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drawings/drawing11.xml" ContentType="application/vnd.openxmlformats-officedocument.drawing+xml"/>
  <Override PartName="/xl/ctrlProps/ctrlProp5.xml" ContentType="application/vnd.ms-excel.controlproperties+xml"/>
  <Override PartName="/xl/ctrlProps/ctrlProp6.xml" ContentType="application/vnd.ms-excel.controlproperties+xml"/>
  <Override PartName="/xl/drawings/drawing12.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drawings/drawing13.xml" ContentType="application/vnd.openxmlformats-officedocument.drawing+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14.xml" ContentType="application/vnd.openxmlformats-officedocument.drawing+xml"/>
  <Override PartName="/xl/ctrlProps/ctrlProp15.xml" ContentType="application/vnd.ms-excel.controlproperties+xml"/>
  <Override PartName="/xl/ctrlProps/ctrlProp16.xml" ContentType="application/vnd.ms-excel.controlproperties+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drawings/drawing28.xml" ContentType="application/vnd.openxmlformats-officedocument.drawing+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drawings/drawing29.xml" ContentType="application/vnd.openxmlformats-officedocument.drawing+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30.xml" ContentType="application/vnd.openxmlformats-officedocument.drawing+xml"/>
  <Override PartName="/xl/drawings/drawing31.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drawings/drawing32.xml" ContentType="application/vnd.openxmlformats-officedocument.drawing+xml"/>
  <Override PartName="/xl/drawings/drawing3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028"/>
  <workbookPr updateLinks="never" codeName="ThisWorkbook" defaultThemeVersion="124226"/>
  <mc:AlternateContent xmlns:mc="http://schemas.openxmlformats.org/markup-compatibility/2006">
    <mc:Choice Requires="x15">
      <x15ac:absPath xmlns:x15ac="http://schemas.microsoft.com/office/spreadsheetml/2010/11/ac" url="\\Fs00001\cnt\温暖化対策推進課\創エネ支援チーム\Ｒ５\256地産地消型再エネ増強プロジェクト\03_様式\02_都外\"/>
    </mc:Choice>
  </mc:AlternateContent>
  <xr:revisionPtr revIDLastSave="0" documentId="13_ncr:1_{2E552D81-A4C6-4F23-ABFE-2A9012F9A3EC}" xr6:coauthVersionLast="47" xr6:coauthVersionMax="47" xr10:uidLastSave="{00000000-0000-0000-0000-000000000000}"/>
  <workbookProtection workbookAlgorithmName="SHA-512" workbookHashValue="+/hIUSJ9UObcGi/5JzXn7dGmUpF7v/hjCvCWMhd9WIXyYmWUeyOF3rRkuGwP0XDAw0eAZ7tvDtECXBf953kJIw==" workbookSaltValue="2/YuF6BxaMvULNQVQQ2O0w==" workbookSpinCount="100000" lockStructure="1"/>
  <bookViews>
    <workbookView xWindow="-108" yWindow="-108" windowWidth="23256" windowHeight="12576" tabRatio="925" firstSheet="1" activeTab="1" xr2:uid="{00000000-000D-0000-FFFF-FFFF00000000}"/>
  </bookViews>
  <sheets>
    <sheet name="情報集約シート" sheetId="91" state="hidden" r:id="rId1"/>
    <sheet name="目次" sheetId="70" r:id="rId2"/>
    <sheet name="記載要領" sheetId="6" r:id="rId3"/>
    <sheet name="日本標準産業中分類" sheetId="19" r:id="rId4"/>
    <sheet name="会社規模判断資料" sheetId="35" r:id="rId5"/>
    <sheet name="基本情報" sheetId="10" r:id="rId6"/>
    <sheet name="第1号" sheetId="1" r:id="rId7"/>
    <sheet name="第2号 (助成対象事業者用)" sheetId="45" r:id="rId8"/>
    <sheet name="第2号 (共同申請者用) " sheetId="44" r:id="rId9"/>
    <sheet name="第2号 (共同申請者用)  (2)" sheetId="75" r:id="rId10"/>
    <sheet name="第2号 (手続き代行者用)" sheetId="43" r:id="rId11"/>
    <sheet name="第3号" sheetId="3" r:id="rId12"/>
    <sheet name="第4(太陽光）" sheetId="7" r:id="rId13"/>
    <sheet name="第4（風力)" sheetId="22" r:id="rId14"/>
    <sheet name="第4（水力)" sheetId="23" r:id="rId15"/>
    <sheet name="第4（地熱)" sheetId="24" r:id="rId16"/>
    <sheet name="第4（ﾊﾞｲｵﾏｽ発電)" sheetId="25" r:id="rId17"/>
    <sheet name="第４号（共通_環境価値）" sheetId="90" r:id="rId18"/>
    <sheet name="別紙１" sheetId="39" r:id="rId19"/>
    <sheet name="別紙２" sheetId="18" r:id="rId20"/>
    <sheet name="別紙２ (2)" sheetId="21" r:id="rId21"/>
    <sheet name="共通様式_全体" sheetId="47" r:id="rId22"/>
    <sheet name="太陽光発電" sheetId="77" r:id="rId23"/>
    <sheet name="共通様式_太陽光を除く発電設備" sheetId="78" r:id="rId24"/>
    <sheet name="第７号様式" sheetId="53" r:id="rId25"/>
    <sheet name="第８号様式" sheetId="54" r:id="rId26"/>
    <sheet name="第10号様式" sheetId="55" r:id="rId27"/>
    <sheet name="第12号様式" sheetId="56" r:id="rId28"/>
    <sheet name="第13号様式" sheetId="57" r:id="rId29"/>
    <sheet name="第14号様式" sheetId="58" r:id="rId30"/>
    <sheet name="第16号の１様式" sheetId="59" r:id="rId31"/>
    <sheet name="第16号の２様式" sheetId="60" r:id="rId32"/>
    <sheet name="第16号の３様式" sheetId="61" r:id="rId33"/>
    <sheet name="第20号様式" sheetId="62" r:id="rId34"/>
    <sheet name="第21号様式" sheetId="63" r:id="rId35"/>
    <sheet name="第23号様式" sheetId="64" r:id="rId36"/>
    <sheet name="提出方法" sheetId="51" r:id="rId37"/>
  </sheets>
  <externalReferences>
    <externalReference r:id="rId38"/>
    <externalReference r:id="rId39"/>
    <externalReference r:id="rId40"/>
    <externalReference r:id="rId41"/>
    <externalReference r:id="rId42"/>
    <externalReference r:id="rId43"/>
    <externalReference r:id="rId44"/>
    <externalReference r:id="rId45"/>
    <externalReference r:id="rId46"/>
  </externalReferences>
  <definedNames>
    <definedName name="_xlnm._FilterDatabase" localSheetId="4" hidden="1">会社規模判断資料!$B$9:$G$2118</definedName>
    <definedName name="_xlnm.Criteria" localSheetId="15">'[1]第4（地熱)'!$M$43:$M$45</definedName>
    <definedName name="_xlnm.Print_Area" localSheetId="4">会社規模判断資料!$A$1:$H$2119</definedName>
    <definedName name="_xlnm.Print_Area" localSheetId="5">基本情報!$A$1:$H$85</definedName>
    <definedName name="_xlnm.Print_Area" localSheetId="2">記載要領!$A$1:$AB$87</definedName>
    <definedName name="_xlnm.Print_Area" localSheetId="21">共通様式_全体!$A$1:$G$37</definedName>
    <definedName name="_xlnm.Print_Area" localSheetId="23">共通様式_太陽光を除く発電設備!$A$1:$P$50</definedName>
    <definedName name="_xlnm.Print_Area" localSheetId="22">太陽光発電!$A$1:$P$51</definedName>
    <definedName name="_xlnm.Print_Area" localSheetId="26">第10号様式!$A$1:$Z$42</definedName>
    <definedName name="_xlnm.Print_Area" localSheetId="27">第12号様式!$A$1:$Z$46</definedName>
    <definedName name="_xlnm.Print_Area" localSheetId="28">第13号様式!$A$1:$Z$43</definedName>
    <definedName name="_xlnm.Print_Area" localSheetId="29">第14号様式!$A$1:$AA$43</definedName>
    <definedName name="_xlnm.Print_Area" localSheetId="30">第16号の１様式!$A$1:$Z$84</definedName>
    <definedName name="_xlnm.Print_Area" localSheetId="31">第16号の２様式!$A$1:$Z$94</definedName>
    <definedName name="_xlnm.Print_Area" localSheetId="32">第16号の３様式!$A$1:$Z$88</definedName>
    <definedName name="_xlnm.Print_Area" localSheetId="6">第1号!$A$1:$R$47</definedName>
    <definedName name="_xlnm.Print_Area" localSheetId="33">第20号様式!$B$1:$AA$54</definedName>
    <definedName name="_xlnm.Print_Area" localSheetId="34">第21号様式!$A$1:$Z$53</definedName>
    <definedName name="_xlnm.Print_Area" localSheetId="35">第23号様式!$A$1:$Z$49</definedName>
    <definedName name="_xlnm.Print_Area" localSheetId="8">'第2号 (共同申請者用) '!$A$1:$Q$36</definedName>
    <definedName name="_xlnm.Print_Area" localSheetId="9">'第2号 (共同申請者用)  (2)'!$A$1:$Q$36</definedName>
    <definedName name="_xlnm.Print_Area" localSheetId="10">'第2号 (手続き代行者用)'!$A$1:$Q$34</definedName>
    <definedName name="_xlnm.Print_Area" localSheetId="7">'第2号 (助成対象事業者用)'!$A$1:$Q$41</definedName>
    <definedName name="_xlnm.Print_Area" localSheetId="11">第3号!$A$1:$T$37</definedName>
    <definedName name="_xlnm.Print_Area" localSheetId="16">'第4（ﾊﾞｲｵﾏｽ発電)'!$A$1:$L$535</definedName>
    <definedName name="_xlnm.Print_Area" localSheetId="14">'第4（水力)'!$A$1:$L$346</definedName>
    <definedName name="_xlnm.Print_Area" localSheetId="12">'第4(太陽光）'!$A$1:$M$305</definedName>
    <definedName name="_xlnm.Print_Area" localSheetId="15">'第4（地熱)'!$A$1:$L$344</definedName>
    <definedName name="_xlnm.Print_Area" localSheetId="13">'第4（風力)'!$A$1:$L$247</definedName>
    <definedName name="_xlnm.Print_Area" localSheetId="17">'第４号（共通_環境価値）'!$A$1:$L$128</definedName>
    <definedName name="_xlnm.Print_Area" localSheetId="24">第７号様式!$A$1:$Z$45</definedName>
    <definedName name="_xlnm.Print_Area" localSheetId="25">第８号様式!$A$1:$Z$58</definedName>
    <definedName name="_xlnm.Print_Area" localSheetId="36">提出方法!$A$1:$M$35</definedName>
    <definedName name="_xlnm.Print_Area" localSheetId="3">日本標準産業中分類!$A$1:$C$101</definedName>
    <definedName name="_xlnm.Print_Area" localSheetId="18">別紙１!$A$1:$H$118</definedName>
    <definedName name="_xlnm.Print_Area" localSheetId="19">別紙２!$A$1:$K$48</definedName>
    <definedName name="_xlnm.Print_Area" localSheetId="20">'別紙２ (2)'!$A$1:$K$49</definedName>
    <definedName name="_xlnm.Print_Titles" localSheetId="3">日本標準産業中分類!$1:$2</definedName>
    <definedName name="設備" localSheetId="26">[2]データ参照シート!$B$2</definedName>
    <definedName name="設備">[3]データ参照シート!$B$2</definedName>
    <definedName name="大分類" localSheetId="23">[4]基本情報!#REF!</definedName>
    <definedName name="大分類" localSheetId="0">[5]基本情報入力シート!#REF!</definedName>
    <definedName name="大分類" localSheetId="22">[4]基本情報!#REF!</definedName>
    <definedName name="大分類" localSheetId="26">[6]基本情報!#REF!</definedName>
    <definedName name="大分類" localSheetId="8">基本情報!#REF!</definedName>
    <definedName name="大分類" localSheetId="9">基本情報!#REF!</definedName>
    <definedName name="大分類" localSheetId="7">#REF!</definedName>
    <definedName name="大分類" localSheetId="17">[7]基本情報!#REF!</definedName>
    <definedName name="大分類" localSheetId="1">[8]基本情報入力シート!#REF!</definedName>
    <definedName name="大分類">基本情報!#REF!</definedName>
    <definedName name="別1その2">[9]対策!$K$2:$K$9</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BM38" i="77" l="1"/>
  <c r="BM39" i="77" s="1"/>
  <c r="BL38" i="77"/>
  <c r="BI38" i="77"/>
  <c r="BI39" i="77" s="1"/>
  <c r="BI40" i="77" s="1"/>
  <c r="BH38" i="77"/>
  <c r="BG38" i="77"/>
  <c r="BF38" i="77"/>
  <c r="BF39" i="77" s="1"/>
  <c r="BG39" i="77" l="1"/>
  <c r="BG40" i="77" s="1"/>
  <c r="BF40" i="77"/>
  <c r="BH39" i="77"/>
  <c r="BH40" i="77" s="1"/>
  <c r="BM40" i="77"/>
  <c r="BL39" i="77"/>
  <c r="BL40" i="77" s="1"/>
  <c r="BG164" i="7"/>
  <c r="BG162" i="7"/>
  <c r="BJ160" i="7"/>
  <c r="BI160" i="7"/>
  <c r="BH160" i="7"/>
  <c r="BG160" i="7"/>
  <c r="BF160" i="7"/>
  <c r="BE160" i="7"/>
  <c r="BJ156" i="7"/>
  <c r="BI156" i="7"/>
  <c r="BH156" i="7"/>
  <c r="BG156" i="7"/>
  <c r="BF156" i="7"/>
  <c r="BE156" i="7"/>
  <c r="BG166" i="7" s="1"/>
  <c r="E4" i="10" l="1"/>
  <c r="BM41" i="63" l="1"/>
  <c r="BW40" i="63"/>
  <c r="BR40" i="63"/>
  <c r="BL40" i="63"/>
  <c r="BM36" i="62"/>
  <c r="BV34" i="62"/>
  <c r="BQ34" i="62"/>
  <c r="BK34" i="62"/>
  <c r="BL40" i="59"/>
  <c r="BM39" i="59"/>
  <c r="BU37" i="59"/>
  <c r="BQ37" i="59"/>
  <c r="BK37" i="59"/>
  <c r="S58" i="78" l="1"/>
  <c r="S57" i="78"/>
  <c r="CC3" i="91" l="1"/>
  <c r="BA3" i="91"/>
  <c r="AZ3" i="91"/>
  <c r="AY3" i="91"/>
  <c r="AV3" i="91"/>
  <c r="AU3" i="91"/>
  <c r="AT3" i="91"/>
  <c r="AS3" i="91"/>
  <c r="AR3" i="91"/>
  <c r="AQ3" i="91"/>
  <c r="AP3" i="91"/>
  <c r="AO3" i="91"/>
  <c r="AN3" i="91"/>
  <c r="AM3" i="91"/>
  <c r="AL3" i="91"/>
  <c r="AK3" i="91"/>
  <c r="AJ3" i="91"/>
  <c r="AI3" i="91"/>
  <c r="AH3" i="91"/>
  <c r="AG3" i="91"/>
  <c r="AF3" i="91"/>
  <c r="AE3" i="91"/>
  <c r="AD3" i="91"/>
  <c r="AC3" i="91"/>
  <c r="AB3" i="91"/>
  <c r="AA3" i="91"/>
  <c r="Z3" i="91"/>
  <c r="Y3" i="91"/>
  <c r="X3" i="91"/>
  <c r="W3" i="91"/>
  <c r="V3" i="91"/>
  <c r="U3" i="91"/>
  <c r="T3" i="91"/>
  <c r="S3" i="91"/>
  <c r="R3" i="91"/>
  <c r="Q3" i="91"/>
  <c r="P3" i="91"/>
  <c r="O3" i="91"/>
  <c r="N3" i="91"/>
  <c r="M3" i="91"/>
  <c r="L3" i="91"/>
  <c r="K3" i="91"/>
  <c r="J3" i="91"/>
  <c r="H3" i="91"/>
  <c r="G3" i="91"/>
  <c r="F3" i="91"/>
  <c r="E3" i="91"/>
  <c r="D3" i="91"/>
  <c r="CD2" i="91"/>
  <c r="CC2" i="91"/>
  <c r="CB2" i="91"/>
  <c r="CA2" i="91"/>
  <c r="BZ2" i="91"/>
  <c r="BY2" i="91"/>
  <c r="BX2" i="91"/>
  <c r="BW2" i="91"/>
  <c r="BV2" i="91"/>
  <c r="BU2" i="91"/>
  <c r="BT2" i="91"/>
  <c r="BS2" i="91"/>
  <c r="BR2" i="91"/>
  <c r="BQ2" i="91"/>
  <c r="BP2" i="91"/>
  <c r="BO2" i="91"/>
  <c r="BN2" i="91"/>
  <c r="BM2" i="91"/>
  <c r="BL2" i="91"/>
  <c r="BK2" i="91"/>
  <c r="BJ2" i="91"/>
  <c r="BI2" i="91"/>
  <c r="BH2" i="91"/>
  <c r="BG2" i="91"/>
  <c r="BE2" i="91"/>
  <c r="BD2" i="91"/>
  <c r="BC2" i="91"/>
  <c r="BB2" i="91"/>
  <c r="BA2" i="91"/>
  <c r="AZ2" i="91"/>
  <c r="AY2" i="91"/>
  <c r="AX2" i="91"/>
  <c r="AW2" i="91"/>
  <c r="AV2" i="91"/>
  <c r="AU2" i="91"/>
  <c r="AT2" i="91"/>
  <c r="AS2" i="91"/>
  <c r="AR2" i="91"/>
  <c r="AQ2" i="91"/>
  <c r="AP2" i="91"/>
  <c r="AO2" i="91"/>
  <c r="AN2" i="91"/>
  <c r="AM2" i="91"/>
  <c r="AL2" i="91"/>
  <c r="AK2" i="91"/>
  <c r="AJ2" i="91"/>
  <c r="AI2" i="91"/>
  <c r="AH2" i="91"/>
  <c r="AG2" i="91"/>
  <c r="AF2" i="91"/>
  <c r="AE2" i="91"/>
  <c r="AD2" i="91"/>
  <c r="AC2" i="91"/>
  <c r="AB2" i="91"/>
  <c r="AA2" i="91"/>
  <c r="Z2" i="91"/>
  <c r="Y2" i="91"/>
  <c r="X2" i="91"/>
  <c r="W2" i="91"/>
  <c r="V2" i="91"/>
  <c r="U2" i="91"/>
  <c r="T2" i="91"/>
  <c r="S2" i="91"/>
  <c r="R2" i="91"/>
  <c r="Q2" i="91"/>
  <c r="P2" i="91"/>
  <c r="O2" i="91"/>
  <c r="N2" i="91"/>
  <c r="M2" i="91"/>
  <c r="L2" i="91"/>
  <c r="K2" i="91"/>
  <c r="J2" i="91"/>
  <c r="I2" i="91"/>
  <c r="H2" i="91"/>
  <c r="G2" i="91"/>
  <c r="F2" i="91"/>
  <c r="E2" i="91"/>
  <c r="D2" i="91"/>
  <c r="C2" i="91"/>
  <c r="B2" i="91"/>
  <c r="A2" i="91"/>
  <c r="J9" i="1" l="1"/>
  <c r="G49" i="22" l="1"/>
  <c r="G31" i="22"/>
  <c r="G41" i="22"/>
  <c r="F193" i="7"/>
  <c r="F192" i="7"/>
  <c r="G164" i="7"/>
  <c r="G162" i="7"/>
  <c r="AW3" i="91" s="1"/>
  <c r="E156" i="7"/>
  <c r="G42" i="7"/>
  <c r="G31" i="7" s="1"/>
  <c r="AX3" i="91" l="1"/>
  <c r="O89" i="90"/>
  <c r="F169" i="7"/>
  <c r="E7" i="77"/>
  <c r="I3" i="91"/>
  <c r="BD195" i="7"/>
  <c r="BK34" i="63"/>
  <c r="BP31" i="62"/>
  <c r="BK31" i="62"/>
  <c r="BI31" i="62"/>
  <c r="BG31" i="62"/>
  <c r="BD31" i="62"/>
  <c r="BR45" i="59"/>
  <c r="BP34" i="59"/>
  <c r="BK34" i="59"/>
  <c r="BI34" i="59"/>
  <c r="BG34" i="59"/>
  <c r="BD34" i="59"/>
  <c r="BM37" i="57"/>
  <c r="BP32" i="57"/>
  <c r="BK32" i="57"/>
  <c r="BI32" i="57"/>
  <c r="BG32" i="57"/>
  <c r="BD32" i="57"/>
  <c r="BM37" i="55"/>
  <c r="BP32" i="55"/>
  <c r="BK32" i="55"/>
  <c r="BI32" i="55"/>
  <c r="BG32" i="55"/>
  <c r="BD32" i="55"/>
  <c r="BM38" i="54"/>
  <c r="BP33" i="54"/>
  <c r="BK33" i="54"/>
  <c r="BI33" i="54"/>
  <c r="BG33" i="54"/>
  <c r="BD33" i="54"/>
  <c r="BF4" i="10"/>
  <c r="BG4" i="10" s="1"/>
  <c r="BE10" i="10"/>
  <c r="BE40" i="10"/>
  <c r="BE30" i="10"/>
  <c r="BE56" i="10"/>
  <c r="BE61" i="10"/>
  <c r="BE43" i="10"/>
  <c r="BE74" i="10"/>
  <c r="BE5" i="10"/>
  <c r="BE35" i="10"/>
  <c r="BE27" i="10"/>
  <c r="BE53" i="10"/>
  <c r="BE66" i="10"/>
  <c r="BE48" i="10"/>
  <c r="BE13" i="10"/>
  <c r="BE69" i="10"/>
  <c r="BE22" i="10"/>
  <c r="W48" i="77" l="1"/>
  <c r="F194" i="7" l="1"/>
  <c r="AD7" i="77" l="1"/>
  <c r="AD7" i="78" l="1"/>
  <c r="AI7" i="77"/>
  <c r="D195" i="7" l="1"/>
  <c r="J93" i="90" l="1"/>
  <c r="J83" i="90"/>
  <c r="J74" i="90"/>
  <c r="J65" i="90"/>
  <c r="J56" i="90"/>
  <c r="J47" i="90"/>
  <c r="J38" i="90"/>
  <c r="J29" i="90"/>
  <c r="J20" i="90"/>
  <c r="J11" i="90"/>
  <c r="BO93" i="90" l="1"/>
  <c r="BJ93" i="90"/>
  <c r="BO92" i="90"/>
  <c r="BO91" i="90"/>
  <c r="BO90" i="90"/>
  <c r="BO89" i="90"/>
  <c r="BN88" i="90"/>
  <c r="N88" i="90"/>
  <c r="BN87" i="90"/>
  <c r="N87" i="90"/>
  <c r="BJ83" i="90"/>
  <c r="BJ74" i="90"/>
  <c r="BJ65" i="90"/>
  <c r="BJ56" i="90"/>
  <c r="BJ47" i="90"/>
  <c r="BJ38" i="90"/>
  <c r="BJ29" i="90"/>
  <c r="BJ20" i="90"/>
  <c r="BJ11" i="90"/>
  <c r="H98" i="90"/>
  <c r="E87" i="90"/>
  <c r="BE87" i="90"/>
  <c r="BH98" i="90" l="1"/>
  <c r="BH102" i="90" s="1"/>
  <c r="BD103" i="90" s="1"/>
  <c r="H102" i="90"/>
  <c r="D103" i="90" s="1"/>
  <c r="G7" i="78"/>
  <c r="R54" i="78" s="1"/>
  <c r="I46" i="78"/>
  <c r="I46" i="77"/>
  <c r="BF2" i="91" s="1"/>
  <c r="G32" i="23"/>
  <c r="D236" i="23" s="1"/>
  <c r="R58" i="78" l="1"/>
  <c r="R55" i="78"/>
  <c r="R56" i="78" s="1"/>
  <c r="B10" i="75"/>
  <c r="B10" i="44"/>
  <c r="M37" i="64" l="1"/>
  <c r="M41" i="63"/>
  <c r="M36" i="62"/>
  <c r="K34" i="63"/>
  <c r="P34" i="61"/>
  <c r="K34" i="61"/>
  <c r="I34" i="61"/>
  <c r="G34" i="61"/>
  <c r="D34" i="61"/>
  <c r="M39" i="61"/>
  <c r="L40" i="61"/>
  <c r="BT22" i="61" l="1"/>
  <c r="BP22" i="61"/>
  <c r="BP20" i="61"/>
  <c r="L40" i="60"/>
  <c r="M39" i="60"/>
  <c r="M37" i="53"/>
  <c r="P34" i="60"/>
  <c r="K34" i="60"/>
  <c r="K32" i="53"/>
  <c r="I34" i="60"/>
  <c r="G34" i="60"/>
  <c r="D34" i="60"/>
  <c r="BT22" i="60"/>
  <c r="BP22" i="60"/>
  <c r="BP20" i="60"/>
  <c r="L40" i="59"/>
  <c r="M39" i="59"/>
  <c r="P34" i="59"/>
  <c r="K34" i="59"/>
  <c r="I34" i="59"/>
  <c r="G34" i="59"/>
  <c r="D34" i="59"/>
  <c r="M37" i="58"/>
  <c r="M38" i="54"/>
  <c r="P32" i="58"/>
  <c r="K32" i="58"/>
  <c r="I32" i="58"/>
  <c r="G32" i="58"/>
  <c r="D32" i="58"/>
  <c r="M37" i="57"/>
  <c r="P32" i="57"/>
  <c r="K32" i="57"/>
  <c r="I32" i="57"/>
  <c r="G32" i="57"/>
  <c r="D32" i="57"/>
  <c r="M37" i="56"/>
  <c r="P32" i="56"/>
  <c r="K32" i="56"/>
  <c r="I32" i="56"/>
  <c r="G32" i="56"/>
  <c r="D32" i="56"/>
  <c r="M37" i="55"/>
  <c r="P32" i="55"/>
  <c r="K32" i="55"/>
  <c r="I32" i="55"/>
  <c r="G32" i="55"/>
  <c r="D32" i="55"/>
  <c r="P33" i="54" l="1"/>
  <c r="K33" i="54"/>
  <c r="I33" i="54"/>
  <c r="G33" i="54"/>
  <c r="D33" i="54"/>
  <c r="P32" i="53"/>
  <c r="I32" i="53"/>
  <c r="G32" i="53"/>
  <c r="D32" i="53"/>
  <c r="R38" i="53"/>
  <c r="P38" i="53"/>
  <c r="L38" i="53"/>
  <c r="F423" i="25"/>
  <c r="F232" i="24"/>
  <c r="F233" i="23"/>
  <c r="F140" i="22"/>
  <c r="F424" i="25"/>
  <c r="F233" i="24"/>
  <c r="F234" i="23"/>
  <c r="F141" i="22"/>
  <c r="X13" i="77"/>
  <c r="C20" i="25"/>
  <c r="C19" i="25"/>
  <c r="E18" i="25"/>
  <c r="E17" i="25"/>
  <c r="C17" i="25"/>
  <c r="C16" i="25"/>
  <c r="C15" i="25"/>
  <c r="C14" i="25"/>
  <c r="B10" i="25"/>
  <c r="B8" i="25"/>
  <c r="B7" i="25"/>
  <c r="C20" i="24"/>
  <c r="C19" i="24"/>
  <c r="E18" i="24"/>
  <c r="E17" i="24"/>
  <c r="C17" i="24"/>
  <c r="C16" i="24"/>
  <c r="C15" i="24"/>
  <c r="C14" i="24"/>
  <c r="B10" i="24"/>
  <c r="B8" i="24"/>
  <c r="B7" i="24"/>
  <c r="C20" i="23"/>
  <c r="C19" i="23"/>
  <c r="E18" i="23"/>
  <c r="E17" i="23"/>
  <c r="C17" i="23"/>
  <c r="C16" i="23"/>
  <c r="C15" i="23"/>
  <c r="C14" i="23"/>
  <c r="B10" i="23"/>
  <c r="B8" i="23"/>
  <c r="B7" i="23"/>
  <c r="C20" i="22"/>
  <c r="C19" i="22"/>
  <c r="C17" i="22"/>
  <c r="C16" i="22"/>
  <c r="C15" i="22"/>
  <c r="C14" i="22"/>
  <c r="B10" i="22"/>
  <c r="B8" i="22"/>
  <c r="B7" i="22"/>
  <c r="E18" i="22"/>
  <c r="E17" i="22"/>
  <c r="I10" i="25"/>
  <c r="G10" i="25"/>
  <c r="E10" i="25"/>
  <c r="E8" i="25"/>
  <c r="E7" i="25"/>
  <c r="I10" i="24"/>
  <c r="G10" i="24"/>
  <c r="E10" i="24"/>
  <c r="E8" i="24"/>
  <c r="E7" i="24"/>
  <c r="I10" i="23"/>
  <c r="G10" i="23"/>
  <c r="E10" i="23"/>
  <c r="E8" i="23"/>
  <c r="E7" i="23"/>
  <c r="I10" i="22"/>
  <c r="G10" i="22"/>
  <c r="E10" i="22"/>
  <c r="E8" i="22"/>
  <c r="E7" i="22"/>
  <c r="E8" i="7"/>
  <c r="B3" i="91" s="1"/>
  <c r="E7" i="7"/>
  <c r="A3" i="91" s="1"/>
  <c r="I10" i="7"/>
  <c r="C3" i="91" s="1"/>
  <c r="G10" i="7"/>
  <c r="E10" i="7"/>
  <c r="G33" i="3"/>
  <c r="G29" i="3"/>
  <c r="F28" i="3"/>
  <c r="I32" i="45"/>
  <c r="G32" i="45"/>
  <c r="D32" i="45"/>
  <c r="G36" i="1"/>
  <c r="M30" i="1"/>
  <c r="J30" i="1"/>
  <c r="M29" i="1"/>
  <c r="J29" i="1"/>
  <c r="J28" i="1"/>
  <c r="J27" i="1"/>
  <c r="P27" i="54" l="1"/>
  <c r="BP26" i="57"/>
  <c r="BP27" i="54"/>
  <c r="BP26" i="55"/>
  <c r="P29" i="54"/>
  <c r="BP28" i="57"/>
  <c r="BP28" i="55"/>
  <c r="BP29" i="54"/>
  <c r="T29" i="54"/>
  <c r="BT29" i="54"/>
  <c r="BT28" i="55"/>
  <c r="BT28" i="57"/>
  <c r="BL35" i="57"/>
  <c r="BL36" i="54"/>
  <c r="BL35" i="55"/>
  <c r="AK3" i="78"/>
  <c r="H7" i="78"/>
  <c r="L40" i="63"/>
  <c r="K37" i="61"/>
  <c r="K34" i="62"/>
  <c r="L35" i="64"/>
  <c r="L35" i="53"/>
  <c r="L35" i="55"/>
  <c r="L35" i="56"/>
  <c r="L35" i="57"/>
  <c r="L35" i="58"/>
  <c r="K37" i="59"/>
  <c r="K37" i="60"/>
  <c r="L36" i="54"/>
  <c r="P26" i="53"/>
  <c r="P30" i="63"/>
  <c r="P26" i="59"/>
  <c r="P26" i="64"/>
  <c r="Q25" i="62"/>
  <c r="P26" i="60"/>
  <c r="P26" i="61"/>
  <c r="P26" i="56"/>
  <c r="R26" i="58"/>
  <c r="P26" i="57"/>
  <c r="P26" i="55"/>
  <c r="P28" i="53"/>
  <c r="P32" i="63"/>
  <c r="P28" i="64"/>
  <c r="Q27" i="62"/>
  <c r="P28" i="59"/>
  <c r="P28" i="60"/>
  <c r="P28" i="61"/>
  <c r="P28" i="56"/>
  <c r="P28" i="55"/>
  <c r="R28" i="58"/>
  <c r="P28" i="57"/>
  <c r="T28" i="53"/>
  <c r="T28" i="64"/>
  <c r="T28" i="59"/>
  <c r="U27" i="62"/>
  <c r="T28" i="60"/>
  <c r="T32" i="63"/>
  <c r="T28" i="61"/>
  <c r="T28" i="56"/>
  <c r="V28" i="58"/>
  <c r="T28" i="57"/>
  <c r="T28" i="55"/>
  <c r="E27" i="43"/>
  <c r="E31" i="43"/>
  <c r="K31" i="43"/>
  <c r="E29" i="43"/>
  <c r="H7" i="77"/>
  <c r="AK3" i="77"/>
  <c r="M24" i="1"/>
  <c r="J24" i="1"/>
  <c r="M23" i="1"/>
  <c r="J23" i="1"/>
  <c r="J22" i="1"/>
  <c r="J21" i="1"/>
  <c r="M18" i="1"/>
  <c r="J18" i="1"/>
  <c r="M17" i="1"/>
  <c r="J17" i="1"/>
  <c r="J16" i="1"/>
  <c r="J15" i="1"/>
  <c r="M12" i="1"/>
  <c r="J12" i="1"/>
  <c r="M11" i="1"/>
  <c r="J11" i="1"/>
  <c r="J10" i="1"/>
  <c r="L9" i="1"/>
  <c r="F425" i="25"/>
  <c r="AD40" i="10"/>
  <c r="AD35" i="10"/>
  <c r="AD43" i="10"/>
  <c r="E35" i="10"/>
  <c r="D17" i="3" l="1"/>
  <c r="BP20" i="55"/>
  <c r="BP20" i="57"/>
  <c r="BP21" i="54"/>
  <c r="BP22" i="57"/>
  <c r="BP23" i="54"/>
  <c r="BP22" i="55"/>
  <c r="BT22" i="57"/>
  <c r="BT23" i="54"/>
  <c r="BT22" i="55"/>
  <c r="BP14" i="57"/>
  <c r="BP14" i="54"/>
  <c r="BP14" i="55"/>
  <c r="BP16" i="54"/>
  <c r="BP16" i="57"/>
  <c r="BP16" i="55"/>
  <c r="BT16" i="54"/>
  <c r="BT16" i="57"/>
  <c r="BT16" i="55"/>
  <c r="BP10" i="54"/>
  <c r="BP10" i="55"/>
  <c r="BP10" i="57"/>
  <c r="BP6" i="57"/>
  <c r="BP6" i="55"/>
  <c r="BP6" i="54"/>
  <c r="BT10" i="55"/>
  <c r="BT10" i="54"/>
  <c r="BT10" i="57"/>
  <c r="BP8" i="57"/>
  <c r="BP8" i="55"/>
  <c r="BP8" i="54"/>
  <c r="Q20" i="62"/>
  <c r="P20" i="60"/>
  <c r="P24" i="63"/>
  <c r="P20" i="64"/>
  <c r="P20" i="59"/>
  <c r="P20" i="57"/>
  <c r="P21" i="54"/>
  <c r="P20" i="56"/>
  <c r="P20" i="55"/>
  <c r="P20" i="53"/>
  <c r="P20" i="61"/>
  <c r="R19" i="58"/>
  <c r="T22" i="60"/>
  <c r="T26" i="63"/>
  <c r="T22" i="64"/>
  <c r="T22" i="59"/>
  <c r="U22" i="62"/>
  <c r="T22" i="55"/>
  <c r="T22" i="61"/>
  <c r="T22" i="56"/>
  <c r="T22" i="57"/>
  <c r="V21" i="58"/>
  <c r="T23" i="54"/>
  <c r="P14" i="53"/>
  <c r="P14" i="64"/>
  <c r="P14" i="59"/>
  <c r="Q14" i="62"/>
  <c r="P14" i="60"/>
  <c r="P18" i="63"/>
  <c r="P14" i="61"/>
  <c r="R14" i="58"/>
  <c r="P14" i="56"/>
  <c r="P14" i="57"/>
  <c r="P14" i="55"/>
  <c r="P14" i="54"/>
  <c r="T16" i="53"/>
  <c r="T16" i="59"/>
  <c r="U16" i="62"/>
  <c r="T16" i="60"/>
  <c r="T20" i="63"/>
  <c r="T16" i="64"/>
  <c r="T16" i="57"/>
  <c r="T16" i="56"/>
  <c r="T16" i="55"/>
  <c r="T16" i="61"/>
  <c r="V16" i="58"/>
  <c r="T16" i="54"/>
  <c r="P6" i="60"/>
  <c r="Q6" i="62"/>
  <c r="P10" i="63"/>
  <c r="P6" i="64"/>
  <c r="P6" i="59"/>
  <c r="P6" i="55"/>
  <c r="P6" i="56"/>
  <c r="P6" i="61"/>
  <c r="R6" i="58"/>
  <c r="P6" i="57"/>
  <c r="P6" i="54"/>
  <c r="P22" i="60"/>
  <c r="P26" i="63"/>
  <c r="P22" i="64"/>
  <c r="P22" i="59"/>
  <c r="Q22" i="62"/>
  <c r="P22" i="55"/>
  <c r="P22" i="56"/>
  <c r="P22" i="61"/>
  <c r="R21" i="58"/>
  <c r="P22" i="57"/>
  <c r="P23" i="54"/>
  <c r="P8" i="60"/>
  <c r="Q8" i="62"/>
  <c r="P12" i="63"/>
  <c r="P8" i="64"/>
  <c r="P8" i="59"/>
  <c r="P8" i="55"/>
  <c r="P8" i="61"/>
  <c r="R8" i="58"/>
  <c r="P8" i="56"/>
  <c r="P8" i="57"/>
  <c r="P8" i="54"/>
  <c r="T14" i="63"/>
  <c r="T10" i="64"/>
  <c r="T10" i="59"/>
  <c r="T10" i="60"/>
  <c r="U10" i="62"/>
  <c r="T10" i="61"/>
  <c r="V10" i="58"/>
  <c r="T10" i="56"/>
  <c r="T10" i="57"/>
  <c r="T10" i="55"/>
  <c r="T10" i="54"/>
  <c r="P16" i="53"/>
  <c r="P16" i="64"/>
  <c r="P16" i="59"/>
  <c r="Q16" i="62"/>
  <c r="P16" i="60"/>
  <c r="P20" i="63"/>
  <c r="P16" i="55"/>
  <c r="P16" i="57"/>
  <c r="P16" i="61"/>
  <c r="R16" i="58"/>
  <c r="P16" i="56"/>
  <c r="P16" i="54"/>
  <c r="Q10" i="62"/>
  <c r="P14" i="63"/>
  <c r="P10" i="64"/>
  <c r="P10" i="60"/>
  <c r="P10" i="59"/>
  <c r="P10" i="55"/>
  <c r="P10" i="61"/>
  <c r="R10" i="58"/>
  <c r="P10" i="56"/>
  <c r="P10" i="57"/>
  <c r="P10" i="54"/>
  <c r="E37" i="45"/>
  <c r="P8" i="53"/>
  <c r="D9" i="3"/>
  <c r="P10" i="53"/>
  <c r="E39" i="45"/>
  <c r="T10" i="53"/>
  <c r="K39" i="45"/>
  <c r="E30" i="75"/>
  <c r="E32" i="75"/>
  <c r="P22" i="53"/>
  <c r="E34" i="75"/>
  <c r="D18" i="3"/>
  <c r="T22" i="53"/>
  <c r="G18" i="3"/>
  <c r="K34" i="75"/>
  <c r="P6" i="53"/>
  <c r="E35" i="45"/>
  <c r="F234" i="24"/>
  <c r="F235" i="23"/>
  <c r="M223" i="22"/>
  <c r="F142" i="22" l="1"/>
  <c r="C5" i="47" l="1"/>
  <c r="B5" i="47"/>
  <c r="W50" i="77" l="1"/>
  <c r="W49" i="77"/>
  <c r="W49" i="78"/>
  <c r="W50" i="78"/>
  <c r="W48" i="78"/>
  <c r="AG40" i="78" l="1"/>
  <c r="AF40" i="78"/>
  <c r="AE40" i="78"/>
  <c r="Y40" i="78"/>
  <c r="AG39" i="78"/>
  <c r="AF39" i="78"/>
  <c r="AE39" i="78"/>
  <c r="Y39" i="78"/>
  <c r="AG38" i="78"/>
  <c r="AF38" i="78"/>
  <c r="AE38" i="78"/>
  <c r="H38" i="78"/>
  <c r="G38" i="78"/>
  <c r="F38" i="78"/>
  <c r="Y37" i="78"/>
  <c r="AA37" i="78" s="1"/>
  <c r="X37" i="78"/>
  <c r="W37" i="78"/>
  <c r="V37" i="78"/>
  <c r="S37" i="78"/>
  <c r="T37" i="78" s="1"/>
  <c r="U37" i="78" s="1"/>
  <c r="AH36" i="78"/>
  <c r="AG36" i="78"/>
  <c r="AF36" i="78"/>
  <c r="AE36" i="78"/>
  <c r="Y36" i="78"/>
  <c r="AA36" i="78" s="1"/>
  <c r="X36" i="78"/>
  <c r="W36" i="78"/>
  <c r="V36" i="78"/>
  <c r="S36" i="78"/>
  <c r="T36" i="78" s="1"/>
  <c r="U36" i="78" s="1"/>
  <c r="Y35" i="78"/>
  <c r="Z35" i="78" s="1"/>
  <c r="X35" i="78"/>
  <c r="W35" i="78"/>
  <c r="V35" i="78"/>
  <c r="T35" i="78"/>
  <c r="U35" i="78" s="1"/>
  <c r="S35" i="78"/>
  <c r="Y34" i="78"/>
  <c r="AA34" i="78" s="1"/>
  <c r="X34" i="78"/>
  <c r="W34" i="78"/>
  <c r="V34" i="78"/>
  <c r="S34" i="78"/>
  <c r="T34" i="78" s="1"/>
  <c r="U34" i="78" s="1"/>
  <c r="Y33" i="78"/>
  <c r="Z33" i="78" s="1"/>
  <c r="X33" i="78"/>
  <c r="W33" i="78"/>
  <c r="V33" i="78"/>
  <c r="S33" i="78"/>
  <c r="T33" i="78" s="1"/>
  <c r="U33" i="78" s="1"/>
  <c r="Y32" i="78"/>
  <c r="AA32" i="78" s="1"/>
  <c r="X32" i="78"/>
  <c r="W32" i="78"/>
  <c r="V32" i="78"/>
  <c r="S32" i="78"/>
  <c r="T32" i="78" s="1"/>
  <c r="U32" i="78" s="1"/>
  <c r="Y31" i="78"/>
  <c r="Z31" i="78" s="1"/>
  <c r="X31" i="78"/>
  <c r="W31" i="78"/>
  <c r="V31" i="78"/>
  <c r="S31" i="78"/>
  <c r="T31" i="78" s="1"/>
  <c r="U31" i="78" s="1"/>
  <c r="Y30" i="78"/>
  <c r="AA30" i="78" s="1"/>
  <c r="W30" i="78"/>
  <c r="V30" i="78"/>
  <c r="X30" i="78" s="1"/>
  <c r="S30" i="78"/>
  <c r="T30" i="78" s="1"/>
  <c r="U30" i="78" s="1"/>
  <c r="Y29" i="78"/>
  <c r="Z29" i="78" s="1"/>
  <c r="X29" i="78"/>
  <c r="W29" i="78"/>
  <c r="V29" i="78"/>
  <c r="S29" i="78"/>
  <c r="T29" i="78" s="1"/>
  <c r="U29" i="78" s="1"/>
  <c r="Y28" i="78"/>
  <c r="AA28" i="78" s="1"/>
  <c r="X28" i="78"/>
  <c r="V28" i="78"/>
  <c r="W28" i="78" s="1"/>
  <c r="T28" i="78"/>
  <c r="U28" i="78" s="1"/>
  <c r="S28" i="78"/>
  <c r="Y27" i="78"/>
  <c r="Z27" i="78" s="1"/>
  <c r="X27" i="78"/>
  <c r="W27" i="78"/>
  <c r="V27" i="78"/>
  <c r="S27" i="78"/>
  <c r="T27" i="78" s="1"/>
  <c r="U27" i="78" s="1"/>
  <c r="Y26" i="78"/>
  <c r="AA26" i="78" s="1"/>
  <c r="X26" i="78"/>
  <c r="V26" i="78"/>
  <c r="W26" i="78" s="1"/>
  <c r="S26" i="78"/>
  <c r="T26" i="78" s="1"/>
  <c r="U26" i="78" s="1"/>
  <c r="Y25" i="78"/>
  <c r="Z25" i="78" s="1"/>
  <c r="X25" i="78"/>
  <c r="W25" i="78"/>
  <c r="V25" i="78"/>
  <c r="S25" i="78"/>
  <c r="T25" i="78" s="1"/>
  <c r="U25" i="78" s="1"/>
  <c r="Y24" i="78"/>
  <c r="AA24" i="78" s="1"/>
  <c r="X24" i="78"/>
  <c r="V24" i="78"/>
  <c r="W24" i="78" s="1"/>
  <c r="S24" i="78"/>
  <c r="T24" i="78" s="1"/>
  <c r="U24" i="78" s="1"/>
  <c r="Y23" i="78"/>
  <c r="Z23" i="78" s="1"/>
  <c r="X23" i="78"/>
  <c r="W23" i="78"/>
  <c r="V23" i="78"/>
  <c r="S23" i="78"/>
  <c r="T23" i="78" s="1"/>
  <c r="U23" i="78" s="1"/>
  <c r="Y22" i="78"/>
  <c r="AA22" i="78" s="1"/>
  <c r="X22" i="78"/>
  <c r="V22" i="78"/>
  <c r="W22" i="78" s="1"/>
  <c r="S22" i="78"/>
  <c r="T22" i="78" s="1"/>
  <c r="U22" i="78" s="1"/>
  <c r="Y21" i="78"/>
  <c r="X21" i="78"/>
  <c r="W21" i="78"/>
  <c r="V21" i="78"/>
  <c r="S21" i="78"/>
  <c r="T21" i="78" s="1"/>
  <c r="X20" i="78"/>
  <c r="V20" i="78"/>
  <c r="Y20" i="78" s="1"/>
  <c r="S20" i="78"/>
  <c r="T20" i="78" s="1"/>
  <c r="U20" i="78" s="1"/>
  <c r="AJ19" i="78"/>
  <c r="Y19" i="78"/>
  <c r="Z19" i="78" s="1"/>
  <c r="X19" i="78"/>
  <c r="V19" i="78"/>
  <c r="W19" i="78" s="1"/>
  <c r="S19" i="78"/>
  <c r="T19" i="78" s="1"/>
  <c r="U19" i="78" s="1"/>
  <c r="Y18" i="78"/>
  <c r="AA18" i="78" s="1"/>
  <c r="X18" i="78"/>
  <c r="W18" i="78"/>
  <c r="V18" i="78"/>
  <c r="S18" i="78"/>
  <c r="T18" i="78" s="1"/>
  <c r="U18" i="78" s="1"/>
  <c r="Y17" i="78"/>
  <c r="AA17" i="78" s="1"/>
  <c r="X17" i="78"/>
  <c r="V17" i="78"/>
  <c r="W17" i="78" s="1"/>
  <c r="S17" i="78"/>
  <c r="T17" i="78" s="1"/>
  <c r="U17" i="78" s="1"/>
  <c r="Y16" i="78"/>
  <c r="AA16" i="78" s="1"/>
  <c r="X16" i="78"/>
  <c r="V16" i="78"/>
  <c r="W16" i="78" s="1"/>
  <c r="S16" i="78"/>
  <c r="T16" i="78" s="1"/>
  <c r="U16" i="78" s="1"/>
  <c r="X15" i="78"/>
  <c r="V15" i="78"/>
  <c r="Y15" i="78" s="1"/>
  <c r="S15" i="78"/>
  <c r="T15" i="78" s="1"/>
  <c r="U15" i="78" s="1"/>
  <c r="Y14" i="78"/>
  <c r="AA14" i="78" s="1"/>
  <c r="V14" i="78"/>
  <c r="X14" i="78" s="1"/>
  <c r="S14" i="78"/>
  <c r="T14" i="78" s="1"/>
  <c r="U14" i="78" s="1"/>
  <c r="X13" i="78"/>
  <c r="V13" i="78"/>
  <c r="W13" i="78" s="1"/>
  <c r="S13" i="78"/>
  <c r="T13" i="78" s="1"/>
  <c r="U13" i="78" s="1"/>
  <c r="AI7" i="78"/>
  <c r="S51" i="78"/>
  <c r="AI6" i="78"/>
  <c r="AK6" i="78" s="1"/>
  <c r="AD6" i="78"/>
  <c r="AE6" i="78" s="1"/>
  <c r="AI5" i="78"/>
  <c r="AD5" i="78"/>
  <c r="I28" i="78" l="1"/>
  <c r="I33" i="78"/>
  <c r="W20" i="78"/>
  <c r="W14" i="78"/>
  <c r="W15" i="78"/>
  <c r="Z17" i="78"/>
  <c r="AA19" i="78"/>
  <c r="I19" i="78" s="1"/>
  <c r="M42" i="78"/>
  <c r="C7" i="47" s="1"/>
  <c r="G42" i="78"/>
  <c r="C6" i="47" s="1"/>
  <c r="AJ6" i="78"/>
  <c r="L25" i="78" s="1"/>
  <c r="Z18" i="78"/>
  <c r="V38" i="78"/>
  <c r="V39" i="78" s="1"/>
  <c r="V40" i="78" s="1"/>
  <c r="H39" i="78"/>
  <c r="H40" i="78" s="1"/>
  <c r="G43" i="78"/>
  <c r="C8" i="47" s="1"/>
  <c r="Z15" i="78"/>
  <c r="AI40" i="78" s="1"/>
  <c r="AA20" i="78"/>
  <c r="Z20" i="78"/>
  <c r="U21" i="78"/>
  <c r="Z21" i="78"/>
  <c r="Z14" i="78"/>
  <c r="Z16" i="78"/>
  <c r="AA23" i="78"/>
  <c r="AA25" i="78"/>
  <c r="AA27" i="78"/>
  <c r="AA29" i="78"/>
  <c r="I29" i="78" s="1"/>
  <c r="AA31" i="78"/>
  <c r="I31" i="78" s="1"/>
  <c r="AA33" i="78"/>
  <c r="AA35" i="78"/>
  <c r="I35" i="78" s="1"/>
  <c r="F39" i="78"/>
  <c r="F40" i="78" s="1"/>
  <c r="G39" i="78"/>
  <c r="G40" i="78" s="1"/>
  <c r="Y13" i="78"/>
  <c r="AF6" i="78"/>
  <c r="Z22" i="78"/>
  <c r="I22" i="78" s="1"/>
  <c r="Z24" i="78"/>
  <c r="I24" i="78" s="1"/>
  <c r="Z26" i="78"/>
  <c r="I26" i="78" s="1"/>
  <c r="Z28" i="78"/>
  <c r="Z30" i="78"/>
  <c r="I30" i="78" s="1"/>
  <c r="Z32" i="78"/>
  <c r="I32" i="78" s="1"/>
  <c r="Z34" i="78"/>
  <c r="I34" i="78" s="1"/>
  <c r="Z36" i="78"/>
  <c r="I36" i="78" s="1"/>
  <c r="Z37" i="78"/>
  <c r="I37" i="78" s="1"/>
  <c r="AK38" i="77"/>
  <c r="BM3" i="91" s="1"/>
  <c r="AI38" i="77"/>
  <c r="BK3" i="91" s="1"/>
  <c r="AI40" i="77"/>
  <c r="CA3" i="91" s="1"/>
  <c r="AI39" i="77"/>
  <c r="BS3" i="91" s="1"/>
  <c r="AG40" i="77"/>
  <c r="BY3" i="91" s="1"/>
  <c r="AF40" i="77"/>
  <c r="BX3" i="91" s="1"/>
  <c r="AE40" i="77"/>
  <c r="BW3" i="91" s="1"/>
  <c r="Y40" i="77"/>
  <c r="AG39" i="77"/>
  <c r="BQ3" i="91" s="1"/>
  <c r="AF39" i="77"/>
  <c r="BP3" i="91" s="1"/>
  <c r="AE39" i="77"/>
  <c r="BO3" i="91" s="1"/>
  <c r="Y39" i="77"/>
  <c r="AG38" i="77"/>
  <c r="BI3" i="91" s="1"/>
  <c r="AF38" i="77"/>
  <c r="BH3" i="91" s="1"/>
  <c r="AE38" i="77"/>
  <c r="BG3" i="91" s="1"/>
  <c r="H38" i="77"/>
  <c r="H39" i="77" s="1"/>
  <c r="G38" i="77"/>
  <c r="F38" i="77"/>
  <c r="F39" i="77" s="1"/>
  <c r="Y37" i="77"/>
  <c r="Z37" i="77" s="1"/>
  <c r="X37" i="77"/>
  <c r="W37" i="77"/>
  <c r="V37" i="77"/>
  <c r="S37" i="77"/>
  <c r="T37" i="77" s="1"/>
  <c r="U37" i="77" s="1"/>
  <c r="AH36" i="77"/>
  <c r="AG36" i="77"/>
  <c r="AF36" i="77"/>
  <c r="AE36" i="77"/>
  <c r="Y36" i="77"/>
  <c r="AA36" i="77" s="1"/>
  <c r="X36" i="77"/>
  <c r="W36" i="77"/>
  <c r="V36" i="77"/>
  <c r="S36" i="77"/>
  <c r="T36" i="77" s="1"/>
  <c r="U36" i="77" s="1"/>
  <c r="AA35" i="77"/>
  <c r="Z35" i="77"/>
  <c r="Y35" i="77"/>
  <c r="X35" i="77"/>
  <c r="W35" i="77"/>
  <c r="I35" i="77" s="1"/>
  <c r="V35" i="77"/>
  <c r="S35" i="77"/>
  <c r="T35" i="77" s="1"/>
  <c r="U35" i="77" s="1"/>
  <c r="Y34" i="77"/>
  <c r="AA34" i="77" s="1"/>
  <c r="X34" i="77"/>
  <c r="W34" i="77"/>
  <c r="V34" i="77"/>
  <c r="S34" i="77"/>
  <c r="T34" i="77" s="1"/>
  <c r="U34" i="77" s="1"/>
  <c r="Y33" i="77"/>
  <c r="Z33" i="77" s="1"/>
  <c r="X33" i="77"/>
  <c r="W33" i="77"/>
  <c r="V33" i="77"/>
  <c r="S33" i="77"/>
  <c r="T33" i="77" s="1"/>
  <c r="U33" i="77" s="1"/>
  <c r="Y32" i="77"/>
  <c r="AA32" i="77" s="1"/>
  <c r="X32" i="77"/>
  <c r="W32" i="77"/>
  <c r="V32" i="77"/>
  <c r="S32" i="77"/>
  <c r="T32" i="77" s="1"/>
  <c r="U32" i="77" s="1"/>
  <c r="Y31" i="77"/>
  <c r="AA31" i="77" s="1"/>
  <c r="X31" i="77"/>
  <c r="W31" i="77"/>
  <c r="V31" i="77"/>
  <c r="S31" i="77"/>
  <c r="T31" i="77" s="1"/>
  <c r="U31" i="77" s="1"/>
  <c r="Y30" i="77"/>
  <c r="AA30" i="77" s="1"/>
  <c r="X30" i="77"/>
  <c r="W30" i="77"/>
  <c r="V30" i="77"/>
  <c r="S30" i="77"/>
  <c r="T30" i="77" s="1"/>
  <c r="U30" i="77" s="1"/>
  <c r="Y29" i="77"/>
  <c r="Z29" i="77" s="1"/>
  <c r="X29" i="77"/>
  <c r="W29" i="77"/>
  <c r="V29" i="77"/>
  <c r="T29" i="77"/>
  <c r="U29" i="77" s="1"/>
  <c r="S29" i="77"/>
  <c r="Y28" i="77"/>
  <c r="AA28" i="77" s="1"/>
  <c r="X28" i="77"/>
  <c r="W28" i="77"/>
  <c r="V28" i="77"/>
  <c r="S28" i="77"/>
  <c r="T28" i="77" s="1"/>
  <c r="U28" i="77" s="1"/>
  <c r="Y27" i="77"/>
  <c r="AA27" i="77" s="1"/>
  <c r="X27" i="77"/>
  <c r="W27" i="77"/>
  <c r="V27" i="77"/>
  <c r="S27" i="77"/>
  <c r="T27" i="77" s="1"/>
  <c r="U27" i="77" s="1"/>
  <c r="Y26" i="77"/>
  <c r="Z26" i="77" s="1"/>
  <c r="X26" i="77"/>
  <c r="W26" i="77"/>
  <c r="V26" i="77"/>
  <c r="S26" i="77"/>
  <c r="T26" i="77" s="1"/>
  <c r="U26" i="77" s="1"/>
  <c r="Y25" i="77"/>
  <c r="AA25" i="77" s="1"/>
  <c r="X25" i="77"/>
  <c r="W25" i="77"/>
  <c r="V25" i="77"/>
  <c r="S25" i="77"/>
  <c r="T25" i="77" s="1"/>
  <c r="U25" i="77" s="1"/>
  <c r="Y24" i="77"/>
  <c r="Z24" i="77" s="1"/>
  <c r="X24" i="77"/>
  <c r="W24" i="77"/>
  <c r="V24" i="77"/>
  <c r="S24" i="77"/>
  <c r="T24" i="77" s="1"/>
  <c r="U24" i="77" s="1"/>
  <c r="Y23" i="77"/>
  <c r="AA23" i="77" s="1"/>
  <c r="X23" i="77"/>
  <c r="W23" i="77"/>
  <c r="V23" i="77"/>
  <c r="S23" i="77"/>
  <c r="T23" i="77" s="1"/>
  <c r="U23" i="77" s="1"/>
  <c r="Y22" i="77"/>
  <c r="AA22" i="77" s="1"/>
  <c r="X22" i="77"/>
  <c r="W22" i="77"/>
  <c r="V22" i="77"/>
  <c r="S22" i="77"/>
  <c r="T22" i="77" s="1"/>
  <c r="U22" i="77" s="1"/>
  <c r="Y21" i="77"/>
  <c r="Z21" i="77" s="1"/>
  <c r="X21" i="77"/>
  <c r="W21" i="77"/>
  <c r="V21" i="77"/>
  <c r="S21" i="77"/>
  <c r="T21" i="77" s="1"/>
  <c r="U21" i="77" s="1"/>
  <c r="Y20" i="77"/>
  <c r="AA20" i="77" s="1"/>
  <c r="X20" i="77"/>
  <c r="W20" i="77"/>
  <c r="V20" i="77"/>
  <c r="S20" i="77"/>
  <c r="T20" i="77" s="1"/>
  <c r="U20" i="77" s="1"/>
  <c r="AJ19" i="77"/>
  <c r="G45" i="77" s="1"/>
  <c r="Y19" i="77"/>
  <c r="Z19" i="77" s="1"/>
  <c r="X19" i="77"/>
  <c r="W19" i="77"/>
  <c r="V19" i="77"/>
  <c r="S19" i="77"/>
  <c r="T19" i="77" s="1"/>
  <c r="U19" i="77" s="1"/>
  <c r="Y18" i="77"/>
  <c r="AA18" i="77" s="1"/>
  <c r="X18" i="77"/>
  <c r="W18" i="77"/>
  <c r="V18" i="77"/>
  <c r="S18" i="77"/>
  <c r="T18" i="77" s="1"/>
  <c r="U18" i="77" s="1"/>
  <c r="Y17" i="77"/>
  <c r="AA17" i="77" s="1"/>
  <c r="X17" i="77"/>
  <c r="W17" i="77"/>
  <c r="V17" i="77"/>
  <c r="S17" i="77"/>
  <c r="T17" i="77" s="1"/>
  <c r="U17" i="77" s="1"/>
  <c r="Y16" i="77"/>
  <c r="Z16" i="77" s="1"/>
  <c r="X16" i="77"/>
  <c r="W16" i="77"/>
  <c r="V16" i="77"/>
  <c r="S16" i="77"/>
  <c r="T16" i="77" s="1"/>
  <c r="U16" i="77" s="1"/>
  <c r="Y15" i="77"/>
  <c r="Z15" i="77" s="1"/>
  <c r="X15" i="77"/>
  <c r="W15" i="77"/>
  <c r="V15" i="77"/>
  <c r="S15" i="77"/>
  <c r="T15" i="77" s="1"/>
  <c r="U15" i="77" s="1"/>
  <c r="Y14" i="77"/>
  <c r="Z14" i="77" s="1"/>
  <c r="X14" i="77"/>
  <c r="W14" i="77"/>
  <c r="V14" i="77"/>
  <c r="T14" i="77"/>
  <c r="U14" i="77" s="1"/>
  <c r="S14" i="77"/>
  <c r="Y13" i="77"/>
  <c r="W13" i="77"/>
  <c r="V13" i="77"/>
  <c r="S13" i="77"/>
  <c r="T13" i="77" s="1"/>
  <c r="U13" i="77" s="1"/>
  <c r="S51" i="77"/>
  <c r="E10" i="47" s="1"/>
  <c r="AI6" i="77"/>
  <c r="AJ6" i="77" s="1"/>
  <c r="AD6" i="77"/>
  <c r="AF6" i="77" s="1"/>
  <c r="AI5" i="77"/>
  <c r="AD5" i="77"/>
  <c r="AF10" i="47"/>
  <c r="AD10" i="47"/>
  <c r="AC10" i="47"/>
  <c r="AB10" i="47"/>
  <c r="AA10" i="47"/>
  <c r="AE10" i="47" s="1"/>
  <c r="AG10" i="47" s="1"/>
  <c r="AD9" i="47"/>
  <c r="AC9" i="47"/>
  <c r="AB9" i="47"/>
  <c r="AA9" i="47"/>
  <c r="AE9" i="47" s="1"/>
  <c r="AD8" i="47"/>
  <c r="AC8" i="47"/>
  <c r="AB8" i="47"/>
  <c r="AA8" i="47"/>
  <c r="AE8" i="47" s="1"/>
  <c r="AD7" i="47"/>
  <c r="AC7" i="47"/>
  <c r="AB7" i="47"/>
  <c r="AA7" i="47"/>
  <c r="AE7" i="47" s="1"/>
  <c r="AD6" i="47"/>
  <c r="AC6" i="47"/>
  <c r="AB6" i="47"/>
  <c r="AA6" i="47"/>
  <c r="AE6" i="47" s="1"/>
  <c r="AD5" i="47"/>
  <c r="AC5" i="47"/>
  <c r="AB5" i="47"/>
  <c r="AA5" i="47"/>
  <c r="AF4" i="47"/>
  <c r="Z10" i="47" s="1"/>
  <c r="F4" i="47"/>
  <c r="A10" i="47" s="1"/>
  <c r="H41" i="21"/>
  <c r="E41" i="21"/>
  <c r="H40" i="21"/>
  <c r="E40" i="21"/>
  <c r="H39" i="21"/>
  <c r="E39" i="21"/>
  <c r="H38" i="21"/>
  <c r="E38" i="21"/>
  <c r="H37" i="21"/>
  <c r="E37" i="21"/>
  <c r="H36" i="21"/>
  <c r="E36" i="21"/>
  <c r="H35" i="21"/>
  <c r="E35" i="21"/>
  <c r="H34" i="21"/>
  <c r="E34" i="21"/>
  <c r="H33" i="21"/>
  <c r="E33" i="21"/>
  <c r="H32" i="21"/>
  <c r="E32" i="21"/>
  <c r="H31" i="21"/>
  <c r="E31" i="21"/>
  <c r="H30" i="21"/>
  <c r="E30" i="21"/>
  <c r="H29" i="21"/>
  <c r="E29" i="21"/>
  <c r="H28" i="21"/>
  <c r="E28" i="21"/>
  <c r="H27" i="21"/>
  <c r="E27" i="21"/>
  <c r="H26" i="21"/>
  <c r="I42" i="21" s="1"/>
  <c r="E26" i="21"/>
  <c r="H25" i="21"/>
  <c r="E25" i="21"/>
  <c r="H24" i="21"/>
  <c r="E24" i="21"/>
  <c r="F23" i="21"/>
  <c r="H19" i="21"/>
  <c r="E19" i="21"/>
  <c r="H18" i="21"/>
  <c r="E18" i="21"/>
  <c r="H17" i="21"/>
  <c r="E17" i="21"/>
  <c r="H16" i="21"/>
  <c r="E16" i="21"/>
  <c r="H15" i="21"/>
  <c r="E15" i="21"/>
  <c r="H14" i="21"/>
  <c r="E14" i="21"/>
  <c r="H13" i="21"/>
  <c r="E13" i="21"/>
  <c r="H12" i="21"/>
  <c r="E12" i="21"/>
  <c r="H11" i="21"/>
  <c r="E11" i="21"/>
  <c r="H10" i="21"/>
  <c r="E10" i="21"/>
  <c r="H9" i="21"/>
  <c r="E9" i="21"/>
  <c r="H8" i="21"/>
  <c r="E8" i="21"/>
  <c r="H7" i="21"/>
  <c r="E7" i="21"/>
  <c r="G6" i="21"/>
  <c r="G23" i="21" s="1"/>
  <c r="H41" i="18"/>
  <c r="E41" i="18"/>
  <c r="H40" i="18"/>
  <c r="E40" i="18"/>
  <c r="H39" i="18"/>
  <c r="E39" i="18"/>
  <c r="H38" i="18"/>
  <c r="E38" i="18"/>
  <c r="H37" i="18"/>
  <c r="E37" i="18"/>
  <c r="H36" i="18"/>
  <c r="E36" i="18"/>
  <c r="H35" i="18"/>
  <c r="E35" i="18"/>
  <c r="H34" i="18"/>
  <c r="E34" i="18"/>
  <c r="H33" i="18"/>
  <c r="E33" i="18"/>
  <c r="H32" i="18"/>
  <c r="E32" i="18"/>
  <c r="H31" i="18"/>
  <c r="E31" i="18"/>
  <c r="H30" i="18"/>
  <c r="E30" i="18"/>
  <c r="H29" i="18"/>
  <c r="E29" i="18"/>
  <c r="H28" i="18"/>
  <c r="E28" i="18"/>
  <c r="H27" i="18"/>
  <c r="E27" i="18"/>
  <c r="H26" i="18"/>
  <c r="E26" i="18"/>
  <c r="H25" i="18"/>
  <c r="E25" i="18"/>
  <c r="H24" i="18"/>
  <c r="E24" i="18"/>
  <c r="F23" i="18"/>
  <c r="H19" i="18"/>
  <c r="E19" i="18"/>
  <c r="H18" i="18"/>
  <c r="E18" i="18"/>
  <c r="H17" i="18"/>
  <c r="E17" i="18"/>
  <c r="H16" i="18"/>
  <c r="E16" i="18"/>
  <c r="H15" i="18"/>
  <c r="E15" i="18"/>
  <c r="H14" i="18"/>
  <c r="E14" i="18"/>
  <c r="H13" i="18"/>
  <c r="E13" i="18"/>
  <c r="H12" i="18"/>
  <c r="E12" i="18"/>
  <c r="H11" i="18"/>
  <c r="E11" i="18"/>
  <c r="H10" i="18"/>
  <c r="E10" i="18"/>
  <c r="H9" i="18"/>
  <c r="E9" i="18"/>
  <c r="H8" i="18"/>
  <c r="E8" i="18"/>
  <c r="H7" i="18"/>
  <c r="E7" i="18"/>
  <c r="G6" i="18"/>
  <c r="G23" i="18" s="1"/>
  <c r="AF14" i="39"/>
  <c r="F14" i="39"/>
  <c r="AF13" i="39"/>
  <c r="F13" i="39"/>
  <c r="AF12" i="39"/>
  <c r="F12" i="39"/>
  <c r="AF11" i="39"/>
  <c r="F11" i="39"/>
  <c r="AF10" i="39"/>
  <c r="F10" i="39"/>
  <c r="AF9" i="39"/>
  <c r="F9" i="39"/>
  <c r="AF8" i="39"/>
  <c r="F8" i="39"/>
  <c r="AF7" i="39"/>
  <c r="F7" i="39"/>
  <c r="AF6" i="39"/>
  <c r="F6" i="39"/>
  <c r="AF5" i="39"/>
  <c r="F5" i="39"/>
  <c r="M515" i="25"/>
  <c r="M514" i="25"/>
  <c r="M513" i="25"/>
  <c r="M512" i="25"/>
  <c r="M511" i="25"/>
  <c r="M510" i="25"/>
  <c r="F398" i="25"/>
  <c r="F394" i="25"/>
  <c r="J392" i="25"/>
  <c r="J391" i="25"/>
  <c r="J390" i="25"/>
  <c r="J389" i="25"/>
  <c r="J388" i="25"/>
  <c r="J387" i="25"/>
  <c r="J386" i="25"/>
  <c r="J385" i="25"/>
  <c r="J384" i="25"/>
  <c r="J383" i="25"/>
  <c r="J382" i="25"/>
  <c r="J381" i="25"/>
  <c r="J380" i="25"/>
  <c r="J379" i="25"/>
  <c r="J378" i="25"/>
  <c r="I375" i="25"/>
  <c r="G364" i="25"/>
  <c r="G362" i="25"/>
  <c r="F358" i="25"/>
  <c r="A360" i="25" s="1"/>
  <c r="G355" i="25"/>
  <c r="G353" i="25"/>
  <c r="O93" i="90" s="1"/>
  <c r="G351" i="25"/>
  <c r="J349" i="25"/>
  <c r="I349" i="25"/>
  <c r="H349" i="25"/>
  <c r="G349" i="25"/>
  <c r="F349" i="25"/>
  <c r="E349" i="25"/>
  <c r="J344" i="25"/>
  <c r="I344" i="25"/>
  <c r="H344" i="25"/>
  <c r="G344" i="25"/>
  <c r="F344" i="25"/>
  <c r="E344" i="25"/>
  <c r="G366" i="25" s="1"/>
  <c r="J221" i="25"/>
  <c r="J220" i="25"/>
  <c r="G195" i="25"/>
  <c r="G187" i="25"/>
  <c r="G179" i="25"/>
  <c r="G169" i="25"/>
  <c r="G160" i="25"/>
  <c r="G151" i="25"/>
  <c r="G140" i="25"/>
  <c r="G131" i="25"/>
  <c r="G122" i="25"/>
  <c r="G111" i="25"/>
  <c r="G102" i="25"/>
  <c r="G93" i="25"/>
  <c r="G82" i="25"/>
  <c r="G73" i="25"/>
  <c r="G64" i="25"/>
  <c r="G38" i="25"/>
  <c r="G31" i="25"/>
  <c r="D426" i="25" s="1"/>
  <c r="M325" i="24"/>
  <c r="M324" i="24"/>
  <c r="M323" i="24"/>
  <c r="M322" i="24"/>
  <c r="M321" i="24"/>
  <c r="M320" i="24"/>
  <c r="G209" i="24"/>
  <c r="G207" i="24"/>
  <c r="F203" i="24"/>
  <c r="A205" i="24" s="1"/>
  <c r="G200" i="24"/>
  <c r="G198" i="24"/>
  <c r="O92" i="90" s="1"/>
  <c r="G196" i="24"/>
  <c r="J194" i="24"/>
  <c r="I194" i="24"/>
  <c r="H194" i="24"/>
  <c r="G194" i="24"/>
  <c r="F194" i="24"/>
  <c r="E194" i="24"/>
  <c r="J189" i="24"/>
  <c r="I189" i="24"/>
  <c r="H189" i="24"/>
  <c r="G189" i="24"/>
  <c r="F189" i="24"/>
  <c r="E189" i="24"/>
  <c r="G211" i="24" s="1"/>
  <c r="G173" i="24"/>
  <c r="G172" i="24"/>
  <c r="G163" i="24"/>
  <c r="G162" i="24"/>
  <c r="G153" i="24"/>
  <c r="G152" i="24"/>
  <c r="G141" i="24"/>
  <c r="G133" i="24"/>
  <c r="G125" i="24"/>
  <c r="G115" i="24"/>
  <c r="G106" i="24"/>
  <c r="G97" i="24"/>
  <c r="G86" i="24"/>
  <c r="G78" i="24"/>
  <c r="G70" i="24"/>
  <c r="G60" i="24"/>
  <c r="G52" i="24"/>
  <c r="G44" i="24"/>
  <c r="G31" i="24"/>
  <c r="D235" i="24" s="1"/>
  <c r="M327" i="23"/>
  <c r="M326" i="23"/>
  <c r="M325" i="23"/>
  <c r="M324" i="23"/>
  <c r="M323" i="23"/>
  <c r="M322" i="23"/>
  <c r="G208" i="23"/>
  <c r="G206" i="23"/>
  <c r="F202" i="23"/>
  <c r="A204" i="23" s="1"/>
  <c r="G199" i="23"/>
  <c r="G197" i="23"/>
  <c r="O91" i="90" s="1"/>
  <c r="G195" i="23"/>
  <c r="J193" i="23"/>
  <c r="I193" i="23"/>
  <c r="H193" i="23"/>
  <c r="G193" i="23"/>
  <c r="F193" i="23"/>
  <c r="E193" i="23"/>
  <c r="J188" i="23"/>
  <c r="I188" i="23"/>
  <c r="H188" i="23"/>
  <c r="G188" i="23"/>
  <c r="F188" i="23"/>
  <c r="E188" i="23"/>
  <c r="G210" i="23" s="1"/>
  <c r="G173" i="23"/>
  <c r="G165" i="23"/>
  <c r="G157" i="23"/>
  <c r="G136" i="23"/>
  <c r="G128" i="23"/>
  <c r="G120" i="23"/>
  <c r="G110" i="23"/>
  <c r="G102" i="23"/>
  <c r="G94" i="23"/>
  <c r="G86" i="23"/>
  <c r="G78" i="23"/>
  <c r="G70" i="23"/>
  <c r="G60" i="23"/>
  <c r="G51" i="23"/>
  <c r="G42" i="23"/>
  <c r="M228" i="22"/>
  <c r="M227" i="22"/>
  <c r="M226" i="22"/>
  <c r="M225" i="22"/>
  <c r="M224" i="22"/>
  <c r="G118" i="22"/>
  <c r="G116" i="22"/>
  <c r="F112" i="22"/>
  <c r="A114" i="22" s="1"/>
  <c r="G109" i="22"/>
  <c r="G107" i="22"/>
  <c r="O90" i="90" s="1"/>
  <c r="G105" i="22"/>
  <c r="J103" i="22"/>
  <c r="I103" i="22"/>
  <c r="H103" i="22"/>
  <c r="G103" i="22"/>
  <c r="F103" i="22"/>
  <c r="E103" i="22"/>
  <c r="J98" i="22"/>
  <c r="I98" i="22"/>
  <c r="H98" i="22"/>
  <c r="G98" i="22"/>
  <c r="F98" i="22"/>
  <c r="E98" i="22"/>
  <c r="G120" i="22" s="1"/>
  <c r="G83" i="22"/>
  <c r="G75" i="22"/>
  <c r="G67" i="22"/>
  <c r="G57" i="22"/>
  <c r="D143" i="22"/>
  <c r="M172" i="7"/>
  <c r="J160" i="7"/>
  <c r="I160" i="7"/>
  <c r="H160" i="7"/>
  <c r="G160" i="7"/>
  <c r="F160" i="7"/>
  <c r="E160" i="7"/>
  <c r="G166" i="7" s="1"/>
  <c r="J156" i="7"/>
  <c r="I156" i="7"/>
  <c r="H156" i="7"/>
  <c r="G156" i="7"/>
  <c r="F156" i="7"/>
  <c r="G142" i="7"/>
  <c r="G141" i="7"/>
  <c r="G132" i="7"/>
  <c r="G131" i="7"/>
  <c r="G122" i="7"/>
  <c r="G121" i="7"/>
  <c r="G110" i="7"/>
  <c r="G102" i="7"/>
  <c r="G94" i="7"/>
  <c r="G85" i="7"/>
  <c r="G77" i="7"/>
  <c r="G69" i="7"/>
  <c r="G58" i="7"/>
  <c r="G50" i="7"/>
  <c r="L35" i="3"/>
  <c r="H35" i="3"/>
  <c r="J18" i="3"/>
  <c r="G14" i="3"/>
  <c r="J14" i="3" s="1"/>
  <c r="G10" i="3"/>
  <c r="J10" i="3" s="1"/>
  <c r="I24" i="43"/>
  <c r="G24" i="43"/>
  <c r="D24" i="43"/>
  <c r="I27" i="75"/>
  <c r="G27" i="75"/>
  <c r="D27" i="75"/>
  <c r="K34" i="44"/>
  <c r="E34" i="44"/>
  <c r="E32" i="44"/>
  <c r="E30" i="44"/>
  <c r="I27" i="44"/>
  <c r="G27" i="44"/>
  <c r="D27" i="44"/>
  <c r="D14" i="3"/>
  <c r="S20" i="10"/>
  <c r="T20" i="10" s="1"/>
  <c r="S19" i="10"/>
  <c r="T19" i="10" s="1"/>
  <c r="S18" i="10"/>
  <c r="T18" i="10" s="1"/>
  <c r="S17" i="10"/>
  <c r="T17" i="10" s="1"/>
  <c r="S16" i="10"/>
  <c r="T16" i="10" s="1"/>
  <c r="S15" i="10"/>
  <c r="T15" i="10" s="1"/>
  <c r="S14" i="10"/>
  <c r="T14" i="10" s="1"/>
  <c r="S13" i="10"/>
  <c r="T13" i="10" s="1"/>
  <c r="S12" i="10"/>
  <c r="T12" i="10" s="1"/>
  <c r="S11" i="10"/>
  <c r="T11" i="10" s="1"/>
  <c r="S10" i="10"/>
  <c r="T10" i="10" s="1"/>
  <c r="S9" i="10"/>
  <c r="T9" i="10" s="1"/>
  <c r="S8" i="10"/>
  <c r="T8" i="10" s="1"/>
  <c r="S7" i="10"/>
  <c r="T7" i="10" s="1"/>
  <c r="S6" i="10"/>
  <c r="T6" i="10" s="1"/>
  <c r="S5" i="10"/>
  <c r="T5" i="10" s="1"/>
  <c r="AE4" i="10"/>
  <c r="S4" i="10"/>
  <c r="T4" i="10" s="1"/>
  <c r="F4" i="10"/>
  <c r="S3" i="10"/>
  <c r="T3" i="10" s="1"/>
  <c r="AD27" i="10"/>
  <c r="AD5" i="10"/>
  <c r="AD30" i="10"/>
  <c r="AD74" i="10"/>
  <c r="AD56" i="10"/>
  <c r="E74" i="10"/>
  <c r="AD22" i="10"/>
  <c r="E56" i="10"/>
  <c r="AD53" i="10"/>
  <c r="AD10" i="10"/>
  <c r="AD69" i="10"/>
  <c r="E5" i="10"/>
  <c r="AD13" i="10"/>
  <c r="AD66" i="10"/>
  <c r="AD48" i="10"/>
  <c r="AD61" i="10"/>
  <c r="I31" i="77" l="1"/>
  <c r="I20" i="18"/>
  <c r="H47" i="18" s="1"/>
  <c r="G43" i="25" s="1"/>
  <c r="Z28" i="77"/>
  <c r="I28" i="77" s="1"/>
  <c r="AA14" i="77"/>
  <c r="AA15" i="77"/>
  <c r="I15" i="77" s="1"/>
  <c r="Z31" i="77"/>
  <c r="AA37" i="77"/>
  <c r="I37" i="77" s="1"/>
  <c r="E43" i="18"/>
  <c r="AA16" i="77"/>
  <c r="AF15" i="39"/>
  <c r="Z30" i="77"/>
  <c r="I30" i="77" s="1"/>
  <c r="L34" i="78"/>
  <c r="M25" i="78"/>
  <c r="I42" i="18"/>
  <c r="Z22" i="77"/>
  <c r="AA29" i="77"/>
  <c r="I29" i="77" s="1"/>
  <c r="E43" i="21"/>
  <c r="AA33" i="77"/>
  <c r="I33" i="77" s="1"/>
  <c r="I20" i="21"/>
  <c r="H47" i="21" s="1"/>
  <c r="G214" i="25" s="1"/>
  <c r="M31" i="78"/>
  <c r="M30" i="78"/>
  <c r="Z20" i="77"/>
  <c r="I20" i="77" s="1"/>
  <c r="AA21" i="77"/>
  <c r="I21" i="77" s="1"/>
  <c r="F15" i="39"/>
  <c r="M26" i="78"/>
  <c r="L17" i="78"/>
  <c r="I17" i="78"/>
  <c r="M19" i="78"/>
  <c r="M33" i="78"/>
  <c r="L31" i="78"/>
  <c r="M14" i="78"/>
  <c r="L23" i="78"/>
  <c r="L36" i="78"/>
  <c r="M27" i="78"/>
  <c r="M37" i="78"/>
  <c r="L18" i="78"/>
  <c r="M18" i="78"/>
  <c r="L32" i="78"/>
  <c r="M23" i="78"/>
  <c r="M22" i="78"/>
  <c r="M36" i="78"/>
  <c r="L30" i="78"/>
  <c r="L16" i="78"/>
  <c r="L27" i="78"/>
  <c r="M28" i="78"/>
  <c r="M35" i="78"/>
  <c r="M16" i="78"/>
  <c r="M20" i="78"/>
  <c r="M32" i="78"/>
  <c r="Z34" i="77"/>
  <c r="I34" i="77" s="1"/>
  <c r="L33" i="78"/>
  <c r="M24" i="78"/>
  <c r="L35" i="78"/>
  <c r="Z23" i="77"/>
  <c r="Z32" i="77"/>
  <c r="I32" i="77" s="1"/>
  <c r="Z36" i="77"/>
  <c r="L19" i="78"/>
  <c r="M17" i="78"/>
  <c r="V38" i="77"/>
  <c r="I18" i="78"/>
  <c r="L20" i="78"/>
  <c r="M34" i="78"/>
  <c r="H40" i="77"/>
  <c r="L37" i="78"/>
  <c r="L22" i="78"/>
  <c r="M29" i="78"/>
  <c r="L29" i="78"/>
  <c r="AE6" i="77"/>
  <c r="L24" i="78"/>
  <c r="M45" i="77"/>
  <c r="G43" i="77"/>
  <c r="M42" i="77"/>
  <c r="BC3" i="91" s="1"/>
  <c r="G42" i="77"/>
  <c r="BB3" i="91" s="1"/>
  <c r="M43" i="77"/>
  <c r="BE3" i="91" s="1"/>
  <c r="V39" i="77"/>
  <c r="Z17" i="77"/>
  <c r="I17" i="77" s="1"/>
  <c r="AA24" i="77"/>
  <c r="I24" i="77" s="1"/>
  <c r="Z25" i="77"/>
  <c r="Z18" i="77"/>
  <c r="I18" i="77" s="1"/>
  <c r="AA19" i="77"/>
  <c r="I19" i="77" s="1"/>
  <c r="AA26" i="77"/>
  <c r="I26" i="77" s="1"/>
  <c r="Z27" i="77"/>
  <c r="G39" i="77"/>
  <c r="G40" i="77" s="1"/>
  <c r="F40" i="77"/>
  <c r="Z13" i="77"/>
  <c r="AA13" i="77"/>
  <c r="Y38" i="77"/>
  <c r="G4" i="10"/>
  <c r="P36" i="1" s="1"/>
  <c r="L36" i="1"/>
  <c r="AF4" i="10"/>
  <c r="I27" i="78"/>
  <c r="I25" i="78"/>
  <c r="AK39" i="77"/>
  <c r="BU3" i="91" s="1"/>
  <c r="I23" i="77"/>
  <c r="I14" i="77"/>
  <c r="AK40" i="77"/>
  <c r="AH39" i="77"/>
  <c r="BR3" i="91" s="1"/>
  <c r="I22" i="77"/>
  <c r="I16" i="77"/>
  <c r="AH40" i="77"/>
  <c r="BZ3" i="91" s="1"/>
  <c r="M23" i="77"/>
  <c r="AK6" i="77"/>
  <c r="M36" i="77" s="1"/>
  <c r="L16" i="77"/>
  <c r="L24" i="77"/>
  <c r="L32" i="77"/>
  <c r="L17" i="77"/>
  <c r="L26" i="77"/>
  <c r="L19" i="77"/>
  <c r="L35" i="77"/>
  <c r="L20" i="77"/>
  <c r="L21" i="77"/>
  <c r="L29" i="77"/>
  <c r="L37" i="77"/>
  <c r="L14" i="77"/>
  <c r="AJ39" i="77" s="1"/>
  <c r="BT3" i="91" s="1"/>
  <c r="L13" i="77"/>
  <c r="L15" i="77"/>
  <c r="L23" i="77"/>
  <c r="AJ40" i="77" s="1"/>
  <c r="CB3" i="91" s="1"/>
  <c r="L31" i="77"/>
  <c r="L33" i="77"/>
  <c r="B171" i="7"/>
  <c r="F396" i="25"/>
  <c r="D13" i="3"/>
  <c r="D10" i="3"/>
  <c r="L26" i="78"/>
  <c r="L15" i="78"/>
  <c r="AJ40" i="78" s="1"/>
  <c r="L28" i="78"/>
  <c r="AA21" i="78"/>
  <c r="M21" i="78" s="1"/>
  <c r="L21" i="78"/>
  <c r="I23" i="78"/>
  <c r="AA15" i="78"/>
  <c r="AK39" i="78" s="1"/>
  <c r="I20" i="78"/>
  <c r="Z13" i="78"/>
  <c r="L13" i="78" s="1"/>
  <c r="Y38" i="78"/>
  <c r="AI39" i="78"/>
  <c r="L14" i="78"/>
  <c r="AJ39" i="78" s="1"/>
  <c r="I14" i="78"/>
  <c r="I16" i="78"/>
  <c r="X42" i="77"/>
  <c r="W42" i="77"/>
  <c r="B6" i="47"/>
  <c r="D6" i="47" s="1"/>
  <c r="K38" i="1" s="1"/>
  <c r="L28" i="77" l="1"/>
  <c r="L36" i="77"/>
  <c r="L22" i="77"/>
  <c r="I36" i="77"/>
  <c r="B7" i="47"/>
  <c r="D7" i="47" s="1"/>
  <c r="L18" i="77"/>
  <c r="V40" i="77"/>
  <c r="L27" i="77"/>
  <c r="L34" i="77"/>
  <c r="L30" i="77"/>
  <c r="I27" i="77"/>
  <c r="B8" i="47"/>
  <c r="D8" i="47" s="1"/>
  <c r="BD3" i="91"/>
  <c r="BU35" i="55"/>
  <c r="BU35" i="57"/>
  <c r="BU36" i="54"/>
  <c r="BQ35" i="55"/>
  <c r="BQ35" i="57"/>
  <c r="BQ36" i="54"/>
  <c r="M25" i="77"/>
  <c r="I13" i="77"/>
  <c r="W38" i="77"/>
  <c r="W39" i="77" s="1"/>
  <c r="W40" i="77" s="1"/>
  <c r="U37" i="61"/>
  <c r="V34" i="62"/>
  <c r="U35" i="64"/>
  <c r="W40" i="63"/>
  <c r="U35" i="58"/>
  <c r="U35" i="57"/>
  <c r="U37" i="60"/>
  <c r="U36" i="54"/>
  <c r="U35" i="55"/>
  <c r="U35" i="53"/>
  <c r="U37" i="59"/>
  <c r="U35" i="56"/>
  <c r="Q37" i="61"/>
  <c r="Q34" i="62"/>
  <c r="Q35" i="64"/>
  <c r="R40" i="63"/>
  <c r="Q35" i="56"/>
  <c r="Q35" i="55"/>
  <c r="Q35" i="58"/>
  <c r="Q35" i="57"/>
  <c r="Q37" i="60"/>
  <c r="Q37" i="59"/>
  <c r="Q35" i="53"/>
  <c r="Q36" i="54"/>
  <c r="AA38" i="77"/>
  <c r="Z38" i="77"/>
  <c r="L25" i="77"/>
  <c r="X38" i="77"/>
  <c r="I25" i="77"/>
  <c r="M20" i="77"/>
  <c r="M13" i="77"/>
  <c r="M32" i="77"/>
  <c r="AH38" i="77"/>
  <c r="BJ3" i="91" s="1"/>
  <c r="M14" i="77"/>
  <c r="M24" i="77"/>
  <c r="M16" i="77"/>
  <c r="AL40" i="77"/>
  <c r="CD3" i="91" s="1"/>
  <c r="M34" i="77"/>
  <c r="M30" i="77"/>
  <c r="M33" i="77"/>
  <c r="M19" i="77"/>
  <c r="M21" i="77"/>
  <c r="M37" i="77"/>
  <c r="M17" i="77"/>
  <c r="M26" i="77"/>
  <c r="M18" i="77"/>
  <c r="M27" i="77"/>
  <c r="M15" i="77"/>
  <c r="M28" i="77"/>
  <c r="M31" i="77"/>
  <c r="M29" i="77"/>
  <c r="M35" i="77"/>
  <c r="M22" i="77"/>
  <c r="AJ38" i="77"/>
  <c r="BL3" i="91" s="1"/>
  <c r="Z38" i="78"/>
  <c r="AI38" i="78"/>
  <c r="W38" i="78"/>
  <c r="W42" i="78" s="1"/>
  <c r="I21" i="78"/>
  <c r="AA13" i="78"/>
  <c r="I13" i="78" s="1"/>
  <c r="AK40" i="78"/>
  <c r="M15" i="78"/>
  <c r="I15" i="78"/>
  <c r="AH40" i="78" s="1"/>
  <c r="I38" i="78" l="1"/>
  <c r="L38" i="77"/>
  <c r="S53" i="77"/>
  <c r="T53" i="77"/>
  <c r="I38" i="77"/>
  <c r="AF14" i="77" s="1"/>
  <c r="AF16" i="77" s="1"/>
  <c r="X39" i="77"/>
  <c r="AH39" i="78"/>
  <c r="AL40" i="78"/>
  <c r="AL39" i="78"/>
  <c r="B9" i="47"/>
  <c r="AL38" i="77"/>
  <c r="BN3" i="91" s="1"/>
  <c r="M38" i="77"/>
  <c r="AL39" i="77"/>
  <c r="BV3" i="91" s="1"/>
  <c r="L39" i="77"/>
  <c r="L40" i="77" s="1"/>
  <c r="V45" i="77"/>
  <c r="AK38" i="78"/>
  <c r="AA38" i="78"/>
  <c r="X38" i="78"/>
  <c r="M13" i="78"/>
  <c r="AH38" i="78"/>
  <c r="M43" i="78"/>
  <c r="S53" i="78"/>
  <c r="W39" i="78"/>
  <c r="W40" i="78" s="1"/>
  <c r="X42" i="78"/>
  <c r="L38" i="78"/>
  <c r="AJ38" i="78"/>
  <c r="I39" i="77" l="1"/>
  <c r="I40" i="77" s="1"/>
  <c r="S49" i="77"/>
  <c r="S52" i="77" s="1"/>
  <c r="T49" i="77"/>
  <c r="M39" i="77"/>
  <c r="M40" i="77" s="1"/>
  <c r="X40" i="77" s="1"/>
  <c r="W45" i="77"/>
  <c r="T50" i="77" s="1"/>
  <c r="S50" i="77"/>
  <c r="I39" i="78"/>
  <c r="I40" i="78" s="1"/>
  <c r="AF14" i="78"/>
  <c r="AF16" i="78" s="1"/>
  <c r="T49" i="78" s="1"/>
  <c r="C9" i="47"/>
  <c r="D9" i="47" s="1"/>
  <c r="K42" i="1" s="1"/>
  <c r="L39" i="78"/>
  <c r="L40" i="78" s="1"/>
  <c r="V45" i="78"/>
  <c r="M38" i="78"/>
  <c r="AL38" i="78"/>
  <c r="T53" i="78"/>
  <c r="X39" i="78"/>
  <c r="X45" i="77" l="1"/>
  <c r="T52" i="77"/>
  <c r="M39" i="78"/>
  <c r="M40" i="78" s="1"/>
  <c r="X40" i="78" s="1"/>
  <c r="W45" i="78"/>
  <c r="T50" i="78" s="1"/>
  <c r="M45" i="78" s="1"/>
  <c r="S50" i="78"/>
  <c r="S49" i="78"/>
  <c r="S52" i="78" s="1"/>
  <c r="G45" i="78" l="1"/>
  <c r="G46" i="78" s="1"/>
  <c r="O6" i="78"/>
  <c r="G46" i="77"/>
  <c r="X45" i="78"/>
  <c r="T52" i="78"/>
  <c r="T56" i="78" s="1"/>
  <c r="U56" i="78" l="1"/>
  <c r="V56" i="78" s="1"/>
  <c r="R57" i="78"/>
  <c r="R59" i="78" s="1"/>
  <c r="R60" i="78" s="1"/>
  <c r="M46" i="78" s="1"/>
  <c r="M46" i="77"/>
  <c r="C10" i="47" l="1"/>
  <c r="B10" i="47"/>
  <c r="BF3" i="91"/>
  <c r="D10" i="47" l="1"/>
  <c r="F10" i="47" s="1"/>
  <c r="K44" i="1" s="1"/>
</calcChain>
</file>

<file path=xl/sharedStrings.xml><?xml version="1.0" encoding="utf-8"?>
<sst xmlns="http://schemas.openxmlformats.org/spreadsheetml/2006/main" count="12341" uniqueCount="3109">
  <si>
    <t>年</t>
    <rPh sb="0" eb="1">
      <t>ネン</t>
    </rPh>
    <phoneticPr fontId="12"/>
  </si>
  <si>
    <r>
      <rPr>
        <sz val="11"/>
        <color indexed="8"/>
        <rFont val="ＭＳ Ｐ明朝"/>
        <family val="1"/>
        <charset val="128"/>
      </rPr>
      <t>月</t>
    </r>
    <rPh sb="0" eb="1">
      <t>ツキ</t>
    </rPh>
    <phoneticPr fontId="12"/>
  </si>
  <si>
    <r>
      <rPr>
        <sz val="11"/>
        <color indexed="8"/>
        <rFont val="ＭＳ Ｐ明朝"/>
        <family val="1"/>
        <charset val="128"/>
      </rPr>
      <t>日</t>
    </r>
    <rPh sb="0" eb="1">
      <t>ヒ</t>
    </rPh>
    <phoneticPr fontId="12"/>
  </si>
  <si>
    <t>公益財団法人　東京都環境公社</t>
    <rPh sb="0" eb="2">
      <t>コウエキ</t>
    </rPh>
    <phoneticPr fontId="12"/>
  </si>
  <si>
    <t>　理事長　殿</t>
    <phoneticPr fontId="12"/>
  </si>
  <si>
    <r>
      <rPr>
        <sz val="11"/>
        <color indexed="8"/>
        <rFont val="ＭＳ Ｐ明朝"/>
        <family val="1"/>
        <charset val="128"/>
      </rPr>
      <t>住　所</t>
    </r>
  </si>
  <si>
    <t>名　称</t>
    <rPh sb="0" eb="1">
      <t>メイ</t>
    </rPh>
    <rPh sb="2" eb="3">
      <t>ショウ</t>
    </rPh>
    <phoneticPr fontId="12"/>
  </si>
  <si>
    <t>代表者の職・氏名</t>
    <rPh sb="0" eb="3">
      <t>ダイヒョウシャ</t>
    </rPh>
    <rPh sb="4" eb="5">
      <t>ショク</t>
    </rPh>
    <rPh sb="6" eb="8">
      <t>シメイ</t>
    </rPh>
    <phoneticPr fontId="12"/>
  </si>
  <si>
    <t/>
  </si>
  <si>
    <t>記</t>
    <rPh sb="0" eb="1">
      <t>キ</t>
    </rPh>
    <phoneticPr fontId="12"/>
  </si>
  <si>
    <t>円</t>
    <rPh sb="0" eb="1">
      <t>エン</t>
    </rPh>
    <phoneticPr fontId="12"/>
  </si>
  <si>
    <t>誓　　約　　書</t>
    <rPh sb="0" eb="1">
      <t>チカイ</t>
    </rPh>
    <rPh sb="3" eb="4">
      <t>ヤク</t>
    </rPh>
    <rPh sb="6" eb="7">
      <t>ショ</t>
    </rPh>
    <phoneticPr fontId="12"/>
  </si>
  <si>
    <t>公益財団法人　東京都環境公社</t>
    <rPh sb="0" eb="2">
      <t>コウエキ</t>
    </rPh>
    <rPh sb="2" eb="4">
      <t>ザイダン</t>
    </rPh>
    <rPh sb="4" eb="6">
      <t>ホウジン</t>
    </rPh>
    <phoneticPr fontId="12"/>
  </si>
  <si>
    <t>　理事長　殿</t>
    <rPh sb="1" eb="4">
      <t>リジチョウ</t>
    </rPh>
    <rPh sb="5" eb="6">
      <t>トノ</t>
    </rPh>
    <phoneticPr fontId="12"/>
  </si>
  <si>
    <t>月</t>
    <rPh sb="0" eb="1">
      <t>ゲツ</t>
    </rPh>
    <phoneticPr fontId="12"/>
  </si>
  <si>
    <t>日</t>
    <rPh sb="0" eb="1">
      <t>ヒ</t>
    </rPh>
    <phoneticPr fontId="12"/>
  </si>
  <si>
    <t>住所</t>
    <rPh sb="0" eb="2">
      <t>ジュウショ</t>
    </rPh>
    <phoneticPr fontId="12"/>
  </si>
  <si>
    <t>名称</t>
    <rPh sb="0" eb="2">
      <t>メイショウ</t>
    </rPh>
    <phoneticPr fontId="12"/>
  </si>
  <si>
    <t>※　この誓約書における「暴力団関係者」とは、次に掲げる者をいう。</t>
    <rPh sb="4" eb="7">
      <t>セイヤクショ</t>
    </rPh>
    <rPh sb="12" eb="15">
      <t>ボウリョクダン</t>
    </rPh>
    <rPh sb="15" eb="18">
      <t>カンケイシャ</t>
    </rPh>
    <phoneticPr fontId="12"/>
  </si>
  <si>
    <t>・暴力団又は暴力団員が実質的に経営を支配する法人等に所属する者</t>
    <rPh sb="1" eb="4">
      <t>ボウリョクダン</t>
    </rPh>
    <rPh sb="4" eb="5">
      <t>マタ</t>
    </rPh>
    <rPh sb="6" eb="9">
      <t>ボウリョクダン</t>
    </rPh>
    <rPh sb="9" eb="10">
      <t>イン</t>
    </rPh>
    <rPh sb="11" eb="14">
      <t>ジッシツテキ</t>
    </rPh>
    <rPh sb="15" eb="17">
      <t>ケイエイ</t>
    </rPh>
    <rPh sb="18" eb="20">
      <t>シハイ</t>
    </rPh>
    <rPh sb="22" eb="24">
      <t>ホウジン</t>
    </rPh>
    <rPh sb="24" eb="25">
      <t>トウ</t>
    </rPh>
    <rPh sb="26" eb="28">
      <t>ショゾク</t>
    </rPh>
    <rPh sb="30" eb="31">
      <t>シャ</t>
    </rPh>
    <phoneticPr fontId="12"/>
  </si>
  <si>
    <t>・暴力団又は暴力団員を不当に利用していると認められる者</t>
    <rPh sb="1" eb="4">
      <t>ボウリョクダン</t>
    </rPh>
    <rPh sb="4" eb="5">
      <t>マタ</t>
    </rPh>
    <rPh sb="6" eb="9">
      <t>ボウリョクダン</t>
    </rPh>
    <rPh sb="9" eb="10">
      <t>イン</t>
    </rPh>
    <rPh sb="11" eb="13">
      <t>フトウ</t>
    </rPh>
    <rPh sb="14" eb="16">
      <t>リヨウ</t>
    </rPh>
    <rPh sb="21" eb="22">
      <t>ミト</t>
    </rPh>
    <rPh sb="26" eb="27">
      <t>モノ</t>
    </rPh>
    <phoneticPr fontId="12"/>
  </si>
  <si>
    <t>・暴力団の維持、運営に協力し、又は関与していると認められる者</t>
    <rPh sb="1" eb="4">
      <t>ボウリョクダン</t>
    </rPh>
    <rPh sb="5" eb="7">
      <t>イジ</t>
    </rPh>
    <rPh sb="8" eb="10">
      <t>ウンエイ</t>
    </rPh>
    <rPh sb="11" eb="13">
      <t>キョウリョク</t>
    </rPh>
    <rPh sb="15" eb="16">
      <t>マタ</t>
    </rPh>
    <rPh sb="17" eb="19">
      <t>カンヨ</t>
    </rPh>
    <rPh sb="24" eb="25">
      <t>ミト</t>
    </rPh>
    <rPh sb="29" eb="30">
      <t>モノ</t>
    </rPh>
    <phoneticPr fontId="12"/>
  </si>
  <si>
    <t>・暴力団又は暴力団員と社会的に非難されるべき関係を有していると認められる者</t>
    <rPh sb="1" eb="4">
      <t>ボウリョクダン</t>
    </rPh>
    <rPh sb="4" eb="5">
      <t>マタ</t>
    </rPh>
    <rPh sb="6" eb="9">
      <t>ボウリョクダン</t>
    </rPh>
    <rPh sb="9" eb="10">
      <t>イン</t>
    </rPh>
    <rPh sb="11" eb="14">
      <t>シャカイテキ</t>
    </rPh>
    <rPh sb="15" eb="17">
      <t>ヒナン</t>
    </rPh>
    <rPh sb="22" eb="24">
      <t>カンケイ</t>
    </rPh>
    <rPh sb="25" eb="26">
      <t>ユウ</t>
    </rPh>
    <rPh sb="31" eb="32">
      <t>ミト</t>
    </rPh>
    <rPh sb="36" eb="37">
      <t>シャ</t>
    </rPh>
    <phoneticPr fontId="12"/>
  </si>
  <si>
    <t>（住所）</t>
    <rPh sb="1" eb="3">
      <t>ジュウショ</t>
    </rPh>
    <phoneticPr fontId="12"/>
  </si>
  <si>
    <t>施設名</t>
    <rPh sb="0" eb="2">
      <t>シセツ</t>
    </rPh>
    <rPh sb="2" eb="3">
      <t>メイ</t>
    </rPh>
    <phoneticPr fontId="12"/>
  </si>
  <si>
    <t>（氏名）</t>
    <rPh sb="1" eb="3">
      <t>シメイ</t>
    </rPh>
    <phoneticPr fontId="12"/>
  </si>
  <si>
    <t>第４号様式（第８条関係)</t>
    <phoneticPr fontId="12"/>
  </si>
  <si>
    <t>人</t>
    <rPh sb="0" eb="1">
      <t>ニン</t>
    </rPh>
    <phoneticPr fontId="12"/>
  </si>
  <si>
    <t>再生可能エネルギー利用設備の種別</t>
    <rPh sb="0" eb="2">
      <t>サイセイ</t>
    </rPh>
    <rPh sb="2" eb="4">
      <t>カノウ</t>
    </rPh>
    <rPh sb="9" eb="11">
      <t>リヨウ</t>
    </rPh>
    <rPh sb="11" eb="13">
      <t>セツビ</t>
    </rPh>
    <rPh sb="14" eb="16">
      <t>シュベツ</t>
    </rPh>
    <phoneticPr fontId="11"/>
  </si>
  <si>
    <t>１．事業の概要</t>
    <rPh sb="2" eb="4">
      <t>ジギョウ</t>
    </rPh>
    <rPh sb="5" eb="7">
      <t>ガイヨウ</t>
    </rPh>
    <phoneticPr fontId="11"/>
  </si>
  <si>
    <t>施設の名称</t>
    <rPh sb="0" eb="2">
      <t>シセツ</t>
    </rPh>
    <rPh sb="3" eb="5">
      <t>メイショウ</t>
    </rPh>
    <phoneticPr fontId="11"/>
  </si>
  <si>
    <t>〒</t>
    <phoneticPr fontId="11"/>
  </si>
  <si>
    <t>代表者</t>
    <rPh sb="0" eb="3">
      <t>ダイヒョウシャ</t>
    </rPh>
    <phoneticPr fontId="19"/>
  </si>
  <si>
    <t>役職名</t>
    <rPh sb="0" eb="2">
      <t>ヤクショク</t>
    </rPh>
    <rPh sb="2" eb="3">
      <t>メイ</t>
    </rPh>
    <phoneticPr fontId="19"/>
  </si>
  <si>
    <t>氏名</t>
    <rPh sb="0" eb="2">
      <t>シメイ</t>
    </rPh>
    <phoneticPr fontId="19"/>
  </si>
  <si>
    <t>登記された本社住所</t>
    <rPh sb="0" eb="2">
      <t>トウキ</t>
    </rPh>
    <rPh sb="5" eb="7">
      <t>ホンシャ</t>
    </rPh>
    <rPh sb="7" eb="9">
      <t>ジュウショ</t>
    </rPh>
    <phoneticPr fontId="19"/>
  </si>
  <si>
    <t>〒</t>
    <phoneticPr fontId="19"/>
  </si>
  <si>
    <t>住所</t>
    <rPh sb="0" eb="2">
      <t>ジュウショ</t>
    </rPh>
    <phoneticPr fontId="19"/>
  </si>
  <si>
    <t>電話番号</t>
    <rPh sb="0" eb="2">
      <t>デンワ</t>
    </rPh>
    <rPh sb="2" eb="4">
      <t>バンゴウ</t>
    </rPh>
    <phoneticPr fontId="19"/>
  </si>
  <si>
    <t>E-mail</t>
    <phoneticPr fontId="19"/>
  </si>
  <si>
    <t>部課名</t>
    <rPh sb="0" eb="1">
      <t>ブ</t>
    </rPh>
    <rPh sb="1" eb="2">
      <t>カ</t>
    </rPh>
    <rPh sb="2" eb="3">
      <t>メイ</t>
    </rPh>
    <phoneticPr fontId="19"/>
  </si>
  <si>
    <t>携帯電話</t>
    <rPh sb="0" eb="2">
      <t>ケイタイ</t>
    </rPh>
    <rPh sb="2" eb="4">
      <t>デンワ</t>
    </rPh>
    <phoneticPr fontId="19"/>
  </si>
  <si>
    <t>導入施設所有者</t>
    <rPh sb="0" eb="2">
      <t>ドウニュウ</t>
    </rPh>
    <rPh sb="2" eb="4">
      <t>シセツ</t>
    </rPh>
    <rPh sb="4" eb="7">
      <t>ショユウシャ</t>
    </rPh>
    <phoneticPr fontId="11"/>
  </si>
  <si>
    <t>施設の名称</t>
    <rPh sb="0" eb="2">
      <t>シセツ</t>
    </rPh>
    <rPh sb="3" eb="5">
      <t>メイショウ</t>
    </rPh>
    <phoneticPr fontId="19"/>
  </si>
  <si>
    <t>設置場所</t>
    <rPh sb="0" eb="2">
      <t>セッチ</t>
    </rPh>
    <rPh sb="2" eb="4">
      <t>バショ</t>
    </rPh>
    <phoneticPr fontId="19"/>
  </si>
  <si>
    <t>（２）設備の導入場所</t>
    <rPh sb="3" eb="5">
      <t>セツビ</t>
    </rPh>
    <rPh sb="6" eb="8">
      <t>ドウニュウ</t>
    </rPh>
    <rPh sb="8" eb="10">
      <t>バショ</t>
    </rPh>
    <phoneticPr fontId="11"/>
  </si>
  <si>
    <t>所有代表者</t>
    <rPh sb="0" eb="2">
      <t>ショユウ</t>
    </rPh>
    <rPh sb="2" eb="5">
      <t>ダイヒョウシャ</t>
    </rPh>
    <phoneticPr fontId="11"/>
  </si>
  <si>
    <t>kW</t>
    <phoneticPr fontId="11"/>
  </si>
  <si>
    <t>台数</t>
    <rPh sb="0" eb="2">
      <t>ダイスウ</t>
    </rPh>
    <phoneticPr fontId="12"/>
  </si>
  <si>
    <t>定格出力合計</t>
    <rPh sb="0" eb="2">
      <t>テイカク</t>
    </rPh>
    <rPh sb="2" eb="4">
      <t>シュツリョク</t>
    </rPh>
    <rPh sb="4" eb="6">
      <t>ゴウケイ</t>
    </rPh>
    <phoneticPr fontId="12"/>
  </si>
  <si>
    <t>定格入出力合計</t>
    <rPh sb="0" eb="2">
      <t>テイカク</t>
    </rPh>
    <rPh sb="2" eb="3">
      <t>イ</t>
    </rPh>
    <rPh sb="3" eb="5">
      <t>シュツリョク</t>
    </rPh>
    <rPh sb="5" eb="7">
      <t>ゴウケイ</t>
    </rPh>
    <phoneticPr fontId="11"/>
  </si>
  <si>
    <t>定格容量合計</t>
    <rPh sb="0" eb="2">
      <t>テイカク</t>
    </rPh>
    <rPh sb="2" eb="4">
      <t>ヨウリョウ</t>
    </rPh>
    <rPh sb="4" eb="6">
      <t>ゴウケイ</t>
    </rPh>
    <phoneticPr fontId="11"/>
  </si>
  <si>
    <t>フリガナ</t>
    <phoneticPr fontId="19"/>
  </si>
  <si>
    <t>名称</t>
    <rPh sb="0" eb="2">
      <t>メイショウ</t>
    </rPh>
    <phoneticPr fontId="19"/>
  </si>
  <si>
    <t>会社名</t>
    <rPh sb="0" eb="3">
      <t>カイシャメイ</t>
    </rPh>
    <phoneticPr fontId="19"/>
  </si>
  <si>
    <t>大分類</t>
    <rPh sb="0" eb="3">
      <t>ダイブンルイ</t>
    </rPh>
    <phoneticPr fontId="11"/>
  </si>
  <si>
    <t>中分類</t>
    <rPh sb="0" eb="3">
      <t>チュウブンルイ</t>
    </rPh>
    <phoneticPr fontId="11"/>
  </si>
  <si>
    <t>資本金（出資金）</t>
    <rPh sb="0" eb="3">
      <t>シホンキン</t>
    </rPh>
    <rPh sb="4" eb="7">
      <t>シュッシキン</t>
    </rPh>
    <phoneticPr fontId="10"/>
  </si>
  <si>
    <t>従業員数（役員を除く）</t>
    <rPh sb="0" eb="3">
      <t>ジュウギョウイン</t>
    </rPh>
    <rPh sb="3" eb="4">
      <t>スウ</t>
    </rPh>
    <rPh sb="5" eb="7">
      <t>ヤクイン</t>
    </rPh>
    <rPh sb="8" eb="9">
      <t>ノゾ</t>
    </rPh>
    <phoneticPr fontId="10"/>
  </si>
  <si>
    <t>登記された
本社住所</t>
    <rPh sb="0" eb="2">
      <t>トウキ</t>
    </rPh>
    <rPh sb="6" eb="8">
      <t>ホンシャ</t>
    </rPh>
    <rPh sb="8" eb="10">
      <t>ジュウショ</t>
    </rPh>
    <phoneticPr fontId="19"/>
  </si>
  <si>
    <t>２．設備の概要</t>
    <rPh sb="2" eb="4">
      <t>セツビ</t>
    </rPh>
    <rPh sb="5" eb="7">
      <t>ガイヨウ</t>
    </rPh>
    <phoneticPr fontId="11"/>
  </si>
  <si>
    <t>　※複数の型式を導入する場合は、それぞれの型式ごとにまとめること。</t>
    <rPh sb="2" eb="4">
      <t>フクスウ</t>
    </rPh>
    <rPh sb="5" eb="7">
      <t>カタシキ</t>
    </rPh>
    <rPh sb="8" eb="10">
      <t>ドウニュウ</t>
    </rPh>
    <rPh sb="12" eb="14">
      <t>バアイ</t>
    </rPh>
    <rPh sb="21" eb="23">
      <t>カタシキ</t>
    </rPh>
    <phoneticPr fontId="19"/>
  </si>
  <si>
    <t>②</t>
    <phoneticPr fontId="19"/>
  </si>
  <si>
    <t>W</t>
  </si>
  <si>
    <t>W</t>
    <phoneticPr fontId="11"/>
  </si>
  <si>
    <t>台</t>
    <rPh sb="0" eb="1">
      <t>ダイ</t>
    </rPh>
    <phoneticPr fontId="19"/>
  </si>
  <si>
    <t>（４）蓄電池</t>
    <rPh sb="3" eb="6">
      <t>チクデンチ</t>
    </rPh>
    <phoneticPr fontId="19"/>
  </si>
  <si>
    <t>kWh</t>
    <phoneticPr fontId="11"/>
  </si>
  <si>
    <t>定格出力合計（連系）</t>
    <rPh sb="0" eb="2">
      <t>テイカク</t>
    </rPh>
    <rPh sb="2" eb="4">
      <t>シュツリョク</t>
    </rPh>
    <rPh sb="4" eb="6">
      <t>ゴウケイ</t>
    </rPh>
    <rPh sb="7" eb="9">
      <t>レンケイ</t>
    </rPh>
    <phoneticPr fontId="11"/>
  </si>
  <si>
    <t>（２）太陽電池モジュール</t>
    <rPh sb="3" eb="5">
      <t>タイヨウ</t>
    </rPh>
    <rPh sb="5" eb="7">
      <t>デンチ</t>
    </rPh>
    <phoneticPr fontId="19"/>
  </si>
  <si>
    <t>型式名</t>
    <rPh sb="0" eb="2">
      <t>カタシキ</t>
    </rPh>
    <rPh sb="2" eb="3">
      <t>メイ</t>
    </rPh>
    <phoneticPr fontId="11"/>
  </si>
  <si>
    <t>使用枚数</t>
    <rPh sb="0" eb="2">
      <t>シヨウ</t>
    </rPh>
    <rPh sb="2" eb="4">
      <t>マイスウ</t>
    </rPh>
    <phoneticPr fontId="17"/>
  </si>
  <si>
    <t>製造者名（メーカー名）</t>
    <rPh sb="0" eb="3">
      <t>セイゾウシャ</t>
    </rPh>
    <rPh sb="3" eb="4">
      <t>メイ</t>
    </rPh>
    <rPh sb="9" eb="10">
      <t>メイ</t>
    </rPh>
    <phoneticPr fontId="12"/>
  </si>
  <si>
    <t>・</t>
    <phoneticPr fontId="11"/>
  </si>
  <si>
    <t>システム系統図</t>
    <rPh sb="4" eb="7">
      <t>ケイトウズ</t>
    </rPh>
    <phoneticPr fontId="11"/>
  </si>
  <si>
    <t>機器配置図</t>
    <rPh sb="0" eb="2">
      <t>キキ</t>
    </rPh>
    <rPh sb="2" eb="5">
      <t>ハイチズ</t>
    </rPh>
    <phoneticPr fontId="11"/>
  </si>
  <si>
    <t>単線結線図</t>
    <rPh sb="0" eb="2">
      <t>タンセン</t>
    </rPh>
    <rPh sb="2" eb="4">
      <t>ケッセン</t>
    </rPh>
    <rPh sb="4" eb="5">
      <t>ズ</t>
    </rPh>
    <phoneticPr fontId="11"/>
  </si>
  <si>
    <t>［添付資料］</t>
    <rPh sb="1" eb="3">
      <t>テンプ</t>
    </rPh>
    <rPh sb="3" eb="5">
      <t>シリョウ</t>
    </rPh>
    <phoneticPr fontId="11"/>
  </si>
  <si>
    <t>４月</t>
    <rPh sb="1" eb="2">
      <t>ガツ</t>
    </rPh>
    <phoneticPr fontId="11"/>
  </si>
  <si>
    <t>５月</t>
  </si>
  <si>
    <t>６月</t>
  </si>
  <si>
    <t>７月</t>
  </si>
  <si>
    <t>８月</t>
  </si>
  <si>
    <t>９月</t>
  </si>
  <si>
    <t>１０月</t>
  </si>
  <si>
    <t>１１月</t>
    <rPh sb="2" eb="3">
      <t>ガツ</t>
    </rPh>
    <phoneticPr fontId="11"/>
  </si>
  <si>
    <t>１２月</t>
  </si>
  <si>
    <t>１月</t>
  </si>
  <si>
    <t>２月</t>
  </si>
  <si>
    <t>３月</t>
  </si>
  <si>
    <t>電力消費量（Ａ）</t>
    <rPh sb="0" eb="2">
      <t>デンリョク</t>
    </rPh>
    <rPh sb="2" eb="5">
      <t>ショウヒリョウ</t>
    </rPh>
    <phoneticPr fontId="11"/>
  </si>
  <si>
    <t>発電電力量（Ｂ）</t>
    <rPh sb="0" eb="2">
      <t>ハツデン</t>
    </rPh>
    <rPh sb="2" eb="4">
      <t>デンリョク</t>
    </rPh>
    <rPh sb="4" eb="5">
      <t>リョウ</t>
    </rPh>
    <rPh sb="5" eb="6">
      <t>デンリョウ</t>
    </rPh>
    <phoneticPr fontId="11"/>
  </si>
  <si>
    <t>差（Ａ－Ｂ）</t>
    <rPh sb="0" eb="1">
      <t>サ</t>
    </rPh>
    <phoneticPr fontId="11"/>
  </si>
  <si>
    <t>・需要先の年間想定電力消費量(A)</t>
    <rPh sb="1" eb="3">
      <t>ジュヨウ</t>
    </rPh>
    <rPh sb="3" eb="4">
      <t>サキ</t>
    </rPh>
    <rPh sb="5" eb="7">
      <t>ネンカン</t>
    </rPh>
    <rPh sb="7" eb="9">
      <t>ソウテイ</t>
    </rPh>
    <rPh sb="9" eb="11">
      <t>デンリョク</t>
    </rPh>
    <rPh sb="11" eb="14">
      <t>ショウヒリョウ</t>
    </rPh>
    <phoneticPr fontId="11"/>
  </si>
  <si>
    <t>・年間想定発電電力量(B)</t>
    <rPh sb="1" eb="3">
      <t>ネンカン</t>
    </rPh>
    <rPh sb="3" eb="5">
      <t>ソウテイ</t>
    </rPh>
    <rPh sb="5" eb="7">
      <t>ハツデン</t>
    </rPh>
    <rPh sb="7" eb="9">
      <t>デンリョク</t>
    </rPh>
    <rPh sb="9" eb="10">
      <t>リョウ</t>
    </rPh>
    <phoneticPr fontId="11"/>
  </si>
  <si>
    <t>・差 （A－B)</t>
    <rPh sb="1" eb="2">
      <t>サ</t>
    </rPh>
    <phoneticPr fontId="11"/>
  </si>
  <si>
    <t>kWh/年</t>
    <rPh sb="4" eb="5">
      <t>ネン</t>
    </rPh>
    <phoneticPr fontId="11"/>
  </si>
  <si>
    <t>%</t>
    <phoneticPr fontId="11"/>
  </si>
  <si>
    <t>①目的</t>
    <rPh sb="1" eb="3">
      <t>モクテキ</t>
    </rPh>
    <phoneticPr fontId="11"/>
  </si>
  <si>
    <t>（１）事業経費配分</t>
    <rPh sb="3" eb="5">
      <t>ジギョウ</t>
    </rPh>
    <rPh sb="5" eb="7">
      <t>ケイヒ</t>
    </rPh>
    <rPh sb="7" eb="9">
      <t>ハイブン</t>
    </rPh>
    <phoneticPr fontId="11"/>
  </si>
  <si>
    <t>交付決定時期</t>
    <rPh sb="0" eb="2">
      <t>コウフ</t>
    </rPh>
    <rPh sb="2" eb="4">
      <t>ケッテイ</t>
    </rPh>
    <rPh sb="4" eb="6">
      <t>ジキ</t>
    </rPh>
    <phoneticPr fontId="11"/>
  </si>
  <si>
    <t>交付申請額</t>
    <rPh sb="0" eb="2">
      <t>コウフ</t>
    </rPh>
    <rPh sb="2" eb="5">
      <t>シンセイガク</t>
    </rPh>
    <phoneticPr fontId="11"/>
  </si>
  <si>
    <t>地元調整</t>
    <rPh sb="0" eb="2">
      <t>ジモト</t>
    </rPh>
    <rPh sb="2" eb="4">
      <t>チョウセイ</t>
    </rPh>
    <phoneticPr fontId="11"/>
  </si>
  <si>
    <t>用地確保</t>
    <rPh sb="0" eb="2">
      <t>ヨウチ</t>
    </rPh>
    <rPh sb="2" eb="4">
      <t>カクホ</t>
    </rPh>
    <phoneticPr fontId="11"/>
  </si>
  <si>
    <t>その他</t>
    <rPh sb="2" eb="3">
      <t>タ</t>
    </rPh>
    <phoneticPr fontId="11"/>
  </si>
  <si>
    <t>環境に関する
調査等</t>
    <rPh sb="0" eb="2">
      <t>カンキョウ</t>
    </rPh>
    <rPh sb="3" eb="4">
      <t>カン</t>
    </rPh>
    <rPh sb="7" eb="9">
      <t>チョウサ</t>
    </rPh>
    <rPh sb="9" eb="10">
      <t>トウ</t>
    </rPh>
    <phoneticPr fontId="11"/>
  </si>
  <si>
    <t>法規制に係る
許認可</t>
    <rPh sb="0" eb="1">
      <t>ホウ</t>
    </rPh>
    <rPh sb="1" eb="3">
      <t>キセイ</t>
    </rPh>
    <rPh sb="4" eb="5">
      <t>カカ</t>
    </rPh>
    <rPh sb="7" eb="10">
      <t>キョニンカ</t>
    </rPh>
    <phoneticPr fontId="11"/>
  </si>
  <si>
    <t>事　項</t>
    <rPh sb="0" eb="1">
      <t>コト</t>
    </rPh>
    <rPh sb="2" eb="3">
      <t>コウ</t>
    </rPh>
    <phoneticPr fontId="11"/>
  </si>
  <si>
    <t>事項の有無</t>
    <rPh sb="0" eb="2">
      <t>ジコウ</t>
    </rPh>
    <rPh sb="3" eb="5">
      <t>ウム</t>
    </rPh>
    <phoneticPr fontId="11"/>
  </si>
  <si>
    <t>詳細</t>
    <rPh sb="0" eb="2">
      <t>ショウサイ</t>
    </rPh>
    <phoneticPr fontId="11"/>
  </si>
  <si>
    <t>※　実施上問題となる事項があれば、その内容と解決の見通しを記載すること。</t>
    <rPh sb="2" eb="4">
      <t>ジッシ</t>
    </rPh>
    <phoneticPr fontId="11"/>
  </si>
  <si>
    <t>（添付資料11）</t>
    <rPh sb="1" eb="3">
      <t>テンプ</t>
    </rPh>
    <rPh sb="3" eb="5">
      <t>シリョウ</t>
    </rPh>
    <phoneticPr fontId="11"/>
  </si>
  <si>
    <t>（添付資料12）</t>
    <rPh sb="1" eb="3">
      <t>テンプ</t>
    </rPh>
    <rPh sb="3" eb="5">
      <t>シリョウ</t>
    </rPh>
    <phoneticPr fontId="11"/>
  </si>
  <si>
    <t>（添付資料14）</t>
    <rPh sb="1" eb="3">
      <t>テンプ</t>
    </rPh>
    <rPh sb="3" eb="5">
      <t>シリョウ</t>
    </rPh>
    <phoneticPr fontId="11"/>
  </si>
  <si>
    <t>（添付資料15）</t>
    <rPh sb="1" eb="3">
      <t>テンプ</t>
    </rPh>
    <rPh sb="3" eb="5">
      <t>シリョウ</t>
    </rPh>
    <phoneticPr fontId="11"/>
  </si>
  <si>
    <t>（添付資料16）</t>
    <rPh sb="1" eb="3">
      <t>テンプ</t>
    </rPh>
    <rPh sb="3" eb="5">
      <t>シリョウ</t>
    </rPh>
    <phoneticPr fontId="11"/>
  </si>
  <si>
    <t>①　「需要先の年間想定電力消費量」に対する「年間想定発電電力量」の比率</t>
    <rPh sb="3" eb="5">
      <t>ジュヨウ</t>
    </rPh>
    <rPh sb="5" eb="6">
      <t>サキ</t>
    </rPh>
    <rPh sb="7" eb="9">
      <t>ネンカン</t>
    </rPh>
    <rPh sb="9" eb="11">
      <t>ソウテイ</t>
    </rPh>
    <rPh sb="11" eb="13">
      <t>デンリョク</t>
    </rPh>
    <rPh sb="13" eb="16">
      <t>ショウヒリョウ</t>
    </rPh>
    <rPh sb="16" eb="17">
      <t>リキリョウ</t>
    </rPh>
    <rPh sb="26" eb="28">
      <t>ハツデン</t>
    </rPh>
    <rPh sb="33" eb="35">
      <t>ヒリツ</t>
    </rPh>
    <phoneticPr fontId="11"/>
  </si>
  <si>
    <t>再生可能エネルギー利用設備の種別</t>
    <phoneticPr fontId="11"/>
  </si>
  <si>
    <t>設備容量</t>
    <rPh sb="0" eb="2">
      <t>セツビ</t>
    </rPh>
    <rPh sb="2" eb="4">
      <t>ヨウリョウ</t>
    </rPh>
    <phoneticPr fontId="11"/>
  </si>
  <si>
    <t>（添付資料17）</t>
    <rPh sb="1" eb="3">
      <t>テンプ</t>
    </rPh>
    <rPh sb="3" eb="5">
      <t>シリョウ</t>
    </rPh>
    <phoneticPr fontId="11"/>
  </si>
  <si>
    <t>（１）許認可・権利関係等事業実施の前提となる事項及び実施上問題となる事項</t>
    <rPh sb="24" eb="25">
      <t>オヨ</t>
    </rPh>
    <phoneticPr fontId="11"/>
  </si>
  <si>
    <t>(２)設備の保守計画</t>
    <rPh sb="3" eb="5">
      <t>セツビ</t>
    </rPh>
    <rPh sb="6" eb="8">
      <t>ホシュ</t>
    </rPh>
    <rPh sb="8" eb="10">
      <t>ケイカク</t>
    </rPh>
    <phoneticPr fontId="11"/>
  </si>
  <si>
    <t>（３）再生可能エネルギー設備の導入に関する計画</t>
    <rPh sb="3" eb="5">
      <t>サイセイ</t>
    </rPh>
    <rPh sb="5" eb="7">
      <t>カノウ</t>
    </rPh>
    <rPh sb="12" eb="14">
      <t>セツビ</t>
    </rPh>
    <rPh sb="15" eb="17">
      <t>ドウニュウ</t>
    </rPh>
    <rPh sb="18" eb="19">
      <t>カン</t>
    </rPh>
    <rPh sb="21" eb="23">
      <t>ケイカク</t>
    </rPh>
    <phoneticPr fontId="11"/>
  </si>
  <si>
    <t>　記載すること。</t>
    <rPh sb="1" eb="3">
      <t>キサイ</t>
    </rPh>
    <phoneticPr fontId="11"/>
  </si>
  <si>
    <t>※　事業実施に当たって許認可（届出）、権利使用（又は取得）の必要なものについて、その取得状況等を</t>
    <rPh sb="2" eb="4">
      <t>ジギョウ</t>
    </rPh>
    <rPh sb="46" eb="47">
      <t>トウ</t>
    </rPh>
    <phoneticPr fontId="11"/>
  </si>
  <si>
    <r>
      <t>（１）</t>
    </r>
    <r>
      <rPr>
        <b/>
        <sz val="11"/>
        <color indexed="8"/>
        <rFont val="ＭＳ Ｐ明朝"/>
        <family val="1"/>
        <charset val="128"/>
      </rPr>
      <t>「基本情報」入力シートへの入力</t>
    </r>
    <rPh sb="9" eb="11">
      <t>ニュウリョク</t>
    </rPh>
    <rPh sb="16" eb="18">
      <t>ニュウリョク</t>
    </rPh>
    <phoneticPr fontId="12"/>
  </si>
  <si>
    <t>（２）個別様式への入力</t>
    <rPh sb="3" eb="5">
      <t>コベツ</t>
    </rPh>
    <rPh sb="5" eb="7">
      <t>ヨウシキ</t>
    </rPh>
    <rPh sb="9" eb="11">
      <t>ニュウリョク</t>
    </rPh>
    <phoneticPr fontId="12"/>
  </si>
  <si>
    <r>
      <rPr>
        <sz val="11"/>
        <color indexed="8"/>
        <rFont val="ＭＳ Ｐ明朝"/>
        <family val="1"/>
        <charset val="128"/>
      </rPr>
      <t>上述の「基本情報」入力シートへ入力した情報で、個別の様式にリンク可能な情報はリンク自動表示されます。</t>
    </r>
    <rPh sb="0" eb="2">
      <t>ジョウジュツ</t>
    </rPh>
    <rPh sb="15" eb="17">
      <t>ニュウリョク</t>
    </rPh>
    <rPh sb="19" eb="21">
      <t>ジョウホウ</t>
    </rPh>
    <rPh sb="23" eb="25">
      <t>コベツ</t>
    </rPh>
    <rPh sb="26" eb="28">
      <t>ヨウシキ</t>
    </rPh>
    <rPh sb="32" eb="34">
      <t>カノウ</t>
    </rPh>
    <rPh sb="35" eb="37">
      <t>ジョウホウ</t>
    </rPh>
    <rPh sb="41" eb="43">
      <t>ジドウ</t>
    </rPh>
    <rPh sb="43" eb="45">
      <t>ヒョウジ</t>
    </rPh>
    <phoneticPr fontId="12"/>
  </si>
  <si>
    <r>
      <rPr>
        <sz val="11"/>
        <color indexed="8"/>
        <rFont val="ＭＳ Ｐ明朝"/>
        <family val="1"/>
        <charset val="128"/>
      </rPr>
      <t>入力するセルの色使いは「基本情報」入力シートと同じです。</t>
    </r>
    <rPh sb="0" eb="2">
      <t>ニュウリョク</t>
    </rPh>
    <rPh sb="7" eb="8">
      <t>イロ</t>
    </rPh>
    <rPh sb="8" eb="9">
      <t>ツカ</t>
    </rPh>
    <rPh sb="12" eb="14">
      <t>キホン</t>
    </rPh>
    <rPh sb="14" eb="16">
      <t>ジョウホウ</t>
    </rPh>
    <rPh sb="17" eb="19">
      <t>ニュウリョク</t>
    </rPh>
    <rPh sb="23" eb="24">
      <t>オナ</t>
    </rPh>
    <phoneticPr fontId="12"/>
  </si>
  <si>
    <t>１．申請する各様式の印刷について</t>
    <rPh sb="2" eb="4">
      <t>シンセイ</t>
    </rPh>
    <rPh sb="6" eb="7">
      <t>カク</t>
    </rPh>
    <rPh sb="7" eb="9">
      <t>ヨウシキ</t>
    </rPh>
    <rPh sb="10" eb="12">
      <t>インサツ</t>
    </rPh>
    <phoneticPr fontId="12"/>
  </si>
  <si>
    <t>「印刷プレビュー」→「ページ設定」→「シート」タブ→印刷の「白黒印刷」にチェック→「OK」→印刷</t>
    <rPh sb="1" eb="3">
      <t>インサツ</t>
    </rPh>
    <rPh sb="14" eb="16">
      <t>セッテイ</t>
    </rPh>
    <rPh sb="26" eb="28">
      <t>インサツ</t>
    </rPh>
    <rPh sb="30" eb="32">
      <t>シロクロ</t>
    </rPh>
    <rPh sb="32" eb="34">
      <t>インサツ</t>
    </rPh>
    <rPh sb="46" eb="48">
      <t>インサツ</t>
    </rPh>
    <phoneticPr fontId="12"/>
  </si>
  <si>
    <t>←プルダウンリストから選択してください</t>
    <rPh sb="11" eb="13">
      <t>センタク</t>
    </rPh>
    <phoneticPr fontId="19"/>
  </si>
  <si>
    <t>セルの色が黄色い部分に入力してください。　</t>
    <rPh sb="3" eb="4">
      <t>イロ</t>
    </rPh>
    <rPh sb="5" eb="7">
      <t>キイロ</t>
    </rPh>
    <rPh sb="11" eb="13">
      <t>ニュウリョク</t>
    </rPh>
    <phoneticPr fontId="12"/>
  </si>
  <si>
    <t>セルの色が水色の部分は自動計算、又はリンク自動表示されています。入力は不要です。</t>
    <rPh sb="3" eb="4">
      <t>イロ</t>
    </rPh>
    <rPh sb="5" eb="6">
      <t>ミズ</t>
    </rPh>
    <rPh sb="6" eb="7">
      <t>イロ</t>
    </rPh>
    <rPh sb="8" eb="10">
      <t>ブブン</t>
    </rPh>
    <rPh sb="11" eb="13">
      <t>ジドウ</t>
    </rPh>
    <rPh sb="13" eb="15">
      <t>ケイサン</t>
    </rPh>
    <rPh sb="16" eb="17">
      <t>マタ</t>
    </rPh>
    <rPh sb="21" eb="23">
      <t>ジドウ</t>
    </rPh>
    <rPh sb="23" eb="25">
      <t>ヒョウジ</t>
    </rPh>
    <rPh sb="32" eb="34">
      <t>ニュウリョク</t>
    </rPh>
    <rPh sb="35" eb="37">
      <t>フヨウ</t>
    </rPh>
    <phoneticPr fontId="12"/>
  </si>
  <si>
    <t>セルの色がピンク色の部分は、プルダウンリストから選択してください。</t>
    <rPh sb="3" eb="4">
      <t>イロ</t>
    </rPh>
    <rPh sb="8" eb="9">
      <t>イロ</t>
    </rPh>
    <rPh sb="10" eb="12">
      <t>ブブン</t>
    </rPh>
    <rPh sb="24" eb="26">
      <t>センタク</t>
    </rPh>
    <phoneticPr fontId="11"/>
  </si>
  <si>
    <t>２．設定方法</t>
    <rPh sb="2" eb="4">
      <t>セッテイ</t>
    </rPh>
    <rPh sb="4" eb="6">
      <t>ホウホウ</t>
    </rPh>
    <phoneticPr fontId="12"/>
  </si>
  <si>
    <t>　「基本情報」入力シートに、入力可能な情報を入力してください。</t>
    <phoneticPr fontId="12"/>
  </si>
  <si>
    <t>　（重複する入力等の省力化ができます。）</t>
    <rPh sb="2" eb="4">
      <t>チョウフク</t>
    </rPh>
    <rPh sb="6" eb="8">
      <t>ニュウリョク</t>
    </rPh>
    <rPh sb="8" eb="9">
      <t>ナド</t>
    </rPh>
    <rPh sb="10" eb="12">
      <t>ショウリョク</t>
    </rPh>
    <rPh sb="12" eb="13">
      <t>カ</t>
    </rPh>
    <phoneticPr fontId="12"/>
  </si>
  <si>
    <t>①「ファイル」メニューの「ページ設定」を実行し、「ページ設定」ダイアログボックスを表示する。</t>
    <phoneticPr fontId="12"/>
  </si>
  <si>
    <t>②「シート」タブをクリックして「白黒印刷」チェックボックスをオンにする。</t>
    <phoneticPr fontId="12"/>
  </si>
  <si>
    <t>　もし、設定が解除されておりましたら、下記の手順を基に設定してください。</t>
    <rPh sb="19" eb="21">
      <t>カキ</t>
    </rPh>
    <rPh sb="22" eb="24">
      <t>テジュン</t>
    </rPh>
    <rPh sb="25" eb="26">
      <t>モト</t>
    </rPh>
    <rPh sb="27" eb="29">
      <t>セッテイ</t>
    </rPh>
    <phoneticPr fontId="12"/>
  </si>
  <si>
    <t>※本ファイルは、セルの色を印刷しないよう設定しています。</t>
    <rPh sb="1" eb="2">
      <t>ホン</t>
    </rPh>
    <rPh sb="11" eb="12">
      <t>イロ</t>
    </rPh>
    <rPh sb="13" eb="15">
      <t>インサツ</t>
    </rPh>
    <rPh sb="20" eb="22">
      <t>セッテイ</t>
    </rPh>
    <phoneticPr fontId="12"/>
  </si>
  <si>
    <t>【印刷設定の手順】</t>
    <rPh sb="1" eb="3">
      <t>インサツ</t>
    </rPh>
    <rPh sb="3" eb="5">
      <t>セッテイ</t>
    </rPh>
    <rPh sb="6" eb="8">
      <t>テジュン</t>
    </rPh>
    <phoneticPr fontId="11"/>
  </si>
  <si>
    <t>日本標準産業分類による業種</t>
    <rPh sb="0" eb="2">
      <t>ニホン</t>
    </rPh>
    <rPh sb="2" eb="4">
      <t>ヒョウジュン</t>
    </rPh>
    <rPh sb="4" eb="6">
      <t>サンギョウ</t>
    </rPh>
    <rPh sb="6" eb="8">
      <t>ブンルイ</t>
    </rPh>
    <rPh sb="11" eb="13">
      <t>ギョウシュ</t>
    </rPh>
    <phoneticPr fontId="10"/>
  </si>
  <si>
    <t xml:space="preserve">中分類 </t>
    <phoneticPr fontId="29"/>
  </si>
  <si>
    <t xml:space="preserve">大分類 </t>
  </si>
  <si>
    <t xml:space="preserve">Ａ 農業、林業 </t>
  </si>
  <si>
    <t xml:space="preserve">Ｂ 漁業 </t>
  </si>
  <si>
    <t xml:space="preserve">Ｃ 鉱業、採石業、砂利採取業 </t>
    <phoneticPr fontId="29"/>
  </si>
  <si>
    <t xml:space="preserve">Ｄ 建設業 </t>
  </si>
  <si>
    <t xml:space="preserve">Ｅ 製造業 </t>
  </si>
  <si>
    <t xml:space="preserve">Ｆ 電気・ガス・熱供給・水道業 </t>
  </si>
  <si>
    <t xml:space="preserve">Ｇ 情報通信業 </t>
  </si>
  <si>
    <t xml:space="preserve">Ｈ 運輸業、郵便業 </t>
  </si>
  <si>
    <t xml:space="preserve">Ｉ 卸売・小売業 </t>
  </si>
  <si>
    <t xml:space="preserve">Ｊ 金融業・保険業 </t>
  </si>
  <si>
    <t xml:space="preserve">Ｋ 不動産業、物品賃貸業 </t>
  </si>
  <si>
    <t xml:space="preserve">Ｌ 学術研究、専門・技術サービ </t>
  </si>
  <si>
    <t xml:space="preserve">Ｍ 宿泊業、飲食サービス業 </t>
  </si>
  <si>
    <t xml:space="preserve">Ｎ 生活関連サービス業、娯楽業 </t>
  </si>
  <si>
    <t xml:space="preserve">Ｏ 教育、学習支援業 </t>
  </si>
  <si>
    <t xml:space="preserve">Ｐ 医療、福祉 </t>
  </si>
  <si>
    <t xml:space="preserve">Ｑ 複合サービス事業 </t>
  </si>
  <si>
    <t xml:space="preserve">Ｒ サービス業（他に分類されな いもの） </t>
    <phoneticPr fontId="29"/>
  </si>
  <si>
    <t xml:space="preserve">Ｓ 公務（他に分類されるものを 除く） </t>
    <phoneticPr fontId="29"/>
  </si>
  <si>
    <t xml:space="preserve">Ｔ 分類不能の産業 </t>
  </si>
  <si>
    <t xml:space="preserve">1 農業 </t>
    <phoneticPr fontId="29"/>
  </si>
  <si>
    <t xml:space="preserve">2 林業 </t>
    <phoneticPr fontId="29"/>
  </si>
  <si>
    <t xml:space="preserve">3 漁業 </t>
    <phoneticPr fontId="29"/>
  </si>
  <si>
    <t xml:space="preserve">4 水産養殖業 </t>
    <phoneticPr fontId="29"/>
  </si>
  <si>
    <t xml:space="preserve">5 鉱業、採石業、砂利採取業 </t>
    <phoneticPr fontId="29"/>
  </si>
  <si>
    <t xml:space="preserve">6 総合工事業 </t>
    <phoneticPr fontId="29"/>
  </si>
  <si>
    <t xml:space="preserve">7 職別工事業（設備工事業を除く） </t>
    <phoneticPr fontId="29"/>
  </si>
  <si>
    <t xml:space="preserve">8 設備工事業 </t>
    <phoneticPr fontId="29"/>
  </si>
  <si>
    <t xml:space="preserve">9 食料品製造業 </t>
    <phoneticPr fontId="29"/>
  </si>
  <si>
    <t xml:space="preserve">10 飲料・たばこ・飼料製造業 </t>
    <phoneticPr fontId="29"/>
  </si>
  <si>
    <t xml:space="preserve">11 繊維工業 </t>
    <phoneticPr fontId="29"/>
  </si>
  <si>
    <t xml:space="preserve">12 木材・木製品製造業（家具を除く） </t>
    <phoneticPr fontId="29"/>
  </si>
  <si>
    <t xml:space="preserve">13 家具・装備品製造業 </t>
    <phoneticPr fontId="29"/>
  </si>
  <si>
    <t xml:space="preserve">14 パルプ・紙・紙加工品製造業 </t>
    <phoneticPr fontId="29"/>
  </si>
  <si>
    <t xml:space="preserve">15 印刷・同関連業 </t>
    <phoneticPr fontId="29"/>
  </si>
  <si>
    <t xml:space="preserve">16 化学工業 </t>
    <phoneticPr fontId="29"/>
  </si>
  <si>
    <t xml:space="preserve">17 石油製品・石炭製品製造業 </t>
    <phoneticPr fontId="29"/>
  </si>
  <si>
    <t xml:space="preserve">18 プラスチック製品製造業（別掲を除く） </t>
    <phoneticPr fontId="29"/>
  </si>
  <si>
    <t xml:space="preserve">19ゴム製品製造業 </t>
    <phoneticPr fontId="29"/>
  </si>
  <si>
    <t xml:space="preserve">20なめし革・同製品・毛皮製造業 </t>
    <phoneticPr fontId="29"/>
  </si>
  <si>
    <t xml:space="preserve">21 窯業・土石製品製造業 </t>
    <phoneticPr fontId="29"/>
  </si>
  <si>
    <t xml:space="preserve">22 鉄鋼業 </t>
    <phoneticPr fontId="29"/>
  </si>
  <si>
    <t xml:space="preserve">23 非鉄金属製造業 </t>
    <phoneticPr fontId="29"/>
  </si>
  <si>
    <t xml:space="preserve">24 金属製品製造業 </t>
    <phoneticPr fontId="29"/>
  </si>
  <si>
    <t xml:space="preserve">25 はん用機械器具製造業 </t>
    <phoneticPr fontId="29"/>
  </si>
  <si>
    <t xml:space="preserve">26 生産用機械器具製造業 </t>
    <phoneticPr fontId="29"/>
  </si>
  <si>
    <t xml:space="preserve">27 業務用機械器具製造業 </t>
    <phoneticPr fontId="29"/>
  </si>
  <si>
    <t xml:space="preserve">28 電子部品・デバイス・電子回路製造業 </t>
    <phoneticPr fontId="29"/>
  </si>
  <si>
    <t xml:space="preserve">29 電気機械器具製造業 </t>
    <phoneticPr fontId="29"/>
  </si>
  <si>
    <t xml:space="preserve">30 情報通信機械器具製造業 </t>
    <phoneticPr fontId="29"/>
  </si>
  <si>
    <t xml:space="preserve">31 輸送用機械器具製造業 </t>
    <phoneticPr fontId="29"/>
  </si>
  <si>
    <t xml:space="preserve">32 その他の製造業 </t>
    <phoneticPr fontId="29"/>
  </si>
  <si>
    <t xml:space="preserve">33 電気業 </t>
    <phoneticPr fontId="29"/>
  </si>
  <si>
    <t xml:space="preserve">34 ガス業 </t>
    <phoneticPr fontId="29"/>
  </si>
  <si>
    <t xml:space="preserve">35 熱供給業 </t>
    <phoneticPr fontId="29"/>
  </si>
  <si>
    <t xml:space="preserve">36 水道業 </t>
    <phoneticPr fontId="29"/>
  </si>
  <si>
    <t xml:space="preserve">37 通信業 </t>
    <phoneticPr fontId="29"/>
  </si>
  <si>
    <t xml:space="preserve">38 放送業 </t>
    <phoneticPr fontId="29"/>
  </si>
  <si>
    <t xml:space="preserve">39 情報サービス業 </t>
    <phoneticPr fontId="29"/>
  </si>
  <si>
    <t xml:space="preserve">40 インターネット付随サービス業 </t>
    <phoneticPr fontId="29"/>
  </si>
  <si>
    <t xml:space="preserve">41 映像・音声・文字情報制作業 </t>
    <phoneticPr fontId="29"/>
  </si>
  <si>
    <t xml:space="preserve">42 鉄道業 </t>
    <phoneticPr fontId="29"/>
  </si>
  <si>
    <t xml:space="preserve">43 道路旅客運送業 </t>
    <phoneticPr fontId="29"/>
  </si>
  <si>
    <t xml:space="preserve">44 道路貨物運送業 </t>
    <phoneticPr fontId="29"/>
  </si>
  <si>
    <t xml:space="preserve">45 水運業 </t>
    <phoneticPr fontId="29"/>
  </si>
  <si>
    <t xml:space="preserve">46 航空運輸業 </t>
    <phoneticPr fontId="29"/>
  </si>
  <si>
    <t xml:space="preserve">47 倉庫業 </t>
    <phoneticPr fontId="29"/>
  </si>
  <si>
    <t xml:space="preserve">48 運輸に附帯するサービス業 </t>
    <phoneticPr fontId="29"/>
  </si>
  <si>
    <t xml:space="preserve">49 郵便業（信書便事業を含む） </t>
    <phoneticPr fontId="29"/>
  </si>
  <si>
    <t xml:space="preserve">50 各種商品卸売業 </t>
    <phoneticPr fontId="29"/>
  </si>
  <si>
    <t xml:space="preserve">51 繊維・衣服等卸売業 </t>
    <phoneticPr fontId="29"/>
  </si>
  <si>
    <t xml:space="preserve">52 飲食料品卸売業 </t>
    <phoneticPr fontId="29"/>
  </si>
  <si>
    <t xml:space="preserve">53 建築材料、鉱物・金属材料等卸売業 </t>
    <phoneticPr fontId="29"/>
  </si>
  <si>
    <t xml:space="preserve">54 機械器具卸売業 </t>
    <phoneticPr fontId="29"/>
  </si>
  <si>
    <t xml:space="preserve">55 その他の卸売業 </t>
    <phoneticPr fontId="29"/>
  </si>
  <si>
    <t xml:space="preserve">56 各種商品小売業 </t>
    <phoneticPr fontId="29"/>
  </si>
  <si>
    <t xml:space="preserve">57 織物・衣服・身の回り品小売業 </t>
    <phoneticPr fontId="29"/>
  </si>
  <si>
    <t xml:space="preserve">58 飲食料品小売業 </t>
    <phoneticPr fontId="29"/>
  </si>
  <si>
    <t xml:space="preserve">59 機械器具小売業 </t>
    <phoneticPr fontId="29"/>
  </si>
  <si>
    <t xml:space="preserve">60 その他の小売業 </t>
    <phoneticPr fontId="29"/>
  </si>
  <si>
    <t xml:space="preserve">61 無店舗小売業 </t>
    <phoneticPr fontId="29"/>
  </si>
  <si>
    <t xml:space="preserve">62 銀行業 </t>
    <phoneticPr fontId="29"/>
  </si>
  <si>
    <t xml:space="preserve">63 協同組織金融業 </t>
    <phoneticPr fontId="29"/>
  </si>
  <si>
    <t xml:space="preserve">64 貸金業、クレジットカード業等非預金信用機関 </t>
    <phoneticPr fontId="29"/>
  </si>
  <si>
    <t xml:space="preserve">65 金融商品取引業、商品先物取引業 </t>
    <phoneticPr fontId="29"/>
  </si>
  <si>
    <t xml:space="preserve">66 補助的金融業等 </t>
    <phoneticPr fontId="29"/>
  </si>
  <si>
    <t xml:space="preserve">67 保険業（保険媒介代理業、保険サービス業を含む） </t>
    <phoneticPr fontId="29"/>
  </si>
  <si>
    <t xml:space="preserve">68 不動産取引業 </t>
    <phoneticPr fontId="29"/>
  </si>
  <si>
    <t xml:space="preserve">69 不動産賃貸業・管理業 </t>
    <phoneticPr fontId="29"/>
  </si>
  <si>
    <t xml:space="preserve">70 物品賃貸業 </t>
    <phoneticPr fontId="29"/>
  </si>
  <si>
    <t xml:space="preserve">71 学術・開発研究機関 </t>
    <phoneticPr fontId="29"/>
  </si>
  <si>
    <t xml:space="preserve">72 専門サービス業（他に分類されないもの） </t>
    <phoneticPr fontId="29"/>
  </si>
  <si>
    <t xml:space="preserve">73 広告業 </t>
    <phoneticPr fontId="29"/>
  </si>
  <si>
    <t xml:space="preserve">74 技術サービス業（他に分類されないもの） </t>
    <phoneticPr fontId="29"/>
  </si>
  <si>
    <t xml:space="preserve">75 宿泊業 </t>
    <phoneticPr fontId="29"/>
  </si>
  <si>
    <t xml:space="preserve">76 飲食店 </t>
    <phoneticPr fontId="29"/>
  </si>
  <si>
    <t xml:space="preserve">77 持ち帰り・配達飲食サービス業 </t>
    <phoneticPr fontId="29"/>
  </si>
  <si>
    <t xml:space="preserve">79 その他の生活関連サービス業 </t>
    <phoneticPr fontId="29"/>
  </si>
  <si>
    <t xml:space="preserve">80 娯楽業 </t>
    <phoneticPr fontId="29"/>
  </si>
  <si>
    <t xml:space="preserve">81 学校教育 </t>
    <phoneticPr fontId="29"/>
  </si>
  <si>
    <t xml:space="preserve">82 その他の教育、学習支援業 </t>
    <phoneticPr fontId="29"/>
  </si>
  <si>
    <t xml:space="preserve">83 医療業 </t>
    <phoneticPr fontId="29"/>
  </si>
  <si>
    <t xml:space="preserve">84 保健衛生 </t>
    <phoneticPr fontId="29"/>
  </si>
  <si>
    <t xml:space="preserve">85 社会保険・社会福祉・介護事業 </t>
    <phoneticPr fontId="29"/>
  </si>
  <si>
    <t xml:space="preserve">86 郵便局 </t>
    <phoneticPr fontId="29"/>
  </si>
  <si>
    <t xml:space="preserve">87 協同組合（他に分類されないもの） </t>
    <phoneticPr fontId="29"/>
  </si>
  <si>
    <t xml:space="preserve">88 廃棄物処理業 </t>
    <phoneticPr fontId="29"/>
  </si>
  <si>
    <t xml:space="preserve">89 自動車整備業 </t>
    <phoneticPr fontId="29"/>
  </si>
  <si>
    <t xml:space="preserve">90 機械等修理業（別掲を除く） </t>
    <phoneticPr fontId="29"/>
  </si>
  <si>
    <t xml:space="preserve">91 職業紹介・労働者派遣業 </t>
    <phoneticPr fontId="29"/>
  </si>
  <si>
    <t xml:space="preserve">92 その他の事業サービス業 </t>
    <phoneticPr fontId="29"/>
  </si>
  <si>
    <t xml:space="preserve">93 政治・経済・文化団体 </t>
    <phoneticPr fontId="29"/>
  </si>
  <si>
    <t xml:space="preserve">94 宗教 </t>
    <phoneticPr fontId="29"/>
  </si>
  <si>
    <t xml:space="preserve">95 その他のサービス業 </t>
    <phoneticPr fontId="29"/>
  </si>
  <si>
    <t xml:space="preserve">96 外国公務 </t>
    <phoneticPr fontId="29"/>
  </si>
  <si>
    <t xml:space="preserve">97 国家公務 </t>
    <phoneticPr fontId="29"/>
  </si>
  <si>
    <t xml:space="preserve">98 地方公務 </t>
    <phoneticPr fontId="29"/>
  </si>
  <si>
    <t xml:space="preserve">99 分類不能の産業 </t>
    <phoneticPr fontId="29"/>
  </si>
  <si>
    <t>日本標準産業中分類</t>
    <rPh sb="0" eb="2">
      <t>ニホン</t>
    </rPh>
    <rPh sb="2" eb="4">
      <t>ヒョウジュン</t>
    </rPh>
    <rPh sb="4" eb="6">
      <t>サンギョウ</t>
    </rPh>
    <rPh sb="6" eb="9">
      <t>チュウブンルイ</t>
    </rPh>
    <phoneticPr fontId="28"/>
  </si>
  <si>
    <t>バイオマス燃料</t>
    <rPh sb="5" eb="7">
      <t>ネンリョウ</t>
    </rPh>
    <phoneticPr fontId="26"/>
  </si>
  <si>
    <t>種類</t>
    <rPh sb="0" eb="2">
      <t>シュルイ</t>
    </rPh>
    <phoneticPr fontId="26"/>
  </si>
  <si>
    <t>構成比</t>
    <rPh sb="0" eb="3">
      <t>コウセイヒ</t>
    </rPh>
    <phoneticPr fontId="26"/>
  </si>
  <si>
    <t>紙くず</t>
    <rPh sb="0" eb="1">
      <t>カミ</t>
    </rPh>
    <phoneticPr fontId="26"/>
  </si>
  <si>
    <t>紙類</t>
  </si>
  <si>
    <t>新聞紙</t>
  </si>
  <si>
    <t>紙管</t>
  </si>
  <si>
    <t>草・木</t>
  </si>
  <si>
    <t>おがくず</t>
  </si>
  <si>
    <t>木片</t>
  </si>
  <si>
    <t>ベニア・合板・化粧版</t>
  </si>
  <si>
    <t>集成材・ボード</t>
  </si>
  <si>
    <t>木綿</t>
  </si>
  <si>
    <t>羊毛</t>
  </si>
  <si>
    <t>一般雑芥</t>
  </si>
  <si>
    <t>廃油(動植物系)</t>
    <rPh sb="3" eb="6">
      <t>ドウショクブツ</t>
    </rPh>
    <rPh sb="6" eb="7">
      <t>ケイ</t>
    </rPh>
    <phoneticPr fontId="0"/>
  </si>
  <si>
    <t>その他</t>
    <rPh sb="2" eb="3">
      <t>タ</t>
    </rPh>
    <phoneticPr fontId="0"/>
  </si>
  <si>
    <t>木くず</t>
    <rPh sb="0" eb="1">
      <t>キ</t>
    </rPh>
    <phoneticPr fontId="26"/>
  </si>
  <si>
    <t>繊維くず</t>
    <rPh sb="0" eb="2">
      <t>センイ</t>
    </rPh>
    <phoneticPr fontId="26"/>
  </si>
  <si>
    <t>その他</t>
    <rPh sb="2" eb="3">
      <t>タ</t>
    </rPh>
    <phoneticPr fontId="26"/>
  </si>
  <si>
    <t>％</t>
    <phoneticPr fontId="26"/>
  </si>
  <si>
    <t>kg/h</t>
  </si>
  <si>
    <t>MJ/h</t>
    <phoneticPr fontId="26"/>
  </si>
  <si>
    <t>バイオマス
（燃料）発熱量</t>
    <rPh sb="7" eb="9">
      <t>ネンリョウ</t>
    </rPh>
    <rPh sb="10" eb="12">
      <t>ハツネツ</t>
    </rPh>
    <rPh sb="12" eb="13">
      <t>リョウ</t>
    </rPh>
    <phoneticPr fontId="26"/>
  </si>
  <si>
    <t>Ｂ．バイオマス
（燃料）低位発熱量</t>
    <rPh sb="9" eb="11">
      <t>ネンリョウ</t>
    </rPh>
    <rPh sb="12" eb="14">
      <t>テイイ</t>
    </rPh>
    <rPh sb="14" eb="16">
      <t>ハツネツ</t>
    </rPh>
    <rPh sb="16" eb="17">
      <t>リョウ</t>
    </rPh>
    <phoneticPr fontId="26"/>
  </si>
  <si>
    <t>Ａ．バイオマス
（燃料）利用量</t>
    <rPh sb="9" eb="11">
      <t>ネンリョウ</t>
    </rPh>
    <rPh sb="12" eb="14">
      <t>リヨウ</t>
    </rPh>
    <rPh sb="14" eb="15">
      <t>リョウ</t>
    </rPh>
    <phoneticPr fontId="26"/>
  </si>
  <si>
    <t>①</t>
    <phoneticPr fontId="26"/>
  </si>
  <si>
    <t>Ｃ．非バイオマス
（燃料）利用量</t>
    <rPh sb="2" eb="3">
      <t>ヒ</t>
    </rPh>
    <rPh sb="10" eb="12">
      <t>ネンリョウ</t>
    </rPh>
    <rPh sb="13" eb="15">
      <t>リヨウ</t>
    </rPh>
    <rPh sb="15" eb="16">
      <t>リョウ</t>
    </rPh>
    <phoneticPr fontId="26"/>
  </si>
  <si>
    <t>Ｄ．非バイオマス
（燃料）低位発熱量</t>
    <rPh sb="2" eb="3">
      <t>ヒ</t>
    </rPh>
    <rPh sb="10" eb="12">
      <t>ネンリョウ</t>
    </rPh>
    <rPh sb="13" eb="15">
      <t>テイイ</t>
    </rPh>
    <rPh sb="15" eb="17">
      <t>ハツネツ</t>
    </rPh>
    <rPh sb="17" eb="18">
      <t>リョウ</t>
    </rPh>
    <phoneticPr fontId="26"/>
  </si>
  <si>
    <t>非バイオマス
（燃料）発熱量</t>
    <rPh sb="0" eb="1">
      <t>ヒ</t>
    </rPh>
    <rPh sb="8" eb="10">
      <t>ネンリョウ</t>
    </rPh>
    <rPh sb="11" eb="13">
      <t>ハツネツ</t>
    </rPh>
    <rPh sb="13" eb="14">
      <t>リョウ</t>
    </rPh>
    <phoneticPr fontId="26"/>
  </si>
  <si>
    <t>②</t>
    <phoneticPr fontId="26"/>
  </si>
  <si>
    <t>非バイオマス燃料</t>
    <rPh sb="0" eb="1">
      <t>ヒ</t>
    </rPh>
    <rPh sb="6" eb="8">
      <t>ネンリョウ</t>
    </rPh>
    <phoneticPr fontId="26"/>
  </si>
  <si>
    <t>廃プラスチック類</t>
    <rPh sb="0" eb="1">
      <t>ハイ</t>
    </rPh>
    <rPh sb="7" eb="8">
      <t>ルイ</t>
    </rPh>
    <phoneticPr fontId="26"/>
  </si>
  <si>
    <t>発泡スチロール</t>
  </si>
  <si>
    <t>フェノール樹脂</t>
  </si>
  <si>
    <t>混合樹脂製品</t>
    <phoneticPr fontId="26"/>
  </si>
  <si>
    <t>熱可塑性樹脂</t>
    <phoneticPr fontId="26"/>
  </si>
  <si>
    <t>ポリエチレン（ＰＥ）</t>
    <phoneticPr fontId="26"/>
  </si>
  <si>
    <t>ポリプロピレン（ＰＰ）</t>
    <phoneticPr fontId="26"/>
  </si>
  <si>
    <t>ポリスチレン（ＰＳ）</t>
    <phoneticPr fontId="26"/>
  </si>
  <si>
    <t>ＦＲＰ樹脂</t>
    <phoneticPr fontId="26"/>
  </si>
  <si>
    <t>ＰＥＴボトル</t>
    <phoneticPr fontId="26"/>
  </si>
  <si>
    <t>皮製品</t>
    <rPh sb="0" eb="1">
      <t>カワ</t>
    </rPh>
    <rPh sb="1" eb="3">
      <t>セイヒン</t>
    </rPh>
    <phoneticPr fontId="26"/>
  </si>
  <si>
    <t>ゴムくず</t>
    <phoneticPr fontId="26"/>
  </si>
  <si>
    <t>タイヤ</t>
    <phoneticPr fontId="26"/>
  </si>
  <si>
    <t>合成ゴム</t>
    <rPh sb="0" eb="2">
      <t>ゴウセイ</t>
    </rPh>
    <phoneticPr fontId="26"/>
  </si>
  <si>
    <t>廃油（石油系）</t>
    <rPh sb="0" eb="2">
      <t>ハイユ</t>
    </rPh>
    <rPh sb="3" eb="6">
      <t>セキユケイ</t>
    </rPh>
    <phoneticPr fontId="26"/>
  </si>
  <si>
    <t>ナイロン布</t>
    <rPh sb="4" eb="5">
      <t>ヌノ</t>
    </rPh>
    <phoneticPr fontId="26"/>
  </si>
  <si>
    <t>アクリル布</t>
    <rPh sb="4" eb="5">
      <t>ヌノ</t>
    </rPh>
    <phoneticPr fontId="26"/>
  </si>
  <si>
    <t>ビニロン布</t>
    <rPh sb="4" eb="5">
      <t>ヌノ</t>
    </rPh>
    <phoneticPr fontId="26"/>
  </si>
  <si>
    <t>ポリエステル布</t>
    <rPh sb="6" eb="7">
      <t>ヌノ</t>
    </rPh>
    <phoneticPr fontId="26"/>
  </si>
  <si>
    <t>構成比の合計</t>
    <rPh sb="0" eb="3">
      <t>コウセイヒ</t>
    </rPh>
    <rPh sb="4" eb="6">
      <t>ゴウケイ</t>
    </rPh>
    <phoneticPr fontId="26"/>
  </si>
  <si>
    <t>・バイオマス排水、家畜糞尿、食品残渣等を原料にする場合は、バイオマス依存率を１００％とする。</t>
    <phoneticPr fontId="26"/>
  </si>
  <si>
    <t>＝</t>
    <phoneticPr fontId="26"/>
  </si>
  <si>
    <t>×100＝ ①/（①+②）×100</t>
    <phoneticPr fontId="26"/>
  </si>
  <si>
    <t>バイオマス依存率＝</t>
    <rPh sb="5" eb="7">
      <t>イゾン</t>
    </rPh>
    <rPh sb="7" eb="8">
      <t>リツ</t>
    </rPh>
    <phoneticPr fontId="26"/>
  </si>
  <si>
    <t>バイオマス依存率計算書（バイオマス発電及びバイオマス熱利用）</t>
    <rPh sb="5" eb="7">
      <t>イゾン</t>
    </rPh>
    <rPh sb="7" eb="8">
      <t>リツ</t>
    </rPh>
    <rPh sb="8" eb="11">
      <t>ケイサンショ</t>
    </rPh>
    <rPh sb="17" eb="19">
      <t>ハツデン</t>
    </rPh>
    <rPh sb="19" eb="20">
      <t>オヨ</t>
    </rPh>
    <rPh sb="26" eb="27">
      <t>ネツ</t>
    </rPh>
    <rPh sb="27" eb="29">
      <t>リヨウ</t>
    </rPh>
    <phoneticPr fontId="26"/>
  </si>
  <si>
    <t>バイオマス依存率計算書（バイオマス燃料製造）</t>
    <rPh sb="5" eb="7">
      <t>イゾン</t>
    </rPh>
    <rPh sb="7" eb="8">
      <t>リツ</t>
    </rPh>
    <rPh sb="8" eb="11">
      <t>ケイサンショ</t>
    </rPh>
    <rPh sb="17" eb="19">
      <t>ネンリョウ</t>
    </rPh>
    <rPh sb="19" eb="21">
      <t>セイゾウ</t>
    </rPh>
    <phoneticPr fontId="26"/>
  </si>
  <si>
    <t>Ａ．バイオマス
（原料）利用量</t>
    <rPh sb="9" eb="11">
      <t>ゲンリョウ</t>
    </rPh>
    <rPh sb="12" eb="14">
      <t>リヨウ</t>
    </rPh>
    <rPh sb="14" eb="15">
      <t>リョウ</t>
    </rPh>
    <phoneticPr fontId="26"/>
  </si>
  <si>
    <t>Ｂ．バイオマス
（原料）低位発熱量</t>
    <rPh sb="9" eb="11">
      <t>ゲンリョウ</t>
    </rPh>
    <rPh sb="12" eb="14">
      <t>テイイ</t>
    </rPh>
    <rPh sb="14" eb="16">
      <t>ハツネツ</t>
    </rPh>
    <rPh sb="16" eb="17">
      <t>リョウ</t>
    </rPh>
    <phoneticPr fontId="26"/>
  </si>
  <si>
    <t>バイオマス
（原料）発熱量</t>
    <rPh sb="7" eb="9">
      <t>ゲンリョウ</t>
    </rPh>
    <rPh sb="10" eb="12">
      <t>ハツネツ</t>
    </rPh>
    <rPh sb="12" eb="13">
      <t>リョウ</t>
    </rPh>
    <phoneticPr fontId="26"/>
  </si>
  <si>
    <t>Ｃ．非バイオマス
（原料）利用量</t>
    <rPh sb="2" eb="3">
      <t>ヒ</t>
    </rPh>
    <rPh sb="10" eb="12">
      <t>ゲンリョウ</t>
    </rPh>
    <rPh sb="13" eb="15">
      <t>リヨウ</t>
    </rPh>
    <rPh sb="15" eb="16">
      <t>リョウ</t>
    </rPh>
    <phoneticPr fontId="26"/>
  </si>
  <si>
    <t>Ｄ．非バイオマス
（原料）低位発熱量</t>
    <rPh sb="2" eb="3">
      <t>ヒ</t>
    </rPh>
    <rPh sb="10" eb="12">
      <t>ゲンリョウ</t>
    </rPh>
    <rPh sb="13" eb="15">
      <t>テイイ</t>
    </rPh>
    <rPh sb="15" eb="17">
      <t>ハツネツ</t>
    </rPh>
    <rPh sb="17" eb="18">
      <t>リョウ</t>
    </rPh>
    <phoneticPr fontId="26"/>
  </si>
  <si>
    <t>非バイオマス
（原料）発熱量</t>
    <rPh sb="0" eb="1">
      <t>ヒ</t>
    </rPh>
    <rPh sb="8" eb="10">
      <t>ゲンリョウ</t>
    </rPh>
    <rPh sb="11" eb="13">
      <t>ハツネツ</t>
    </rPh>
    <rPh sb="13" eb="14">
      <t>リョウ</t>
    </rPh>
    <phoneticPr fontId="26"/>
  </si>
  <si>
    <t>・メタン発酵方式の場合は、発酵槽へ投じられるものをバイオマス原料とする。</t>
    <rPh sb="4" eb="6">
      <t>ハッコウ</t>
    </rPh>
    <rPh sb="6" eb="8">
      <t>ホウシキ</t>
    </rPh>
    <rPh sb="9" eb="11">
      <t>バアイ</t>
    </rPh>
    <rPh sb="13" eb="16">
      <t>ハッコウソウ</t>
    </rPh>
    <rPh sb="17" eb="18">
      <t>トウ</t>
    </rPh>
    <rPh sb="30" eb="32">
      <t>ゲンリョウ</t>
    </rPh>
    <phoneticPr fontId="26"/>
  </si>
  <si>
    <t>（１）風力発電出力</t>
    <rPh sb="3" eb="5">
      <t>フウリョク</t>
    </rPh>
    <rPh sb="5" eb="7">
      <t>ハツデン</t>
    </rPh>
    <rPh sb="7" eb="9">
      <t>シュツリョク</t>
    </rPh>
    <phoneticPr fontId="19"/>
  </si>
  <si>
    <t>（２）発電機</t>
    <rPh sb="3" eb="6">
      <t>ハツデンキ</t>
    </rPh>
    <phoneticPr fontId="19"/>
  </si>
  <si>
    <t>１基あたりの定格出力</t>
    <rPh sb="1" eb="2">
      <t>キ</t>
    </rPh>
    <rPh sb="6" eb="8">
      <t>テイカク</t>
    </rPh>
    <rPh sb="8" eb="10">
      <t>シュツリョク</t>
    </rPh>
    <phoneticPr fontId="12"/>
  </si>
  <si>
    <t>１台あたりの定格出力</t>
    <rPh sb="1" eb="2">
      <t>ダイ</t>
    </rPh>
    <rPh sb="6" eb="8">
      <t>テイカク</t>
    </rPh>
    <rPh sb="8" eb="10">
      <t>シュツリョク</t>
    </rPh>
    <phoneticPr fontId="12"/>
  </si>
  <si>
    <t>１台あたりの定格入出力</t>
    <rPh sb="1" eb="2">
      <t>ダイ</t>
    </rPh>
    <rPh sb="6" eb="8">
      <t>テイカク</t>
    </rPh>
    <rPh sb="8" eb="9">
      <t>イ</t>
    </rPh>
    <rPh sb="9" eb="11">
      <t>シュツリョク</t>
    </rPh>
    <phoneticPr fontId="12"/>
  </si>
  <si>
    <t>１台あたりの定格容量</t>
    <rPh sb="1" eb="2">
      <t>ダイ</t>
    </rPh>
    <rPh sb="6" eb="8">
      <t>テイカク</t>
    </rPh>
    <rPh sb="8" eb="10">
      <t>ヨウリョウ</t>
    </rPh>
    <phoneticPr fontId="12"/>
  </si>
  <si>
    <t>１台あたりの定格出力（連系）</t>
    <rPh sb="1" eb="2">
      <t>ダイ</t>
    </rPh>
    <rPh sb="6" eb="8">
      <t>テイカク</t>
    </rPh>
    <rPh sb="8" eb="10">
      <t>シュツリョク</t>
    </rPh>
    <rPh sb="11" eb="13">
      <t>レンケイ</t>
    </rPh>
    <phoneticPr fontId="11"/>
  </si>
  <si>
    <t>基数</t>
    <rPh sb="0" eb="2">
      <t>キスウ</t>
    </rPh>
    <phoneticPr fontId="17"/>
  </si>
  <si>
    <t>基</t>
    <rPh sb="0" eb="1">
      <t>モト</t>
    </rPh>
    <phoneticPr fontId="19"/>
  </si>
  <si>
    <t>台数</t>
    <rPh sb="0" eb="2">
      <t>ダイスウ</t>
    </rPh>
    <phoneticPr fontId="17"/>
  </si>
  <si>
    <t>発電方式</t>
    <rPh sb="0" eb="2">
      <t>ハツデン</t>
    </rPh>
    <rPh sb="2" eb="4">
      <t>ホウシキ</t>
    </rPh>
    <phoneticPr fontId="12"/>
  </si>
  <si>
    <t>定格出力</t>
    <rPh sb="0" eb="2">
      <t>テイカク</t>
    </rPh>
    <rPh sb="2" eb="4">
      <t>シュツリョク</t>
    </rPh>
    <phoneticPr fontId="12"/>
  </si>
  <si>
    <t>水の流量</t>
    <rPh sb="0" eb="1">
      <t>ミズ</t>
    </rPh>
    <rPh sb="2" eb="4">
      <t>リュウリョウ</t>
    </rPh>
    <phoneticPr fontId="31"/>
  </si>
  <si>
    <t>有効落差</t>
    <rPh sb="0" eb="2">
      <t>ユウコウ</t>
    </rPh>
    <rPh sb="2" eb="4">
      <t>ラクサ</t>
    </rPh>
    <phoneticPr fontId="12"/>
  </si>
  <si>
    <t>重力加速度</t>
    <rPh sb="0" eb="2">
      <t>ジュウリョク</t>
    </rPh>
    <rPh sb="2" eb="5">
      <t>カソクド</t>
    </rPh>
    <phoneticPr fontId="12"/>
  </si>
  <si>
    <t>m</t>
    <phoneticPr fontId="31"/>
  </si>
  <si>
    <t>％</t>
    <phoneticPr fontId="19"/>
  </si>
  <si>
    <t>水車の効率</t>
    <rPh sb="0" eb="2">
      <t>スイシャ</t>
    </rPh>
    <rPh sb="3" eb="5">
      <t>コウリツ</t>
    </rPh>
    <phoneticPr fontId="17"/>
  </si>
  <si>
    <t>発電機の効率</t>
    <rPh sb="0" eb="3">
      <t>ハツデンキ</t>
    </rPh>
    <rPh sb="4" eb="6">
      <t>コウリツ</t>
    </rPh>
    <phoneticPr fontId="17"/>
  </si>
  <si>
    <t>（２）水力発電設備及び出力</t>
    <rPh sb="3" eb="5">
      <t>スイリョク</t>
    </rPh>
    <rPh sb="5" eb="7">
      <t>ハツデン</t>
    </rPh>
    <rPh sb="7" eb="9">
      <t>セツビ</t>
    </rPh>
    <rPh sb="9" eb="10">
      <t>オヨ</t>
    </rPh>
    <rPh sb="11" eb="13">
      <t>シュツリョク</t>
    </rPh>
    <phoneticPr fontId="19"/>
  </si>
  <si>
    <t>（１）水力発電出力</t>
    <rPh sb="3" eb="5">
      <t>スイリョク</t>
    </rPh>
    <rPh sb="5" eb="7">
      <t>ハツデン</t>
    </rPh>
    <rPh sb="7" eb="9">
      <t>シュツリョク</t>
    </rPh>
    <phoneticPr fontId="19"/>
  </si>
  <si>
    <t>水系及び河川名</t>
    <rPh sb="0" eb="2">
      <t>スイケイ</t>
    </rPh>
    <rPh sb="2" eb="3">
      <t>オヨ</t>
    </rPh>
    <rPh sb="4" eb="6">
      <t>カセン</t>
    </rPh>
    <rPh sb="6" eb="7">
      <t>メイ</t>
    </rPh>
    <phoneticPr fontId="12"/>
  </si>
  <si>
    <t>河川管理者</t>
    <rPh sb="0" eb="2">
      <t>カセン</t>
    </rPh>
    <rPh sb="2" eb="5">
      <t>カンリシャ</t>
    </rPh>
    <phoneticPr fontId="11"/>
  </si>
  <si>
    <t>区分水系名</t>
    <rPh sb="0" eb="2">
      <t>クブン</t>
    </rPh>
    <rPh sb="2" eb="4">
      <t>スイケイ</t>
    </rPh>
    <rPh sb="4" eb="5">
      <t>メイ</t>
    </rPh>
    <phoneticPr fontId="12"/>
  </si>
  <si>
    <t>取水河川名</t>
    <rPh sb="0" eb="2">
      <t>シュスイ</t>
    </rPh>
    <rPh sb="2" eb="4">
      <t>カセン</t>
    </rPh>
    <rPh sb="4" eb="5">
      <t>メイ</t>
    </rPh>
    <phoneticPr fontId="12"/>
  </si>
  <si>
    <t>放水河川名</t>
    <rPh sb="0" eb="2">
      <t>ホウスイ</t>
    </rPh>
    <rPh sb="2" eb="4">
      <t>カセン</t>
    </rPh>
    <rPh sb="4" eb="5">
      <t>メイ</t>
    </rPh>
    <phoneticPr fontId="11"/>
  </si>
  <si>
    <t>（１）地熱発電出力</t>
    <rPh sb="3" eb="5">
      <t>チネツ</t>
    </rPh>
    <rPh sb="5" eb="7">
      <t>ハツデン</t>
    </rPh>
    <rPh sb="7" eb="9">
      <t>シュツリョク</t>
    </rPh>
    <phoneticPr fontId="19"/>
  </si>
  <si>
    <t>機器の種類</t>
    <rPh sb="0" eb="2">
      <t>キキ</t>
    </rPh>
    <rPh sb="3" eb="5">
      <t>シュルイ</t>
    </rPh>
    <phoneticPr fontId="11"/>
  </si>
  <si>
    <t>１台あたりの能力</t>
    <rPh sb="1" eb="2">
      <t>ダイ</t>
    </rPh>
    <rPh sb="6" eb="8">
      <t>ノウリョク</t>
    </rPh>
    <phoneticPr fontId="12"/>
  </si>
  <si>
    <t>能力合計</t>
    <rPh sb="0" eb="2">
      <t>ノウリョク</t>
    </rPh>
    <rPh sb="2" eb="4">
      <t>ゴウケイ</t>
    </rPh>
    <phoneticPr fontId="12"/>
  </si>
  <si>
    <t>１台あたりの交換容量</t>
    <rPh sb="1" eb="2">
      <t>ダイ</t>
    </rPh>
    <rPh sb="6" eb="8">
      <t>コウカン</t>
    </rPh>
    <rPh sb="8" eb="10">
      <t>ヨウリョウ</t>
    </rPh>
    <phoneticPr fontId="12"/>
  </si>
  <si>
    <t>交換容量合計</t>
    <rPh sb="0" eb="2">
      <t>コウカン</t>
    </rPh>
    <rPh sb="2" eb="4">
      <t>ヨウリョウ</t>
    </rPh>
    <rPh sb="4" eb="6">
      <t>ゴウケイ</t>
    </rPh>
    <phoneticPr fontId="12"/>
  </si>
  <si>
    <t>※バイオマス依存率60％以上</t>
    <rPh sb="6" eb="8">
      <t>イゾン</t>
    </rPh>
    <rPh sb="8" eb="9">
      <t>リツ</t>
    </rPh>
    <rPh sb="12" eb="14">
      <t>イジョウ</t>
    </rPh>
    <phoneticPr fontId="26"/>
  </si>
  <si>
    <t>（１）バイオマス発電出力</t>
    <rPh sb="8" eb="10">
      <t>ハツデン</t>
    </rPh>
    <rPh sb="10" eb="12">
      <t>シュツリョク</t>
    </rPh>
    <phoneticPr fontId="19"/>
  </si>
  <si>
    <t>発電方式</t>
    <rPh sb="0" eb="2">
      <t>ハツデン</t>
    </rPh>
    <rPh sb="2" eb="4">
      <t>ホウシキ</t>
    </rPh>
    <phoneticPr fontId="11"/>
  </si>
  <si>
    <t>（５）発電機</t>
    <rPh sb="3" eb="6">
      <t>ハツデンキ</t>
    </rPh>
    <phoneticPr fontId="19"/>
  </si>
  <si>
    <t>形態</t>
    <rPh sb="0" eb="2">
      <t>ケイタイ</t>
    </rPh>
    <phoneticPr fontId="12"/>
  </si>
  <si>
    <t>（２）バイオマス発電設備</t>
    <rPh sb="8" eb="10">
      <t>ハツデン</t>
    </rPh>
    <rPh sb="10" eb="12">
      <t>セツビ</t>
    </rPh>
    <phoneticPr fontId="19"/>
  </si>
  <si>
    <t>日</t>
    <rPh sb="0" eb="1">
      <t>ニチ</t>
    </rPh>
    <phoneticPr fontId="19"/>
  </si>
  <si>
    <t>年間稼働日数</t>
    <rPh sb="0" eb="2">
      <t>ネンカン</t>
    </rPh>
    <rPh sb="2" eb="4">
      <t>カドウ</t>
    </rPh>
    <rPh sb="4" eb="6">
      <t>ニッスウ</t>
    </rPh>
    <phoneticPr fontId="17"/>
  </si>
  <si>
    <t>（３）バイオマス燃料</t>
    <rPh sb="8" eb="10">
      <t>ネンリョウ</t>
    </rPh>
    <phoneticPr fontId="19"/>
  </si>
  <si>
    <t>種類</t>
    <rPh sb="0" eb="2">
      <t>シュルイ</t>
    </rPh>
    <phoneticPr fontId="12"/>
  </si>
  <si>
    <t>バイオマス依存率</t>
    <rPh sb="5" eb="7">
      <t>イゾン</t>
    </rPh>
    <rPh sb="7" eb="8">
      <t>リツ</t>
    </rPh>
    <phoneticPr fontId="17"/>
  </si>
  <si>
    <t>％</t>
    <phoneticPr fontId="31"/>
  </si>
  <si>
    <t>スタートアップの場合</t>
    <rPh sb="8" eb="10">
      <t>バアイ</t>
    </rPh>
    <phoneticPr fontId="31"/>
  </si>
  <si>
    <t>使用頻度</t>
    <rPh sb="0" eb="2">
      <t>シヨウ</t>
    </rPh>
    <rPh sb="2" eb="4">
      <t>ヒンド</t>
    </rPh>
    <phoneticPr fontId="17"/>
  </si>
  <si>
    <t>回/年</t>
    <rPh sb="0" eb="1">
      <t>カイ</t>
    </rPh>
    <rPh sb="2" eb="3">
      <t>ネン</t>
    </rPh>
    <phoneticPr fontId="31"/>
  </si>
  <si>
    <t>ｈ/日</t>
    <rPh sb="2" eb="3">
      <t>ニチ</t>
    </rPh>
    <phoneticPr fontId="31"/>
  </si>
  <si>
    <t>ｔ/回</t>
    <rPh sb="2" eb="3">
      <t>カイ</t>
    </rPh>
    <phoneticPr fontId="31"/>
  </si>
  <si>
    <t>その他</t>
    <rPh sb="2" eb="3">
      <t>タ</t>
    </rPh>
    <phoneticPr fontId="31"/>
  </si>
  <si>
    <t>（９）蓄電池</t>
    <rPh sb="3" eb="6">
      <t>チクデンチ</t>
    </rPh>
    <phoneticPr fontId="19"/>
  </si>
  <si>
    <t>←別紙４を作成すると自動計算される</t>
    <rPh sb="1" eb="3">
      <t>ベッシ</t>
    </rPh>
    <rPh sb="5" eb="7">
      <t>サクセイ</t>
    </rPh>
    <rPh sb="10" eb="12">
      <t>ジドウ</t>
    </rPh>
    <rPh sb="12" eb="14">
      <t>ケイサン</t>
    </rPh>
    <phoneticPr fontId="31"/>
  </si>
  <si>
    <t xml:space="preserve">Ｃ 鉱業、採石業、砂利採取業 </t>
  </si>
  <si>
    <t xml:space="preserve">Ｒ サービス業（他に分類されな いもの） </t>
  </si>
  <si>
    <t xml:space="preserve">Ｓ 公務（他に分類されるものを 除く） </t>
  </si>
  <si>
    <t>大分類</t>
    <rPh sb="0" eb="3">
      <t>ダイブンルイ</t>
    </rPh>
    <phoneticPr fontId="28"/>
  </si>
  <si>
    <t>行数</t>
    <rPh sb="0" eb="2">
      <t>ギョウスウ</t>
    </rPh>
    <phoneticPr fontId="28"/>
  </si>
  <si>
    <t>リスト</t>
    <phoneticPr fontId="28"/>
  </si>
  <si>
    <t>発電総出力</t>
    <rPh sb="0" eb="2">
      <t>ハツデン</t>
    </rPh>
    <rPh sb="2" eb="3">
      <t>ソウ</t>
    </rPh>
    <rPh sb="3" eb="5">
      <t>シュツリョク</t>
    </rPh>
    <phoneticPr fontId="11"/>
  </si>
  <si>
    <t>（７）バイオマス受入・供給設備　（※設置する場合のみ記入）</t>
    <rPh sb="8" eb="10">
      <t>ウケイレ</t>
    </rPh>
    <rPh sb="11" eb="13">
      <t>キョウキュウ</t>
    </rPh>
    <rPh sb="13" eb="15">
      <t>セツビ</t>
    </rPh>
    <rPh sb="18" eb="20">
      <t>セッチ</t>
    </rPh>
    <rPh sb="22" eb="24">
      <t>バアイ</t>
    </rPh>
    <rPh sb="26" eb="28">
      <t>キニュウ</t>
    </rPh>
    <phoneticPr fontId="19"/>
  </si>
  <si>
    <t>（８）冷却塔　（※設置する場合のみ記入）</t>
    <rPh sb="3" eb="6">
      <t>レイキャクトウ</t>
    </rPh>
    <phoneticPr fontId="19"/>
  </si>
  <si>
    <t>３．導入効果</t>
    <rPh sb="2" eb="4">
      <t>ドウニュウ</t>
    </rPh>
    <rPh sb="4" eb="6">
      <t>コウカ</t>
    </rPh>
    <phoneticPr fontId="11"/>
  </si>
  <si>
    <t>％</t>
    <phoneticPr fontId="11"/>
  </si>
  <si>
    <t>※自家消費型再生可能エネルギー発電等設備の年間発電量が、電気事業者とのひとつの需要先（１需給契約の設備）の年間消費電力量の範囲内であること。</t>
    <rPh sb="1" eb="3">
      <t>ジカ</t>
    </rPh>
    <rPh sb="3" eb="6">
      <t>ショウヒガタ</t>
    </rPh>
    <rPh sb="6" eb="8">
      <t>サイセイ</t>
    </rPh>
    <rPh sb="8" eb="10">
      <t>カノウ</t>
    </rPh>
    <rPh sb="15" eb="17">
      <t>ハツデン</t>
    </rPh>
    <rPh sb="17" eb="18">
      <t>トウ</t>
    </rPh>
    <rPh sb="18" eb="20">
      <t>セツビ</t>
    </rPh>
    <rPh sb="21" eb="23">
      <t>ネンカン</t>
    </rPh>
    <rPh sb="23" eb="25">
      <t>ハツデン</t>
    </rPh>
    <rPh sb="25" eb="26">
      <t>リョウ</t>
    </rPh>
    <rPh sb="28" eb="30">
      <t>デンキ</t>
    </rPh>
    <rPh sb="30" eb="33">
      <t>ジギョウシャ</t>
    </rPh>
    <rPh sb="39" eb="41">
      <t>ジュヨウ</t>
    </rPh>
    <rPh sb="41" eb="42">
      <t>サキ</t>
    </rPh>
    <rPh sb="53" eb="55">
      <t>ネンカン</t>
    </rPh>
    <rPh sb="55" eb="57">
      <t>ショウヒ</t>
    </rPh>
    <rPh sb="57" eb="59">
      <t>デンリョク</t>
    </rPh>
    <rPh sb="59" eb="60">
      <t>リョウ</t>
    </rPh>
    <rPh sb="61" eb="64">
      <t>ハンイナイ</t>
    </rPh>
    <phoneticPr fontId="11"/>
  </si>
  <si>
    <t>年間稼働時間</t>
    <rPh sb="0" eb="2">
      <t>ネンカン</t>
    </rPh>
    <rPh sb="2" eb="4">
      <t>カドウ</t>
    </rPh>
    <rPh sb="4" eb="6">
      <t>ジカン</t>
    </rPh>
    <phoneticPr fontId="17"/>
  </si>
  <si>
    <t>灰の処分に係る資料</t>
    <rPh sb="0" eb="1">
      <t>ハイ</t>
    </rPh>
    <rPh sb="2" eb="4">
      <t>ショブン</t>
    </rPh>
    <rPh sb="5" eb="6">
      <t>カカ</t>
    </rPh>
    <rPh sb="7" eb="9">
      <t>シリョウ</t>
    </rPh>
    <phoneticPr fontId="11"/>
  </si>
  <si>
    <t>（ただし、離島及びへき地は、上記要件を除く。）</t>
    <rPh sb="5" eb="7">
      <t>リトウ</t>
    </rPh>
    <rPh sb="7" eb="8">
      <t>オヨ</t>
    </rPh>
    <rPh sb="11" eb="12">
      <t>チ</t>
    </rPh>
    <rPh sb="14" eb="16">
      <t>ジョウキ</t>
    </rPh>
    <rPh sb="16" eb="18">
      <t>ヨウケン</t>
    </rPh>
    <rPh sb="19" eb="20">
      <t>ノゾ</t>
    </rPh>
    <phoneticPr fontId="34"/>
  </si>
  <si>
    <t>形態</t>
    <rPh sb="0" eb="2">
      <t>ケイタイ</t>
    </rPh>
    <phoneticPr fontId="11"/>
  </si>
  <si>
    <t>形態　　：</t>
    <rPh sb="0" eb="2">
      <t>ケイタイ</t>
    </rPh>
    <phoneticPr fontId="11"/>
  </si>
  <si>
    <t>使用量</t>
    <rPh sb="0" eb="2">
      <t>シヨウ</t>
    </rPh>
    <rPh sb="2" eb="3">
      <t>リョウ</t>
    </rPh>
    <phoneticPr fontId="12"/>
  </si>
  <si>
    <t>製造量</t>
    <rPh sb="0" eb="2">
      <t>セイゾウ</t>
    </rPh>
    <rPh sb="2" eb="3">
      <t>リョウ</t>
    </rPh>
    <phoneticPr fontId="12"/>
  </si>
  <si>
    <t>低位発熱量</t>
    <rPh sb="0" eb="2">
      <t>テイイ</t>
    </rPh>
    <rPh sb="2" eb="4">
      <t>ハツネツ</t>
    </rPh>
    <rPh sb="4" eb="5">
      <t>リョウ</t>
    </rPh>
    <phoneticPr fontId="17"/>
  </si>
  <si>
    <t>１．メタン発酵方式</t>
    <phoneticPr fontId="34"/>
  </si>
  <si>
    <t>２．メタン発酵方式以外</t>
    <phoneticPr fontId="34"/>
  </si>
  <si>
    <t>　・ガス製造量：100 N㎥／日 以上</t>
    <phoneticPr fontId="34"/>
  </si>
  <si>
    <t>　・低位発熱量：18.84 MJ／N㎥（4,500kcal／N ㎥）以上</t>
    <phoneticPr fontId="34"/>
  </si>
  <si>
    <t>　・製造量：固形化 150kg／日 以上</t>
    <phoneticPr fontId="34"/>
  </si>
  <si>
    <t>　　　　　　　液 化 100kg／日 以上</t>
    <phoneticPr fontId="34"/>
  </si>
  <si>
    <t>　　　　　　　ガス化 450N㎥／日 以上</t>
    <phoneticPr fontId="34"/>
  </si>
  <si>
    <t>能力・容量</t>
    <rPh sb="0" eb="2">
      <t>ノウリョク</t>
    </rPh>
    <rPh sb="3" eb="5">
      <t>ヨウリョウ</t>
    </rPh>
    <phoneticPr fontId="12"/>
  </si>
  <si>
    <t>・バイオマス燃料利用計画</t>
    <rPh sb="6" eb="8">
      <t>ネンリョウ</t>
    </rPh>
    <rPh sb="8" eb="10">
      <t>リヨウ</t>
    </rPh>
    <rPh sb="10" eb="12">
      <t>ケイカク</t>
    </rPh>
    <phoneticPr fontId="11"/>
  </si>
  <si>
    <t>・バイオマス燃料製造計画</t>
    <rPh sb="6" eb="8">
      <t>ネンリョウ</t>
    </rPh>
    <rPh sb="8" eb="10">
      <t>セイゾウ</t>
    </rPh>
    <rPh sb="10" eb="12">
      <t>ケイカク</t>
    </rPh>
    <phoneticPr fontId="11"/>
  </si>
  <si>
    <t>・利用計画及び生産計画</t>
    <rPh sb="1" eb="3">
      <t>リヨウ</t>
    </rPh>
    <rPh sb="3" eb="5">
      <t>ケイカク</t>
    </rPh>
    <rPh sb="5" eb="6">
      <t>オヨ</t>
    </rPh>
    <rPh sb="7" eb="9">
      <t>セイサン</t>
    </rPh>
    <rPh sb="9" eb="11">
      <t>ケイカク</t>
    </rPh>
    <phoneticPr fontId="11"/>
  </si>
  <si>
    <t>年次</t>
    <rPh sb="0" eb="2">
      <t>ネンジ</t>
    </rPh>
    <phoneticPr fontId="34"/>
  </si>
  <si>
    <t>年間生産量</t>
    <rPh sb="0" eb="2">
      <t>ネンカン</t>
    </rPh>
    <rPh sb="2" eb="4">
      <t>セイサン</t>
    </rPh>
    <rPh sb="4" eb="5">
      <t>リョウ</t>
    </rPh>
    <phoneticPr fontId="34"/>
  </si>
  <si>
    <t>バイオマス燃料年間利用量</t>
    <rPh sb="5" eb="7">
      <t>ネンリョウ</t>
    </rPh>
    <rPh sb="7" eb="9">
      <t>ネンカン</t>
    </rPh>
    <rPh sb="9" eb="11">
      <t>リヨウ</t>
    </rPh>
    <rPh sb="11" eb="12">
      <t>リョウ</t>
    </rPh>
    <phoneticPr fontId="34"/>
  </si>
  <si>
    <t>合計</t>
    <rPh sb="0" eb="2">
      <t>ゴウケイ</t>
    </rPh>
    <phoneticPr fontId="34"/>
  </si>
  <si>
    <t>（単位：</t>
    <rPh sb="1" eb="3">
      <t>タンイ</t>
    </rPh>
    <phoneticPr fontId="34"/>
  </si>
  <si>
    <t>/年）</t>
    <rPh sb="1" eb="2">
      <t>ネン</t>
    </rPh>
    <phoneticPr fontId="34"/>
  </si>
  <si>
    <t>1年目</t>
    <rPh sb="1" eb="3">
      <t>ネンメ</t>
    </rPh>
    <phoneticPr fontId="34"/>
  </si>
  <si>
    <t>2年目</t>
    <rPh sb="1" eb="3">
      <t>ネンメ</t>
    </rPh>
    <phoneticPr fontId="34"/>
  </si>
  <si>
    <t>3年目</t>
    <rPh sb="1" eb="3">
      <t>ネンメ</t>
    </rPh>
    <phoneticPr fontId="34"/>
  </si>
  <si>
    <t>4年目</t>
    <rPh sb="1" eb="3">
      <t>ネンメ</t>
    </rPh>
    <phoneticPr fontId="34"/>
  </si>
  <si>
    <t>5年目</t>
    <rPh sb="1" eb="3">
      <t>ネンメ</t>
    </rPh>
    <phoneticPr fontId="34"/>
  </si>
  <si>
    <t>6年目</t>
    <rPh sb="1" eb="3">
      <t>ネンメ</t>
    </rPh>
    <phoneticPr fontId="34"/>
  </si>
  <si>
    <t>7年目</t>
    <rPh sb="1" eb="3">
      <t>ネンメ</t>
    </rPh>
    <phoneticPr fontId="34"/>
  </si>
  <si>
    <t>8年目</t>
    <rPh sb="1" eb="3">
      <t>ネンメ</t>
    </rPh>
    <phoneticPr fontId="34"/>
  </si>
  <si>
    <t>9年目</t>
    <rPh sb="1" eb="3">
      <t>ネンメ</t>
    </rPh>
    <phoneticPr fontId="34"/>
  </si>
  <si>
    <t>10年目</t>
    <rPh sb="2" eb="4">
      <t>ネンメ</t>
    </rPh>
    <phoneticPr fontId="34"/>
  </si>
  <si>
    <t>11年目</t>
    <rPh sb="2" eb="4">
      <t>ネンメ</t>
    </rPh>
    <phoneticPr fontId="34"/>
  </si>
  <si>
    <t>12年目</t>
    <rPh sb="2" eb="4">
      <t>ネンメ</t>
    </rPh>
    <phoneticPr fontId="34"/>
  </si>
  <si>
    <t>13年目</t>
    <rPh sb="2" eb="4">
      <t>ネンメ</t>
    </rPh>
    <phoneticPr fontId="34"/>
  </si>
  <si>
    <t>14年目</t>
    <rPh sb="2" eb="4">
      <t>ネンメ</t>
    </rPh>
    <phoneticPr fontId="34"/>
  </si>
  <si>
    <t>15年目</t>
    <rPh sb="2" eb="4">
      <t>ネンメ</t>
    </rPh>
    <phoneticPr fontId="34"/>
  </si>
  <si>
    <t>年間最大生産量</t>
    <rPh sb="0" eb="2">
      <t>ネンカン</t>
    </rPh>
    <rPh sb="2" eb="4">
      <t>サイダイ</t>
    </rPh>
    <rPh sb="4" eb="6">
      <t>セイサン</t>
    </rPh>
    <rPh sb="6" eb="7">
      <t>リョウ</t>
    </rPh>
    <phoneticPr fontId="11"/>
  </si>
  <si>
    <t>年間最大利用量</t>
    <rPh sb="0" eb="2">
      <t>ネンカン</t>
    </rPh>
    <rPh sb="2" eb="4">
      <t>サイダイ</t>
    </rPh>
    <rPh sb="4" eb="6">
      <t>リヨウ</t>
    </rPh>
    <rPh sb="6" eb="7">
      <t>リョウ</t>
    </rPh>
    <phoneticPr fontId="11"/>
  </si>
  <si>
    <t>設備利用率</t>
    <rPh sb="0" eb="2">
      <t>セツビ</t>
    </rPh>
    <rPh sb="2" eb="5">
      <t>リヨウリツ</t>
    </rPh>
    <phoneticPr fontId="11"/>
  </si>
  <si>
    <t>事業実施計画書</t>
    <rPh sb="0" eb="2">
      <t>ジギョウ</t>
    </rPh>
    <rPh sb="2" eb="4">
      <t>ジッシ</t>
    </rPh>
    <rPh sb="4" eb="7">
      <t>ケイカクショ</t>
    </rPh>
    <phoneticPr fontId="11"/>
  </si>
  <si>
    <r>
      <t>ｍ</t>
    </r>
    <r>
      <rPr>
        <vertAlign val="superscript"/>
        <sz val="11"/>
        <color indexed="8"/>
        <rFont val="ＭＳ Ｐ明朝"/>
        <family val="1"/>
        <charset val="128"/>
      </rPr>
      <t>3</t>
    </r>
    <phoneticPr fontId="11"/>
  </si>
  <si>
    <r>
      <t>m</t>
    </r>
    <r>
      <rPr>
        <vertAlign val="superscript"/>
        <sz val="11"/>
        <color indexed="8"/>
        <rFont val="ＭＳ Ｐ明朝"/>
        <family val="1"/>
        <charset val="128"/>
      </rPr>
      <t>3</t>
    </r>
    <r>
      <rPr>
        <sz val="11"/>
        <color indexed="8"/>
        <rFont val="ＭＳ Ｐ明朝"/>
        <family val="1"/>
        <charset val="128"/>
      </rPr>
      <t>/s</t>
    </r>
    <phoneticPr fontId="31"/>
  </si>
  <si>
    <r>
      <t>m/s</t>
    </r>
    <r>
      <rPr>
        <vertAlign val="superscript"/>
        <sz val="11"/>
        <color indexed="8"/>
        <rFont val="ＭＳ Ｐ明朝"/>
        <family val="1"/>
        <charset val="128"/>
      </rPr>
      <t>2</t>
    </r>
    <phoneticPr fontId="31"/>
  </si>
  <si>
    <t>①</t>
    <phoneticPr fontId="11"/>
  </si>
  <si>
    <t>②</t>
    <phoneticPr fontId="11"/>
  </si>
  <si>
    <t>←利用量の単位は、プルダウンリストから選択してください</t>
    <rPh sb="1" eb="3">
      <t>リヨウ</t>
    </rPh>
    <rPh sb="3" eb="4">
      <t>リョウ</t>
    </rPh>
    <rPh sb="5" eb="7">
      <t>タンイ</t>
    </rPh>
    <rPh sb="19" eb="21">
      <t>センタク</t>
    </rPh>
    <phoneticPr fontId="19"/>
  </si>
  <si>
    <t>第２号様式（第８条関係)</t>
    <rPh sb="0" eb="1">
      <t>ダイ</t>
    </rPh>
    <rPh sb="2" eb="3">
      <t>ゴウ</t>
    </rPh>
    <rPh sb="3" eb="5">
      <t>ヨウシキ</t>
    </rPh>
    <phoneticPr fontId="12"/>
  </si>
  <si>
    <t>第３号様式（第８条関係）</t>
    <phoneticPr fontId="11"/>
  </si>
  <si>
    <t>施設の住所</t>
    <rPh sb="0" eb="2">
      <t>シセツ</t>
    </rPh>
    <rPh sb="3" eb="5">
      <t>ジュウショ</t>
    </rPh>
    <phoneticPr fontId="11"/>
  </si>
  <si>
    <t xml:space="preserve"> 名称</t>
    <rPh sb="1" eb="3">
      <t>メイショウ</t>
    </rPh>
    <phoneticPr fontId="11"/>
  </si>
  <si>
    <t xml:space="preserve"> 資本金（出資金）</t>
    <phoneticPr fontId="11"/>
  </si>
  <si>
    <t xml:space="preserve"> 従業員数</t>
    <phoneticPr fontId="11"/>
  </si>
  <si>
    <r>
      <t>日本標準産業分類</t>
    </r>
    <r>
      <rPr>
        <vertAlign val="superscript"/>
        <sz val="10.5"/>
        <rFont val="ＭＳ Ｐ明朝"/>
        <family val="1"/>
        <charset val="128"/>
      </rPr>
      <t>※1</t>
    </r>
    <r>
      <rPr>
        <sz val="10.5"/>
        <rFont val="ＭＳ Ｐ明朝"/>
        <family val="1"/>
        <charset val="128"/>
      </rPr>
      <t>による業種</t>
    </r>
    <r>
      <rPr>
        <vertAlign val="superscript"/>
        <sz val="10.5"/>
        <rFont val="ＭＳ Ｐ明朝"/>
        <family val="1"/>
        <charset val="128"/>
      </rPr>
      <t>※2</t>
    </r>
    <rPh sb="0" eb="2">
      <t>ニホン</t>
    </rPh>
    <rPh sb="2" eb="4">
      <t>ヒョウジュン</t>
    </rPh>
    <rPh sb="4" eb="6">
      <t>サンギョウ</t>
    </rPh>
    <rPh sb="6" eb="8">
      <t>ブンルイ</t>
    </rPh>
    <phoneticPr fontId="11"/>
  </si>
  <si>
    <t>　に規定する統計基準のこと。</t>
  </si>
  <si>
    <t>※2 業種は、売上高が最も大きな業種を記載すること。</t>
  </si>
  <si>
    <t>※1 統計法（平成19年法律第53号。以下「法」という。）第28条第1項及び附則第3条の規定に基づき、法第2条第9項</t>
    <rPh sb="3" eb="6">
      <t>トウケイホウ</t>
    </rPh>
    <rPh sb="7" eb="9">
      <t>ヘイセイ</t>
    </rPh>
    <rPh sb="11" eb="12">
      <t>ネン</t>
    </rPh>
    <rPh sb="12" eb="14">
      <t>ホウリツ</t>
    </rPh>
    <rPh sb="14" eb="15">
      <t>ダイ</t>
    </rPh>
    <rPh sb="17" eb="18">
      <t>ゴウ</t>
    </rPh>
    <rPh sb="19" eb="21">
      <t>イカ</t>
    </rPh>
    <rPh sb="22" eb="23">
      <t>ホウ</t>
    </rPh>
    <rPh sb="29" eb="30">
      <t>ダイ</t>
    </rPh>
    <rPh sb="32" eb="33">
      <t>ジョウ</t>
    </rPh>
    <rPh sb="33" eb="34">
      <t>ダイ</t>
    </rPh>
    <rPh sb="35" eb="36">
      <t>コウ</t>
    </rPh>
    <rPh sb="36" eb="37">
      <t>オヨ</t>
    </rPh>
    <rPh sb="38" eb="40">
      <t>フソク</t>
    </rPh>
    <rPh sb="40" eb="41">
      <t>ダイ</t>
    </rPh>
    <rPh sb="42" eb="43">
      <t>ジョウ</t>
    </rPh>
    <rPh sb="44" eb="46">
      <t>キテイ</t>
    </rPh>
    <rPh sb="47" eb="48">
      <t>モト</t>
    </rPh>
    <rPh sb="51" eb="52">
      <t>ホウ</t>
    </rPh>
    <rPh sb="52" eb="53">
      <t>ダイ</t>
    </rPh>
    <rPh sb="54" eb="55">
      <t>ジョウ</t>
    </rPh>
    <rPh sb="55" eb="56">
      <t>ダイ</t>
    </rPh>
    <rPh sb="57" eb="58">
      <t>コウ</t>
    </rPh>
    <phoneticPr fontId="12"/>
  </si>
  <si>
    <t>１台あたりの定格容量</t>
    <rPh sb="1" eb="2">
      <t>ダイ</t>
    </rPh>
    <rPh sb="6" eb="8">
      <t>テイカク</t>
    </rPh>
    <rPh sb="8" eb="10">
      <t>ヨウリョウ</t>
    </rPh>
    <rPh sb="9" eb="10">
      <t>テイヨウ</t>
    </rPh>
    <phoneticPr fontId="12"/>
  </si>
  <si>
    <t>・再エネ設備から供給される発電量の計算根拠</t>
    <rPh sb="1" eb="2">
      <t>サイ</t>
    </rPh>
    <rPh sb="4" eb="6">
      <t>セツビ</t>
    </rPh>
    <rPh sb="8" eb="10">
      <t>キョウキュウ</t>
    </rPh>
    <rPh sb="13" eb="15">
      <t>ハツデン</t>
    </rPh>
    <rPh sb="15" eb="16">
      <t>リョウ</t>
    </rPh>
    <rPh sb="17" eb="19">
      <t>ケイサン</t>
    </rPh>
    <rPh sb="19" eb="21">
      <t>コンキョ</t>
    </rPh>
    <phoneticPr fontId="11"/>
  </si>
  <si>
    <t>定格容量合計</t>
    <rPh sb="4" eb="6">
      <t>ゴウケイ</t>
    </rPh>
    <phoneticPr fontId="12"/>
  </si>
  <si>
    <t>（２）地熱発電設備の発電方式</t>
    <rPh sb="3" eb="5">
      <t>チネツ</t>
    </rPh>
    <rPh sb="5" eb="7">
      <t>ハツデン</t>
    </rPh>
    <rPh sb="7" eb="9">
      <t>セツビ</t>
    </rPh>
    <rPh sb="10" eb="12">
      <t>ハツデン</t>
    </rPh>
    <rPh sb="12" eb="14">
      <t>ホウシキ</t>
    </rPh>
    <phoneticPr fontId="11"/>
  </si>
  <si>
    <t>フラッシュ発電</t>
    <rPh sb="5" eb="7">
      <t>ハツデン</t>
    </rPh>
    <phoneticPr fontId="11"/>
  </si>
  <si>
    <t>　</t>
    <phoneticPr fontId="11"/>
  </si>
  <si>
    <t>バイナリー発電</t>
    <rPh sb="5" eb="7">
      <t>ハツデン</t>
    </rPh>
    <phoneticPr fontId="11"/>
  </si>
  <si>
    <t>（３）発電機</t>
    <rPh sb="3" eb="6">
      <t>ハツデンキ</t>
    </rPh>
    <phoneticPr fontId="11"/>
  </si>
  <si>
    <t>（４）タービン</t>
    <phoneticPr fontId="19"/>
  </si>
  <si>
    <t>（５）冷却塔　（※設置する場合のみ記入）</t>
    <rPh sb="3" eb="6">
      <t>レイキャクトウ</t>
    </rPh>
    <phoneticPr fontId="19"/>
  </si>
  <si>
    <t>（６）熱交換器　（※設置する場合のみ記入）</t>
    <rPh sb="3" eb="4">
      <t>ネツ</t>
    </rPh>
    <rPh sb="6" eb="7">
      <t>ウツワ</t>
    </rPh>
    <phoneticPr fontId="19"/>
  </si>
  <si>
    <t>（７）蓄電池</t>
    <rPh sb="3" eb="6">
      <t>チクデンチ</t>
    </rPh>
    <phoneticPr fontId="19"/>
  </si>
  <si>
    <t>掘削に係る資料</t>
    <rPh sb="0" eb="2">
      <t>クッサク</t>
    </rPh>
    <rPh sb="3" eb="4">
      <t>カカ</t>
    </rPh>
    <rPh sb="5" eb="7">
      <t>シリョウ</t>
    </rPh>
    <phoneticPr fontId="32"/>
  </si>
  <si>
    <t>１日あたりの設備稼働時間</t>
    <rPh sb="1" eb="2">
      <t>ニチ</t>
    </rPh>
    <rPh sb="6" eb="8">
      <t>セツビ</t>
    </rPh>
    <rPh sb="8" eb="10">
      <t>カドウ</t>
    </rPh>
    <rPh sb="10" eb="12">
      <t>ジカン</t>
    </rPh>
    <phoneticPr fontId="12"/>
  </si>
  <si>
    <t>←別紙４を作成すると自動計算されます</t>
    <rPh sb="1" eb="3">
      <t>ベッシ</t>
    </rPh>
    <rPh sb="5" eb="7">
      <t>サクセイ</t>
    </rPh>
    <rPh sb="10" eb="12">
      <t>ジドウ</t>
    </rPh>
    <rPh sb="12" eb="14">
      <t>ケイサン</t>
    </rPh>
    <phoneticPr fontId="31"/>
  </si>
  <si>
    <t>バイオマス依存率（※）</t>
    <rPh sb="5" eb="7">
      <t>イゾン</t>
    </rPh>
    <rPh sb="7" eb="8">
      <t>リツ</t>
    </rPh>
    <phoneticPr fontId="17"/>
  </si>
  <si>
    <t>１基あたりの容量</t>
    <rPh sb="1" eb="2">
      <t>キ</t>
    </rPh>
    <rPh sb="6" eb="8">
      <t>ヨウリョウ</t>
    </rPh>
    <phoneticPr fontId="12"/>
  </si>
  <si>
    <t>容量合計</t>
    <rPh sb="0" eb="2">
      <t>ヨウリョウ</t>
    </rPh>
    <rPh sb="2" eb="4">
      <t>ゴウケイ</t>
    </rPh>
    <phoneticPr fontId="12"/>
  </si>
  <si>
    <t>バイオマスの調達に係る資料</t>
    <rPh sb="6" eb="8">
      <t>チョウタツ</t>
    </rPh>
    <rPh sb="9" eb="10">
      <t>カカ</t>
    </rPh>
    <rPh sb="11" eb="13">
      <t>シリョウ</t>
    </rPh>
    <phoneticPr fontId="11"/>
  </si>
  <si>
    <t>低位発熱量を証明する資料</t>
    <rPh sb="0" eb="2">
      <t>テイイ</t>
    </rPh>
    <rPh sb="2" eb="4">
      <t>ハツネツ</t>
    </rPh>
    <rPh sb="4" eb="5">
      <t>リョウ</t>
    </rPh>
    <rPh sb="6" eb="8">
      <t>ショウメイ</t>
    </rPh>
    <rPh sb="10" eb="12">
      <t>シリョウ</t>
    </rPh>
    <phoneticPr fontId="11"/>
  </si>
  <si>
    <t>※バイオマス燃料製造を実施する場合のみ</t>
    <rPh sb="6" eb="8">
      <t>ネンリョウ</t>
    </rPh>
    <rPh sb="8" eb="10">
      <t>セイゾウ</t>
    </rPh>
    <rPh sb="11" eb="13">
      <t>ジッシ</t>
    </rPh>
    <rPh sb="15" eb="17">
      <t>バアイ</t>
    </rPh>
    <phoneticPr fontId="11"/>
  </si>
  <si>
    <t>（10）バイオマス燃料製造方式</t>
    <rPh sb="9" eb="11">
      <t>ネンリョウ</t>
    </rPh>
    <rPh sb="11" eb="13">
      <t>セイゾウ</t>
    </rPh>
    <rPh sb="13" eb="15">
      <t>ホウシキ</t>
    </rPh>
    <phoneticPr fontId="11"/>
  </si>
  <si>
    <t>・</t>
    <phoneticPr fontId="11"/>
  </si>
  <si>
    <t>（11）製造時のバイオマス依存率</t>
    <rPh sb="4" eb="6">
      <t>セイゾウ</t>
    </rPh>
    <rPh sb="6" eb="7">
      <t>ジ</t>
    </rPh>
    <rPh sb="13" eb="15">
      <t>イゾン</t>
    </rPh>
    <rPh sb="15" eb="16">
      <t>リツ</t>
    </rPh>
    <phoneticPr fontId="19"/>
  </si>
  <si>
    <t>（13）バイオマス燃料製造設備</t>
    <rPh sb="9" eb="11">
      <t>ネンリョウ</t>
    </rPh>
    <rPh sb="11" eb="13">
      <t>セイゾウ</t>
    </rPh>
    <rPh sb="13" eb="15">
      <t>セツビ</t>
    </rPh>
    <phoneticPr fontId="19"/>
  </si>
  <si>
    <t>（14）バイオマス原料受入・供給設備</t>
    <rPh sb="9" eb="11">
      <t>ゲンリョウ</t>
    </rPh>
    <rPh sb="11" eb="13">
      <t>ウケイレ</t>
    </rPh>
    <rPh sb="14" eb="16">
      <t>キョウキュウ</t>
    </rPh>
    <rPh sb="16" eb="18">
      <t>セツビ</t>
    </rPh>
    <phoneticPr fontId="19"/>
  </si>
  <si>
    <t>（15）バイオマス燃料貯蔵設備</t>
    <rPh sb="9" eb="11">
      <t>ネンリョウ</t>
    </rPh>
    <rPh sb="11" eb="13">
      <t>チョゾウ</t>
    </rPh>
    <rPh sb="13" eb="15">
      <t>セツビ</t>
    </rPh>
    <phoneticPr fontId="19"/>
  </si>
  <si>
    <t>（16）前処理設備</t>
    <rPh sb="4" eb="7">
      <t>マエショリ</t>
    </rPh>
    <rPh sb="7" eb="9">
      <t>セツビ</t>
    </rPh>
    <phoneticPr fontId="19"/>
  </si>
  <si>
    <t>（17）後処理設備</t>
    <rPh sb="4" eb="5">
      <t>アト</t>
    </rPh>
    <rPh sb="5" eb="7">
      <t>ショリ</t>
    </rPh>
    <rPh sb="7" eb="9">
      <t>セツビ</t>
    </rPh>
    <phoneticPr fontId="19"/>
  </si>
  <si>
    <t>（２）蓄電池の導入計画（導入する場合のみ）</t>
    <rPh sb="3" eb="6">
      <t>チクデンチ</t>
    </rPh>
    <rPh sb="7" eb="9">
      <t>ドウニュウ</t>
    </rPh>
    <rPh sb="9" eb="11">
      <t>ケイカク</t>
    </rPh>
    <rPh sb="12" eb="14">
      <t>ドウニュウ</t>
    </rPh>
    <rPh sb="16" eb="18">
      <t>バアイ</t>
    </rPh>
    <phoneticPr fontId="11"/>
  </si>
  <si>
    <t>（12）製造するバイオマス燃料</t>
    <rPh sb="4" eb="6">
      <t>セイゾウ</t>
    </rPh>
    <rPh sb="13" eb="15">
      <t>ネンリョウ</t>
    </rPh>
    <phoneticPr fontId="19"/>
  </si>
  <si>
    <t>←プルダウンリストから選択してください。</t>
    <rPh sb="11" eb="13">
      <t>センタク</t>
    </rPh>
    <phoneticPr fontId="31"/>
  </si>
  <si>
    <t>※バイオマス依存率60％以上</t>
    <rPh sb="6" eb="8">
      <t>イゾン</t>
    </rPh>
    <rPh sb="8" eb="9">
      <t>リツ</t>
    </rPh>
    <rPh sb="12" eb="14">
      <t>イジョウ</t>
    </rPh>
    <phoneticPr fontId="31"/>
  </si>
  <si>
    <t>（３）蓄電池</t>
    <rPh sb="3" eb="6">
      <t>チクデンチ</t>
    </rPh>
    <phoneticPr fontId="19"/>
  </si>
  <si>
    <t>（３）発電機</t>
    <rPh sb="3" eb="6">
      <t>ハツデンキ</t>
    </rPh>
    <phoneticPr fontId="19"/>
  </si>
  <si>
    <t>（４）水車</t>
    <rPh sb="3" eb="5">
      <t>スイシャ</t>
    </rPh>
    <phoneticPr fontId="19"/>
  </si>
  <si>
    <t>（５）変圧器</t>
    <rPh sb="3" eb="6">
      <t>ヘンアツキ</t>
    </rPh>
    <phoneticPr fontId="19"/>
  </si>
  <si>
    <t>（６）水系及び河川</t>
    <rPh sb="3" eb="5">
      <t>スイケイ</t>
    </rPh>
    <rPh sb="5" eb="6">
      <t>オヨ</t>
    </rPh>
    <rPh sb="7" eb="9">
      <t>カセン</t>
    </rPh>
    <phoneticPr fontId="19"/>
  </si>
  <si>
    <t>（７）水系及び使用河川</t>
    <rPh sb="3" eb="5">
      <t>スイケイ</t>
    </rPh>
    <rPh sb="5" eb="6">
      <t>オヨ</t>
    </rPh>
    <rPh sb="7" eb="9">
      <t>シヨウ</t>
    </rPh>
    <rPh sb="9" eb="11">
      <t>カセン</t>
    </rPh>
    <phoneticPr fontId="19"/>
  </si>
  <si>
    <t>（８）蓄電池</t>
    <rPh sb="3" eb="6">
      <t>チクデンチ</t>
    </rPh>
    <phoneticPr fontId="19"/>
  </si>
  <si>
    <t>円</t>
    <rPh sb="0" eb="1">
      <t>エン</t>
    </rPh>
    <phoneticPr fontId="19"/>
  </si>
  <si>
    <t>人</t>
    <rPh sb="0" eb="1">
      <t>ニン</t>
    </rPh>
    <phoneticPr fontId="19"/>
  </si>
  <si>
    <t>（添付資料18）</t>
    <rPh sb="1" eb="3">
      <t>テンプ</t>
    </rPh>
    <rPh sb="3" eb="5">
      <t>シリョウ</t>
    </rPh>
    <phoneticPr fontId="11"/>
  </si>
  <si>
    <t>※算定方法は、別紙3のとおり。</t>
    <rPh sb="1" eb="3">
      <t>サンテイ</t>
    </rPh>
    <rPh sb="3" eb="5">
      <t>ホウホウ</t>
    </rPh>
    <rPh sb="7" eb="9">
      <t>ベッシ</t>
    </rPh>
    <phoneticPr fontId="11"/>
  </si>
  <si>
    <t>（６）バイオマスボイラ-</t>
    <phoneticPr fontId="19"/>
  </si>
  <si>
    <t xml:space="preserve"> 地産地消型再エネ増強プロジェクト
申請関係様式の記入要領</t>
    <rPh sb="18" eb="20">
      <t>シンセイ</t>
    </rPh>
    <rPh sb="20" eb="22">
      <t>カンケイ</t>
    </rPh>
    <rPh sb="22" eb="24">
      <t>ヨウシキ</t>
    </rPh>
    <rPh sb="25" eb="27">
      <t>キニュウ</t>
    </rPh>
    <rPh sb="27" eb="29">
      <t>ヨウリョウ</t>
    </rPh>
    <phoneticPr fontId="12"/>
  </si>
  <si>
    <t>地産地消型再エネ増強プロジェクト
申請関係様式の印刷要領</t>
    <rPh sb="17" eb="19">
      <t>シンセイ</t>
    </rPh>
    <rPh sb="19" eb="21">
      <t>カンケイ</t>
    </rPh>
    <rPh sb="21" eb="23">
      <t>ヨウシキ</t>
    </rPh>
    <rPh sb="24" eb="26">
      <t>インサツ</t>
    </rPh>
    <rPh sb="26" eb="28">
      <t>ヨウリョウ</t>
    </rPh>
    <phoneticPr fontId="12"/>
  </si>
  <si>
    <t>地産地消型再エネ増強プロジェクト入力データ</t>
    <rPh sb="16" eb="18">
      <t>ニュウリョク</t>
    </rPh>
    <phoneticPr fontId="19"/>
  </si>
  <si>
    <t>助成対象事業の名称</t>
    <rPh sb="2" eb="4">
      <t>タイショウ</t>
    </rPh>
    <rPh sb="4" eb="6">
      <t>ジギョウ</t>
    </rPh>
    <rPh sb="7" eb="9">
      <t>メイショウ</t>
    </rPh>
    <phoneticPr fontId="11"/>
  </si>
  <si>
    <t>助成対象事業者</t>
    <rPh sb="2" eb="4">
      <t>タイショウ</t>
    </rPh>
    <rPh sb="4" eb="6">
      <t>ジギョウ</t>
    </rPh>
    <rPh sb="6" eb="7">
      <t>シャ</t>
    </rPh>
    <phoneticPr fontId="19"/>
  </si>
  <si>
    <t>助成金交付申請書</t>
    <rPh sb="0" eb="3">
      <t>ジョセイキン</t>
    </rPh>
    <rPh sb="2" eb="3">
      <t>キン</t>
    </rPh>
    <phoneticPr fontId="11"/>
  </si>
  <si>
    <t>助成対象事業の名称</t>
    <rPh sb="0" eb="2">
      <t>ジョセイ</t>
    </rPh>
    <rPh sb="2" eb="4">
      <t>タイショウ</t>
    </rPh>
    <rPh sb="4" eb="6">
      <t>ジギョウ</t>
    </rPh>
    <phoneticPr fontId="12"/>
  </si>
  <si>
    <t>部課名</t>
    <rPh sb="0" eb="2">
      <t>ブカ</t>
    </rPh>
    <rPh sb="2" eb="3">
      <t>メイ</t>
    </rPh>
    <phoneticPr fontId="11"/>
  </si>
  <si>
    <t>E-mail</t>
    <phoneticPr fontId="11"/>
  </si>
  <si>
    <r>
      <t>(1) 助成</t>
    </r>
    <r>
      <rPr>
        <sz val="11"/>
        <color indexed="8"/>
        <rFont val="ＭＳ Ｐ明朝"/>
        <family val="1"/>
        <charset val="128"/>
      </rPr>
      <t>事業に要する経費</t>
    </r>
    <rPh sb="4" eb="6">
      <t>ジョセイ</t>
    </rPh>
    <rPh sb="6" eb="8">
      <t>ジギョウ</t>
    </rPh>
    <phoneticPr fontId="11"/>
  </si>
  <si>
    <t>(3) 助成対象経費</t>
    <phoneticPr fontId="11"/>
  </si>
  <si>
    <t>(4) 助成金交付申請額</t>
    <phoneticPr fontId="11"/>
  </si>
  <si>
    <t>（助成対象事業者）</t>
    <rPh sb="3" eb="5">
      <t>タイショウ</t>
    </rPh>
    <rPh sb="5" eb="7">
      <t>ジギョウ</t>
    </rPh>
    <rPh sb="7" eb="8">
      <t>シャ</t>
    </rPh>
    <phoneticPr fontId="12"/>
  </si>
  <si>
    <t>助成対象事業の実施に係る同意書</t>
    <rPh sb="2" eb="4">
      <t>タイショウ</t>
    </rPh>
    <rPh sb="4" eb="6">
      <t>ジギョウ</t>
    </rPh>
    <rPh sb="7" eb="9">
      <t>ジッシ</t>
    </rPh>
    <rPh sb="10" eb="11">
      <t>カカワ</t>
    </rPh>
    <rPh sb="12" eb="15">
      <t>ドウイショ</t>
    </rPh>
    <phoneticPr fontId="12"/>
  </si>
  <si>
    <t>１．助成対象設備の導入施設</t>
    <rPh sb="4" eb="6">
      <t>タイショウ</t>
    </rPh>
    <rPh sb="6" eb="8">
      <t>セツビ</t>
    </rPh>
    <rPh sb="9" eb="11">
      <t>ドウニュウ</t>
    </rPh>
    <rPh sb="11" eb="13">
      <t>シセツ</t>
    </rPh>
    <phoneticPr fontId="12"/>
  </si>
  <si>
    <t>（３）助成対象事業者に関する情報</t>
    <rPh sb="5" eb="7">
      <t>タイショウ</t>
    </rPh>
    <rPh sb="7" eb="9">
      <t>ジギョウ</t>
    </rPh>
    <rPh sb="9" eb="10">
      <t>シャ</t>
    </rPh>
    <rPh sb="11" eb="12">
      <t>カン</t>
    </rPh>
    <rPh sb="14" eb="16">
      <t>ジョウホウ</t>
    </rPh>
    <phoneticPr fontId="11"/>
  </si>
  <si>
    <t>風力発電</t>
  </si>
  <si>
    <t>水力発電</t>
  </si>
  <si>
    <t>地熱発電</t>
  </si>
  <si>
    <t>バイオマス発電</t>
  </si>
  <si>
    <t>太陽熱利用</t>
  </si>
  <si>
    <t>地中熱利用</t>
  </si>
  <si>
    <t>温度差熱利用</t>
  </si>
  <si>
    <t>（助成対象事業者）</t>
    <rPh sb="1" eb="3">
      <t>ジョセイ</t>
    </rPh>
    <rPh sb="3" eb="5">
      <t>タイショウ</t>
    </rPh>
    <phoneticPr fontId="11"/>
  </si>
  <si>
    <t>太陽光発電</t>
    <phoneticPr fontId="19"/>
  </si>
  <si>
    <t>太陽光発電・蓄電池</t>
  </si>
  <si>
    <t>風力発電・蓄電池</t>
  </si>
  <si>
    <t>水力発電・蓄電池</t>
  </si>
  <si>
    <t>地熱発電・蓄電池</t>
  </si>
  <si>
    <t>バイオマス発電・蓄電池</t>
  </si>
  <si>
    <t>住所</t>
    <rPh sb="0" eb="2">
      <t>ジュウショ</t>
    </rPh>
    <phoneticPr fontId="11"/>
  </si>
  <si>
    <t>系統連系協議</t>
    <rPh sb="0" eb="4">
      <t>ケイトウレンケイ</t>
    </rPh>
    <rPh sb="4" eb="6">
      <t>キョウギ</t>
    </rPh>
    <phoneticPr fontId="11"/>
  </si>
  <si>
    <t>売電の有無</t>
    <rPh sb="0" eb="2">
      <t>バイデン</t>
    </rPh>
    <rPh sb="3" eb="5">
      <t>ウム</t>
    </rPh>
    <phoneticPr fontId="11"/>
  </si>
  <si>
    <t>導入済み再生可能エネルギー利用設備の種別</t>
    <rPh sb="0" eb="2">
      <t>ドウニュウ</t>
    </rPh>
    <rPh sb="2" eb="3">
      <t>ズ</t>
    </rPh>
    <phoneticPr fontId="11"/>
  </si>
  <si>
    <t>（４）余剰電力売電の有無</t>
    <rPh sb="3" eb="5">
      <t>ヨジョウ</t>
    </rPh>
    <rPh sb="5" eb="7">
      <t>デンリョク</t>
    </rPh>
    <rPh sb="7" eb="9">
      <t>バイデン</t>
    </rPh>
    <rPh sb="10" eb="12">
      <t>ウム</t>
    </rPh>
    <phoneticPr fontId="11"/>
  </si>
  <si>
    <t>←共通様式１の助成対象経費（蓄電池を除く）を入力してください</t>
    <rPh sb="1" eb="3">
      <t>キョウツウ</t>
    </rPh>
    <rPh sb="3" eb="5">
      <t>ヨウシキ</t>
    </rPh>
    <rPh sb="14" eb="17">
      <t>チクデンチ</t>
    </rPh>
    <rPh sb="18" eb="19">
      <t>ノゾ</t>
    </rPh>
    <rPh sb="22" eb="24">
      <t>ニュウリョク</t>
    </rPh>
    <phoneticPr fontId="11"/>
  </si>
  <si>
    <t>（４）助成燃料等　（※使用する場合のみ記入）</t>
    <rPh sb="5" eb="7">
      <t>ネンリョウ</t>
    </rPh>
    <rPh sb="7" eb="8">
      <t>トウ</t>
    </rPh>
    <rPh sb="11" eb="13">
      <t>シヨウ</t>
    </rPh>
    <rPh sb="15" eb="17">
      <t>バアイ</t>
    </rPh>
    <rPh sb="19" eb="21">
      <t>キニュウ</t>
    </rPh>
    <phoneticPr fontId="19"/>
  </si>
  <si>
    <t>助成金等の名称</t>
    <rPh sb="3" eb="4">
      <t>トウ</t>
    </rPh>
    <rPh sb="5" eb="7">
      <t>メイショウ</t>
    </rPh>
    <phoneticPr fontId="11"/>
  </si>
  <si>
    <t>助成金等の目的</t>
    <rPh sb="3" eb="4">
      <t>トウ</t>
    </rPh>
    <rPh sb="5" eb="7">
      <t>モクテキ</t>
    </rPh>
    <phoneticPr fontId="11"/>
  </si>
  <si>
    <t xml:space="preserve">第１号様式（第８条関係)  </t>
    <phoneticPr fontId="12"/>
  </si>
  <si>
    <t>%</t>
    <phoneticPr fontId="11"/>
  </si>
  <si>
    <t>中分類コード</t>
  </si>
  <si>
    <t>小分類コード</t>
  </si>
  <si>
    <t>細分類コード</t>
  </si>
  <si>
    <t>項目名</t>
  </si>
  <si>
    <t>A</t>
  </si>
  <si>
    <t>農業，林業</t>
  </si>
  <si>
    <t>農業</t>
  </si>
  <si>
    <t>管理，補助的経済活動を行う事業所（01農業）</t>
  </si>
  <si>
    <t>主として管理事務を行う本社等</t>
  </si>
  <si>
    <t>その他の管理，補助的経済活動を行う事業所</t>
  </si>
  <si>
    <t>耕種農業</t>
  </si>
  <si>
    <t>米作農業</t>
  </si>
  <si>
    <t>米作以外の穀作農業</t>
  </si>
  <si>
    <t>野菜作農業（きのこ類の栽培を含む）</t>
  </si>
  <si>
    <t>果樹作農業</t>
  </si>
  <si>
    <t>花き作農業</t>
  </si>
  <si>
    <t>工芸農作物農業</t>
  </si>
  <si>
    <t>ばれいしょ・かんしょ作農業</t>
  </si>
  <si>
    <t>その他の耕種農業</t>
  </si>
  <si>
    <t>畜産農業</t>
  </si>
  <si>
    <t>酪農業</t>
  </si>
  <si>
    <t>肉用牛生産業</t>
  </si>
  <si>
    <t>養豚業</t>
  </si>
  <si>
    <t>養鶏業</t>
  </si>
  <si>
    <t>畜産類似業</t>
  </si>
  <si>
    <t>養蚕農業</t>
  </si>
  <si>
    <t>その他の畜産農業</t>
  </si>
  <si>
    <t>農業サービス業（園芸サービス業を除く）</t>
  </si>
  <si>
    <t>穀作サービス業</t>
  </si>
  <si>
    <t>野菜作・果樹作サービス業</t>
  </si>
  <si>
    <t>穀作，野菜作・果樹作以外の耕種サービス業</t>
  </si>
  <si>
    <t>畜産サービス業（獣医業を除く）</t>
  </si>
  <si>
    <t>園芸サービス業</t>
  </si>
  <si>
    <t>林業</t>
  </si>
  <si>
    <t>管理，補助的経済活動を行う事業所（02林業）</t>
  </si>
  <si>
    <t>育林業</t>
  </si>
  <si>
    <t>素材生産業</t>
  </si>
  <si>
    <t>特用林産物生産業（きのこ類の栽培を除く）</t>
  </si>
  <si>
    <t>製薪炭業</t>
  </si>
  <si>
    <t>その他の特用林産物生産業（きのこ類の栽培を除く）</t>
  </si>
  <si>
    <t>林業サービス業</t>
  </si>
  <si>
    <t>育林サービス業</t>
  </si>
  <si>
    <t>素材生産サービス業</t>
  </si>
  <si>
    <t>山林種苗生産サービス業</t>
  </si>
  <si>
    <t>その他の林業サービス業</t>
  </si>
  <si>
    <t>その他の林業</t>
  </si>
  <si>
    <t>B</t>
  </si>
  <si>
    <t>漁業</t>
  </si>
  <si>
    <t>漁業（水産養殖業を除く）</t>
  </si>
  <si>
    <t>管理，補助的経済活動を行う事業所（03漁業）</t>
  </si>
  <si>
    <t>海面漁業</t>
  </si>
  <si>
    <t>底びき網漁業</t>
  </si>
  <si>
    <t>まき網漁業</t>
  </si>
  <si>
    <t>刺網漁業</t>
  </si>
  <si>
    <t>釣・はえ縄漁業</t>
  </si>
  <si>
    <t>定置網漁業</t>
  </si>
  <si>
    <t>地びき網・船びき網漁業</t>
  </si>
  <si>
    <t>採貝・採藻業</t>
  </si>
  <si>
    <t>捕鯨業</t>
  </si>
  <si>
    <t>その他の海面漁業</t>
  </si>
  <si>
    <t>内水面漁業</t>
  </si>
  <si>
    <t>水産養殖業</t>
  </si>
  <si>
    <t>管理，補助的経済活動を行う事業所（04水産養殖業）</t>
  </si>
  <si>
    <t>海面養殖業</t>
  </si>
  <si>
    <t>魚類養殖業</t>
  </si>
  <si>
    <t>貝類養殖業</t>
  </si>
  <si>
    <t>藻類養殖業</t>
  </si>
  <si>
    <t>真珠養殖業</t>
  </si>
  <si>
    <t>種苗養殖業</t>
  </si>
  <si>
    <t>その他の海面養殖業</t>
  </si>
  <si>
    <t>内水面養殖業</t>
  </si>
  <si>
    <t>C</t>
  </si>
  <si>
    <t>鉱業，採石業，砂利採取業</t>
  </si>
  <si>
    <t>管理，補助的経済活動を行う事業所（05鉱業，採石業，砂利採取業）</t>
  </si>
  <si>
    <t>金属鉱業</t>
  </si>
  <si>
    <t>金・銀鉱業</t>
  </si>
  <si>
    <t>鉛・亜鉛鉱業</t>
  </si>
  <si>
    <t>鉄鉱業</t>
  </si>
  <si>
    <t>その他の金属鉱業</t>
  </si>
  <si>
    <t>石炭・亜炭鉱業</t>
  </si>
  <si>
    <t>石炭鉱業（石炭選別業を含む）</t>
  </si>
  <si>
    <t>亜炭鉱業</t>
  </si>
  <si>
    <t>原油・天然ガス鉱業</t>
  </si>
  <si>
    <t>原油鉱業</t>
  </si>
  <si>
    <t>天然ガス鉱業</t>
  </si>
  <si>
    <t>採石業，砂・砂利・玉石採取業</t>
  </si>
  <si>
    <t>花こう岩・同類似岩石採石業</t>
  </si>
  <si>
    <t>石英粗面岩・同類似岩石採石業</t>
  </si>
  <si>
    <t>安山岩・同類似岩石採石業</t>
  </si>
  <si>
    <t>大理石採石業</t>
  </si>
  <si>
    <t>ぎょう灰岩採石業</t>
  </si>
  <si>
    <t>砂岩採石業</t>
  </si>
  <si>
    <t>粘板岩採石業</t>
  </si>
  <si>
    <t>砂・砂利・玉石採取業</t>
  </si>
  <si>
    <t>その他の採石業，砂・砂利・玉石採取業</t>
  </si>
  <si>
    <t>窯業原料用鉱物鉱業（耐火物・陶磁器・ガラス・セメント原料用に限る）</t>
  </si>
  <si>
    <t>耐火粘土鉱業</t>
  </si>
  <si>
    <t>ろう石鉱業</t>
  </si>
  <si>
    <t>ドロマイト鉱業</t>
  </si>
  <si>
    <t>長石鉱業</t>
  </si>
  <si>
    <t>けい石鉱業</t>
  </si>
  <si>
    <t>天然けい砂鉱業</t>
  </si>
  <si>
    <t>石灰石鉱業</t>
  </si>
  <si>
    <t>その他の窯業原料用鉱物鉱業</t>
  </si>
  <si>
    <t>その他の鉱業</t>
  </si>
  <si>
    <t>酸性白土鉱業</t>
  </si>
  <si>
    <t>ベントナイト鉱業</t>
  </si>
  <si>
    <t>けいそう土鉱業</t>
  </si>
  <si>
    <t>滑石鉱業</t>
  </si>
  <si>
    <t>他に分類されない鉱業</t>
  </si>
  <si>
    <t>D</t>
  </si>
  <si>
    <t>建設業</t>
  </si>
  <si>
    <t>総合工事業</t>
  </si>
  <si>
    <t>管理，補助的経済活動を行う事業所（06総合工事業）</t>
  </si>
  <si>
    <t>一般土木建築工事業</t>
  </si>
  <si>
    <t>土木工事業（舗装工事業を除く）</t>
  </si>
  <si>
    <t>土木工事業(別掲を除く)</t>
  </si>
  <si>
    <t>造園工事業</t>
  </si>
  <si>
    <t>しゅんせつ工事業</t>
  </si>
  <si>
    <t>舗装工事業</t>
  </si>
  <si>
    <t>建築工事業(木造建築工事業を除く)</t>
  </si>
  <si>
    <t>木造建築工事業</t>
  </si>
  <si>
    <t>建築リフォーム工事業</t>
  </si>
  <si>
    <t>職別工事業(設備工事業を除く)</t>
  </si>
  <si>
    <t>管理，補助的経済活動を行う事業所（07職別工事業）</t>
  </si>
  <si>
    <t>大工工事業</t>
  </si>
  <si>
    <t>大工工事業(型枠大工工事業を除く)</t>
  </si>
  <si>
    <t>型枠大工工事業</t>
  </si>
  <si>
    <t>とび・土工・コンクリート工事業</t>
  </si>
  <si>
    <t>とび工事業</t>
  </si>
  <si>
    <t>土工・コンクリート工事業</t>
  </si>
  <si>
    <t>特殊コンクリート工事業</t>
  </si>
  <si>
    <t>鉄骨・鉄筋工事業</t>
  </si>
  <si>
    <t>鉄骨工事業</t>
  </si>
  <si>
    <t>鉄筋工事業</t>
  </si>
  <si>
    <t>石工・れんが・タイル・ブロック工事業</t>
  </si>
  <si>
    <t>石工工事業</t>
  </si>
  <si>
    <t>れんが工事業</t>
  </si>
  <si>
    <t>タイル工事業</t>
  </si>
  <si>
    <t>コンクリートブロック工事業</t>
  </si>
  <si>
    <t>左官工事業</t>
  </si>
  <si>
    <t>板金・金物工事業</t>
  </si>
  <si>
    <t>金属製屋根工事業</t>
  </si>
  <si>
    <t>板金工事業</t>
  </si>
  <si>
    <t>建築金物工事業</t>
  </si>
  <si>
    <t>塗装工事業</t>
  </si>
  <si>
    <t>塗装工事業（道路標示・区画線工事業を除く）</t>
  </si>
  <si>
    <t>道路標示・区画線工事業</t>
  </si>
  <si>
    <t>床・内装工事業</t>
  </si>
  <si>
    <t>床工事業</t>
  </si>
  <si>
    <t>内装工事業</t>
  </si>
  <si>
    <t>その他の職別工事業</t>
  </si>
  <si>
    <t>ガラス工事業</t>
  </si>
  <si>
    <t>金属製建具工事業</t>
  </si>
  <si>
    <t>木製建具工事業</t>
  </si>
  <si>
    <t>屋根工事業（金属製屋根工事業を除く）</t>
  </si>
  <si>
    <t>防水工事業</t>
  </si>
  <si>
    <t>はつり・解体工事業</t>
  </si>
  <si>
    <t>他に分類されない職別工事業</t>
  </si>
  <si>
    <t>設備工事業</t>
  </si>
  <si>
    <t>管理，補助的経済活動を行う事業所（08設備工事業）</t>
  </si>
  <si>
    <t>電気工事業</t>
  </si>
  <si>
    <t>一般電気工事業</t>
  </si>
  <si>
    <t>電気配線工事業</t>
  </si>
  <si>
    <t>電気通信・信号装置工事業</t>
  </si>
  <si>
    <t>電気通信工事業（有線テレビジョン放送設備設置工事業を除く）</t>
  </si>
  <si>
    <t>有線テレビジョン放送設備設置工事業</t>
  </si>
  <si>
    <t>信号装置工事業</t>
  </si>
  <si>
    <t>管工事業（さく井工事業を除く）</t>
  </si>
  <si>
    <t>一般管工事業</t>
  </si>
  <si>
    <t>冷暖房設備工事業</t>
  </si>
  <si>
    <t>給排水・衛生設備工事業</t>
  </si>
  <si>
    <t>その他の管工事業</t>
  </si>
  <si>
    <t>機械器具設置工事業</t>
  </si>
  <si>
    <t>機械器具設置工事業（昇降設備工事業を除く）</t>
  </si>
  <si>
    <t>昇降設備工事業</t>
  </si>
  <si>
    <t>その他の設備工事業</t>
  </si>
  <si>
    <t>築炉工事業</t>
  </si>
  <si>
    <t>熱絶縁工事業</t>
  </si>
  <si>
    <t>道路標識設置工事業</t>
  </si>
  <si>
    <t>さく井工事業</t>
  </si>
  <si>
    <t>E</t>
  </si>
  <si>
    <t>製造業</t>
  </si>
  <si>
    <t>食料品製造業</t>
  </si>
  <si>
    <t>管理，補助的経済活動を行う事業所（09食料品製造業）</t>
  </si>
  <si>
    <t>畜産食料品製造業</t>
  </si>
  <si>
    <t>部分肉・冷凍肉製造業</t>
  </si>
  <si>
    <t>肉加工品製造業</t>
  </si>
  <si>
    <t>処理牛乳・乳飲料製造業</t>
  </si>
  <si>
    <t>乳製品製造業（処理牛乳，乳飲料を除く）</t>
  </si>
  <si>
    <t>その他の畜産食料品製造業</t>
  </si>
  <si>
    <t>水産食料品製造業</t>
  </si>
  <si>
    <t>水産缶詰・瓶詰製造業</t>
  </si>
  <si>
    <t>海藻加工業</t>
  </si>
  <si>
    <t>水産練製品製造業</t>
  </si>
  <si>
    <t>塩干・塩蔵品製造業</t>
  </si>
  <si>
    <t>冷凍水産物製造業</t>
  </si>
  <si>
    <t>冷凍水産食品製造業</t>
  </si>
  <si>
    <t>その他の水産食料品製造業</t>
  </si>
  <si>
    <t>野菜缶詰・果実缶詰・農産保存食料品製造業</t>
  </si>
  <si>
    <t>野菜缶詰・果実缶詰・農産保存食料品製造業（野菜漬物を除く）</t>
  </si>
  <si>
    <t>野菜漬物製造業（缶詰，瓶詰，つぼ詰を除く）</t>
  </si>
  <si>
    <t>調味料製造業</t>
  </si>
  <si>
    <t>味そ製造業</t>
  </si>
  <si>
    <t>しょう油・食用アミノ酸製造業</t>
  </si>
  <si>
    <t>ソース製造業</t>
  </si>
  <si>
    <t>食酢製造業</t>
  </si>
  <si>
    <t>その他の調味料製造業</t>
  </si>
  <si>
    <t>糖類製造業</t>
  </si>
  <si>
    <t>砂糖製造業（砂糖精製業を除く）</t>
  </si>
  <si>
    <t>砂糖精製業</t>
  </si>
  <si>
    <t>ぶどう糖・水あめ・異性化糖製造業</t>
  </si>
  <si>
    <t>精穀・製粉業</t>
  </si>
  <si>
    <t>精米・精麦業</t>
  </si>
  <si>
    <t>小麦粉製造業</t>
  </si>
  <si>
    <t>その他の精穀・製粉業</t>
  </si>
  <si>
    <t>パン・菓子製造業</t>
  </si>
  <si>
    <t>パン製造業</t>
  </si>
  <si>
    <t>生菓子製造業</t>
  </si>
  <si>
    <t>ビスケット類・干菓子製造業</t>
  </si>
  <si>
    <t>米菓製造業</t>
  </si>
  <si>
    <t>その他のパン・菓子製造業</t>
  </si>
  <si>
    <t>動植物油脂製造業</t>
  </si>
  <si>
    <t>動植物油脂製造業（食用油脂加工業を除く）</t>
  </si>
  <si>
    <t>食用油脂加工業</t>
  </si>
  <si>
    <t>その他の食料品製造業</t>
  </si>
  <si>
    <t>でんぷん製造業</t>
  </si>
  <si>
    <t>めん類製造業</t>
  </si>
  <si>
    <t>豆腐・油揚製造業</t>
  </si>
  <si>
    <t>あん類製造業</t>
  </si>
  <si>
    <t>冷凍調理食品製造業</t>
  </si>
  <si>
    <t>そう（惣）菜製造業</t>
  </si>
  <si>
    <t>すし・弁当・調理パン製造業</t>
  </si>
  <si>
    <t>レトルト食品製造業</t>
  </si>
  <si>
    <t>他に分類されない食料品製造業</t>
  </si>
  <si>
    <t>飲料・たばこ・飼料製造業</t>
  </si>
  <si>
    <t>管理，補助的経済活動を行う事業所（10飲料・たばこ・飼料製造業）</t>
  </si>
  <si>
    <t>清涼飲料製造業</t>
  </si>
  <si>
    <t>酒類製造業</t>
  </si>
  <si>
    <t>果実酒製造業</t>
  </si>
  <si>
    <t>ビール類製造業</t>
  </si>
  <si>
    <t>清酒製造業</t>
  </si>
  <si>
    <t>蒸留酒・混成酒製造業</t>
  </si>
  <si>
    <t>茶・コーヒー製造業（清涼飲料を除く）</t>
  </si>
  <si>
    <t>製茶業</t>
  </si>
  <si>
    <t>コーヒー製造業</t>
  </si>
  <si>
    <t>製氷業</t>
  </si>
  <si>
    <t>たばこ製造業</t>
  </si>
  <si>
    <t>たばこ製造業（葉たばこ処理業を除く)</t>
  </si>
  <si>
    <t>葉たばこ処理業</t>
  </si>
  <si>
    <t>飼料・有機質肥料製造業</t>
  </si>
  <si>
    <t>配合飼料製造業</t>
  </si>
  <si>
    <t>単体飼料製造業</t>
  </si>
  <si>
    <t>有機質肥料製造業</t>
  </si>
  <si>
    <t>繊維工業</t>
  </si>
  <si>
    <t>管理，補助的経済活動を行う事業所（11繊維工業）</t>
  </si>
  <si>
    <t>製糸業，紡績業，化学繊維・ねん糸等製造業</t>
  </si>
  <si>
    <t>製糸業</t>
  </si>
  <si>
    <t>化学繊維製造業</t>
  </si>
  <si>
    <t>炭素繊維製造業</t>
  </si>
  <si>
    <t>綿紡績業</t>
  </si>
  <si>
    <t>化学繊維紡績業</t>
  </si>
  <si>
    <t>毛紡績業</t>
  </si>
  <si>
    <t>ねん糸製造業（かさ高加工糸を除く）</t>
  </si>
  <si>
    <t>かさ高加工糸製造業</t>
  </si>
  <si>
    <t>その他の紡績業</t>
  </si>
  <si>
    <t>織物業</t>
  </si>
  <si>
    <t>綿・スフ織物業</t>
  </si>
  <si>
    <t>絹・人絹織物業</t>
  </si>
  <si>
    <t>毛織物業</t>
  </si>
  <si>
    <t>麻織物業</t>
  </si>
  <si>
    <t>細幅織物業</t>
  </si>
  <si>
    <t>その他の織物業</t>
  </si>
  <si>
    <t>ニット生地製造業</t>
  </si>
  <si>
    <t>丸編ニット生地製造業</t>
  </si>
  <si>
    <t>たて編ニット生地製造業</t>
  </si>
  <si>
    <t>横編ニット生地製造業</t>
  </si>
  <si>
    <t>染色整理業</t>
  </si>
  <si>
    <t>綿・スフ・麻織物機械染色業</t>
  </si>
  <si>
    <t>絹・人絹織物機械染色業</t>
  </si>
  <si>
    <t>毛織物機械染色整理業</t>
  </si>
  <si>
    <t>織物整理業</t>
  </si>
  <si>
    <t>織物手加工染色整理業</t>
  </si>
  <si>
    <t>綿状繊維・糸染色整理業</t>
  </si>
  <si>
    <t>ニット・レース染色整理業</t>
  </si>
  <si>
    <t>繊維雑品染色整理業</t>
  </si>
  <si>
    <t>綱・網・レース・繊維粗製品製造業</t>
  </si>
  <si>
    <t>綱製造業</t>
  </si>
  <si>
    <t>漁網製造業</t>
  </si>
  <si>
    <t>網地製造業（漁網を除く）</t>
  </si>
  <si>
    <t>レース製造業</t>
  </si>
  <si>
    <t>組ひも製造業</t>
  </si>
  <si>
    <t>整毛業</t>
  </si>
  <si>
    <t>フェルト・不織布製造業</t>
  </si>
  <si>
    <t>上塗りした織物・防水した織物製造業</t>
  </si>
  <si>
    <t>その他の繊維粗製品製造業</t>
  </si>
  <si>
    <t>外衣・シャツ製造業（和式を除く）</t>
  </si>
  <si>
    <t>織物製成人男子・少年服製造業（不織布製及びレース製を含む）</t>
  </si>
  <si>
    <t>織物製成人女子・少女服製造業（不織布製及びレース製を含む）</t>
  </si>
  <si>
    <t>織物製乳幼児服製造業（不織布製及びレース製を含む）</t>
  </si>
  <si>
    <t>織物製シャツ製造業（不織布製及びレース製を含み、下着を除く）</t>
  </si>
  <si>
    <t>織物製事務用・作業用・衛生用・スポーツ用衣服・学校服製造業（不織布製及びレース製を含む）</t>
  </si>
  <si>
    <t>ニット製外衣製造業（アウターシャツ類，セーター類などを除く）</t>
  </si>
  <si>
    <t>ニット製アウターシャツ類製造業</t>
  </si>
  <si>
    <t>セーター類製造業</t>
  </si>
  <si>
    <t>その他の外衣・シャツ製造業</t>
  </si>
  <si>
    <t>下着類製造業</t>
  </si>
  <si>
    <t>織物製下着製造業</t>
  </si>
  <si>
    <t>ニット製下着製造業</t>
  </si>
  <si>
    <t>織物製・ニット製寝着類製造業</t>
  </si>
  <si>
    <t>補整着製造業</t>
  </si>
  <si>
    <t>和装製品・その他の衣服・繊維製身の回り品製造業</t>
  </si>
  <si>
    <t>和装製品製造業（足袋を含む）</t>
  </si>
  <si>
    <t>ネクタイ製造業</t>
  </si>
  <si>
    <t>スカーフ・マフラー・ハンカチーフ製造業</t>
  </si>
  <si>
    <t>靴下製造業</t>
  </si>
  <si>
    <t>手袋製造業</t>
  </si>
  <si>
    <t>帽子製造業（帽体を含む）</t>
  </si>
  <si>
    <t>他に分類されない衣服・繊維製身の回り品製造業</t>
  </si>
  <si>
    <t>その他の繊維製品製造業</t>
  </si>
  <si>
    <t>寝具製造業</t>
  </si>
  <si>
    <t>毛布製造業</t>
  </si>
  <si>
    <t>じゅうたん・その他の繊維製床敷物製造業</t>
  </si>
  <si>
    <t>帆布製品製造業</t>
  </si>
  <si>
    <t>繊維製袋製造業</t>
  </si>
  <si>
    <t>刺しゅう業</t>
  </si>
  <si>
    <t>タオル製造業</t>
  </si>
  <si>
    <t>繊維製衛生材料製造業</t>
  </si>
  <si>
    <t>他に分類されない繊維製品製造業</t>
  </si>
  <si>
    <t>木材・木製品製造業（家具を除く）</t>
  </si>
  <si>
    <t>管理，補助的経済活動を行う事業所（12木材・木製品製造業）</t>
  </si>
  <si>
    <t>製材業，木製品製造業</t>
  </si>
  <si>
    <t>一般製材業</t>
  </si>
  <si>
    <t>単板（ベニヤ）製造業</t>
  </si>
  <si>
    <t>木材チップ製造業</t>
  </si>
  <si>
    <t>その他の特殊製材業</t>
  </si>
  <si>
    <t>造作材・合板・建築用組立材料製造業</t>
  </si>
  <si>
    <t>造作材製造業（建具を除く）</t>
  </si>
  <si>
    <t>合板製造業</t>
  </si>
  <si>
    <t>集成材製造業</t>
  </si>
  <si>
    <t>建築用木製組立材料製造業</t>
  </si>
  <si>
    <t>パーティクルボード製造業</t>
  </si>
  <si>
    <t>繊維板製造業</t>
  </si>
  <si>
    <t>銘木製造業</t>
  </si>
  <si>
    <t>床板製造業</t>
  </si>
  <si>
    <t>木製容器製造業（竹，とうを含む）</t>
  </si>
  <si>
    <t>竹・とう・きりゅう等容器製造業</t>
  </si>
  <si>
    <t>木箱製造業</t>
  </si>
  <si>
    <t>たる・おけ製造業</t>
  </si>
  <si>
    <t>その他の木製品製造業(竹，とうを含む)</t>
  </si>
  <si>
    <t>木材薬品処理業</t>
  </si>
  <si>
    <t>コルク加工基礎資材・コルク製品製造業</t>
  </si>
  <si>
    <t>他に分類されない木製品製造業(竹，とうを含む)</t>
  </si>
  <si>
    <t>家具・装備品製造業</t>
  </si>
  <si>
    <t>管理，補助的経済活動を行う事業所（13家具・装備品製造業）</t>
  </si>
  <si>
    <t>家具製造業</t>
  </si>
  <si>
    <t>木製家具製造業（漆塗りを除く）</t>
  </si>
  <si>
    <t>金属製家具製造業</t>
  </si>
  <si>
    <t>マットレス・組スプリング製造業</t>
  </si>
  <si>
    <t>宗教用具製造業</t>
  </si>
  <si>
    <t>建具製造業</t>
  </si>
  <si>
    <t>その他の家具・装備品製造業</t>
  </si>
  <si>
    <t>事務所用・店舗用装備品製造業</t>
  </si>
  <si>
    <t>窓用・扉用日よけ，日本びょうぶ等製造業</t>
  </si>
  <si>
    <t>鏡縁・額縁製造業</t>
  </si>
  <si>
    <t>他に分類されない家具・装備品製造業</t>
  </si>
  <si>
    <t>パルプ・紙・紙加工品製造業</t>
  </si>
  <si>
    <t>管理，補助的経済活動を行う事業所（14パルプ・紙・紙加工品製造業）</t>
  </si>
  <si>
    <t>パルプ製造業</t>
  </si>
  <si>
    <t>紙製造業</t>
  </si>
  <si>
    <t>洋紙製造業</t>
  </si>
  <si>
    <t>板紙製造業</t>
  </si>
  <si>
    <t>機械すき和紙製造業</t>
  </si>
  <si>
    <t>手すき和紙製造業</t>
  </si>
  <si>
    <t>加工紙製造業</t>
  </si>
  <si>
    <t>塗工紙製造業（印刷用紙を除く）</t>
  </si>
  <si>
    <t>段ボール製造業</t>
  </si>
  <si>
    <t>壁紙・ふすま紙製造業</t>
  </si>
  <si>
    <t>紙製品製造業</t>
  </si>
  <si>
    <t>事務用・学用紙製品製造業</t>
  </si>
  <si>
    <t>日用紙製品製造業</t>
  </si>
  <si>
    <t>その他の紙製品製造業</t>
  </si>
  <si>
    <t>紙製容器製造業</t>
  </si>
  <si>
    <t>重包装紙袋製造業</t>
  </si>
  <si>
    <t>角底紙袋製造業</t>
  </si>
  <si>
    <t>段ボール箱製造業</t>
  </si>
  <si>
    <t>紙器製造業</t>
  </si>
  <si>
    <t>その他のパルプ・紙・紙加工品製造業</t>
  </si>
  <si>
    <t>印刷・同関連業</t>
  </si>
  <si>
    <t>管理，補助的経済活動を行う事業所（15印刷・同関連業）</t>
  </si>
  <si>
    <t>印刷業</t>
  </si>
  <si>
    <t>オフセット印刷業（紙に対するもの）</t>
  </si>
  <si>
    <t>オフセット印刷以外の印刷業（紙に対するもの）</t>
  </si>
  <si>
    <t>紙以外の印刷業</t>
  </si>
  <si>
    <t>製版業</t>
  </si>
  <si>
    <t>製本業，印刷物加工業</t>
  </si>
  <si>
    <t>製本業</t>
  </si>
  <si>
    <t>印刷物加工業</t>
  </si>
  <si>
    <t>印刷関連サービス業</t>
  </si>
  <si>
    <t>化学工業</t>
  </si>
  <si>
    <t>管理，補助的経済活動を行う事業所（16化学工業）</t>
  </si>
  <si>
    <t>化学肥料製造業</t>
  </si>
  <si>
    <t>窒素質・りん酸質肥料製造業</t>
  </si>
  <si>
    <t>複合肥料製造業</t>
  </si>
  <si>
    <t>その他の化学肥料製造業</t>
  </si>
  <si>
    <t>無機化学工業製品製造業</t>
  </si>
  <si>
    <t>ソーダ工業</t>
  </si>
  <si>
    <t>無機顔料製造業</t>
  </si>
  <si>
    <t>圧縮ガス・液化ガス製造業</t>
  </si>
  <si>
    <t>塩製造業</t>
  </si>
  <si>
    <t>その他の無機化学工業製品製造業</t>
  </si>
  <si>
    <t>有機化学工業製品製造業</t>
  </si>
  <si>
    <t>石油化学系基礎製品製造業（一貫して生産される誘導品を含む）</t>
  </si>
  <si>
    <t>脂肪族系中間物製造業（脂肪族系溶剤を含む）</t>
  </si>
  <si>
    <t>発酵工業</t>
  </si>
  <si>
    <t>環式中間物・合成染料・有機顔料製造業</t>
  </si>
  <si>
    <t>プラスチック製造業</t>
  </si>
  <si>
    <t>合成ゴム製造業</t>
  </si>
  <si>
    <t>その他の有機化学工業製品製造業</t>
  </si>
  <si>
    <t>油脂加工製品・石けん・合成洗剤・界面活性剤・塗料製造業</t>
  </si>
  <si>
    <t>脂肪酸・硬化油・グリセリン製造業</t>
  </si>
  <si>
    <t>石けん・合成洗剤製造業</t>
  </si>
  <si>
    <t>界面活性剤製造業（石けん，合成洗剤を除く）</t>
  </si>
  <si>
    <t>塗料製造業</t>
  </si>
  <si>
    <t>印刷インキ製造業</t>
  </si>
  <si>
    <t>洗浄剤・磨用剤製造業</t>
  </si>
  <si>
    <t>ろうそく製造業</t>
  </si>
  <si>
    <t>医薬品製造業</t>
  </si>
  <si>
    <t>医薬品原薬製造業</t>
  </si>
  <si>
    <t>医薬品製剤製造業</t>
  </si>
  <si>
    <t>生物学的製剤製造業</t>
  </si>
  <si>
    <t>生薬・漢方製剤製造業</t>
  </si>
  <si>
    <t>動物用医薬品製造業</t>
  </si>
  <si>
    <t>化粧品・歯磨・その他の化粧用調整品製造業</t>
  </si>
  <si>
    <t>仕上用・皮膚用化粧品製造業（香水，オーデコロンを含む）</t>
  </si>
  <si>
    <t>頭髪用化粧品製造業</t>
  </si>
  <si>
    <t>その他の化粧品・歯磨・化粧用調整品製造業</t>
  </si>
  <si>
    <t>その他の化学工業</t>
  </si>
  <si>
    <t>火薬類製造業</t>
  </si>
  <si>
    <t>農薬製造業</t>
  </si>
  <si>
    <t>香料製造業</t>
  </si>
  <si>
    <t>ゼラチン・接着剤製造業</t>
  </si>
  <si>
    <t>写真感光材料製造業</t>
  </si>
  <si>
    <t>天然樹脂製品・木材化学製品製造業</t>
  </si>
  <si>
    <t>試薬製造業</t>
  </si>
  <si>
    <t>他に分類されない化学工業製品製造業</t>
  </si>
  <si>
    <t>石油製品・石炭製品製造業</t>
  </si>
  <si>
    <t>管理，補助的経済活動を行う事業所（17石油製品・石炭製品製造業）</t>
  </si>
  <si>
    <t>石油精製業</t>
  </si>
  <si>
    <t>潤滑油・グリース製造業（石油精製業によらないもの）</t>
  </si>
  <si>
    <t>コークス製造業</t>
  </si>
  <si>
    <t>舗装材料製造業</t>
  </si>
  <si>
    <t>その他の石油製品・石炭製品製造業</t>
  </si>
  <si>
    <t>プラスチック製品製造業（別掲を除く）</t>
  </si>
  <si>
    <t>管理，補助的経済活動を行う事業所（18プラスチック製品製造業）</t>
  </si>
  <si>
    <t>プラスチック板・棒・管・継手・異形押出製品製造業</t>
  </si>
  <si>
    <t>プラスチック板・棒製造業</t>
  </si>
  <si>
    <t>プラスチック管製造業</t>
  </si>
  <si>
    <t>プラスチック継手製造業</t>
  </si>
  <si>
    <t>プラスチック異形押出製品製造業</t>
  </si>
  <si>
    <t>プラスチック板・棒・管・継手・異形押出製品加工業</t>
  </si>
  <si>
    <t>プラスチックフィルム・シート・床材・合成皮革製造業</t>
  </si>
  <si>
    <t>プラスチックフィルム製造業</t>
  </si>
  <si>
    <t>プラスチックシート製造業</t>
  </si>
  <si>
    <t>プラスチック床材製造業</t>
  </si>
  <si>
    <t>合成皮革製造業</t>
  </si>
  <si>
    <t>プラスチックフィルム・シート・床材・合成皮革加工業</t>
  </si>
  <si>
    <t>工業用プラスチック製品製造業</t>
  </si>
  <si>
    <t>電気機械器具用プラスチック製品製造業（加工業を除く）</t>
  </si>
  <si>
    <t>輸送機械器具用プラスチック製品製造業（加工業を除く）</t>
  </si>
  <si>
    <t>その他の工業用プラスチック製品製造業（加工業を除く）</t>
  </si>
  <si>
    <t>工業用プラスチック製品加工業</t>
  </si>
  <si>
    <t>発泡・強化プラスチック製品製造業</t>
  </si>
  <si>
    <t>軟質プラスチック発泡製品製造業（半硬質性を含む）</t>
  </si>
  <si>
    <t>硬質プラスチック発泡製品製造業</t>
  </si>
  <si>
    <t>強化プラスチック製板・棒・管・継手製造業</t>
  </si>
  <si>
    <t>強化プラスチック製容器・浴槽等製造業</t>
  </si>
  <si>
    <t>発泡・強化プラスチック製品加工業</t>
  </si>
  <si>
    <t>プラスチック成形材料製造業（廃プラスチックを含む）</t>
  </si>
  <si>
    <t>プラスチック成形材料製造業</t>
  </si>
  <si>
    <t>廃プラスチック製品製造業</t>
  </si>
  <si>
    <t>その他のプラスチック製品製造業</t>
  </si>
  <si>
    <t>プラスチック製日用雑貨・食卓用品製造業</t>
  </si>
  <si>
    <t>プラスチック製容器製造業</t>
  </si>
  <si>
    <t>他に分類されないプラスチック製品製造業</t>
  </si>
  <si>
    <t>他に分類されないプラスチック製品加工業</t>
  </si>
  <si>
    <t>ゴム製品製造業</t>
  </si>
  <si>
    <t>管理，補助的経済活動を行う事業所（19ゴム製品製造業）</t>
  </si>
  <si>
    <t>タイヤ・チューブ製造業</t>
  </si>
  <si>
    <t>自動車タイヤ・チューブ製造業</t>
  </si>
  <si>
    <t>その他のタイヤ・チューブ製造業</t>
  </si>
  <si>
    <t>ゴム製・プラスチック製履物・同附属品製造業</t>
  </si>
  <si>
    <t>ゴム製履物・同附属品製造業</t>
  </si>
  <si>
    <t>プラスチック製履物・同附属品製造業</t>
  </si>
  <si>
    <t>ゴムベルト・ゴムホース・工業用ゴム製品製造業</t>
  </si>
  <si>
    <t>ゴムベルト製造業</t>
  </si>
  <si>
    <t>ゴムホース製造業</t>
  </si>
  <si>
    <t>工業用ゴム製品製造業</t>
  </si>
  <si>
    <t>その他のゴム製品製造業</t>
  </si>
  <si>
    <t>ゴム引布・同製品製造業</t>
  </si>
  <si>
    <t>医療・衛生用ゴム製品製造業</t>
  </si>
  <si>
    <t>ゴム練生地製造業</t>
  </si>
  <si>
    <t>更生タイヤ製造業</t>
  </si>
  <si>
    <t>再生ゴム製造業</t>
  </si>
  <si>
    <t>他に分類されないゴム製品製造業</t>
  </si>
  <si>
    <t>なめし革・同製品・毛皮製造業</t>
  </si>
  <si>
    <t>管理，補助的経済活動を行う事業所（20なめし革・同製品・毛皮製造業）</t>
  </si>
  <si>
    <t>なめし革製造業</t>
  </si>
  <si>
    <t>工業用革製品製造業（手袋を除く）</t>
  </si>
  <si>
    <t>革製履物用材料・同附属品製造業</t>
  </si>
  <si>
    <t>革製履物製造業</t>
  </si>
  <si>
    <t>革製手袋製造業</t>
  </si>
  <si>
    <t>かばん製造業</t>
  </si>
  <si>
    <t>袋物製造業</t>
  </si>
  <si>
    <t>袋物製造業（ハンドバッグを除く）</t>
  </si>
  <si>
    <t>ハンドバッグ製造業</t>
  </si>
  <si>
    <t>毛皮製造業</t>
  </si>
  <si>
    <t>その他のなめし革製品製造業</t>
  </si>
  <si>
    <t>窯業・土石製品製造業</t>
  </si>
  <si>
    <t>管理，補助的経済活動を行う事業所（21窯業・土石製品製造業）</t>
  </si>
  <si>
    <t>ガラス・同製品製造業</t>
  </si>
  <si>
    <t>板ガラス製造業</t>
  </si>
  <si>
    <t>板ガラス加工業</t>
  </si>
  <si>
    <t>ガラス製加工素材製造業</t>
  </si>
  <si>
    <t>ガラス容器製造業</t>
  </si>
  <si>
    <t>理化学用・医療用ガラス器具製造業</t>
  </si>
  <si>
    <t>卓上用・ちゅう房用ガラス器具製造業</t>
  </si>
  <si>
    <t>ガラス繊維・同製品製造業</t>
  </si>
  <si>
    <t>その他のガラス・同製品製造業</t>
  </si>
  <si>
    <t>セメント・同製品製造業</t>
  </si>
  <si>
    <t>セメント製造業</t>
  </si>
  <si>
    <t>生コンクリート製造業</t>
  </si>
  <si>
    <t>コンクリート製品製造業</t>
  </si>
  <si>
    <t>その他のセメント製品製造業</t>
  </si>
  <si>
    <t>建設用粘土製品製造業（陶磁器製を除く)</t>
  </si>
  <si>
    <t>粘土かわら製造業</t>
  </si>
  <si>
    <t>普通れんが製造業</t>
  </si>
  <si>
    <t>その他の建設用粘土製品製造業</t>
  </si>
  <si>
    <t>陶磁器・同関連製品製造業</t>
  </si>
  <si>
    <t>衛生陶器製造業</t>
  </si>
  <si>
    <t>食卓用・ちゅう房用陶磁器製造業</t>
  </si>
  <si>
    <t>陶磁器製置物製造業</t>
  </si>
  <si>
    <t>電気用陶磁器製造業</t>
  </si>
  <si>
    <t>理化学用・工業用陶磁器製造業</t>
  </si>
  <si>
    <t>陶磁器製タイル製造業</t>
  </si>
  <si>
    <t>陶磁器絵付業</t>
  </si>
  <si>
    <t>陶磁器用はい（坏）土製造業</t>
  </si>
  <si>
    <t>その他の陶磁器・同関連製品製造業</t>
  </si>
  <si>
    <t>耐火物製造業</t>
  </si>
  <si>
    <t>耐火れんが製造業</t>
  </si>
  <si>
    <t>不定形耐火物製造業</t>
  </si>
  <si>
    <t>その他の耐火物製造業</t>
  </si>
  <si>
    <t>炭素・黒鉛製品製造業</t>
  </si>
  <si>
    <t>炭素質電極製造業</t>
  </si>
  <si>
    <t>その他の炭素・黒鉛製品製造業</t>
  </si>
  <si>
    <t>研磨材・同製品製造業</t>
  </si>
  <si>
    <t>研磨材製造業</t>
  </si>
  <si>
    <t>研削と石製造業</t>
  </si>
  <si>
    <t>研磨布紙製造業</t>
  </si>
  <si>
    <t>その他の研磨材・同製品製造業</t>
  </si>
  <si>
    <t>骨材・石工品等製造業</t>
  </si>
  <si>
    <t>砕石製造業</t>
  </si>
  <si>
    <t>再生骨材製造業</t>
  </si>
  <si>
    <t>人工骨材製造業</t>
  </si>
  <si>
    <t>石工品製造業</t>
  </si>
  <si>
    <t>けいそう土・同製品製造業</t>
  </si>
  <si>
    <t>鉱物・土石粉砕等処理業</t>
  </si>
  <si>
    <t>その他の窯業・土石製品製造業</t>
  </si>
  <si>
    <t>ロックウール・同製品製造業</t>
  </si>
  <si>
    <t>石こう（膏）製品製造業</t>
  </si>
  <si>
    <t>石灰製造業</t>
  </si>
  <si>
    <t>鋳型製造業（中子を含む）</t>
  </si>
  <si>
    <t>他に分類されない窯業・土石製品製造業</t>
  </si>
  <si>
    <t>鉄鋼業</t>
  </si>
  <si>
    <t>管理，補助的経済活動を行う事業所（22鉄鋼業）</t>
  </si>
  <si>
    <t>製鉄業</t>
  </si>
  <si>
    <t>高炉による製鉄業</t>
  </si>
  <si>
    <t>高炉によらない製鉄業</t>
  </si>
  <si>
    <t>フェロアロイ製造業</t>
  </si>
  <si>
    <t>製鋼・製鋼圧延業</t>
  </si>
  <si>
    <t>製鋼を行わない鋼材製造業（表面処理鋼材を除く）</t>
  </si>
  <si>
    <t>熱間圧延業（鋼管，伸鉄を除く）</t>
  </si>
  <si>
    <t>冷間圧延業（鋼管，伸鉄を除く）</t>
  </si>
  <si>
    <t>冷間ロール成型形鋼製造業</t>
  </si>
  <si>
    <t>鋼管製造業</t>
  </si>
  <si>
    <t>伸鉄業</t>
  </si>
  <si>
    <t>磨棒鋼製造業</t>
  </si>
  <si>
    <t>引抜鋼管製造業</t>
  </si>
  <si>
    <t>伸線業</t>
  </si>
  <si>
    <t>その他の製鋼を行わない鋼材製造業（表面処理鋼材を除く)</t>
  </si>
  <si>
    <t>表面処理鋼材製造業</t>
  </si>
  <si>
    <t>亜鉛鉄板製造業</t>
  </si>
  <si>
    <t>その他の表面処理鋼材製造業</t>
  </si>
  <si>
    <t>鉄素形材製造業</t>
  </si>
  <si>
    <t>銑鉄鋳物製造業（鋳鉄管，可鍛鋳鉄を除く）</t>
  </si>
  <si>
    <t>可鍛鋳鉄製造業</t>
  </si>
  <si>
    <t>鋳鋼製造業</t>
  </si>
  <si>
    <t>鍛工品製造業</t>
  </si>
  <si>
    <t>鍛鋼製造業</t>
  </si>
  <si>
    <t>その他の鉄鋼業</t>
  </si>
  <si>
    <t>鉄鋼シャースリット業</t>
  </si>
  <si>
    <t>鉄スクラップ加工処理業</t>
  </si>
  <si>
    <t>鋳鉄管製造業</t>
  </si>
  <si>
    <t>他に分類されない鉄鋼業</t>
  </si>
  <si>
    <t>非鉄金属製造業</t>
  </si>
  <si>
    <t>管理，補助的経済活動を行う事業所（23非鉄金属製造業）</t>
  </si>
  <si>
    <t>非鉄金属第1次製錬・精製業</t>
  </si>
  <si>
    <t>銅第1次製錬・精製業</t>
  </si>
  <si>
    <t>亜鉛第1次製錬・精製業</t>
  </si>
  <si>
    <t>その他の非鉄金属第1次製錬・精製業</t>
  </si>
  <si>
    <t>非鉄金属第2次製錬・精製業（非鉄金属合金製造業を含む）</t>
  </si>
  <si>
    <t>鉛第2次製錬・精製業（鉛合金製造業を含む)</t>
  </si>
  <si>
    <t>アルミニウム第2次製錬・精製業（アルミニウム合金製造業を含む）</t>
  </si>
  <si>
    <t>その他の非鉄金属第2次製錬・精製業（非鉄金属合金製造業を含む）</t>
  </si>
  <si>
    <t>非鉄金属・同合金圧延業（抽伸，押出しを含む）</t>
  </si>
  <si>
    <t>伸銅品製造業</t>
  </si>
  <si>
    <t>アルミニウム・同合金圧延業（抽伸，押出しを含む）</t>
  </si>
  <si>
    <t>その他の非鉄金属・同合金圧延業（抽伸，押出しを含む）</t>
  </si>
  <si>
    <t>電線・ケーブル製造業</t>
  </si>
  <si>
    <t>電線・ケーブル製造業（光ファイバケーブルを除く）</t>
  </si>
  <si>
    <t>光ファイバケーブル製造業（通信複合ケーブルを含む）</t>
  </si>
  <si>
    <t>非鉄金属素形材製造業</t>
  </si>
  <si>
    <t>銅・同合金鋳物製造業（ダイカストを除く）</t>
  </si>
  <si>
    <t>非鉄金属鋳物製造業（銅・同合金鋳物及びダイカストを除く）</t>
  </si>
  <si>
    <t>アルミニウム・同合金ダイカスト製造業</t>
  </si>
  <si>
    <t>非鉄金属ダイカスト製造業（アルミニウム・同合金ダイカストを除く）</t>
  </si>
  <si>
    <t>非鉄金属鍛造品製造業</t>
  </si>
  <si>
    <t>その他の非鉄金属製造業</t>
  </si>
  <si>
    <t>核燃料製造業</t>
  </si>
  <si>
    <t>他に分類されない非鉄金属製造業</t>
  </si>
  <si>
    <t>金属製品製造業</t>
  </si>
  <si>
    <t>管理，補助的経済活動を行う事業所（24金属製品製造業）</t>
  </si>
  <si>
    <t>ブリキ缶・その他のめっき板等製品製造業</t>
  </si>
  <si>
    <t>洋食器・刃物・手道具・金物類製造業</t>
  </si>
  <si>
    <t>洋食器製造業</t>
  </si>
  <si>
    <t>機械刃物製造業</t>
  </si>
  <si>
    <t>利器工匠具・手道具製造業（やすり，のこぎり，食卓用刃物を除く）</t>
  </si>
  <si>
    <t>作業工具製造業</t>
  </si>
  <si>
    <t>手引のこぎり・のこ刃製造業</t>
  </si>
  <si>
    <t>農業用器具製造業（農業用機械を除く）</t>
  </si>
  <si>
    <t>その他の金物類製造業</t>
  </si>
  <si>
    <t>暖房・調理等装置,配管工事用附属品製造業</t>
  </si>
  <si>
    <t>配管工事用附属品製造業（バルブ，コックを除く）</t>
  </si>
  <si>
    <t>ガス機器・石油機器製造業</t>
  </si>
  <si>
    <t>温風・温水暖房装置製造業</t>
  </si>
  <si>
    <t>その他の暖房・調理装置製造業（電気機械器具，ガス機器，石油機器を除く）</t>
  </si>
  <si>
    <t>建設用・建築用金属製品製造業（製缶板金業を含む)</t>
  </si>
  <si>
    <t>鉄骨製造業</t>
  </si>
  <si>
    <t>建設用金属製品製造業（鉄骨を除く）</t>
  </si>
  <si>
    <t>金属製サッシ・ドア製造業</t>
  </si>
  <si>
    <t>鉄骨系プレハブ住宅製造業</t>
  </si>
  <si>
    <t>建築用金属製品製造業（サッシ，ドア，建築用金物を除く）</t>
  </si>
  <si>
    <t>製缶板金業</t>
  </si>
  <si>
    <t>金属素形材製品製造業</t>
  </si>
  <si>
    <t>アルミニウム・同合金プレス製品製造業</t>
  </si>
  <si>
    <t>金属プレス製品製造業（アルミニウム・同合金を除く）</t>
  </si>
  <si>
    <t>粉末や金製品製造業</t>
  </si>
  <si>
    <t>金属被覆・彫刻業，熱処理業（ほうろう鉄器を除く）</t>
  </si>
  <si>
    <t>金属製品塗装業</t>
  </si>
  <si>
    <t>溶融めっき業（表面処理鋼材製造業を除く）</t>
  </si>
  <si>
    <t>金属彫刻業</t>
  </si>
  <si>
    <t>電気めっき業（表面処理鋼材製造業を除く）</t>
  </si>
  <si>
    <t>金属熱処理業</t>
  </si>
  <si>
    <t>その他の金属表面処理業</t>
  </si>
  <si>
    <t>金属線製品製造業（ねじ類を除く)</t>
  </si>
  <si>
    <t>くぎ製造業</t>
  </si>
  <si>
    <t>その他の金属線製品製造業</t>
  </si>
  <si>
    <t>ボルト・ナット・リベット・小ねじ・木ねじ等製造業</t>
  </si>
  <si>
    <t>その他の金属製品製造業</t>
  </si>
  <si>
    <t>金庫製造業</t>
  </si>
  <si>
    <t>金属製スプリング製造業</t>
  </si>
  <si>
    <t>他に分類されない金属製品製造業</t>
  </si>
  <si>
    <t>はん用機械器具製造業</t>
  </si>
  <si>
    <t>管理，補助的経済活動を行う事業所（25はん用機械器具製造業）</t>
  </si>
  <si>
    <t>ボイラ・原動機製造業</t>
  </si>
  <si>
    <t>ボイラ製造業</t>
  </si>
  <si>
    <t>蒸気機関・タービン・水力タービン製造業（舶用を除く）</t>
  </si>
  <si>
    <t>はん用内燃機関製造業</t>
  </si>
  <si>
    <t>その他の原動機製造業</t>
  </si>
  <si>
    <t>ポンプ・圧縮機器製造業</t>
  </si>
  <si>
    <t>ポンプ・同装置製造業</t>
  </si>
  <si>
    <t>空気圧縮機・ガス圧縮機・送風機製造業</t>
  </si>
  <si>
    <t>油圧・空圧機器製造業</t>
  </si>
  <si>
    <t>一般産業用機械・装置製造業</t>
  </si>
  <si>
    <t>動力伝導装置製造業（玉軸受，ころ軸受を除く）</t>
  </si>
  <si>
    <t>エレベータ・エスカレータ製造業</t>
  </si>
  <si>
    <t>物流運搬設備製造業</t>
  </si>
  <si>
    <t>工業窯炉製造業</t>
  </si>
  <si>
    <t>冷凍機・温湿調整装置製造業</t>
  </si>
  <si>
    <t>その他のはん用機械・同部分品製造業</t>
  </si>
  <si>
    <t>消火器具・消火装置製造業</t>
  </si>
  <si>
    <t>弁・同附属品製造業</t>
  </si>
  <si>
    <t>パイプ加工・パイプ附属品加工業</t>
  </si>
  <si>
    <t>玉軸受・ころ軸受製造業</t>
  </si>
  <si>
    <t>ピストンリング製造業</t>
  </si>
  <si>
    <t>他に分類されないはん用機械・装置製造業</t>
  </si>
  <si>
    <t>各種機械・同部分品製造修理業（注文製造・修理）</t>
  </si>
  <si>
    <t>生産用機械器具製造業</t>
  </si>
  <si>
    <t>管理，補助的経済活動を行う事業所（26生産用機械器具製造業）</t>
  </si>
  <si>
    <t>農業用機械製造業（農業用器具を除く）</t>
  </si>
  <si>
    <t>建設機械・鉱山機械製造業</t>
  </si>
  <si>
    <t>繊維機械製造業</t>
  </si>
  <si>
    <t>化学繊維機械・紡績機械製造業</t>
  </si>
  <si>
    <t>製織機械・編組機械製造業</t>
  </si>
  <si>
    <t>染色整理仕上機械製造業</t>
  </si>
  <si>
    <t>繊維機械部分品・取付具・附属品製造業</t>
  </si>
  <si>
    <t>縫製機械製造業</t>
  </si>
  <si>
    <t>生活関連産業用機械製造業</t>
  </si>
  <si>
    <t>食品機械・同装置製造業</t>
  </si>
  <si>
    <t>木材加工機械製造業</t>
  </si>
  <si>
    <t>パルプ装置・製紙機械製造業</t>
  </si>
  <si>
    <t>印刷・製本・紙工機械製造業</t>
  </si>
  <si>
    <t>包装・荷造機械製造業</t>
  </si>
  <si>
    <t>基礎素材産業用機械製造業</t>
  </si>
  <si>
    <t>鋳造装置製造業</t>
  </si>
  <si>
    <t>化学機械・同装置製造業</t>
  </si>
  <si>
    <t>プラスチック加工機械・同附属装置製造業</t>
  </si>
  <si>
    <t>金属加工機械製造業</t>
  </si>
  <si>
    <t>金属工作機械製造業</t>
  </si>
  <si>
    <t>金属加工機械製造業（金属工作機械を除く）</t>
  </si>
  <si>
    <t>金属工作機械用・金属加工機械用部分品・附属品製造業（機械工具，金型を除く）</t>
  </si>
  <si>
    <t>機械工具製造業（粉末や金業を除く）</t>
  </si>
  <si>
    <t>半導体・フラットパネルディスプレイ製造装置製造業</t>
  </si>
  <si>
    <t>半導体製造装置製造業</t>
  </si>
  <si>
    <t>フラットパネルディスプレイ製造装置製造業</t>
  </si>
  <si>
    <t>その他の生産用機械・同部分品製造業</t>
  </si>
  <si>
    <t>金属用金型・同部分品・附属品製造業</t>
  </si>
  <si>
    <t>非金属用金型・同部分品・附属品製造業</t>
  </si>
  <si>
    <t>真空装置・真空機器製造業</t>
  </si>
  <si>
    <t>ロボット製造業</t>
  </si>
  <si>
    <t>他に分類されない生産用機械・同部分品製造業</t>
  </si>
  <si>
    <t>業務用機械器具製造業</t>
  </si>
  <si>
    <t>管理，補助的経済活動を行う事業所（27業務用機械器具製造業）</t>
  </si>
  <si>
    <t>事務用機械器具製造業</t>
  </si>
  <si>
    <t>複写機製造業</t>
  </si>
  <si>
    <t>その他の事務用機械器具製造業</t>
  </si>
  <si>
    <t>サービス用・娯楽用機械器具製造業</t>
  </si>
  <si>
    <t>サービス用機械器具製造業</t>
  </si>
  <si>
    <t>娯楽用機械製造業</t>
  </si>
  <si>
    <t>自動販売機製造業</t>
  </si>
  <si>
    <t>その他のサービス用・娯楽用機械器具製造業</t>
  </si>
  <si>
    <t>計量器・測定器・分析機器・試験機・測量機械器具・理化学機械器具製造業</t>
  </si>
  <si>
    <t>体積計製造業</t>
  </si>
  <si>
    <t>はかり製造業</t>
  </si>
  <si>
    <t>圧力計・流量計・液面計等製造業</t>
  </si>
  <si>
    <t>精密測定器製造業</t>
  </si>
  <si>
    <t>分析機器製造業</t>
  </si>
  <si>
    <t>試験機製造業</t>
  </si>
  <si>
    <t>測量機械器具製造業</t>
  </si>
  <si>
    <t>理化学機械器具製造業</t>
  </si>
  <si>
    <t>その他の計量器・測定器・分析機器・試験機・測量機械器具・理化学機械器具製造業</t>
  </si>
  <si>
    <t>医療用機械器具・医療用品製造業</t>
  </si>
  <si>
    <t>医療用機械器具製造業</t>
  </si>
  <si>
    <t>歯科用機械器具製造業</t>
  </si>
  <si>
    <t>医療用品製造業（動物用医療機械器具を含む）</t>
  </si>
  <si>
    <t>歯科材料製造業</t>
  </si>
  <si>
    <t>光学機械器具・レンズ製造業</t>
  </si>
  <si>
    <t>顕微鏡・望遠鏡等製造業</t>
  </si>
  <si>
    <t>写真機・映画用機械・同附属品製造業</t>
  </si>
  <si>
    <t>光学機械用レンズ・プリズム製造業</t>
  </si>
  <si>
    <t>武器製造業</t>
  </si>
  <si>
    <t>電子部品・デバイス・電子回路製造業</t>
  </si>
  <si>
    <t>管理，補助的経済活動を行う事業所（28電子部品・デバイス・電子回路製造業）</t>
  </si>
  <si>
    <t>電子デバイス製造業</t>
  </si>
  <si>
    <t>電子管製造業</t>
  </si>
  <si>
    <t>光電変換素子製造業</t>
  </si>
  <si>
    <t>半導体素子製造業（光電変換素子を除く）</t>
  </si>
  <si>
    <t>集積回路製造業</t>
  </si>
  <si>
    <t>液晶パネル・フラットパネル製造業</t>
  </si>
  <si>
    <t>電子部品製造業</t>
  </si>
  <si>
    <t>抵抗器・コンデンサ・変成器・複合部品製造業</t>
  </si>
  <si>
    <t>音響部品・磁気ヘッド・小形モータ製造業</t>
  </si>
  <si>
    <t>コネクタ・スイッチ・リレー製造業</t>
  </si>
  <si>
    <t>記録メディア製造業</t>
  </si>
  <si>
    <t>半導体メモリメディア製造業</t>
  </si>
  <si>
    <t>光ディスク・磁気ディスク・磁気テープ製造業</t>
  </si>
  <si>
    <t>電子回路製造業</t>
  </si>
  <si>
    <t>電子回路基板製造業</t>
  </si>
  <si>
    <t>電子回路実装基板製造業</t>
  </si>
  <si>
    <t>ユニット部品製造業</t>
  </si>
  <si>
    <t>電源ユニット・高周波ユニット・コントロールユニット製造業</t>
  </si>
  <si>
    <t>その他のユニット部品製造業</t>
  </si>
  <si>
    <t>その他の電子部品・デバイス・電子回路製造業</t>
  </si>
  <si>
    <t>電気機械器具製造業</t>
  </si>
  <si>
    <t>管理，補助的経済活動を行う事業所（29電気機械器具製造業）</t>
  </si>
  <si>
    <t>発電用・送電用・配電用電気機械器具製造業</t>
  </si>
  <si>
    <t>発電機・電動機・その他の回転電気機械製造業</t>
  </si>
  <si>
    <t>変圧器類製造業（電子機器用を除く)</t>
  </si>
  <si>
    <t>電力開閉装置製造業</t>
  </si>
  <si>
    <t>配電盤・電力制御装置製造業</t>
  </si>
  <si>
    <t>配線器具・配線附属品製造業</t>
  </si>
  <si>
    <t>産業用電気機械器具製造業</t>
  </si>
  <si>
    <t>電気溶接機製造業</t>
  </si>
  <si>
    <t>内燃機関電装品製造業</t>
  </si>
  <si>
    <t>その他の産業用電気機械器具製造業（車両用，船舶用を含む）</t>
  </si>
  <si>
    <t>民生用電気機械器具製造業</t>
  </si>
  <si>
    <t>ちゅう房機器製造業</t>
  </si>
  <si>
    <t>空調・住宅関連機器製造業</t>
  </si>
  <si>
    <t>衣料衛生関連機器製造業</t>
  </si>
  <si>
    <t>その他の民生用電気機械器具製造業</t>
  </si>
  <si>
    <t>電球・電気照明器具製造業</t>
  </si>
  <si>
    <t>電球製造業</t>
  </si>
  <si>
    <t>電気照明器具製造業</t>
  </si>
  <si>
    <t>電池製造業</t>
  </si>
  <si>
    <t>蓄電池製造業</t>
  </si>
  <si>
    <t>一次電池（乾電池，湿電池）製造業</t>
  </si>
  <si>
    <t>電子応用装置製造業</t>
  </si>
  <si>
    <t>X線装置製造業</t>
  </si>
  <si>
    <t>医療用電子応用装置製造業</t>
  </si>
  <si>
    <t>その他の電子応用装置製造業</t>
  </si>
  <si>
    <t>電気計測器製造業</t>
  </si>
  <si>
    <t>電気計測器製造業（別掲を除く）</t>
  </si>
  <si>
    <t>工業計器製造業</t>
  </si>
  <si>
    <t>医療用計測器製造業</t>
  </si>
  <si>
    <t>その他の電気機械器具製造業</t>
  </si>
  <si>
    <t>情報通信機械器具製造業</t>
  </si>
  <si>
    <t>管理，補助的経済活動を行う事業所（30情報通信機械器具製造業）</t>
  </si>
  <si>
    <t>通信機械器具・同関連機械器具製造業</t>
  </si>
  <si>
    <t>有線通信機械器具製造業</t>
  </si>
  <si>
    <t>携帯電話機・PHS電話機製造業</t>
  </si>
  <si>
    <t>無線通信機械器具製造業</t>
  </si>
  <si>
    <t>ラジオ受信機・テレビジョン受信機製造業</t>
  </si>
  <si>
    <t>交通信号保安装置製造業</t>
  </si>
  <si>
    <t>その他の通信機械器具・同関連機械器具製造業</t>
  </si>
  <si>
    <t>映像・音響機械器具製造業</t>
  </si>
  <si>
    <t>ビデオ機器製造業</t>
  </si>
  <si>
    <t>デジタルカメラ製造業</t>
  </si>
  <si>
    <t>電気音響機械器具製造業</t>
  </si>
  <si>
    <t>電子計算機・同附属装置製造業</t>
  </si>
  <si>
    <t>電子計算機製造業（パーソナルコンピュータを除く）</t>
  </si>
  <si>
    <t>パーソナルコンピュータ製造業</t>
  </si>
  <si>
    <t>外部記憶装置製造業</t>
  </si>
  <si>
    <t>印刷装置製造業</t>
  </si>
  <si>
    <t>表示装置製造業</t>
  </si>
  <si>
    <t>その他の附属装置製造業</t>
  </si>
  <si>
    <t>輸送用機械器具製造業</t>
  </si>
  <si>
    <t>管理，補助的経済活動を行う事業所（31輸送用機械器具製造業）</t>
  </si>
  <si>
    <t>自動車・同附属品製造業</t>
  </si>
  <si>
    <t>自動車製造業（二輪自動車を含む）</t>
  </si>
  <si>
    <t>自動車車体・附随車製造業</t>
  </si>
  <si>
    <t>自動車部分品・附属品製造業</t>
  </si>
  <si>
    <t>鉄道車両・同部分品製造業</t>
  </si>
  <si>
    <t>鉄道車両製造業</t>
  </si>
  <si>
    <t>鉄道車両用部分品製造業</t>
  </si>
  <si>
    <t>船舶製造・修理業，舶用機関製造業</t>
  </si>
  <si>
    <t>船舶製造・修理業</t>
  </si>
  <si>
    <t>船体ブロック製造業</t>
  </si>
  <si>
    <t>舟艇製造・修理業</t>
  </si>
  <si>
    <t>舶用機関製造業</t>
  </si>
  <si>
    <t>航空機・同附属品製造業</t>
  </si>
  <si>
    <t>航空機製造業</t>
  </si>
  <si>
    <t>航空機用原動機製造業</t>
  </si>
  <si>
    <t>その他の航空機部分品・補助装置製造業</t>
  </si>
  <si>
    <t>産業用運搬車両・同部分品・附属品製造業</t>
  </si>
  <si>
    <t>フォークリフトトラック・同部分品・附属品製造業</t>
  </si>
  <si>
    <t>その他の産業用運搬車両・同部分品・附属品製造業</t>
  </si>
  <si>
    <t>その他の輸送用機械器具製造業</t>
  </si>
  <si>
    <t>自転車・同部分品製造業</t>
  </si>
  <si>
    <t>他に分類されない輸送用機械器具製造業</t>
  </si>
  <si>
    <t>その他の製造業</t>
  </si>
  <si>
    <t>管理，補助的経済活動を行う事業所（32その他の製造業）</t>
  </si>
  <si>
    <t>貴金属・宝石製品製造業</t>
  </si>
  <si>
    <t>貴金属・宝石製装身具（ジュエリー）製品製造業</t>
  </si>
  <si>
    <t>貴金属・宝石製装身具（ジュエリー）附属品・同材料加工業</t>
  </si>
  <si>
    <t>その他の貴金属製品製造業</t>
  </si>
  <si>
    <t>装身具・装飾品・ボタン・同関連品製造業（貴金属・宝石製を除く）</t>
  </si>
  <si>
    <t>装身具・装飾品製造業（貴金属・宝石製を除く）</t>
  </si>
  <si>
    <t>造花・装飾用羽毛製造業</t>
  </si>
  <si>
    <t>ボタン製造業</t>
  </si>
  <si>
    <t>針・ピン・ホック・スナップ・同関連品製造業</t>
  </si>
  <si>
    <t>その他の装身具・装飾品製造業</t>
  </si>
  <si>
    <t>時計・同部分品製造業</t>
  </si>
  <si>
    <t>楽器製造業</t>
  </si>
  <si>
    <t>ピアノ製造業</t>
  </si>
  <si>
    <t>その他の楽器・楽器部品・同材料製造業</t>
  </si>
  <si>
    <t>がん具・運動用具製造業</t>
  </si>
  <si>
    <t>娯楽用具・がん具製造業（人形を除く）</t>
  </si>
  <si>
    <t>人形製造業</t>
  </si>
  <si>
    <t>運動用具製造業</t>
  </si>
  <si>
    <t>ペン・鉛筆・絵画用品・その他の事務用品製造業</t>
  </si>
  <si>
    <t>万年筆・ペン類・鉛筆製造業</t>
  </si>
  <si>
    <t>毛筆・絵画用品製造業（鉛筆を除く）</t>
  </si>
  <si>
    <t>その他の事務用品製造業</t>
  </si>
  <si>
    <t>漆器製造業</t>
  </si>
  <si>
    <t>畳等生活雑貨製品製造業</t>
  </si>
  <si>
    <t>麦わら・パナマ類帽子・わら工品製造業</t>
  </si>
  <si>
    <t>畳製造業</t>
  </si>
  <si>
    <t>うちわ・扇子・ちょうちん製造業</t>
  </si>
  <si>
    <t>ほうき・ブラシ製造業</t>
  </si>
  <si>
    <t>喫煙用具製造業（貴金属・宝石製を除く）</t>
  </si>
  <si>
    <t>その他の生活雑貨製品製造業</t>
  </si>
  <si>
    <t>他に分類されない製造業</t>
  </si>
  <si>
    <t>煙火製造業</t>
  </si>
  <si>
    <t>看板・標識機製造業</t>
  </si>
  <si>
    <t>パレット製造業</t>
  </si>
  <si>
    <t>モデル・模型製造業</t>
  </si>
  <si>
    <t>工業用模型製造業</t>
  </si>
  <si>
    <t>情報記録物製造業（新聞，書籍等の印刷物を除く）</t>
  </si>
  <si>
    <t>眼鏡製造業（枠を含む）</t>
  </si>
  <si>
    <t>他に分類されないその他の製造業</t>
  </si>
  <si>
    <t>F</t>
  </si>
  <si>
    <t>電気・ガス・熱供給・水道業</t>
  </si>
  <si>
    <t>電気業</t>
  </si>
  <si>
    <t>管理，補助的経済活動を行う事業所（33電気業）</t>
  </si>
  <si>
    <t>発電所</t>
  </si>
  <si>
    <t>変電所</t>
  </si>
  <si>
    <t>ガス業</t>
  </si>
  <si>
    <t>管理，補助的経済活動を行う事業所（34ガス業）</t>
  </si>
  <si>
    <t>ガス製造工場</t>
  </si>
  <si>
    <t>ガス供給所</t>
  </si>
  <si>
    <t>熱供給業</t>
  </si>
  <si>
    <t>管理，補助的経済活動を行う事業所（35熱供給業）</t>
  </si>
  <si>
    <t>水道業</t>
  </si>
  <si>
    <t>管理，補助的経済活動を行う事業所（36水道業）</t>
  </si>
  <si>
    <t>上水道業</t>
  </si>
  <si>
    <t>工業用水道業</t>
  </si>
  <si>
    <t>下水道業</t>
  </si>
  <si>
    <t>下水道処理施設維持管理業</t>
  </si>
  <si>
    <t>下水道管路施設維持管理業</t>
  </si>
  <si>
    <t>G</t>
  </si>
  <si>
    <t>情報通信業</t>
  </si>
  <si>
    <t>通信業</t>
  </si>
  <si>
    <t>管理，補助的経済活動を行う事業所（37通信業）</t>
  </si>
  <si>
    <t>固定電気通信業</t>
  </si>
  <si>
    <t>地域電気通信業（有線放送電話業を除く）</t>
  </si>
  <si>
    <t>長距離電気通信業</t>
  </si>
  <si>
    <t>有線放送電話業</t>
  </si>
  <si>
    <t>その他の固定電気通信業</t>
  </si>
  <si>
    <t>移動電気通信業</t>
  </si>
  <si>
    <t>電気通信に附帯するサービス業</t>
  </si>
  <si>
    <t>放送業</t>
  </si>
  <si>
    <t>管理，補助的経済活動を行う事業所（38放送業）</t>
  </si>
  <si>
    <t>公共放送業（有線放送業を除く）</t>
  </si>
  <si>
    <t>民間放送業（有線放送業を除く）</t>
  </si>
  <si>
    <t>テレビジョン放送業（衛星放送業を除く）</t>
  </si>
  <si>
    <t>ラジオ放送業（衛星放送業を除く）</t>
  </si>
  <si>
    <t>衛星放送業</t>
  </si>
  <si>
    <t>その他の民間放送業</t>
  </si>
  <si>
    <t>有線放送業</t>
  </si>
  <si>
    <t>有線テレビジョン放送業</t>
  </si>
  <si>
    <t>有線ラジオ放送業</t>
  </si>
  <si>
    <t>情報サービス業</t>
  </si>
  <si>
    <t>管理，補助的経済活動を行う事業所（39情報サービス業）</t>
  </si>
  <si>
    <t>ソフトウェア業</t>
  </si>
  <si>
    <t>受託開発ソフトウェア業</t>
  </si>
  <si>
    <t>組込みソフトウェア業</t>
  </si>
  <si>
    <t>パッケージソフトウェア業</t>
  </si>
  <si>
    <t>ゲームソフトウェア業</t>
  </si>
  <si>
    <t>情報処理・提供サービス業</t>
  </si>
  <si>
    <t>情報処理サービス業</t>
  </si>
  <si>
    <t>情報提供サービス業</t>
  </si>
  <si>
    <t>市場調査・世論調査・社会調査業</t>
  </si>
  <si>
    <t>その他の情報処理・提供サービス業</t>
  </si>
  <si>
    <t>インターネット附随サービス業</t>
  </si>
  <si>
    <t>管理，補助的経済活動を行う事業所（40インターネット附随サービス業）</t>
  </si>
  <si>
    <t>ポータルサイト・サーバ運営業</t>
  </si>
  <si>
    <t>アプリケーション・サービス・コンテンツ・プロバイダ</t>
  </si>
  <si>
    <t>インターネット利用サポート業</t>
  </si>
  <si>
    <t>映像・音声・文字情報制作業</t>
  </si>
  <si>
    <t>管理，補助的経済活動を行う事業所（41映像・音声・文字情報制作業）</t>
  </si>
  <si>
    <t>映像情報制作・配給業</t>
  </si>
  <si>
    <t>映画・ビデオ制作業（テレビジョン番組制作業，アニメーション制作業を除く）</t>
  </si>
  <si>
    <t>テレビジョン番組制作業（アニメーション制作業を除く）</t>
  </si>
  <si>
    <t>アニメーション制作業</t>
  </si>
  <si>
    <t>映画・ビデオ・テレビジョン番組配給業</t>
  </si>
  <si>
    <t>音声情報制作業</t>
  </si>
  <si>
    <t>レコード制作業</t>
  </si>
  <si>
    <t>ラジオ番組制作業</t>
  </si>
  <si>
    <t>新聞業</t>
  </si>
  <si>
    <t>出版業</t>
  </si>
  <si>
    <t>広告制作業</t>
  </si>
  <si>
    <t>映像・音声・文字情報制作に附帯するサービス業</t>
  </si>
  <si>
    <t>ニュース供給業</t>
  </si>
  <si>
    <t>その他の映像・音声・文字情報制作に附帯するサービス業</t>
  </si>
  <si>
    <t>H</t>
  </si>
  <si>
    <t>運輸業，郵便業</t>
  </si>
  <si>
    <t>鉄道業</t>
  </si>
  <si>
    <t>管理，補助的経済活動を行う事業所（42鉄道業）</t>
  </si>
  <si>
    <t>普通鉄道業</t>
  </si>
  <si>
    <t>軌道業</t>
  </si>
  <si>
    <t>地下鉄道業</t>
  </si>
  <si>
    <t>モノレール鉄道業（地下鉄道業を除く）</t>
  </si>
  <si>
    <t>案内軌条式鉄道業（地下鉄道業を除く）</t>
  </si>
  <si>
    <t>鋼索鉄道業</t>
  </si>
  <si>
    <t>索道業</t>
  </si>
  <si>
    <t>その他の鉄道業</t>
  </si>
  <si>
    <t>道路旅客運送業</t>
  </si>
  <si>
    <t>管理，補助的経済活動を行う事業所（43道路旅客運送業）</t>
  </si>
  <si>
    <t>一般乗合旅客自動車運送業</t>
  </si>
  <si>
    <t>一般乗用旅客自動車運送業</t>
  </si>
  <si>
    <t>一般貸切旅客自動車運送業</t>
  </si>
  <si>
    <t>その他の道路旅客運送業</t>
  </si>
  <si>
    <t>特定旅客自動車運送業</t>
  </si>
  <si>
    <t>他に分類されない道路旅客運送業</t>
  </si>
  <si>
    <t>道路貨物運送業</t>
  </si>
  <si>
    <t>管理，補助的経済活動を行う事業所（44道路貨物運送業）</t>
  </si>
  <si>
    <t>一般貨物自動車運送業</t>
  </si>
  <si>
    <t>一般貨物自動車運送業（特別積合せ貨物運送業を除く）</t>
  </si>
  <si>
    <t>特別積合せ貨物運送業</t>
  </si>
  <si>
    <t>特定貨物自動車運送業</t>
  </si>
  <si>
    <t>貨物軽自動車運送業</t>
  </si>
  <si>
    <t>集配利用運送業</t>
  </si>
  <si>
    <t>その他の道路貨物運送業</t>
  </si>
  <si>
    <t>水運業</t>
  </si>
  <si>
    <t>管理，補助的経済活動を行う事業所（45水運業）</t>
  </si>
  <si>
    <t>外航海運業</t>
  </si>
  <si>
    <t>外航旅客海運業</t>
  </si>
  <si>
    <t>外航貨物海運業</t>
  </si>
  <si>
    <t>沿海海運業</t>
  </si>
  <si>
    <t>沿海旅客海運業</t>
  </si>
  <si>
    <t>沿海貨物海運業</t>
  </si>
  <si>
    <t>内陸水運業</t>
  </si>
  <si>
    <t>港湾旅客海運業</t>
  </si>
  <si>
    <t>河川水運業</t>
  </si>
  <si>
    <t>湖沼水運業</t>
  </si>
  <si>
    <t>船舶貸渡業</t>
  </si>
  <si>
    <t>船舶貸渡業（内航船舶貸渡業を除く）</t>
  </si>
  <si>
    <t>内航船舶貸渡業</t>
  </si>
  <si>
    <t>航空運輸業</t>
  </si>
  <si>
    <t>管理，補助的経済活動を行う事業所（46航空運輸業）</t>
  </si>
  <si>
    <t>航空運送業</t>
  </si>
  <si>
    <t>航空機使用業（航空運送業を除く）</t>
  </si>
  <si>
    <t>倉庫業</t>
  </si>
  <si>
    <t>管理，補助的経済活動を行う事業所（47倉庫業）</t>
  </si>
  <si>
    <t>倉庫業（冷蔵倉庫業を除く）</t>
  </si>
  <si>
    <t>冷蔵倉庫業</t>
  </si>
  <si>
    <t>運輸に附帯するサービス業</t>
  </si>
  <si>
    <t>管理，補助的経済活動を行う事業所（48運輸に附帯するサービス業）</t>
  </si>
  <si>
    <t>港湾運送業</t>
  </si>
  <si>
    <t>貨物運送取扱業（集配利用運送業を除く）</t>
  </si>
  <si>
    <t>利用運送業（集配利用運送業を除く）</t>
  </si>
  <si>
    <t>運送取次業</t>
  </si>
  <si>
    <t>運送代理店</t>
  </si>
  <si>
    <t>こん包業</t>
  </si>
  <si>
    <t>こん包業（組立こん包業を除く）</t>
  </si>
  <si>
    <t>組立こん包業</t>
  </si>
  <si>
    <t>運輸施設提供業</t>
  </si>
  <si>
    <t>鉄道施設提供業</t>
  </si>
  <si>
    <t>道路運送固定施設業</t>
  </si>
  <si>
    <t>自動車ターミナル業</t>
  </si>
  <si>
    <t>貨物荷扱固定施設業</t>
  </si>
  <si>
    <t>桟橋泊きょ業</t>
  </si>
  <si>
    <t>飛行場業</t>
  </si>
  <si>
    <t>その他の運輸に附帯するサービス業</t>
  </si>
  <si>
    <t>海運仲立業</t>
  </si>
  <si>
    <t>他に分類されない運輸に附帯するサービス業</t>
  </si>
  <si>
    <t>郵便業（信書便事業を含む）</t>
  </si>
  <si>
    <t>管理，補助的経済活動を行う事業所（49郵便業）</t>
  </si>
  <si>
    <t>管理，補助的経済活動を行う事業所</t>
  </si>
  <si>
    <t>I</t>
  </si>
  <si>
    <t>卸売業，小売業</t>
  </si>
  <si>
    <t>各種商品卸売業</t>
  </si>
  <si>
    <t>繊維・衣服等卸売業</t>
  </si>
  <si>
    <t>飲食料品卸売業</t>
  </si>
  <si>
    <t>建築材料，鉱物・金属材料等卸売業</t>
  </si>
  <si>
    <t>機械器具卸売業</t>
  </si>
  <si>
    <t>その他の卸売業</t>
  </si>
  <si>
    <t>各種商品小売業</t>
  </si>
  <si>
    <t>織物・衣服・身の回り品小売業</t>
  </si>
  <si>
    <t>飲食料品小売業</t>
  </si>
  <si>
    <t>機械器具小売業</t>
  </si>
  <si>
    <t>その他の小売業</t>
  </si>
  <si>
    <t>無店舗小売業</t>
  </si>
  <si>
    <t>J</t>
  </si>
  <si>
    <t>金融業，保険業</t>
  </si>
  <si>
    <t>銀行業</t>
  </si>
  <si>
    <t>管理，補助的経済活動を行う事業所（62銀行業）</t>
  </si>
  <si>
    <t>中央銀行</t>
  </si>
  <si>
    <t>銀行（中央銀行を除く）</t>
  </si>
  <si>
    <t>普通銀行</t>
  </si>
  <si>
    <t>郵便貯金銀行</t>
  </si>
  <si>
    <t>信託銀行</t>
  </si>
  <si>
    <t>その他の銀行</t>
  </si>
  <si>
    <t>協同組織金融業</t>
  </si>
  <si>
    <t>管理，補助的経済活動を行う事業所（63協同組織金融業）</t>
  </si>
  <si>
    <t>中小企業等金融業</t>
  </si>
  <si>
    <t>信用金庫・同連合会</t>
  </si>
  <si>
    <t>信用協同組合・同連合会</t>
  </si>
  <si>
    <t>商工組合中央金庫</t>
  </si>
  <si>
    <t>労働金庫・同連合会</t>
  </si>
  <si>
    <t>農林水産金融業</t>
  </si>
  <si>
    <t>農林中央金庫</t>
  </si>
  <si>
    <t>信用農業協同組合連合会</t>
  </si>
  <si>
    <t>信用漁業協同組合連合会，信用水産加工業協同組合連合会</t>
  </si>
  <si>
    <t>農業協同組合</t>
  </si>
  <si>
    <t>漁業協同組合，水産加工業協同組合</t>
  </si>
  <si>
    <t>貸金業，クレジットカード業等非預金信用機関</t>
  </si>
  <si>
    <t>管理，補助的経済活動を行う事業所（64貸金業，クレジットカード業等非預金信用機関）</t>
  </si>
  <si>
    <t>貸金業</t>
  </si>
  <si>
    <t>消費者向け貸金業</t>
  </si>
  <si>
    <t>事業者向け貸金業</t>
  </si>
  <si>
    <t>質屋</t>
  </si>
  <si>
    <t>クレジットカード業，割賦金融業</t>
  </si>
  <si>
    <t>クレジットカード業</t>
  </si>
  <si>
    <t>割賦金融業</t>
  </si>
  <si>
    <t>その他の非預金信用機関</t>
  </si>
  <si>
    <t>政府関係金融機関</t>
  </si>
  <si>
    <t>住宅専門金融業</t>
  </si>
  <si>
    <t>証券金融業</t>
  </si>
  <si>
    <t>他に分類されない非預金信用機関</t>
  </si>
  <si>
    <t>金融商品取引業，商品先物取引業</t>
  </si>
  <si>
    <t>管理，補助的経済活動を行う事業所（65金融商品取引業，商品先物取引業）</t>
  </si>
  <si>
    <t>金融商品取引業</t>
  </si>
  <si>
    <t>金融商品取引業（投資助言・代理業・運用業，補助的金融商品取引業を除く）</t>
  </si>
  <si>
    <t>投資助言・代理業</t>
  </si>
  <si>
    <t>投資運用業</t>
  </si>
  <si>
    <t>補助的金融商品取引業</t>
  </si>
  <si>
    <t>商品先物取引業，商品投資顧問業</t>
  </si>
  <si>
    <t>商品先物取引業</t>
  </si>
  <si>
    <t>商品投資顧問業</t>
  </si>
  <si>
    <t>その他の商品先物取引業，商品投資顧問業</t>
  </si>
  <si>
    <t>補助的金融業等</t>
  </si>
  <si>
    <t>管理，補助的経済活動を行う事業所（66補助的金融業等）</t>
  </si>
  <si>
    <t>補助的金融業，金融附帯業</t>
  </si>
  <si>
    <t>短資業</t>
  </si>
  <si>
    <t>手形交換所</t>
  </si>
  <si>
    <t>両替業</t>
  </si>
  <si>
    <t>信用保証機関</t>
  </si>
  <si>
    <t>信用保証再保険機関</t>
  </si>
  <si>
    <t>預・貯金等保険機関</t>
  </si>
  <si>
    <t>金融商品取引所</t>
  </si>
  <si>
    <t>商品取引所</t>
  </si>
  <si>
    <t>その他の補助的金融業，金融附帯業</t>
  </si>
  <si>
    <t>信託業</t>
  </si>
  <si>
    <t>運用型信託業</t>
  </si>
  <si>
    <t>管理型信託業</t>
  </si>
  <si>
    <t>金融代理業</t>
  </si>
  <si>
    <t>金融商品仲介業</t>
  </si>
  <si>
    <t>信託契約代理業</t>
  </si>
  <si>
    <t>その他の金融代理業</t>
  </si>
  <si>
    <t>保険業（保険媒介代理業，保険サービス業を含む）</t>
  </si>
  <si>
    <t>管理，補助的経済活動を行う事業所（67保険業）</t>
  </si>
  <si>
    <t>生命保険業</t>
  </si>
  <si>
    <t>生命保険業（郵便保険業，生命保険再保険業を除く）</t>
  </si>
  <si>
    <t>郵便保険業</t>
  </si>
  <si>
    <t>生命保険再保険業</t>
  </si>
  <si>
    <t>その他の生命保険業</t>
  </si>
  <si>
    <t>損害保険業</t>
  </si>
  <si>
    <t>損害保険業（損害保険再保険業を除く）</t>
  </si>
  <si>
    <t>損害保険再保険業</t>
  </si>
  <si>
    <t>その他の損害保険業</t>
  </si>
  <si>
    <t>共済事業，少額短期保険業</t>
  </si>
  <si>
    <t>共済事業（各種災害補償法によるもの）</t>
  </si>
  <si>
    <t>共済事業（各種協同組合法等によるもの）</t>
  </si>
  <si>
    <t>少額短期保険業</t>
  </si>
  <si>
    <t>保険媒介代理業</t>
  </si>
  <si>
    <t>生命保険媒介業</t>
  </si>
  <si>
    <t>損害保険代理業</t>
  </si>
  <si>
    <t>共済事業媒介代理業・少額短期保険代理業</t>
  </si>
  <si>
    <t>保険サービス業</t>
  </si>
  <si>
    <t>保険料率算出団体</t>
  </si>
  <si>
    <t>損害査定業</t>
  </si>
  <si>
    <t>その他の保険サービス業</t>
  </si>
  <si>
    <t>K</t>
  </si>
  <si>
    <t>不動産業，物品賃貸業</t>
  </si>
  <si>
    <t>不動産取引業</t>
  </si>
  <si>
    <t>管理，補助的経済活動を行う事業所（68不動産取引業）</t>
  </si>
  <si>
    <t>建物売買業，土地売買業</t>
  </si>
  <si>
    <t>建物売買業</t>
  </si>
  <si>
    <t>土地売買業</t>
  </si>
  <si>
    <t>不動産代理業・仲介業</t>
  </si>
  <si>
    <t>不動産賃貸業・管理業</t>
  </si>
  <si>
    <t>管理，補助的経済活動を行う事業所（69不動産賃貸業・管理業）</t>
  </si>
  <si>
    <t>不動産賃貸業（貸家業，貸間業を除く）</t>
  </si>
  <si>
    <t>貸事務所業</t>
  </si>
  <si>
    <t>土地賃貸業</t>
  </si>
  <si>
    <t>その他の不動産賃貸業</t>
  </si>
  <si>
    <t>貸家業，貸間業</t>
  </si>
  <si>
    <t>貸家業</t>
  </si>
  <si>
    <t>貸間業</t>
  </si>
  <si>
    <t>駐車場業</t>
  </si>
  <si>
    <t>不動産管理業</t>
  </si>
  <si>
    <t>物品賃貸業</t>
  </si>
  <si>
    <t>管理，補助的経済活動を行う事業所（70物品賃貸業）</t>
  </si>
  <si>
    <t>各種物品賃貸業</t>
  </si>
  <si>
    <t>総合リース業</t>
  </si>
  <si>
    <t>その他の各種物品賃貸業</t>
  </si>
  <si>
    <t>産業用機械器具賃貸業</t>
  </si>
  <si>
    <t>産業用機械器具賃貸業（建設機械器具を除く）</t>
  </si>
  <si>
    <t>建設機械器具賃貸業</t>
  </si>
  <si>
    <t>事務用機械器具賃貸業</t>
  </si>
  <si>
    <t>事務用機械器具賃貸業（電子計算機を除く）</t>
  </si>
  <si>
    <t>電子計算機・同関連機器賃貸業</t>
  </si>
  <si>
    <t>自動車賃貸業</t>
  </si>
  <si>
    <t>スポーツ・娯楽用品賃貸業</t>
  </si>
  <si>
    <t>その他の物品賃貸業</t>
  </si>
  <si>
    <t>映画・演劇用品賃貸業</t>
  </si>
  <si>
    <t>音楽・映像記録物賃貸業（別掲を除く）</t>
  </si>
  <si>
    <t>貸衣しょう業（別掲を除く）</t>
  </si>
  <si>
    <t>他に分類されない物品賃貸業</t>
  </si>
  <si>
    <t>L</t>
  </si>
  <si>
    <t>学術研究，専門・技術サービス業</t>
  </si>
  <si>
    <t>学術・開発研究機関</t>
  </si>
  <si>
    <t>管理，補助的経済活動を行う事業所（71学術・開発研究機関）</t>
  </si>
  <si>
    <t>自然科学研究所</t>
  </si>
  <si>
    <t>理学研究所</t>
  </si>
  <si>
    <t>工学研究所</t>
  </si>
  <si>
    <t>農学研究所</t>
  </si>
  <si>
    <t>医学・薬学研究所</t>
  </si>
  <si>
    <t>人文・社会科学研究所</t>
  </si>
  <si>
    <t>専門サービス業（他に分類されないもの）</t>
  </si>
  <si>
    <t>管理，補助的経済活動を行う事業所（72専門サービス業）</t>
  </si>
  <si>
    <t>法律事務所，特許事務所</t>
  </si>
  <si>
    <t>法律事務所</t>
  </si>
  <si>
    <t>特許事務所</t>
  </si>
  <si>
    <t>公証人役場，司法書士事務所，土地家屋調査士事務所</t>
  </si>
  <si>
    <t>公証人役場，司法書士事務所</t>
  </si>
  <si>
    <t>土地家屋調査士事務所</t>
  </si>
  <si>
    <t>行政書士事務所</t>
  </si>
  <si>
    <t>公認会計士事務所，税理士事務所</t>
  </si>
  <si>
    <t>公認会計士事務所</t>
  </si>
  <si>
    <t>税理士事務所</t>
  </si>
  <si>
    <t>社会保険労務士事務所</t>
  </si>
  <si>
    <t>デザイン業</t>
  </si>
  <si>
    <t>著述・芸術家業</t>
  </si>
  <si>
    <t>著述家業</t>
  </si>
  <si>
    <t>芸術家業</t>
  </si>
  <si>
    <t>経営コンサルタント業，純粋持株会社</t>
  </si>
  <si>
    <t>経営コンサルタント業</t>
  </si>
  <si>
    <t>純粋持株会社</t>
  </si>
  <si>
    <t>その他の専門サービス業</t>
  </si>
  <si>
    <t>興信所</t>
  </si>
  <si>
    <t>翻訳業（著述家業を除く）</t>
  </si>
  <si>
    <t>通訳業，通訳案内業</t>
  </si>
  <si>
    <t>不動産鑑定業</t>
  </si>
  <si>
    <t>他に分類されない専門サービス業</t>
  </si>
  <si>
    <t>広告業</t>
  </si>
  <si>
    <t>管理，補助的経済活動を行う事業所（73広告業）</t>
  </si>
  <si>
    <t>技術サービス業（他に分類されないもの）</t>
  </si>
  <si>
    <t>管理，補助的経済活動を行う事業所（74技術サービス業）</t>
  </si>
  <si>
    <t>獣医業</t>
  </si>
  <si>
    <t>土木建築サービス業</t>
  </si>
  <si>
    <t>建築設計業</t>
  </si>
  <si>
    <t>測量業</t>
  </si>
  <si>
    <t>その他の土木建築サービス業</t>
  </si>
  <si>
    <t>機械設計業</t>
  </si>
  <si>
    <t>商品・非破壊検査業</t>
  </si>
  <si>
    <t>商品検査業</t>
  </si>
  <si>
    <t>非破壊検査業</t>
  </si>
  <si>
    <t>計量証明業</t>
  </si>
  <si>
    <t>一般計量証明業</t>
  </si>
  <si>
    <t>環境計量証明業</t>
  </si>
  <si>
    <t>その他の計量証明業</t>
  </si>
  <si>
    <t>写真業</t>
  </si>
  <si>
    <t>写真業（商業写真業を除く）</t>
  </si>
  <si>
    <t>商業写真業</t>
  </si>
  <si>
    <t>その他の技術サービス業</t>
  </si>
  <si>
    <t>M</t>
  </si>
  <si>
    <t>宿泊業，飲食サービス業</t>
  </si>
  <si>
    <t>宿泊業</t>
  </si>
  <si>
    <t>管理，補助的経済活動を行う事業所（75宿泊業）</t>
  </si>
  <si>
    <t>旅館，ホテル</t>
  </si>
  <si>
    <t>簡易宿所</t>
  </si>
  <si>
    <t>下宿業</t>
  </si>
  <si>
    <t>その他の宿泊業</t>
  </si>
  <si>
    <t>会社・団体の宿泊所</t>
  </si>
  <si>
    <t>リゾートクラブ</t>
  </si>
  <si>
    <t>他に分類されない宿泊業</t>
  </si>
  <si>
    <t>飲食店</t>
  </si>
  <si>
    <t>持ち帰り・配達飲食サービス業</t>
  </si>
  <si>
    <t>N</t>
  </si>
  <si>
    <t>生活関連サービス業，娯楽業</t>
  </si>
  <si>
    <t>洗濯・理容・美容・浴場業</t>
  </si>
  <si>
    <t>管理，補助的経済活動を行う事業所（78洗濯・理容・美容・浴場業）</t>
  </si>
  <si>
    <t>洗濯業</t>
  </si>
  <si>
    <t>普通洗濯業</t>
  </si>
  <si>
    <t>洗濯物取次業</t>
  </si>
  <si>
    <t>リネンサプライ業</t>
  </si>
  <si>
    <t>理容業</t>
  </si>
  <si>
    <t>美容業</t>
  </si>
  <si>
    <t>一般公衆浴場業</t>
  </si>
  <si>
    <t>その他の公衆浴場業</t>
  </si>
  <si>
    <t>その他の洗濯・理容・美容・浴場業</t>
  </si>
  <si>
    <t>洗張・染物業</t>
  </si>
  <si>
    <t>エステティック業</t>
  </si>
  <si>
    <t>リラクゼーション業(手技を用いるもの)</t>
  </si>
  <si>
    <t>ネイルサービス業</t>
  </si>
  <si>
    <t>他に分類されない洗濯・理容・美容・浴場業</t>
  </si>
  <si>
    <t>その他の生活関連サービス業</t>
  </si>
  <si>
    <t>管理，補助的経済活動を行う事業所（79その他の生活関連サービス業）</t>
  </si>
  <si>
    <t>旅行業</t>
  </si>
  <si>
    <t>旅行業(旅行業者代理業を除く)</t>
  </si>
  <si>
    <t>旅行業者代理業</t>
  </si>
  <si>
    <t>家事サービス業</t>
  </si>
  <si>
    <t>家事サービス業（住込みのもの）</t>
  </si>
  <si>
    <t>家事サービス業（住込みでないもの）</t>
  </si>
  <si>
    <t>衣服裁縫修理業</t>
  </si>
  <si>
    <t>物品預り業</t>
  </si>
  <si>
    <t>火葬・墓地管理業</t>
  </si>
  <si>
    <t>火葬業</t>
  </si>
  <si>
    <t>墓地管理業</t>
  </si>
  <si>
    <t>冠婚葬祭業</t>
  </si>
  <si>
    <t>葬儀業</t>
  </si>
  <si>
    <t>結婚式場業</t>
  </si>
  <si>
    <t>冠婚葬祭互助会</t>
  </si>
  <si>
    <t>他に分類されない生活関連サービス業</t>
  </si>
  <si>
    <t>食品賃加工業</t>
  </si>
  <si>
    <t>結婚相談業，結婚式場紹介業</t>
  </si>
  <si>
    <t>写真プリント，現像・焼付業</t>
  </si>
  <si>
    <t>他に分類されないその他の生活関連サービス業</t>
  </si>
  <si>
    <t>娯楽業</t>
  </si>
  <si>
    <t>管理，補助的経済活動を行う事業所（80娯楽業）</t>
  </si>
  <si>
    <t>映画館</t>
  </si>
  <si>
    <t>興行場（別掲を除く），興行団</t>
  </si>
  <si>
    <t>劇場</t>
  </si>
  <si>
    <t>興行場</t>
  </si>
  <si>
    <t>劇団</t>
  </si>
  <si>
    <t>楽団，舞踏団</t>
  </si>
  <si>
    <t>演芸・スポーツ等興行団</t>
  </si>
  <si>
    <t>競輪・競馬等の競走場，競技団</t>
  </si>
  <si>
    <t>競輪場</t>
  </si>
  <si>
    <t>競馬場</t>
  </si>
  <si>
    <t>自動車・モータボートの競走場</t>
  </si>
  <si>
    <t>競輪競技団</t>
  </si>
  <si>
    <t>競馬競技団</t>
  </si>
  <si>
    <t>自動車・モータボートの競技団</t>
  </si>
  <si>
    <t>スポーツ施設提供業</t>
  </si>
  <si>
    <t>スポーツ施設提供業（別掲を除く）</t>
  </si>
  <si>
    <t>体育館</t>
  </si>
  <si>
    <t>ゴルフ場</t>
  </si>
  <si>
    <t>ゴルフ練習場</t>
  </si>
  <si>
    <t>ボウリング場</t>
  </si>
  <si>
    <t>テニス場</t>
  </si>
  <si>
    <t>バッティング・テニス練習場</t>
  </si>
  <si>
    <t>フィットネスクラブ</t>
  </si>
  <si>
    <t>公園，遊園地</t>
  </si>
  <si>
    <t>公園</t>
  </si>
  <si>
    <t>遊園地（テーマパークを除く）</t>
  </si>
  <si>
    <t>テーマパーク</t>
  </si>
  <si>
    <t>遊戯場</t>
  </si>
  <si>
    <t>ビリヤード場</t>
  </si>
  <si>
    <t>囲碁・将棋所</t>
  </si>
  <si>
    <t>マージャンクラブ</t>
  </si>
  <si>
    <t>パチンコホール</t>
  </si>
  <si>
    <t>ゲームセンター</t>
  </si>
  <si>
    <t>その他の遊戯場</t>
  </si>
  <si>
    <t>その他の娯楽業</t>
  </si>
  <si>
    <t>ダンスホール</t>
  </si>
  <si>
    <t>マリーナ業</t>
  </si>
  <si>
    <t>遊漁船業</t>
  </si>
  <si>
    <t>芸ぎ業</t>
  </si>
  <si>
    <t>カラオケボックス業</t>
  </si>
  <si>
    <t>娯楽に附帯するサービス業</t>
  </si>
  <si>
    <t>他に分類されない娯楽業</t>
  </si>
  <si>
    <t>O</t>
  </si>
  <si>
    <t>教育，学習支援業</t>
  </si>
  <si>
    <t>学校教育</t>
  </si>
  <si>
    <t>管理，補助的経済活動を行う事業所（81学校教育）</t>
  </si>
  <si>
    <t>幼稚園</t>
  </si>
  <si>
    <t>小学校</t>
  </si>
  <si>
    <t>中学校</t>
  </si>
  <si>
    <t>高等学校，中等教育学校</t>
  </si>
  <si>
    <t>高等学校</t>
  </si>
  <si>
    <t>中等教育学校</t>
  </si>
  <si>
    <t>特別支援学校</t>
  </si>
  <si>
    <t>高等教育機関</t>
  </si>
  <si>
    <t>大学</t>
  </si>
  <si>
    <t>短期大学</t>
  </si>
  <si>
    <t>高等専門学校</t>
  </si>
  <si>
    <t>専修学校，各種学校</t>
  </si>
  <si>
    <t>専修学校</t>
  </si>
  <si>
    <t>各種学校</t>
  </si>
  <si>
    <t>学校教育支援機関</t>
  </si>
  <si>
    <t>幼保連携型認定こども園</t>
  </si>
  <si>
    <t>その他の教育，学習支援業</t>
  </si>
  <si>
    <t>管理，補助的経済活動を行う事業所（82その他の教育，学習支援業）</t>
  </si>
  <si>
    <t>社会教育</t>
  </si>
  <si>
    <t>公民館</t>
  </si>
  <si>
    <t>図書館</t>
  </si>
  <si>
    <t>博物館，美術館</t>
  </si>
  <si>
    <t>動物園，植物園，水族館</t>
  </si>
  <si>
    <t>青少年教育施設</t>
  </si>
  <si>
    <t>社会通信教育</t>
  </si>
  <si>
    <t>その他の社会教育</t>
  </si>
  <si>
    <t>職業・教育支援施設</t>
  </si>
  <si>
    <t>職員教育施設・支援業</t>
  </si>
  <si>
    <t>職業訓練施設</t>
  </si>
  <si>
    <t>その他の職業・教育支援施設</t>
  </si>
  <si>
    <t>学習塾</t>
  </si>
  <si>
    <t>教養・技能教授業</t>
  </si>
  <si>
    <t>音楽教授業</t>
  </si>
  <si>
    <t>書道教授業</t>
  </si>
  <si>
    <t>生花・茶道教授業</t>
  </si>
  <si>
    <t>そろばん教授業</t>
  </si>
  <si>
    <t>外国語会話教授業</t>
  </si>
  <si>
    <t>スポーツ・健康教授業</t>
  </si>
  <si>
    <t>その他の教養・技能教授業</t>
  </si>
  <si>
    <t>他に分類されない教育，学習支援業</t>
  </si>
  <si>
    <t>P</t>
  </si>
  <si>
    <t>医療，福祉</t>
  </si>
  <si>
    <t>医療業</t>
  </si>
  <si>
    <t>管理，補助的経済活動を行う事業所（83医療業）</t>
  </si>
  <si>
    <t>病院</t>
  </si>
  <si>
    <t>一般病院</t>
  </si>
  <si>
    <t>精神科病院</t>
  </si>
  <si>
    <t>一般診療所</t>
  </si>
  <si>
    <t>有床診療所</t>
  </si>
  <si>
    <t>無床診療所</t>
  </si>
  <si>
    <t>歯科診療所</t>
  </si>
  <si>
    <t>助産・看護業</t>
  </si>
  <si>
    <t>助産所</t>
  </si>
  <si>
    <t>看護業</t>
  </si>
  <si>
    <t>療術業</t>
  </si>
  <si>
    <t>あん摩マッサージ指圧師・はり師・きゅう師・柔道整復師の施術所</t>
  </si>
  <si>
    <t>その他の療術業</t>
  </si>
  <si>
    <t>医療に附帯するサービス業</t>
  </si>
  <si>
    <t>歯科技工所</t>
  </si>
  <si>
    <t>その他の医療に附帯するサービス業</t>
  </si>
  <si>
    <t>保健衛生</t>
  </si>
  <si>
    <t>管理，補助的経済活動を行う事業所（84保健衛生）</t>
  </si>
  <si>
    <t>保健所</t>
  </si>
  <si>
    <t>健康相談施設</t>
  </si>
  <si>
    <t>結核健康相談施設</t>
  </si>
  <si>
    <t>精神保健相談施設</t>
  </si>
  <si>
    <t>母子健康相談施設</t>
  </si>
  <si>
    <t>その他の健康相談施設</t>
  </si>
  <si>
    <t>その他の保健衛生</t>
  </si>
  <si>
    <t>検疫所（動物検疫所，植物防疫所を除く）</t>
  </si>
  <si>
    <t>検査業</t>
  </si>
  <si>
    <t>消毒業</t>
  </si>
  <si>
    <t>他に分類されない保健衛生</t>
  </si>
  <si>
    <t>社会保険・社会福祉・介護事業</t>
  </si>
  <si>
    <t>管理，補助的経済活動を行う事業所（85社会保険・社会福祉・介護事業）</t>
  </si>
  <si>
    <t>社会保険事業団体</t>
  </si>
  <si>
    <t>福祉事務所</t>
  </si>
  <si>
    <t>児童福祉事業</t>
  </si>
  <si>
    <t>保育所</t>
  </si>
  <si>
    <t>その他の児童福祉事業</t>
  </si>
  <si>
    <t>老人福祉・介護事業</t>
  </si>
  <si>
    <t>特別養護老人ホーム</t>
  </si>
  <si>
    <t>介護老人保健施設</t>
  </si>
  <si>
    <t>通所・短期入所介護事業</t>
  </si>
  <si>
    <t>訪問介護事業</t>
  </si>
  <si>
    <t>認知症老人グループホーム</t>
  </si>
  <si>
    <t>有料老人ホーム</t>
  </si>
  <si>
    <t>その他の老人福祉・介護事業</t>
  </si>
  <si>
    <t>障害者福祉事業</t>
  </si>
  <si>
    <t>居住支援事業</t>
  </si>
  <si>
    <t>その他の障害者福祉事業</t>
  </si>
  <si>
    <t>その他の社会保険・社会福祉・介護事業</t>
  </si>
  <si>
    <t>更生保護事業</t>
  </si>
  <si>
    <t>他に分類されない社会保険・社会福祉・介護事業</t>
  </si>
  <si>
    <t>Q</t>
  </si>
  <si>
    <t>複合サービス事業</t>
  </si>
  <si>
    <t>郵便局</t>
  </si>
  <si>
    <t>管理，補助的経済活動を行う事業所（86郵便局）</t>
  </si>
  <si>
    <t>郵便局受託業</t>
  </si>
  <si>
    <t>簡易郵便局</t>
  </si>
  <si>
    <t>その他の郵便局受託業</t>
  </si>
  <si>
    <t>協同組合（他に分類されないもの）</t>
  </si>
  <si>
    <t>管理，補助的経済活動を行う事業所（87協同組合）</t>
  </si>
  <si>
    <t>農林水産業協同組合（他に分類されないもの）</t>
  </si>
  <si>
    <t>農業協同組合（他に分類されないもの）</t>
  </si>
  <si>
    <t>漁業協同組合（他に分類されないもの）</t>
  </si>
  <si>
    <t>水産加工業協同組合（他に分類されないもの）</t>
  </si>
  <si>
    <t>森林組合（他に分類されないもの）</t>
  </si>
  <si>
    <t>事業協同組合（他に分類されないもの）</t>
  </si>
  <si>
    <t>R</t>
  </si>
  <si>
    <t>サービス業（他に分類されないもの）</t>
  </si>
  <si>
    <t>廃棄物処理業</t>
  </si>
  <si>
    <t>管理，補助的経済活動を行う事業所（88廃棄物処理業）</t>
  </si>
  <si>
    <t>一般廃棄物処理業</t>
  </si>
  <si>
    <t>し尿収集運搬業</t>
  </si>
  <si>
    <t>し尿処分業</t>
  </si>
  <si>
    <t>浄化槽清掃業</t>
  </si>
  <si>
    <t>浄化槽保守点検業</t>
  </si>
  <si>
    <t>ごみ収集運搬業</t>
  </si>
  <si>
    <t>ごみ処分業</t>
  </si>
  <si>
    <t>清掃事務所</t>
  </si>
  <si>
    <t>産業廃棄物処理業</t>
  </si>
  <si>
    <t>産業廃棄物収集運搬業</t>
  </si>
  <si>
    <t>産業廃棄物処分業</t>
  </si>
  <si>
    <t>特別管理産業廃棄物収集運搬業</t>
  </si>
  <si>
    <t>特別管理産業廃棄物処分業</t>
  </si>
  <si>
    <t>その他の廃棄物処理業</t>
  </si>
  <si>
    <t>死亡獣畜取扱業</t>
  </si>
  <si>
    <t>他に分類されない廃棄物処理業</t>
  </si>
  <si>
    <t>自動車整備業</t>
  </si>
  <si>
    <t>管理，補助的経済活動を行う事業所（89自動車整備業）</t>
  </si>
  <si>
    <t>自動車一般整備業</t>
  </si>
  <si>
    <t>その他の自動車整備業</t>
  </si>
  <si>
    <t>機械等修理業（別掲を除く）</t>
  </si>
  <si>
    <t>管理，補助的経済活動を行う事業所（90機械等修理業）</t>
  </si>
  <si>
    <t>機械修理業（電気機械器具を除く）</t>
  </si>
  <si>
    <t>一般機械修理業（建設・鉱山機械を除く）</t>
  </si>
  <si>
    <t>建設・鉱山機械整備業</t>
  </si>
  <si>
    <t>電気機械器具修理業</t>
  </si>
  <si>
    <t>表具業</t>
  </si>
  <si>
    <t>その他の修理業</t>
  </si>
  <si>
    <t>家具修理業</t>
  </si>
  <si>
    <t>時計修理業</t>
  </si>
  <si>
    <t>履物修理業</t>
  </si>
  <si>
    <t>かじ業</t>
  </si>
  <si>
    <t>他に分類されない修理業</t>
  </si>
  <si>
    <t>職業紹介・労働者派遣業</t>
  </si>
  <si>
    <t>管理，補助的経済活動を行う事業所（91職業紹介・労働者派遣業）</t>
  </si>
  <si>
    <t>職業紹介業</t>
  </si>
  <si>
    <t>労働者派遣業</t>
  </si>
  <si>
    <t>その他の事業サービス業</t>
  </si>
  <si>
    <t>管理，補助的経済活動を行う事業所（92その他の事業サービス業）</t>
  </si>
  <si>
    <t>速記・ワープロ入力・複写業</t>
  </si>
  <si>
    <t>速記・ワープロ入力業</t>
  </si>
  <si>
    <t>複写業</t>
  </si>
  <si>
    <t>建物サービス業</t>
  </si>
  <si>
    <t>ビルメンテナンス業</t>
  </si>
  <si>
    <t>その他の建物サービス業</t>
  </si>
  <si>
    <t>警備業</t>
  </si>
  <si>
    <t>他に分類されない事業サービス業</t>
  </si>
  <si>
    <t>ディスプレイ業</t>
  </si>
  <si>
    <t>産業用設備洗浄業</t>
  </si>
  <si>
    <t>看板書き業</t>
  </si>
  <si>
    <t>コールセンター業</t>
  </si>
  <si>
    <t>他に分類されないその他の事業サービス業</t>
  </si>
  <si>
    <t>政治・経済・文化団体</t>
  </si>
  <si>
    <t>経済団体</t>
  </si>
  <si>
    <t>実業団体</t>
  </si>
  <si>
    <t>同業団体</t>
  </si>
  <si>
    <t>労働団体</t>
  </si>
  <si>
    <t>学術・文化団体</t>
  </si>
  <si>
    <t>学術団体</t>
  </si>
  <si>
    <t>文化団体</t>
  </si>
  <si>
    <t>政治団体</t>
  </si>
  <si>
    <t>他に分類されない非営利的団体</t>
  </si>
  <si>
    <t>宗教</t>
  </si>
  <si>
    <t>神道系宗教</t>
  </si>
  <si>
    <t>神社，神道教会</t>
  </si>
  <si>
    <t>教派事務所</t>
  </si>
  <si>
    <t>仏教系宗教</t>
  </si>
  <si>
    <t>寺院，仏教教会</t>
  </si>
  <si>
    <t>宗派事務所</t>
  </si>
  <si>
    <t>キリスト教系宗教</t>
  </si>
  <si>
    <t>キリスト教教会，修道院</t>
  </si>
  <si>
    <t>教団事務所</t>
  </si>
  <si>
    <t>その他の宗教</t>
  </si>
  <si>
    <t>その他の宗教の教会</t>
  </si>
  <si>
    <t>その他の宗教の教団事務所</t>
  </si>
  <si>
    <t>その他のサービス業</t>
  </si>
  <si>
    <t>管理，補助的経済活動を行う事業所（95その他のサービス業）</t>
  </si>
  <si>
    <t>集会場</t>
  </si>
  <si>
    <t>と畜場</t>
  </si>
  <si>
    <t>他に分類されないサービス業</t>
  </si>
  <si>
    <t>外国公務</t>
  </si>
  <si>
    <t>外国公館</t>
  </si>
  <si>
    <t>その他の外国公務</t>
  </si>
  <si>
    <t>S</t>
  </si>
  <si>
    <t>公務（他に分類されるものを除く）</t>
  </si>
  <si>
    <t>国家公務</t>
  </si>
  <si>
    <t>立法機関</t>
  </si>
  <si>
    <t>司法機関</t>
  </si>
  <si>
    <t>行政機関</t>
  </si>
  <si>
    <t>地方公務</t>
  </si>
  <si>
    <t>都道府県機関</t>
  </si>
  <si>
    <t>市町村機関</t>
  </si>
  <si>
    <t>T</t>
  </si>
  <si>
    <t>分類不能の産業</t>
  </si>
  <si>
    <t>中小企業法上の分類</t>
    <rPh sb="0" eb="2">
      <t>チュウショウ</t>
    </rPh>
    <rPh sb="2" eb="4">
      <t>キギョウ</t>
    </rPh>
    <rPh sb="4" eb="5">
      <t>ホウ</t>
    </rPh>
    <rPh sb="5" eb="6">
      <t>ジョウ</t>
    </rPh>
    <rPh sb="7" eb="9">
      <t>ブンルイ</t>
    </rPh>
    <phoneticPr fontId="64"/>
  </si>
  <si>
    <t>管理，補助的経済活動を行う事業所（50各種商品卸売業）</t>
  </si>
  <si>
    <t>自家用倉庫</t>
  </si>
  <si>
    <t>各種商品卸売業（従業者が常時100人以上のもの）</t>
  </si>
  <si>
    <t>その他の各種商品卸売業</t>
  </si>
  <si>
    <t>管理，補助的経済活動を行う事業所（51繊維・衣服等卸売業）</t>
  </si>
  <si>
    <t>繊維品卸売業（衣服，身の回り品を除く）</t>
  </si>
  <si>
    <t>繊維原料卸売業</t>
  </si>
  <si>
    <t>糸卸売業</t>
  </si>
  <si>
    <t>織物卸売業（室内装飾繊維品を除く）</t>
  </si>
  <si>
    <t>衣服卸売業</t>
  </si>
  <si>
    <t>男子服卸売業</t>
  </si>
  <si>
    <t>婦人・子供服卸売業</t>
  </si>
  <si>
    <t>下着類卸売業</t>
  </si>
  <si>
    <t>その他の衣服卸売業</t>
  </si>
  <si>
    <t>身の回り品卸売業</t>
  </si>
  <si>
    <t>寝具類卸売業</t>
  </si>
  <si>
    <t>靴・履物卸売業</t>
  </si>
  <si>
    <t>かばん・袋物卸売業</t>
  </si>
  <si>
    <t>その他の身の回り品卸売業</t>
  </si>
  <si>
    <t>管理，補助的経済活動を行う事業所（52飲食料品卸売業）</t>
  </si>
  <si>
    <t>農畜産物・水産物卸売業</t>
  </si>
  <si>
    <t>米麦卸売業</t>
  </si>
  <si>
    <t>雑穀・豆類卸売業</t>
  </si>
  <si>
    <t>野菜卸売業</t>
  </si>
  <si>
    <t>果実卸売業</t>
  </si>
  <si>
    <t>食肉卸売業</t>
  </si>
  <si>
    <t>生鮮魚介卸売業</t>
  </si>
  <si>
    <t>その他の農畜産物・水産物卸売業</t>
  </si>
  <si>
    <t>食料・飲料卸売業</t>
  </si>
  <si>
    <t>砂糖・味そ・しょう油卸売業</t>
  </si>
  <si>
    <t>酒類卸売業</t>
  </si>
  <si>
    <t>乾物卸売業</t>
  </si>
  <si>
    <t>菓子・パン類卸売業</t>
  </si>
  <si>
    <t>飲料卸売業（別掲を除く）</t>
  </si>
  <si>
    <t>茶類卸売業</t>
  </si>
  <si>
    <t>牛乳・乳製品卸売業</t>
  </si>
  <si>
    <t>その他の食料・飲料卸売業</t>
  </si>
  <si>
    <t>管理，補助的経済活動を行う事業所（53建築材料，鉱物・金属材料等卸売業）</t>
  </si>
  <si>
    <t>建築材料卸売業</t>
  </si>
  <si>
    <t>木材・竹材卸売業</t>
  </si>
  <si>
    <t>セメント卸売業</t>
  </si>
  <si>
    <t>板ガラス卸売業</t>
  </si>
  <si>
    <t>建築用金属製品卸売業（建築用金物を除く）</t>
  </si>
  <si>
    <t>その他の建築材料卸売業</t>
  </si>
  <si>
    <t>化学製品卸売業</t>
  </si>
  <si>
    <t>塗料卸売業</t>
  </si>
  <si>
    <t>プラスチック卸売業</t>
  </si>
  <si>
    <t>その他の化学製品卸売業</t>
  </si>
  <si>
    <t>石油・鉱物卸売業</t>
  </si>
  <si>
    <t>石油卸売業</t>
  </si>
  <si>
    <t>鉱物卸売業（石油を除く）</t>
  </si>
  <si>
    <t>鉄鋼製品卸売業</t>
  </si>
  <si>
    <t>鉄鋼粗製品卸売業</t>
  </si>
  <si>
    <t>鉄鋼一次製品卸売業</t>
  </si>
  <si>
    <t>その他の鉄鋼製品卸売業</t>
  </si>
  <si>
    <t>非鉄金属卸売業</t>
  </si>
  <si>
    <t>非鉄金属地金卸売業</t>
  </si>
  <si>
    <t>非鉄金属製品卸売業</t>
  </si>
  <si>
    <t>再生資源卸売業</t>
  </si>
  <si>
    <t>空瓶・空缶等空容器卸売業</t>
  </si>
  <si>
    <t>鉄スクラップ卸売業</t>
  </si>
  <si>
    <t>非鉄金属スクラップ卸売業</t>
  </si>
  <si>
    <t>古紙卸売業</t>
  </si>
  <si>
    <t>その他の再生資源卸売業</t>
  </si>
  <si>
    <t>管理，補助的経済活動を行う事業所（54機械器具卸売業）</t>
  </si>
  <si>
    <t>産業機械器具卸売業</t>
  </si>
  <si>
    <t>農業用機械器具卸売業</t>
  </si>
  <si>
    <t>建設機械・鉱山機械卸売業</t>
  </si>
  <si>
    <t>金属加工機械卸売業</t>
  </si>
  <si>
    <t>事務用機械器具卸売業</t>
  </si>
  <si>
    <t>その他の産業機械器具卸売業</t>
  </si>
  <si>
    <t>自動車卸売業</t>
  </si>
  <si>
    <t>自動車卸売業（二輪自動車を含む）</t>
  </si>
  <si>
    <t>自動車部分品・附属品卸売業（中古品を除く）</t>
  </si>
  <si>
    <t>自動車中古部品卸売業</t>
  </si>
  <si>
    <t>電気機械器具卸売業</t>
  </si>
  <si>
    <t>家庭用電気機械器具卸売業</t>
  </si>
  <si>
    <t>電気機械器具卸売業（家庭用電気機械器具を除く）</t>
  </si>
  <si>
    <t>その他の機械器具卸売業</t>
  </si>
  <si>
    <t>輸送用機械器具卸売業（自動車を除く）</t>
  </si>
  <si>
    <t>計量器・理化学機械器具・光学機械器具等卸売業</t>
  </si>
  <si>
    <t>医療用機械器具卸売業（歯科用機械器具を含む）</t>
  </si>
  <si>
    <t>管理，補助的経済活動を行う事業所（55その他の卸売業）</t>
  </si>
  <si>
    <t>家具・建具・じゅう器等卸売業</t>
  </si>
  <si>
    <t>家具・建具卸売業</t>
  </si>
  <si>
    <t>荒物卸売業</t>
  </si>
  <si>
    <t>畳卸売業</t>
  </si>
  <si>
    <t>室内装飾繊維品卸売業</t>
  </si>
  <si>
    <t>陶磁器・ガラス器卸売業</t>
  </si>
  <si>
    <t>その他のじゅう器卸売業</t>
  </si>
  <si>
    <t>医薬品・化粧品等卸売業</t>
  </si>
  <si>
    <t>医薬品卸売業</t>
  </si>
  <si>
    <t>医療用品卸売業</t>
  </si>
  <si>
    <t>化粧品卸売業</t>
  </si>
  <si>
    <t>合成洗剤卸売業</t>
  </si>
  <si>
    <t>紙・紙製品卸売業</t>
  </si>
  <si>
    <t>紙卸売業</t>
  </si>
  <si>
    <t>紙製品卸売業</t>
  </si>
  <si>
    <t>他に分類されない卸売業</t>
  </si>
  <si>
    <t>金物卸売業</t>
  </si>
  <si>
    <t>肥料・飼料卸売業</t>
  </si>
  <si>
    <t>スポーツ用品卸売業</t>
  </si>
  <si>
    <t>娯楽用品・がん具卸売業</t>
  </si>
  <si>
    <t>たばこ卸売業</t>
  </si>
  <si>
    <t>ジュエリー製品卸売業</t>
  </si>
  <si>
    <t>書籍・雑誌卸売業</t>
  </si>
  <si>
    <t>代理商，仲立業</t>
  </si>
  <si>
    <t>他に分類されないその他の卸売業</t>
  </si>
  <si>
    <t>管理，補助的経済活動を行う事業所（56各種商品小売業）</t>
  </si>
  <si>
    <t>百貨店，総合スーパー</t>
  </si>
  <si>
    <t>その他の各種商品小売業（従業者が常時50人未満のもの）</t>
  </si>
  <si>
    <t>管理，補助的経済活動を行う事業所（57織物・衣服・身の回り品小売業）</t>
  </si>
  <si>
    <t>呉服・服地・寝具小売業</t>
  </si>
  <si>
    <t>呉服・服地小売業</t>
  </si>
  <si>
    <t>寝具小売業</t>
  </si>
  <si>
    <t>男子服小売業</t>
  </si>
  <si>
    <t>婦人・子供服小売業</t>
  </si>
  <si>
    <t>婦人服小売業</t>
  </si>
  <si>
    <t>子供服小売業</t>
  </si>
  <si>
    <t>靴・履物小売業</t>
  </si>
  <si>
    <t>靴小売業</t>
  </si>
  <si>
    <t>履物小売業（靴を除く）</t>
  </si>
  <si>
    <t>その他の織物・衣服・身の回り品小売業</t>
  </si>
  <si>
    <t>かばん・袋物小売業</t>
  </si>
  <si>
    <t>下着類小売業</t>
  </si>
  <si>
    <t>洋品雑貨・小間物小売業</t>
  </si>
  <si>
    <t>他に分類されない織物・衣服・身の回り品小売業</t>
  </si>
  <si>
    <t>管理，補助的経済活動を行う事業所（58飲食料品小売業）</t>
  </si>
  <si>
    <t>各種食料品小売業</t>
  </si>
  <si>
    <t>野菜・果実小売業</t>
  </si>
  <si>
    <t>野菜小売業</t>
  </si>
  <si>
    <t>果実小売業</t>
  </si>
  <si>
    <t>食肉小売業</t>
  </si>
  <si>
    <t>食肉小売業（卵，鳥肉を除く）</t>
  </si>
  <si>
    <t>卵・鳥肉小売業</t>
  </si>
  <si>
    <t>鮮魚小売業</t>
  </si>
  <si>
    <t>酒小売業</t>
  </si>
  <si>
    <t>菓子・パン小売業</t>
  </si>
  <si>
    <t>菓子小売業（製造小売）</t>
  </si>
  <si>
    <t>菓子小売業（製造小売でないもの）</t>
  </si>
  <si>
    <t>パン小売業（製造小売）</t>
  </si>
  <si>
    <t>パン小売業（製造小売でないもの）</t>
  </si>
  <si>
    <t>その他の飲食料品小売業</t>
  </si>
  <si>
    <t>コンビニエンスストア（飲食料品を中心とするものに限る）</t>
  </si>
  <si>
    <t>牛乳小売業</t>
  </si>
  <si>
    <t>飲料小売業（別掲を除く）</t>
  </si>
  <si>
    <t>茶類小売業</t>
  </si>
  <si>
    <t>料理品小売業</t>
  </si>
  <si>
    <t>米穀類小売業</t>
  </si>
  <si>
    <t>豆腐・かまぼこ等加工食品小売業</t>
  </si>
  <si>
    <t>乾物小売業</t>
  </si>
  <si>
    <t>他に分類されない飲食料品小売業</t>
  </si>
  <si>
    <t>管理，補助的経済活動を行う事業所（59機械器具小売業）</t>
  </si>
  <si>
    <t>自動車小売業</t>
  </si>
  <si>
    <t>自動車（新車）小売業</t>
  </si>
  <si>
    <t>中古自動車小売業</t>
  </si>
  <si>
    <t>自動車部分品・附属品小売業</t>
  </si>
  <si>
    <t>二輪自動車小売業（原動機付自転車を含む）</t>
  </si>
  <si>
    <t>自転車小売業</t>
  </si>
  <si>
    <t>機械器具小売業（自動車，自転車を除く）</t>
  </si>
  <si>
    <t>電気機械器具小売業（中古品を除く）</t>
  </si>
  <si>
    <t>電気事務機械器具小売業（中古品を除く）</t>
  </si>
  <si>
    <t>中古電気製品小売業</t>
  </si>
  <si>
    <t>その他の機械器具小売業</t>
  </si>
  <si>
    <t>管理，補助的経済活動を行う事業所（60その他の小売業）</t>
  </si>
  <si>
    <t>家具・建具・畳小売業</t>
  </si>
  <si>
    <t>家具小売業</t>
  </si>
  <si>
    <t>建具小売業</t>
  </si>
  <si>
    <t>畳小売業</t>
  </si>
  <si>
    <t>宗教用具小売業</t>
  </si>
  <si>
    <t>じゅう器小売業</t>
  </si>
  <si>
    <t>金物小売業</t>
  </si>
  <si>
    <t>荒物小売業</t>
  </si>
  <si>
    <t>陶磁器・ガラス器小売業</t>
  </si>
  <si>
    <t>他に分類されないじゅう器小売業</t>
  </si>
  <si>
    <t>医薬品・化粧品小売業</t>
  </si>
  <si>
    <t>ドラッグストア</t>
  </si>
  <si>
    <t>医薬品小売業（調剤薬局を除く）</t>
  </si>
  <si>
    <t>調剤薬局</t>
  </si>
  <si>
    <t>化粧品小売業</t>
  </si>
  <si>
    <t>農耕用品小売業</t>
  </si>
  <si>
    <t>農業用機械器具小売業</t>
  </si>
  <si>
    <t>苗・種子小売業</t>
  </si>
  <si>
    <t>肥料・飼料小売業</t>
  </si>
  <si>
    <t>燃料小売業</t>
  </si>
  <si>
    <t>ガソリンスタンド</t>
  </si>
  <si>
    <t>燃料小売業（ガソリンスタンドを除く）</t>
  </si>
  <si>
    <t>書籍・文房具小売業</t>
  </si>
  <si>
    <t>書籍・雑誌小売業（古本を除く）</t>
  </si>
  <si>
    <t>古本小売業</t>
  </si>
  <si>
    <t>新聞小売業</t>
  </si>
  <si>
    <t>紙・文房具小売業</t>
  </si>
  <si>
    <t>スポーツ用品・がん具・娯楽用品・楽器小売業</t>
  </si>
  <si>
    <t>スポーツ用品小売業</t>
  </si>
  <si>
    <t>がん具・娯楽用品小売業</t>
  </si>
  <si>
    <t>楽器小売業</t>
  </si>
  <si>
    <t>写真機・時計・眼鏡小売業</t>
  </si>
  <si>
    <t>写真機・写真材料小売業</t>
  </si>
  <si>
    <t>時計・眼鏡・光学機械小売業</t>
  </si>
  <si>
    <t>他に分類されない小売業</t>
  </si>
  <si>
    <t>ホームセンター</t>
  </si>
  <si>
    <t>たばこ・喫煙具専門小売業</t>
  </si>
  <si>
    <t>花・植木小売業</t>
  </si>
  <si>
    <t>建築材料小売業</t>
  </si>
  <si>
    <t>ジュエリー製品小売業</t>
  </si>
  <si>
    <t>ペット・ペット用品小売業</t>
  </si>
  <si>
    <t>骨とう品小売業</t>
  </si>
  <si>
    <t>中古品小売業（骨とう品を除く）</t>
  </si>
  <si>
    <t>他に分類されないその他の小売業</t>
  </si>
  <si>
    <t>管理，補助的経済活動を行う事業所（61無店舗小売業）</t>
  </si>
  <si>
    <t>通信販売・訪問販売小売業</t>
  </si>
  <si>
    <t>無店舗小売業（各種商品小売）</t>
  </si>
  <si>
    <t>無店舗小売業（織物・衣服・身の回り品小売）</t>
  </si>
  <si>
    <t>無店舗小売業（飲食料品小売）</t>
  </si>
  <si>
    <t>無店舗小売業（機械器具小売）</t>
  </si>
  <si>
    <t>無店舗小売業（その他の小売）</t>
  </si>
  <si>
    <t>自動販売機による小売業</t>
  </si>
  <si>
    <t>その他の無店舗小売業</t>
  </si>
  <si>
    <t>管理，補助的経済活動を行う事業所（76飲食店）</t>
  </si>
  <si>
    <t>食堂，レストラン（専門料理店を除く）</t>
  </si>
  <si>
    <t>専門料理店</t>
  </si>
  <si>
    <t>日本料理店</t>
  </si>
  <si>
    <t>料亭</t>
  </si>
  <si>
    <t>中華料理店</t>
  </si>
  <si>
    <t>ラーメン店</t>
  </si>
  <si>
    <t>焼肉店</t>
  </si>
  <si>
    <t>その他の専門料理店</t>
  </si>
  <si>
    <t>そば・うどん店</t>
  </si>
  <si>
    <t>すし店</t>
  </si>
  <si>
    <t>酒場，ビヤホール</t>
  </si>
  <si>
    <t>バー，キャバレー，ナイトクラブ</t>
  </si>
  <si>
    <t>喫茶店</t>
  </si>
  <si>
    <t>その他の飲食店</t>
  </si>
  <si>
    <t>ハンバーガー店</t>
  </si>
  <si>
    <t>お好み焼・焼きそば・たこ焼店</t>
  </si>
  <si>
    <t>他に分類されない飲食店</t>
  </si>
  <si>
    <t>管理，補助的経済活動を行う事業所（77持ち帰り・配達飲食サービス業）</t>
  </si>
  <si>
    <t>持ち帰り飲食サービス業</t>
  </si>
  <si>
    <t>配達飲食サービス業</t>
  </si>
  <si>
    <t>卸売業</t>
    <rPh sb="0" eb="3">
      <t>オロシウリギョウ</t>
    </rPh>
    <phoneticPr fontId="64"/>
  </si>
  <si>
    <t>小売業</t>
    <rPh sb="0" eb="3">
      <t>コウリギョウ</t>
    </rPh>
    <phoneticPr fontId="64"/>
  </si>
  <si>
    <t>サービス業</t>
    <rPh sb="4" eb="5">
      <t>ギョウ</t>
    </rPh>
    <phoneticPr fontId="64"/>
  </si>
  <si>
    <t>製造業・その他</t>
    <rPh sb="0" eb="3">
      <t>セイゾウギョウ</t>
    </rPh>
    <rPh sb="6" eb="7">
      <t>タ</t>
    </rPh>
    <phoneticPr fontId="64"/>
  </si>
  <si>
    <t>中小企業法上の分類</t>
    <phoneticPr fontId="64"/>
  </si>
  <si>
    <t>大分類コード</t>
    <phoneticPr fontId="64"/>
  </si>
  <si>
    <t>資本金の額または出資の額の総額</t>
    <rPh sb="0" eb="3">
      <t>シホンキン</t>
    </rPh>
    <rPh sb="4" eb="5">
      <t>ガク</t>
    </rPh>
    <rPh sb="8" eb="10">
      <t>シュッシ</t>
    </rPh>
    <rPh sb="11" eb="12">
      <t>ガク</t>
    </rPh>
    <rPh sb="13" eb="15">
      <t>ソウガク</t>
    </rPh>
    <phoneticPr fontId="64"/>
  </si>
  <si>
    <t>常時使用する従業員の数</t>
    <rPh sb="0" eb="1">
      <t>ジョウ</t>
    </rPh>
    <rPh sb="1" eb="2">
      <t>ジ</t>
    </rPh>
    <rPh sb="2" eb="4">
      <t>シヨウ</t>
    </rPh>
    <rPh sb="6" eb="9">
      <t>ジュウギョウイン</t>
    </rPh>
    <rPh sb="10" eb="11">
      <t>カズ</t>
    </rPh>
    <phoneticPr fontId="64"/>
  </si>
  <si>
    <t>3億円以下</t>
    <rPh sb="1" eb="3">
      <t>オクエン</t>
    </rPh>
    <rPh sb="3" eb="5">
      <t>イカ</t>
    </rPh>
    <phoneticPr fontId="64"/>
  </si>
  <si>
    <t>1億円以下</t>
    <rPh sb="1" eb="3">
      <t>オクエン</t>
    </rPh>
    <rPh sb="3" eb="5">
      <t>イカ</t>
    </rPh>
    <phoneticPr fontId="64"/>
  </si>
  <si>
    <t>5千万円以下</t>
    <rPh sb="1" eb="3">
      <t>センマン</t>
    </rPh>
    <rPh sb="3" eb="4">
      <t>エン</t>
    </rPh>
    <rPh sb="4" eb="6">
      <t>イカ</t>
    </rPh>
    <phoneticPr fontId="64"/>
  </si>
  <si>
    <t>5千万円以下</t>
    <rPh sb="1" eb="4">
      <t>センマンエン</t>
    </rPh>
    <rPh sb="4" eb="6">
      <t>イカ</t>
    </rPh>
    <phoneticPr fontId="64"/>
  </si>
  <si>
    <t>300人以下</t>
    <rPh sb="3" eb="4">
      <t>ニン</t>
    </rPh>
    <rPh sb="4" eb="6">
      <t>イカ</t>
    </rPh>
    <phoneticPr fontId="64"/>
  </si>
  <si>
    <t>100人以下</t>
    <rPh sb="3" eb="4">
      <t>ニン</t>
    </rPh>
    <rPh sb="4" eb="6">
      <t>イカ</t>
    </rPh>
    <phoneticPr fontId="64"/>
  </si>
  <si>
    <t>50人以下</t>
    <rPh sb="2" eb="3">
      <t>ニン</t>
    </rPh>
    <rPh sb="3" eb="5">
      <t>イカ</t>
    </rPh>
    <phoneticPr fontId="64"/>
  </si>
  <si>
    <t>実施期間（開始）</t>
    <rPh sb="0" eb="2">
      <t>ジッシ</t>
    </rPh>
    <rPh sb="2" eb="4">
      <t>キカン</t>
    </rPh>
    <rPh sb="5" eb="7">
      <t>カイシ</t>
    </rPh>
    <phoneticPr fontId="11"/>
  </si>
  <si>
    <t>実施期間（終了）</t>
    <rPh sb="0" eb="2">
      <t>ジッシ</t>
    </rPh>
    <rPh sb="2" eb="4">
      <t>キカン</t>
    </rPh>
    <rPh sb="5" eb="7">
      <t>シュウリョウ</t>
    </rPh>
    <phoneticPr fontId="11"/>
  </si>
  <si>
    <t>日本標準産業分類</t>
    <rPh sb="0" eb="2">
      <t>ニホン</t>
    </rPh>
    <rPh sb="2" eb="4">
      <t>ヒョウジュン</t>
    </rPh>
    <rPh sb="4" eb="6">
      <t>サンギョウ</t>
    </rPh>
    <rPh sb="6" eb="8">
      <t>ブンルイ</t>
    </rPh>
    <phoneticPr fontId="64"/>
  </si>
  <si>
    <t>中小企業法上の分類</t>
    <rPh sb="0" eb="6">
      <t>チュウショウキギョウホウジョウ</t>
    </rPh>
    <rPh sb="7" eb="9">
      <t>ブンルイ</t>
    </rPh>
    <phoneticPr fontId="64"/>
  </si>
  <si>
    <t>２．助成対象設備の導入施設の所有者</t>
    <rPh sb="4" eb="6">
      <t>タイショウ</t>
    </rPh>
    <rPh sb="6" eb="8">
      <t>セツビ</t>
    </rPh>
    <rPh sb="9" eb="11">
      <t>ドウニュウ</t>
    </rPh>
    <rPh sb="11" eb="13">
      <t>シセツ</t>
    </rPh>
    <rPh sb="14" eb="16">
      <t>ショユウ</t>
    </rPh>
    <rPh sb="16" eb="17">
      <t>シャ</t>
    </rPh>
    <phoneticPr fontId="12"/>
  </si>
  <si>
    <t>会社名</t>
    <rPh sb="0" eb="2">
      <t>カイシャ</t>
    </rPh>
    <rPh sb="2" eb="3">
      <t>メイ</t>
    </rPh>
    <phoneticPr fontId="11"/>
  </si>
  <si>
    <t>役職名</t>
    <rPh sb="0" eb="3">
      <t>ヤクショクメイ</t>
    </rPh>
    <phoneticPr fontId="11"/>
  </si>
  <si>
    <t>（５）蓄電池（ハイブリッドパワコン一体型タイプ）</t>
    <rPh sb="3" eb="6">
      <t>チクデンチ</t>
    </rPh>
    <rPh sb="17" eb="20">
      <t>イッタイガタ</t>
    </rPh>
    <phoneticPr fontId="19"/>
  </si>
  <si>
    <t>導入年度・設置場所施設名</t>
    <rPh sb="0" eb="2">
      <t>ドウニュウ</t>
    </rPh>
    <rPh sb="2" eb="4">
      <t>ネンド</t>
    </rPh>
    <rPh sb="5" eb="7">
      <t>セッチ</t>
    </rPh>
    <rPh sb="7" eb="9">
      <t>バショ</t>
    </rPh>
    <rPh sb="9" eb="11">
      <t>シセツ</t>
    </rPh>
    <rPh sb="11" eb="12">
      <t>メイ</t>
    </rPh>
    <phoneticPr fontId="11"/>
  </si>
  <si>
    <t>４．事業費</t>
    <rPh sb="2" eb="5">
      <t>ジギョウヒ</t>
    </rPh>
    <phoneticPr fontId="11"/>
  </si>
  <si>
    <t>（２）助成金申請額</t>
    <rPh sb="6" eb="8">
      <t>シンセイ</t>
    </rPh>
    <rPh sb="8" eb="9">
      <t>ガク</t>
    </rPh>
    <phoneticPr fontId="11"/>
  </si>
  <si>
    <t>台数</t>
    <phoneticPr fontId="72"/>
  </si>
  <si>
    <t>合計</t>
    <rPh sb="0" eb="2">
      <t>ゴウケイ</t>
    </rPh>
    <phoneticPr fontId="72"/>
  </si>
  <si>
    <t>【以下説明】</t>
    <rPh sb="1" eb="3">
      <t>イカ</t>
    </rPh>
    <rPh sb="3" eb="5">
      <t>セツメイ</t>
    </rPh>
    <phoneticPr fontId="72"/>
  </si>
  <si>
    <t>第4号様式別紙2　発災時の蓄電池活用計画書　(1/5)</t>
    <rPh sb="0" eb="1">
      <t>ダイ</t>
    </rPh>
    <rPh sb="2" eb="3">
      <t>ゴウ</t>
    </rPh>
    <rPh sb="3" eb="5">
      <t>ヨウシキ</t>
    </rPh>
    <rPh sb="5" eb="7">
      <t>ベッシ</t>
    </rPh>
    <rPh sb="9" eb="11">
      <t>ハッサイ</t>
    </rPh>
    <rPh sb="11" eb="12">
      <t>ジ</t>
    </rPh>
    <rPh sb="13" eb="16">
      <t>チクデンチ</t>
    </rPh>
    <rPh sb="16" eb="18">
      <t>カツヨウ</t>
    </rPh>
    <rPh sb="18" eb="20">
      <t>ケイカク</t>
    </rPh>
    <rPh sb="20" eb="21">
      <t>ショ</t>
    </rPh>
    <phoneticPr fontId="72"/>
  </si>
  <si>
    <t>特定負荷一覧</t>
    <rPh sb="0" eb="2">
      <t>トクテイ</t>
    </rPh>
    <rPh sb="2" eb="4">
      <t>フカ</t>
    </rPh>
    <rPh sb="4" eb="6">
      <t>イチラン</t>
    </rPh>
    <phoneticPr fontId="72"/>
  </si>
  <si>
    <t>発災時使用時間(h)</t>
    <rPh sb="0" eb="2">
      <t>ハッサイ</t>
    </rPh>
    <rPh sb="2" eb="3">
      <t>ジ</t>
    </rPh>
    <rPh sb="3" eb="5">
      <t>シヨウ</t>
    </rPh>
    <phoneticPr fontId="72"/>
  </si>
  <si>
    <t>上記表をもとに発災時に保持する蓄電容量の算出根拠を記載してください</t>
    <rPh sb="0" eb="2">
      <t>ジョウキ</t>
    </rPh>
    <rPh sb="2" eb="3">
      <t>ヒョウ</t>
    </rPh>
    <rPh sb="7" eb="9">
      <t>ハッサイ</t>
    </rPh>
    <rPh sb="9" eb="10">
      <t>ジ</t>
    </rPh>
    <rPh sb="11" eb="13">
      <t>ホジ</t>
    </rPh>
    <rPh sb="15" eb="17">
      <t>チクデン</t>
    </rPh>
    <rPh sb="17" eb="19">
      <t>ヨウリョウ</t>
    </rPh>
    <rPh sb="20" eb="22">
      <t>サンシュツ</t>
    </rPh>
    <rPh sb="22" eb="24">
      <t>コンキョ</t>
    </rPh>
    <rPh sb="25" eb="27">
      <t>キサイ</t>
    </rPh>
    <phoneticPr fontId="72"/>
  </si>
  <si>
    <t>第4号様式別紙2　発災時の蓄電池活用計画書　(2/5)</t>
    <phoneticPr fontId="72"/>
  </si>
  <si>
    <t>停電時専用電源（コンセント等）の設置場所（配置図）</t>
    <phoneticPr fontId="72"/>
  </si>
  <si>
    <t>停電時専用電源（コンセント等）の設置場所選定理由</t>
    <rPh sb="20" eb="22">
      <t>センテイ</t>
    </rPh>
    <rPh sb="22" eb="24">
      <t>リユウ</t>
    </rPh>
    <phoneticPr fontId="72"/>
  </si>
  <si>
    <t>第4号様式別紙2　発災時の蓄電池活用計画書　(3/5)</t>
    <phoneticPr fontId="72"/>
  </si>
  <si>
    <t>コンセント等までの系統図</t>
    <rPh sb="5" eb="6">
      <t>トウ</t>
    </rPh>
    <rPh sb="9" eb="12">
      <t>ケイトウズ</t>
    </rPh>
    <phoneticPr fontId="72"/>
  </si>
  <si>
    <t>第4号様式別紙2　発災時の蓄電池活用計画書　(4/5)</t>
    <phoneticPr fontId="72"/>
  </si>
  <si>
    <t>停電時の動作説明図</t>
    <rPh sb="0" eb="2">
      <t>テイデン</t>
    </rPh>
    <rPh sb="2" eb="3">
      <t>ジ</t>
    </rPh>
    <rPh sb="4" eb="6">
      <t>ドウサ</t>
    </rPh>
    <rPh sb="6" eb="8">
      <t>セツメイ</t>
    </rPh>
    <rPh sb="8" eb="9">
      <t>ズ</t>
    </rPh>
    <phoneticPr fontId="72"/>
  </si>
  <si>
    <t>第4号様式別紙2　発災時の蓄電池活用計画書　(5/5)</t>
    <phoneticPr fontId="72"/>
  </si>
  <si>
    <t>自然放電時の充電機能説明等</t>
    <rPh sb="0" eb="2">
      <t>シゼン</t>
    </rPh>
    <rPh sb="2" eb="4">
      <t>ホウデン</t>
    </rPh>
    <rPh sb="4" eb="5">
      <t>ジ</t>
    </rPh>
    <rPh sb="6" eb="8">
      <t>ジュウデン</t>
    </rPh>
    <rPh sb="8" eb="10">
      <t>キノウ</t>
    </rPh>
    <rPh sb="10" eb="12">
      <t>セツメイ</t>
    </rPh>
    <rPh sb="12" eb="13">
      <t>トウ</t>
    </rPh>
    <phoneticPr fontId="72"/>
  </si>
  <si>
    <t>第４号様式：別紙１</t>
    <phoneticPr fontId="11"/>
  </si>
  <si>
    <t>・発災時の蓄電池活用計画書</t>
    <phoneticPr fontId="11"/>
  </si>
  <si>
    <t>（添付資料10）</t>
    <rPh sb="1" eb="3">
      <t>テンプ</t>
    </rPh>
    <rPh sb="3" eb="5">
      <t>シリョウ</t>
    </rPh>
    <phoneticPr fontId="11"/>
  </si>
  <si>
    <t>←固定価格買取制度を活用する場合は助成対象外事業</t>
    <rPh sb="1" eb="3">
      <t>コテイ</t>
    </rPh>
    <rPh sb="3" eb="5">
      <t>カカク</t>
    </rPh>
    <rPh sb="5" eb="7">
      <t>カイトリ</t>
    </rPh>
    <rPh sb="7" eb="9">
      <t>セイド</t>
    </rPh>
    <rPh sb="10" eb="12">
      <t>カツヨウ</t>
    </rPh>
    <rPh sb="14" eb="16">
      <t>バアイ</t>
    </rPh>
    <rPh sb="17" eb="19">
      <t>ジョセイ</t>
    </rPh>
    <rPh sb="19" eb="21">
      <t>タイショウ</t>
    </rPh>
    <rPh sb="21" eb="22">
      <t>ガイ</t>
    </rPh>
    <rPh sb="22" eb="24">
      <t>ジギョウ</t>
    </rPh>
    <phoneticPr fontId="11"/>
  </si>
  <si>
    <t>消費電力(kW)/１台</t>
    <rPh sb="10" eb="11">
      <t>ダイ</t>
    </rPh>
    <phoneticPr fontId="72"/>
  </si>
  <si>
    <t>消費電力量合計(kWh)</t>
    <rPh sb="5" eb="7">
      <t>ゴウケイ</t>
    </rPh>
    <phoneticPr fontId="72"/>
  </si>
  <si>
    <t>３　貴公社理事長又は東京都が必要と認めた場合には、暴力団関係者であるか否かの確認のため、警視庁へ照会がなされることに同意いたします。</t>
    <phoneticPr fontId="12"/>
  </si>
  <si>
    <t>以上の事項全てを満たすことを誓約いたします。</t>
    <phoneticPr fontId="64"/>
  </si>
  <si>
    <t>１　貴公社理事長又は東京都が必要と認めた場合には、暴力団関係者であるか否かの確認のため、警視庁へ照会がなされることに同意いたします。</t>
    <phoneticPr fontId="12"/>
  </si>
  <si>
    <t>３　公社が必要に応じて実施する手続代行者が行う手続きについての調査により、手続代行者が交付要綱の規定に従って手続を遂行していないと認められ、代行の停止を求めたときは、これに異議なく応じることに同意いたします。</t>
    <rPh sb="2" eb="4">
      <t>コウシャ</t>
    </rPh>
    <rPh sb="5" eb="7">
      <t>ヒツヨウ</t>
    </rPh>
    <rPh sb="8" eb="9">
      <t>オウ</t>
    </rPh>
    <rPh sb="11" eb="13">
      <t>ジッシ</t>
    </rPh>
    <phoneticPr fontId="64"/>
  </si>
  <si>
    <t>※　法人その他の団体にあっては、主たる事務所の所在地、名称及び代表者の氏名を記入すること。</t>
    <phoneticPr fontId="64"/>
  </si>
  <si>
    <t>２　交付要綱及びその他公社が定める交付申請等に係る全ての要件を理解し、申請者との連携を図り、事業が円滑に推進できるよう努めることを誓約いたします。</t>
    <rPh sb="6" eb="7">
      <t>オヨ</t>
    </rPh>
    <rPh sb="10" eb="11">
      <t>タ</t>
    </rPh>
    <rPh sb="11" eb="13">
      <t>コウシャ</t>
    </rPh>
    <rPh sb="14" eb="15">
      <t>サダ</t>
    </rPh>
    <rPh sb="17" eb="19">
      <t>コウフ</t>
    </rPh>
    <rPh sb="19" eb="21">
      <t>シンセイ</t>
    </rPh>
    <rPh sb="21" eb="22">
      <t>トウ</t>
    </rPh>
    <rPh sb="23" eb="24">
      <t>カカ</t>
    </rPh>
    <phoneticPr fontId="64"/>
  </si>
  <si>
    <t>５　地産地消型再エネ増強プロジェクト助成金交付要綱、その他法令の規程を遵守することを誓約いたします。</t>
    <rPh sb="2" eb="6">
      <t>チサンチショウ</t>
    </rPh>
    <rPh sb="6" eb="7">
      <t>ガタ</t>
    </rPh>
    <rPh sb="7" eb="8">
      <t>サイ</t>
    </rPh>
    <rPh sb="10" eb="12">
      <t>ゾウキョウ</t>
    </rPh>
    <rPh sb="18" eb="20">
      <t>ジョセイ</t>
    </rPh>
    <rPh sb="20" eb="21">
      <t>キン</t>
    </rPh>
    <rPh sb="21" eb="23">
      <t>コウフ</t>
    </rPh>
    <rPh sb="23" eb="25">
      <t>ヨウコウ</t>
    </rPh>
    <rPh sb="42" eb="44">
      <t>セイヤク</t>
    </rPh>
    <phoneticPr fontId="64"/>
  </si>
  <si>
    <t>６　本申請書は、事実に基づき、申請者の不利益にならない範囲において訂正される可能性があることについて同意いたします。</t>
    <phoneticPr fontId="64"/>
  </si>
  <si>
    <t>（共同申請者）</t>
    <rPh sb="5" eb="6">
      <t>モノ</t>
    </rPh>
    <phoneticPr fontId="11"/>
  </si>
  <si>
    <t>（手続代行者）</t>
    <rPh sb="1" eb="3">
      <t>テツヅ</t>
    </rPh>
    <rPh sb="3" eb="5">
      <t>ダイコウ</t>
    </rPh>
    <rPh sb="5" eb="6">
      <t>シャ</t>
    </rPh>
    <phoneticPr fontId="11"/>
  </si>
  <si>
    <t>助成金交付申請額等</t>
    <rPh sb="0" eb="2">
      <t>ジョセイ</t>
    </rPh>
    <rPh sb="2" eb="3">
      <t>キン</t>
    </rPh>
    <rPh sb="8" eb="9">
      <t>トウ</t>
    </rPh>
    <phoneticPr fontId="11"/>
  </si>
  <si>
    <t>助成金等の交付機関名称</t>
    <rPh sb="3" eb="4">
      <t>トウ</t>
    </rPh>
    <rPh sb="5" eb="7">
      <t>コウフ</t>
    </rPh>
    <rPh sb="7" eb="9">
      <t>キカン</t>
    </rPh>
    <rPh sb="9" eb="11">
      <t>メイショウ</t>
    </rPh>
    <phoneticPr fontId="11"/>
  </si>
  <si>
    <t>５．事業の実施体制</t>
    <rPh sb="2" eb="4">
      <t>ジギョウ</t>
    </rPh>
    <rPh sb="5" eb="7">
      <t>ジッシ</t>
    </rPh>
    <rPh sb="7" eb="9">
      <t>タイセイ</t>
    </rPh>
    <phoneticPr fontId="11"/>
  </si>
  <si>
    <t>６．実施事業に関する事項</t>
    <phoneticPr fontId="11"/>
  </si>
  <si>
    <t>(A)</t>
    <phoneticPr fontId="64"/>
  </si>
  <si>
    <t>(B)</t>
    <phoneticPr fontId="64"/>
  </si>
  <si>
    <t>(D)</t>
    <phoneticPr fontId="64"/>
  </si>
  <si>
    <t>(C)</t>
    <phoneticPr fontId="64"/>
  </si>
  <si>
    <t>(E)</t>
    <phoneticPr fontId="64"/>
  </si>
  <si>
    <t>手続代行者</t>
    <rPh sb="0" eb="2">
      <t>テツヅ</t>
    </rPh>
    <rPh sb="2" eb="4">
      <t>ダイコウ</t>
    </rPh>
    <rPh sb="4" eb="5">
      <t>シャ</t>
    </rPh>
    <phoneticPr fontId="19"/>
  </si>
  <si>
    <t>　　「需要先の年間想定電力消費量」に対する「年間想定発電電力量」の比率</t>
    <rPh sb="3" eb="5">
      <t>ジュヨウ</t>
    </rPh>
    <rPh sb="5" eb="6">
      <t>サキ</t>
    </rPh>
    <rPh sb="7" eb="9">
      <t>ネンカン</t>
    </rPh>
    <rPh sb="9" eb="11">
      <t>ソウテイ</t>
    </rPh>
    <rPh sb="11" eb="13">
      <t>デンリョク</t>
    </rPh>
    <rPh sb="13" eb="16">
      <t>ショウヒリョウ</t>
    </rPh>
    <rPh sb="16" eb="17">
      <t>リキリョウ</t>
    </rPh>
    <rPh sb="26" eb="28">
      <t>ハツデン</t>
    </rPh>
    <rPh sb="33" eb="35">
      <t>ヒリツ</t>
    </rPh>
    <phoneticPr fontId="11"/>
  </si>
  <si>
    <t>　 目的</t>
    <rPh sb="2" eb="4">
      <t>モクテキ</t>
    </rPh>
    <phoneticPr fontId="11"/>
  </si>
  <si>
    <t>（添付資料８）</t>
    <rPh sb="1" eb="3">
      <t>テンプ</t>
    </rPh>
    <rPh sb="3" eb="5">
      <t>シリョウ</t>
    </rPh>
    <phoneticPr fontId="11"/>
  </si>
  <si>
    <t>（添付資料９）</t>
    <rPh sb="1" eb="3">
      <t>テンプ</t>
    </rPh>
    <rPh sb="3" eb="5">
      <t>シリョウ</t>
    </rPh>
    <phoneticPr fontId="11"/>
  </si>
  <si>
    <t>　目的</t>
    <rPh sb="1" eb="3">
      <t>モクテキ</t>
    </rPh>
    <phoneticPr fontId="11"/>
  </si>
  <si>
    <t>ｈ/年</t>
    <rPh sb="2" eb="3">
      <t>ネン</t>
    </rPh>
    <phoneticPr fontId="31"/>
  </si>
  <si>
    <t>←”申請要件を満たさないため申請不可”と表示された場合、交付申請の要件から外れています。</t>
    <rPh sb="2" eb="4">
      <t>シンセイ</t>
    </rPh>
    <rPh sb="4" eb="6">
      <t>ヨウケン</t>
    </rPh>
    <rPh sb="7" eb="8">
      <t>ミ</t>
    </rPh>
    <rPh sb="14" eb="16">
      <t>シンセイ</t>
    </rPh>
    <rPh sb="16" eb="18">
      <t>フカ</t>
    </rPh>
    <rPh sb="20" eb="22">
      <t>ヒョウジ</t>
    </rPh>
    <rPh sb="25" eb="27">
      <t>バアイ</t>
    </rPh>
    <rPh sb="28" eb="30">
      <t>コウフ</t>
    </rPh>
    <rPh sb="30" eb="32">
      <t>シンセイ</t>
    </rPh>
    <rPh sb="33" eb="35">
      <t>ヨウケン</t>
    </rPh>
    <rPh sb="37" eb="38">
      <t>ハズ</t>
    </rPh>
    <phoneticPr fontId="31"/>
  </si>
  <si>
    <t>①将来の導入計画について（導入予定がある場合のみ記入）</t>
    <phoneticPr fontId="11"/>
  </si>
  <si>
    <t>②過去の導入実績について（導入済みの設備がある場合のみ記入）</t>
    <phoneticPr fontId="11"/>
  </si>
  <si>
    <t>②過去の導入実績について（導入済みの設備がある場合のみ記入）</t>
    <phoneticPr fontId="31"/>
  </si>
  <si>
    <t>①将来の導入計画について（導入予定がある場合のみ記入）</t>
    <phoneticPr fontId="31"/>
  </si>
  <si>
    <t xml:space="preserve">   ［添付資料］</t>
    <rPh sb="4" eb="6">
      <t>テンプ</t>
    </rPh>
    <rPh sb="6" eb="8">
      <t>シリョウ</t>
    </rPh>
    <phoneticPr fontId="11"/>
  </si>
  <si>
    <t>・システム系統図</t>
    <rPh sb="5" eb="8">
      <t>ケイトウズ</t>
    </rPh>
    <phoneticPr fontId="11"/>
  </si>
  <si>
    <t>・単線結線図</t>
    <rPh sb="1" eb="3">
      <t>タンセン</t>
    </rPh>
    <rPh sb="3" eb="6">
      <t>ケッセンズ</t>
    </rPh>
    <phoneticPr fontId="11"/>
  </si>
  <si>
    <t>・機器配置図</t>
    <rPh sb="1" eb="3">
      <t>キキ</t>
    </rPh>
    <rPh sb="3" eb="6">
      <t>ハイチズ</t>
    </rPh>
    <phoneticPr fontId="11"/>
  </si>
  <si>
    <t>導入年度・設置場所施設名</t>
    <phoneticPr fontId="11"/>
  </si>
  <si>
    <t xml:space="preserve">Ｌ 学術研究、専門・技術サービス </t>
    <phoneticPr fontId="19"/>
  </si>
  <si>
    <t>（２）請負会社の選定方法</t>
    <phoneticPr fontId="11"/>
  </si>
  <si>
    <t>※蓄電池専用パワーコンディショナーは記載しないこと。</t>
    <rPh sb="1" eb="4">
      <t>チクデンチ</t>
    </rPh>
    <rPh sb="4" eb="6">
      <t>センヨウ</t>
    </rPh>
    <rPh sb="18" eb="20">
      <t>キサイ</t>
    </rPh>
    <phoneticPr fontId="11"/>
  </si>
  <si>
    <t>バイオマス熱利用</t>
    <rPh sb="5" eb="6">
      <t>ネツ</t>
    </rPh>
    <rPh sb="6" eb="8">
      <t>リヨウ</t>
    </rPh>
    <phoneticPr fontId="19"/>
  </si>
  <si>
    <r>
      <t xml:space="preserve">担当者
連絡先
</t>
    </r>
    <r>
      <rPr>
        <sz val="9"/>
        <color rgb="FFFF0000"/>
        <rFont val="ＭＳ Ｐ明朝"/>
        <family val="1"/>
        <charset val="128"/>
      </rPr>
      <t>※公社から照会や指示等の連絡をする際に、窓口となる担当者を記入してください。</t>
    </r>
    <rPh sb="0" eb="3">
      <t>タントウシャ</t>
    </rPh>
    <rPh sb="4" eb="7">
      <t>レンラクサキ</t>
    </rPh>
    <phoneticPr fontId="19"/>
  </si>
  <si>
    <r>
      <t xml:space="preserve">名称
</t>
    </r>
    <r>
      <rPr>
        <sz val="6"/>
        <color rgb="FFFF0000"/>
        <rFont val="ＭＳ Ｐ明朝"/>
        <family val="1"/>
        <charset val="128"/>
      </rPr>
      <t>(法人でなく個人で所有の場合は代表者名の氏名欄のみ記入してください）</t>
    </r>
    <rPh sb="0" eb="2">
      <t>メイショウ</t>
    </rPh>
    <rPh sb="28" eb="30">
      <t>キニュウ</t>
    </rPh>
    <phoneticPr fontId="19"/>
  </si>
  <si>
    <t>４　当該申請した事業は、取得財産等の処分制限がかかる期間において「再生可能エネルギー電気の利用の促進に関する特別措置法」（平成23年法律第108号）第９条第４項の認定を受けないことに同意いたします。</t>
    <rPh sb="45" eb="47">
      <t>リヨウ</t>
    </rPh>
    <rPh sb="48" eb="50">
      <t>ソクシン</t>
    </rPh>
    <phoneticPr fontId="11"/>
  </si>
  <si>
    <t>４　当該申請した事業は、取得財産等の処分制限がかかる期間において「再生可能エネルギー電気の利用の促進に関する特別措置法」（平成23年法律第108号）第９条第４項の認定を受けないことに同意いたします。</t>
    <phoneticPr fontId="11"/>
  </si>
  <si>
    <t>第２号様式（第８条関係）</t>
    <rPh sb="0" eb="1">
      <t>ダイ</t>
    </rPh>
    <rPh sb="2" eb="5">
      <t>ゴウヨウシキ</t>
    </rPh>
    <rPh sb="6" eb="7">
      <t>ダイ</t>
    </rPh>
    <rPh sb="8" eb="9">
      <t>ジョウ</t>
    </rPh>
    <rPh sb="9" eb="11">
      <t>カンケイ</t>
    </rPh>
    <phoneticPr fontId="64"/>
  </si>
  <si>
    <t>MJ/N㎥</t>
  </si>
  <si>
    <t>第２号様式（第８条関係)</t>
    <rPh sb="0" eb="1">
      <t>ダイ</t>
    </rPh>
    <rPh sb="2" eb="3">
      <t>ゴウ</t>
    </rPh>
    <rPh sb="3" eb="5">
      <t>ヨウシキ</t>
    </rPh>
    <phoneticPr fontId="11"/>
  </si>
  <si>
    <t>誓　　約　　書</t>
    <rPh sb="0" eb="1">
      <t>チカイ</t>
    </rPh>
    <rPh sb="3" eb="4">
      <t>ヤク</t>
    </rPh>
    <rPh sb="6" eb="7">
      <t>ショ</t>
    </rPh>
    <phoneticPr fontId="11"/>
  </si>
  <si>
    <t>公益財団法人　東京都環境公社</t>
    <rPh sb="0" eb="2">
      <t>コウエキ</t>
    </rPh>
    <rPh sb="2" eb="4">
      <t>ザイダン</t>
    </rPh>
    <rPh sb="4" eb="6">
      <t>ホウジン</t>
    </rPh>
    <phoneticPr fontId="11"/>
  </si>
  <si>
    <t>　理事長　殿</t>
    <rPh sb="1" eb="4">
      <t>リジチョウ</t>
    </rPh>
    <rPh sb="5" eb="6">
      <t>トノ</t>
    </rPh>
    <phoneticPr fontId="11"/>
  </si>
  <si>
    <t>３　貴公社理事長又は東京都が必要と認めた場合には、暴力団関係者であるか否かの確認のため、警視庁へ照会がなされることに同意いたします。</t>
    <phoneticPr fontId="11"/>
  </si>
  <si>
    <t>※　この誓約書における「暴力団関係者」とは、次に掲げる者をいう。</t>
    <rPh sb="4" eb="7">
      <t>セイヤクショ</t>
    </rPh>
    <rPh sb="12" eb="15">
      <t>ボウリョクダン</t>
    </rPh>
    <rPh sb="15" eb="18">
      <t>カンケイシャ</t>
    </rPh>
    <phoneticPr fontId="11"/>
  </si>
  <si>
    <t>・暴力団又は暴力団員が実質的に経営を支配する法人等に所属する者</t>
    <rPh sb="1" eb="4">
      <t>ボウリョクダン</t>
    </rPh>
    <rPh sb="4" eb="5">
      <t>マタ</t>
    </rPh>
    <rPh sb="6" eb="9">
      <t>ボウリョクダン</t>
    </rPh>
    <rPh sb="9" eb="10">
      <t>イン</t>
    </rPh>
    <rPh sb="11" eb="14">
      <t>ジッシツテキ</t>
    </rPh>
    <rPh sb="15" eb="17">
      <t>ケイエイ</t>
    </rPh>
    <rPh sb="18" eb="20">
      <t>シハイ</t>
    </rPh>
    <rPh sb="22" eb="24">
      <t>ホウジン</t>
    </rPh>
    <rPh sb="24" eb="25">
      <t>トウ</t>
    </rPh>
    <rPh sb="26" eb="28">
      <t>ショゾク</t>
    </rPh>
    <rPh sb="30" eb="31">
      <t>シャ</t>
    </rPh>
    <phoneticPr fontId="11"/>
  </si>
  <si>
    <t>・暴力団又は暴力団員を不当に利用していると認められる者</t>
    <rPh sb="1" eb="4">
      <t>ボウリョクダン</t>
    </rPh>
    <rPh sb="4" eb="5">
      <t>マタ</t>
    </rPh>
    <rPh sb="6" eb="9">
      <t>ボウリョクダン</t>
    </rPh>
    <rPh sb="9" eb="10">
      <t>イン</t>
    </rPh>
    <rPh sb="11" eb="13">
      <t>フトウ</t>
    </rPh>
    <rPh sb="14" eb="16">
      <t>リヨウ</t>
    </rPh>
    <rPh sb="21" eb="22">
      <t>ミト</t>
    </rPh>
    <rPh sb="26" eb="27">
      <t>モノ</t>
    </rPh>
    <phoneticPr fontId="11"/>
  </si>
  <si>
    <t>・暴力団の維持、運営に協力し、又は関与していると認められる者</t>
    <rPh sb="1" eb="4">
      <t>ボウリョクダン</t>
    </rPh>
    <rPh sb="5" eb="7">
      <t>イジ</t>
    </rPh>
    <rPh sb="8" eb="10">
      <t>ウンエイ</t>
    </rPh>
    <rPh sb="11" eb="13">
      <t>キョウリョク</t>
    </rPh>
    <rPh sb="15" eb="16">
      <t>マタ</t>
    </rPh>
    <rPh sb="17" eb="19">
      <t>カンヨ</t>
    </rPh>
    <rPh sb="24" eb="25">
      <t>ミト</t>
    </rPh>
    <rPh sb="29" eb="30">
      <t>モノ</t>
    </rPh>
    <phoneticPr fontId="11"/>
  </si>
  <si>
    <t>・暴力団又は暴力団員と社会的に非難されるべき関係を有していると認められる者</t>
    <rPh sb="1" eb="4">
      <t>ボウリョクダン</t>
    </rPh>
    <rPh sb="4" eb="5">
      <t>マタ</t>
    </rPh>
    <rPh sb="6" eb="9">
      <t>ボウリョクダン</t>
    </rPh>
    <rPh sb="9" eb="10">
      <t>イン</t>
    </rPh>
    <rPh sb="11" eb="14">
      <t>シャカイテキ</t>
    </rPh>
    <rPh sb="15" eb="17">
      <t>ヒナン</t>
    </rPh>
    <rPh sb="22" eb="24">
      <t>カンケイ</t>
    </rPh>
    <rPh sb="25" eb="26">
      <t>ユウ</t>
    </rPh>
    <rPh sb="31" eb="32">
      <t>ミト</t>
    </rPh>
    <rPh sb="36" eb="37">
      <t>シャ</t>
    </rPh>
    <phoneticPr fontId="11"/>
  </si>
  <si>
    <t>年</t>
    <rPh sb="0" eb="1">
      <t>ネン</t>
    </rPh>
    <phoneticPr fontId="11"/>
  </si>
  <si>
    <t>月</t>
    <rPh sb="0" eb="1">
      <t>ゲツ</t>
    </rPh>
    <phoneticPr fontId="11"/>
  </si>
  <si>
    <t>日</t>
    <rPh sb="0" eb="1">
      <t>ヒ</t>
    </rPh>
    <phoneticPr fontId="11"/>
  </si>
  <si>
    <t>名称</t>
    <rPh sb="0" eb="2">
      <t>メイショウ</t>
    </rPh>
    <phoneticPr fontId="11"/>
  </si>
  <si>
    <t>代表者の職・氏名</t>
    <rPh sb="0" eb="3">
      <t>ダイヒョウシャ</t>
    </rPh>
    <rPh sb="4" eb="5">
      <t>ショク</t>
    </rPh>
    <rPh sb="6" eb="8">
      <t>シメイ</t>
    </rPh>
    <phoneticPr fontId="11"/>
  </si>
  <si>
    <t>設備の仕様が確認できるURL</t>
    <rPh sb="0" eb="2">
      <t>セツビ</t>
    </rPh>
    <rPh sb="3" eb="5">
      <t>シヨウ</t>
    </rPh>
    <rPh sb="6" eb="8">
      <t>カクニン</t>
    </rPh>
    <phoneticPr fontId="11"/>
  </si>
  <si>
    <t>（１）需要先の想定電力消費量と想定発電電力量等（月別、年間の消費量、発電量）</t>
    <rPh sb="3" eb="5">
      <t>ジュヨウ</t>
    </rPh>
    <rPh sb="5" eb="6">
      <t>サキ</t>
    </rPh>
    <rPh sb="7" eb="9">
      <t>ソウテイ</t>
    </rPh>
    <rPh sb="9" eb="11">
      <t>デンリョク</t>
    </rPh>
    <rPh sb="11" eb="14">
      <t>ショウヒリョウ</t>
    </rPh>
    <rPh sb="15" eb="17">
      <t>ソウテイ</t>
    </rPh>
    <rPh sb="17" eb="19">
      <t>ハツデン</t>
    </rPh>
    <rPh sb="19" eb="21">
      <t>デンリョク</t>
    </rPh>
    <rPh sb="21" eb="22">
      <t>リョウ</t>
    </rPh>
    <rPh sb="22" eb="23">
      <t>トウ</t>
    </rPh>
    <rPh sb="24" eb="26">
      <t>ツキベツ</t>
    </rPh>
    <rPh sb="27" eb="29">
      <t>ネンカン</t>
    </rPh>
    <rPh sb="30" eb="33">
      <t>ショウヒリョウ</t>
    </rPh>
    <rPh sb="34" eb="36">
      <t>ハツデン</t>
    </rPh>
    <rPh sb="36" eb="37">
      <t>リョウ</t>
    </rPh>
    <rPh sb="37" eb="38">
      <t>デンリョウ</t>
    </rPh>
    <phoneticPr fontId="11"/>
  </si>
  <si>
    <t>電力消費量（kWh）（Ａ）</t>
    <rPh sb="0" eb="2">
      <t>デンリョク</t>
    </rPh>
    <rPh sb="2" eb="5">
      <t>ショウヒリョウ</t>
    </rPh>
    <phoneticPr fontId="11"/>
  </si>
  <si>
    <t>発電電力量（kWh）（Ｂ）</t>
    <rPh sb="0" eb="2">
      <t>ハツデン</t>
    </rPh>
    <rPh sb="2" eb="4">
      <t>デンリョク</t>
    </rPh>
    <rPh sb="4" eb="5">
      <t>リョウ</t>
    </rPh>
    <rPh sb="10" eb="11">
      <t>デンリョウ</t>
    </rPh>
    <phoneticPr fontId="11"/>
  </si>
  <si>
    <t>電力料金
（円）（Ａ’）</t>
    <rPh sb="0" eb="2">
      <t>デンリョク</t>
    </rPh>
    <rPh sb="2" eb="4">
      <t>リョウキン</t>
    </rPh>
    <rPh sb="6" eb="7">
      <t>エン</t>
    </rPh>
    <rPh sb="8" eb="9">
      <t>デンリョウ</t>
    </rPh>
    <phoneticPr fontId="11"/>
  </si>
  <si>
    <t>・需要先の年間想定電力料金(A’)</t>
    <rPh sb="1" eb="3">
      <t>ジュヨウ</t>
    </rPh>
    <rPh sb="3" eb="4">
      <t>サキ</t>
    </rPh>
    <rPh sb="5" eb="7">
      <t>ネンカン</t>
    </rPh>
    <rPh sb="7" eb="9">
      <t>ソウテイ</t>
    </rPh>
    <rPh sb="9" eb="11">
      <t>デンリョク</t>
    </rPh>
    <rPh sb="11" eb="13">
      <t>リョウキン</t>
    </rPh>
    <phoneticPr fontId="11"/>
  </si>
  <si>
    <t>円/年</t>
    <rPh sb="0" eb="1">
      <t>エン</t>
    </rPh>
    <rPh sb="2" eb="3">
      <t>ネン</t>
    </rPh>
    <phoneticPr fontId="11"/>
  </si>
  <si>
    <t>円/kWｈ</t>
    <rPh sb="0" eb="1">
      <t>エン</t>
    </rPh>
    <phoneticPr fontId="11"/>
  </si>
  <si>
    <t>・想定年間電力購入費削減額</t>
    <rPh sb="1" eb="10">
      <t>ソウテイネンカンデンリョクコウニュウヒ</t>
    </rPh>
    <rPh sb="10" eb="13">
      <t>サクゲンガク</t>
    </rPh>
    <phoneticPr fontId="31"/>
  </si>
  <si>
    <t>電力消費量（kWh）（A）</t>
    <rPh sb="0" eb="2">
      <t>デンリョク</t>
    </rPh>
    <rPh sb="2" eb="5">
      <t>ショウヒリョウ</t>
    </rPh>
    <phoneticPr fontId="11"/>
  </si>
  <si>
    <t>電力料金
（円）（A’）</t>
    <rPh sb="0" eb="2">
      <t>デンリョク</t>
    </rPh>
    <rPh sb="2" eb="4">
      <t>リョウキン</t>
    </rPh>
    <rPh sb="6" eb="7">
      <t>エン</t>
    </rPh>
    <rPh sb="8" eb="9">
      <t>デンリョウ</t>
    </rPh>
    <phoneticPr fontId="11"/>
  </si>
  <si>
    <t>発電電力量（kWh）（B）</t>
    <rPh sb="0" eb="2">
      <t>ハツデン</t>
    </rPh>
    <rPh sb="2" eb="4">
      <t>デンリョク</t>
    </rPh>
    <rPh sb="4" eb="5">
      <t>リョウ</t>
    </rPh>
    <rPh sb="10" eb="11">
      <t>デンリョウ</t>
    </rPh>
    <phoneticPr fontId="11"/>
  </si>
  <si>
    <t>差（A－B）</t>
    <rPh sb="0" eb="1">
      <t>サ</t>
    </rPh>
    <phoneticPr fontId="11"/>
  </si>
  <si>
    <t>・想定電力単価（C）＝（A’÷A）</t>
    <rPh sb="1" eb="3">
      <t>ソウテイ</t>
    </rPh>
    <rPh sb="3" eb="7">
      <t>デンリョクタンカ</t>
    </rPh>
    <phoneticPr fontId="31"/>
  </si>
  <si>
    <t>　（B×C）</t>
    <phoneticPr fontId="31"/>
  </si>
  <si>
    <t>円</t>
    <rPh sb="0" eb="1">
      <t>エン</t>
    </rPh>
    <phoneticPr fontId="11"/>
  </si>
  <si>
    <t>　※太陽電池モジュールとパワーコンディショナのいずれか低い方の出力。</t>
    <rPh sb="2" eb="4">
      <t>タイヨウ</t>
    </rPh>
    <rPh sb="4" eb="6">
      <t>デンチ</t>
    </rPh>
    <rPh sb="27" eb="28">
      <t>ヒク</t>
    </rPh>
    <rPh sb="29" eb="30">
      <t>ホウ</t>
    </rPh>
    <rPh sb="31" eb="33">
      <t>シュツリョク</t>
    </rPh>
    <phoneticPr fontId="11"/>
  </si>
  <si>
    <t>設備の仕様が確認できるURL</t>
    <phoneticPr fontId="31"/>
  </si>
  <si>
    <t>　　　（1.0kW以上の場合は、小数点以下切り捨て、1.0kW未満の場合は小数点第2位を切り捨て）</t>
    <rPh sb="31" eb="33">
      <t>ミマン</t>
    </rPh>
    <rPh sb="34" eb="36">
      <t>バアイ</t>
    </rPh>
    <rPh sb="37" eb="41">
      <t>ショウスウテンダイ</t>
    </rPh>
    <rPh sb="42" eb="43">
      <t>イ</t>
    </rPh>
    <rPh sb="44" eb="45">
      <t>キ</t>
    </rPh>
    <rPh sb="46" eb="47">
      <t>ス</t>
    </rPh>
    <phoneticPr fontId="11"/>
  </si>
  <si>
    <t>※発電総出力1,000kW以下</t>
    <rPh sb="1" eb="3">
      <t>ハツデン</t>
    </rPh>
    <rPh sb="3" eb="4">
      <t>ソウ</t>
    </rPh>
    <rPh sb="4" eb="6">
      <t>シュツリョク</t>
    </rPh>
    <rPh sb="13" eb="15">
      <t>イカ</t>
    </rPh>
    <phoneticPr fontId="31"/>
  </si>
  <si>
    <t>第4（共通＿環境価値）へ</t>
    <rPh sb="0" eb="1">
      <t>ダイ</t>
    </rPh>
    <rPh sb="6" eb="10">
      <t>カンキョウカチ</t>
    </rPh>
    <phoneticPr fontId="11"/>
  </si>
  <si>
    <t>全体の事業費及び助成金申請額</t>
    <rPh sb="0" eb="2">
      <t>ゼンタイ</t>
    </rPh>
    <rPh sb="3" eb="5">
      <t>ジギョウ</t>
    </rPh>
    <rPh sb="5" eb="6">
      <t>ヒ</t>
    </rPh>
    <rPh sb="6" eb="7">
      <t>オヨ</t>
    </rPh>
    <rPh sb="8" eb="11">
      <t>ジョセイキン</t>
    </rPh>
    <rPh sb="11" eb="13">
      <t>シンセイ</t>
    </rPh>
    <rPh sb="13" eb="14">
      <t>ガク</t>
    </rPh>
    <phoneticPr fontId="72"/>
  </si>
  <si>
    <t>区分</t>
    <rPh sb="0" eb="2">
      <t>クブン</t>
    </rPh>
    <phoneticPr fontId="72"/>
  </si>
  <si>
    <t>合算上限額</t>
    <rPh sb="0" eb="2">
      <t>ガッサン</t>
    </rPh>
    <rPh sb="2" eb="5">
      <t>ジョウゲンガク</t>
    </rPh>
    <phoneticPr fontId="72"/>
  </si>
  <si>
    <t>申請区分を選択してください</t>
    <rPh sb="0" eb="2">
      <t>シンセイ</t>
    </rPh>
    <rPh sb="2" eb="4">
      <t>クブン</t>
    </rPh>
    <rPh sb="5" eb="7">
      <t>センタク</t>
    </rPh>
    <phoneticPr fontId="72"/>
  </si>
  <si>
    <t>都の助成対象となる国等補助交付額</t>
    <rPh sb="0" eb="1">
      <t>ト</t>
    </rPh>
    <rPh sb="2" eb="4">
      <t>ジョセイ</t>
    </rPh>
    <rPh sb="4" eb="6">
      <t>タイショウ</t>
    </rPh>
    <rPh sb="9" eb="10">
      <t>クニ</t>
    </rPh>
    <rPh sb="10" eb="11">
      <t>トウ</t>
    </rPh>
    <rPh sb="11" eb="13">
      <t>ホジョ</t>
    </rPh>
    <rPh sb="13" eb="16">
      <t>コウフガク</t>
    </rPh>
    <phoneticPr fontId="72"/>
  </si>
  <si>
    <t>国等補助控除無し都助成対象経費</t>
    <rPh sb="0" eb="1">
      <t>クニ</t>
    </rPh>
    <rPh sb="1" eb="2">
      <t>トウ</t>
    </rPh>
    <rPh sb="2" eb="4">
      <t>ホジョ</t>
    </rPh>
    <rPh sb="4" eb="6">
      <t>コウジョ</t>
    </rPh>
    <rPh sb="6" eb="7">
      <t>ナ</t>
    </rPh>
    <rPh sb="8" eb="9">
      <t>ト</t>
    </rPh>
    <rPh sb="9" eb="11">
      <t>ジョセイ</t>
    </rPh>
    <rPh sb="11" eb="13">
      <t>タイショウ</t>
    </rPh>
    <rPh sb="13" eb="15">
      <t>ケイヒ</t>
    </rPh>
    <phoneticPr fontId="72"/>
  </si>
  <si>
    <t>国等補助控除後の都助成対象</t>
    <rPh sb="0" eb="1">
      <t>クニ</t>
    </rPh>
    <rPh sb="1" eb="2">
      <t>トウ</t>
    </rPh>
    <rPh sb="2" eb="4">
      <t>ホジョ</t>
    </rPh>
    <rPh sb="4" eb="6">
      <t>コウジョ</t>
    </rPh>
    <rPh sb="6" eb="7">
      <t>ゴ</t>
    </rPh>
    <rPh sb="8" eb="9">
      <t>ト</t>
    </rPh>
    <rPh sb="9" eb="11">
      <t>ジョセイ</t>
    </rPh>
    <rPh sb="11" eb="13">
      <t>タイショウ</t>
    </rPh>
    <phoneticPr fontId="72"/>
  </si>
  <si>
    <t>都仮算定
助成金額</t>
    <rPh sb="0" eb="1">
      <t>ト</t>
    </rPh>
    <rPh sb="1" eb="2">
      <t>カリ</t>
    </rPh>
    <rPh sb="2" eb="4">
      <t>サンテイ</t>
    </rPh>
    <rPh sb="5" eb="7">
      <t>ジョセイ</t>
    </rPh>
    <rPh sb="7" eb="9">
      <t>キンガク</t>
    </rPh>
    <phoneticPr fontId="72"/>
  </si>
  <si>
    <t>設備の種類</t>
    <rPh sb="0" eb="2">
      <t>セツビ</t>
    </rPh>
    <rPh sb="3" eb="5">
      <t>シュルイ</t>
    </rPh>
    <phoneticPr fontId="72"/>
  </si>
  <si>
    <t>都の助成対象となる国等補助交付額</t>
    <phoneticPr fontId="72"/>
  </si>
  <si>
    <t>国等補助控除無し都助成対象経費</t>
    <phoneticPr fontId="72"/>
  </si>
  <si>
    <t>国等補助控除後の都助成対象</t>
    <phoneticPr fontId="72"/>
  </si>
  <si>
    <t>都助成
交付申請額</t>
    <rPh sb="0" eb="1">
      <t>ト</t>
    </rPh>
    <rPh sb="4" eb="6">
      <t>コウフ</t>
    </rPh>
    <rPh sb="6" eb="8">
      <t>シンセイ</t>
    </rPh>
    <rPh sb="8" eb="9">
      <t>ガク</t>
    </rPh>
    <phoneticPr fontId="7"/>
  </si>
  <si>
    <t>交付申請額</t>
    <rPh sb="0" eb="2">
      <t>コウフ</t>
    </rPh>
    <rPh sb="2" eb="4">
      <t>シンセイ</t>
    </rPh>
    <rPh sb="4" eb="5">
      <t>ガク</t>
    </rPh>
    <phoneticPr fontId="72"/>
  </si>
  <si>
    <t>助成事業に要する経費</t>
    <rPh sb="0" eb="2">
      <t>ジョセイ</t>
    </rPh>
    <rPh sb="2" eb="4">
      <t>ジギョウ</t>
    </rPh>
    <rPh sb="5" eb="6">
      <t>ヨウ</t>
    </rPh>
    <rPh sb="8" eb="10">
      <t>ケイヒ</t>
    </rPh>
    <phoneticPr fontId="72"/>
  </si>
  <si>
    <t>都の助成対象となる国等補助</t>
    <rPh sb="0" eb="1">
      <t>ト</t>
    </rPh>
    <rPh sb="2" eb="4">
      <t>ジョセイ</t>
    </rPh>
    <rPh sb="4" eb="6">
      <t>タイショウ</t>
    </rPh>
    <rPh sb="9" eb="10">
      <t>クニ</t>
    </rPh>
    <rPh sb="10" eb="11">
      <t>トウ</t>
    </rPh>
    <rPh sb="11" eb="13">
      <t>ホジョ</t>
    </rPh>
    <phoneticPr fontId="72"/>
  </si>
  <si>
    <t>都助成
実績報告額</t>
    <phoneticPr fontId="7"/>
  </si>
  <si>
    <t>実績報告額</t>
    <rPh sb="0" eb="2">
      <t>ジッセキ</t>
    </rPh>
    <rPh sb="2" eb="4">
      <t>ホウコク</t>
    </rPh>
    <rPh sb="4" eb="5">
      <t>ガク</t>
    </rPh>
    <phoneticPr fontId="72"/>
  </si>
  <si>
    <t>備考欄</t>
    <rPh sb="0" eb="2">
      <t>ビコウ</t>
    </rPh>
    <rPh sb="2" eb="3">
      <t>ラン</t>
    </rPh>
    <phoneticPr fontId="72"/>
  </si>
  <si>
    <t>太陽光発電</t>
    <rPh sb="0" eb="3">
      <t>タイヨウコウ</t>
    </rPh>
    <rPh sb="3" eb="5">
      <t>ハツデン</t>
    </rPh>
    <phoneticPr fontId="72"/>
  </si>
  <si>
    <t>国等補助</t>
    <rPh sb="0" eb="1">
      <t>クニ</t>
    </rPh>
    <rPh sb="1" eb="2">
      <t>トウ</t>
    </rPh>
    <rPh sb="2" eb="4">
      <t>ホジョ</t>
    </rPh>
    <phoneticPr fontId="72"/>
  </si>
  <si>
    <t>都助成</t>
    <rPh sb="0" eb="1">
      <t>ト</t>
    </rPh>
    <rPh sb="1" eb="3">
      <t>ジョセイ</t>
    </rPh>
    <phoneticPr fontId="72"/>
  </si>
  <si>
    <t>備考</t>
    <rPh sb="0" eb="2">
      <t>ビコウ</t>
    </rPh>
    <phoneticPr fontId="72"/>
  </si>
  <si>
    <t>明細番号</t>
    <rPh sb="0" eb="2">
      <t>メイサイ</t>
    </rPh>
    <rPh sb="2" eb="4">
      <t>バンゴウ</t>
    </rPh>
    <phoneticPr fontId="72"/>
  </si>
  <si>
    <t>金額</t>
    <rPh sb="0" eb="2">
      <t>キンガク</t>
    </rPh>
    <phoneticPr fontId="72"/>
  </si>
  <si>
    <t>消費税</t>
    <rPh sb="0" eb="3">
      <t>ショウヒゼイ</t>
    </rPh>
    <phoneticPr fontId="72"/>
  </si>
  <si>
    <t>年間削減
電力料金</t>
    <rPh sb="0" eb="2">
      <t>ネンカン</t>
    </rPh>
    <rPh sb="2" eb="4">
      <t>サクゲン</t>
    </rPh>
    <rPh sb="5" eb="7">
      <t>デンリョク</t>
    </rPh>
    <rPh sb="7" eb="9">
      <t>リョウキン</t>
    </rPh>
    <phoneticPr fontId="72"/>
  </si>
  <si>
    <t>投資回収年数</t>
    <rPh sb="0" eb="2">
      <t>トウシ</t>
    </rPh>
    <rPh sb="2" eb="4">
      <t>カイシュウ</t>
    </rPh>
    <rPh sb="4" eb="6">
      <t>ネンスウ</t>
    </rPh>
    <phoneticPr fontId="72"/>
  </si>
  <si>
    <t>助成金額</t>
    <rPh sb="0" eb="4">
      <t>ジョセイキンガク</t>
    </rPh>
    <phoneticPr fontId="72"/>
  </si>
  <si>
    <t xml:space="preserve">申請書類提出方法等
提出期限及びお問い合わせ先
</t>
    <phoneticPr fontId="11"/>
  </si>
  <si>
    <t xml:space="preserve"> ⑥ 申請様式書類一式（Excel＋PDFデータ）の電子データを全て記録したＣＤ－Ｒ等のメディアを</t>
    <phoneticPr fontId="11"/>
  </si>
  <si>
    <t xml:space="preserve">    提出してください。</t>
    <phoneticPr fontId="11"/>
  </si>
  <si>
    <t xml:space="preserve"> ⑦ 書類提出先
</t>
    <phoneticPr fontId="11"/>
  </si>
  <si>
    <t xml:space="preserve">  申請書類は、下記住所へ郵送してください。</t>
    <phoneticPr fontId="11"/>
  </si>
  <si>
    <t>〒１６３－０８１０</t>
    <phoneticPr fontId="11"/>
  </si>
  <si>
    <t>東京都新宿区西新宿２－４－１　新宿NSビル　１０階</t>
    <rPh sb="0" eb="3">
      <t>トウキョウト</t>
    </rPh>
    <rPh sb="3" eb="6">
      <t>シンジュクク</t>
    </rPh>
    <rPh sb="6" eb="9">
      <t>ニシシンジュク</t>
    </rPh>
    <rPh sb="15" eb="17">
      <t>シンジュク</t>
    </rPh>
    <rPh sb="24" eb="25">
      <t>カイ</t>
    </rPh>
    <phoneticPr fontId="11"/>
  </si>
  <si>
    <t>公益財団法人　東京都環境公社</t>
    <rPh sb="0" eb="2">
      <t>コウエキ</t>
    </rPh>
    <rPh sb="2" eb="4">
      <t>ザイダン</t>
    </rPh>
    <rPh sb="4" eb="6">
      <t>ホウジン</t>
    </rPh>
    <rPh sb="7" eb="10">
      <t>トウキョウト</t>
    </rPh>
    <rPh sb="10" eb="12">
      <t>カンキョウ</t>
    </rPh>
    <rPh sb="12" eb="14">
      <t>コウシャ</t>
    </rPh>
    <phoneticPr fontId="11"/>
  </si>
  <si>
    <t>東京都地球温暖化防止活動推進センター（愛称：クール・ネット東京）</t>
    <rPh sb="0" eb="3">
      <t>トウキョウト</t>
    </rPh>
    <rPh sb="3" eb="5">
      <t>チキュウ</t>
    </rPh>
    <rPh sb="5" eb="8">
      <t>オンダンカ</t>
    </rPh>
    <rPh sb="8" eb="10">
      <t>ボウシ</t>
    </rPh>
    <rPh sb="10" eb="12">
      <t>カツドウ</t>
    </rPh>
    <rPh sb="12" eb="14">
      <t>スイシン</t>
    </rPh>
    <rPh sb="19" eb="21">
      <t>アイショウ</t>
    </rPh>
    <rPh sb="29" eb="31">
      <t>トウキョウ</t>
    </rPh>
    <phoneticPr fontId="11"/>
  </si>
  <si>
    <t>創エネ支援チーム</t>
    <rPh sb="0" eb="1">
      <t>ソウ</t>
    </rPh>
    <rPh sb="3" eb="5">
      <t>シエン</t>
    </rPh>
    <phoneticPr fontId="11"/>
  </si>
  <si>
    <r>
      <t>※郵送の際は、上記を参考にして、必ず封筒の表面に</t>
    </r>
    <r>
      <rPr>
        <sz val="12"/>
        <color rgb="FFFF0000"/>
        <rFont val="ＭＳ Ｐ明朝"/>
        <family val="1"/>
        <charset val="128"/>
      </rPr>
      <t>「地産地消型再エネ増強プロジェクト　　　　</t>
    </r>
    <rPh sb="1" eb="3">
      <t>ユウソウ</t>
    </rPh>
    <rPh sb="4" eb="5">
      <t>サイ</t>
    </rPh>
    <rPh sb="7" eb="9">
      <t>ジョウキ</t>
    </rPh>
    <rPh sb="10" eb="12">
      <t>サンコウ</t>
    </rPh>
    <rPh sb="16" eb="17">
      <t>カナラ</t>
    </rPh>
    <rPh sb="18" eb="20">
      <t>フウトウ</t>
    </rPh>
    <rPh sb="21" eb="23">
      <t>ヒョウメン</t>
    </rPh>
    <phoneticPr fontId="11"/>
  </si>
  <si>
    <t>※原則として、申請書類の到着に関するお問合せに、個別に回答することは出来かねます。</t>
    <rPh sb="1" eb="3">
      <t>ゲンソク</t>
    </rPh>
    <rPh sb="7" eb="9">
      <t>シンセイ</t>
    </rPh>
    <rPh sb="9" eb="11">
      <t>ショルイ</t>
    </rPh>
    <rPh sb="12" eb="14">
      <t>トウチャク</t>
    </rPh>
    <rPh sb="15" eb="16">
      <t>カン</t>
    </rPh>
    <rPh sb="19" eb="21">
      <t>トイアワ</t>
    </rPh>
    <rPh sb="24" eb="26">
      <t>コベツ</t>
    </rPh>
    <rPh sb="27" eb="29">
      <t>カイトウ</t>
    </rPh>
    <rPh sb="34" eb="36">
      <t>デキ</t>
    </rPh>
    <phoneticPr fontId="11"/>
  </si>
  <si>
    <t>到着の確認を希望される場合は、到着まで追跡可能な方法で郵送していただき、ご自身で</t>
    <rPh sb="0" eb="2">
      <t>トウチャク</t>
    </rPh>
    <rPh sb="3" eb="5">
      <t>カクニン</t>
    </rPh>
    <rPh sb="6" eb="8">
      <t>キボウ</t>
    </rPh>
    <rPh sb="11" eb="13">
      <t>バアイ</t>
    </rPh>
    <rPh sb="15" eb="17">
      <t>トウチャク</t>
    </rPh>
    <rPh sb="19" eb="21">
      <t>ツイセキ</t>
    </rPh>
    <rPh sb="21" eb="23">
      <t>カノウ</t>
    </rPh>
    <rPh sb="24" eb="26">
      <t>ホウホウ</t>
    </rPh>
    <rPh sb="27" eb="29">
      <t>ユウソウ</t>
    </rPh>
    <rPh sb="37" eb="39">
      <t>ジシン</t>
    </rPh>
    <phoneticPr fontId="11"/>
  </si>
  <si>
    <t>申請書類の到着の確認をお願いいたします。</t>
    <rPh sb="5" eb="7">
      <t>トウチャク</t>
    </rPh>
    <rPh sb="8" eb="10">
      <t>カクニン</t>
    </rPh>
    <rPh sb="12" eb="13">
      <t>ネガ</t>
    </rPh>
    <phoneticPr fontId="11"/>
  </si>
  <si>
    <t>年</t>
    <rPh sb="0" eb="1">
      <t>ネン</t>
    </rPh>
    <phoneticPr fontId="72"/>
  </si>
  <si>
    <t>月</t>
    <rPh sb="0" eb="1">
      <t>ガツ</t>
    </rPh>
    <phoneticPr fontId="72"/>
  </si>
  <si>
    <t>日</t>
    <rPh sb="0" eb="1">
      <t>ニチ</t>
    </rPh>
    <phoneticPr fontId="72"/>
  </si>
  <si>
    <t>公益財団法人 東京都環境公社</t>
    <rPh sb="0" eb="2">
      <t>コウエキ</t>
    </rPh>
    <phoneticPr fontId="11"/>
  </si>
  <si>
    <t>（助成事業者）</t>
    <phoneticPr fontId="72"/>
  </si>
  <si>
    <t>住　　所</t>
    <phoneticPr fontId="72"/>
  </si>
  <si>
    <t>名　　称</t>
    <rPh sb="0" eb="1">
      <t>メイ</t>
    </rPh>
    <rPh sb="3" eb="4">
      <t>ショウ</t>
    </rPh>
    <phoneticPr fontId="11"/>
  </si>
  <si>
    <t>日付</t>
    <rPh sb="0" eb="1">
      <t>ニチ</t>
    </rPh>
    <rPh sb="1" eb="2">
      <t>ヅケ</t>
    </rPh>
    <phoneticPr fontId="72"/>
  </si>
  <si>
    <t>都環公地温第</t>
    <rPh sb="0" eb="1">
      <t>ト</t>
    </rPh>
    <rPh sb="1" eb="2">
      <t>ワ</t>
    </rPh>
    <rPh sb="2" eb="3">
      <t>コウ</t>
    </rPh>
    <rPh sb="3" eb="4">
      <t>チ</t>
    </rPh>
    <rPh sb="4" eb="5">
      <t>オン</t>
    </rPh>
    <rPh sb="5" eb="6">
      <t>ダイ</t>
    </rPh>
    <phoneticPr fontId="72"/>
  </si>
  <si>
    <t>号で交付決定の通知を受けた</t>
    <rPh sb="7" eb="9">
      <t>ツウチ</t>
    </rPh>
    <rPh sb="10" eb="11">
      <t>ウ</t>
    </rPh>
    <phoneticPr fontId="72"/>
  </si>
  <si>
    <t>記</t>
    <rPh sb="0" eb="1">
      <t>キ</t>
    </rPh>
    <phoneticPr fontId="72"/>
  </si>
  <si>
    <t>助成事業の名称</t>
    <rPh sb="2" eb="4">
      <t>ジギョウ</t>
    </rPh>
    <phoneticPr fontId="11"/>
  </si>
  <si>
    <t>（交付決定番号）</t>
    <rPh sb="1" eb="3">
      <t>コウフ</t>
    </rPh>
    <rPh sb="3" eb="5">
      <t>ケッテイ</t>
    </rPh>
    <rPh sb="5" eb="7">
      <t>バンゴウ</t>
    </rPh>
    <phoneticPr fontId="72"/>
  </si>
  <si>
    <t>（</t>
    <phoneticPr fontId="72"/>
  </si>
  <si>
    <t>）</t>
    <phoneticPr fontId="72"/>
  </si>
  <si>
    <t>着手年月日</t>
    <phoneticPr fontId="11"/>
  </si>
  <si>
    <t>:</t>
    <phoneticPr fontId="11"/>
  </si>
  <si>
    <t>月</t>
    <rPh sb="0" eb="1">
      <t>ガツ</t>
    </rPh>
    <phoneticPr fontId="11"/>
  </si>
  <si>
    <t>日</t>
    <rPh sb="0" eb="1">
      <t>ニチ</t>
    </rPh>
    <phoneticPr fontId="11"/>
  </si>
  <si>
    <t>第８号様式（第14条関係）</t>
    <phoneticPr fontId="11"/>
  </si>
  <si>
    <t>（助成事業者）</t>
    <rPh sb="1" eb="3">
      <t>ジョセイ</t>
    </rPh>
    <rPh sb="3" eb="5">
      <t>ジギョウ</t>
    </rPh>
    <rPh sb="5" eb="6">
      <t>シャ</t>
    </rPh>
    <phoneticPr fontId="11"/>
  </si>
  <si>
    <t>住　　所</t>
  </si>
  <si>
    <t>　</t>
    <phoneticPr fontId="72"/>
  </si>
  <si>
    <t xml:space="preserve">   </t>
    <phoneticPr fontId="72"/>
  </si>
  <si>
    <t xml:space="preserve">理事長 殿 </t>
    <phoneticPr fontId="72"/>
  </si>
  <si>
    <t>（共同申請者）</t>
    <rPh sb="1" eb="3">
      <t>キョウドウ</t>
    </rPh>
    <rPh sb="3" eb="6">
      <t>シンセイシャ</t>
    </rPh>
    <phoneticPr fontId="11"/>
  </si>
  <si>
    <t>助成金交付申請撤回届出書</t>
    <rPh sb="2" eb="3">
      <t>キン</t>
    </rPh>
    <rPh sb="3" eb="5">
      <t>コウフ</t>
    </rPh>
    <rPh sb="5" eb="7">
      <t>シンセイ</t>
    </rPh>
    <rPh sb="7" eb="9">
      <t>テッカイ</t>
    </rPh>
    <rPh sb="9" eb="12">
      <t>トドケデショ</t>
    </rPh>
    <phoneticPr fontId="11"/>
  </si>
  <si>
    <t>交付申請年月日</t>
    <rPh sb="0" eb="2">
      <t>コウフ</t>
    </rPh>
    <rPh sb="2" eb="4">
      <t>シンセイ</t>
    </rPh>
    <rPh sb="4" eb="7">
      <t>ネンガッピ</t>
    </rPh>
    <phoneticPr fontId="11"/>
  </si>
  <si>
    <t>撤回の理由</t>
    <rPh sb="0" eb="2">
      <t>テッカイ</t>
    </rPh>
    <rPh sb="3" eb="5">
      <t>リユウ</t>
    </rPh>
    <phoneticPr fontId="72"/>
  </si>
  <si>
    <t>会社名</t>
    <rPh sb="0" eb="3">
      <t>カイシャメイ</t>
    </rPh>
    <phoneticPr fontId="72"/>
  </si>
  <si>
    <t>部課名</t>
    <rPh sb="0" eb="1">
      <t>ブ</t>
    </rPh>
    <rPh sb="1" eb="2">
      <t>カ</t>
    </rPh>
    <rPh sb="2" eb="3">
      <t>メイ</t>
    </rPh>
    <phoneticPr fontId="72"/>
  </si>
  <si>
    <t>担当者氏名</t>
    <rPh sb="0" eb="3">
      <t>タントウシャ</t>
    </rPh>
    <rPh sb="3" eb="5">
      <t>シメイ</t>
    </rPh>
    <phoneticPr fontId="72"/>
  </si>
  <si>
    <t>（電話番号</t>
    <rPh sb="1" eb="3">
      <t>デンワ</t>
    </rPh>
    <rPh sb="3" eb="5">
      <t>バンゴウ</t>
    </rPh>
    <phoneticPr fontId="72"/>
  </si>
  <si>
    <t>（Ｅ-mail</t>
    <phoneticPr fontId="72"/>
  </si>
  <si>
    <t>理事長 殿</t>
    <phoneticPr fontId="72"/>
  </si>
  <si>
    <t>助成事業承継承認申請書</t>
    <rPh sb="2" eb="4">
      <t>ジギョウ</t>
    </rPh>
    <rPh sb="4" eb="6">
      <t>ショウケイ</t>
    </rPh>
    <rPh sb="6" eb="8">
      <t>ショウニン</t>
    </rPh>
    <rPh sb="8" eb="10">
      <t>シンセイ</t>
    </rPh>
    <rPh sb="10" eb="11">
      <t>ショ</t>
    </rPh>
    <phoneticPr fontId="11"/>
  </si>
  <si>
    <t xml:space="preserve">号で交付決定の通知を受けた </t>
    <rPh sb="7" eb="9">
      <t>ツウチ</t>
    </rPh>
    <rPh sb="10" eb="11">
      <t>ウ</t>
    </rPh>
    <phoneticPr fontId="72"/>
  </si>
  <si>
    <t>承継前の助成事業者</t>
    <rPh sb="2" eb="3">
      <t>マエ</t>
    </rPh>
    <rPh sb="6" eb="8">
      <t>ジギョウ</t>
    </rPh>
    <rPh sb="8" eb="9">
      <t>シャ</t>
    </rPh>
    <phoneticPr fontId="11"/>
  </si>
  <si>
    <t>住　　所</t>
    <rPh sb="0" eb="1">
      <t>ジュウ</t>
    </rPh>
    <rPh sb="3" eb="4">
      <t>ショ</t>
    </rPh>
    <phoneticPr fontId="72"/>
  </si>
  <si>
    <t>承継の理由</t>
    <rPh sb="3" eb="5">
      <t>リユウ</t>
    </rPh>
    <phoneticPr fontId="72"/>
  </si>
  <si>
    <t>承継後の総括的連絡先</t>
    <rPh sb="2" eb="3">
      <t>ゴ</t>
    </rPh>
    <rPh sb="4" eb="6">
      <t>ソウカツ</t>
    </rPh>
    <rPh sb="6" eb="7">
      <t>テキ</t>
    </rPh>
    <rPh sb="7" eb="10">
      <t>レンラクサキ</t>
    </rPh>
    <phoneticPr fontId="72"/>
  </si>
  <si>
    <t>※助成事業の承継が確認できる書類を添付すること。</t>
    <rPh sb="3" eb="5">
      <t>ジギョウ</t>
    </rPh>
    <rPh sb="9" eb="11">
      <t>カクニン</t>
    </rPh>
    <rPh sb="14" eb="16">
      <t>ショルイ</t>
    </rPh>
    <rPh sb="17" eb="19">
      <t>テンプ</t>
    </rPh>
    <phoneticPr fontId="72"/>
  </si>
  <si>
    <t>　理事長 殿</t>
    <rPh sb="1" eb="4">
      <t>リジチョウ</t>
    </rPh>
    <rPh sb="5" eb="6">
      <t>ドノ</t>
    </rPh>
    <phoneticPr fontId="11"/>
  </si>
  <si>
    <t>（共同申請者）</t>
    <rPh sb="5" eb="6">
      <t>シャ</t>
    </rPh>
    <phoneticPr fontId="11"/>
  </si>
  <si>
    <t>助成事業計画変更申請書</t>
    <rPh sb="2" eb="4">
      <t>ジギョウ</t>
    </rPh>
    <rPh sb="4" eb="6">
      <t>ケイカク</t>
    </rPh>
    <rPh sb="6" eb="8">
      <t>ヘンコウ</t>
    </rPh>
    <rPh sb="8" eb="10">
      <t>シンセイ</t>
    </rPh>
    <rPh sb="10" eb="11">
      <t>ショ</t>
    </rPh>
    <phoneticPr fontId="11"/>
  </si>
  <si>
    <t>変更の内容</t>
    <rPh sb="0" eb="2">
      <t>ヘンコウ</t>
    </rPh>
    <rPh sb="3" eb="5">
      <t>ナイヨウ</t>
    </rPh>
    <phoneticPr fontId="11"/>
  </si>
  <si>
    <t>変更の理由</t>
    <rPh sb="0" eb="2">
      <t>ヘンコウ</t>
    </rPh>
    <rPh sb="3" eb="5">
      <t>リユウ</t>
    </rPh>
    <phoneticPr fontId="72"/>
  </si>
  <si>
    <t>変更による影響</t>
    <rPh sb="0" eb="2">
      <t>ヘンコウ</t>
    </rPh>
    <rPh sb="5" eb="7">
      <t>エイキョウ</t>
    </rPh>
    <phoneticPr fontId="72"/>
  </si>
  <si>
    <t>変更後の助成事業に要する経費等</t>
    <rPh sb="0" eb="2">
      <t>ヘンコウ</t>
    </rPh>
    <rPh sb="2" eb="3">
      <t>ゴ</t>
    </rPh>
    <rPh sb="6" eb="8">
      <t>ジギョウ</t>
    </rPh>
    <rPh sb="9" eb="10">
      <t>ヨウ</t>
    </rPh>
    <rPh sb="12" eb="14">
      <t>ケイヒ</t>
    </rPh>
    <rPh sb="14" eb="15">
      <t>トウ</t>
    </rPh>
    <phoneticPr fontId="72"/>
  </si>
  <si>
    <t>※　変更の内容について、詳細を説明する資料を添付すること。</t>
    <rPh sb="2" eb="4">
      <t>ヘンコウ</t>
    </rPh>
    <rPh sb="5" eb="7">
      <t>ナイヨウ</t>
    </rPh>
    <rPh sb="12" eb="14">
      <t>ショウサイ</t>
    </rPh>
    <rPh sb="15" eb="17">
      <t>セツメイ</t>
    </rPh>
    <rPh sb="19" eb="21">
      <t>シリョウ</t>
    </rPh>
    <rPh sb="22" eb="24">
      <t>テンプ</t>
    </rPh>
    <phoneticPr fontId="72"/>
  </si>
  <si>
    <t>事業者情報の変更届出書</t>
    <rPh sb="0" eb="2">
      <t>ジギョウ</t>
    </rPh>
    <rPh sb="2" eb="3">
      <t>シャ</t>
    </rPh>
    <rPh sb="3" eb="5">
      <t>ジョウホウ</t>
    </rPh>
    <rPh sb="6" eb="8">
      <t>ヘンコウ</t>
    </rPh>
    <rPh sb="8" eb="11">
      <t>トドケデショ</t>
    </rPh>
    <phoneticPr fontId="11"/>
  </si>
  <si>
    <t>変更事項</t>
    <rPh sb="0" eb="2">
      <t>ヘンコウ</t>
    </rPh>
    <rPh sb="2" eb="4">
      <t>ジコウ</t>
    </rPh>
    <phoneticPr fontId="72"/>
  </si>
  <si>
    <t>変更前</t>
    <rPh sb="0" eb="2">
      <t>ヘンコウ</t>
    </rPh>
    <rPh sb="2" eb="3">
      <t>マエ</t>
    </rPh>
    <phoneticPr fontId="72"/>
  </si>
  <si>
    <t>変更後</t>
    <rPh sb="0" eb="2">
      <t>ヘンコウ</t>
    </rPh>
    <rPh sb="2" eb="3">
      <t>ゴ</t>
    </rPh>
    <phoneticPr fontId="72"/>
  </si>
  <si>
    <t>（該当のものに○）</t>
    <rPh sb="1" eb="3">
      <t>ガイトウ</t>
    </rPh>
    <phoneticPr fontId="72"/>
  </si>
  <si>
    <t>（変更事項のみ記載）</t>
    <rPh sb="1" eb="3">
      <t>ヘンコウ</t>
    </rPh>
    <rPh sb="3" eb="5">
      <t>ジコウ</t>
    </rPh>
    <rPh sb="7" eb="9">
      <t>キサイ</t>
    </rPh>
    <phoneticPr fontId="72"/>
  </si>
  <si>
    <t>１　法人登記住所の変更</t>
    <rPh sb="2" eb="4">
      <t>ホウジン</t>
    </rPh>
    <rPh sb="4" eb="6">
      <t>トウキ</t>
    </rPh>
    <rPh sb="6" eb="8">
      <t>ジュウショ</t>
    </rPh>
    <rPh sb="9" eb="11">
      <t>ヘンコウ</t>
    </rPh>
    <phoneticPr fontId="11"/>
  </si>
  <si>
    <t>２　組織変更（株式会社化など）</t>
    <rPh sb="2" eb="4">
      <t>ソシキ</t>
    </rPh>
    <rPh sb="4" eb="6">
      <t>ヘンコウ</t>
    </rPh>
    <rPh sb="7" eb="12">
      <t>カブシキガイシャカ</t>
    </rPh>
    <phoneticPr fontId="72"/>
  </si>
  <si>
    <t>３　代表者変更</t>
    <rPh sb="2" eb="5">
      <t>ダイヒョウシャ</t>
    </rPh>
    <rPh sb="5" eb="7">
      <t>ヘンコウ</t>
    </rPh>
    <phoneticPr fontId="72"/>
  </si>
  <si>
    <t>４　その他</t>
    <rPh sb="4" eb="5">
      <t>タ</t>
    </rPh>
    <phoneticPr fontId="72"/>
  </si>
  <si>
    <t>（注）本様式の他に、変更内容が確認できる書類を必ず添付すること。（登記簿謄本、定款等）</t>
    <rPh sb="1" eb="2">
      <t>チュウ</t>
    </rPh>
    <rPh sb="3" eb="4">
      <t>ホン</t>
    </rPh>
    <rPh sb="4" eb="6">
      <t>ヨウシキ</t>
    </rPh>
    <rPh sb="7" eb="8">
      <t>ホカ</t>
    </rPh>
    <rPh sb="10" eb="12">
      <t>ヘンコウ</t>
    </rPh>
    <rPh sb="12" eb="14">
      <t>ナイヨウ</t>
    </rPh>
    <rPh sb="15" eb="17">
      <t>カクニン</t>
    </rPh>
    <rPh sb="20" eb="22">
      <t>ショルイ</t>
    </rPh>
    <rPh sb="23" eb="24">
      <t>カナラ</t>
    </rPh>
    <rPh sb="25" eb="27">
      <t>テンプ</t>
    </rPh>
    <rPh sb="33" eb="36">
      <t>トウキボ</t>
    </rPh>
    <rPh sb="36" eb="38">
      <t>トウホン</t>
    </rPh>
    <rPh sb="39" eb="41">
      <t>テイカン</t>
    </rPh>
    <rPh sb="41" eb="42">
      <t>トウ</t>
    </rPh>
    <phoneticPr fontId="72"/>
  </si>
  <si>
    <t>第14号様式（第20条関係）</t>
    <phoneticPr fontId="11"/>
  </si>
  <si>
    <t>工事遅延等報告書</t>
    <rPh sb="0" eb="2">
      <t>コウジ</t>
    </rPh>
    <rPh sb="2" eb="4">
      <t>チエン</t>
    </rPh>
    <rPh sb="4" eb="5">
      <t>トウ</t>
    </rPh>
    <rPh sb="5" eb="8">
      <t>ホウコクショ</t>
    </rPh>
    <phoneticPr fontId="11"/>
  </si>
  <si>
    <t>遅延等の内容及び原因</t>
    <rPh sb="0" eb="2">
      <t>チエン</t>
    </rPh>
    <rPh sb="2" eb="3">
      <t>トウ</t>
    </rPh>
    <rPh sb="4" eb="6">
      <t>ナイヨウ</t>
    </rPh>
    <rPh sb="6" eb="7">
      <t>オヨ</t>
    </rPh>
    <rPh sb="8" eb="10">
      <t>ゲンイン</t>
    </rPh>
    <phoneticPr fontId="11"/>
  </si>
  <si>
    <t>遅延等に対する対処</t>
    <rPh sb="0" eb="2">
      <t>チエン</t>
    </rPh>
    <rPh sb="2" eb="3">
      <t>トウ</t>
    </rPh>
    <rPh sb="4" eb="5">
      <t>タイ</t>
    </rPh>
    <rPh sb="7" eb="9">
      <t>タイショ</t>
    </rPh>
    <phoneticPr fontId="11"/>
  </si>
  <si>
    <t>遅延等が助成事業に及ぼす
影響</t>
    <rPh sb="0" eb="2">
      <t>チエン</t>
    </rPh>
    <rPh sb="2" eb="3">
      <t>トウ</t>
    </rPh>
    <rPh sb="6" eb="8">
      <t>ジギョウ</t>
    </rPh>
    <rPh sb="9" eb="10">
      <t>オヨ</t>
    </rPh>
    <rPh sb="13" eb="15">
      <t>エイキョウ</t>
    </rPh>
    <phoneticPr fontId="72"/>
  </si>
  <si>
    <r>
      <rPr>
        <sz val="10.5"/>
        <color theme="1"/>
        <rFont val="ＭＳ Ｐ明朝"/>
        <family val="1"/>
        <charset val="128"/>
      </rPr>
      <t>月</t>
    </r>
    <rPh sb="0" eb="1">
      <t>ガツ</t>
    </rPh>
    <phoneticPr fontId="72"/>
  </si>
  <si>
    <t>理事長 殿</t>
    <rPh sb="0" eb="3">
      <t>リジチョウ</t>
    </rPh>
    <rPh sb="4" eb="5">
      <t>ドノ</t>
    </rPh>
    <phoneticPr fontId="11"/>
  </si>
  <si>
    <t>（共同申請者）</t>
    <rPh sb="3" eb="6">
      <t>シンセイシャ</t>
    </rPh>
    <phoneticPr fontId="11"/>
  </si>
  <si>
    <t>助成事業中止（廃止）申請書</t>
    <rPh sb="2" eb="4">
      <t>ジギョウ</t>
    </rPh>
    <rPh sb="4" eb="6">
      <t>チュウシ</t>
    </rPh>
    <rPh sb="7" eb="9">
      <t>ハイシ</t>
    </rPh>
    <rPh sb="10" eb="12">
      <t>シンセイ</t>
    </rPh>
    <rPh sb="12" eb="13">
      <t>ショ</t>
    </rPh>
    <phoneticPr fontId="11"/>
  </si>
  <si>
    <t>号で交付決定の通知を受けた事業に</t>
    <phoneticPr fontId="72"/>
  </si>
  <si>
    <t>中止（廃止）の理由</t>
    <rPh sb="0" eb="2">
      <t>チュウシ</t>
    </rPh>
    <rPh sb="3" eb="5">
      <t>ハイシ</t>
    </rPh>
    <rPh sb="7" eb="9">
      <t>リユウ</t>
    </rPh>
    <phoneticPr fontId="11"/>
  </si>
  <si>
    <t>（助成事業者）</t>
    <rPh sb="1" eb="3">
      <t>ジョセイ</t>
    </rPh>
    <rPh sb="3" eb="5">
      <t>ジギョウ</t>
    </rPh>
    <rPh sb="5" eb="6">
      <t>シャ</t>
    </rPh>
    <phoneticPr fontId="72"/>
  </si>
  <si>
    <t>太陽光発電</t>
    <rPh sb="0" eb="3">
      <t>タイヨウコウ</t>
    </rPh>
    <rPh sb="3" eb="5">
      <t>ハツデン</t>
    </rPh>
    <phoneticPr fontId="10"/>
  </si>
  <si>
    <t>風力発電</t>
    <rPh sb="0" eb="2">
      <t>フウリョク</t>
    </rPh>
    <rPh sb="2" eb="4">
      <t>ハツデン</t>
    </rPh>
    <phoneticPr fontId="10"/>
  </si>
  <si>
    <t>水力発電</t>
    <rPh sb="0" eb="2">
      <t>スイリョク</t>
    </rPh>
    <rPh sb="2" eb="4">
      <t>ハツデン</t>
    </rPh>
    <phoneticPr fontId="10"/>
  </si>
  <si>
    <t>地熱発電</t>
    <rPh sb="0" eb="2">
      <t>チネツ</t>
    </rPh>
    <rPh sb="2" eb="4">
      <t>ハツデン</t>
    </rPh>
    <phoneticPr fontId="10"/>
  </si>
  <si>
    <t>実績報告書兼助成金交付請求書</t>
    <rPh sb="0" eb="2">
      <t>ジッセキ</t>
    </rPh>
    <rPh sb="2" eb="5">
      <t>ホウコクショ</t>
    </rPh>
    <rPh sb="5" eb="6">
      <t>ケン</t>
    </rPh>
    <rPh sb="6" eb="9">
      <t>ジョセイキン</t>
    </rPh>
    <rPh sb="9" eb="11">
      <t>コウフ</t>
    </rPh>
    <rPh sb="11" eb="14">
      <t>セイキュウショ</t>
    </rPh>
    <phoneticPr fontId="11"/>
  </si>
  <si>
    <t>バイオマス発電</t>
    <rPh sb="5" eb="7">
      <t>ハツデン</t>
    </rPh>
    <phoneticPr fontId="10"/>
  </si>
  <si>
    <t>太陽熱利用</t>
    <rPh sb="0" eb="3">
      <t>タイヨウネツ</t>
    </rPh>
    <rPh sb="3" eb="5">
      <t>リヨウ</t>
    </rPh>
    <phoneticPr fontId="10"/>
  </si>
  <si>
    <t>【第一面】</t>
    <rPh sb="1" eb="3">
      <t>ダイイチ</t>
    </rPh>
    <rPh sb="3" eb="4">
      <t>メン</t>
    </rPh>
    <phoneticPr fontId="72"/>
  </si>
  <si>
    <t>号で交付決定の通知を受け</t>
    <rPh sb="7" eb="9">
      <t>ツウチ</t>
    </rPh>
    <rPh sb="10" eb="11">
      <t>ウ</t>
    </rPh>
    <phoneticPr fontId="72"/>
  </si>
  <si>
    <t>バイオマス燃料製造</t>
    <rPh sb="5" eb="7">
      <t>ネンリョウ</t>
    </rPh>
    <rPh sb="7" eb="9">
      <t>セイゾウ</t>
    </rPh>
    <phoneticPr fontId="10"/>
  </si>
  <si>
    <t>太陽光発電・蓄電池</t>
    <rPh sb="0" eb="3">
      <t>タイヨウコウ</t>
    </rPh>
    <rPh sb="3" eb="5">
      <t>ハツデン</t>
    </rPh>
    <rPh sb="6" eb="9">
      <t>チクデンチ</t>
    </rPh>
    <phoneticPr fontId="10"/>
  </si>
  <si>
    <t>風力発電・蓄電池</t>
    <rPh sb="0" eb="2">
      <t>フウリョク</t>
    </rPh>
    <rPh sb="2" eb="4">
      <t>ハツデン</t>
    </rPh>
    <rPh sb="5" eb="8">
      <t>チクデンチ</t>
    </rPh>
    <phoneticPr fontId="10"/>
  </si>
  <si>
    <t>水力発電・蓄電池</t>
    <rPh sb="0" eb="2">
      <t>スイリョク</t>
    </rPh>
    <rPh sb="2" eb="4">
      <t>ハツデン</t>
    </rPh>
    <rPh sb="5" eb="8">
      <t>チクデンチ</t>
    </rPh>
    <phoneticPr fontId="10"/>
  </si>
  <si>
    <t>地熱発電・蓄電池</t>
    <rPh sb="0" eb="2">
      <t>チネツ</t>
    </rPh>
    <rPh sb="2" eb="4">
      <t>ハツデン</t>
    </rPh>
    <phoneticPr fontId="10"/>
  </si>
  <si>
    <t>再生可能エネルギー利用設備の種別</t>
    <phoneticPr fontId="72"/>
  </si>
  <si>
    <t>バイオマス発電・蓄電池</t>
    <rPh sb="5" eb="7">
      <t>ハツデン</t>
    </rPh>
    <rPh sb="8" eb="11">
      <t>チクデンチ</t>
    </rPh>
    <phoneticPr fontId="10"/>
  </si>
  <si>
    <t>助成金実績報告額</t>
    <rPh sb="3" eb="5">
      <t>ジッセキ</t>
    </rPh>
    <rPh sb="5" eb="7">
      <t>ホウコク</t>
    </rPh>
    <rPh sb="7" eb="8">
      <t>ガク</t>
    </rPh>
    <phoneticPr fontId="11"/>
  </si>
  <si>
    <t>(1) 助成事業に要する経費</t>
    <phoneticPr fontId="11"/>
  </si>
  <si>
    <t>円</t>
    <rPh sb="0" eb="1">
      <t>エン</t>
    </rPh>
    <phoneticPr fontId="64"/>
  </si>
  <si>
    <r>
      <t>(税抜</t>
    </r>
    <r>
      <rPr>
        <sz val="8"/>
        <color indexed="8"/>
        <rFont val="ＭＳ Ｐ明朝"/>
        <family val="1"/>
        <charset val="128"/>
      </rPr>
      <t>)</t>
    </r>
    <rPh sb="1" eb="3">
      <t>ゼイヌキ</t>
    </rPh>
    <phoneticPr fontId="38"/>
  </si>
  <si>
    <t>(2) 助成対象経費</t>
    <phoneticPr fontId="11"/>
  </si>
  <si>
    <t>(3) 助成金実績報告額</t>
    <rPh sb="7" eb="9">
      <t>ジッセキ</t>
    </rPh>
    <rPh sb="9" eb="11">
      <t>ホウコク</t>
    </rPh>
    <rPh sb="11" eb="12">
      <t>ガク</t>
    </rPh>
    <phoneticPr fontId="11"/>
  </si>
  <si>
    <t>事業実施期間</t>
    <phoneticPr fontId="11"/>
  </si>
  <si>
    <t>完了年月日</t>
    <phoneticPr fontId="11"/>
  </si>
  <si>
    <t>【第二面】</t>
    <rPh sb="1" eb="2">
      <t>ダイ</t>
    </rPh>
    <rPh sb="2" eb="4">
      <t>ニメン</t>
    </rPh>
    <phoneticPr fontId="72"/>
  </si>
  <si>
    <t>交付請求額</t>
    <rPh sb="0" eb="2">
      <t>コウフ</t>
    </rPh>
    <rPh sb="2" eb="4">
      <t>セイキュウ</t>
    </rPh>
    <rPh sb="4" eb="5">
      <t>ガク</t>
    </rPh>
    <phoneticPr fontId="11"/>
  </si>
  <si>
    <t>金</t>
    <rPh sb="0" eb="1">
      <t>キン</t>
    </rPh>
    <phoneticPr fontId="72"/>
  </si>
  <si>
    <t>円</t>
    <rPh sb="0" eb="1">
      <t>エン</t>
    </rPh>
    <phoneticPr fontId="72"/>
  </si>
  <si>
    <t>（助成金振込先）</t>
    <rPh sb="4" eb="6">
      <t>フリコミ</t>
    </rPh>
    <rPh sb="6" eb="7">
      <t>サキ</t>
    </rPh>
    <phoneticPr fontId="72"/>
  </si>
  <si>
    <t>金融機関名　(カタカナ）</t>
    <rPh sb="0" eb="2">
      <t>キンユウ</t>
    </rPh>
    <rPh sb="2" eb="4">
      <t>キカン</t>
    </rPh>
    <rPh sb="4" eb="5">
      <t>メイ</t>
    </rPh>
    <phoneticPr fontId="11"/>
  </si>
  <si>
    <t>←リース契約の場合は、リース事業者の振込先を記入してください。</t>
    <rPh sb="4" eb="6">
      <t>ケイヤク</t>
    </rPh>
    <rPh sb="7" eb="9">
      <t>バアイ</t>
    </rPh>
    <rPh sb="14" eb="16">
      <t>ジギョウ</t>
    </rPh>
    <rPh sb="16" eb="17">
      <t>シャ</t>
    </rPh>
    <rPh sb="18" eb="20">
      <t>フリコミ</t>
    </rPh>
    <rPh sb="20" eb="21">
      <t>サキ</t>
    </rPh>
    <rPh sb="22" eb="24">
      <t>キニュウ</t>
    </rPh>
    <phoneticPr fontId="72"/>
  </si>
  <si>
    <t>支店名　（カタカナ）</t>
    <rPh sb="0" eb="2">
      <t>シテン</t>
    </rPh>
    <rPh sb="2" eb="3">
      <t>メイ</t>
    </rPh>
    <phoneticPr fontId="11"/>
  </si>
  <si>
    <t>支店コード</t>
    <rPh sb="0" eb="2">
      <t>シテン</t>
    </rPh>
    <phoneticPr fontId="11"/>
  </si>
  <si>
    <r>
      <rPr>
        <sz val="10.5"/>
        <rFont val="ＭＳ Ｐ明朝"/>
        <family val="1"/>
        <charset val="128"/>
      </rPr>
      <t>預金種類</t>
    </r>
    <r>
      <rPr>
        <sz val="9"/>
        <rFont val="ＭＳ Ｐ明朝"/>
        <family val="1"/>
        <charset val="128"/>
      </rPr>
      <t xml:space="preserve">
</t>
    </r>
    <r>
      <rPr>
        <sz val="8"/>
        <rFont val="ＭＳ Ｐ明朝"/>
        <family val="1"/>
        <charset val="128"/>
      </rPr>
      <t>（該当項目に✔）</t>
    </r>
    <rPh sb="0" eb="2">
      <t>ヨキン</t>
    </rPh>
    <rPh sb="2" eb="4">
      <t>シュルイ</t>
    </rPh>
    <rPh sb="6" eb="8">
      <t>ガイトウ</t>
    </rPh>
    <rPh sb="8" eb="10">
      <t>コウモク</t>
    </rPh>
    <phoneticPr fontId="11"/>
  </si>
  <si>
    <t>　　</t>
    <phoneticPr fontId="11"/>
  </si>
  <si>
    <t>口座番号
（右詰）</t>
    <rPh sb="0" eb="2">
      <t>コウザ</t>
    </rPh>
    <rPh sb="2" eb="4">
      <t>バンゴウ</t>
    </rPh>
    <rPh sb="6" eb="7">
      <t>ミギ</t>
    </rPh>
    <rPh sb="7" eb="8">
      <t>ツ</t>
    </rPh>
    <phoneticPr fontId="11"/>
  </si>
  <si>
    <t>（注）振込口座が確認できる資料（通帳等の写し）を添付すること。</t>
    <rPh sb="1" eb="2">
      <t>チュウ</t>
    </rPh>
    <rPh sb="3" eb="5">
      <t>フリコミ</t>
    </rPh>
    <rPh sb="5" eb="7">
      <t>コウザ</t>
    </rPh>
    <rPh sb="8" eb="10">
      <t>カクニン</t>
    </rPh>
    <rPh sb="13" eb="15">
      <t>シリョウ</t>
    </rPh>
    <rPh sb="16" eb="18">
      <t>ツウチョウ</t>
    </rPh>
    <rPh sb="18" eb="19">
      <t>トウ</t>
    </rPh>
    <rPh sb="20" eb="21">
      <t>ウツ</t>
    </rPh>
    <rPh sb="24" eb="26">
      <t>テンプ</t>
    </rPh>
    <phoneticPr fontId="72"/>
  </si>
  <si>
    <t>助成金交付請求書</t>
    <rPh sb="0" eb="3">
      <t>ジョセイキン</t>
    </rPh>
    <rPh sb="3" eb="5">
      <t>コウフ</t>
    </rPh>
    <rPh sb="5" eb="8">
      <t>セイキュウショ</t>
    </rPh>
    <phoneticPr fontId="11"/>
  </si>
  <si>
    <t>助成金交付請求額</t>
    <rPh sb="3" eb="5">
      <t>コウフ</t>
    </rPh>
    <rPh sb="5" eb="7">
      <t>セイキュウ</t>
    </rPh>
    <rPh sb="7" eb="8">
      <t>ガク</t>
    </rPh>
    <phoneticPr fontId="11"/>
  </si>
  <si>
    <t>(3) 助成金交付請求額</t>
    <rPh sb="7" eb="9">
      <t>コウフ</t>
    </rPh>
    <rPh sb="9" eb="11">
      <t>セイキュウ</t>
    </rPh>
    <rPh sb="11" eb="12">
      <t>ガク</t>
    </rPh>
    <phoneticPr fontId="11"/>
  </si>
  <si>
    <t>着手（予定）年月日</t>
    <rPh sb="3" eb="5">
      <t>ヨテイ</t>
    </rPh>
    <phoneticPr fontId="11"/>
  </si>
  <si>
    <t>完了（予定）年月日</t>
    <rPh sb="3" eb="5">
      <t>ヨテイ</t>
    </rPh>
    <phoneticPr fontId="11"/>
  </si>
  <si>
    <t>区市町村用　実績報告書兼助成金交付請求書</t>
    <rPh sb="0" eb="1">
      <t>ク</t>
    </rPh>
    <rPh sb="1" eb="4">
      <t>シチョウソン</t>
    </rPh>
    <rPh sb="4" eb="5">
      <t>ヨウ</t>
    </rPh>
    <rPh sb="6" eb="8">
      <t>ジッセキ</t>
    </rPh>
    <rPh sb="8" eb="11">
      <t>ホウコクショ</t>
    </rPh>
    <rPh sb="11" eb="12">
      <t>ケン</t>
    </rPh>
    <rPh sb="12" eb="15">
      <t>ジョセイキン</t>
    </rPh>
    <rPh sb="15" eb="17">
      <t>コウフ</t>
    </rPh>
    <rPh sb="17" eb="20">
      <t>セイキュウショ</t>
    </rPh>
    <phoneticPr fontId="11"/>
  </si>
  <si>
    <t>(4) 既交付額</t>
    <rPh sb="4" eb="5">
      <t>スデ</t>
    </rPh>
    <rPh sb="5" eb="7">
      <t>コウフ</t>
    </rPh>
    <rPh sb="7" eb="8">
      <t>ガク</t>
    </rPh>
    <phoneticPr fontId="11"/>
  </si>
  <si>
    <t>(5) 差額</t>
    <rPh sb="4" eb="6">
      <t>サガク</t>
    </rPh>
    <phoneticPr fontId="11"/>
  </si>
  <si>
    <t>（助成事業者）</t>
    <phoneticPr fontId="112"/>
  </si>
  <si>
    <t>住　　所</t>
    <phoneticPr fontId="112"/>
  </si>
  <si>
    <t>助成金返還報告書</t>
    <rPh sb="2" eb="3">
      <t>キン</t>
    </rPh>
    <rPh sb="3" eb="5">
      <t>ヘンカン</t>
    </rPh>
    <rPh sb="5" eb="8">
      <t>ホウコクショ</t>
    </rPh>
    <phoneticPr fontId="11"/>
  </si>
  <si>
    <t>号で交付額確定の通知を受けた事業</t>
    <rPh sb="4" eb="5">
      <t>ガク</t>
    </rPh>
    <rPh sb="5" eb="7">
      <t>カクテイ</t>
    </rPh>
    <rPh sb="14" eb="16">
      <t>ジギョウ</t>
    </rPh>
    <phoneticPr fontId="72"/>
  </si>
  <si>
    <t>既に交付を受けている
助成金額</t>
    <rPh sb="0" eb="1">
      <t>スデ</t>
    </rPh>
    <rPh sb="2" eb="4">
      <t>コウフ</t>
    </rPh>
    <rPh sb="5" eb="6">
      <t>ウ</t>
    </rPh>
    <rPh sb="13" eb="15">
      <t>キンガク</t>
    </rPh>
    <phoneticPr fontId="72"/>
  </si>
  <si>
    <t>返還を請求された
年月日及び金額</t>
    <rPh sb="0" eb="2">
      <t>ヘンカン</t>
    </rPh>
    <rPh sb="3" eb="5">
      <t>セイキュウ</t>
    </rPh>
    <rPh sb="9" eb="12">
      <t>ネンガッピ</t>
    </rPh>
    <rPh sb="12" eb="13">
      <t>オヨ</t>
    </rPh>
    <rPh sb="14" eb="16">
      <t>キンガク</t>
    </rPh>
    <phoneticPr fontId="72"/>
  </si>
  <si>
    <t>令和</t>
    <rPh sb="0" eb="2">
      <t>レイワ</t>
    </rPh>
    <phoneticPr fontId="72"/>
  </si>
  <si>
    <t>返還した
年月日及び金額</t>
    <rPh sb="0" eb="2">
      <t>ヘンカン</t>
    </rPh>
    <rPh sb="5" eb="8">
      <t>ネンガッピ</t>
    </rPh>
    <rPh sb="8" eb="9">
      <t>オヨ</t>
    </rPh>
    <rPh sb="10" eb="12">
      <t>キンガク</t>
    </rPh>
    <phoneticPr fontId="72"/>
  </si>
  <si>
    <t>（１）返還金</t>
    <rPh sb="3" eb="6">
      <t>ヘンカンキン</t>
    </rPh>
    <phoneticPr fontId="72"/>
  </si>
  <si>
    <t>（２）加算金</t>
    <rPh sb="3" eb="6">
      <t>カサンキン</t>
    </rPh>
    <phoneticPr fontId="72"/>
  </si>
  <si>
    <t>（３）延滞金</t>
    <rPh sb="3" eb="6">
      <t>エンタイキン</t>
    </rPh>
    <phoneticPr fontId="72"/>
  </si>
  <si>
    <t>添付資料</t>
    <rPh sb="0" eb="2">
      <t>テンプ</t>
    </rPh>
    <rPh sb="2" eb="4">
      <t>シリョウ</t>
    </rPh>
    <phoneticPr fontId="72"/>
  </si>
  <si>
    <t>・加算金及び延滞金の算出根拠資料</t>
    <rPh sb="1" eb="4">
      <t>カサンキン</t>
    </rPh>
    <rPh sb="4" eb="5">
      <t>オヨ</t>
    </rPh>
    <rPh sb="6" eb="9">
      <t>エンタイキン</t>
    </rPh>
    <rPh sb="10" eb="12">
      <t>サンシュツ</t>
    </rPh>
    <rPh sb="12" eb="14">
      <t>コンキョ</t>
    </rPh>
    <rPh sb="14" eb="16">
      <t>シリョウ</t>
    </rPh>
    <phoneticPr fontId="72"/>
  </si>
  <si>
    <t>未納返還金額</t>
    <rPh sb="0" eb="2">
      <t>ミノウ</t>
    </rPh>
    <rPh sb="2" eb="4">
      <t>ヘンカン</t>
    </rPh>
    <rPh sb="4" eb="6">
      <t>キンガク</t>
    </rPh>
    <phoneticPr fontId="72"/>
  </si>
  <si>
    <t>所有者変更承認申請書</t>
    <rPh sb="0" eb="3">
      <t>ショユウシャ</t>
    </rPh>
    <rPh sb="3" eb="5">
      <t>ヘンコウ</t>
    </rPh>
    <rPh sb="5" eb="7">
      <t>ショウニン</t>
    </rPh>
    <rPh sb="7" eb="10">
      <t>シンセイショ</t>
    </rPh>
    <phoneticPr fontId="11"/>
  </si>
  <si>
    <t>号で交付額確定の通知を受けた事業</t>
    <rPh sb="4" eb="5">
      <t>ガク</t>
    </rPh>
    <rPh sb="5" eb="7">
      <t>カクテイ</t>
    </rPh>
    <phoneticPr fontId="72"/>
  </si>
  <si>
    <t>助成事業者名</t>
    <rPh sb="2" eb="4">
      <t>ジギョウ</t>
    </rPh>
    <rPh sb="4" eb="5">
      <t>シャ</t>
    </rPh>
    <rPh sb="5" eb="6">
      <t>メイ</t>
    </rPh>
    <phoneticPr fontId="72"/>
  </si>
  <si>
    <t>電話番号</t>
    <rPh sb="0" eb="2">
      <t>デンワ</t>
    </rPh>
    <rPh sb="2" eb="4">
      <t>バンゴウ</t>
    </rPh>
    <phoneticPr fontId="72"/>
  </si>
  <si>
    <t>変更理由</t>
    <rPh sb="0" eb="2">
      <t>ヘンコウ</t>
    </rPh>
    <rPh sb="2" eb="4">
      <t>リユウ</t>
    </rPh>
    <phoneticPr fontId="72"/>
  </si>
  <si>
    <t>変更年月日</t>
    <rPh sb="0" eb="2">
      <t>ヘンコウ</t>
    </rPh>
    <rPh sb="2" eb="5">
      <t>ネンガッピ</t>
    </rPh>
    <phoneticPr fontId="72"/>
  </si>
  <si>
    <t>月</t>
    <rPh sb="0" eb="1">
      <t>ツキ</t>
    </rPh>
    <phoneticPr fontId="72"/>
  </si>
  <si>
    <t>【助成金の交付に伴う義務】</t>
    <rPh sb="3" eb="4">
      <t>キン</t>
    </rPh>
    <rPh sb="5" eb="7">
      <t>コウフ</t>
    </rPh>
    <rPh sb="8" eb="9">
      <t>トモナ</t>
    </rPh>
    <rPh sb="10" eb="12">
      <t>ギム</t>
    </rPh>
    <phoneticPr fontId="11"/>
  </si>
  <si>
    <t>　　　　</t>
    <phoneticPr fontId="72"/>
  </si>
  <si>
    <t>承諾します</t>
    <rPh sb="0" eb="2">
      <t>ショウダク</t>
    </rPh>
    <phoneticPr fontId="72"/>
  </si>
  <si>
    <t>助成対象設備の所有者の変更に伴い、交付要綱に定められた本助成金の交付に伴う全ての条件、義務等についても、助成対象設備の変更後の所有者に移転することを承諾します。</t>
    <rPh sb="2" eb="4">
      <t>タイショウ</t>
    </rPh>
    <rPh sb="4" eb="6">
      <t>セツビ</t>
    </rPh>
    <rPh sb="7" eb="10">
      <t>ショユウシャ</t>
    </rPh>
    <rPh sb="11" eb="13">
      <t>ヘンコウ</t>
    </rPh>
    <rPh sb="14" eb="15">
      <t>トモナ</t>
    </rPh>
    <rPh sb="17" eb="19">
      <t>コウフ</t>
    </rPh>
    <rPh sb="19" eb="21">
      <t>ヨウコウ</t>
    </rPh>
    <rPh sb="22" eb="23">
      <t>サダ</t>
    </rPh>
    <rPh sb="27" eb="28">
      <t>ホン</t>
    </rPh>
    <rPh sb="28" eb="31">
      <t>ジョセイキン</t>
    </rPh>
    <rPh sb="32" eb="34">
      <t>コウフ</t>
    </rPh>
    <rPh sb="35" eb="36">
      <t>トモナ</t>
    </rPh>
    <rPh sb="37" eb="38">
      <t>スベ</t>
    </rPh>
    <rPh sb="40" eb="42">
      <t>ジョウケン</t>
    </rPh>
    <rPh sb="43" eb="45">
      <t>ギム</t>
    </rPh>
    <rPh sb="45" eb="46">
      <t>ナド</t>
    </rPh>
    <rPh sb="54" eb="56">
      <t>タイショウ</t>
    </rPh>
    <rPh sb="56" eb="58">
      <t>セツビ</t>
    </rPh>
    <rPh sb="59" eb="61">
      <t>ヘンコウ</t>
    </rPh>
    <rPh sb="61" eb="62">
      <t>ゴ</t>
    </rPh>
    <rPh sb="63" eb="66">
      <t>ショユウシャ</t>
    </rPh>
    <rPh sb="67" eb="69">
      <t>イテン</t>
    </rPh>
    <rPh sb="74" eb="76">
      <t>ショウダク</t>
    </rPh>
    <phoneticPr fontId="11"/>
  </si>
  <si>
    <t>取得財産等処分承認申請書</t>
    <rPh sb="0" eb="2">
      <t>シュトク</t>
    </rPh>
    <rPh sb="2" eb="4">
      <t>ザイサン</t>
    </rPh>
    <rPh sb="4" eb="5">
      <t>トウ</t>
    </rPh>
    <rPh sb="5" eb="7">
      <t>ショブン</t>
    </rPh>
    <rPh sb="7" eb="9">
      <t>ショウニン</t>
    </rPh>
    <rPh sb="9" eb="12">
      <t>シンセイショ</t>
    </rPh>
    <phoneticPr fontId="11"/>
  </si>
  <si>
    <t>号で交付額確定の通知を受</t>
    <rPh sb="4" eb="5">
      <t>ガク</t>
    </rPh>
    <rPh sb="5" eb="7">
      <t>カクテイ</t>
    </rPh>
    <phoneticPr fontId="72"/>
  </si>
  <si>
    <t>処分しようとする取得財産等</t>
    <rPh sb="0" eb="2">
      <t>ショブン</t>
    </rPh>
    <rPh sb="8" eb="10">
      <t>シュトク</t>
    </rPh>
    <rPh sb="10" eb="12">
      <t>ザイサン</t>
    </rPh>
    <rPh sb="12" eb="13">
      <t>トウ</t>
    </rPh>
    <phoneticPr fontId="11"/>
  </si>
  <si>
    <t>処分の理由</t>
    <rPh sb="0" eb="2">
      <t>ショブン</t>
    </rPh>
    <rPh sb="3" eb="5">
      <t>リユウ</t>
    </rPh>
    <phoneticPr fontId="72"/>
  </si>
  <si>
    <t>処分の方法</t>
    <rPh sb="0" eb="2">
      <t>ショブン</t>
    </rPh>
    <rPh sb="3" eb="5">
      <t>ホウホウ</t>
    </rPh>
    <phoneticPr fontId="72"/>
  </si>
  <si>
    <t>処分の
相手方※</t>
    <rPh sb="0" eb="2">
      <t>ショブン</t>
    </rPh>
    <rPh sb="4" eb="7">
      <t>アイテガタ</t>
    </rPh>
    <phoneticPr fontId="72"/>
  </si>
  <si>
    <t>名称</t>
    <rPh sb="0" eb="2">
      <t>メイショウ</t>
    </rPh>
    <phoneticPr fontId="72"/>
  </si>
  <si>
    <t>住所</t>
    <rPh sb="0" eb="2">
      <t>ジュウショ</t>
    </rPh>
    <phoneticPr fontId="72"/>
  </si>
  <si>
    <t>使用場所</t>
    <rPh sb="0" eb="2">
      <t>シヨウ</t>
    </rPh>
    <rPh sb="2" eb="4">
      <t>バショ</t>
    </rPh>
    <phoneticPr fontId="72"/>
  </si>
  <si>
    <t>処分予定日</t>
    <rPh sb="0" eb="2">
      <t>ショブン</t>
    </rPh>
    <rPh sb="2" eb="5">
      <t>ヨテイビ</t>
    </rPh>
    <phoneticPr fontId="72"/>
  </si>
  <si>
    <t>交付申請（実施要綱第５条一項ア～コ）</t>
    <rPh sb="0" eb="2">
      <t>コウフ</t>
    </rPh>
    <rPh sb="2" eb="4">
      <t>シンセイ</t>
    </rPh>
    <rPh sb="5" eb="7">
      <t>ジッシ</t>
    </rPh>
    <rPh sb="7" eb="9">
      <t>ヨウコウ</t>
    </rPh>
    <rPh sb="9" eb="10">
      <t>ダイ</t>
    </rPh>
    <rPh sb="11" eb="12">
      <t>ジョウ</t>
    </rPh>
    <rPh sb="12" eb="13">
      <t>１</t>
    </rPh>
    <rPh sb="13" eb="14">
      <t>コウ</t>
    </rPh>
    <phoneticPr fontId="72"/>
  </si>
  <si>
    <t>計画変更（実施要綱第５条一項ア～コ）</t>
    <rPh sb="0" eb="2">
      <t>ケイカク</t>
    </rPh>
    <rPh sb="2" eb="4">
      <t>ヘンコウ</t>
    </rPh>
    <phoneticPr fontId="72"/>
  </si>
  <si>
    <t>実績報告（実施要綱第５条一項ア～コ）</t>
    <rPh sb="0" eb="2">
      <t>ジッセキ</t>
    </rPh>
    <rPh sb="2" eb="4">
      <t>ホウコク</t>
    </rPh>
    <phoneticPr fontId="72"/>
  </si>
  <si>
    <t>交付申請（実施要綱第５条一項サ）</t>
    <rPh sb="0" eb="2">
      <t>コウフ</t>
    </rPh>
    <rPh sb="2" eb="4">
      <t>シンセイ</t>
    </rPh>
    <rPh sb="5" eb="7">
      <t>ジッシ</t>
    </rPh>
    <rPh sb="7" eb="9">
      <t>ヨウコウ</t>
    </rPh>
    <rPh sb="9" eb="10">
      <t>ダイ</t>
    </rPh>
    <rPh sb="11" eb="12">
      <t>ジョウ</t>
    </rPh>
    <rPh sb="12" eb="13">
      <t>１</t>
    </rPh>
    <rPh sb="13" eb="14">
      <t>コウ</t>
    </rPh>
    <phoneticPr fontId="72"/>
  </si>
  <si>
    <t>計画変更（実施要綱第５条一項サ）</t>
    <rPh sb="0" eb="2">
      <t>ケイカク</t>
    </rPh>
    <rPh sb="2" eb="4">
      <t>ヘンコウ</t>
    </rPh>
    <phoneticPr fontId="72"/>
  </si>
  <si>
    <t>実績報告（実施要綱第５条一項サ）</t>
    <rPh sb="0" eb="2">
      <t>ジッセキ</t>
    </rPh>
    <rPh sb="2" eb="4">
      <t>ホウコク</t>
    </rPh>
    <phoneticPr fontId="72"/>
  </si>
  <si>
    <t>助成対象事業者の種別</t>
    <rPh sb="0" eb="2">
      <t>ジョセイ</t>
    </rPh>
    <rPh sb="2" eb="4">
      <t>タイショウ</t>
    </rPh>
    <rPh sb="4" eb="6">
      <t>ジギョウ</t>
    </rPh>
    <rPh sb="6" eb="7">
      <t>シャ</t>
    </rPh>
    <rPh sb="8" eb="10">
      <t>シュベツ</t>
    </rPh>
    <phoneticPr fontId="19"/>
  </si>
  <si>
    <t>「地産地消型再エネ増強プロジェクト（都内）　　助成金●●●●書類在中」</t>
    <rPh sb="1" eb="5">
      <t>チサンチショウ</t>
    </rPh>
    <rPh sb="5" eb="6">
      <t>ガタ</t>
    </rPh>
    <rPh sb="6" eb="7">
      <t>サイ</t>
    </rPh>
    <rPh sb="9" eb="11">
      <t>ゾウキョウ</t>
    </rPh>
    <rPh sb="18" eb="20">
      <t>トナイ</t>
    </rPh>
    <rPh sb="23" eb="26">
      <t>ジョセイキン</t>
    </rPh>
    <rPh sb="30" eb="32">
      <t>ショルイ</t>
    </rPh>
    <rPh sb="32" eb="34">
      <t>ザイチュウ</t>
    </rPh>
    <phoneticPr fontId="11"/>
  </si>
  <si>
    <r>
      <rPr>
        <sz val="12"/>
        <color rgb="FFFF0000"/>
        <rFont val="ＭＳ Ｐ明朝"/>
        <family val="1"/>
        <charset val="128"/>
      </rPr>
      <t>（都内）助成金●●●●書類在中」</t>
    </r>
    <r>
      <rPr>
        <sz val="12"/>
        <color rgb="FF000000"/>
        <rFont val="ＭＳ Ｐ明朝"/>
        <family val="1"/>
        <charset val="128"/>
      </rPr>
      <t>と</t>
    </r>
    <r>
      <rPr>
        <sz val="12"/>
        <color rgb="FFFF0000"/>
        <rFont val="ＭＳ Ｐ明朝"/>
        <family val="1"/>
        <charset val="128"/>
      </rPr>
      <t>赤字</t>
    </r>
    <r>
      <rPr>
        <sz val="12"/>
        <color rgb="FF000000"/>
        <rFont val="ＭＳ Ｐ明朝"/>
        <family val="1"/>
        <charset val="128"/>
      </rPr>
      <t>で記入してください。</t>
    </r>
    <rPh sb="1" eb="3">
      <t>トナイ</t>
    </rPh>
    <rPh sb="17" eb="19">
      <t>アカジ</t>
    </rPh>
    <rPh sb="20" eb="22">
      <t>キニュウ</t>
    </rPh>
    <phoneticPr fontId="11"/>
  </si>
  <si>
    <t>※1 統計法（平成19年法律第53号。以下「法」という。）第28条第1項及び附則第3条の規定に基づき、</t>
    <rPh sb="3" eb="6">
      <t>トウケイホウ</t>
    </rPh>
    <rPh sb="7" eb="9">
      <t>ヘイセイ</t>
    </rPh>
    <rPh sb="11" eb="12">
      <t>ネン</t>
    </rPh>
    <rPh sb="12" eb="14">
      <t>ホウリツ</t>
    </rPh>
    <rPh sb="14" eb="15">
      <t>ダイ</t>
    </rPh>
    <rPh sb="17" eb="18">
      <t>ゴウ</t>
    </rPh>
    <rPh sb="19" eb="21">
      <t>イカ</t>
    </rPh>
    <rPh sb="22" eb="23">
      <t>ホウ</t>
    </rPh>
    <rPh sb="29" eb="30">
      <t>ダイ</t>
    </rPh>
    <rPh sb="32" eb="33">
      <t>ジョウ</t>
    </rPh>
    <rPh sb="33" eb="34">
      <t>ダイ</t>
    </rPh>
    <rPh sb="35" eb="36">
      <t>コウ</t>
    </rPh>
    <rPh sb="36" eb="37">
      <t>オヨ</t>
    </rPh>
    <rPh sb="38" eb="40">
      <t>フソク</t>
    </rPh>
    <rPh sb="40" eb="41">
      <t>ダイ</t>
    </rPh>
    <rPh sb="42" eb="43">
      <t>ジョウ</t>
    </rPh>
    <rPh sb="44" eb="46">
      <t>キテイ</t>
    </rPh>
    <rPh sb="47" eb="48">
      <t>モト</t>
    </rPh>
    <phoneticPr fontId="12"/>
  </si>
  <si>
    <t>　法第2条第9項に規定する統計基準のこと。</t>
    <phoneticPr fontId="11"/>
  </si>
  <si>
    <t>第４号様式（第８条関係)</t>
    <phoneticPr fontId="11"/>
  </si>
  <si>
    <t>製造者名（メーカー名）</t>
    <rPh sb="0" eb="3">
      <t>セイゾウシャ</t>
    </rPh>
    <rPh sb="3" eb="4">
      <t>メイ</t>
    </rPh>
    <rPh sb="9" eb="10">
      <t>メイ</t>
    </rPh>
    <phoneticPr fontId="11"/>
  </si>
  <si>
    <t>枚</t>
    <rPh sb="0" eb="1">
      <t>マイ</t>
    </rPh>
    <phoneticPr fontId="11"/>
  </si>
  <si>
    <t>③</t>
    <phoneticPr fontId="11"/>
  </si>
  <si>
    <t>（添付資料13）</t>
    <rPh sb="1" eb="3">
      <t>テンプ</t>
    </rPh>
    <rPh sb="3" eb="5">
      <t>シリョウ</t>
    </rPh>
    <phoneticPr fontId="11"/>
  </si>
  <si>
    <t>バイオマス依存率計算書</t>
    <rPh sb="5" eb="7">
      <t>イゾン</t>
    </rPh>
    <rPh sb="7" eb="8">
      <t>リツ</t>
    </rPh>
    <rPh sb="8" eb="11">
      <t>ケイサンショ</t>
    </rPh>
    <phoneticPr fontId="11"/>
  </si>
  <si>
    <t>機器番号/見積明細番号</t>
    <rPh sb="0" eb="4">
      <t>キキバンゴウ</t>
    </rPh>
    <rPh sb="5" eb="11">
      <t>ミツモリメイサイバンゴウ</t>
    </rPh>
    <phoneticPr fontId="11"/>
  </si>
  <si>
    <t>１枚あたりの公称最大出力</t>
    <rPh sb="1" eb="2">
      <t>マイ</t>
    </rPh>
    <rPh sb="6" eb="8">
      <t>コウショウ</t>
    </rPh>
    <rPh sb="8" eb="10">
      <t>サイダイ</t>
    </rPh>
    <rPh sb="10" eb="12">
      <t>シュツリョク</t>
    </rPh>
    <phoneticPr fontId="11"/>
  </si>
  <si>
    <t>公称最大出力合計</t>
    <rPh sb="0" eb="2">
      <t>コウショウ</t>
    </rPh>
    <rPh sb="2" eb="4">
      <t>サイダイ</t>
    </rPh>
    <rPh sb="4" eb="6">
      <t>シュツリョク</t>
    </rPh>
    <rPh sb="6" eb="8">
      <t>ゴウケイ</t>
    </rPh>
    <phoneticPr fontId="11"/>
  </si>
  <si>
    <t>②</t>
  </si>
  <si>
    <t>③</t>
    <phoneticPr fontId="11"/>
  </si>
  <si>
    <t>　　法第2条第9項に規定する統計基準のこと。</t>
    <phoneticPr fontId="31"/>
  </si>
  <si>
    <t>※ ＣＤは、下の図のように２穴付タイプのメディアケースに入れ、ファイルに綴じ込んでください。</t>
    <phoneticPr fontId="64"/>
  </si>
  <si>
    <r>
      <t>１．</t>
    </r>
    <r>
      <rPr>
        <b/>
        <sz val="12"/>
        <color indexed="8"/>
        <rFont val="ＭＳ Ｐ明朝"/>
        <family val="1"/>
        <charset val="128"/>
      </rPr>
      <t>入力の流れ</t>
    </r>
    <rPh sb="2" eb="4">
      <t>ニュウリョク</t>
    </rPh>
    <rPh sb="5" eb="6">
      <t>ナガ</t>
    </rPh>
    <phoneticPr fontId="12"/>
  </si>
  <si>
    <t>２．入力の手順</t>
    <rPh sb="2" eb="4">
      <t>ニュウリョク</t>
    </rPh>
    <rPh sb="5" eb="7">
      <t>テ</t>
    </rPh>
    <phoneticPr fontId="12"/>
  </si>
  <si>
    <r>
      <t>セルが</t>
    </r>
    <r>
      <rPr>
        <sz val="11"/>
        <color indexed="8"/>
        <rFont val="ＭＳ Ｐ明朝"/>
        <family val="1"/>
        <charset val="128"/>
      </rPr>
      <t>着色されていない部分は、全て保護が掛かっていますので、入力はできません。</t>
    </r>
    <phoneticPr fontId="11"/>
  </si>
  <si>
    <r>
      <t>各様式を印刷するにあたっては、</t>
    </r>
    <r>
      <rPr>
        <u/>
        <sz val="11"/>
        <color indexed="10"/>
        <rFont val="ＭＳ Ｐ明朝"/>
        <family val="1"/>
        <charset val="128"/>
      </rPr>
      <t>セルの色を印刷しないようお願い致します。</t>
    </r>
    <rPh sb="0" eb="1">
      <t>カク</t>
    </rPh>
    <rPh sb="1" eb="3">
      <t>ヨウシキ</t>
    </rPh>
    <rPh sb="4" eb="6">
      <t>インサツ</t>
    </rPh>
    <rPh sb="18" eb="19">
      <t>イロ</t>
    </rPh>
    <rPh sb="20" eb="22">
      <t>インサツ</t>
    </rPh>
    <phoneticPr fontId="12"/>
  </si>
  <si>
    <r>
      <rPr>
        <sz val="11"/>
        <color indexed="8"/>
        <rFont val="ＭＳ Ｐ明朝"/>
        <family val="1"/>
        <charset val="128"/>
      </rPr>
      <t>シートの列んでいる順番に入力していく</t>
    </r>
    <rPh sb="4" eb="5">
      <t>ナラ</t>
    </rPh>
    <rPh sb="9" eb="11">
      <t>ジュンバン</t>
    </rPh>
    <rPh sb="12" eb="14">
      <t>ニュウリョク</t>
    </rPh>
    <phoneticPr fontId="12"/>
  </si>
  <si>
    <t>・バイオマス排水、家畜糞尿、食品残渣等を原料にする場合は、バイオマス依存率を１００％とする。</t>
    <phoneticPr fontId="26"/>
  </si>
  <si>
    <t>様式一式</t>
    <rPh sb="0" eb="4">
      <t>ヨウシキイッシキ</t>
    </rPh>
    <phoneticPr fontId="64"/>
  </si>
  <si>
    <t>～目次～</t>
    <rPh sb="1" eb="3">
      <t>モクジ</t>
    </rPh>
    <phoneticPr fontId="64"/>
  </si>
  <si>
    <t>シート名・様式名</t>
    <rPh sb="3" eb="4">
      <t>メイ</t>
    </rPh>
    <rPh sb="5" eb="8">
      <t>ヨウシキメイ</t>
    </rPh>
    <phoneticPr fontId="64"/>
  </si>
  <si>
    <t>提出方法</t>
    <rPh sb="0" eb="4">
      <t>テイシュツホウホウ</t>
    </rPh>
    <phoneticPr fontId="64"/>
  </si>
  <si>
    <t>記載要領</t>
    <rPh sb="0" eb="4">
      <t>キサイヨウリョウ</t>
    </rPh>
    <phoneticPr fontId="72"/>
  </si>
  <si>
    <t>日本標準産業中分類</t>
    <rPh sb="0" eb="9">
      <t>ニホンヒョウジュンサンギョウチュウブンルイ</t>
    </rPh>
    <phoneticPr fontId="72"/>
  </si>
  <si>
    <t>基本情報入力シート</t>
    <phoneticPr fontId="72"/>
  </si>
  <si>
    <t>【第１号様式】助成金交付申請書　第二面</t>
    <rPh sb="4" eb="6">
      <t>ヨウシキ</t>
    </rPh>
    <rPh sb="16" eb="17">
      <t>ダイ</t>
    </rPh>
    <rPh sb="17" eb="18">
      <t>ニ</t>
    </rPh>
    <rPh sb="18" eb="19">
      <t>メン</t>
    </rPh>
    <phoneticPr fontId="72"/>
  </si>
  <si>
    <t>【第２号様式】誓約書（助成対象事業者用）</t>
    <rPh sb="4" eb="6">
      <t>ヨウシキ</t>
    </rPh>
    <rPh sb="11" eb="19">
      <t>ジョセイタイショウジギョウシャヨウ</t>
    </rPh>
    <phoneticPr fontId="72"/>
  </si>
  <si>
    <t>【第２号様式】誓約書（共同申請者用）</t>
    <rPh sb="4" eb="6">
      <t>ヨウシキ</t>
    </rPh>
    <rPh sb="11" eb="17">
      <t>キョウドウシンセイシャヨウ</t>
    </rPh>
    <phoneticPr fontId="72"/>
  </si>
  <si>
    <t>【第３号様式】助成対象事業の実施に係る同意書</t>
    <phoneticPr fontId="72"/>
  </si>
  <si>
    <t>【第４号様式】事業実施計画書（太陽光）</t>
    <rPh sb="4" eb="6">
      <t>ヨウシキ</t>
    </rPh>
    <rPh sb="15" eb="18">
      <t>タイヨウコウ</t>
    </rPh>
    <phoneticPr fontId="72"/>
  </si>
  <si>
    <t>【第４号様式】事業実施計画書（風力）</t>
    <rPh sb="4" eb="6">
      <t>ヨウシキ</t>
    </rPh>
    <rPh sb="15" eb="17">
      <t>フウリョク</t>
    </rPh>
    <phoneticPr fontId="72"/>
  </si>
  <si>
    <t>【第４号様式】事業実施計画書（水力）</t>
    <rPh sb="4" eb="6">
      <t>ヨウシキ</t>
    </rPh>
    <rPh sb="15" eb="17">
      <t>スイリョク</t>
    </rPh>
    <phoneticPr fontId="72"/>
  </si>
  <si>
    <t>【第４号様式】事業実施計画書（地熱）</t>
    <rPh sb="4" eb="6">
      <t>ヨウシキ</t>
    </rPh>
    <rPh sb="15" eb="17">
      <t>チネツ</t>
    </rPh>
    <phoneticPr fontId="72"/>
  </si>
  <si>
    <t>【第４号様式】事業実施計画書（バイオマス発電）</t>
    <rPh sb="4" eb="6">
      <t>ヨウシキ</t>
    </rPh>
    <rPh sb="20" eb="22">
      <t>ハツデン</t>
    </rPh>
    <phoneticPr fontId="72"/>
  </si>
  <si>
    <t>【共通様式】助成対象事業経費内訳（全体）</t>
    <rPh sb="1" eb="3">
      <t>キョウツウ</t>
    </rPh>
    <rPh sb="3" eb="5">
      <t>ヨウシキ</t>
    </rPh>
    <rPh sb="17" eb="19">
      <t>ゼンタイ</t>
    </rPh>
    <phoneticPr fontId="72"/>
  </si>
  <si>
    <t>（１）需要先の想定電力消費量と想定発電電力量（月別、年間の消費量、発電量）（kWh）</t>
    <rPh sb="3" eb="5">
      <t>ジュヨウ</t>
    </rPh>
    <rPh sb="5" eb="6">
      <t>サキ</t>
    </rPh>
    <rPh sb="7" eb="9">
      <t>ソウテイ</t>
    </rPh>
    <rPh sb="9" eb="11">
      <t>デンリョク</t>
    </rPh>
    <rPh sb="11" eb="14">
      <t>ショウヒリョウ</t>
    </rPh>
    <rPh sb="15" eb="17">
      <t>ソウテイ</t>
    </rPh>
    <rPh sb="17" eb="19">
      <t>ハツデン</t>
    </rPh>
    <rPh sb="19" eb="21">
      <t>デンリョク</t>
    </rPh>
    <rPh sb="21" eb="22">
      <t>リョウ</t>
    </rPh>
    <rPh sb="23" eb="25">
      <t>ツキベツ</t>
    </rPh>
    <rPh sb="26" eb="28">
      <t>ネンカン</t>
    </rPh>
    <rPh sb="29" eb="32">
      <t>ショウヒリョウ</t>
    </rPh>
    <rPh sb="33" eb="35">
      <t>ハツデン</t>
    </rPh>
    <rPh sb="35" eb="36">
      <t>リョウ</t>
    </rPh>
    <rPh sb="36" eb="37">
      <t>デンリョウ</t>
    </rPh>
    <phoneticPr fontId="11"/>
  </si>
  <si>
    <t>・対象施設等で必要とされる電力の計算根拠</t>
    <rPh sb="1" eb="3">
      <t>タイショウ</t>
    </rPh>
    <rPh sb="3" eb="5">
      <t>シセツ</t>
    </rPh>
    <rPh sb="5" eb="6">
      <t>トウ</t>
    </rPh>
    <rPh sb="7" eb="9">
      <t>ヒツヨウ</t>
    </rPh>
    <rPh sb="13" eb="15">
      <t>デンリョク</t>
    </rPh>
    <rPh sb="16" eb="18">
      <t>ケイサン</t>
    </rPh>
    <rPh sb="18" eb="20">
      <t>コンキョ</t>
    </rPh>
    <phoneticPr fontId="11"/>
  </si>
  <si>
    <t>共通様式のとおり</t>
    <rPh sb="0" eb="2">
      <t>キョウツウ</t>
    </rPh>
    <rPh sb="2" eb="4">
      <t>ヨウシキ</t>
    </rPh>
    <phoneticPr fontId="11"/>
  </si>
  <si>
    <t>①</t>
    <phoneticPr fontId="31"/>
  </si>
  <si>
    <t>②</t>
    <phoneticPr fontId="31"/>
  </si>
  <si>
    <t>③</t>
    <phoneticPr fontId="31"/>
  </si>
  <si>
    <t>共通様式　助成対象事業経費内訳</t>
    <rPh sb="0" eb="2">
      <t>キョウツウ</t>
    </rPh>
    <rPh sb="2" eb="4">
      <t>ヨウシキ</t>
    </rPh>
    <rPh sb="5" eb="7">
      <t>ジョセイ</t>
    </rPh>
    <rPh sb="7" eb="9">
      <t>タイショウ</t>
    </rPh>
    <rPh sb="9" eb="11">
      <t>ジギョウ</t>
    </rPh>
    <rPh sb="11" eb="13">
      <t>ケイヒ</t>
    </rPh>
    <rPh sb="13" eb="15">
      <t>ウチワケ</t>
    </rPh>
    <phoneticPr fontId="72"/>
  </si>
  <si>
    <t>金融機関コード</t>
    <rPh sb="0" eb="2">
      <t>キンユウ</t>
    </rPh>
    <rPh sb="2" eb="4">
      <t>キカン</t>
    </rPh>
    <phoneticPr fontId="11"/>
  </si>
  <si>
    <t>■記載方法に関する注意事項
・口座名義人は、申請者と同一名義であること
・口座名義は、カタカナで記入
・濁点、半濁点は一文字分とする
・口座名義は、前株の場合は「カ)●●」、後株の場合は、「●●(カ」と記入
・口座名義が枠内（30文字）を超える場合は、名義名称の冒頭から30文字までを記入
■振込口座が確認できる資料に関する注意事項
・銀行名、支店名、預金種別、口座番号、口座名義人が読み取れる内容であること
・当座預金で通帳がない場合は、小切手帳や取引明細書、当座勘定照合等の写しを添付
・ネット銀行で通帳がない場合は、インターネット画面を印刷したものを添付</t>
    <phoneticPr fontId="72"/>
  </si>
  <si>
    <t>【共通様式】助成対象事業経費内訳（太陽光を除く発電設備）</t>
    <rPh sb="1" eb="3">
      <t>キョウツウ</t>
    </rPh>
    <rPh sb="3" eb="5">
      <t>ヨウシキ</t>
    </rPh>
    <rPh sb="17" eb="20">
      <t>タイヨウコウ</t>
    </rPh>
    <rPh sb="21" eb="22">
      <t>ノゾ</t>
    </rPh>
    <rPh sb="23" eb="25">
      <t>ハツデン</t>
    </rPh>
    <rPh sb="25" eb="27">
      <t>セツビ</t>
    </rPh>
    <phoneticPr fontId="72"/>
  </si>
  <si>
    <t>【共通様式】助成対象事業経費内訳（太陽光発電設備）</t>
    <rPh sb="1" eb="3">
      <t>キョウツウ</t>
    </rPh>
    <rPh sb="3" eb="5">
      <t>ヨウシキ</t>
    </rPh>
    <rPh sb="17" eb="20">
      <t>タイヨウコウ</t>
    </rPh>
    <rPh sb="20" eb="22">
      <t>ハツデン</t>
    </rPh>
    <rPh sb="22" eb="24">
      <t>セツビ</t>
    </rPh>
    <phoneticPr fontId="72"/>
  </si>
  <si>
    <t>助成事業者住所</t>
    <phoneticPr fontId="64"/>
  </si>
  <si>
    <t>変更後</t>
    <rPh sb="0" eb="3">
      <t>ヘンコウアト</t>
    </rPh>
    <phoneticPr fontId="64"/>
  </si>
  <si>
    <t>変更前</t>
    <rPh sb="0" eb="2">
      <t>ヘンコウ</t>
    </rPh>
    <rPh sb="2" eb="3">
      <t>マエ</t>
    </rPh>
    <phoneticPr fontId="64"/>
  </si>
  <si>
    <t>1</t>
    <phoneticPr fontId="64"/>
  </si>
  <si>
    <t>2/3</t>
  </si>
  <si>
    <t>実施要綱第5条第一項ア～コ</t>
  </si>
  <si>
    <t>○○株式会社 本社工場</t>
    <rPh sb="2" eb="6">
      <t>カブシキガイシャ</t>
    </rPh>
    <rPh sb="7" eb="9">
      <t>ホンシャ</t>
    </rPh>
    <rPh sb="9" eb="11">
      <t>コウジョウ</t>
    </rPh>
    <phoneticPr fontId="11"/>
  </si>
  <si>
    <t>○○株式会社</t>
    <rPh sb="2" eb="6">
      <t>カブシキガイシャ</t>
    </rPh>
    <phoneticPr fontId="11"/>
  </si>
  <si>
    <t>×××-××××</t>
    <phoneticPr fontId="11"/>
  </si>
  <si>
    <t>東京都新宿区西新宿○-○○-○○</t>
    <rPh sb="0" eb="3">
      <t>トウキョウト</t>
    </rPh>
    <rPh sb="3" eb="6">
      <t>シンジュクク</t>
    </rPh>
    <rPh sb="6" eb="9">
      <t>ニシシンジュク</t>
    </rPh>
    <phoneticPr fontId="11"/>
  </si>
  <si>
    <t>代表取締役</t>
    <rPh sb="0" eb="2">
      <t>ダイヒョウ</t>
    </rPh>
    <rPh sb="2" eb="5">
      <t>トリシマリヤク</t>
    </rPh>
    <phoneticPr fontId="11"/>
  </si>
  <si>
    <t>環境　太郎</t>
    <rPh sb="0" eb="2">
      <t>カンキョウ</t>
    </rPh>
    <rPh sb="3" eb="5">
      <t>タロウ</t>
    </rPh>
    <phoneticPr fontId="11"/>
  </si>
  <si>
    <t>〇〇課</t>
    <rPh sb="2" eb="3">
      <t>カ</t>
    </rPh>
    <phoneticPr fontId="11"/>
  </si>
  <si>
    <t>環境　次郎</t>
    <rPh sb="0" eb="2">
      <t>カンキョウ</t>
    </rPh>
    <rPh sb="3" eb="5">
      <t>ジロウ</t>
    </rPh>
    <phoneticPr fontId="11"/>
  </si>
  <si>
    <t>00-0000-0000</t>
    <phoneticPr fontId="11"/>
  </si>
  <si>
    <t>000-0000-0000</t>
    <phoneticPr fontId="11"/>
  </si>
  <si>
    <t>×××0000＠××××.co.jp</t>
    <phoneticPr fontId="11"/>
  </si>
  <si>
    <t xml:space="preserve">1 農業 </t>
  </si>
  <si>
    <t>株式会社××</t>
    <rPh sb="0" eb="4">
      <t>カブシキガイシャ</t>
    </rPh>
    <phoneticPr fontId="11"/>
  </si>
  <si>
    <t>東京都新宿区新宿○-○○-○○</t>
    <rPh sb="0" eb="3">
      <t>トウキョウト</t>
    </rPh>
    <rPh sb="3" eb="6">
      <t>シンジュクク</t>
    </rPh>
    <rPh sb="6" eb="8">
      <t>シンジュク</t>
    </rPh>
    <phoneticPr fontId="11"/>
  </si>
  <si>
    <t>東京　太郎</t>
    <rPh sb="0" eb="2">
      <t>トウキョウ</t>
    </rPh>
    <rPh sb="3" eb="5">
      <t>タロウ</t>
    </rPh>
    <phoneticPr fontId="11"/>
  </si>
  <si>
    <t>東京　次郎</t>
    <rPh sb="0" eb="2">
      <t>トウキョウ</t>
    </rPh>
    <rPh sb="3" eb="5">
      <t>ジロウ</t>
    </rPh>
    <phoneticPr fontId="11"/>
  </si>
  <si>
    <t>××株式会社</t>
    <rPh sb="2" eb="6">
      <t>カブシキガイシャ</t>
    </rPh>
    <phoneticPr fontId="11"/>
  </si>
  <si>
    <t>新宿　太郎</t>
    <rPh sb="0" eb="2">
      <t>シンジュク</t>
    </rPh>
    <rPh sb="3" eb="5">
      <t>タロウ</t>
    </rPh>
    <phoneticPr fontId="11"/>
  </si>
  <si>
    <t>○○課</t>
    <rPh sb="2" eb="3">
      <t>カ</t>
    </rPh>
    <phoneticPr fontId="11"/>
  </si>
  <si>
    <t>新宿　次郎</t>
    <rPh sb="0" eb="2">
      <t>シンジュク</t>
    </rPh>
    <rPh sb="3" eb="5">
      <t>ジロウ</t>
    </rPh>
    <phoneticPr fontId="11"/>
  </si>
  <si>
    <t>会社名</t>
  </si>
  <si>
    <t>株式会社××本社工場</t>
    <rPh sb="0" eb="4">
      <t>カブシキガイシャ</t>
    </rPh>
    <rPh sb="6" eb="8">
      <t>ホンシャ</t>
    </rPh>
    <rPh sb="8" eb="10">
      <t>コウジョウ</t>
    </rPh>
    <phoneticPr fontId="11"/>
  </si>
  <si>
    <t>年間維持
管理費</t>
    <rPh sb="0" eb="2">
      <t>ネンカン</t>
    </rPh>
    <rPh sb="2" eb="4">
      <t>イジ</t>
    </rPh>
    <rPh sb="5" eb="7">
      <t>カンリ</t>
    </rPh>
    <rPh sb="7" eb="8">
      <t>ヒ</t>
    </rPh>
    <phoneticPr fontId="72"/>
  </si>
  <si>
    <t>200,000円/kW</t>
    <rPh sb="7" eb="8">
      <t>エン</t>
    </rPh>
    <phoneticPr fontId="64"/>
  </si>
  <si>
    <t>蓄電池</t>
    <rPh sb="0" eb="3">
      <t>チクデンチ</t>
    </rPh>
    <phoneticPr fontId="64"/>
  </si>
  <si>
    <t>東京都新宿区西新宿○-○○-○○</t>
  </si>
  <si>
    <t>○○株式会社</t>
  </si>
  <si>
    <t>太陽光発電システム総出力</t>
    <rPh sb="0" eb="2">
      <t>タイヨウ</t>
    </rPh>
    <rPh sb="2" eb="3">
      <t>コウ</t>
    </rPh>
    <rPh sb="3" eb="5">
      <t>ハツデン</t>
    </rPh>
    <rPh sb="9" eb="10">
      <t>ソウ</t>
    </rPh>
    <rPh sb="10" eb="12">
      <t>シュツリョク</t>
    </rPh>
    <phoneticPr fontId="11"/>
  </si>
  <si>
    <t>（１）太陽光発電システム出力</t>
    <rPh sb="3" eb="5">
      <t>タイヨウ</t>
    </rPh>
    <rPh sb="5" eb="6">
      <t>ヒカリ</t>
    </rPh>
    <rPh sb="6" eb="8">
      <t>ハツデン</t>
    </rPh>
    <rPh sb="12" eb="14">
      <t>シュツリョク</t>
    </rPh>
    <phoneticPr fontId="19"/>
  </si>
  <si>
    <t>・暴力団又は暴力団員を雇用している者</t>
    <rPh sb="1" eb="4">
      <t>ボウリョクダン</t>
    </rPh>
    <rPh sb="4" eb="5">
      <t>マタ</t>
    </rPh>
    <rPh sb="9" eb="10">
      <t>イン</t>
    </rPh>
    <rPh sb="11" eb="13">
      <t>コヨウ</t>
    </rPh>
    <rPh sb="17" eb="18">
      <t>モノ</t>
    </rPh>
    <phoneticPr fontId="11"/>
  </si>
  <si>
    <t>共同申請者</t>
    <rPh sb="0" eb="2">
      <t>キョウドウ</t>
    </rPh>
    <rPh sb="2" eb="5">
      <t>シンセイシャ</t>
    </rPh>
    <phoneticPr fontId="19"/>
  </si>
  <si>
    <t>発災時に事務所2階を従業員の一時待機場所としており、携帯等の通信機器の充電を行うことができるようにするため。</t>
    <phoneticPr fontId="72"/>
  </si>
  <si>
    <t>蓄電池側の設定により蓄電容量が50%を下回らないように設定し、50%を下回った場合、自動的に系統より充電を開始します。設定の操作方法、設定画面については別添の蓄電池カタログにより説明しておりますので、参照してください。</t>
    <phoneticPr fontId="72"/>
  </si>
  <si>
    <t>事務所照明</t>
    <rPh sb="0" eb="2">
      <t>ジム</t>
    </rPh>
    <rPh sb="2" eb="3">
      <t>ショ</t>
    </rPh>
    <rPh sb="3" eb="5">
      <t>ショウメイ</t>
    </rPh>
    <phoneticPr fontId="63"/>
  </si>
  <si>
    <t>非常用コンセント(PC用)</t>
    <rPh sb="0" eb="3">
      <t>ヒジョウヨウ</t>
    </rPh>
    <rPh sb="11" eb="12">
      <t>ヨウ</t>
    </rPh>
    <phoneticPr fontId="63"/>
  </si>
  <si>
    <t>非常用コンセント(携帯用)</t>
    <rPh sb="0" eb="3">
      <t>ヒジョウヨウ</t>
    </rPh>
    <rPh sb="9" eb="11">
      <t>ケイタイ</t>
    </rPh>
    <rPh sb="11" eb="12">
      <t>ヨウ</t>
    </rPh>
    <phoneticPr fontId="63"/>
  </si>
  <si>
    <t>発災時に従業員の一時待機場所として事務所2階部分を使うことを想定しています。
上記表の通りにて特定負荷設備の使用を計画しています。
今回導入する蓄電池の容量は○○○kWhであり、(E)列の消費電力量合計と同等容量であるため、
上記の計画通りの発災時の蓄電池運用が可能です。</t>
    <phoneticPr fontId="72"/>
  </si>
  <si>
    <t>共通様式のとおり</t>
    <phoneticPr fontId="72"/>
  </si>
  <si>
    <t xml:space="preserve">78 洗濯・理容・美容・浴場業 </t>
    <rPh sb="3" eb="5">
      <t>センタク</t>
    </rPh>
    <rPh sb="6" eb="8">
      <t>リヨウ</t>
    </rPh>
    <phoneticPr fontId="29"/>
  </si>
  <si>
    <t>220,000円/kWh</t>
    <rPh sb="7" eb="8">
      <t>エン</t>
    </rPh>
    <phoneticPr fontId="64"/>
  </si>
  <si>
    <t>部分を入力してください。</t>
    <rPh sb="0" eb="2">
      <t>ブブン</t>
    </rPh>
    <rPh sb="3" eb="5">
      <t>ニュウリョク</t>
    </rPh>
    <phoneticPr fontId="72"/>
  </si>
  <si>
    <t>←着手日：契約完了日</t>
    <rPh sb="1" eb="3">
      <t>チャクシュ</t>
    </rPh>
    <rPh sb="3" eb="4">
      <t>ビ</t>
    </rPh>
    <rPh sb="5" eb="7">
      <t>ケイヤク</t>
    </rPh>
    <rPh sb="7" eb="9">
      <t>カンリョウ</t>
    </rPh>
    <rPh sb="9" eb="10">
      <t>ヒ</t>
    </rPh>
    <phoneticPr fontId="11"/>
  </si>
  <si>
    <t>←完了日：施工業者への支払日</t>
    <rPh sb="1" eb="3">
      <t>カンリョウ</t>
    </rPh>
    <rPh sb="3" eb="4">
      <t>ヒ</t>
    </rPh>
    <rPh sb="5" eb="7">
      <t>セコウ</t>
    </rPh>
    <rPh sb="7" eb="9">
      <t>ギョウシャ</t>
    </rPh>
    <rPh sb="11" eb="13">
      <t>シハライ</t>
    </rPh>
    <rPh sb="13" eb="14">
      <t>ヒ</t>
    </rPh>
    <phoneticPr fontId="11"/>
  </si>
  <si>
    <t xml:space="preserve">←交付決定時の助成金額を入力してください。
</t>
    <phoneticPr fontId="64"/>
  </si>
  <si>
    <t>←第一面で算出された差額をベースに入力してください。</t>
    <rPh sb="1" eb="4">
      <t>ダイイチメン</t>
    </rPh>
    <rPh sb="5" eb="7">
      <t>サンシュツ</t>
    </rPh>
    <rPh sb="10" eb="12">
      <t>サガク</t>
    </rPh>
    <rPh sb="17" eb="19">
      <t>ニュウリョク</t>
    </rPh>
    <phoneticPr fontId="64"/>
  </si>
  <si>
    <t>2/3</t>
    <phoneticPr fontId="64"/>
  </si>
  <si>
    <t>3</t>
    <phoneticPr fontId="64"/>
  </si>
  <si>
    <t>2</t>
    <phoneticPr fontId="64"/>
  </si>
  <si>
    <t>助成率</t>
    <rPh sb="0" eb="2">
      <t>ジョセイ</t>
    </rPh>
    <rPh sb="2" eb="3">
      <t>リツ</t>
    </rPh>
    <phoneticPr fontId="64"/>
  </si>
  <si>
    <t>1/2</t>
    <phoneticPr fontId="64"/>
  </si>
  <si>
    <t>3/4</t>
    <phoneticPr fontId="64"/>
  </si>
  <si>
    <t>代表者</t>
    <rPh sb="0" eb="3">
      <t>ダイヒョウシャ</t>
    </rPh>
    <phoneticPr fontId="12"/>
  </si>
  <si>
    <t>担当者</t>
    <rPh sb="0" eb="3">
      <t>タントウシャ</t>
    </rPh>
    <phoneticPr fontId="12"/>
  </si>
  <si>
    <t>※</t>
    <phoneticPr fontId="11"/>
  </si>
  <si>
    <t>(2) 他助成金等受給(予定)額</t>
    <rPh sb="4" eb="5">
      <t>タ</t>
    </rPh>
    <rPh sb="5" eb="7">
      <t>ジョセイ</t>
    </rPh>
    <rPh sb="7" eb="8">
      <t>キン</t>
    </rPh>
    <rPh sb="8" eb="9">
      <t>トウ</t>
    </rPh>
    <rPh sb="9" eb="11">
      <t>ジュキュウ</t>
    </rPh>
    <rPh sb="12" eb="14">
      <t>ヨテイ</t>
    </rPh>
    <rPh sb="15" eb="16">
      <t>ガク</t>
    </rPh>
    <phoneticPr fontId="64"/>
  </si>
  <si>
    <t>【助成対象事業者】</t>
    <rPh sb="1" eb="3">
      <t>ジョセイ</t>
    </rPh>
    <rPh sb="3" eb="5">
      <t>タイショウ</t>
    </rPh>
    <rPh sb="5" eb="7">
      <t>ジギョウ</t>
    </rPh>
    <rPh sb="7" eb="8">
      <t>シャ</t>
    </rPh>
    <phoneticPr fontId="11"/>
  </si>
  <si>
    <t>【共同申請者】</t>
    <rPh sb="1" eb="3">
      <t>キョウドウ</t>
    </rPh>
    <rPh sb="3" eb="6">
      <t>シンセイシャ</t>
    </rPh>
    <phoneticPr fontId="12"/>
  </si>
  <si>
    <t>【手続代行者】</t>
    <rPh sb="1" eb="3">
      <t>テツヅキ</t>
    </rPh>
    <rPh sb="3" eb="5">
      <t>ダイコウ</t>
    </rPh>
    <rPh sb="5" eb="6">
      <t>シャ</t>
    </rPh>
    <phoneticPr fontId="64"/>
  </si>
  <si>
    <t>助成対象事業の開始及び
完了予定日</t>
    <rPh sb="0" eb="2">
      <t>ジョセイ</t>
    </rPh>
    <rPh sb="2" eb="4">
      <t>タイショウ</t>
    </rPh>
    <rPh sb="4" eb="6">
      <t>ジギョウ</t>
    </rPh>
    <rPh sb="7" eb="9">
      <t>カイシ</t>
    </rPh>
    <rPh sb="9" eb="10">
      <t>オヨ</t>
    </rPh>
    <rPh sb="12" eb="14">
      <t>カンリョウ</t>
    </rPh>
    <rPh sb="14" eb="16">
      <t>ヨテイ</t>
    </rPh>
    <rPh sb="16" eb="17">
      <t>ビ</t>
    </rPh>
    <phoneticPr fontId="12"/>
  </si>
  <si>
    <t>～</t>
    <phoneticPr fontId="11"/>
  </si>
  <si>
    <t>（１）設備の導入場所</t>
    <rPh sb="3" eb="5">
      <t>セツビ</t>
    </rPh>
    <rPh sb="6" eb="8">
      <t>ドウニュウ</t>
    </rPh>
    <rPh sb="8" eb="10">
      <t>バショ</t>
    </rPh>
    <phoneticPr fontId="11"/>
  </si>
  <si>
    <t>（２）助成対象事業者又はリース使用者に関する情報</t>
    <rPh sb="5" eb="7">
      <t>タイショウ</t>
    </rPh>
    <rPh sb="7" eb="9">
      <t>ジギョウ</t>
    </rPh>
    <rPh sb="9" eb="10">
      <t>シャ</t>
    </rPh>
    <rPh sb="10" eb="11">
      <t>マタ</t>
    </rPh>
    <rPh sb="15" eb="18">
      <t>シヨウシャ</t>
    </rPh>
    <rPh sb="19" eb="20">
      <t>カン</t>
    </rPh>
    <rPh sb="22" eb="24">
      <t>ジョウホウ</t>
    </rPh>
    <phoneticPr fontId="11"/>
  </si>
  <si>
    <t>②利用計画及び助成対象となる蓄電容量の算出</t>
    <rPh sb="1" eb="3">
      <t>リヨウ</t>
    </rPh>
    <rPh sb="3" eb="5">
      <t>ケイカク</t>
    </rPh>
    <rPh sb="5" eb="6">
      <t>オヨ</t>
    </rPh>
    <rPh sb="7" eb="9">
      <t>ジョセイ</t>
    </rPh>
    <rPh sb="9" eb="11">
      <t>タイショウ</t>
    </rPh>
    <rPh sb="14" eb="16">
      <t>チクデン</t>
    </rPh>
    <rPh sb="16" eb="18">
      <t>ヨウリョウ</t>
    </rPh>
    <rPh sb="19" eb="21">
      <t>サンシュツ</t>
    </rPh>
    <phoneticPr fontId="11"/>
  </si>
  <si>
    <t>上記以外蓄電容量</t>
    <rPh sb="0" eb="2">
      <t>ジョウキ</t>
    </rPh>
    <rPh sb="2" eb="4">
      <t>イガイ</t>
    </rPh>
    <rPh sb="4" eb="6">
      <t>チクデン</t>
    </rPh>
    <rPh sb="6" eb="8">
      <t>ヨウリョウ</t>
    </rPh>
    <phoneticPr fontId="11"/>
  </si>
  <si>
    <t>蓄電池総蓄電容量</t>
    <rPh sb="0" eb="3">
      <t>チクデンチ</t>
    </rPh>
    <rPh sb="3" eb="4">
      <t>ソウ</t>
    </rPh>
    <rPh sb="4" eb="6">
      <t>チクデン</t>
    </rPh>
    <rPh sb="6" eb="8">
      <t>ヨウリョウ</t>
    </rPh>
    <phoneticPr fontId="11"/>
  </si>
  <si>
    <t>助成対象蓄電容量</t>
    <rPh sb="0" eb="2">
      <t>ジョセイ</t>
    </rPh>
    <rPh sb="2" eb="4">
      <t>タイショウ</t>
    </rPh>
    <rPh sb="4" eb="6">
      <t>チクデン</t>
    </rPh>
    <rPh sb="6" eb="8">
      <t>ヨウリョウ</t>
    </rPh>
    <phoneticPr fontId="11"/>
  </si>
  <si>
    <t>kWh</t>
    <phoneticPr fontId="11"/>
  </si>
  <si>
    <t>％</t>
    <phoneticPr fontId="11"/>
  </si>
  <si>
    <t>kWh ※</t>
    <phoneticPr fontId="11"/>
  </si>
  <si>
    <t>助成対象事業者</t>
    <rPh sb="0" eb="2">
      <t>ジョセイ</t>
    </rPh>
    <rPh sb="2" eb="4">
      <t>タイショウ</t>
    </rPh>
    <rPh sb="4" eb="6">
      <t>ジギョウ</t>
    </rPh>
    <rPh sb="6" eb="7">
      <t>シャ</t>
    </rPh>
    <phoneticPr fontId="11"/>
  </si>
  <si>
    <t>名称</t>
    <rPh sb="0" eb="2">
      <t>メイショウ</t>
    </rPh>
    <phoneticPr fontId="11"/>
  </si>
  <si>
    <t>担当者</t>
    <rPh sb="0" eb="3">
      <t>タントウシャ</t>
    </rPh>
    <phoneticPr fontId="11"/>
  </si>
  <si>
    <t>電話番号</t>
    <rPh sb="0" eb="2">
      <t>デンワ</t>
    </rPh>
    <rPh sb="2" eb="4">
      <t>バンゴウ</t>
    </rPh>
    <phoneticPr fontId="11"/>
  </si>
  <si>
    <t>E-mail</t>
    <phoneticPr fontId="11"/>
  </si>
  <si>
    <t>その他（　　　　　　　　　　　　　　）</t>
    <rPh sb="2" eb="3">
      <t>タ</t>
    </rPh>
    <phoneticPr fontId="11"/>
  </si>
  <si>
    <t>共同申請者</t>
    <rPh sb="0" eb="2">
      <t>キョウドウ</t>
    </rPh>
    <rPh sb="2" eb="5">
      <t>シンセイシャ</t>
    </rPh>
    <phoneticPr fontId="11"/>
  </si>
  <si>
    <t>手続代行者</t>
    <rPh sb="0" eb="2">
      <t>テツヅキ</t>
    </rPh>
    <rPh sb="2" eb="4">
      <t>ダイコウ</t>
    </rPh>
    <rPh sb="4" eb="5">
      <t>シャ</t>
    </rPh>
    <phoneticPr fontId="11"/>
  </si>
  <si>
    <t>（１）事業実施体制表</t>
    <rPh sb="3" eb="5">
      <t>ジギョウ</t>
    </rPh>
    <rPh sb="5" eb="7">
      <t>ジッシ</t>
    </rPh>
    <rPh sb="7" eb="9">
      <t>タイセイ</t>
    </rPh>
    <rPh sb="9" eb="10">
      <t>ヒョウ</t>
    </rPh>
    <phoneticPr fontId="11"/>
  </si>
  <si>
    <t>　　※選定に当たっては、見積書等による競争に付してください。</t>
    <phoneticPr fontId="11"/>
  </si>
  <si>
    <t xml:space="preserve">平常時蓄電容量   </t>
    <rPh sb="0" eb="2">
      <t>ヘイジョウ</t>
    </rPh>
    <rPh sb="2" eb="3">
      <t>ジ</t>
    </rPh>
    <rPh sb="3" eb="5">
      <t>チクデン</t>
    </rPh>
    <rPh sb="5" eb="7">
      <t>ヨウリョウ</t>
    </rPh>
    <phoneticPr fontId="11"/>
  </si>
  <si>
    <t xml:space="preserve">発災時蓄電容量   </t>
    <rPh sb="0" eb="2">
      <t>ハッサイ</t>
    </rPh>
    <rPh sb="2" eb="3">
      <t>ジ</t>
    </rPh>
    <rPh sb="3" eb="5">
      <t>チクデン</t>
    </rPh>
    <rPh sb="5" eb="7">
      <t>ヨウリョウ</t>
    </rPh>
    <phoneticPr fontId="11"/>
  </si>
  <si>
    <t xml:space="preserve">都助成対象比率    </t>
    <rPh sb="0" eb="1">
      <t>ト</t>
    </rPh>
    <rPh sb="1" eb="3">
      <t>ジョセイ</t>
    </rPh>
    <rPh sb="3" eb="5">
      <t>タイショウ</t>
    </rPh>
    <rPh sb="5" eb="7">
      <t>ヒリツ</t>
    </rPh>
    <phoneticPr fontId="11"/>
  </si>
  <si>
    <r>
      <t>（３）パワーコンディショナ</t>
    </r>
    <r>
      <rPr>
        <sz val="9"/>
        <color theme="1"/>
        <rFont val="ＭＳ Ｐ明朝"/>
        <family val="1"/>
        <charset val="128"/>
      </rPr>
      <t>（※蓄電池一体型ハイブリッドパワコンの場合は、（５）に記載すること。）</t>
    </r>
    <phoneticPr fontId="19"/>
  </si>
  <si>
    <t>上記でその他を選択した場合に、詳細を記載してください</t>
    <rPh sb="0" eb="2">
      <t>ジョウキ</t>
    </rPh>
    <rPh sb="5" eb="6">
      <t>タ</t>
    </rPh>
    <rPh sb="7" eb="9">
      <t>センタク</t>
    </rPh>
    <rPh sb="11" eb="13">
      <t>バアイ</t>
    </rPh>
    <rPh sb="15" eb="17">
      <t>ショウサイ</t>
    </rPh>
    <rPh sb="18" eb="20">
      <t>キサイ</t>
    </rPh>
    <phoneticPr fontId="11"/>
  </si>
  <si>
    <t>都の助成対象となる国等補助</t>
    <rPh sb="0" eb="1">
      <t>ト</t>
    </rPh>
    <phoneticPr fontId="72"/>
  </si>
  <si>
    <t>開始届（実施要綱第７条一項サ）</t>
    <rPh sb="0" eb="2">
      <t>カイシ</t>
    </rPh>
    <rPh sb="2" eb="3">
      <t>トドケ</t>
    </rPh>
    <phoneticPr fontId="72"/>
  </si>
  <si>
    <t>都助成
交付申請額</t>
    <rPh sb="0" eb="1">
      <t>ト</t>
    </rPh>
    <rPh sb="4" eb="6">
      <t>コウフ</t>
    </rPh>
    <rPh sb="6" eb="8">
      <t>シンセイ</t>
    </rPh>
    <rPh sb="8" eb="9">
      <t>ガク</t>
    </rPh>
    <phoneticPr fontId="2"/>
  </si>
  <si>
    <t>開始届（実施要綱第８条一項サ）</t>
    <rPh sb="0" eb="2">
      <t>カイシ</t>
    </rPh>
    <rPh sb="2" eb="3">
      <t>トドケ</t>
    </rPh>
    <phoneticPr fontId="72"/>
  </si>
  <si>
    <t>開始届（実施要綱第９条一項サ）</t>
    <rPh sb="0" eb="2">
      <t>カイシ</t>
    </rPh>
    <rPh sb="2" eb="3">
      <t>トドケ</t>
    </rPh>
    <phoneticPr fontId="72"/>
  </si>
  <si>
    <t>開始届（実施要綱第１０条一項サ）</t>
    <rPh sb="0" eb="2">
      <t>カイシ</t>
    </rPh>
    <rPh sb="2" eb="3">
      <t>トドケ</t>
    </rPh>
    <phoneticPr fontId="72"/>
  </si>
  <si>
    <t>開始届（実施要綱第１１条一項サ）</t>
    <rPh sb="0" eb="2">
      <t>カイシ</t>
    </rPh>
    <rPh sb="2" eb="3">
      <t>トドケ</t>
    </rPh>
    <phoneticPr fontId="72"/>
  </si>
  <si>
    <t>開始届（実施要綱第１２条一項サ）</t>
    <rPh sb="0" eb="2">
      <t>カイシ</t>
    </rPh>
    <rPh sb="2" eb="3">
      <t>トドケ</t>
    </rPh>
    <phoneticPr fontId="72"/>
  </si>
  <si>
    <t>開始届（実施要綱第１３条一項サ）</t>
    <rPh sb="0" eb="2">
      <t>カイシ</t>
    </rPh>
    <rPh sb="2" eb="3">
      <t>トドケ</t>
    </rPh>
    <phoneticPr fontId="72"/>
  </si>
  <si>
    <t>１.太陽光発電に関する事業（※蓄電池を含む）</t>
    <rPh sb="2" eb="5">
      <t>タイヨウコウ</t>
    </rPh>
    <rPh sb="5" eb="7">
      <t>ハツデン</t>
    </rPh>
    <rPh sb="8" eb="9">
      <t>カン</t>
    </rPh>
    <rPh sb="11" eb="13">
      <t>ジギョウ</t>
    </rPh>
    <rPh sb="15" eb="18">
      <t>チクデンチ</t>
    </rPh>
    <rPh sb="19" eb="20">
      <t>フク</t>
    </rPh>
    <phoneticPr fontId="72"/>
  </si>
  <si>
    <t>国等補助金
の併用</t>
    <phoneticPr fontId="72"/>
  </si>
  <si>
    <t>発電設備</t>
    <rPh sb="0" eb="4">
      <t>ハツデンセツビ</t>
    </rPh>
    <phoneticPr fontId="72"/>
  </si>
  <si>
    <t>蓄電池</t>
    <rPh sb="0" eb="3">
      <t>チクデンチ</t>
    </rPh>
    <phoneticPr fontId="72"/>
  </si>
  <si>
    <t>発電容量（kW）</t>
    <rPh sb="0" eb="2">
      <t>ハツデン</t>
    </rPh>
    <rPh sb="2" eb="4">
      <t>ヨウリョウ</t>
    </rPh>
    <phoneticPr fontId="112"/>
  </si>
  <si>
    <t>経費の内訳</t>
    <rPh sb="0" eb="2">
      <t>ケイヒ</t>
    </rPh>
    <rPh sb="3" eb="5">
      <t>ウチワケ</t>
    </rPh>
    <phoneticPr fontId="72"/>
  </si>
  <si>
    <t>按分計算</t>
    <rPh sb="0" eb="4">
      <t>アンブンケイサン</t>
    </rPh>
    <phoneticPr fontId="72"/>
  </si>
  <si>
    <t>発電設備</t>
    <rPh sb="0" eb="2">
      <t>ハツデン</t>
    </rPh>
    <rPh sb="2" eb="4">
      <t>セツビ</t>
    </rPh>
    <phoneticPr fontId="72"/>
  </si>
  <si>
    <t>按分率</t>
    <rPh sb="0" eb="3">
      <t>アンブンリツ</t>
    </rPh>
    <phoneticPr fontId="72"/>
  </si>
  <si>
    <t>発電容量</t>
    <rPh sb="0" eb="2">
      <t>ハツデン</t>
    </rPh>
    <rPh sb="2" eb="4">
      <t>ヨウリョウ</t>
    </rPh>
    <phoneticPr fontId="72"/>
  </si>
  <si>
    <t>蓄電池
容量</t>
    <rPh sb="0" eb="3">
      <t>チクデンチ</t>
    </rPh>
    <rPh sb="4" eb="6">
      <t>ヨウリョウ</t>
    </rPh>
    <phoneticPr fontId="72"/>
  </si>
  <si>
    <t>国等補助控除後の都助成対象</t>
  </si>
  <si>
    <t>助成区分</t>
    <rPh sb="0" eb="4">
      <t>ジョセイクブン</t>
    </rPh>
    <phoneticPr fontId="72"/>
  </si>
  <si>
    <t>ｋW</t>
    <phoneticPr fontId="72"/>
  </si>
  <si>
    <t>ｋWh</t>
    <phoneticPr fontId="72"/>
  </si>
  <si>
    <t>％</t>
    <phoneticPr fontId="72"/>
  </si>
  <si>
    <t>合計（消費税含）</t>
    <rPh sb="0" eb="2">
      <t>ゴウケイ</t>
    </rPh>
    <rPh sb="3" eb="5">
      <t>ショウヒ</t>
    </rPh>
    <rPh sb="5" eb="6">
      <t>ゼイ</t>
    </rPh>
    <rPh sb="6" eb="7">
      <t>フク</t>
    </rPh>
    <phoneticPr fontId="72"/>
  </si>
  <si>
    <t>算定上限額（太陽光分）</t>
    <rPh sb="0" eb="5">
      <t>サンテイジョウゲンガク</t>
    </rPh>
    <rPh sb="6" eb="10">
      <t>タイヨウコウブン</t>
    </rPh>
    <phoneticPr fontId="72"/>
  </si>
  <si>
    <t>算定上限額（蓄電池額分）</t>
    <rPh sb="0" eb="2">
      <t>サンテイ</t>
    </rPh>
    <rPh sb="2" eb="5">
      <t>ジョウゲンガク</t>
    </rPh>
    <rPh sb="6" eb="9">
      <t>チクデンチ</t>
    </rPh>
    <rPh sb="9" eb="10">
      <t>ガク</t>
    </rPh>
    <rPh sb="10" eb="11">
      <t>ブン</t>
    </rPh>
    <phoneticPr fontId="72"/>
  </si>
  <si>
    <t>算定上限額（合計）</t>
    <rPh sb="0" eb="5">
      <t>サンテイジョウゲンガク</t>
    </rPh>
    <rPh sb="6" eb="8">
      <t>ゴウケイ</t>
    </rPh>
    <phoneticPr fontId="72"/>
  </si>
  <si>
    <t>費用区分</t>
    <rPh sb="0" eb="2">
      <t>ヒヨウ</t>
    </rPh>
    <rPh sb="2" eb="4">
      <t>クブン</t>
    </rPh>
    <phoneticPr fontId="64"/>
  </si>
  <si>
    <t>あり</t>
    <phoneticPr fontId="64"/>
  </si>
  <si>
    <t>なし</t>
    <phoneticPr fontId="64"/>
  </si>
  <si>
    <t>国等補助金の併用</t>
    <rPh sb="0" eb="1">
      <t>クニ</t>
    </rPh>
    <rPh sb="1" eb="2">
      <t>トウ</t>
    </rPh>
    <rPh sb="2" eb="5">
      <t>ホジョキン</t>
    </rPh>
    <rPh sb="6" eb="8">
      <t>ヘイヨウ</t>
    </rPh>
    <phoneticPr fontId="64"/>
  </si>
  <si>
    <t>都助成率</t>
    <rPh sb="0" eb="1">
      <t>ト</t>
    </rPh>
    <rPh sb="1" eb="3">
      <t>ジョセイ</t>
    </rPh>
    <rPh sb="3" eb="4">
      <t>リツ</t>
    </rPh>
    <phoneticPr fontId="64"/>
  </si>
  <si>
    <t>限度額①</t>
    <rPh sb="0" eb="2">
      <t>ゲンド</t>
    </rPh>
    <rPh sb="2" eb="3">
      <t>ガク</t>
    </rPh>
    <phoneticPr fontId="64"/>
  </si>
  <si>
    <t>限度額②</t>
    <rPh sb="0" eb="2">
      <t>ゲンド</t>
    </rPh>
    <rPh sb="2" eb="3">
      <t>ガク</t>
    </rPh>
    <phoneticPr fontId="64"/>
  </si>
  <si>
    <t>太陽光発電</t>
    <rPh sb="0" eb="2">
      <t>タイヨウ</t>
    </rPh>
    <rPh sb="2" eb="3">
      <t>コウ</t>
    </rPh>
    <rPh sb="3" eb="5">
      <t>ハツデン</t>
    </rPh>
    <phoneticPr fontId="64"/>
  </si>
  <si>
    <t>費用区分</t>
    <rPh sb="0" eb="2">
      <t>ヒヨウ</t>
    </rPh>
    <rPh sb="2" eb="4">
      <t>クブン</t>
    </rPh>
    <phoneticPr fontId="72"/>
  </si>
  <si>
    <t>設計費</t>
    <rPh sb="0" eb="2">
      <t>セッケイ</t>
    </rPh>
    <rPh sb="2" eb="3">
      <t>ヒ</t>
    </rPh>
    <phoneticPr fontId="64"/>
  </si>
  <si>
    <t>設備費</t>
    <rPh sb="0" eb="3">
      <t>セツビヒ</t>
    </rPh>
    <phoneticPr fontId="64"/>
  </si>
  <si>
    <t>工事費</t>
    <rPh sb="0" eb="3">
      <t>コウジヒ</t>
    </rPh>
    <phoneticPr fontId="64"/>
  </si>
  <si>
    <t>150,000円/kW</t>
    <rPh sb="7" eb="8">
      <t>エン</t>
    </rPh>
    <phoneticPr fontId="64"/>
  </si>
  <si>
    <t>7,500万円</t>
    <rPh sb="5" eb="7">
      <t>マンエン</t>
    </rPh>
    <phoneticPr fontId="64"/>
  </si>
  <si>
    <t>1億円</t>
    <rPh sb="1" eb="2">
      <t>オク</t>
    </rPh>
    <rPh sb="2" eb="3">
      <t>エン</t>
    </rPh>
    <phoneticPr fontId="64"/>
  </si>
  <si>
    <t>助成区分</t>
    <rPh sb="0" eb="2">
      <t>ジョセイ</t>
    </rPh>
    <rPh sb="2" eb="4">
      <t>クブン</t>
    </rPh>
    <phoneticPr fontId="64"/>
  </si>
  <si>
    <t>都助成率</t>
    <rPh sb="0" eb="1">
      <t>ト</t>
    </rPh>
    <rPh sb="1" eb="3">
      <t>ジョセイ</t>
    </rPh>
    <rPh sb="3" eb="4">
      <t>リツ</t>
    </rPh>
    <phoneticPr fontId="112"/>
  </si>
  <si>
    <t>単位上限</t>
    <rPh sb="0" eb="2">
      <t>タンイ</t>
    </rPh>
    <rPh sb="2" eb="4">
      <t>ジョウゲン</t>
    </rPh>
    <phoneticPr fontId="64"/>
  </si>
  <si>
    <t>事業費上限</t>
    <rPh sb="0" eb="2">
      <t>ジギョウ</t>
    </rPh>
    <rPh sb="2" eb="3">
      <t>ヒ</t>
    </rPh>
    <rPh sb="3" eb="5">
      <t>ジョウゲン</t>
    </rPh>
    <phoneticPr fontId="64"/>
  </si>
  <si>
    <t>事業費上限</t>
    <phoneticPr fontId="64"/>
  </si>
  <si>
    <t>発電設備＋蓄電池</t>
    <rPh sb="0" eb="2">
      <t>ハツデン</t>
    </rPh>
    <rPh sb="2" eb="4">
      <t>セツビ</t>
    </rPh>
    <rPh sb="5" eb="8">
      <t>チクデンチ</t>
    </rPh>
    <phoneticPr fontId="64"/>
  </si>
  <si>
    <t>発電容量+蓄電容量</t>
    <rPh sb="0" eb="2">
      <t>ハツデン</t>
    </rPh>
    <rPh sb="2" eb="4">
      <t>ヨウリョウ</t>
    </rPh>
    <rPh sb="5" eb="7">
      <t>チクデン</t>
    </rPh>
    <rPh sb="7" eb="9">
      <t>ヨウリョウ</t>
    </rPh>
    <phoneticPr fontId="64"/>
  </si>
  <si>
    <t>kW+kWh</t>
    <phoneticPr fontId="64"/>
  </si>
  <si>
    <t>発電設備</t>
    <rPh sb="0" eb="2">
      <t>ハツデン</t>
    </rPh>
    <rPh sb="2" eb="4">
      <t>セツビ</t>
    </rPh>
    <phoneticPr fontId="64"/>
  </si>
  <si>
    <t>共通設備</t>
    <rPh sb="0" eb="2">
      <t>キョウツウ</t>
    </rPh>
    <rPh sb="2" eb="4">
      <t>セツビ</t>
    </rPh>
    <phoneticPr fontId="64"/>
  </si>
  <si>
    <t>合計（税抜）</t>
    <rPh sb="0" eb="2">
      <t>ゴウケイ</t>
    </rPh>
    <rPh sb="3" eb="5">
      <t>ゼイヌキ</t>
    </rPh>
    <phoneticPr fontId="64"/>
  </si>
  <si>
    <t>消費税</t>
    <rPh sb="0" eb="3">
      <t>ショウヒゼイ</t>
    </rPh>
    <phoneticPr fontId="64"/>
  </si>
  <si>
    <t>合計（税込）</t>
    <rPh sb="0" eb="2">
      <t>ゴウケイ</t>
    </rPh>
    <rPh sb="3" eb="5">
      <t>ゼイコミ</t>
    </rPh>
    <phoneticPr fontId="64"/>
  </si>
  <si>
    <t>kw上限</t>
    <rPh sb="2" eb="4">
      <t>ジョウゲン</t>
    </rPh>
    <phoneticPr fontId="64"/>
  </si>
  <si>
    <t>申請額</t>
    <rPh sb="0" eb="2">
      <t>シンセイ</t>
    </rPh>
    <rPh sb="2" eb="3">
      <t>ガク</t>
    </rPh>
    <phoneticPr fontId="64"/>
  </si>
  <si>
    <t>事業上限</t>
    <rPh sb="0" eb="2">
      <t>ジギョウ</t>
    </rPh>
    <rPh sb="2" eb="4">
      <t>ジョウゲン</t>
    </rPh>
    <phoneticPr fontId="64"/>
  </si>
  <si>
    <t>今回の発電設備助成条件</t>
    <rPh sb="0" eb="2">
      <t>コンカイ</t>
    </rPh>
    <rPh sb="3" eb="5">
      <t>ハツデン</t>
    </rPh>
    <rPh sb="5" eb="7">
      <t>セツビ</t>
    </rPh>
    <rPh sb="7" eb="9">
      <t>ジョセイ</t>
    </rPh>
    <rPh sb="9" eb="11">
      <t>ジョウケン</t>
    </rPh>
    <phoneticPr fontId="64"/>
  </si>
  <si>
    <t>助成率上限</t>
    <rPh sb="0" eb="2">
      <t>ジョセイ</t>
    </rPh>
    <rPh sb="2" eb="3">
      <t>リツ</t>
    </rPh>
    <rPh sb="3" eb="5">
      <t>ジョウゲン</t>
    </rPh>
    <phoneticPr fontId="64"/>
  </si>
  <si>
    <t>区市町村 or 民間判断</t>
    <rPh sb="0" eb="4">
      <t>クシチョウソン</t>
    </rPh>
    <rPh sb="8" eb="10">
      <t>ミンカン</t>
    </rPh>
    <rPh sb="10" eb="12">
      <t>ハンダン</t>
    </rPh>
    <phoneticPr fontId="64"/>
  </si>
  <si>
    <t>今回の蓄電池助成条件</t>
    <rPh sb="0" eb="2">
      <t>コンカイ</t>
    </rPh>
    <rPh sb="3" eb="6">
      <t>チクデンチ</t>
    </rPh>
    <rPh sb="6" eb="8">
      <t>ジョセイ</t>
    </rPh>
    <rPh sb="8" eb="10">
      <t>ジョウケン</t>
    </rPh>
    <phoneticPr fontId="64"/>
  </si>
  <si>
    <t>kwh上限</t>
    <rPh sb="3" eb="5">
      <t>ジョウゲン</t>
    </rPh>
    <phoneticPr fontId="64"/>
  </si>
  <si>
    <t>4</t>
    <phoneticPr fontId="64"/>
  </si>
  <si>
    <t>助成対象容量</t>
    <rPh sb="0" eb="2">
      <t>ジョセイ</t>
    </rPh>
    <rPh sb="2" eb="4">
      <t>タイショウ</t>
    </rPh>
    <rPh sb="4" eb="6">
      <t>ヨウリョウ</t>
    </rPh>
    <phoneticPr fontId="64"/>
  </si>
  <si>
    <t>申請総合計</t>
    <rPh sb="0" eb="2">
      <t>シンセイ</t>
    </rPh>
    <rPh sb="2" eb="3">
      <t>ソウ</t>
    </rPh>
    <rPh sb="3" eb="5">
      <t>ゴウケイ</t>
    </rPh>
    <phoneticPr fontId="64"/>
  </si>
  <si>
    <t>事業費→</t>
    <rPh sb="0" eb="2">
      <t>ジギョウ</t>
    </rPh>
    <rPh sb="2" eb="3">
      <t>ヒ</t>
    </rPh>
    <phoneticPr fontId="64"/>
  </si>
  <si>
    <t>都助成交付申請額（合計）</t>
    <rPh sb="0" eb="1">
      <t>ト</t>
    </rPh>
    <rPh sb="3" eb="5">
      <t>コウフ</t>
    </rPh>
    <rPh sb="5" eb="7">
      <t>シンセイ</t>
    </rPh>
    <rPh sb="7" eb="8">
      <t>ガク</t>
    </rPh>
    <rPh sb="9" eb="11">
      <t>ゴウケイ</t>
    </rPh>
    <phoneticPr fontId="7"/>
  </si>
  <si>
    <t>都助成交付申請額（合計）</t>
    <rPh sb="0" eb="1">
      <t>ト</t>
    </rPh>
    <rPh sb="3" eb="5">
      <t>コウフ</t>
    </rPh>
    <rPh sb="5" eb="7">
      <t>シンセイ</t>
    </rPh>
    <rPh sb="7" eb="8">
      <t>ガク</t>
    </rPh>
    <phoneticPr fontId="7"/>
  </si>
  <si>
    <t>都助成実績報告額（合計）</t>
    <phoneticPr fontId="7"/>
  </si>
  <si>
    <t>役職名・代表者名</t>
    <rPh sb="0" eb="2">
      <t>ヤクショク</t>
    </rPh>
    <rPh sb="2" eb="3">
      <t>メイ</t>
    </rPh>
    <rPh sb="4" eb="7">
      <t>ダイヒョウシャ</t>
    </rPh>
    <rPh sb="7" eb="8">
      <t>メイ</t>
    </rPh>
    <phoneticPr fontId="11"/>
  </si>
  <si>
    <t>共通</t>
    <rPh sb="0" eb="2">
      <t>キョウツウ</t>
    </rPh>
    <phoneticPr fontId="72"/>
  </si>
  <si>
    <t>150,000円/kWh</t>
    <rPh sb="7" eb="8">
      <t>エン</t>
    </rPh>
    <phoneticPr fontId="64"/>
  </si>
  <si>
    <t>200,000円/kWh</t>
    <rPh sb="7" eb="8">
      <t>エン</t>
    </rPh>
    <phoneticPr fontId="64"/>
  </si>
  <si>
    <t>助成事業に要する経費</t>
    <phoneticPr fontId="64"/>
  </si>
  <si>
    <t>都の助成対象となる国等補助</t>
    <phoneticPr fontId="64"/>
  </si>
  <si>
    <t>国等補助控除無し都助成対象経費</t>
    <phoneticPr fontId="64"/>
  </si>
  <si>
    <t>国等補助控除後の都助成対象</t>
    <phoneticPr fontId="64"/>
  </si>
  <si>
    <t>あり</t>
    <phoneticPr fontId="64"/>
  </si>
  <si>
    <t>なし</t>
    <phoneticPr fontId="64"/>
  </si>
  <si>
    <t>1</t>
    <phoneticPr fontId="64"/>
  </si>
  <si>
    <t>割合</t>
    <rPh sb="0" eb="2">
      <t>ワリアイ</t>
    </rPh>
    <phoneticPr fontId="64"/>
  </si>
  <si>
    <t>公社利用欄</t>
    <rPh sb="0" eb="2">
      <t>コウシャ</t>
    </rPh>
    <rPh sb="2" eb="4">
      <t>リヨウ</t>
    </rPh>
    <rPh sb="4" eb="5">
      <t>ラン</t>
    </rPh>
    <phoneticPr fontId="64"/>
  </si>
  <si>
    <t>按分時</t>
    <rPh sb="0" eb="2">
      <t>アンブン</t>
    </rPh>
    <rPh sb="2" eb="3">
      <t>ジ</t>
    </rPh>
    <phoneticPr fontId="64"/>
  </si>
  <si>
    <t>共通利用時</t>
    <rPh sb="0" eb="4">
      <t>キョウツウリヨウ</t>
    </rPh>
    <rPh sb="4" eb="5">
      <t>ジ</t>
    </rPh>
    <phoneticPr fontId="64"/>
  </si>
  <si>
    <t>国等補助控除後の都助成対象
(H列-G列)</t>
    <rPh sb="0" eb="1">
      <t>クニ</t>
    </rPh>
    <rPh sb="1" eb="2">
      <t>トウ</t>
    </rPh>
    <rPh sb="2" eb="4">
      <t>ホジョ</t>
    </rPh>
    <rPh sb="4" eb="6">
      <t>コウジョ</t>
    </rPh>
    <rPh sb="6" eb="7">
      <t>ゴ</t>
    </rPh>
    <rPh sb="8" eb="9">
      <t>ト</t>
    </rPh>
    <rPh sb="9" eb="11">
      <t>ジョセイ</t>
    </rPh>
    <rPh sb="11" eb="13">
      <t>タイショウ</t>
    </rPh>
    <rPh sb="16" eb="17">
      <t>レツ</t>
    </rPh>
    <phoneticPr fontId="72"/>
  </si>
  <si>
    <t>設計費</t>
    <rPh sb="0" eb="3">
      <t>セッケイヒ</t>
    </rPh>
    <phoneticPr fontId="64"/>
  </si>
  <si>
    <t>設備費</t>
    <rPh sb="0" eb="3">
      <t>セツビヒ</t>
    </rPh>
    <phoneticPr fontId="64"/>
  </si>
  <si>
    <t>工事費</t>
    <rPh sb="0" eb="3">
      <t>コウジヒ</t>
    </rPh>
    <phoneticPr fontId="64"/>
  </si>
  <si>
    <t>助成金額</t>
    <rPh sb="0" eb="4">
      <t>ジョセイキンガク</t>
    </rPh>
    <phoneticPr fontId="64"/>
  </si>
  <si>
    <t>発電設備</t>
    <phoneticPr fontId="64"/>
  </si>
  <si>
    <t>蓄電池</t>
    <phoneticPr fontId="64"/>
  </si>
  <si>
    <t>助成対象経費</t>
    <rPh sb="0" eb="6">
      <t>ジョセイタイショウケイヒ</t>
    </rPh>
    <phoneticPr fontId="64"/>
  </si>
  <si>
    <t>データ引抜</t>
    <rPh sb="3" eb="5">
      <t>ヒキヌキ</t>
    </rPh>
    <phoneticPr fontId="64"/>
  </si>
  <si>
    <t>設備の種類</t>
    <rPh sb="0" eb="2">
      <t>セツビ</t>
    </rPh>
    <rPh sb="3" eb="5">
      <t>シュルイ</t>
    </rPh>
    <phoneticPr fontId="64"/>
  </si>
  <si>
    <t>風力発電</t>
    <rPh sb="0" eb="2">
      <t>フウリョク</t>
    </rPh>
    <rPh sb="2" eb="4">
      <t>ハツデン</t>
    </rPh>
    <phoneticPr fontId="64"/>
  </si>
  <si>
    <t>水力発電</t>
    <rPh sb="0" eb="2">
      <t>スイリョク</t>
    </rPh>
    <rPh sb="2" eb="4">
      <t>ハツデン</t>
    </rPh>
    <phoneticPr fontId="64"/>
  </si>
  <si>
    <t>地熱発電</t>
    <rPh sb="0" eb="2">
      <t>チネツ</t>
    </rPh>
    <rPh sb="2" eb="4">
      <t>ハツデン</t>
    </rPh>
    <phoneticPr fontId="64"/>
  </si>
  <si>
    <t>バイオマス発電</t>
    <rPh sb="5" eb="7">
      <t>ハツデン</t>
    </rPh>
    <phoneticPr fontId="64"/>
  </si>
  <si>
    <t>発電容量</t>
    <rPh sb="0" eb="2">
      <t>ハツデン</t>
    </rPh>
    <rPh sb="2" eb="4">
      <t>ヨウリョウ</t>
    </rPh>
    <phoneticPr fontId="64"/>
  </si>
  <si>
    <t>耐用年数</t>
    <rPh sb="0" eb="2">
      <t>タイヨウ</t>
    </rPh>
    <rPh sb="2" eb="4">
      <t>ネンスウ</t>
    </rPh>
    <phoneticPr fontId="64"/>
  </si>
  <si>
    <t>耐用年数</t>
    <rPh sb="0" eb="2">
      <t>タイヨウ</t>
    </rPh>
    <rPh sb="2" eb="4">
      <t>ネンスウ</t>
    </rPh>
    <phoneticPr fontId="64"/>
  </si>
  <si>
    <t>１.太陽光発電を除く発電設備に関する事業（※蓄電池を含む）</t>
    <rPh sb="2" eb="5">
      <t>タイヨウコウ</t>
    </rPh>
    <rPh sb="5" eb="7">
      <t>ハツデン</t>
    </rPh>
    <rPh sb="8" eb="9">
      <t>ノゾ</t>
    </rPh>
    <rPh sb="10" eb="12">
      <t>ハツデン</t>
    </rPh>
    <rPh sb="12" eb="14">
      <t>セツビ</t>
    </rPh>
    <rPh sb="15" eb="16">
      <t>カン</t>
    </rPh>
    <rPh sb="18" eb="20">
      <t>ジギョウ</t>
    </rPh>
    <rPh sb="22" eb="25">
      <t>チクデンチ</t>
    </rPh>
    <rPh sb="26" eb="27">
      <t>フク</t>
    </rPh>
    <phoneticPr fontId="72"/>
  </si>
  <si>
    <t>第７号様式（第13条関係）</t>
    <phoneticPr fontId="11"/>
  </si>
  <si>
    <t>第10号様式（第15条関係）</t>
    <phoneticPr fontId="11"/>
  </si>
  <si>
    <t>第12号様式（第17条関係）</t>
    <phoneticPr fontId="11"/>
  </si>
  <si>
    <t>第13号様式（第19条関係）</t>
    <phoneticPr fontId="11"/>
  </si>
  <si>
    <t>第20号様式（第24条関係）</t>
    <phoneticPr fontId="11"/>
  </si>
  <si>
    <t>第21号様式(第28条関係）</t>
    <rPh sb="0" eb="1">
      <t>ダイ</t>
    </rPh>
    <rPh sb="3" eb="4">
      <t>ゴウ</t>
    </rPh>
    <rPh sb="4" eb="6">
      <t>ヨウシキ</t>
    </rPh>
    <rPh sb="7" eb="8">
      <t>ダイ</t>
    </rPh>
    <rPh sb="10" eb="11">
      <t>ジョウ</t>
    </rPh>
    <rPh sb="11" eb="13">
      <t>カンケイ</t>
    </rPh>
    <phoneticPr fontId="72"/>
  </si>
  <si>
    <t>第23号様式（第28条関係）</t>
    <phoneticPr fontId="11"/>
  </si>
  <si>
    <t>設計費</t>
    <rPh sb="0" eb="2">
      <t>セッケイ</t>
    </rPh>
    <rPh sb="2" eb="3">
      <t>ヒ</t>
    </rPh>
    <phoneticPr fontId="64"/>
  </si>
  <si>
    <t>工事費</t>
    <rPh sb="0" eb="3">
      <t>コウジヒ</t>
    </rPh>
    <phoneticPr fontId="64"/>
  </si>
  <si>
    <t>設備費</t>
    <rPh sb="0" eb="3">
      <t>セツビヒ</t>
    </rPh>
    <phoneticPr fontId="64"/>
  </si>
  <si>
    <t>金額（税抜）</t>
    <rPh sb="0" eb="2">
      <t>キンガク</t>
    </rPh>
    <rPh sb="3" eb="5">
      <t>ゼイヌキ</t>
    </rPh>
    <phoneticPr fontId="72"/>
  </si>
  <si>
    <t>記</t>
    <rPh sb="0" eb="1">
      <t>シル</t>
    </rPh>
    <phoneticPr fontId="64"/>
  </si>
  <si>
    <r>
      <t xml:space="preserve">
中止（廃止）による影響
</t>
    </r>
    <r>
      <rPr>
        <sz val="9"/>
        <color theme="1"/>
        <rFont val="ＭＳ Ｐ明朝"/>
        <family val="1"/>
        <charset val="128"/>
      </rPr>
      <t>※中止する場合は、再開時期を記載</t>
    </r>
    <r>
      <rPr>
        <sz val="10.5"/>
        <color theme="1"/>
        <rFont val="ＭＳ Ｐ明朝"/>
        <family val="1"/>
        <charset val="128"/>
      </rPr>
      <t xml:space="preserve">
</t>
    </r>
    <rPh sb="1" eb="3">
      <t>チュウシ</t>
    </rPh>
    <rPh sb="4" eb="6">
      <t>ハイシ</t>
    </rPh>
    <rPh sb="10" eb="12">
      <t>エイキョウ</t>
    </rPh>
    <phoneticPr fontId="11"/>
  </si>
  <si>
    <t>口座名義
（カタカナ）</t>
    <rPh sb="0" eb="2">
      <t>コウザ</t>
    </rPh>
    <rPh sb="2" eb="4">
      <t>メイギ</t>
    </rPh>
    <phoneticPr fontId="11"/>
  </si>
  <si>
    <t>第4号様式別紙1　発災時の蓄電池活用計画書　(2/5)</t>
    <phoneticPr fontId="72"/>
  </si>
  <si>
    <t>第4号様式別紙1　発災時の蓄電池活用計画書　(3/5)</t>
    <phoneticPr fontId="72"/>
  </si>
  <si>
    <t>第4号様式別紙1　発災時の蓄電池活用計画書　(4/5)</t>
    <phoneticPr fontId="72"/>
  </si>
  <si>
    <t>第4号様式別紙1　発災時の蓄電池活用計画書　(5/5)</t>
    <phoneticPr fontId="72"/>
  </si>
  <si>
    <t>第４号様式：別紙２</t>
    <phoneticPr fontId="12"/>
  </si>
  <si>
    <t>第４号様式：別紙２（2）</t>
    <phoneticPr fontId="12"/>
  </si>
  <si>
    <t xml:space="preserve">第4号様式別紙1　発災時の蓄電池活用計画書　(1/5)
</t>
    <rPh sb="0" eb="1">
      <t>ダイ</t>
    </rPh>
    <rPh sb="2" eb="3">
      <t>ゴウ</t>
    </rPh>
    <rPh sb="3" eb="5">
      <t>ヨウシキ</t>
    </rPh>
    <rPh sb="5" eb="7">
      <t>ベッシ</t>
    </rPh>
    <rPh sb="9" eb="11">
      <t>ハッサイ</t>
    </rPh>
    <rPh sb="11" eb="12">
      <t>ジ</t>
    </rPh>
    <rPh sb="13" eb="16">
      <t>チクデンチ</t>
    </rPh>
    <rPh sb="16" eb="18">
      <t>カツヨウ</t>
    </rPh>
    <rPh sb="18" eb="20">
      <t>ケイカク</t>
    </rPh>
    <rPh sb="20" eb="21">
      <t>ショ</t>
    </rPh>
    <phoneticPr fontId="72"/>
  </si>
  <si>
    <t>※平常時容量を超える容量を助成対象として申請する場合に作成してください。</t>
    <phoneticPr fontId="72"/>
  </si>
  <si>
    <t>（第４号様式別紙２）</t>
    <rPh sb="1" eb="2">
      <t>ダイ</t>
    </rPh>
    <rPh sb="3" eb="4">
      <t>ゴウ</t>
    </rPh>
    <rPh sb="6" eb="8">
      <t>ベッシ</t>
    </rPh>
    <phoneticPr fontId="11"/>
  </si>
  <si>
    <t>共同申請者①</t>
    <rPh sb="0" eb="2">
      <t>キョウドウ</t>
    </rPh>
    <rPh sb="2" eb="5">
      <t>シンセイシャ</t>
    </rPh>
    <phoneticPr fontId="19"/>
  </si>
  <si>
    <t>共同申請者②</t>
    <rPh sb="0" eb="2">
      <t>キョウドウ</t>
    </rPh>
    <rPh sb="2" eb="5">
      <t>シンセイシャ</t>
    </rPh>
    <phoneticPr fontId="19"/>
  </si>
  <si>
    <t>株式会社◎◎</t>
    <rPh sb="0" eb="4">
      <t>カブシキガイシャ</t>
    </rPh>
    <phoneticPr fontId="11"/>
  </si>
  <si>
    <t>東京都新宿区新宿◎◎-◎◎</t>
    <rPh sb="0" eb="3">
      <t>トウキョウト</t>
    </rPh>
    <rPh sb="3" eb="6">
      <t>シンジュクク</t>
    </rPh>
    <rPh sb="6" eb="8">
      <t>シンジュク</t>
    </rPh>
    <phoneticPr fontId="11"/>
  </si>
  <si>
    <t>東京環境　一二三</t>
    <rPh sb="0" eb="2">
      <t>トウキョウ</t>
    </rPh>
    <rPh sb="2" eb="4">
      <t>カンキョウ</t>
    </rPh>
    <rPh sb="5" eb="8">
      <t>ヒフミ</t>
    </rPh>
    <phoneticPr fontId="11"/>
  </si>
  <si>
    <t>東京環境　四五六</t>
    <rPh sb="0" eb="2">
      <t>トウキョウ</t>
    </rPh>
    <rPh sb="2" eb="4">
      <t>カンキョウ</t>
    </rPh>
    <rPh sb="5" eb="8">
      <t>シゴロク</t>
    </rPh>
    <phoneticPr fontId="11"/>
  </si>
  <si>
    <t>◎◎課</t>
    <rPh sb="2" eb="3">
      <t>カ</t>
    </rPh>
    <phoneticPr fontId="11"/>
  </si>
  <si>
    <t>△〇課</t>
    <rPh sb="2" eb="3">
      <t>カ</t>
    </rPh>
    <phoneticPr fontId="11"/>
  </si>
  <si>
    <t xml:space="preserve"> 役職名　代表者名</t>
    <rPh sb="1" eb="4">
      <t>ヤクショクメイ</t>
    </rPh>
    <phoneticPr fontId="11"/>
  </si>
  <si>
    <t>以下、交付決定後記入欄</t>
    <rPh sb="0" eb="2">
      <t>イカ</t>
    </rPh>
    <rPh sb="3" eb="5">
      <t>コウフ</t>
    </rPh>
    <rPh sb="5" eb="7">
      <t>ケッテイ</t>
    </rPh>
    <rPh sb="7" eb="8">
      <t>ゴ</t>
    </rPh>
    <rPh sb="8" eb="10">
      <t>キニュウ</t>
    </rPh>
    <rPh sb="10" eb="11">
      <t>ラン</t>
    </rPh>
    <phoneticPr fontId="19"/>
  </si>
  <si>
    <t>交付決定番号</t>
    <rPh sb="0" eb="2">
      <t>コウフ</t>
    </rPh>
    <rPh sb="2" eb="4">
      <t>ケッテイ</t>
    </rPh>
    <rPh sb="4" eb="6">
      <t>バンゴウ</t>
    </rPh>
    <phoneticPr fontId="19"/>
  </si>
  <si>
    <t>年</t>
    <rPh sb="0" eb="1">
      <t>ネン</t>
    </rPh>
    <phoneticPr fontId="19"/>
  </si>
  <si>
    <t>月</t>
    <rPh sb="0" eb="1">
      <t>ツキ</t>
    </rPh>
    <phoneticPr fontId="19"/>
  </si>
  <si>
    <t>日</t>
    <rPh sb="0" eb="1">
      <t>ヒ</t>
    </rPh>
    <phoneticPr fontId="19"/>
  </si>
  <si>
    <t>号</t>
    <rPh sb="0" eb="1">
      <t>ゴウ</t>
    </rPh>
    <phoneticPr fontId="19"/>
  </si>
  <si>
    <t>令和５</t>
    <rPh sb="0" eb="2">
      <t>レイワ</t>
    </rPh>
    <phoneticPr fontId="19"/>
  </si>
  <si>
    <t>交付決定日</t>
    <rPh sb="0" eb="2">
      <t>コウフ</t>
    </rPh>
    <rPh sb="2" eb="4">
      <t>ケッテイ</t>
    </rPh>
    <rPh sb="4" eb="5">
      <t>ビ</t>
    </rPh>
    <phoneticPr fontId="19"/>
  </si>
  <si>
    <t>令和６</t>
    <rPh sb="0" eb="2">
      <t>レイワ</t>
    </rPh>
    <phoneticPr fontId="19"/>
  </si>
  <si>
    <t>令和７</t>
    <rPh sb="0" eb="2">
      <t>レイワ</t>
    </rPh>
    <phoneticPr fontId="19"/>
  </si>
  <si>
    <t>都環公地温第</t>
    <rPh sb="0" eb="1">
      <t>ト</t>
    </rPh>
    <rPh sb="1" eb="2">
      <t>カン</t>
    </rPh>
    <rPh sb="2" eb="3">
      <t>コウ</t>
    </rPh>
    <rPh sb="3" eb="4">
      <t>チ</t>
    </rPh>
    <rPh sb="4" eb="5">
      <t>オン</t>
    </rPh>
    <rPh sb="5" eb="6">
      <t>ダイ</t>
    </rPh>
    <phoneticPr fontId="19"/>
  </si>
  <si>
    <t>交付決定通知書記載の文書番号</t>
    <rPh sb="0" eb="2">
      <t>コウフ</t>
    </rPh>
    <rPh sb="2" eb="4">
      <t>ケッテイ</t>
    </rPh>
    <rPh sb="4" eb="7">
      <t>ツウチショ</t>
    </rPh>
    <rPh sb="7" eb="9">
      <t>キサイ</t>
    </rPh>
    <rPh sb="10" eb="12">
      <t>ブンショ</t>
    </rPh>
    <rPh sb="12" eb="14">
      <t>バンゴウ</t>
    </rPh>
    <phoneticPr fontId="19"/>
  </si>
  <si>
    <t>HH777777</t>
    <phoneticPr fontId="19"/>
  </si>
  <si>
    <t>２　この誓約に違反又は相違があり、交付要綱第23条の規定により助成金交付決定の全部又は一部の取消しを受けた場合において、交付要綱第24条に規定する助成金の返還を請求されたときは、これに異議なく応じることを誓約いたします。</t>
    <phoneticPr fontId="11"/>
  </si>
  <si>
    <t>蓄電池助成率</t>
    <rPh sb="0" eb="3">
      <t>チクデンチ</t>
    </rPh>
    <rPh sb="3" eb="5">
      <t>ジョセイ</t>
    </rPh>
    <rPh sb="5" eb="6">
      <t>リツ</t>
    </rPh>
    <phoneticPr fontId="112"/>
  </si>
  <si>
    <t>第４号様式を入力しないと計算されません。</t>
    <rPh sb="0" eb="1">
      <t>ダイ</t>
    </rPh>
    <rPh sb="2" eb="3">
      <t>ゴウ</t>
    </rPh>
    <rPh sb="3" eb="5">
      <t>ヨウシキ</t>
    </rPh>
    <rPh sb="6" eb="8">
      <t>ニュウリョク</t>
    </rPh>
    <rPh sb="12" eb="14">
      <t>ケイサン</t>
    </rPh>
    <phoneticPr fontId="64"/>
  </si>
  <si>
    <t>（</t>
    <phoneticPr fontId="64"/>
  </si>
  <si>
    <t>）</t>
    <phoneticPr fontId="64"/>
  </si>
  <si>
    <t>第16号の１様式（第21条関係）</t>
    <rPh sb="3" eb="4">
      <t>ゴウ</t>
    </rPh>
    <phoneticPr fontId="11"/>
  </si>
  <si>
    <t>第16号の２様式（第10条関係）</t>
    <rPh sb="3" eb="4">
      <t>ゴウ</t>
    </rPh>
    <phoneticPr fontId="11"/>
  </si>
  <si>
    <t>代表者の
職・氏名</t>
    <rPh sb="0" eb="3">
      <t>ダイヒョウシャ</t>
    </rPh>
    <rPh sb="5" eb="6">
      <t>ショク</t>
    </rPh>
    <rPh sb="7" eb="9">
      <t>シメイ</t>
    </rPh>
    <phoneticPr fontId="11"/>
  </si>
  <si>
    <t>第16号の３様式（第21条関係）</t>
    <rPh sb="3" eb="4">
      <t>ゴウ</t>
    </rPh>
    <phoneticPr fontId="11"/>
  </si>
  <si>
    <r>
      <t>（注）</t>
    </r>
    <r>
      <rPr>
        <u/>
        <sz val="9"/>
        <rFont val="ＭＳ 明朝"/>
        <family val="1"/>
        <charset val="128"/>
      </rPr>
      <t>変更後の現在事項全部証明書の写し（発行後３ヵ月以内のもの）を提出してください。</t>
    </r>
    <rPh sb="1" eb="2">
      <t>チュウ</t>
    </rPh>
    <rPh sb="7" eb="9">
      <t>ゲンザイ</t>
    </rPh>
    <rPh sb="9" eb="11">
      <t>ジコウ</t>
    </rPh>
    <rPh sb="11" eb="13">
      <t>ゼンブ</t>
    </rPh>
    <rPh sb="13" eb="16">
      <t>ショウメイショ</t>
    </rPh>
    <rPh sb="17" eb="18">
      <t>ウツ</t>
    </rPh>
    <rPh sb="20" eb="22">
      <t>ハッコウ</t>
    </rPh>
    <rPh sb="22" eb="23">
      <t>ゴ</t>
    </rPh>
    <rPh sb="25" eb="26">
      <t>ゲツ</t>
    </rPh>
    <phoneticPr fontId="11"/>
  </si>
  <si>
    <r>
      <t xml:space="preserve">  </t>
    </r>
    <r>
      <rPr>
        <u/>
        <sz val="9"/>
        <color theme="1"/>
        <rFont val="ＭＳ Ｐ明朝"/>
        <family val="1"/>
        <charset val="128"/>
      </rPr>
      <t>条件及び金額について記載すること。</t>
    </r>
    <phoneticPr fontId="72"/>
  </si>
  <si>
    <t>処分の条件</t>
    <rPh sb="0" eb="2">
      <t>ショブン</t>
    </rPh>
    <rPh sb="3" eb="5">
      <t>ジョウケン</t>
    </rPh>
    <phoneticPr fontId="72"/>
  </si>
  <si>
    <r>
      <t>（※）</t>
    </r>
    <r>
      <rPr>
        <u/>
        <sz val="9"/>
        <color theme="1"/>
        <rFont val="ＭＳ Ｐ明朝"/>
        <family val="1"/>
        <charset val="128"/>
      </rPr>
      <t>売却、譲渡、交換、貸与、担保提供の相手方のある場合は、それぞれの相手方、</t>
    </r>
    <rPh sb="3" eb="5">
      <t>バイキャク</t>
    </rPh>
    <rPh sb="6" eb="8">
      <t>ジョウト</t>
    </rPh>
    <rPh sb="9" eb="11">
      <t>コウカン</t>
    </rPh>
    <rPh sb="12" eb="14">
      <t>タイヨ</t>
    </rPh>
    <rPh sb="15" eb="17">
      <t>タンポ</t>
    </rPh>
    <rPh sb="17" eb="19">
      <t>テイキョウ</t>
    </rPh>
    <rPh sb="20" eb="23">
      <t>アイテガタ</t>
    </rPh>
    <rPh sb="26" eb="28">
      <t>バアイ</t>
    </rPh>
    <rPh sb="35" eb="38">
      <t>アイテガタ</t>
    </rPh>
    <phoneticPr fontId="72"/>
  </si>
  <si>
    <r>
      <t>※助成対象事業者、共同申請者、手続代行者の情報を記載してください。</t>
    </r>
    <r>
      <rPr>
        <u/>
        <sz val="9"/>
        <color theme="1"/>
        <rFont val="ＭＳ Ｐ明朝"/>
        <family val="1"/>
        <charset val="128"/>
      </rPr>
      <t>第三者所有モデル、リース契約</t>
    </r>
    <r>
      <rPr>
        <sz val="9"/>
        <color theme="1"/>
        <rFont val="ＭＳ Ｐ明朝"/>
        <family val="1"/>
        <charset val="128"/>
      </rPr>
      <t>の場合は別添で体制図を作成し、添付してください。</t>
    </r>
    <rPh sb="1" eb="3">
      <t>ジョセイ</t>
    </rPh>
    <rPh sb="3" eb="5">
      <t>タイショウ</t>
    </rPh>
    <rPh sb="5" eb="7">
      <t>ジギョウ</t>
    </rPh>
    <rPh sb="7" eb="8">
      <t>シャ</t>
    </rPh>
    <rPh sb="9" eb="11">
      <t>キョウドウ</t>
    </rPh>
    <rPh sb="11" eb="14">
      <t>シンセイシャ</t>
    </rPh>
    <rPh sb="15" eb="17">
      <t>テツヅキ</t>
    </rPh>
    <rPh sb="17" eb="19">
      <t>ダイコウ</t>
    </rPh>
    <rPh sb="19" eb="20">
      <t>シャ</t>
    </rPh>
    <rPh sb="21" eb="23">
      <t>ジョウホウ</t>
    </rPh>
    <rPh sb="24" eb="26">
      <t>キサイ</t>
    </rPh>
    <rPh sb="33" eb="34">
      <t>ダイ</t>
    </rPh>
    <rPh sb="34" eb="36">
      <t>サンシャ</t>
    </rPh>
    <rPh sb="36" eb="38">
      <t>ショユウ</t>
    </rPh>
    <rPh sb="45" eb="47">
      <t>ケイヤク</t>
    </rPh>
    <rPh sb="48" eb="50">
      <t>バアイ</t>
    </rPh>
    <rPh sb="51" eb="53">
      <t>ベッテン</t>
    </rPh>
    <rPh sb="54" eb="56">
      <t>タイセイ</t>
    </rPh>
    <rPh sb="56" eb="57">
      <t>ズ</t>
    </rPh>
    <rPh sb="58" eb="60">
      <t>サクセイ</t>
    </rPh>
    <rPh sb="62" eb="64">
      <t>テンプ</t>
    </rPh>
    <phoneticPr fontId="11"/>
  </si>
  <si>
    <t>７．環境価値の利用</t>
    <rPh sb="2" eb="6">
      <t>カンキョウカチ</t>
    </rPh>
    <rPh sb="7" eb="9">
      <t>リヨウ</t>
    </rPh>
    <phoneticPr fontId="11"/>
  </si>
  <si>
    <t>（１）－１．再エネ電力証書利用場所及び年間電力消費量</t>
    <rPh sb="6" eb="7">
      <t>サイ</t>
    </rPh>
    <rPh sb="9" eb="11">
      <t>デンリョク</t>
    </rPh>
    <rPh sb="11" eb="13">
      <t>ショウショ</t>
    </rPh>
    <rPh sb="13" eb="15">
      <t>リヨウ</t>
    </rPh>
    <rPh sb="15" eb="17">
      <t>バショ</t>
    </rPh>
    <rPh sb="17" eb="18">
      <t>オヨ</t>
    </rPh>
    <rPh sb="19" eb="21">
      <t>ネンカン</t>
    </rPh>
    <phoneticPr fontId="11"/>
  </si>
  <si>
    <t>　　名称</t>
    <rPh sb="2" eb="4">
      <t>メイショウ</t>
    </rPh>
    <phoneticPr fontId="11"/>
  </si>
  <si>
    <t>○○株式会社</t>
    <phoneticPr fontId="64"/>
  </si>
  <si>
    <t>住所</t>
  </si>
  <si>
    <t>東京都新宿区西新宿○-○○-○○</t>
    <phoneticPr fontId="64"/>
  </si>
  <si>
    <t>年間電力消費量</t>
    <rPh sb="0" eb="7">
      <t>ネンカンデンリョクショウヒリョウ</t>
    </rPh>
    <phoneticPr fontId="64"/>
  </si>
  <si>
    <t>年間電力消費量小計(kWh)</t>
    <rPh sb="0" eb="2">
      <t>ネンカン</t>
    </rPh>
    <rPh sb="2" eb="4">
      <t>デンリョク</t>
    </rPh>
    <rPh sb="3" eb="4">
      <t>ハツデン</t>
    </rPh>
    <rPh sb="4" eb="6">
      <t>ショウヒ</t>
    </rPh>
    <rPh sb="6" eb="7">
      <t>リョウ</t>
    </rPh>
    <phoneticPr fontId="64"/>
  </si>
  <si>
    <t>（１）－２．再エネ電力証書利用場所及び年間電力消費量</t>
    <rPh sb="6" eb="7">
      <t>サイ</t>
    </rPh>
    <rPh sb="9" eb="11">
      <t>デンリョク</t>
    </rPh>
    <rPh sb="11" eb="13">
      <t>ショウショ</t>
    </rPh>
    <rPh sb="13" eb="15">
      <t>リヨウ</t>
    </rPh>
    <rPh sb="15" eb="17">
      <t>バショ</t>
    </rPh>
    <rPh sb="17" eb="18">
      <t>オヨ</t>
    </rPh>
    <rPh sb="19" eb="26">
      <t>ネンカンデンリョクショウヒリョウ</t>
    </rPh>
    <phoneticPr fontId="11"/>
  </si>
  <si>
    <t>（１）－３．再エネ電力証書利用場所及び年間電力消費量</t>
    <rPh sb="6" eb="7">
      <t>サイ</t>
    </rPh>
    <rPh sb="9" eb="11">
      <t>デンリョク</t>
    </rPh>
    <rPh sb="11" eb="13">
      <t>ショウショ</t>
    </rPh>
    <rPh sb="13" eb="15">
      <t>リヨウ</t>
    </rPh>
    <rPh sb="15" eb="17">
      <t>バショ</t>
    </rPh>
    <rPh sb="17" eb="18">
      <t>オヨ</t>
    </rPh>
    <rPh sb="19" eb="26">
      <t>ネンカンデンリョクショウヒリョウ</t>
    </rPh>
    <phoneticPr fontId="11"/>
  </si>
  <si>
    <t>（１）－４．再エネ電力証書利用場所及び年間電力消費量</t>
    <rPh sb="6" eb="7">
      <t>サイ</t>
    </rPh>
    <rPh sb="9" eb="11">
      <t>デンリョク</t>
    </rPh>
    <rPh sb="11" eb="13">
      <t>ショウショ</t>
    </rPh>
    <rPh sb="13" eb="15">
      <t>リヨウ</t>
    </rPh>
    <rPh sb="15" eb="17">
      <t>バショ</t>
    </rPh>
    <rPh sb="17" eb="18">
      <t>オヨ</t>
    </rPh>
    <rPh sb="19" eb="26">
      <t>ネンカンデンリョクショウヒリョウ</t>
    </rPh>
    <phoneticPr fontId="11"/>
  </si>
  <si>
    <t>（１）－５．再エネ電力証書利用場所及び年間電力消費量</t>
    <rPh sb="6" eb="7">
      <t>サイ</t>
    </rPh>
    <rPh sb="9" eb="11">
      <t>デンリョク</t>
    </rPh>
    <rPh sb="11" eb="13">
      <t>ショウショ</t>
    </rPh>
    <rPh sb="13" eb="15">
      <t>リヨウ</t>
    </rPh>
    <rPh sb="15" eb="17">
      <t>バショ</t>
    </rPh>
    <rPh sb="17" eb="18">
      <t>オヨ</t>
    </rPh>
    <rPh sb="19" eb="26">
      <t>ネンカンデンリョクショウヒリョウ</t>
    </rPh>
    <phoneticPr fontId="11"/>
  </si>
  <si>
    <t>（１）－６．再エネ電力証書利用場所及び年間電力消費量</t>
    <rPh sb="6" eb="7">
      <t>サイ</t>
    </rPh>
    <rPh sb="9" eb="11">
      <t>デンリョク</t>
    </rPh>
    <rPh sb="11" eb="13">
      <t>ショウショ</t>
    </rPh>
    <rPh sb="13" eb="15">
      <t>リヨウ</t>
    </rPh>
    <rPh sb="15" eb="17">
      <t>バショ</t>
    </rPh>
    <rPh sb="17" eb="18">
      <t>オヨ</t>
    </rPh>
    <rPh sb="19" eb="26">
      <t>ネンカンデンリョクショウヒリョウ</t>
    </rPh>
    <phoneticPr fontId="11"/>
  </si>
  <si>
    <t>（１）－７．再エネ電力証書利用場所及び年間電力消費量</t>
    <rPh sb="6" eb="7">
      <t>サイ</t>
    </rPh>
    <rPh sb="9" eb="11">
      <t>デンリョク</t>
    </rPh>
    <rPh sb="11" eb="13">
      <t>ショウショ</t>
    </rPh>
    <rPh sb="13" eb="15">
      <t>リヨウ</t>
    </rPh>
    <rPh sb="15" eb="17">
      <t>バショ</t>
    </rPh>
    <rPh sb="17" eb="18">
      <t>オヨ</t>
    </rPh>
    <rPh sb="19" eb="26">
      <t>ネンカンデンリョクショウヒリョウ</t>
    </rPh>
    <phoneticPr fontId="11"/>
  </si>
  <si>
    <t>（１）－８．再エネ電力証書利用場所及び年間電力消費量</t>
    <rPh sb="6" eb="7">
      <t>サイ</t>
    </rPh>
    <rPh sb="9" eb="11">
      <t>デンリョク</t>
    </rPh>
    <rPh sb="11" eb="13">
      <t>ショウショ</t>
    </rPh>
    <rPh sb="13" eb="15">
      <t>リヨウ</t>
    </rPh>
    <rPh sb="15" eb="17">
      <t>バショ</t>
    </rPh>
    <rPh sb="17" eb="18">
      <t>オヨ</t>
    </rPh>
    <rPh sb="19" eb="26">
      <t>ネンカンデンリョクショウヒリョウ</t>
    </rPh>
    <phoneticPr fontId="11"/>
  </si>
  <si>
    <t>（１）－９．再エネ電力証書利用場所及び年間電力消費量</t>
    <rPh sb="6" eb="7">
      <t>サイ</t>
    </rPh>
    <rPh sb="9" eb="11">
      <t>デンリョク</t>
    </rPh>
    <rPh sb="11" eb="13">
      <t>ショウショ</t>
    </rPh>
    <rPh sb="13" eb="15">
      <t>リヨウ</t>
    </rPh>
    <rPh sb="15" eb="17">
      <t>バショ</t>
    </rPh>
    <rPh sb="17" eb="18">
      <t>オヨ</t>
    </rPh>
    <rPh sb="19" eb="26">
      <t>ネンカンデンリョクショウヒリョウ</t>
    </rPh>
    <phoneticPr fontId="11"/>
  </si>
  <si>
    <t>（１）－10．再エネ電力証書利用場所及び年間電力消費量</t>
    <rPh sb="7" eb="8">
      <t>サイ</t>
    </rPh>
    <rPh sb="10" eb="12">
      <t>デンリョク</t>
    </rPh>
    <rPh sb="12" eb="14">
      <t>ショウショ</t>
    </rPh>
    <rPh sb="14" eb="16">
      <t>リヨウ</t>
    </rPh>
    <rPh sb="16" eb="18">
      <t>バショ</t>
    </rPh>
    <rPh sb="18" eb="19">
      <t>オヨ</t>
    </rPh>
    <rPh sb="20" eb="27">
      <t>ネンカンデンリョクショウヒリョウ</t>
    </rPh>
    <phoneticPr fontId="11"/>
  </si>
  <si>
    <t>分子</t>
    <rPh sb="0" eb="2">
      <t>ブンシ</t>
    </rPh>
    <phoneticPr fontId="64"/>
  </si>
  <si>
    <t>分母</t>
    <rPh sb="0" eb="2">
      <t>ブンボ</t>
    </rPh>
    <phoneticPr fontId="64"/>
  </si>
  <si>
    <t>フリガナ</t>
    <phoneticPr fontId="11"/>
  </si>
  <si>
    <t>太陽光</t>
    <rPh sb="0" eb="3">
      <t>タイヨウコウ</t>
    </rPh>
    <phoneticPr fontId="64"/>
  </si>
  <si>
    <t>風力</t>
    <rPh sb="0" eb="2">
      <t>フウリョク</t>
    </rPh>
    <phoneticPr fontId="64"/>
  </si>
  <si>
    <t>水力</t>
    <rPh sb="0" eb="2">
      <t>スイリョク</t>
    </rPh>
    <phoneticPr fontId="64"/>
  </si>
  <si>
    <t>地熱</t>
    <rPh sb="0" eb="2">
      <t>チネツ</t>
    </rPh>
    <phoneticPr fontId="64"/>
  </si>
  <si>
    <t>バイオマス</t>
    <phoneticPr fontId="64"/>
  </si>
  <si>
    <t>（２）再エネ電力証書利用場所の年間電力消費量</t>
    <rPh sb="3" eb="4">
      <t>サイ</t>
    </rPh>
    <rPh sb="6" eb="8">
      <t>デンリョク</t>
    </rPh>
    <rPh sb="8" eb="10">
      <t>ショウショ</t>
    </rPh>
    <rPh sb="10" eb="12">
      <t>リヨウ</t>
    </rPh>
    <rPh sb="12" eb="14">
      <t>バショ</t>
    </rPh>
    <rPh sb="15" eb="22">
      <t>ネンカンデンリョクショウヒリョウ</t>
    </rPh>
    <phoneticPr fontId="64"/>
  </si>
  <si>
    <t>kWh/年</t>
    <rPh sb="4" eb="5">
      <t>ネン</t>
    </rPh>
    <phoneticPr fontId="64"/>
  </si>
  <si>
    <t>（３）東京都助成率</t>
    <rPh sb="3" eb="9">
      <t>トウキョウトジョセイリツ</t>
    </rPh>
    <phoneticPr fontId="64"/>
  </si>
  <si>
    <t>（４）再エネ電力証書化想定量</t>
    <rPh sb="3" eb="4">
      <t>サイ</t>
    </rPh>
    <rPh sb="6" eb="8">
      <t>デンリョク</t>
    </rPh>
    <rPh sb="8" eb="10">
      <t>ショウショ</t>
    </rPh>
    <rPh sb="10" eb="11">
      <t>カ</t>
    </rPh>
    <rPh sb="11" eb="13">
      <t>ソウテイ</t>
    </rPh>
    <rPh sb="13" eb="14">
      <t>リョウ</t>
    </rPh>
    <phoneticPr fontId="64"/>
  </si>
  <si>
    <t>（５）再エネ電力証書種別及びスケジュール</t>
    <rPh sb="3" eb="4">
      <t>サイ</t>
    </rPh>
    <rPh sb="6" eb="8">
      <t>デンリョク</t>
    </rPh>
    <rPh sb="8" eb="10">
      <t>ショウショ</t>
    </rPh>
    <rPh sb="10" eb="12">
      <t>シュベツ</t>
    </rPh>
    <rPh sb="12" eb="13">
      <t>オヨ</t>
    </rPh>
    <phoneticPr fontId="64"/>
  </si>
  <si>
    <t>①再エネ電力証書種別</t>
    <rPh sb="1" eb="2">
      <t>サイ</t>
    </rPh>
    <rPh sb="4" eb="6">
      <t>デンリョク</t>
    </rPh>
    <rPh sb="6" eb="8">
      <t>ショウショ</t>
    </rPh>
    <rPh sb="8" eb="10">
      <t>シュベツ</t>
    </rPh>
    <phoneticPr fontId="64"/>
  </si>
  <si>
    <t>②スケジュール</t>
    <phoneticPr fontId="64"/>
  </si>
  <si>
    <t>　令和〇年□月　設備の審査を審査機関○○○〇へ審査依頼予定
　令和◎年△月　設備審査終了予定
　令和▲年●月　発電量計測開始
　以降令和□年〇月まで継続して発電量を計測予定
　令和■年×月　再エネ電力証書発行を行い都内事業所で証書利用開始予定
　以降毎年〇月に再エネ電力証書発行を行い、令和□年〇月まで証書を都内事業所で利用予定
※証書発行事業者を利用して実施する場合は証書発行事業者名も記載してください。申請内容で発行事業者が証書発行が可能であるか確認をした上で発行事業者名を記載してください。</t>
    <rPh sb="203" eb="205">
      <t>シンセイ</t>
    </rPh>
    <rPh sb="205" eb="207">
      <t>ナイヨウ</t>
    </rPh>
    <rPh sb="208" eb="210">
      <t>ハッコウ</t>
    </rPh>
    <rPh sb="210" eb="213">
      <t>ジギョウシャ</t>
    </rPh>
    <rPh sb="214" eb="216">
      <t>ショウショ</t>
    </rPh>
    <rPh sb="216" eb="218">
      <t>ハッコウ</t>
    </rPh>
    <rPh sb="219" eb="221">
      <t>カノウ</t>
    </rPh>
    <rPh sb="225" eb="227">
      <t>カクニン</t>
    </rPh>
    <rPh sb="230" eb="231">
      <t>ウエ</t>
    </rPh>
    <rPh sb="232" eb="234">
      <t>ハッコウ</t>
    </rPh>
    <rPh sb="234" eb="237">
      <t>ジギョウシャ</t>
    </rPh>
    <rPh sb="237" eb="238">
      <t>メイ</t>
    </rPh>
    <rPh sb="239" eb="241">
      <t>キサイ</t>
    </rPh>
    <phoneticPr fontId="64"/>
  </si>
  <si>
    <t>・再エネ電力証書利用場所が都内の特定の施設とわかる資料（全部事項証明書（建物）の写し  等）</t>
  </si>
  <si>
    <t>（添付資料３）</t>
    <rPh sb="1" eb="3">
      <t>テンプ</t>
    </rPh>
    <rPh sb="3" eb="5">
      <t>シリョウ</t>
    </rPh>
    <phoneticPr fontId="11"/>
  </si>
  <si>
    <t>・設置場所で必要とされる電力の計算根拠</t>
    <rPh sb="6" eb="8">
      <t>ヒツヨウ</t>
    </rPh>
    <rPh sb="12" eb="14">
      <t>デンリョク</t>
    </rPh>
    <rPh sb="15" eb="17">
      <t>ケイサン</t>
    </rPh>
    <rPh sb="17" eb="19">
      <t>コンキョ</t>
    </rPh>
    <phoneticPr fontId="11"/>
  </si>
  <si>
    <t xml:space="preserve">・再エネ電力証書利用場所で必要とされる電力の計算根拠 </t>
    <phoneticPr fontId="64"/>
  </si>
  <si>
    <t>１　地産地消型再エネ増強プロジェクト助成金（都外設置）交付要綱（令和４年８月１日付４都環公地温第1010号 。以下「交付要綱」という。） 第８条の規定に基づく助成金の交付の申請を行うに当たり、当該申請により助成金等の交付を受けようとする者（法人その他の団体にあっては、代表者、役員又は使用人その他の従業員若しくは構成員を含む。）が交付要綱第４条に規定する助成対象事業者に該当し、将来にわたっても該当するよう法令等を遵守することをここに誓約いたします。</t>
    <phoneticPr fontId="11"/>
  </si>
  <si>
    <t>１　地産地消型再エネ増強プロジェクト助成金（都外設置）交付要綱（令和４年８月１日付４都環公地温第1010号 。以下「交付要綱」という。） 第８条の規定に基づく助成金の交付の申請を行うに当たり、当該申請により助成金等の交付を受けようとする者（法人その他の団体にあっては、代表者、役員又は使用人その他の従業員若しくは構成員を含む。）が交付要綱第４条に規定する助成対象事業者に該当し、将来にわたっても該当するよう法令等を遵守することをここに誓約いたします。</t>
    <phoneticPr fontId="12"/>
  </si>
  <si>
    <t>事業について、助成金の交付申請を下記のとおり撤回したいので、地産地消型再エネ増強プロジェクト助成金（都外設置）交付要綱（令和４年８月１日付４都環公地温第1010号  ）第13条の規定に基づき、届け出ます。</t>
    <rPh sb="0" eb="2">
      <t>ジギョウ</t>
    </rPh>
    <rPh sb="11" eb="13">
      <t>コウフ</t>
    </rPh>
    <rPh sb="13" eb="15">
      <t>シンセイ</t>
    </rPh>
    <rPh sb="16" eb="18">
      <t>カキ</t>
    </rPh>
    <rPh sb="22" eb="24">
      <t>テッカイ</t>
    </rPh>
    <rPh sb="96" eb="97">
      <t>トド</t>
    </rPh>
    <rPh sb="98" eb="99">
      <t>デ</t>
    </rPh>
    <phoneticPr fontId="11"/>
  </si>
  <si>
    <t>事業について、助成事業者の地位を承継し、当該助成事業を継続して実施したいので、地産地消型再エネ増強プロジェクト助成金（都外設置）交付要綱（令和４年８月１日付４都環公地温第1010号 ）第14条第１項の規定に基づき、下記のとおり申請します。</t>
    <rPh sb="0" eb="2">
      <t>ジギョウ</t>
    </rPh>
    <rPh sb="9" eb="11">
      <t>ジギョウ</t>
    </rPh>
    <rPh sb="11" eb="12">
      <t>シャ</t>
    </rPh>
    <rPh sb="13" eb="15">
      <t>チイ</t>
    </rPh>
    <rPh sb="20" eb="22">
      <t>トウガイ</t>
    </rPh>
    <rPh sb="24" eb="26">
      <t>ジギョウ</t>
    </rPh>
    <rPh sb="27" eb="29">
      <t>ケイゾク</t>
    </rPh>
    <rPh sb="31" eb="33">
      <t>ジッシ</t>
    </rPh>
    <rPh sb="95" eb="96">
      <t>ジョウ</t>
    </rPh>
    <rPh sb="96" eb="97">
      <t>ダイ</t>
    </rPh>
    <rPh sb="98" eb="99">
      <t>コウ</t>
    </rPh>
    <rPh sb="107" eb="109">
      <t>カキ</t>
    </rPh>
    <rPh sb="113" eb="115">
      <t>シンセイ</t>
    </rPh>
    <phoneticPr fontId="11"/>
  </si>
  <si>
    <t>事業について、事業計画を変更したいので、地産地消型再エネ増強プロジェクト助成金（都外設置）交付要綱（令和４年８月１日付４都環公地温第1010号 ）第15条第１項の規定に基づき、下記のとおり申請します。</t>
    <rPh sb="0" eb="2">
      <t>ジギョウ</t>
    </rPh>
    <rPh sb="7" eb="9">
      <t>ジギョウ</t>
    </rPh>
    <rPh sb="9" eb="11">
      <t>ケイカク</t>
    </rPh>
    <rPh sb="12" eb="14">
      <t>ヘンコウ</t>
    </rPh>
    <rPh sb="76" eb="77">
      <t>ジョウ</t>
    </rPh>
    <rPh sb="77" eb="78">
      <t>ダイ</t>
    </rPh>
    <rPh sb="79" eb="80">
      <t>コウ</t>
    </rPh>
    <rPh sb="88" eb="90">
      <t>カキ</t>
    </rPh>
    <rPh sb="94" eb="96">
      <t>シンセイ</t>
    </rPh>
    <phoneticPr fontId="11"/>
  </si>
  <si>
    <t>事業について、事業者情報等に変更が生じたため、地産地消型再エネ増強プロジェクト助成金（都外設置）交付要綱（令和４年８月１日付４都環公地温第1010号 ）第17条の規定に基づき、下記のとおり届け出ます。</t>
    <rPh sb="0" eb="2">
      <t>ジギョウ</t>
    </rPh>
    <rPh sb="7" eb="9">
      <t>ジギョウ</t>
    </rPh>
    <rPh sb="9" eb="10">
      <t>シャ</t>
    </rPh>
    <rPh sb="10" eb="12">
      <t>ジョウホウ</t>
    </rPh>
    <rPh sb="12" eb="13">
      <t>トウ</t>
    </rPh>
    <rPh sb="14" eb="16">
      <t>ヘンコウ</t>
    </rPh>
    <rPh sb="17" eb="18">
      <t>ショウ</t>
    </rPh>
    <rPh sb="79" eb="80">
      <t>ジョウ</t>
    </rPh>
    <rPh sb="88" eb="90">
      <t>カキ</t>
    </rPh>
    <rPh sb="94" eb="95">
      <t>トドケ</t>
    </rPh>
    <rPh sb="96" eb="97">
      <t>デ</t>
    </rPh>
    <phoneticPr fontId="11"/>
  </si>
  <si>
    <t>事業について、地産地消型再エネ増強プロジェクト助成金（都外設置）交付要綱（令和４年８月１日付４都環公地温第1010号 ）第19条第２項の規定に基づき、下記のとおり工事の遅延等を報告します。</t>
    <rPh sb="0" eb="2">
      <t>ジギョウ</t>
    </rPh>
    <rPh sb="63" eb="64">
      <t>ジョウ</t>
    </rPh>
    <rPh sb="64" eb="65">
      <t>ダイ</t>
    </rPh>
    <rPh sb="66" eb="67">
      <t>コウ</t>
    </rPh>
    <rPh sb="75" eb="77">
      <t>カキ</t>
    </rPh>
    <rPh sb="81" eb="83">
      <t>コウジ</t>
    </rPh>
    <rPh sb="84" eb="86">
      <t>チエン</t>
    </rPh>
    <rPh sb="86" eb="87">
      <t>トウ</t>
    </rPh>
    <rPh sb="88" eb="90">
      <t>ホウコク</t>
    </rPh>
    <phoneticPr fontId="11"/>
  </si>
  <si>
    <t>ついて、下記のとおり事業を中止（廃止）したいので、地産地消型再エネ増強プロジェクト助成金（都外設置）交付要綱（令和４年８月１日付４都環公地温第1010号  ）第20条第１項の規定に基づき、申請します。</t>
    <rPh sb="4" eb="6">
      <t>カキ</t>
    </rPh>
    <rPh sb="10" eb="12">
      <t>ジギョウ</t>
    </rPh>
    <rPh sb="13" eb="15">
      <t>チュウシ</t>
    </rPh>
    <rPh sb="16" eb="18">
      <t>ハイシ</t>
    </rPh>
    <rPh sb="82" eb="83">
      <t>ジョウ</t>
    </rPh>
    <rPh sb="83" eb="84">
      <t>ダイ</t>
    </rPh>
    <rPh sb="85" eb="86">
      <t>コウ</t>
    </rPh>
    <rPh sb="94" eb="96">
      <t>シンセイ</t>
    </rPh>
    <phoneticPr fontId="11"/>
  </si>
  <si>
    <t xml:space="preserve">た事業について、事業が完了したので、地産地消型再エネ増強プロジェクト助成金（都外設置）交付要綱（令和４年８月１日付４都環公地温第1010号  ）第21条第１項の規定に基づき、下記のとおり届け出ます。
</t>
    <rPh sb="8" eb="10">
      <t>ジギョウ</t>
    </rPh>
    <rPh sb="11" eb="13">
      <t>カンリョウ</t>
    </rPh>
    <rPh sb="87" eb="89">
      <t>カキ</t>
    </rPh>
    <phoneticPr fontId="11"/>
  </si>
  <si>
    <t xml:space="preserve">た事業について、地産地消型再エネ増強プロジェクト助成金（都外設置）交付要綱（令和４年８月１日付４都環公地温第1010号  ）第10条第3項の規定に基づき、下記のとおり届け出ます。
</t>
    <rPh sb="77" eb="79">
      <t>カキ</t>
    </rPh>
    <phoneticPr fontId="11"/>
  </si>
  <si>
    <t>について、助成金を返還しましたので、地産地消型再エネ増強プロジェクト助成金（都外設置）交付要綱（令和４年８月１日付４都環公地温第1010号 )第24条第４項の規定に基づき、報告します。</t>
    <rPh sb="9" eb="11">
      <t>ヘンカン</t>
    </rPh>
    <rPh sb="74" eb="75">
      <t>ジョウ</t>
    </rPh>
    <rPh sb="75" eb="76">
      <t>ダイ</t>
    </rPh>
    <rPh sb="77" eb="78">
      <t>コウ</t>
    </rPh>
    <rPh sb="86" eb="88">
      <t>ホウコク</t>
    </rPh>
    <phoneticPr fontId="11"/>
  </si>
  <si>
    <t>について、下記のとおり取得財産の所有者を変更したいので、地産地消型再エネ増強プロジェクト助成金（都外設置）交付要綱（令和４年８月１日付４都環公地温第1010号 )第28条第１項第三号の規定に基づき、申請します。</t>
    <rPh sb="5" eb="7">
      <t>カキ</t>
    </rPh>
    <rPh sb="11" eb="13">
      <t>シュトク</t>
    </rPh>
    <rPh sb="13" eb="15">
      <t>ザイサン</t>
    </rPh>
    <rPh sb="16" eb="19">
      <t>ショユウシャ</t>
    </rPh>
    <rPh sb="20" eb="22">
      <t>ヘンコウ</t>
    </rPh>
    <rPh sb="84" eb="85">
      <t>ジョウ</t>
    </rPh>
    <rPh sb="85" eb="86">
      <t>ダイ</t>
    </rPh>
    <rPh sb="87" eb="88">
      <t>コウ</t>
    </rPh>
    <rPh sb="88" eb="89">
      <t>ダイ</t>
    </rPh>
    <rPh sb="89" eb="90">
      <t>３</t>
    </rPh>
    <rPh sb="90" eb="91">
      <t>ゴウ</t>
    </rPh>
    <rPh sb="99" eb="101">
      <t>シンセイ</t>
    </rPh>
    <phoneticPr fontId="11"/>
  </si>
  <si>
    <t>けた事業について、下記のとおり取得財産を処分したいので、地産地消型再エネ増強プロジェクト助成金（都外設置）交付要綱（令和４年８月１日付４都環公地温第1010号 )第28条第1項第六号の規定に基づき、申請します。</t>
    <rPh sb="9" eb="11">
      <t>カキ</t>
    </rPh>
    <rPh sb="15" eb="17">
      <t>シュトク</t>
    </rPh>
    <rPh sb="17" eb="19">
      <t>ザイサン</t>
    </rPh>
    <rPh sb="20" eb="22">
      <t>ショブン</t>
    </rPh>
    <rPh sb="84" eb="85">
      <t>ジョウ</t>
    </rPh>
    <rPh sb="85" eb="86">
      <t>ダイ</t>
    </rPh>
    <rPh sb="87" eb="88">
      <t>コウ</t>
    </rPh>
    <rPh sb="88" eb="89">
      <t>ダイ</t>
    </rPh>
    <rPh sb="89" eb="90">
      <t>６</t>
    </rPh>
    <rPh sb="90" eb="91">
      <t>ゴウ</t>
    </rPh>
    <rPh sb="99" eb="101">
      <t>シンセイ</t>
    </rPh>
    <phoneticPr fontId="11"/>
  </si>
  <si>
    <t>地産地消型再エネ増強プロジェクト助成金（都外設置）交付要綱（令和４年８月１日付４都環公地温第1010号 。以下「交付要綱」という。） 第９条の規定に基づき、助成対象事業者から依頼を受け、当該申請に係る手続きの代行を行うもの（以下「手続き代行者」という。）が、以下の項目について理解し、遵守することをここに誓約いたします。</t>
    <rPh sb="78" eb="80">
      <t>ジョセイ</t>
    </rPh>
    <rPh sb="80" eb="82">
      <t>タイショウ</t>
    </rPh>
    <rPh sb="82" eb="84">
      <t>ジギョウ</t>
    </rPh>
    <rPh sb="84" eb="85">
      <t>シャ</t>
    </rPh>
    <rPh sb="87" eb="89">
      <t>イライ</t>
    </rPh>
    <rPh sb="90" eb="91">
      <t>ウ</t>
    </rPh>
    <rPh sb="93" eb="95">
      <t>トウガイ</t>
    </rPh>
    <rPh sb="95" eb="97">
      <t>シンセイ</t>
    </rPh>
    <rPh sb="98" eb="99">
      <t>カカ</t>
    </rPh>
    <rPh sb="100" eb="102">
      <t>テツヅ</t>
    </rPh>
    <rPh sb="104" eb="106">
      <t>ダイコウ</t>
    </rPh>
    <rPh sb="107" eb="108">
      <t>オコナ</t>
    </rPh>
    <rPh sb="112" eb="114">
      <t>イカ</t>
    </rPh>
    <rPh sb="115" eb="117">
      <t>テツヅ</t>
    </rPh>
    <rPh sb="118" eb="121">
      <t>ダイコウシャ</t>
    </rPh>
    <rPh sb="129" eb="131">
      <t>イカ</t>
    </rPh>
    <rPh sb="132" eb="134">
      <t>コウモク</t>
    </rPh>
    <rPh sb="138" eb="140">
      <t>リカイ</t>
    </rPh>
    <phoneticPr fontId="12"/>
  </si>
  <si>
    <t>実績報告書提出予定年月日</t>
    <rPh sb="0" eb="2">
      <t>ジッセキ</t>
    </rPh>
    <rPh sb="2" eb="5">
      <t>ホウコクショ</t>
    </rPh>
    <rPh sb="5" eb="7">
      <t>テイシュツ</t>
    </rPh>
    <rPh sb="7" eb="9">
      <t>ヨテイ</t>
    </rPh>
    <rPh sb="9" eb="12">
      <t>ネンガッピ</t>
    </rPh>
    <phoneticPr fontId="72"/>
  </si>
  <si>
    <t>※　該当事項がある場合は、その内容がわかる資料（添付資料21）を提出すること。</t>
    <rPh sb="2" eb="4">
      <t>ガイトウ</t>
    </rPh>
    <rPh sb="4" eb="6">
      <t>ジコウ</t>
    </rPh>
    <rPh sb="9" eb="11">
      <t>バアイ</t>
    </rPh>
    <rPh sb="15" eb="17">
      <t>ナイヨウ</t>
    </rPh>
    <rPh sb="21" eb="23">
      <t>シリョウ</t>
    </rPh>
    <rPh sb="24" eb="26">
      <t>テンプ</t>
    </rPh>
    <rPh sb="26" eb="28">
      <t>シリョウ</t>
    </rPh>
    <rPh sb="32" eb="34">
      <t>テイシュツ</t>
    </rPh>
    <phoneticPr fontId="11"/>
  </si>
  <si>
    <t>（添付資料19）</t>
    <rPh sb="1" eb="3">
      <t>テンプ</t>
    </rPh>
    <rPh sb="3" eb="5">
      <t>シリョウ</t>
    </rPh>
    <phoneticPr fontId="11"/>
  </si>
  <si>
    <t>　処分の相手方の現在事項全部証明書の写し（発行後３カ月以内のもの）を提出してください。</t>
    <rPh sb="1" eb="3">
      <t>ショブン</t>
    </rPh>
    <rPh sb="4" eb="7">
      <t>アイテガタ</t>
    </rPh>
    <phoneticPr fontId="72"/>
  </si>
  <si>
    <t>※他助成金等受給(予定)額はその他執行団体等の補助金・助成金を申請しない場合は【0】を記入してください。再生可能エネルギー発電等設備を設置する自治体の補助金等と本助成金を併用される場合は、事前に当該自治体へ交付要綱第11条第九号に基づき都内の特定の施設に環境価値を、使用することを説明してください。</t>
    <rPh sb="2" eb="4">
      <t>ジョセイ</t>
    </rPh>
    <rPh sb="16" eb="17">
      <t>タ</t>
    </rPh>
    <rPh sb="17" eb="19">
      <t>シッコウ</t>
    </rPh>
    <rPh sb="19" eb="21">
      <t>ダンタイ</t>
    </rPh>
    <rPh sb="21" eb="22">
      <t>トウ</t>
    </rPh>
    <rPh sb="23" eb="26">
      <t>ホジョキン</t>
    </rPh>
    <rPh sb="27" eb="29">
      <t>ジョセイ</t>
    </rPh>
    <rPh sb="29" eb="30">
      <t>キン</t>
    </rPh>
    <rPh sb="78" eb="79">
      <t>トウ</t>
    </rPh>
    <phoneticPr fontId="64"/>
  </si>
  <si>
    <t>・暴力団又は暴力団員を雇用している者</t>
    <rPh sb="1" eb="4">
      <t>ボウリョクダン</t>
    </rPh>
    <rPh sb="4" eb="5">
      <t>マタ</t>
    </rPh>
    <rPh sb="6" eb="8">
      <t>ボウリョク</t>
    </rPh>
    <rPh sb="8" eb="10">
      <t>ダンイン</t>
    </rPh>
    <rPh sb="11" eb="13">
      <t>コヨウ</t>
    </rPh>
    <rPh sb="17" eb="18">
      <t>モノ</t>
    </rPh>
    <phoneticPr fontId="12"/>
  </si>
  <si>
    <t>　地産地消型再エネ増強プロジェクト助成金（都外設置）交付要綱（令和４年８月１日付４都環公地温第1010号）第３条、第５条、第11条、第12条、第28条、第30条、第31条及び第32条の規定を確認の上、上記の事業者の助成金交付申請に同意します。又、上記の事業者が地産地消型再エネ増強プロジェクト助成金（都外設置）実施のために、下記１．助成対象設備の導入施設を利用することを認めます。</t>
    <rPh sb="71" eb="72">
      <t>ダイ</t>
    </rPh>
    <rPh sb="74" eb="75">
      <t>ジョウ</t>
    </rPh>
    <rPh sb="76" eb="77">
      <t>ダイ</t>
    </rPh>
    <rPh sb="79" eb="80">
      <t>ジョウ</t>
    </rPh>
    <rPh sb="98" eb="99">
      <t>ウエ</t>
    </rPh>
    <rPh sb="121" eb="122">
      <t>マタ</t>
    </rPh>
    <rPh sb="151" eb="152">
      <t>ソト</t>
    </rPh>
    <rPh sb="162" eb="164">
      <t>カキ</t>
    </rPh>
    <phoneticPr fontId="12"/>
  </si>
  <si>
    <t>×××-××××</t>
  </si>
  <si>
    <t>代表取締役</t>
  </si>
  <si>
    <t>環境　太郎</t>
  </si>
  <si>
    <t>〇〇課</t>
  </si>
  <si>
    <t>環境　次郎</t>
  </si>
  <si>
    <t>東京都新宿区新宿○-○○-○○</t>
  </si>
  <si>
    <t>株式会社××</t>
  </si>
  <si>
    <t>東京　太郎</t>
  </si>
  <si>
    <t>東京　次郎</t>
  </si>
  <si>
    <t>東京都新宿区新宿◎◎-◎◎</t>
  </si>
  <si>
    <t>株式会社◎◎</t>
  </si>
  <si>
    <t>東京環境　一二三</t>
  </si>
  <si>
    <t>◎◎課</t>
  </si>
  <si>
    <t>東京環境　四五六</t>
  </si>
  <si>
    <t>××株式会社</t>
  </si>
  <si>
    <t>新宿　太郎</t>
  </si>
  <si>
    <t>△〇課</t>
  </si>
  <si>
    <t>新宿　次郎</t>
  </si>
  <si>
    <t>○○株式会社 本社工場</t>
  </si>
  <si>
    <t>設備導入事業</t>
  </si>
  <si>
    <t>地産地消型再エネ増強プロジェクト助成金（都外設置）交付要綱（令和４年８月１日付４都環公地温第1010号 。以下「交付要綱」という。）  第８条第１項の規定に基づき、下記のとおり助成金の交付を申請します。</t>
    <phoneticPr fontId="11"/>
  </si>
  <si>
    <t>令和５</t>
  </si>
  <si>
    <t>２　この誓約に違反又は相違があり、交付要綱第23条の規定により助成金交付決定の全部又は一部の取消しを受けた場合において、交付要綱第24条に規定する助成金の返還を請求されたときは、これに異議なく応じることを誓約いたします。</t>
  </si>
  <si>
    <t>殿</t>
  </si>
  <si>
    <t>株式会社××本社工場</t>
  </si>
  <si>
    <t>交付申請額</t>
  </si>
  <si>
    <t>HH777777</t>
  </si>
  <si>
    <t>c</t>
    <phoneticPr fontId="64"/>
  </si>
  <si>
    <t>【第７号様式】助成金交付申請撤回届出書</t>
    <rPh sb="4" eb="6">
      <t>ヨウシキ</t>
    </rPh>
    <phoneticPr fontId="72"/>
  </si>
  <si>
    <t>【第８号様式】助成事業承継承認申請書</t>
    <rPh sb="4" eb="6">
      <t>ヨウシキ</t>
    </rPh>
    <phoneticPr fontId="72"/>
  </si>
  <si>
    <t>【第10号様式】助成事業計画変更申請書</t>
    <rPh sb="5" eb="7">
      <t>ヨウシキ</t>
    </rPh>
    <phoneticPr fontId="72"/>
  </si>
  <si>
    <t>【第12号様式】事業者情報の変更届出書</t>
    <rPh sb="5" eb="7">
      <t>ヨウシキ</t>
    </rPh>
    <phoneticPr fontId="72"/>
  </si>
  <si>
    <t>【第13号様式】工事遅延等報告書</t>
    <rPh sb="5" eb="7">
      <t>ヨウシキ</t>
    </rPh>
    <phoneticPr fontId="72"/>
  </si>
  <si>
    <t>【第14号様式】助成事業中止（廃止）申請書</t>
    <rPh sb="5" eb="7">
      <t>ヨウシキ</t>
    </rPh>
    <phoneticPr fontId="72"/>
  </si>
  <si>
    <t>【第16号様式の１号】実績報告書兼助成金交付請求書</t>
    <rPh sb="5" eb="7">
      <t>ヨウシキ</t>
    </rPh>
    <phoneticPr fontId="72"/>
  </si>
  <si>
    <t>【第16号様式の２号】実績報告書兼助成金交付請求書</t>
    <rPh sb="5" eb="7">
      <t>ヨウシキ</t>
    </rPh>
    <rPh sb="9" eb="10">
      <t>ゴウ</t>
    </rPh>
    <phoneticPr fontId="72"/>
  </si>
  <si>
    <t>【第16号様式の３号】実績報告書兼助成金交付請求書</t>
    <rPh sb="5" eb="7">
      <t>ヨウシキ</t>
    </rPh>
    <phoneticPr fontId="72"/>
  </si>
  <si>
    <t>【第20号様式】助成金返還報告書</t>
    <rPh sb="5" eb="7">
      <t>ヨウシキ</t>
    </rPh>
    <phoneticPr fontId="72"/>
  </si>
  <si>
    <t>【第21号様式】所有者変更承認申請書</t>
    <rPh sb="5" eb="7">
      <t>ヨウシキ</t>
    </rPh>
    <phoneticPr fontId="72"/>
  </si>
  <si>
    <t>【第23号様式】取得財産等処分承認申請書</t>
    <rPh sb="5" eb="7">
      <t>ヨウシキ</t>
    </rPh>
    <phoneticPr fontId="72"/>
  </si>
  <si>
    <t>会社規模判断資料</t>
    <rPh sb="0" eb="2">
      <t>カイシャ</t>
    </rPh>
    <rPh sb="2" eb="4">
      <t>キボ</t>
    </rPh>
    <rPh sb="4" eb="6">
      <t>ハンダン</t>
    </rPh>
    <rPh sb="6" eb="8">
      <t>シリョウ</t>
    </rPh>
    <phoneticPr fontId="72"/>
  </si>
  <si>
    <t>【第２号様式】誓約書（手続代行者用）</t>
    <rPh sb="4" eb="6">
      <t>ヨウシキ</t>
    </rPh>
    <rPh sb="11" eb="13">
      <t>テツヅ</t>
    </rPh>
    <rPh sb="13" eb="17">
      <t>ダイコウシャヨウ</t>
    </rPh>
    <phoneticPr fontId="72"/>
  </si>
  <si>
    <t>【第４号様式：別紙１】発災時の蓄電池活用計画書</t>
    <rPh sb="4" eb="6">
      <t>ヨウシキ</t>
    </rPh>
    <phoneticPr fontId="72"/>
  </si>
  <si>
    <t>【第４号様式：別紙２】バイオマス依存率計算書（バイオマス発電及びバイオマス熱利用）</t>
    <phoneticPr fontId="64"/>
  </si>
  <si>
    <t>【第４号様式：別紙２（２）】バイオマス依存率計算書（バイオマス燃料製造）</t>
    <phoneticPr fontId="64"/>
  </si>
  <si>
    <r>
      <rPr>
        <b/>
        <sz val="12"/>
        <rFont val="ＭＳ Ｐ明朝"/>
        <family val="1"/>
        <charset val="128"/>
      </rPr>
      <t xml:space="preserve">提出方法
</t>
    </r>
    <r>
      <rPr>
        <sz val="12"/>
        <rFont val="ＭＳ Ｐ明朝"/>
        <family val="1"/>
        <charset val="128"/>
      </rPr>
      <t xml:space="preserve"> 郵送により申請する場合
ファイル作成時の注意事項（※交付申請書、助成事業開始届、実績報告書等、各種共通）
①  申請書類一式をＡ４サイズ（Ａ３折りたたみ可、袋とじ不可）で片面印刷してください。
②  書類は、Ａ４ファイルに綴じてください。
③  ファイルの表紙及び背表紙には、助成対象事業名と助成対象事業者名を記載してください。。</t>
    </r>
    <phoneticPr fontId="11"/>
  </si>
  <si>
    <t>3/4</t>
  </si>
  <si>
    <t>共通設備の利用範囲①</t>
  </si>
  <si>
    <t>共通設備の利用範囲②</t>
  </si>
  <si>
    <t>←触らない(</t>
    <rPh sb="1" eb="2">
      <t>サワ</t>
    </rPh>
    <phoneticPr fontId="72"/>
  </si>
  <si>
    <t>←触らない</t>
    <rPh sb="1" eb="2">
      <t>サワ</t>
    </rPh>
    <phoneticPr fontId="72"/>
  </si>
  <si>
    <t>中小</t>
    <rPh sb="0" eb="2">
      <t>チュウショウ</t>
    </rPh>
    <phoneticPr fontId="64"/>
  </si>
  <si>
    <t>大企業</t>
    <rPh sb="0" eb="3">
      <t>ダイキギョウ</t>
    </rPh>
    <phoneticPr fontId="64"/>
  </si>
  <si>
    <t>←中小</t>
    <rPh sb="1" eb="3">
      <t>チュウショウ</t>
    </rPh>
    <phoneticPr fontId="64"/>
  </si>
  <si>
    <t>○○株式会社 本社工場</t>
    <phoneticPr fontId="64"/>
  </si>
  <si>
    <t>【第１号様式】助成金交付申請書</t>
    <rPh sb="4" eb="6">
      <t>ヨウシキ</t>
    </rPh>
    <phoneticPr fontId="72"/>
  </si>
  <si>
    <t>【第２号様式】誓約書（共同申請者用）（２）</t>
    <rPh sb="4" eb="6">
      <t>ヨウシキ</t>
    </rPh>
    <rPh sb="11" eb="17">
      <t>キョウドウシンセイシャヨウ</t>
    </rPh>
    <phoneticPr fontId="72"/>
  </si>
  <si>
    <t>ベニア・合板・化粧板</t>
    <rPh sb="9" eb="10">
      <t>イタ</t>
    </rPh>
    <phoneticPr fontId="26"/>
  </si>
  <si>
    <t>算定上限額（蓄電池分）</t>
    <rPh sb="0" eb="2">
      <t>サンテイ</t>
    </rPh>
    <rPh sb="2" eb="5">
      <t>ジョウゲンガク</t>
    </rPh>
    <rPh sb="6" eb="9">
      <t>チクデンチ</t>
    </rPh>
    <rPh sb="9" eb="10">
      <t>ブン</t>
    </rPh>
    <phoneticPr fontId="72"/>
  </si>
  <si>
    <t>太陽電池モジュール</t>
    <rPh sb="0" eb="2">
      <t>タイヨウ</t>
    </rPh>
    <rPh sb="2" eb="4">
      <t>デンチ</t>
    </rPh>
    <phoneticPr fontId="64"/>
  </si>
  <si>
    <t>見積明細番号１、２</t>
    <phoneticPr fontId="64"/>
  </si>
  <si>
    <t>パワーコンディショナー</t>
    <phoneticPr fontId="64"/>
  </si>
  <si>
    <t>見積明細番号３</t>
    <phoneticPr fontId="64"/>
  </si>
  <si>
    <t>見積明細番号４</t>
    <phoneticPr fontId="64"/>
  </si>
  <si>
    <t>データ計測装置・表示装置</t>
    <rPh sb="3" eb="5">
      <t>ケイソク</t>
    </rPh>
    <rPh sb="5" eb="7">
      <t>ソウチ</t>
    </rPh>
    <rPh sb="8" eb="12">
      <t>ヒョウジソウチ</t>
    </rPh>
    <phoneticPr fontId="64"/>
  </si>
  <si>
    <t>見積明細番号７</t>
    <phoneticPr fontId="64"/>
  </si>
  <si>
    <t>見積明細番号10</t>
    <phoneticPr fontId="64"/>
  </si>
  <si>
    <t>モジュール設置工事</t>
    <rPh sb="5" eb="7">
      <t>セッチ</t>
    </rPh>
    <rPh sb="7" eb="9">
      <t>コウジ</t>
    </rPh>
    <phoneticPr fontId="64"/>
  </si>
  <si>
    <t>見積明細番号11</t>
  </si>
  <si>
    <t>蓄電池設置工事費</t>
    <rPh sb="0" eb="3">
      <t>チクデンチ</t>
    </rPh>
    <rPh sb="3" eb="5">
      <t>セッチ</t>
    </rPh>
    <rPh sb="5" eb="7">
      <t>コウジ</t>
    </rPh>
    <rPh sb="7" eb="8">
      <t>ヒ</t>
    </rPh>
    <phoneticPr fontId="64"/>
  </si>
  <si>
    <t>見積明細番号12</t>
  </si>
  <si>
    <t>太陽光設計費</t>
    <rPh sb="0" eb="3">
      <t>タイヨウコウ</t>
    </rPh>
    <rPh sb="3" eb="5">
      <t>セッケイ</t>
    </rPh>
    <rPh sb="5" eb="6">
      <t>ヒ</t>
    </rPh>
    <phoneticPr fontId="64"/>
  </si>
  <si>
    <t>見積明細番号13</t>
  </si>
  <si>
    <t>蓄電池設計費</t>
    <rPh sb="0" eb="3">
      <t>チクデンチ</t>
    </rPh>
    <rPh sb="3" eb="5">
      <t>セッケイ</t>
    </rPh>
    <rPh sb="5" eb="6">
      <t>ヒ</t>
    </rPh>
    <phoneticPr fontId="64"/>
  </si>
  <si>
    <t>見積明細番号14</t>
  </si>
  <si>
    <t>接続箱・ハイブリッドPCS</t>
    <rPh sb="0" eb="3">
      <t>セツゾクバコ</t>
    </rPh>
    <phoneticPr fontId="64"/>
  </si>
  <si>
    <t>地産地消型再エネ増強プロジェクト（都外設置）</t>
    <rPh sb="0" eb="6">
      <t>チサンチショウガタサイ</t>
    </rPh>
    <rPh sb="8" eb="10">
      <t>ゾウキョウ</t>
    </rPh>
    <rPh sb="17" eb="18">
      <t>ト</t>
    </rPh>
    <rPh sb="18" eb="19">
      <t>ガイ</t>
    </rPh>
    <rPh sb="19" eb="21">
      <t>セッチ</t>
    </rPh>
    <phoneticPr fontId="64"/>
  </si>
  <si>
    <t xml:space="preserve">
④ ファイルに綴る各書類の前に、インデックスを付けた中仕切りを挿入してください。
（書類自体には、インデックスをつけないでください。）
作成する場合は、イメージ図を参考とし、作成してください
※クリアポケットは使用しないでください。)
⑤ 申請書類は、「申請書類チェックリスト」の順に綴ってください。
＜イメージ図＞</t>
    <rPh sb="81" eb="82">
      <t>ズ</t>
    </rPh>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</si>
</sst>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2">
    <numFmt numFmtId="176" formatCode="yyyy&quot;年&quot;m&quot;月&quot;d&quot;日&quot;;@"/>
    <numFmt numFmtId="177" formatCode="#,##0;&quot;▲ &quot;#,##0"/>
    <numFmt numFmtId="178" formatCode="#,##0.00;&quot;▲ &quot;#,##0.00"/>
    <numFmt numFmtId="179" formatCode="#,##0.0;&quot;▲ &quot;#,##0.0"/>
    <numFmt numFmtId="180" formatCode="#,##0.00_);\(#,##0.00\)"/>
    <numFmt numFmtId="181" formatCode="0.0_ "/>
    <numFmt numFmtId="182" formatCode="#,##0_);[Red]\(#,##0\)"/>
    <numFmt numFmtId="183" formatCode="0.00_ "/>
    <numFmt numFmtId="184" formatCode="#,##0_ ;[Red]\-#,##0\ "/>
    <numFmt numFmtId="185" formatCode="#,##0.0_ ;[Red]\-#,##0.0\ "/>
    <numFmt numFmtId="186" formatCode="0.000"/>
    <numFmt numFmtId="187" formatCode="[&lt;=999]000;[&lt;=9999]000\-00;000\-0000"/>
    <numFmt numFmtId="188" formatCode="&quot;〒&quot;000\-0000"/>
    <numFmt numFmtId="189" formatCode="0_ "/>
    <numFmt numFmtId="190" formatCode="0.0"/>
    <numFmt numFmtId="191" formatCode="#,##0_);\(#,##0\)"/>
    <numFmt numFmtId="192" formatCode="0;\-0;0"/>
    <numFmt numFmtId="193" formatCode="0.0%"/>
    <numFmt numFmtId="194" formatCode="#,##0.0;[Red]\-#,##0.0"/>
    <numFmt numFmtId="195" formatCode="0.00_);[Red]\(0.00\)"/>
    <numFmt numFmtId="196" formatCode="0_);[Red]\(0\)"/>
    <numFmt numFmtId="197" formatCode="[$-411]ggge&quot;年&quot;m&quot;月&quot;d&quot;日&quot;;@"/>
  </numFmts>
  <fonts count="136">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indexed="8"/>
      <name val="ＭＳ Ｐ明朝"/>
      <family val="1"/>
      <charset val="128"/>
    </font>
    <font>
      <sz val="6"/>
      <name val="ＭＳ Ｐゴシック"/>
      <family val="3"/>
      <charset val="128"/>
    </font>
    <font>
      <sz val="6"/>
      <name val="ＭＳ Ｐゴシック"/>
      <family val="3"/>
      <charset val="128"/>
    </font>
    <font>
      <sz val="10.5"/>
      <color indexed="8"/>
      <name val="ＭＳ Ｐ明朝"/>
      <family val="1"/>
      <charset val="128"/>
    </font>
    <font>
      <sz val="22"/>
      <color indexed="8"/>
      <name val="ＭＳ Ｐ明朝"/>
      <family val="1"/>
      <charset val="128"/>
    </font>
    <font>
      <sz val="8"/>
      <color indexed="8"/>
      <name val="ＭＳ Ｐ明朝"/>
      <family val="1"/>
      <charset val="128"/>
    </font>
    <font>
      <sz val="11"/>
      <name val="ＭＳ Ｐ明朝"/>
      <family val="1"/>
      <charset val="128"/>
    </font>
    <font>
      <sz val="9"/>
      <color indexed="8"/>
      <name val="ＭＳ Ｐ明朝"/>
      <family val="1"/>
      <charset val="128"/>
    </font>
    <font>
      <sz val="12"/>
      <color indexed="8"/>
      <name val="ＭＳ Ｐ明朝"/>
      <family val="1"/>
      <charset val="128"/>
    </font>
    <font>
      <sz val="6"/>
      <name val="ＭＳ Ｐゴシック"/>
      <family val="3"/>
      <charset val="128"/>
    </font>
    <font>
      <sz val="11"/>
      <name val="ＭＳ Ｐゴシック"/>
      <family val="3"/>
      <charset val="128"/>
    </font>
    <font>
      <sz val="10.5"/>
      <name val="ＭＳ Ｐ明朝"/>
      <family val="1"/>
      <charset val="128"/>
    </font>
    <font>
      <vertAlign val="superscript"/>
      <sz val="11"/>
      <color indexed="8"/>
      <name val="ＭＳ Ｐ明朝"/>
      <family val="1"/>
      <charset val="128"/>
    </font>
    <font>
      <b/>
      <sz val="11"/>
      <color indexed="8"/>
      <name val="ＭＳ Ｐ明朝"/>
      <family val="1"/>
      <charset val="128"/>
    </font>
    <font>
      <sz val="14"/>
      <color indexed="8"/>
      <name val="ＭＳ Ｐ明朝"/>
      <family val="1"/>
      <charset val="128"/>
    </font>
    <font>
      <b/>
      <sz val="12"/>
      <color indexed="8"/>
      <name val="ＭＳ Ｐ明朝"/>
      <family val="1"/>
      <charset val="128"/>
    </font>
    <font>
      <sz val="6"/>
      <name val="ＭＳ Ｐゴシック"/>
      <family val="3"/>
      <charset val="128"/>
    </font>
    <font>
      <sz val="12"/>
      <name val="Arial Unicode MS"/>
      <family val="3"/>
      <charset val="128"/>
    </font>
    <font>
      <sz val="6"/>
      <name val="ＭＳ Ｐゴシック"/>
      <family val="3"/>
      <charset val="128"/>
    </font>
    <font>
      <sz val="11"/>
      <color indexed="0"/>
      <name val="ＭＳ Ｐ明朝"/>
      <family val="1"/>
      <charset val="128"/>
    </font>
    <font>
      <sz val="12"/>
      <name val="ＭＳ Ｐ明朝"/>
      <family val="1"/>
      <charset val="128"/>
    </font>
    <font>
      <sz val="6"/>
      <name val="ＭＳ Ｐゴシック"/>
      <family val="3"/>
      <charset val="128"/>
    </font>
    <font>
      <sz val="8"/>
      <name val="ＭＳ ゴシック"/>
      <family val="3"/>
      <charset val="128"/>
    </font>
    <font>
      <sz val="9"/>
      <name val="ＭＳ Ｐ明朝"/>
      <family val="1"/>
      <charset val="128"/>
    </font>
    <font>
      <sz val="6"/>
      <name val="ＭＳ Ｐゴシック"/>
      <family val="3"/>
      <charset val="128"/>
    </font>
    <font>
      <sz val="11"/>
      <color theme="1"/>
      <name val="ＭＳ Ｐゴシック"/>
      <family val="3"/>
      <charset val="128"/>
      <scheme val="minor"/>
    </font>
    <font>
      <u/>
      <sz val="12.65"/>
      <color theme="10"/>
      <name val="ＭＳ Ｐゴシック"/>
      <family val="3"/>
      <charset val="128"/>
    </font>
    <font>
      <sz val="16"/>
      <color theme="1"/>
      <name val="ＭＳ ゴシック"/>
      <family val="3"/>
      <charset val="128"/>
    </font>
    <font>
      <sz val="11"/>
      <color theme="1"/>
      <name val="ＭＳ Ｐ明朝"/>
      <family val="1"/>
      <charset val="128"/>
    </font>
    <font>
      <b/>
      <u/>
      <sz val="11"/>
      <color theme="1"/>
      <name val="ＭＳ Ｐ明朝"/>
      <family val="1"/>
      <charset val="128"/>
    </font>
    <font>
      <sz val="12"/>
      <color theme="1"/>
      <name val="ＭＳ Ｐ明朝"/>
      <family val="1"/>
      <charset val="128"/>
    </font>
    <font>
      <sz val="8"/>
      <color theme="1"/>
      <name val="ＭＳ Ｐ明朝"/>
      <family val="1"/>
      <charset val="128"/>
    </font>
    <font>
      <sz val="13"/>
      <color theme="1"/>
      <name val="ＭＳ Ｐ明朝"/>
      <family val="1"/>
      <charset val="128"/>
    </font>
    <font>
      <b/>
      <sz val="11"/>
      <color theme="1"/>
      <name val="ＭＳ Ｐ明朝"/>
      <family val="1"/>
      <charset val="128"/>
    </font>
    <font>
      <sz val="10.5"/>
      <color theme="1"/>
      <name val="ＭＳ Ｐ明朝"/>
      <family val="1"/>
      <charset val="128"/>
    </font>
    <font>
      <sz val="9"/>
      <color theme="1"/>
      <name val="ＭＳ Ｐ明朝"/>
      <family val="1"/>
      <charset val="128"/>
    </font>
    <font>
      <sz val="10"/>
      <color theme="1"/>
      <name val="ＭＳ Ｐ明朝"/>
      <family val="1"/>
      <charset val="128"/>
    </font>
    <font>
      <b/>
      <u/>
      <sz val="11"/>
      <color rgb="FFC00000"/>
      <name val="ＭＳ Ｐ明朝"/>
      <family val="1"/>
      <charset val="128"/>
    </font>
    <font>
      <b/>
      <sz val="11"/>
      <color rgb="FFC00000"/>
      <name val="ＭＳ Ｐ明朝"/>
      <family val="1"/>
      <charset val="128"/>
    </font>
    <font>
      <sz val="14"/>
      <color theme="1"/>
      <name val="ＭＳ Ｐ明朝"/>
      <family val="1"/>
      <charset val="128"/>
    </font>
    <font>
      <b/>
      <sz val="12"/>
      <color theme="1"/>
      <name val="ＭＳ Ｐ明朝"/>
      <family val="1"/>
      <charset val="128"/>
    </font>
    <font>
      <sz val="11"/>
      <color rgb="FF0070C0"/>
      <name val="ＭＳ Ｐ明朝"/>
      <family val="1"/>
      <charset val="128"/>
    </font>
    <font>
      <u/>
      <sz val="12"/>
      <color theme="10"/>
      <name val="ＭＳ Ｐ明朝"/>
      <family val="1"/>
      <charset val="128"/>
    </font>
    <font>
      <sz val="12"/>
      <color rgb="FF0070C0"/>
      <name val="ＭＳ Ｐ明朝"/>
      <family val="1"/>
      <charset val="128"/>
    </font>
    <font>
      <b/>
      <sz val="14"/>
      <color theme="1"/>
      <name val="ＭＳ Ｐ明朝"/>
      <family val="1"/>
      <charset val="128"/>
    </font>
    <font>
      <sz val="11"/>
      <color rgb="FFC00000"/>
      <name val="ＭＳ Ｐ明朝"/>
      <family val="1"/>
      <charset val="128"/>
    </font>
    <font>
      <sz val="18"/>
      <color theme="1"/>
      <name val="ＭＳ Ｐ明朝"/>
      <family val="1"/>
      <charset val="128"/>
    </font>
    <font>
      <b/>
      <u/>
      <sz val="11"/>
      <color rgb="FFC00000"/>
      <name val="ＭＳ Ｐゴシック"/>
      <family val="3"/>
      <charset val="128"/>
      <scheme val="minor"/>
    </font>
    <font>
      <vertAlign val="superscript"/>
      <sz val="10.5"/>
      <name val="ＭＳ Ｐ明朝"/>
      <family val="1"/>
      <charset val="128"/>
    </font>
    <font>
      <sz val="11"/>
      <color rgb="FFFF0000"/>
      <name val="ＭＳ Ｐ明朝"/>
      <family val="1"/>
      <charset val="128"/>
    </font>
    <font>
      <sz val="10.5"/>
      <color rgb="FFFF0000"/>
      <name val="ＭＳ Ｐ明朝"/>
      <family val="1"/>
      <charset val="128"/>
    </font>
    <font>
      <b/>
      <sz val="11"/>
      <name val="ＭＳ Ｐ明朝"/>
      <family val="1"/>
      <charset val="128"/>
    </font>
    <font>
      <b/>
      <u/>
      <sz val="10.5"/>
      <color rgb="FFC00000"/>
      <name val="ＭＳ Ｐ明朝"/>
      <family val="1"/>
      <charset val="128"/>
    </font>
    <font>
      <sz val="10"/>
      <color indexed="8"/>
      <name val="ＭＳ Ｐ明朝"/>
      <family val="1"/>
      <charset val="128"/>
    </font>
    <font>
      <sz val="6"/>
      <name val="ＭＳ Ｐゴシック"/>
      <family val="3"/>
      <charset val="128"/>
      <scheme val="minor"/>
    </font>
    <font>
      <sz val="9"/>
      <color rgb="FF000000"/>
      <name val="Meiryo UI"/>
      <family val="3"/>
      <charset val="128"/>
    </font>
    <font>
      <b/>
      <sz val="10.5"/>
      <color rgb="FFFF0000"/>
      <name val="ＭＳ Ｐ明朝"/>
      <family val="1"/>
      <charset val="128"/>
    </font>
    <font>
      <b/>
      <sz val="20"/>
      <color rgb="FFFF0000"/>
      <name val="ＭＳ Ｐ明朝"/>
      <family val="1"/>
      <charset val="128"/>
    </font>
    <font>
      <b/>
      <sz val="11"/>
      <color rgb="FFFF0000"/>
      <name val="ＭＳ Ｐ明朝"/>
      <family val="1"/>
      <charset val="128"/>
    </font>
    <font>
      <b/>
      <sz val="11"/>
      <color theme="1"/>
      <name val="ＭＳ Ｐゴシック"/>
      <family val="3"/>
      <charset val="128"/>
      <scheme val="minor"/>
    </font>
    <font>
      <sz val="12"/>
      <color theme="1"/>
      <name val="ＭＳ Ｐゴシック"/>
      <family val="3"/>
      <charset val="128"/>
      <scheme val="minor"/>
    </font>
    <font>
      <b/>
      <sz val="11"/>
      <color rgb="FFFF0000"/>
      <name val="ＭＳ Ｐゴシック"/>
      <family val="3"/>
      <charset val="128"/>
      <scheme val="minor"/>
    </font>
    <font>
      <sz val="6"/>
      <name val="ＭＳ Ｐゴシック"/>
      <family val="2"/>
      <charset val="128"/>
      <scheme val="minor"/>
    </font>
    <font>
      <b/>
      <sz val="11"/>
      <color rgb="FFC00000"/>
      <name val="ＭＳ Ｐゴシック"/>
      <family val="3"/>
      <charset val="128"/>
      <scheme val="minor"/>
    </font>
    <font>
      <b/>
      <sz val="9"/>
      <color rgb="FFC00000"/>
      <name val="ＭＳ Ｐ明朝"/>
      <family val="1"/>
      <charset val="128"/>
    </font>
    <font>
      <b/>
      <sz val="14"/>
      <color rgb="FFC00000"/>
      <name val="ＭＳ Ｐ明朝"/>
      <family val="1"/>
      <charset val="128"/>
    </font>
    <font>
      <b/>
      <sz val="10.5"/>
      <color rgb="FFC00000"/>
      <name val="ＭＳ Ｐ明朝"/>
      <family val="1"/>
      <charset val="128"/>
    </font>
    <font>
      <b/>
      <sz val="10.5"/>
      <name val="ＭＳ Ｐ明朝"/>
      <family val="1"/>
      <charset val="128"/>
    </font>
    <font>
      <b/>
      <sz val="16"/>
      <color rgb="FFC00000"/>
      <name val="ＭＳ Ｐ明朝"/>
      <family val="1"/>
      <charset val="128"/>
    </font>
    <font>
      <b/>
      <sz val="10"/>
      <color rgb="FFC00000"/>
      <name val="ＭＳ Ｐ明朝"/>
      <family val="1"/>
      <charset val="128"/>
    </font>
    <font>
      <sz val="22"/>
      <color theme="1"/>
      <name val="ＭＳ Ｐ明朝"/>
      <family val="1"/>
      <charset val="128"/>
    </font>
    <font>
      <sz val="20"/>
      <color theme="1"/>
      <name val="ＭＳ Ｐ明朝"/>
      <family val="1"/>
      <charset val="128"/>
    </font>
    <font>
      <sz val="9"/>
      <color rgb="FFFF0000"/>
      <name val="ＭＳ Ｐ明朝"/>
      <family val="1"/>
      <charset val="128"/>
    </font>
    <font>
      <sz val="6"/>
      <color rgb="FFFF0000"/>
      <name val="ＭＳ Ｐ明朝"/>
      <family val="1"/>
      <charset val="128"/>
    </font>
    <font>
      <b/>
      <sz val="16"/>
      <color rgb="FFFF0000"/>
      <name val="ＭＳ Ｐ明朝"/>
      <family val="1"/>
      <charset val="128"/>
    </font>
    <font>
      <sz val="9"/>
      <color theme="1"/>
      <name val="ＭＳ Ｐゴシック"/>
      <family val="2"/>
      <charset val="128"/>
      <scheme val="minor"/>
    </font>
    <font>
      <sz val="10"/>
      <color rgb="FF000000"/>
      <name val="Times New Roman"/>
      <family val="1"/>
    </font>
    <font>
      <b/>
      <sz val="14"/>
      <name val="ＭＳ Ｐ明朝"/>
      <family val="1"/>
      <charset val="128"/>
    </font>
    <font>
      <sz val="14"/>
      <color rgb="FF000000"/>
      <name val="ＭＳ Ｐ明朝"/>
      <family val="1"/>
      <charset val="128"/>
    </font>
    <font>
      <sz val="10"/>
      <color rgb="FF000000"/>
      <name val="ＭＳ Ｐ明朝"/>
      <family val="1"/>
      <charset val="128"/>
    </font>
    <font>
      <sz val="14"/>
      <name val="ＭＳ Ｐ明朝"/>
      <family val="1"/>
      <charset val="128"/>
    </font>
    <font>
      <b/>
      <sz val="12"/>
      <name val="ＭＳ Ｐ明朝"/>
      <family val="1"/>
      <charset val="128"/>
    </font>
    <font>
      <sz val="12"/>
      <color rgb="FF000000"/>
      <name val="ＭＳ Ｐ明朝"/>
      <family val="1"/>
      <charset val="128"/>
    </font>
    <font>
      <sz val="11"/>
      <color rgb="FF000000"/>
      <name val="ＭＳ Ｐ明朝"/>
      <family val="1"/>
      <charset val="128"/>
    </font>
    <font>
      <u/>
      <sz val="10"/>
      <color theme="10"/>
      <name val="Times New Roman"/>
      <family val="1"/>
    </font>
    <font>
      <sz val="10"/>
      <name val="ＭＳ Ｐ明朝"/>
      <family val="1"/>
      <charset val="128"/>
    </font>
    <font>
      <sz val="12"/>
      <color rgb="FF000000"/>
      <name val="Times New Roman"/>
      <family val="1"/>
    </font>
    <font>
      <sz val="12"/>
      <color rgb="FFFF0000"/>
      <name val="ＭＳ Ｐ明朝"/>
      <family val="1"/>
      <charset val="128"/>
    </font>
    <font>
      <sz val="10"/>
      <color theme="1"/>
      <name val="ＭＳ Ｐゴシック"/>
      <family val="2"/>
      <charset val="128"/>
      <scheme val="minor"/>
    </font>
    <font>
      <sz val="10.5"/>
      <color theme="1"/>
      <name val="Century"/>
      <family val="1"/>
    </font>
    <font>
      <sz val="11"/>
      <color theme="1"/>
      <name val="ＭＳ Ｐゴシック"/>
      <family val="2"/>
      <charset val="128"/>
    </font>
    <font>
      <sz val="9"/>
      <color rgb="FF000000"/>
      <name val="MS UI Gothic"/>
      <family val="3"/>
      <charset val="128"/>
    </font>
    <font>
      <b/>
      <sz val="20"/>
      <color theme="1"/>
      <name val="ＭＳ Ｐ明朝"/>
      <family val="1"/>
      <charset val="128"/>
    </font>
    <font>
      <b/>
      <sz val="18"/>
      <color theme="1"/>
      <name val="ＭＳ Ｐ明朝"/>
      <family val="1"/>
      <charset val="128"/>
    </font>
    <font>
      <b/>
      <sz val="24"/>
      <color theme="1"/>
      <name val="ＭＳ Ｐ明朝"/>
      <family val="1"/>
      <charset val="128"/>
    </font>
    <font>
      <b/>
      <sz val="20"/>
      <color theme="1"/>
      <name val="ＭＳ Ｐゴシック"/>
      <family val="2"/>
      <charset val="128"/>
      <scheme val="minor"/>
    </font>
    <font>
      <sz val="8"/>
      <name val="ＭＳ Ｐ明朝"/>
      <family val="1"/>
      <charset val="128"/>
    </font>
    <font>
      <b/>
      <sz val="8"/>
      <name val="ＭＳ Ｐ明朝"/>
      <family val="1"/>
      <charset val="128"/>
    </font>
    <font>
      <sz val="11"/>
      <name val="ＭＳ 明朝"/>
      <family val="1"/>
      <charset val="128"/>
    </font>
    <font>
      <sz val="22"/>
      <name val="ＭＳ Ｐ明朝"/>
      <family val="1"/>
      <charset val="128"/>
    </font>
    <font>
      <strike/>
      <sz val="10.5"/>
      <color rgb="FFFF0000"/>
      <name val="ＭＳ Ｐ明朝"/>
      <family val="1"/>
      <charset val="128"/>
    </font>
    <font>
      <sz val="10.5"/>
      <color rgb="FF000000"/>
      <name val="ＭＳ Ｐ明朝"/>
      <family val="1"/>
      <charset val="128"/>
    </font>
    <font>
      <sz val="6"/>
      <name val="ＭＳ Ｐゴシック"/>
      <family val="2"/>
      <charset val="128"/>
    </font>
    <font>
      <sz val="9"/>
      <name val="ＭＳ 明朝"/>
      <family val="1"/>
      <charset val="128"/>
    </font>
    <font>
      <sz val="14"/>
      <name val="ＭＳ 明朝"/>
      <family val="1"/>
      <charset val="128"/>
    </font>
    <font>
      <u/>
      <sz val="9"/>
      <name val="ＭＳ 明朝"/>
      <family val="1"/>
      <charset val="128"/>
    </font>
    <font>
      <u/>
      <sz val="9"/>
      <color theme="1"/>
      <name val="ＭＳ Ｐ明朝"/>
      <family val="1"/>
      <charset val="128"/>
    </font>
    <font>
      <sz val="9"/>
      <color theme="1"/>
      <name val="ＭＳ 明朝"/>
      <family val="1"/>
      <charset val="128"/>
    </font>
    <font>
      <b/>
      <sz val="6"/>
      <color theme="1"/>
      <name val="ＭＳ Ｐ明朝"/>
      <family val="1"/>
      <charset val="128"/>
    </font>
    <font>
      <b/>
      <sz val="9"/>
      <color theme="1"/>
      <name val="ＭＳ Ｐ明朝"/>
      <family val="1"/>
      <charset val="128"/>
    </font>
    <font>
      <u/>
      <sz val="11"/>
      <color indexed="10"/>
      <name val="ＭＳ Ｐ明朝"/>
      <family val="1"/>
      <charset val="128"/>
    </font>
    <font>
      <b/>
      <sz val="12"/>
      <name val="ＭＳ Ｐゴシック"/>
      <family val="3"/>
      <charset val="128"/>
      <scheme val="minor"/>
    </font>
    <font>
      <b/>
      <sz val="12"/>
      <color theme="1"/>
      <name val="ＭＳ Ｐゴシック"/>
      <family val="3"/>
      <charset val="128"/>
      <scheme val="minor"/>
    </font>
    <font>
      <sz val="12"/>
      <name val="ＭＳ Ｐゴシック"/>
      <family val="3"/>
      <charset val="128"/>
      <scheme val="minor"/>
    </font>
    <font>
      <sz val="11"/>
      <color rgb="FFFF0000"/>
      <name val="ＭＳ Ｐゴシック"/>
      <family val="3"/>
      <charset val="128"/>
      <scheme val="minor"/>
    </font>
    <font>
      <sz val="11"/>
      <color rgb="FFC00000"/>
      <name val="ＭＳ Ｐゴシック"/>
      <family val="3"/>
      <charset val="128"/>
    </font>
    <font>
      <sz val="9"/>
      <color theme="1"/>
      <name val="ＭＳ Ｐゴシック"/>
      <family val="3"/>
      <charset val="128"/>
      <scheme val="minor"/>
    </font>
    <font>
      <sz val="12"/>
      <color rgb="FFFF0000"/>
      <name val="ＭＳ Ｐゴシック"/>
      <family val="3"/>
      <charset val="128"/>
      <scheme val="minor"/>
    </font>
    <font>
      <b/>
      <sz val="18"/>
      <color rgb="FFFF0000"/>
      <name val="ＭＳ Ｐ明朝"/>
      <family val="1"/>
      <charset val="128"/>
    </font>
    <font>
      <sz val="10.5"/>
      <color theme="1"/>
      <name val="ＭＳ Ｐゴシック"/>
      <family val="3"/>
      <charset val="128"/>
      <scheme val="minor"/>
    </font>
    <font>
      <sz val="10.5"/>
      <color theme="1"/>
      <name val="ＭＳ Ｐゴシック"/>
      <family val="2"/>
      <charset val="128"/>
      <scheme val="minor"/>
    </font>
    <font>
      <b/>
      <sz val="11"/>
      <color rgb="FF002060"/>
      <name val="ＭＳ Ｐ明朝"/>
      <family val="1"/>
      <charset val="128"/>
    </font>
    <font>
      <b/>
      <u/>
      <sz val="18"/>
      <color rgb="FFFF0000"/>
      <name val="ＭＳ Ｐ明朝"/>
      <family val="1"/>
      <charset val="128"/>
    </font>
    <font>
      <sz val="16"/>
      <color theme="1"/>
      <name val="ＭＳ Ｐ明朝"/>
      <family val="1"/>
      <charset val="128"/>
    </font>
    <font>
      <sz val="12.65"/>
      <color theme="1"/>
      <name val="ＭＳ Ｐ明朝"/>
      <family val="1"/>
      <charset val="128"/>
    </font>
    <font>
      <sz val="12.5"/>
      <color theme="1"/>
      <name val="ＭＳ Ｐ明朝"/>
      <family val="1"/>
      <charset val="128"/>
    </font>
  </fonts>
  <fills count="15">
    <fill>
      <patternFill patternType="none"/>
    </fill>
    <fill>
      <patternFill patternType="gray125"/>
    </fill>
    <fill>
      <patternFill patternType="solid">
        <fgColor indexed="1"/>
        <bgColor indexed="64"/>
      </patternFill>
    </fill>
    <fill>
      <patternFill patternType="solid">
        <fgColor rgb="FFFFFF66"/>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6" tint="0.59999389629810485"/>
        <bgColor indexed="64"/>
      </patternFill>
    </fill>
    <fill>
      <patternFill patternType="solid">
        <fgColor theme="0"/>
        <bgColor indexed="64"/>
      </patternFill>
    </fill>
    <fill>
      <patternFill patternType="solid">
        <fgColor rgb="FFFFFF00"/>
        <bgColor indexed="64"/>
      </patternFill>
    </fill>
    <fill>
      <patternFill patternType="solid">
        <fgColor rgb="FFFFFF99"/>
        <bgColor indexed="64"/>
      </patternFill>
    </fill>
    <fill>
      <patternFill patternType="solid">
        <fgColor rgb="FFFDE9D9"/>
        <bgColor rgb="FF000000"/>
      </patternFill>
    </fill>
    <fill>
      <patternFill patternType="solid">
        <fgColor theme="8" tint="0.79998168889431442"/>
        <bgColor rgb="FF000000"/>
      </patternFill>
    </fill>
    <fill>
      <patternFill patternType="solid">
        <fgColor rgb="FFDAEEF3"/>
        <bgColor rgb="FF000000"/>
      </patternFill>
    </fill>
    <fill>
      <patternFill patternType="solid">
        <fgColor theme="9" tint="0.79998168889431442"/>
        <bgColor rgb="FF000000"/>
      </patternFill>
    </fill>
    <fill>
      <patternFill patternType="solid">
        <fgColor rgb="FFFFFF99"/>
        <bgColor rgb="FF000000"/>
      </patternFill>
    </fill>
  </fills>
  <borders count="102">
    <border>
      <left/>
      <right/>
      <top/>
      <bottom/>
      <diagonal/>
    </border>
    <border>
      <left style="thin">
        <color indexed="64"/>
      </left>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style="medium">
        <color indexed="64"/>
      </right>
      <top/>
      <bottom style="medium">
        <color indexed="64"/>
      </bottom>
      <diagonal/>
    </border>
    <border>
      <left style="thin">
        <color indexed="64"/>
      </left>
      <right style="thin">
        <color indexed="64"/>
      </right>
      <top style="hair">
        <color indexed="64"/>
      </top>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style="double">
        <color indexed="64"/>
      </right>
      <top style="double">
        <color indexed="64"/>
      </top>
      <bottom style="double">
        <color indexed="64"/>
      </bottom>
      <diagonal/>
    </border>
    <border>
      <left/>
      <right/>
      <top style="hair">
        <color indexed="64"/>
      </top>
      <bottom style="hair">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style="medium">
        <color indexed="64"/>
      </top>
      <bottom/>
      <diagonal/>
    </border>
    <border>
      <left/>
      <right/>
      <top style="hair">
        <color indexed="64"/>
      </top>
      <bottom style="thin">
        <color indexed="64"/>
      </bottom>
      <diagonal/>
    </border>
    <border>
      <left/>
      <right/>
      <top style="thin">
        <color indexed="64"/>
      </top>
      <bottom style="hair">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top style="double">
        <color indexed="64"/>
      </top>
      <bottom style="double">
        <color indexed="64"/>
      </bottom>
      <diagonal/>
    </border>
    <border>
      <left style="double">
        <color indexed="64"/>
      </left>
      <right/>
      <top style="double">
        <color indexed="64"/>
      </top>
      <bottom style="double">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diagonalUp="1">
      <left style="thin">
        <color indexed="64"/>
      </left>
      <right/>
      <top/>
      <bottom style="thin">
        <color indexed="64"/>
      </bottom>
      <diagonal style="thin">
        <color indexed="64"/>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diagonalUp="1">
      <left style="medium">
        <color indexed="64"/>
      </left>
      <right style="medium">
        <color indexed="64"/>
      </right>
      <top style="thin">
        <color indexed="64"/>
      </top>
      <bottom/>
      <diagonal style="thin">
        <color indexed="64"/>
      </diagonal>
    </border>
    <border diagonalUp="1">
      <left style="medium">
        <color indexed="64"/>
      </left>
      <right style="medium">
        <color indexed="64"/>
      </right>
      <top/>
      <bottom/>
      <diagonal style="thin">
        <color indexed="64"/>
      </diagonal>
    </border>
    <border diagonalUp="1">
      <left style="medium">
        <color indexed="64"/>
      </left>
      <right style="medium">
        <color indexed="64"/>
      </right>
      <top/>
      <bottom style="thin">
        <color indexed="64"/>
      </bottom>
      <diagonal style="thin">
        <color indexed="64"/>
      </diagonal>
    </border>
    <border>
      <left style="medium">
        <color indexed="64"/>
      </left>
      <right style="medium">
        <color indexed="64"/>
      </right>
      <top style="thin">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medium">
        <color auto="1"/>
      </left>
      <right/>
      <top style="thin">
        <color indexed="64"/>
      </top>
      <bottom style="thin">
        <color auto="1"/>
      </bottom>
      <diagonal/>
    </border>
    <border>
      <left style="thin">
        <color auto="1"/>
      </left>
      <right style="medium">
        <color auto="1"/>
      </right>
      <top/>
      <bottom style="thin">
        <color auto="1"/>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diagonalUp="1">
      <left style="thin">
        <color indexed="64"/>
      </left>
      <right style="thin">
        <color indexed="64"/>
      </right>
      <top style="thin">
        <color indexed="64"/>
      </top>
      <bottom style="thin">
        <color indexed="64"/>
      </bottom>
      <diagonal style="thin">
        <color indexed="64"/>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diagonalUp="1">
      <left style="thin">
        <color indexed="64"/>
      </left>
      <right style="medium">
        <color indexed="64"/>
      </right>
      <top style="thin">
        <color indexed="64"/>
      </top>
      <bottom/>
      <diagonal style="thin">
        <color indexed="64"/>
      </diagonal>
    </border>
    <border diagonalUp="1">
      <left style="thin">
        <color indexed="64"/>
      </left>
      <right style="medium">
        <color indexed="64"/>
      </right>
      <top/>
      <bottom/>
      <diagonal style="thin">
        <color indexed="64"/>
      </diagonal>
    </border>
    <border diagonalUp="1">
      <left style="thin">
        <color indexed="64"/>
      </left>
      <right style="medium">
        <color indexed="64"/>
      </right>
      <top/>
      <bottom style="thin">
        <color indexed="64"/>
      </bottom>
      <diagonal style="thin">
        <color indexed="64"/>
      </diagonal>
    </border>
  </borders>
  <cellStyleXfs count="28">
    <xf numFmtId="0" fontId="0" fillId="0" borderId="0">
      <alignment vertical="center"/>
    </xf>
    <xf numFmtId="0" fontId="36" fillId="0" borderId="0" applyNumberFormat="0" applyFill="0" applyBorder="0" applyAlignment="0" applyProtection="0">
      <alignment vertical="top"/>
      <protection locked="0"/>
    </xf>
    <xf numFmtId="38" fontId="35" fillId="0" borderId="0" applyFont="0" applyFill="0" applyBorder="0" applyAlignment="0" applyProtection="0">
      <alignment vertical="center"/>
    </xf>
    <xf numFmtId="38" fontId="20" fillId="0" borderId="0" applyFont="0" applyFill="0" applyBorder="0" applyAlignment="0" applyProtection="0">
      <alignment vertical="center"/>
    </xf>
    <xf numFmtId="0" fontId="20" fillId="0" borderId="0">
      <alignment vertical="center"/>
    </xf>
    <xf numFmtId="0" fontId="27" fillId="0" borderId="0"/>
    <xf numFmtId="0" fontId="37" fillId="0" borderId="0">
      <alignment vertical="center"/>
    </xf>
    <xf numFmtId="0" fontId="35" fillId="0" borderId="0">
      <alignment vertical="center"/>
    </xf>
    <xf numFmtId="0" fontId="9" fillId="0" borderId="0">
      <alignment vertical="center"/>
    </xf>
    <xf numFmtId="0" fontId="8" fillId="0" borderId="0">
      <alignment vertical="center"/>
    </xf>
    <xf numFmtId="0" fontId="7" fillId="0" borderId="0">
      <alignment vertical="center"/>
    </xf>
    <xf numFmtId="38" fontId="7" fillId="0" borderId="0" applyFont="0" applyFill="0" applyBorder="0" applyAlignment="0" applyProtection="0">
      <alignment vertical="center"/>
    </xf>
    <xf numFmtId="0" fontId="86" fillId="0" borderId="0"/>
    <xf numFmtId="0" fontId="94" fillId="0" borderId="0" applyNumberFormat="0" applyFill="0" applyBorder="0" applyAlignment="0" applyProtection="0"/>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20" fillId="0" borderId="0">
      <alignment vertical="center"/>
    </xf>
    <xf numFmtId="0" fontId="6" fillId="0" borderId="0">
      <alignment vertical="center"/>
    </xf>
    <xf numFmtId="0" fontId="5" fillId="0" borderId="0">
      <alignment vertical="center"/>
    </xf>
    <xf numFmtId="38" fontId="5" fillId="0" borderId="0" applyFont="0" applyFill="0" applyBorder="0" applyAlignment="0" applyProtection="0">
      <alignment vertical="center"/>
    </xf>
    <xf numFmtId="0" fontId="4" fillId="0" borderId="0">
      <alignment vertical="center"/>
    </xf>
    <xf numFmtId="0" fontId="20" fillId="0" borderId="0">
      <alignment vertical="center"/>
    </xf>
    <xf numFmtId="0" fontId="3" fillId="0" borderId="0">
      <alignment vertical="center"/>
    </xf>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0" fontId="1" fillId="0" borderId="0">
      <alignment vertical="center"/>
    </xf>
  </cellStyleXfs>
  <cellXfs count="1916">
    <xf numFmtId="0" fontId="0" fillId="0" borderId="0" xfId="0">
      <alignment vertical="center"/>
    </xf>
    <xf numFmtId="0" fontId="10" fillId="0" borderId="0" xfId="0" applyFont="1" applyAlignment="1">
      <alignment vertical="top"/>
    </xf>
    <xf numFmtId="0" fontId="38" fillId="0" borderId="0" xfId="0" applyFont="1">
      <alignment vertical="center"/>
    </xf>
    <xf numFmtId="0" fontId="38" fillId="0" borderId="0" xfId="0" applyFont="1" applyAlignment="1">
      <alignment horizontal="center" vertical="center"/>
    </xf>
    <xf numFmtId="0" fontId="38" fillId="0" borderId="0" xfId="0" applyFont="1" applyAlignment="1">
      <alignment horizontal="left" vertical="center"/>
    </xf>
    <xf numFmtId="176" fontId="38" fillId="0" borderId="0" xfId="0" applyNumberFormat="1" applyFont="1">
      <alignment vertical="center"/>
    </xf>
    <xf numFmtId="176" fontId="38" fillId="0" borderId="0" xfId="0" applyNumberFormat="1" applyFont="1" applyAlignment="1">
      <alignment horizontal="center" vertical="center"/>
    </xf>
    <xf numFmtId="0" fontId="39" fillId="0" borderId="0" xfId="0" applyFont="1">
      <alignment vertical="center"/>
    </xf>
    <xf numFmtId="0" fontId="38" fillId="0" borderId="0" xfId="0" applyFont="1" applyAlignment="1" applyProtection="1">
      <alignment horizontal="center" vertical="center"/>
      <protection locked="0"/>
    </xf>
    <xf numFmtId="0" fontId="10" fillId="0" borderId="0" xfId="0" applyFont="1">
      <alignment vertical="center"/>
    </xf>
    <xf numFmtId="0" fontId="38" fillId="0" borderId="0" xfId="0" applyFont="1" applyAlignment="1">
      <alignment horizontal="right" vertical="center"/>
    </xf>
    <xf numFmtId="0" fontId="38" fillId="0" borderId="0" xfId="0" applyFont="1" applyAlignment="1">
      <alignment vertical="center" wrapText="1"/>
    </xf>
    <xf numFmtId="0" fontId="13" fillId="0" borderId="0" xfId="0" applyFont="1" applyAlignment="1">
      <alignment vertical="center" wrapText="1"/>
    </xf>
    <xf numFmtId="0" fontId="40" fillId="0" borderId="0" xfId="0" applyFont="1" applyAlignment="1">
      <alignment horizontal="center" vertical="center"/>
    </xf>
    <xf numFmtId="0" fontId="38" fillId="0" borderId="1" xfId="0" applyFont="1" applyBorder="1">
      <alignment vertical="center"/>
    </xf>
    <xf numFmtId="0" fontId="38" fillId="0" borderId="3" xfId="0" applyFont="1" applyBorder="1">
      <alignment vertical="center"/>
    </xf>
    <xf numFmtId="0" fontId="38" fillId="0" borderId="4" xfId="0" applyFont="1" applyBorder="1">
      <alignment vertical="center"/>
    </xf>
    <xf numFmtId="0" fontId="38" fillId="0" borderId="6" xfId="0" applyFont="1" applyBorder="1">
      <alignment vertical="center"/>
    </xf>
    <xf numFmtId="38" fontId="10" fillId="0" borderId="6" xfId="2" applyFont="1" applyFill="1" applyBorder="1" applyAlignment="1">
      <alignment horizontal="center" vertical="center"/>
    </xf>
    <xf numFmtId="0" fontId="41" fillId="0" borderId="7" xfId="0" applyFont="1" applyBorder="1" applyAlignment="1">
      <alignment horizontal="left" vertical="center"/>
    </xf>
    <xf numFmtId="38" fontId="10" fillId="0" borderId="0" xfId="2" applyFont="1" applyFill="1" applyBorder="1" applyAlignment="1">
      <alignment horizontal="center" vertical="center"/>
    </xf>
    <xf numFmtId="0" fontId="41" fillId="0" borderId="9" xfId="0" applyFont="1" applyBorder="1" applyAlignment="1">
      <alignment horizontal="left" vertical="center"/>
    </xf>
    <xf numFmtId="0" fontId="38" fillId="0" borderId="10" xfId="0" applyFont="1" applyBorder="1">
      <alignment vertical="center"/>
    </xf>
    <xf numFmtId="38" fontId="10" fillId="0" borderId="10" xfId="2" applyFont="1" applyFill="1" applyBorder="1" applyAlignment="1">
      <alignment horizontal="center" vertical="center"/>
    </xf>
    <xf numFmtId="0" fontId="41" fillId="0" borderId="11" xfId="0" applyFont="1" applyBorder="1" applyAlignment="1">
      <alignment horizontal="left" vertical="center"/>
    </xf>
    <xf numFmtId="0" fontId="38" fillId="0" borderId="0" xfId="0" applyFont="1" applyAlignment="1">
      <alignment vertical="center" shrinkToFit="1"/>
    </xf>
    <xf numFmtId="0" fontId="40" fillId="0" borderId="0" xfId="0" applyFont="1">
      <alignment vertical="center"/>
    </xf>
    <xf numFmtId="0" fontId="43" fillId="0" borderId="0" xfId="0" applyFont="1">
      <alignment vertical="center"/>
    </xf>
    <xf numFmtId="0" fontId="38" fillId="0" borderId="0" xfId="0" quotePrefix="1" applyFont="1">
      <alignment vertical="center"/>
    </xf>
    <xf numFmtId="0" fontId="13" fillId="0" borderId="0" xfId="0" applyFont="1" applyAlignment="1">
      <alignment vertical="center" shrinkToFit="1"/>
    </xf>
    <xf numFmtId="0" fontId="13" fillId="0" borderId="2" xfId="0" applyFont="1" applyBorder="1" applyAlignment="1">
      <alignment vertical="center" shrinkToFit="1"/>
    </xf>
    <xf numFmtId="0" fontId="13" fillId="0" borderId="5" xfId="0" applyFont="1" applyBorder="1" applyAlignment="1">
      <alignment vertical="center" shrinkToFit="1"/>
    </xf>
    <xf numFmtId="0" fontId="13" fillId="0" borderId="10" xfId="0" applyFont="1" applyBorder="1">
      <alignment vertical="center"/>
    </xf>
    <xf numFmtId="0" fontId="46" fillId="0" borderId="0" xfId="0" applyFont="1">
      <alignment vertical="center"/>
    </xf>
    <xf numFmtId="0" fontId="21" fillId="0" borderId="0" xfId="0" applyFont="1" applyAlignment="1">
      <alignment horizontal="left" vertical="center"/>
    </xf>
    <xf numFmtId="0" fontId="16" fillId="0" borderId="0" xfId="0" applyFont="1">
      <alignment vertical="center"/>
    </xf>
    <xf numFmtId="183" fontId="21" fillId="0" borderId="0" xfId="0" applyNumberFormat="1" applyFont="1">
      <alignment vertical="center"/>
    </xf>
    <xf numFmtId="0" fontId="13" fillId="0" borderId="11" xfId="0" applyFont="1" applyBorder="1" applyAlignment="1">
      <alignment vertical="center" shrinkToFit="1"/>
    </xf>
    <xf numFmtId="177" fontId="13" fillId="0" borderId="0" xfId="0" applyNumberFormat="1" applyFont="1" applyAlignment="1">
      <alignment vertical="center" shrinkToFit="1"/>
    </xf>
    <xf numFmtId="38" fontId="38" fillId="0" borderId="0" xfId="2" applyFont="1" applyFill="1" applyBorder="1" applyAlignment="1">
      <alignment vertical="center" shrinkToFit="1"/>
    </xf>
    <xf numFmtId="0" fontId="13" fillId="0" borderId="0" xfId="0" applyFont="1" applyAlignment="1">
      <alignment horizontal="left" vertical="center" indent="1"/>
    </xf>
    <xf numFmtId="0" fontId="13" fillId="0" borderId="0" xfId="0" applyFont="1">
      <alignment vertical="center"/>
    </xf>
    <xf numFmtId="0" fontId="17" fillId="0" borderId="0" xfId="0" applyFont="1" applyAlignment="1">
      <alignment horizontal="left" vertical="center"/>
    </xf>
    <xf numFmtId="0" fontId="17" fillId="0" borderId="0" xfId="0" applyFont="1">
      <alignment vertical="center"/>
    </xf>
    <xf numFmtId="0" fontId="17" fillId="0" borderId="0" xfId="0" applyFont="1" applyAlignment="1">
      <alignment vertical="top"/>
    </xf>
    <xf numFmtId="0" fontId="38" fillId="0" borderId="13" xfId="0" applyFont="1" applyBorder="1" applyAlignment="1">
      <alignment horizontal="center" vertical="center"/>
    </xf>
    <xf numFmtId="0" fontId="16" fillId="0" borderId="10" xfId="0" applyFont="1" applyBorder="1" applyAlignment="1">
      <alignment horizontal="left" vertical="center"/>
    </xf>
    <xf numFmtId="0" fontId="45" fillId="0" borderId="0" xfId="0" applyFont="1">
      <alignment vertical="center"/>
    </xf>
    <xf numFmtId="0" fontId="48" fillId="0" borderId="0" xfId="0" applyFont="1">
      <alignment vertical="center"/>
    </xf>
    <xf numFmtId="0" fontId="40" fillId="0" borderId="0" xfId="0" applyFont="1" applyAlignment="1">
      <alignment vertical="center" wrapText="1"/>
    </xf>
    <xf numFmtId="0" fontId="49" fillId="0" borderId="0" xfId="0" applyFont="1" applyAlignment="1">
      <alignment horizontal="center" vertical="center"/>
    </xf>
    <xf numFmtId="0" fontId="18" fillId="0" borderId="0" xfId="0" applyFont="1">
      <alignment vertical="center"/>
    </xf>
    <xf numFmtId="0" fontId="23" fillId="0" borderId="0" xfId="0" applyFont="1">
      <alignment vertical="center"/>
    </xf>
    <xf numFmtId="0" fontId="52" fillId="0" borderId="0" xfId="1" applyFont="1" applyAlignment="1" applyProtection="1">
      <alignment vertical="center"/>
    </xf>
    <xf numFmtId="0" fontId="40" fillId="0" borderId="0" xfId="0" quotePrefix="1" applyFont="1">
      <alignment vertical="center"/>
    </xf>
    <xf numFmtId="0" fontId="50" fillId="0" borderId="0" xfId="0" applyFont="1" applyAlignment="1">
      <alignment horizontal="left" vertical="center"/>
    </xf>
    <xf numFmtId="0" fontId="40" fillId="0" borderId="0" xfId="0" applyFont="1" applyAlignment="1">
      <alignment horizontal="left" vertical="center"/>
    </xf>
    <xf numFmtId="0" fontId="50" fillId="0" borderId="0" xfId="0" applyFont="1">
      <alignment vertical="center"/>
    </xf>
    <xf numFmtId="0" fontId="25" fillId="0" borderId="0" xfId="0" applyFont="1">
      <alignment vertical="center"/>
    </xf>
    <xf numFmtId="0" fontId="18" fillId="0" borderId="0" xfId="0" applyFont="1" applyAlignment="1">
      <alignment vertical="center" wrapText="1"/>
    </xf>
    <xf numFmtId="0" fontId="38" fillId="0" borderId="0" xfId="0" applyFont="1" applyAlignment="1">
      <alignment vertical="top" wrapText="1"/>
    </xf>
    <xf numFmtId="0" fontId="40" fillId="0" borderId="0" xfId="0" applyFont="1" applyAlignment="1">
      <alignment vertical="top"/>
    </xf>
    <xf numFmtId="0" fontId="30" fillId="0" borderId="0" xfId="5" applyFont="1" applyAlignment="1">
      <alignment vertical="center"/>
    </xf>
    <xf numFmtId="0" fontId="29" fillId="6" borderId="13" xfId="5" applyFont="1" applyFill="1" applyBorder="1" applyAlignment="1">
      <alignment horizontal="center" vertical="center" wrapText="1"/>
    </xf>
    <xf numFmtId="0" fontId="44" fillId="0" borderId="20" xfId="0" applyFont="1" applyBorder="1">
      <alignment vertical="center"/>
    </xf>
    <xf numFmtId="0" fontId="44" fillId="0" borderId="18" xfId="0" applyFont="1" applyBorder="1">
      <alignment vertical="center"/>
    </xf>
    <xf numFmtId="0" fontId="44" fillId="0" borderId="19" xfId="0" applyFont="1" applyBorder="1">
      <alignment vertical="center"/>
    </xf>
    <xf numFmtId="0" fontId="44" fillId="0" borderId="17" xfId="0" applyFont="1" applyBorder="1" applyAlignment="1">
      <alignment horizontal="center" vertical="center"/>
    </xf>
    <xf numFmtId="0" fontId="44" fillId="0" borderId="17" xfId="0" applyFont="1" applyBorder="1" applyAlignment="1">
      <alignment horizontal="center" vertical="center" wrapText="1"/>
    </xf>
    <xf numFmtId="0" fontId="44" fillId="0" borderId="19" xfId="0" applyFont="1" applyBorder="1" applyAlignment="1">
      <alignment horizontal="center" vertical="center"/>
    </xf>
    <xf numFmtId="0" fontId="44" fillId="0" borderId="19" xfId="0" applyFont="1" applyBorder="1" applyAlignment="1">
      <alignment horizontal="center" vertical="center" wrapText="1"/>
    </xf>
    <xf numFmtId="177" fontId="38" fillId="0" borderId="0" xfId="0" applyNumberFormat="1" applyFont="1">
      <alignment vertical="center"/>
    </xf>
    <xf numFmtId="177" fontId="43" fillId="0" borderId="30" xfId="0" applyNumberFormat="1" applyFont="1" applyBorder="1" applyAlignment="1">
      <alignment horizontal="center" vertical="center"/>
    </xf>
    <xf numFmtId="0" fontId="44" fillId="0" borderId="28" xfId="0" applyFont="1" applyBorder="1">
      <alignment vertical="center"/>
    </xf>
    <xf numFmtId="0" fontId="44" fillId="0" borderId="0" xfId="0" applyFont="1" applyAlignment="1">
      <alignment horizontal="center" vertical="center" textRotation="255"/>
    </xf>
    <xf numFmtId="0" fontId="44" fillId="0" borderId="0" xfId="0" applyFont="1" applyAlignment="1">
      <alignment horizontal="center" vertical="center" textRotation="255" shrinkToFit="1"/>
    </xf>
    <xf numFmtId="0" fontId="44" fillId="0" borderId="0" xfId="0" applyFont="1">
      <alignment vertical="center"/>
    </xf>
    <xf numFmtId="0" fontId="54" fillId="0" borderId="31" xfId="0" applyFont="1" applyBorder="1">
      <alignment vertical="center"/>
    </xf>
    <xf numFmtId="0" fontId="49" fillId="0" borderId="0" xfId="0" applyFont="1" applyAlignment="1">
      <alignment horizontal="right" vertical="center" indent="1"/>
    </xf>
    <xf numFmtId="0" fontId="29" fillId="6" borderId="3" xfId="5" applyFont="1" applyFill="1" applyBorder="1" applyAlignment="1">
      <alignment horizontal="center" vertical="center" wrapText="1"/>
    </xf>
    <xf numFmtId="0" fontId="29" fillId="0" borderId="3" xfId="5" applyFont="1" applyBorder="1" applyAlignment="1">
      <alignment horizontal="left" vertical="top" wrapText="1"/>
    </xf>
    <xf numFmtId="0" fontId="29" fillId="0" borderId="13" xfId="5" applyFont="1" applyBorder="1" applyAlignment="1">
      <alignment horizontal="left" vertical="center" wrapText="1"/>
    </xf>
    <xf numFmtId="0" fontId="29" fillId="0" borderId="13" xfId="5" applyFont="1" applyBorder="1" applyAlignment="1">
      <alignment vertical="center" wrapText="1"/>
    </xf>
    <xf numFmtId="0" fontId="33" fillId="0" borderId="0" xfId="0" applyFont="1" applyAlignment="1">
      <alignment horizontal="left" vertical="center"/>
    </xf>
    <xf numFmtId="0" fontId="48" fillId="0" borderId="0" xfId="0" applyFont="1" applyAlignment="1">
      <alignment vertical="center" wrapText="1"/>
    </xf>
    <xf numFmtId="0" fontId="46" fillId="0" borderId="17" xfId="0" applyFont="1" applyBorder="1" applyAlignment="1">
      <alignment horizontal="center" vertical="center" wrapText="1"/>
    </xf>
    <xf numFmtId="0" fontId="47" fillId="0" borderId="0" xfId="0" applyFont="1">
      <alignment vertical="center"/>
    </xf>
    <xf numFmtId="0" fontId="57" fillId="0" borderId="0" xfId="0" applyFont="1">
      <alignment vertical="center"/>
    </xf>
    <xf numFmtId="0" fontId="38" fillId="0" borderId="13" xfId="0" applyFont="1" applyBorder="1" applyAlignment="1">
      <alignment horizontal="center" vertical="center" shrinkToFit="1"/>
    </xf>
    <xf numFmtId="0" fontId="38" fillId="0" borderId="16" xfId="0" applyFont="1" applyBorder="1" applyAlignment="1">
      <alignment horizontal="center" vertical="center" shrinkToFit="1"/>
    </xf>
    <xf numFmtId="181" fontId="21" fillId="4" borderId="10" xfId="0" applyNumberFormat="1" applyFont="1" applyFill="1" applyBorder="1" applyAlignment="1">
      <alignment horizontal="center" vertical="center" shrinkToFit="1"/>
    </xf>
    <xf numFmtId="177" fontId="38" fillId="4" borderId="17" xfId="0" applyNumberFormat="1" applyFont="1" applyFill="1" applyBorder="1" applyAlignment="1">
      <alignment vertical="center" shrinkToFit="1"/>
    </xf>
    <xf numFmtId="177" fontId="38" fillId="4" borderId="13" xfId="0" applyNumberFormat="1" applyFont="1" applyFill="1" applyBorder="1" applyAlignment="1">
      <alignment vertical="center" shrinkToFit="1"/>
    </xf>
    <xf numFmtId="0" fontId="46" fillId="0" borderId="13" xfId="0" applyFont="1" applyBorder="1" applyAlignment="1">
      <alignment horizontal="center" vertical="center"/>
    </xf>
    <xf numFmtId="0" fontId="21" fillId="0" borderId="11" xfId="0" applyFont="1" applyBorder="1" applyAlignment="1">
      <alignment vertical="center" wrapText="1"/>
    </xf>
    <xf numFmtId="0" fontId="21" fillId="0" borderId="5" xfId="0" applyFont="1" applyBorder="1" applyAlignment="1">
      <alignment horizontal="center" vertical="center" shrinkToFit="1"/>
    </xf>
    <xf numFmtId="0" fontId="33" fillId="0" borderId="0" xfId="0" applyFont="1" applyAlignment="1">
      <alignment horizontal="left"/>
    </xf>
    <xf numFmtId="0" fontId="55" fillId="0" borderId="0" xfId="0" applyFont="1" applyAlignment="1">
      <alignment vertical="center" wrapText="1"/>
    </xf>
    <xf numFmtId="0" fontId="60" fillId="0" borderId="0" xfId="0" applyFont="1" applyAlignment="1">
      <alignment horizontal="left" vertical="center"/>
    </xf>
    <xf numFmtId="184" fontId="44" fillId="3" borderId="20" xfId="0" applyNumberFormat="1" applyFont="1" applyFill="1" applyBorder="1" applyAlignment="1" applyProtection="1">
      <alignment vertical="center" shrinkToFit="1"/>
      <protection locked="0"/>
    </xf>
    <xf numFmtId="184" fontId="44" fillId="3" borderId="18" xfId="0" applyNumberFormat="1" applyFont="1" applyFill="1" applyBorder="1" applyAlignment="1" applyProtection="1">
      <alignment vertical="center" shrinkToFit="1"/>
      <protection locked="0"/>
    </xf>
    <xf numFmtId="184" fontId="44" fillId="3" borderId="19" xfId="0" applyNumberFormat="1" applyFont="1" applyFill="1" applyBorder="1" applyAlignment="1" applyProtection="1">
      <alignment vertical="center" shrinkToFit="1"/>
      <protection locked="0"/>
    </xf>
    <xf numFmtId="0" fontId="44" fillId="5" borderId="19" xfId="0" applyFont="1" applyFill="1" applyBorder="1" applyAlignment="1" applyProtection="1">
      <alignment horizontal="center" vertical="center" wrapText="1"/>
      <protection locked="0"/>
    </xf>
    <xf numFmtId="184" fontId="44" fillId="4" borderId="20" xfId="0" applyNumberFormat="1" applyFont="1" applyFill="1" applyBorder="1" applyAlignment="1">
      <alignment vertical="center" shrinkToFit="1"/>
    </xf>
    <xf numFmtId="184" fontId="44" fillId="4" borderId="18" xfId="0" applyNumberFormat="1" applyFont="1" applyFill="1" applyBorder="1" applyAlignment="1">
      <alignment vertical="center" shrinkToFit="1"/>
    </xf>
    <xf numFmtId="184" fontId="44" fillId="4" borderId="19" xfId="0" applyNumberFormat="1" applyFont="1" applyFill="1" applyBorder="1" applyAlignment="1">
      <alignment vertical="center" shrinkToFit="1"/>
    </xf>
    <xf numFmtId="184" fontId="44" fillId="0" borderId="0" xfId="0" applyNumberFormat="1" applyFont="1" applyAlignment="1">
      <alignment vertical="center" shrinkToFit="1"/>
    </xf>
    <xf numFmtId="184" fontId="38" fillId="0" borderId="0" xfId="0" applyNumberFormat="1" applyFont="1" applyAlignment="1">
      <alignment vertical="center" shrinkToFit="1"/>
    </xf>
    <xf numFmtId="184" fontId="38" fillId="4" borderId="13" xfId="0" applyNumberFormat="1" applyFont="1" applyFill="1" applyBorder="1" applyAlignment="1">
      <alignment horizontal="center" vertical="center" shrinkToFit="1"/>
    </xf>
    <xf numFmtId="177" fontId="38" fillId="3" borderId="13" xfId="0" applyNumberFormat="1" applyFont="1" applyFill="1" applyBorder="1" applyAlignment="1" applyProtection="1">
      <alignment vertical="center" shrinkToFit="1"/>
      <protection locked="0"/>
    </xf>
    <xf numFmtId="0" fontId="38" fillId="5" borderId="13" xfId="0" applyFont="1" applyFill="1" applyBorder="1" applyAlignment="1" applyProtection="1">
      <alignment horizontal="center" vertical="center" shrinkToFit="1"/>
      <protection locked="0"/>
    </xf>
    <xf numFmtId="0" fontId="46" fillId="3" borderId="13" xfId="0" applyFont="1" applyFill="1" applyBorder="1" applyAlignment="1" applyProtection="1">
      <alignment vertical="center" wrapText="1"/>
      <protection locked="0"/>
    </xf>
    <xf numFmtId="185" fontId="46" fillId="3" borderId="20" xfId="0" applyNumberFormat="1" applyFont="1" applyFill="1" applyBorder="1" applyAlignment="1" applyProtection="1">
      <alignment horizontal="right" vertical="center" shrinkToFit="1"/>
      <protection locked="0"/>
    </xf>
    <xf numFmtId="185" fontId="46" fillId="4" borderId="20" xfId="0" applyNumberFormat="1" applyFont="1" applyFill="1" applyBorder="1" applyAlignment="1">
      <alignment horizontal="right" vertical="center" shrinkToFit="1"/>
    </xf>
    <xf numFmtId="185" fontId="46" fillId="3" borderId="18" xfId="0" applyNumberFormat="1" applyFont="1" applyFill="1" applyBorder="1" applyAlignment="1" applyProtection="1">
      <alignment horizontal="right" vertical="center" shrinkToFit="1"/>
      <protection locked="0"/>
    </xf>
    <xf numFmtId="185" fontId="46" fillId="4" borderId="18" xfId="0" applyNumberFormat="1" applyFont="1" applyFill="1" applyBorder="1" applyAlignment="1">
      <alignment horizontal="right" vertical="center" shrinkToFit="1"/>
    </xf>
    <xf numFmtId="185" fontId="46" fillId="3" borderId="19" xfId="0" applyNumberFormat="1" applyFont="1" applyFill="1" applyBorder="1" applyAlignment="1" applyProtection="1">
      <alignment horizontal="right" vertical="center" shrinkToFit="1"/>
      <protection locked="0"/>
    </xf>
    <xf numFmtId="185" fontId="46" fillId="4" borderId="19" xfId="0" applyNumberFormat="1" applyFont="1" applyFill="1" applyBorder="1" applyAlignment="1">
      <alignment horizontal="right" vertical="center" shrinkToFit="1"/>
    </xf>
    <xf numFmtId="0" fontId="62" fillId="0" borderId="0" xfId="0" applyFont="1" applyAlignment="1">
      <alignment horizontal="left" vertical="center"/>
    </xf>
    <xf numFmtId="0" fontId="40" fillId="4" borderId="0" xfId="0" applyFont="1" applyFill="1" applyAlignment="1">
      <alignment horizontal="center" vertical="center"/>
    </xf>
    <xf numFmtId="0" fontId="21" fillId="0" borderId="0" xfId="0" applyFont="1" applyAlignment="1">
      <alignment horizontal="right" vertical="center"/>
    </xf>
    <xf numFmtId="0" fontId="10" fillId="0" borderId="0" xfId="0" applyFont="1" applyAlignment="1">
      <alignment horizontal="left" vertical="center"/>
    </xf>
    <xf numFmtId="179" fontId="40" fillId="4" borderId="0" xfId="0" applyNumberFormat="1" applyFont="1" applyFill="1" applyAlignment="1">
      <alignment horizontal="center" vertical="center" shrinkToFit="1"/>
    </xf>
    <xf numFmtId="177" fontId="38" fillId="0" borderId="0" xfId="0" applyNumberFormat="1" applyFont="1" applyAlignment="1">
      <alignment horizontal="right" vertical="center" indent="1"/>
    </xf>
    <xf numFmtId="179" fontId="40" fillId="0" borderId="0" xfId="0" applyNumberFormat="1" applyFont="1" applyAlignment="1">
      <alignment horizontal="center" vertical="center" shrinkToFit="1"/>
    </xf>
    <xf numFmtId="0" fontId="59" fillId="0" borderId="0" xfId="0" applyFont="1" applyAlignment="1">
      <alignment vertical="center" wrapText="1"/>
    </xf>
    <xf numFmtId="0" fontId="16" fillId="0" borderId="0" xfId="0" applyFont="1" applyAlignment="1">
      <alignment vertical="center" wrapText="1"/>
    </xf>
    <xf numFmtId="0" fontId="33" fillId="0" borderId="0" xfId="0" applyFont="1">
      <alignment vertical="center"/>
    </xf>
    <xf numFmtId="0" fontId="59" fillId="0" borderId="0" xfId="0" applyFont="1">
      <alignment vertical="center"/>
    </xf>
    <xf numFmtId="0" fontId="60" fillId="0" borderId="0" xfId="0" applyFont="1" applyAlignment="1">
      <alignment horizontal="right" vertical="center"/>
    </xf>
    <xf numFmtId="0" fontId="61" fillId="0" borderId="0" xfId="0" applyFont="1">
      <alignment vertical="center"/>
    </xf>
    <xf numFmtId="0" fontId="16" fillId="0" borderId="0" xfId="0" applyFont="1" applyAlignment="1">
      <alignment horizontal="center" vertical="center"/>
    </xf>
    <xf numFmtId="0" fontId="16" fillId="0" borderId="0" xfId="0" applyFont="1" applyAlignment="1">
      <alignment horizontal="right" vertical="center"/>
    </xf>
    <xf numFmtId="0" fontId="46" fillId="0" borderId="0" xfId="0" applyFont="1" applyAlignment="1">
      <alignment horizontal="right" vertical="center"/>
    </xf>
    <xf numFmtId="0" fontId="46" fillId="4" borderId="0" xfId="0" applyFont="1" applyFill="1" applyAlignment="1">
      <alignment horizontal="right" vertical="center"/>
    </xf>
    <xf numFmtId="0" fontId="46" fillId="0" borderId="0" xfId="0" applyFont="1" applyAlignment="1">
      <alignment horizontal="left" vertical="center"/>
    </xf>
    <xf numFmtId="0" fontId="63" fillId="0" borderId="0" xfId="0" applyFont="1">
      <alignment vertical="center"/>
    </xf>
    <xf numFmtId="0" fontId="38" fillId="0" borderId="0" xfId="0" applyFont="1" applyProtection="1">
      <alignment vertical="center"/>
      <protection locked="0"/>
    </xf>
    <xf numFmtId="0" fontId="10" fillId="0" borderId="0" xfId="0" applyFont="1" applyAlignment="1">
      <alignment horizontal="right" vertical="center"/>
    </xf>
    <xf numFmtId="0" fontId="38" fillId="7" borderId="0" xfId="0" applyFont="1" applyFill="1">
      <alignment vertical="center"/>
    </xf>
    <xf numFmtId="0" fontId="10" fillId="7" borderId="0" xfId="0" applyFont="1" applyFill="1">
      <alignment vertical="center"/>
    </xf>
    <xf numFmtId="0" fontId="46" fillId="7" borderId="0" xfId="0" applyFont="1" applyFill="1">
      <alignment vertical="center"/>
    </xf>
    <xf numFmtId="0" fontId="38" fillId="0" borderId="8" xfId="0" applyFont="1" applyBorder="1" applyAlignment="1">
      <alignment horizontal="center" vertical="center"/>
    </xf>
    <xf numFmtId="0" fontId="42" fillId="0" borderId="0" xfId="0" applyFont="1" applyAlignment="1">
      <alignment vertical="center" shrinkToFit="1"/>
    </xf>
    <xf numFmtId="182" fontId="60" fillId="0" borderId="0" xfId="0" applyNumberFormat="1" applyFont="1" applyAlignment="1">
      <alignment horizontal="center" vertical="center" shrinkToFit="1"/>
    </xf>
    <xf numFmtId="183" fontId="60" fillId="0" borderId="0" xfId="0" applyNumberFormat="1" applyFont="1" applyAlignment="1">
      <alignment horizontal="center" vertical="center" shrinkToFit="1"/>
    </xf>
    <xf numFmtId="38" fontId="38" fillId="0" borderId="2" xfId="2" applyFont="1" applyFill="1" applyBorder="1" applyAlignment="1" applyProtection="1">
      <alignment vertical="center" shrinkToFit="1"/>
    </xf>
    <xf numFmtId="38" fontId="38" fillId="0" borderId="0" xfId="2" applyFont="1" applyFill="1" applyBorder="1" applyAlignment="1" applyProtection="1">
      <alignment vertical="center" shrinkToFit="1"/>
    </xf>
    <xf numFmtId="0" fontId="68" fillId="0" borderId="0" xfId="0" applyFont="1">
      <alignment vertical="center"/>
    </xf>
    <xf numFmtId="0" fontId="38" fillId="0" borderId="1" xfId="0" applyFont="1" applyBorder="1" applyAlignment="1">
      <alignment horizontal="center" vertical="center"/>
    </xf>
    <xf numFmtId="0" fontId="38" fillId="0" borderId="4" xfId="0" applyFont="1" applyBorder="1" applyAlignment="1">
      <alignment horizontal="center" vertical="center"/>
    </xf>
    <xf numFmtId="0" fontId="0" fillId="0" borderId="0" xfId="0" applyAlignment="1">
      <alignment vertical="center" shrinkToFit="1"/>
    </xf>
    <xf numFmtId="0" fontId="0" fillId="0" borderId="13" xfId="0" applyBorder="1" applyAlignment="1">
      <alignment vertical="center" shrinkToFit="1"/>
    </xf>
    <xf numFmtId="0" fontId="0" fillId="0" borderId="13" xfId="0" applyBorder="1" applyAlignment="1" applyProtection="1">
      <alignment vertical="center" shrinkToFit="1"/>
      <protection locked="0"/>
    </xf>
    <xf numFmtId="177" fontId="38" fillId="7" borderId="0" xfId="0" applyNumberFormat="1" applyFont="1" applyFill="1" applyAlignment="1">
      <alignment vertical="center" shrinkToFit="1"/>
    </xf>
    <xf numFmtId="177" fontId="0" fillId="7" borderId="0" xfId="0" applyNumberFormat="1" applyFill="1" applyAlignment="1">
      <alignment vertical="center" shrinkToFit="1"/>
    </xf>
    <xf numFmtId="0" fontId="41" fillId="0" borderId="0" xfId="0" applyFont="1">
      <alignment vertical="center"/>
    </xf>
    <xf numFmtId="0" fontId="0" fillId="0" borderId="0" xfId="0" applyAlignment="1">
      <alignment horizontal="center" vertical="center" shrinkToFit="1"/>
    </xf>
    <xf numFmtId="0" fontId="69" fillId="0" borderId="13" xfId="0" applyFont="1" applyBorder="1" applyAlignment="1">
      <alignment vertical="center" shrinkToFit="1"/>
    </xf>
    <xf numFmtId="0" fontId="75" fillId="0" borderId="0" xfId="0" applyFont="1">
      <alignment vertical="center"/>
    </xf>
    <xf numFmtId="0" fontId="76" fillId="0" borderId="0" xfId="0" applyFont="1" applyAlignment="1">
      <alignment horizontal="left" vertical="center"/>
    </xf>
    <xf numFmtId="0" fontId="78" fillId="0" borderId="0" xfId="0" applyFont="1">
      <alignment vertical="center"/>
    </xf>
    <xf numFmtId="0" fontId="48" fillId="0" borderId="0" xfId="0" applyFont="1" applyAlignment="1">
      <alignment horizontal="center" vertical="center"/>
    </xf>
    <xf numFmtId="0" fontId="69" fillId="8" borderId="13" xfId="0" applyFont="1" applyFill="1" applyBorder="1" applyAlignment="1">
      <alignment vertical="center" shrinkToFit="1"/>
    </xf>
    <xf numFmtId="0" fontId="69" fillId="8" borderId="13" xfId="0" applyFont="1" applyFill="1" applyBorder="1" applyAlignment="1" applyProtection="1">
      <alignment vertical="center" shrinkToFit="1"/>
      <protection locked="0"/>
    </xf>
    <xf numFmtId="0" fontId="69" fillId="8" borderId="44" xfId="0" applyFont="1" applyFill="1" applyBorder="1" applyAlignment="1">
      <alignment vertical="center" shrinkToFit="1"/>
    </xf>
    <xf numFmtId="0" fontId="69" fillId="8" borderId="47" xfId="0" applyFont="1" applyFill="1" applyBorder="1" applyAlignment="1">
      <alignment vertical="center" shrinkToFit="1"/>
    </xf>
    <xf numFmtId="0" fontId="69" fillId="8" borderId="49" xfId="0" applyFont="1" applyFill="1" applyBorder="1" applyAlignment="1">
      <alignment vertical="center" shrinkToFit="1"/>
    </xf>
    <xf numFmtId="0" fontId="73" fillId="0" borderId="0" xfId="0" applyFont="1">
      <alignment vertical="center"/>
    </xf>
    <xf numFmtId="0" fontId="0" fillId="0" borderId="0" xfId="0" applyAlignment="1">
      <alignment horizontal="left" vertical="center"/>
    </xf>
    <xf numFmtId="0" fontId="70" fillId="0" borderId="0" xfId="0" applyFont="1">
      <alignment vertical="center"/>
    </xf>
    <xf numFmtId="0" fontId="40" fillId="7" borderId="0" xfId="0" applyFont="1" applyFill="1" applyAlignment="1">
      <alignment vertical="center" wrapText="1"/>
    </xf>
    <xf numFmtId="0" fontId="40" fillId="0" borderId="0" xfId="0" applyFont="1" applyAlignment="1">
      <alignment horizontal="left" vertical="center" wrapText="1"/>
    </xf>
    <xf numFmtId="0" fontId="16" fillId="7" borderId="0" xfId="0" applyFont="1" applyFill="1" applyAlignment="1">
      <alignment horizontal="justify" vertical="center"/>
    </xf>
    <xf numFmtId="0" fontId="16" fillId="7" borderId="0" xfId="0" applyFont="1" applyFill="1" applyAlignment="1" applyProtection="1">
      <alignment vertical="center" wrapText="1"/>
      <protection hidden="1"/>
    </xf>
    <xf numFmtId="0" fontId="16" fillId="7" borderId="0" xfId="0" applyFont="1" applyFill="1" applyProtection="1">
      <alignment vertical="center"/>
      <protection hidden="1"/>
    </xf>
    <xf numFmtId="0" fontId="21" fillId="7" borderId="0" xfId="0" applyFont="1" applyFill="1" applyAlignment="1">
      <alignment horizontal="left" vertical="center"/>
    </xf>
    <xf numFmtId="183" fontId="21" fillId="7" borderId="0" xfId="0" applyNumberFormat="1" applyFont="1" applyFill="1">
      <alignment vertical="center"/>
    </xf>
    <xf numFmtId="0" fontId="41" fillId="7" borderId="0" xfId="0" applyFont="1" applyFill="1">
      <alignment vertical="center"/>
    </xf>
    <xf numFmtId="0" fontId="45" fillId="7" borderId="0" xfId="0" applyFont="1" applyFill="1">
      <alignment vertical="center"/>
    </xf>
    <xf numFmtId="0" fontId="48" fillId="7" borderId="0" xfId="0" applyFont="1" applyFill="1">
      <alignment vertical="center"/>
    </xf>
    <xf numFmtId="0" fontId="76" fillId="7" borderId="0" xfId="0" applyFont="1" applyFill="1" applyAlignment="1">
      <alignment horizontal="left" vertical="center"/>
    </xf>
    <xf numFmtId="0" fontId="48" fillId="7" borderId="0" xfId="0" applyFont="1" applyFill="1" applyAlignment="1">
      <alignment vertical="center" wrapText="1"/>
    </xf>
    <xf numFmtId="0" fontId="40" fillId="0" borderId="0" xfId="0" applyFont="1" applyAlignment="1">
      <alignment vertical="center" shrinkToFit="1"/>
    </xf>
    <xf numFmtId="0" fontId="44" fillId="5" borderId="19" xfId="0" applyFont="1" applyFill="1" applyBorder="1" applyAlignment="1">
      <alignment horizontal="center" vertical="center" wrapText="1"/>
    </xf>
    <xf numFmtId="184" fontId="44" fillId="4" borderId="28" xfId="0" applyNumberFormat="1" applyFont="1" applyFill="1" applyBorder="1" applyAlignment="1">
      <alignment vertical="center" shrinkToFit="1"/>
    </xf>
    <xf numFmtId="184" fontId="38" fillId="4" borderId="13" xfId="0" applyNumberFormat="1" applyFont="1" applyFill="1" applyBorder="1" applyAlignment="1">
      <alignment vertical="center" shrinkToFit="1"/>
    </xf>
    <xf numFmtId="179" fontId="38" fillId="3" borderId="13" xfId="0" applyNumberFormat="1" applyFont="1" applyFill="1" applyBorder="1" applyAlignment="1" applyProtection="1">
      <alignment vertical="center" shrinkToFit="1"/>
      <protection locked="0"/>
    </xf>
    <xf numFmtId="178" fontId="38" fillId="3" borderId="13" xfId="0" applyNumberFormat="1" applyFont="1" applyFill="1" applyBorder="1" applyAlignment="1" applyProtection="1">
      <alignment vertical="center" shrinkToFit="1"/>
      <protection locked="0"/>
    </xf>
    <xf numFmtId="0" fontId="38" fillId="7" borderId="8" xfId="0" applyFont="1" applyFill="1" applyBorder="1" applyAlignment="1">
      <alignment vertical="center" shrinkToFit="1"/>
    </xf>
    <xf numFmtId="0" fontId="56" fillId="0" borderId="0" xfId="0" applyFont="1">
      <alignment vertical="center"/>
    </xf>
    <xf numFmtId="0" fontId="38" fillId="3" borderId="22" xfId="0" applyFont="1" applyFill="1" applyBorder="1" applyAlignment="1" applyProtection="1">
      <alignment vertical="center" shrinkToFit="1"/>
      <protection locked="0"/>
    </xf>
    <xf numFmtId="0" fontId="38" fillId="3" borderId="32" xfId="0" applyFont="1" applyFill="1" applyBorder="1" applyAlignment="1" applyProtection="1">
      <alignment vertical="center" shrinkToFit="1"/>
      <protection locked="0"/>
    </xf>
    <xf numFmtId="0" fontId="38" fillId="3" borderId="25" xfId="0" applyFont="1" applyFill="1" applyBorder="1" applyAlignment="1" applyProtection="1">
      <alignment vertical="center" shrinkToFit="1"/>
      <protection locked="0"/>
    </xf>
    <xf numFmtId="0" fontId="38" fillId="0" borderId="22" xfId="0" applyFont="1" applyBorder="1" applyAlignment="1">
      <alignment horizontal="left" vertical="center" indent="1"/>
    </xf>
    <xf numFmtId="0" fontId="38" fillId="0" borderId="32" xfId="0" applyFont="1" applyBorder="1" applyAlignment="1">
      <alignment horizontal="left" vertical="center" indent="1"/>
    </xf>
    <xf numFmtId="0" fontId="38" fillId="0" borderId="25" xfId="0" applyFont="1" applyBorder="1" applyAlignment="1">
      <alignment horizontal="left" vertical="center" indent="1"/>
    </xf>
    <xf numFmtId="177" fontId="38" fillId="3" borderId="17" xfId="0" applyNumberFormat="1" applyFont="1" applyFill="1" applyBorder="1" applyAlignment="1" applyProtection="1">
      <alignment vertical="center" shrinkToFit="1"/>
      <protection locked="0"/>
    </xf>
    <xf numFmtId="0" fontId="89" fillId="0" borderId="0" xfId="12" applyFont="1" applyAlignment="1">
      <alignment horizontal="left" vertical="top"/>
    </xf>
    <xf numFmtId="0" fontId="93" fillId="0" borderId="0" xfId="12" applyFont="1" applyAlignment="1">
      <alignment horizontal="left" vertical="top"/>
    </xf>
    <xf numFmtId="0" fontId="16" fillId="0" borderId="0" xfId="12" applyFont="1" applyAlignment="1">
      <alignment horizontal="left" vertical="top" indent="5"/>
    </xf>
    <xf numFmtId="0" fontId="89" fillId="0" borderId="0" xfId="12" applyFont="1" applyAlignment="1">
      <alignment horizontal="left" vertical="top" indent="1"/>
    </xf>
    <xf numFmtId="0" fontId="95" fillId="0" borderId="0" xfId="12" applyFont="1" applyAlignment="1">
      <alignment horizontal="left" vertical="top" indent="1"/>
    </xf>
    <xf numFmtId="0" fontId="92" fillId="0" borderId="0" xfId="12" applyFont="1" applyAlignment="1">
      <alignment horizontal="left" vertical="center"/>
    </xf>
    <xf numFmtId="0" fontId="93" fillId="0" borderId="0" xfId="12" applyFont="1" applyAlignment="1">
      <alignment horizontal="left" vertical="center"/>
    </xf>
    <xf numFmtId="0" fontId="93" fillId="0" borderId="0" xfId="12" applyFont="1" applyAlignment="1">
      <alignment horizontal="left" vertical="top" indent="1"/>
    </xf>
    <xf numFmtId="0" fontId="92" fillId="0" borderId="0" xfId="12" applyFont="1" applyAlignment="1">
      <alignment horizontal="left" vertical="top"/>
    </xf>
    <xf numFmtId="0" fontId="93" fillId="0" borderId="0" xfId="12" applyFont="1" applyAlignment="1">
      <alignment horizontal="left" vertical="top" indent="3"/>
    </xf>
    <xf numFmtId="0" fontId="89" fillId="0" borderId="0" xfId="12" applyFont="1" applyAlignment="1">
      <alignment horizontal="left" vertical="top" indent="3"/>
    </xf>
    <xf numFmtId="0" fontId="92" fillId="0" borderId="56" xfId="12" applyFont="1" applyBorder="1" applyAlignment="1">
      <alignment horizontal="left" vertical="top"/>
    </xf>
    <xf numFmtId="0" fontId="92" fillId="0" borderId="57" xfId="12" applyFont="1" applyBorder="1" applyAlignment="1">
      <alignment horizontal="left" vertical="top"/>
    </xf>
    <xf numFmtId="0" fontId="93" fillId="0" borderId="57" xfId="12" applyFont="1" applyBorder="1" applyAlignment="1">
      <alignment horizontal="left" vertical="top"/>
    </xf>
    <xf numFmtId="0" fontId="93" fillId="0" borderId="58" xfId="12" applyFont="1" applyBorder="1" applyAlignment="1">
      <alignment horizontal="left" vertical="top"/>
    </xf>
    <xf numFmtId="0" fontId="92" fillId="0" borderId="59" xfId="12" applyFont="1" applyBorder="1" applyAlignment="1">
      <alignment horizontal="left" vertical="top"/>
    </xf>
    <xf numFmtId="0" fontId="89" fillId="0" borderId="60" xfId="12" applyFont="1" applyBorder="1" applyAlignment="1">
      <alignment horizontal="left" vertical="top"/>
    </xf>
    <xf numFmtId="0" fontId="97" fillId="0" borderId="61" xfId="12" applyFont="1" applyBorder="1" applyAlignment="1">
      <alignment horizontal="left" vertical="top"/>
    </xf>
    <xf numFmtId="0" fontId="92" fillId="0" borderId="62" xfId="12" applyFont="1" applyBorder="1" applyAlignment="1">
      <alignment horizontal="left" vertical="top"/>
    </xf>
    <xf numFmtId="0" fontId="89" fillId="0" borderId="62" xfId="12" applyFont="1" applyBorder="1" applyAlignment="1">
      <alignment horizontal="left" vertical="top"/>
    </xf>
    <xf numFmtId="0" fontId="89" fillId="0" borderId="63" xfId="12" applyFont="1" applyBorder="1" applyAlignment="1">
      <alignment horizontal="left" vertical="top"/>
    </xf>
    <xf numFmtId="0" fontId="44" fillId="0" borderId="0" xfId="10" applyFont="1">
      <alignment vertical="center"/>
    </xf>
    <xf numFmtId="0" fontId="38" fillId="0" borderId="0" xfId="10" applyFont="1">
      <alignment vertical="center"/>
    </xf>
    <xf numFmtId="0" fontId="38" fillId="0" borderId="0" xfId="10" applyFont="1" applyAlignment="1">
      <alignment horizontal="center" vertical="center"/>
    </xf>
    <xf numFmtId="0" fontId="38" fillId="0" borderId="0" xfId="10" applyFont="1" applyAlignment="1">
      <alignment horizontal="left" vertical="center"/>
    </xf>
    <xf numFmtId="0" fontId="38" fillId="0" borderId="0" xfId="10" applyFont="1" applyAlignment="1">
      <alignment horizontal="center" vertical="center" shrinkToFit="1"/>
    </xf>
    <xf numFmtId="58" fontId="38" fillId="0" borderId="0" xfId="10" applyNumberFormat="1" applyFont="1" applyAlignment="1">
      <alignment horizontal="right" vertical="center" shrinkToFit="1"/>
    </xf>
    <xf numFmtId="0" fontId="44" fillId="0" borderId="0" xfId="10" applyFont="1" applyAlignment="1">
      <alignment horizontal="center" vertical="center"/>
    </xf>
    <xf numFmtId="0" fontId="44" fillId="0" borderId="0" xfId="10" applyFont="1" applyAlignment="1">
      <alignment horizontal="center" vertical="center" shrinkToFit="1"/>
    </xf>
    <xf numFmtId="0" fontId="47" fillId="0" borderId="0" xfId="10" applyFont="1">
      <alignment vertical="center"/>
    </xf>
    <xf numFmtId="0" fontId="44" fillId="0" borderId="0" xfId="10" applyFont="1" applyAlignment="1">
      <alignment vertical="center" shrinkToFit="1"/>
    </xf>
    <xf numFmtId="0" fontId="46" fillId="0" borderId="0" xfId="10" applyFont="1" applyAlignment="1">
      <alignment horizontal="center" vertical="center" wrapText="1"/>
    </xf>
    <xf numFmtId="0" fontId="38" fillId="0" borderId="1" xfId="10" applyFont="1" applyBorder="1">
      <alignment vertical="center"/>
    </xf>
    <xf numFmtId="0" fontId="44" fillId="0" borderId="6" xfId="10" applyFont="1" applyBorder="1">
      <alignment vertical="center"/>
    </xf>
    <xf numFmtId="0" fontId="38" fillId="0" borderId="8" xfId="10" applyFont="1" applyBorder="1">
      <alignment vertical="center"/>
    </xf>
    <xf numFmtId="0" fontId="44" fillId="0" borderId="9" xfId="10" applyFont="1" applyBorder="1">
      <alignment vertical="center"/>
    </xf>
    <xf numFmtId="0" fontId="44" fillId="0" borderId="0" xfId="10" applyFont="1" applyAlignment="1">
      <alignment horizontal="distributed" vertical="center"/>
    </xf>
    <xf numFmtId="0" fontId="16" fillId="0" borderId="0" xfId="10" applyFont="1" applyAlignment="1">
      <alignment horizontal="center" vertical="center"/>
    </xf>
    <xf numFmtId="176" fontId="44" fillId="0" borderId="0" xfId="10" applyNumberFormat="1" applyFont="1" applyAlignment="1">
      <alignment horizontal="center" vertical="center"/>
    </xf>
    <xf numFmtId="0" fontId="44" fillId="0" borderId="10" xfId="10" applyFont="1" applyBorder="1" applyAlignment="1">
      <alignment horizontal="right" vertical="center" wrapText="1"/>
    </xf>
    <xf numFmtId="0" fontId="44" fillId="0" borderId="10" xfId="10" applyFont="1" applyBorder="1" applyAlignment="1">
      <alignment vertical="center" wrapText="1"/>
    </xf>
    <xf numFmtId="0" fontId="44" fillId="0" borderId="6" xfId="10" applyFont="1" applyBorder="1" applyAlignment="1">
      <alignment horizontal="center" vertical="center"/>
    </xf>
    <xf numFmtId="0" fontId="48" fillId="0" borderId="0" xfId="10" applyFont="1">
      <alignment vertical="center"/>
    </xf>
    <xf numFmtId="0" fontId="16" fillId="0" borderId="0" xfId="10" applyFont="1" applyAlignment="1">
      <alignment horizontal="center" vertical="center" shrinkToFit="1"/>
    </xf>
    <xf numFmtId="0" fontId="38" fillId="0" borderId="4" xfId="10" applyFont="1" applyBorder="1">
      <alignment vertical="center"/>
    </xf>
    <xf numFmtId="0" fontId="44" fillId="0" borderId="8" xfId="10" applyFont="1" applyBorder="1">
      <alignment vertical="center"/>
    </xf>
    <xf numFmtId="0" fontId="44" fillId="0" borderId="4" xfId="10" applyFont="1" applyBorder="1">
      <alignment vertical="center"/>
    </xf>
    <xf numFmtId="0" fontId="44" fillId="0" borderId="10" xfId="10" applyFont="1" applyBorder="1">
      <alignment vertical="center"/>
    </xf>
    <xf numFmtId="0" fontId="44" fillId="0" borderId="11" xfId="10" applyFont="1" applyBorder="1" applyAlignment="1">
      <alignment horizontal="left" vertical="center"/>
    </xf>
    <xf numFmtId="0" fontId="38" fillId="0" borderId="6" xfId="10" applyFont="1" applyBorder="1">
      <alignment vertical="center"/>
    </xf>
    <xf numFmtId="0" fontId="38" fillId="0" borderId="0" xfId="10" applyFont="1" applyAlignment="1">
      <alignment horizontal="right"/>
    </xf>
    <xf numFmtId="0" fontId="38" fillId="0" borderId="0" xfId="10" applyFont="1" applyAlignment="1">
      <alignment horizontal="right" vertical="center"/>
    </xf>
    <xf numFmtId="0" fontId="38" fillId="0" borderId="0" xfId="10" applyFont="1" applyAlignment="1" applyProtection="1">
      <alignment horizontal="center" vertical="center" shrinkToFit="1"/>
      <protection locked="0"/>
    </xf>
    <xf numFmtId="0" fontId="68" fillId="0" borderId="0" xfId="10" applyFont="1">
      <alignment vertical="center"/>
    </xf>
    <xf numFmtId="0" fontId="7" fillId="0" borderId="0" xfId="10">
      <alignment vertical="center"/>
    </xf>
    <xf numFmtId="0" fontId="55" fillId="0" borderId="0" xfId="10" applyFont="1">
      <alignment vertical="center"/>
    </xf>
    <xf numFmtId="0" fontId="38" fillId="0" borderId="9" xfId="10" applyFont="1" applyBorder="1" applyAlignment="1">
      <alignment horizontal="center" vertical="center"/>
    </xf>
    <xf numFmtId="0" fontId="38" fillId="0" borderId="11" xfId="10" applyFont="1" applyBorder="1" applyAlignment="1">
      <alignment horizontal="center" vertical="center"/>
    </xf>
    <xf numFmtId="0" fontId="38" fillId="0" borderId="3" xfId="10" applyFont="1" applyBorder="1">
      <alignment vertical="center"/>
    </xf>
    <xf numFmtId="0" fontId="44" fillId="3" borderId="2" xfId="10" applyFont="1" applyFill="1" applyBorder="1" applyAlignment="1" applyProtection="1">
      <alignment horizontal="center" vertical="center" shrinkToFit="1"/>
      <protection locked="0"/>
    </xf>
    <xf numFmtId="0" fontId="44" fillId="0" borderId="2" xfId="10" applyFont="1" applyBorder="1">
      <alignment vertical="center"/>
    </xf>
    <xf numFmtId="176" fontId="44" fillId="0" borderId="0" xfId="10" applyNumberFormat="1" applyFont="1" applyAlignment="1">
      <alignment horizontal="center" vertical="center" shrinkToFit="1"/>
    </xf>
    <xf numFmtId="0" fontId="44" fillId="0" borderId="0" xfId="10" applyFont="1" applyAlignment="1">
      <alignment horizontal="left" vertical="center" indent="1"/>
    </xf>
    <xf numFmtId="38" fontId="44" fillId="0" borderId="10" xfId="11" applyFont="1" applyBorder="1" applyAlignment="1">
      <alignment vertical="center"/>
    </xf>
    <xf numFmtId="0" fontId="44" fillId="0" borderId="9" xfId="10" applyFont="1" applyBorder="1" applyAlignment="1">
      <alignment vertical="center" shrinkToFit="1"/>
    </xf>
    <xf numFmtId="0" fontId="44" fillId="0" borderId="0" xfId="10" applyFont="1" applyAlignment="1">
      <alignment horizontal="distributed" vertical="center" shrinkToFit="1"/>
    </xf>
    <xf numFmtId="0" fontId="38" fillId="0" borderId="9" xfId="10" applyFont="1" applyBorder="1" applyAlignment="1">
      <alignment horizontal="center" vertical="center" shrinkToFit="1"/>
    </xf>
    <xf numFmtId="0" fontId="44" fillId="0" borderId="6" xfId="10" applyFont="1" applyBorder="1" applyAlignment="1"/>
    <xf numFmtId="0" fontId="38" fillId="0" borderId="2" xfId="10" applyFont="1" applyBorder="1">
      <alignment vertical="center"/>
    </xf>
    <xf numFmtId="0" fontId="44" fillId="0" borderId="2" xfId="10" applyFont="1" applyBorder="1" applyAlignment="1">
      <alignment horizontal="right" vertical="center" wrapText="1"/>
    </xf>
    <xf numFmtId="0" fontId="44" fillId="0" borderId="2" xfId="10" applyFont="1" applyBorder="1" applyAlignment="1">
      <alignment horizontal="center" vertical="center" wrapText="1"/>
    </xf>
    <xf numFmtId="0" fontId="44" fillId="0" borderId="2" xfId="10" applyFont="1" applyBorder="1" applyAlignment="1">
      <alignment vertical="center" wrapText="1"/>
    </xf>
    <xf numFmtId="0" fontId="38" fillId="0" borderId="2" xfId="10" applyFont="1" applyBorder="1" applyAlignment="1">
      <alignment horizontal="center" vertical="center"/>
    </xf>
    <xf numFmtId="0" fontId="38" fillId="0" borderId="0" xfId="10" applyFont="1" applyAlignment="1"/>
    <xf numFmtId="0" fontId="48" fillId="0" borderId="0" xfId="10" applyFont="1" applyAlignment="1">
      <alignment horizontal="center" vertical="center"/>
    </xf>
    <xf numFmtId="0" fontId="44" fillId="0" borderId="2" xfId="10" applyFont="1" applyBorder="1" applyAlignment="1">
      <alignment horizontal="center" vertical="center"/>
    </xf>
    <xf numFmtId="0" fontId="99" fillId="0" borderId="2" xfId="10" applyFont="1" applyBorder="1" applyAlignment="1">
      <alignment horizontal="center" vertical="center"/>
    </xf>
    <xf numFmtId="0" fontId="44" fillId="0" borderId="5" xfId="10" applyFont="1" applyBorder="1">
      <alignment vertical="center"/>
    </xf>
    <xf numFmtId="0" fontId="45" fillId="0" borderId="0" xfId="10" applyFont="1">
      <alignment vertical="center"/>
    </xf>
    <xf numFmtId="0" fontId="44" fillId="0" borderId="0" xfId="14" applyFont="1">
      <alignment vertical="center"/>
    </xf>
    <xf numFmtId="0" fontId="38" fillId="0" borderId="0" xfId="14" applyFont="1">
      <alignment vertical="center"/>
    </xf>
    <xf numFmtId="0" fontId="38" fillId="0" borderId="0" xfId="14" applyFont="1" applyAlignment="1">
      <alignment horizontal="center" vertical="center"/>
    </xf>
    <xf numFmtId="0" fontId="38" fillId="0" borderId="0" xfId="14" applyFont="1" applyAlignment="1">
      <alignment horizontal="left" vertical="center"/>
    </xf>
    <xf numFmtId="0" fontId="38" fillId="0" borderId="0" xfId="14" applyFont="1" applyAlignment="1">
      <alignment horizontal="right" vertical="center"/>
    </xf>
    <xf numFmtId="0" fontId="38" fillId="0" borderId="0" xfId="14" applyFont="1" applyAlignment="1">
      <alignment horizontal="center" vertical="center" shrinkToFit="1"/>
    </xf>
    <xf numFmtId="0" fontId="38" fillId="0" borderId="0" xfId="14" applyFont="1" applyAlignment="1" applyProtection="1">
      <alignment horizontal="center" vertical="center" shrinkToFit="1"/>
      <protection locked="0"/>
    </xf>
    <xf numFmtId="0" fontId="44" fillId="0" borderId="0" xfId="14" applyFont="1" applyAlignment="1">
      <alignment horizontal="center" vertical="center"/>
    </xf>
    <xf numFmtId="0" fontId="47" fillId="0" borderId="0" xfId="14" applyFont="1">
      <alignment vertical="center"/>
    </xf>
    <xf numFmtId="0" fontId="51" fillId="0" borderId="0" xfId="14" applyFont="1">
      <alignment vertical="center"/>
    </xf>
    <xf numFmtId="0" fontId="51" fillId="0" borderId="0" xfId="15" applyFont="1">
      <alignment vertical="center"/>
    </xf>
    <xf numFmtId="0" fontId="44" fillId="0" borderId="0" xfId="14" applyFont="1" applyAlignment="1">
      <alignment horizontal="center" vertical="center" shrinkToFit="1"/>
    </xf>
    <xf numFmtId="0" fontId="38" fillId="0" borderId="1" xfId="14" applyFont="1" applyBorder="1">
      <alignment vertical="center"/>
    </xf>
    <xf numFmtId="0" fontId="38" fillId="0" borderId="8" xfId="14" applyFont="1" applyBorder="1">
      <alignment vertical="center"/>
    </xf>
    <xf numFmtId="0" fontId="44" fillId="0" borderId="9" xfId="14" applyFont="1" applyBorder="1">
      <alignment vertical="center"/>
    </xf>
    <xf numFmtId="0" fontId="44" fillId="0" borderId="0" xfId="14" applyFont="1" applyAlignment="1">
      <alignment horizontal="distributed" vertical="center"/>
    </xf>
    <xf numFmtId="0" fontId="16" fillId="0" borderId="0" xfId="14" applyFont="1" applyAlignment="1">
      <alignment horizontal="center" vertical="center"/>
    </xf>
    <xf numFmtId="176" fontId="44" fillId="0" borderId="0" xfId="14" applyNumberFormat="1" applyFont="1" applyAlignment="1">
      <alignment horizontal="center" vertical="center"/>
    </xf>
    <xf numFmtId="0" fontId="44" fillId="0" borderId="0" xfId="14" applyFont="1" applyAlignment="1">
      <alignment horizontal="right" vertical="center" wrapText="1"/>
    </xf>
    <xf numFmtId="0" fontId="44" fillId="0" borderId="0" xfId="14" applyFont="1" applyAlignment="1">
      <alignment vertical="center" wrapText="1"/>
    </xf>
    <xf numFmtId="0" fontId="38" fillId="0" borderId="3" xfId="14" applyFont="1" applyBorder="1" applyAlignment="1">
      <alignment vertical="center" shrinkToFit="1"/>
    </xf>
    <xf numFmtId="0" fontId="48" fillId="0" borderId="0" xfId="14" applyFont="1">
      <alignment vertical="center"/>
    </xf>
    <xf numFmtId="0" fontId="38" fillId="0" borderId="0" xfId="15" applyFont="1">
      <alignment vertical="center"/>
    </xf>
    <xf numFmtId="0" fontId="38" fillId="0" borderId="8" xfId="15" applyFont="1" applyBorder="1">
      <alignment vertical="center"/>
    </xf>
    <xf numFmtId="0" fontId="44" fillId="0" borderId="8" xfId="15" applyFont="1" applyBorder="1">
      <alignment vertical="center"/>
    </xf>
    <xf numFmtId="0" fontId="44" fillId="0" borderId="0" xfId="15" applyFont="1">
      <alignment vertical="center"/>
    </xf>
    <xf numFmtId="0" fontId="44" fillId="0" borderId="0" xfId="15" applyFont="1" applyAlignment="1">
      <alignment vertical="center" wrapText="1"/>
    </xf>
    <xf numFmtId="0" fontId="44" fillId="0" borderId="0" xfId="15" applyFont="1" applyAlignment="1">
      <alignment horizontal="left" vertical="center"/>
    </xf>
    <xf numFmtId="0" fontId="44" fillId="0" borderId="9" xfId="15" applyFont="1" applyBorder="1" applyAlignment="1">
      <alignment horizontal="left" vertical="center" shrinkToFit="1"/>
    </xf>
    <xf numFmtId="0" fontId="38" fillId="0" borderId="0" xfId="15" applyFont="1" applyAlignment="1">
      <alignment horizontal="center" vertical="center"/>
    </xf>
    <xf numFmtId="0" fontId="44" fillId="0" borderId="9" xfId="15" applyFont="1" applyBorder="1" applyAlignment="1">
      <alignment vertical="center" shrinkToFit="1"/>
    </xf>
    <xf numFmtId="0" fontId="44" fillId="0" borderId="11" xfId="15" applyFont="1" applyBorder="1" applyAlignment="1">
      <alignment vertical="center" shrinkToFit="1"/>
    </xf>
    <xf numFmtId="0" fontId="44" fillId="0" borderId="6" xfId="14" applyFont="1" applyBorder="1" applyAlignment="1">
      <alignment horizontal="center" vertical="center"/>
    </xf>
    <xf numFmtId="176" fontId="44" fillId="0" borderId="6" xfId="14" applyNumberFormat="1" applyFont="1" applyBorder="1" applyAlignment="1">
      <alignment horizontal="center" vertical="center"/>
    </xf>
    <xf numFmtId="0" fontId="44" fillId="0" borderId="7" xfId="14" applyFont="1" applyBorder="1">
      <alignment vertical="center"/>
    </xf>
    <xf numFmtId="0" fontId="38" fillId="0" borderId="4" xfId="14" applyFont="1" applyBorder="1">
      <alignment vertical="center"/>
    </xf>
    <xf numFmtId="0" fontId="44" fillId="0" borderId="10" xfId="14" applyFont="1" applyBorder="1" applyAlignment="1">
      <alignment horizontal="center" vertical="center"/>
    </xf>
    <xf numFmtId="176" fontId="44" fillId="0" borderId="10" xfId="14" applyNumberFormat="1" applyFont="1" applyBorder="1" applyAlignment="1">
      <alignment horizontal="center" vertical="center"/>
    </xf>
    <xf numFmtId="0" fontId="44" fillId="3" borderId="10" xfId="14" applyFont="1" applyFill="1" applyBorder="1" applyAlignment="1" applyProtection="1">
      <alignment horizontal="center" vertical="center" shrinkToFit="1"/>
      <protection locked="0"/>
    </xf>
    <xf numFmtId="0" fontId="44" fillId="0" borderId="11" xfId="14" applyFont="1" applyBorder="1">
      <alignment vertical="center"/>
    </xf>
    <xf numFmtId="0" fontId="44" fillId="0" borderId="6" xfId="14" applyFont="1" applyBorder="1">
      <alignment vertical="center"/>
    </xf>
    <xf numFmtId="0" fontId="44" fillId="0" borderId="10" xfId="14" applyFont="1" applyBorder="1">
      <alignment vertical="center"/>
    </xf>
    <xf numFmtId="0" fontId="38" fillId="0" borderId="6" xfId="14" applyFont="1" applyBorder="1">
      <alignment vertical="center"/>
    </xf>
    <xf numFmtId="0" fontId="38" fillId="0" borderId="10" xfId="14" applyFont="1" applyBorder="1">
      <alignment vertical="center"/>
    </xf>
    <xf numFmtId="0" fontId="44" fillId="0" borderId="10" xfId="14" applyFont="1" applyBorder="1" applyAlignment="1">
      <alignment horizontal="right" vertical="center" wrapText="1"/>
    </xf>
    <xf numFmtId="0" fontId="44" fillId="0" borderId="10" xfId="14" applyFont="1" applyBorder="1" applyAlignment="1">
      <alignment horizontal="center" vertical="center" wrapText="1"/>
    </xf>
    <xf numFmtId="0" fontId="44" fillId="0" borderId="10" xfId="14" applyFont="1" applyBorder="1" applyAlignment="1">
      <alignment vertical="center" wrapText="1"/>
    </xf>
    <xf numFmtId="0" fontId="38" fillId="0" borderId="10" xfId="14" applyFont="1" applyBorder="1" applyAlignment="1">
      <alignment horizontal="center" vertical="center"/>
    </xf>
    <xf numFmtId="0" fontId="38" fillId="0" borderId="3" xfId="14" applyFont="1" applyBorder="1">
      <alignment vertical="center"/>
    </xf>
    <xf numFmtId="0" fontId="90" fillId="0" borderId="2" xfId="14" applyFont="1" applyBorder="1" applyAlignment="1">
      <alignment horizontal="center" vertical="center"/>
    </xf>
    <xf numFmtId="0" fontId="16" fillId="0" borderId="2" xfId="14" applyFont="1" applyBorder="1">
      <alignment vertical="center"/>
    </xf>
    <xf numFmtId="0" fontId="38" fillId="0" borderId="2" xfId="14" applyFont="1" applyBorder="1" applyAlignment="1">
      <alignment horizontal="center" vertical="center"/>
    </xf>
    <xf numFmtId="0" fontId="38" fillId="0" borderId="5" xfId="14" applyFont="1" applyBorder="1">
      <alignment vertical="center"/>
    </xf>
    <xf numFmtId="0" fontId="44" fillId="0" borderId="6" xfId="14" applyFont="1" applyBorder="1" applyAlignment="1">
      <alignment horizontal="right" vertical="center" wrapText="1"/>
    </xf>
    <xf numFmtId="0" fontId="44" fillId="0" borderId="6" xfId="14" applyFont="1" applyBorder="1" applyAlignment="1">
      <alignment horizontal="center" vertical="center" wrapText="1"/>
    </xf>
    <xf numFmtId="0" fontId="44" fillId="0" borderId="6" xfId="14" applyFont="1" applyBorder="1" applyAlignment="1">
      <alignment vertical="center" wrapText="1"/>
    </xf>
    <xf numFmtId="0" fontId="38" fillId="0" borderId="6" xfId="14" applyFont="1" applyBorder="1" applyAlignment="1">
      <alignment horizontal="center" vertical="center"/>
    </xf>
    <xf numFmtId="49" fontId="95" fillId="3" borderId="64" xfId="17" applyNumberFormat="1" applyFont="1" applyFill="1" applyBorder="1" applyAlignment="1" applyProtection="1">
      <alignment horizontal="center" vertical="center" shrinkToFit="1"/>
      <protection locked="0"/>
    </xf>
    <xf numFmtId="49" fontId="95" fillId="3" borderId="65" xfId="17" applyNumberFormat="1" applyFont="1" applyFill="1" applyBorder="1" applyAlignment="1" applyProtection="1">
      <alignment horizontal="center" vertical="center" shrinkToFit="1"/>
      <protection locked="0"/>
    </xf>
    <xf numFmtId="49" fontId="95" fillId="3" borderId="66" xfId="17" applyNumberFormat="1" applyFont="1" applyFill="1" applyBorder="1" applyAlignment="1" applyProtection="1">
      <alignment horizontal="center" vertical="center" shrinkToFit="1"/>
      <protection locked="0"/>
    </xf>
    <xf numFmtId="0" fontId="21" fillId="0" borderId="3" xfId="17" applyFont="1" applyBorder="1" applyAlignment="1">
      <alignment vertical="center" wrapText="1"/>
    </xf>
    <xf numFmtId="0" fontId="106" fillId="0" borderId="0" xfId="17" applyFont="1">
      <alignment vertical="center"/>
    </xf>
    <xf numFmtId="0" fontId="16" fillId="0" borderId="0" xfId="17" applyFont="1">
      <alignment vertical="center"/>
    </xf>
    <xf numFmtId="0" fontId="38" fillId="0" borderId="0" xfId="14" applyFont="1" applyAlignment="1">
      <alignment horizontal="right"/>
    </xf>
    <xf numFmtId="0" fontId="108" fillId="0" borderId="0" xfId="18" applyFont="1" applyAlignment="1">
      <alignment horizontal="left" vertical="center" wrapText="1"/>
    </xf>
    <xf numFmtId="0" fontId="6" fillId="0" borderId="0" xfId="14" applyAlignment="1">
      <alignment horizontal="left" vertical="center"/>
    </xf>
    <xf numFmtId="0" fontId="108" fillId="0" borderId="0" xfId="18" applyFont="1" applyAlignment="1">
      <alignment horizontal="left" vertical="center"/>
    </xf>
    <xf numFmtId="0" fontId="108" fillId="0" borderId="69" xfId="18" applyFont="1" applyBorder="1" applyAlignment="1">
      <alignment horizontal="left" vertical="center"/>
    </xf>
    <xf numFmtId="0" fontId="108" fillId="0" borderId="71" xfId="18" applyFont="1" applyBorder="1" applyAlignment="1">
      <alignment horizontal="left" vertical="center"/>
    </xf>
    <xf numFmtId="0" fontId="108" fillId="0" borderId="74" xfId="18" applyFont="1" applyBorder="1" applyAlignment="1">
      <alignment horizontal="left" vertical="center"/>
    </xf>
    <xf numFmtId="0" fontId="21" fillId="0" borderId="0" xfId="15" applyFont="1">
      <alignment vertical="center"/>
    </xf>
    <xf numFmtId="0" fontId="38" fillId="0" borderId="0" xfId="15" applyFont="1" applyAlignment="1">
      <alignment horizontal="left" vertical="center"/>
    </xf>
    <xf numFmtId="0" fontId="38" fillId="0" borderId="0" xfId="15" applyFont="1" applyAlignment="1">
      <alignment horizontal="right" vertical="center"/>
    </xf>
    <xf numFmtId="0" fontId="38" fillId="0" borderId="0" xfId="15" applyFont="1" applyAlignment="1">
      <alignment horizontal="center" vertical="center" shrinkToFit="1"/>
    </xf>
    <xf numFmtId="0" fontId="38" fillId="3" borderId="0" xfId="15" applyFont="1" applyFill="1" applyAlignment="1" applyProtection="1">
      <alignment horizontal="center" vertical="center" shrinkToFit="1"/>
      <protection locked="0"/>
    </xf>
    <xf numFmtId="0" fontId="38" fillId="0" borderId="0" xfId="15" applyFont="1" applyAlignment="1" applyProtection="1">
      <alignment horizontal="center" vertical="center" shrinkToFit="1"/>
      <protection locked="0"/>
    </xf>
    <xf numFmtId="58" fontId="38" fillId="0" borderId="0" xfId="15" applyNumberFormat="1" applyFont="1" applyAlignment="1">
      <alignment horizontal="right" vertical="center" shrinkToFit="1"/>
    </xf>
    <xf numFmtId="0" fontId="44" fillId="0" borderId="0" xfId="15" applyFont="1" applyAlignment="1">
      <alignment horizontal="center" vertical="center"/>
    </xf>
    <xf numFmtId="0" fontId="47" fillId="0" borderId="0" xfId="15" applyFont="1">
      <alignment vertical="center"/>
    </xf>
    <xf numFmtId="0" fontId="6" fillId="0" borderId="0" xfId="15">
      <alignment vertical="center"/>
    </xf>
    <xf numFmtId="0" fontId="80" fillId="0" borderId="0" xfId="15" applyFont="1" applyAlignment="1">
      <alignment horizontal="center" vertical="center"/>
    </xf>
    <xf numFmtId="0" fontId="102" fillId="0" borderId="0" xfId="15" applyFont="1" applyAlignment="1">
      <alignment horizontal="centerContinuous" vertical="center"/>
    </xf>
    <xf numFmtId="0" fontId="103" fillId="0" borderId="0" xfId="15" applyFont="1" applyAlignment="1">
      <alignment horizontal="centerContinuous" vertical="center"/>
    </xf>
    <xf numFmtId="0" fontId="104" fillId="0" borderId="0" xfId="15" applyFont="1" applyAlignment="1">
      <alignment horizontal="centerContinuous" vertical="center"/>
    </xf>
    <xf numFmtId="0" fontId="44" fillId="0" borderId="0" xfId="15" applyFont="1" applyAlignment="1">
      <alignment horizontal="center" vertical="center" shrinkToFit="1"/>
    </xf>
    <xf numFmtId="0" fontId="38" fillId="0" borderId="1" xfId="15" applyFont="1" applyBorder="1">
      <alignment vertical="center"/>
    </xf>
    <xf numFmtId="0" fontId="44" fillId="0" borderId="9" xfId="15" applyFont="1" applyBorder="1">
      <alignment vertical="center"/>
    </xf>
    <xf numFmtId="0" fontId="44" fillId="0" borderId="0" xfId="15" applyFont="1" applyAlignment="1">
      <alignment horizontal="distributed" vertical="center"/>
    </xf>
    <xf numFmtId="0" fontId="16" fillId="0" borderId="0" xfId="15" applyFont="1" applyAlignment="1">
      <alignment horizontal="center" vertical="center"/>
    </xf>
    <xf numFmtId="176" fontId="44" fillId="0" borderId="0" xfId="15" applyNumberFormat="1" applyFont="1" applyAlignment="1">
      <alignment horizontal="center" vertical="center"/>
    </xf>
    <xf numFmtId="0" fontId="44" fillId="0" borderId="0" xfId="15" applyFont="1" applyAlignment="1">
      <alignment horizontal="right" vertical="center" wrapText="1"/>
    </xf>
    <xf numFmtId="0" fontId="44" fillId="0" borderId="9" xfId="15" applyFont="1" applyBorder="1" applyAlignment="1">
      <alignment vertical="center" wrapText="1"/>
    </xf>
    <xf numFmtId="0" fontId="38" fillId="0" borderId="3" xfId="15" applyFont="1" applyBorder="1" applyAlignment="1">
      <alignment vertical="center" shrinkToFit="1"/>
    </xf>
    <xf numFmtId="0" fontId="48" fillId="0" borderId="0" xfId="15" applyFont="1">
      <alignment vertical="center"/>
    </xf>
    <xf numFmtId="0" fontId="21" fillId="0" borderId="1" xfId="15" applyFont="1" applyBorder="1">
      <alignment vertical="center"/>
    </xf>
    <xf numFmtId="0" fontId="21" fillId="0" borderId="6" xfId="15" applyFont="1" applyBorder="1">
      <alignment vertical="center"/>
    </xf>
    <xf numFmtId="0" fontId="21" fillId="0" borderId="6" xfId="15" applyFont="1" applyBorder="1" applyAlignment="1">
      <alignment vertical="center" wrapText="1"/>
    </xf>
    <xf numFmtId="0" fontId="44" fillId="0" borderId="6" xfId="15" applyFont="1" applyBorder="1" applyAlignment="1">
      <alignment vertical="center" wrapText="1"/>
    </xf>
    <xf numFmtId="0" fontId="44" fillId="0" borderId="6" xfId="15" applyFont="1" applyBorder="1" applyAlignment="1">
      <alignment horizontal="left" vertical="center"/>
    </xf>
    <xf numFmtId="0" fontId="110" fillId="0" borderId="7" xfId="15" applyFont="1" applyBorder="1" applyAlignment="1">
      <alignment horizontal="left" vertical="center" shrinkToFit="1"/>
    </xf>
    <xf numFmtId="0" fontId="16" fillId="0" borderId="8" xfId="15" applyFont="1" applyBorder="1">
      <alignment vertical="center"/>
    </xf>
    <xf numFmtId="0" fontId="21" fillId="0" borderId="0" xfId="15" applyFont="1" applyAlignment="1">
      <alignment horizontal="distributed" vertical="center"/>
    </xf>
    <xf numFmtId="0" fontId="110" fillId="0" borderId="9" xfId="15" applyFont="1" applyBorder="1" applyAlignment="1">
      <alignment vertical="center" shrinkToFit="1"/>
    </xf>
    <xf numFmtId="184" fontId="44" fillId="0" borderId="0" xfId="15" applyNumberFormat="1" applyFont="1" applyAlignment="1" applyProtection="1">
      <alignment horizontal="right" vertical="center" shrinkToFit="1"/>
      <protection locked="0"/>
    </xf>
    <xf numFmtId="0" fontId="16" fillId="0" borderId="1" xfId="15" applyFont="1" applyBorder="1">
      <alignment vertical="center"/>
    </xf>
    <xf numFmtId="0" fontId="44" fillId="0" borderId="6" xfId="15" applyFont="1" applyBorder="1" applyAlignment="1">
      <alignment horizontal="center" vertical="center"/>
    </xf>
    <xf numFmtId="176" fontId="44" fillId="0" borderId="6" xfId="15" applyNumberFormat="1" applyFont="1" applyBorder="1" applyAlignment="1">
      <alignment horizontal="center" vertical="center"/>
    </xf>
    <xf numFmtId="0" fontId="44" fillId="3" borderId="6" xfId="15" applyFont="1" applyFill="1" applyBorder="1" applyAlignment="1" applyProtection="1">
      <alignment horizontal="center" vertical="center" shrinkToFit="1"/>
      <protection locked="0"/>
    </xf>
    <xf numFmtId="0" fontId="44" fillId="0" borderId="7" xfId="15" applyFont="1" applyBorder="1">
      <alignment vertical="center"/>
    </xf>
    <xf numFmtId="0" fontId="38" fillId="0" borderId="4" xfId="15" applyFont="1" applyBorder="1">
      <alignment vertical="center"/>
    </xf>
    <xf numFmtId="0" fontId="16" fillId="0" borderId="4" xfId="15" applyFont="1" applyBorder="1">
      <alignment vertical="center"/>
    </xf>
    <xf numFmtId="0" fontId="44" fillId="0" borderId="10" xfId="15" applyFont="1" applyBorder="1" applyAlignment="1">
      <alignment horizontal="center" vertical="center"/>
    </xf>
    <xf numFmtId="176" fontId="44" fillId="0" borderId="10" xfId="15" applyNumberFormat="1" applyFont="1" applyBorder="1" applyAlignment="1">
      <alignment horizontal="center" vertical="center"/>
    </xf>
    <xf numFmtId="0" fontId="44" fillId="3" borderId="10" xfId="15" applyFont="1" applyFill="1" applyBorder="1" applyAlignment="1" applyProtection="1">
      <alignment horizontal="center" vertical="center" shrinkToFit="1"/>
      <protection locked="0"/>
    </xf>
    <xf numFmtId="0" fontId="44" fillId="0" borderId="11" xfId="15" applyFont="1" applyBorder="1">
      <alignment vertical="center"/>
    </xf>
    <xf numFmtId="0" fontId="38" fillId="0" borderId="6" xfId="15" applyFont="1" applyBorder="1">
      <alignment vertical="center"/>
    </xf>
    <xf numFmtId="0" fontId="44" fillId="0" borderId="6" xfId="15" applyFont="1" applyBorder="1">
      <alignment vertical="center"/>
    </xf>
    <xf numFmtId="38" fontId="44" fillId="0" borderId="6" xfId="16" applyFont="1" applyBorder="1">
      <alignment vertical="center"/>
    </xf>
    <xf numFmtId="0" fontId="44" fillId="0" borderId="0" xfId="15" applyFont="1" applyProtection="1">
      <alignment vertical="center"/>
      <protection locked="0"/>
    </xf>
    <xf numFmtId="0" fontId="44" fillId="0" borderId="0" xfId="15" applyFont="1" applyAlignment="1" applyProtection="1">
      <alignment horizontal="left" vertical="center"/>
      <protection locked="0"/>
    </xf>
    <xf numFmtId="0" fontId="44" fillId="0" borderId="0" xfId="15" applyFont="1" applyAlignment="1">
      <alignment vertical="center" shrinkToFit="1"/>
    </xf>
    <xf numFmtId="0" fontId="44" fillId="0" borderId="0" xfId="15" applyFont="1" applyAlignment="1" applyProtection="1">
      <alignment horizontal="left" vertical="center" shrinkToFit="1"/>
      <protection locked="0"/>
    </xf>
    <xf numFmtId="0" fontId="38" fillId="0" borderId="0" xfId="15" applyFont="1" applyAlignment="1">
      <alignment horizontal="right"/>
    </xf>
    <xf numFmtId="0" fontId="38" fillId="0" borderId="10" xfId="15" applyFont="1" applyBorder="1">
      <alignment vertical="center"/>
    </xf>
    <xf numFmtId="0" fontId="44" fillId="0" borderId="10" xfId="15" applyFont="1" applyBorder="1">
      <alignment vertical="center"/>
    </xf>
    <xf numFmtId="0" fontId="44" fillId="0" borderId="10" xfId="15" applyFont="1" applyBorder="1" applyAlignment="1">
      <alignment horizontal="right" vertical="center" wrapText="1"/>
    </xf>
    <xf numFmtId="0" fontId="44" fillId="0" borderId="10" xfId="15" applyFont="1" applyBorder="1" applyAlignment="1">
      <alignment horizontal="center" vertical="center" wrapText="1"/>
    </xf>
    <xf numFmtId="0" fontId="44" fillId="0" borderId="10" xfId="15" applyFont="1" applyBorder="1" applyAlignment="1">
      <alignment vertical="center" wrapText="1"/>
    </xf>
    <xf numFmtId="0" fontId="38" fillId="0" borderId="10" xfId="15" applyFont="1" applyBorder="1" applyAlignment="1">
      <alignment horizontal="center" vertical="center"/>
    </xf>
    <xf numFmtId="0" fontId="38" fillId="0" borderId="3" xfId="15" applyFont="1" applyBorder="1">
      <alignment vertical="center"/>
    </xf>
    <xf numFmtId="0" fontId="90" fillId="0" borderId="2" xfId="15" applyFont="1" applyBorder="1" applyAlignment="1">
      <alignment horizontal="center" vertical="center"/>
    </xf>
    <xf numFmtId="0" fontId="16" fillId="0" borderId="2" xfId="15" applyFont="1" applyBorder="1">
      <alignment vertical="center"/>
    </xf>
    <xf numFmtId="0" fontId="38" fillId="0" borderId="2" xfId="15" applyFont="1" applyBorder="1" applyAlignment="1">
      <alignment horizontal="center" vertical="center"/>
    </xf>
    <xf numFmtId="0" fontId="38" fillId="0" borderId="5" xfId="15" applyFont="1" applyBorder="1">
      <alignment vertical="center"/>
    </xf>
    <xf numFmtId="0" fontId="44" fillId="0" borderId="6" xfId="15" applyFont="1" applyBorder="1" applyAlignment="1">
      <alignment horizontal="right" vertical="center" wrapText="1"/>
    </xf>
    <xf numFmtId="0" fontId="44" fillId="0" borderId="6" xfId="15" applyFont="1" applyBorder="1" applyAlignment="1">
      <alignment horizontal="center" vertical="center" wrapText="1"/>
    </xf>
    <xf numFmtId="0" fontId="38" fillId="0" borderId="6" xfId="15" applyFont="1" applyBorder="1" applyAlignment="1">
      <alignment horizontal="center" vertical="center"/>
    </xf>
    <xf numFmtId="0" fontId="6" fillId="0" borderId="0" xfId="15" applyAlignment="1">
      <alignment horizontal="left" vertical="center"/>
    </xf>
    <xf numFmtId="0" fontId="110" fillId="0" borderId="9" xfId="15" applyFont="1" applyBorder="1" applyAlignment="1">
      <alignment horizontal="left" vertical="center" shrinkToFit="1"/>
    </xf>
    <xf numFmtId="0" fontId="110" fillId="0" borderId="9" xfId="15" applyFont="1" applyBorder="1">
      <alignment vertical="center"/>
    </xf>
    <xf numFmtId="0" fontId="111" fillId="0" borderId="0" xfId="15" applyFont="1">
      <alignment vertical="center"/>
    </xf>
    <xf numFmtId="0" fontId="93" fillId="0" borderId="0" xfId="15" applyFont="1">
      <alignment vertical="center"/>
    </xf>
    <xf numFmtId="0" fontId="111" fillId="0" borderId="0" xfId="15" applyFont="1" applyAlignment="1">
      <alignment horizontal="center" vertical="center"/>
    </xf>
    <xf numFmtId="0" fontId="44" fillId="0" borderId="0" xfId="15" applyFont="1" applyAlignment="1" applyProtection="1">
      <alignment vertical="center" shrinkToFit="1"/>
      <protection locked="0"/>
    </xf>
    <xf numFmtId="0" fontId="46" fillId="0" borderId="0" xfId="15" applyFont="1" applyProtection="1">
      <alignment vertical="center"/>
      <protection locked="0"/>
    </xf>
    <xf numFmtId="0" fontId="111" fillId="0" borderId="0" xfId="15" applyFont="1" applyProtection="1">
      <alignment vertical="center"/>
      <protection locked="0"/>
    </xf>
    <xf numFmtId="0" fontId="16" fillId="3" borderId="0" xfId="15" applyFont="1" applyFill="1" applyAlignment="1" applyProtection="1">
      <alignment horizontal="center" vertical="center" shrinkToFit="1"/>
      <protection locked="0"/>
    </xf>
    <xf numFmtId="0" fontId="16" fillId="3" borderId="0" xfId="15" applyFont="1" applyFill="1" applyAlignment="1" applyProtection="1">
      <alignment vertical="center" shrinkToFit="1"/>
      <protection locked="0"/>
    </xf>
    <xf numFmtId="0" fontId="44" fillId="0" borderId="2" xfId="15" applyFont="1" applyBorder="1">
      <alignment vertical="center"/>
    </xf>
    <xf numFmtId="0" fontId="21" fillId="0" borderId="2" xfId="15" applyFont="1" applyBorder="1" applyAlignment="1">
      <alignment horizontal="center" vertical="center"/>
    </xf>
    <xf numFmtId="0" fontId="44" fillId="0" borderId="5" xfId="15" applyFont="1" applyBorder="1">
      <alignment vertical="center"/>
    </xf>
    <xf numFmtId="0" fontId="44" fillId="0" borderId="6" xfId="15" applyFont="1" applyBorder="1" applyAlignment="1">
      <alignment horizontal="center" vertical="center" shrinkToFit="1"/>
    </xf>
    <xf numFmtId="0" fontId="44" fillId="0" borderId="6" xfId="15" applyFont="1" applyBorder="1" applyAlignment="1">
      <alignment horizontal="left" vertical="center" shrinkToFit="1"/>
    </xf>
    <xf numFmtId="0" fontId="44" fillId="0" borderId="7" xfId="15" applyFont="1" applyBorder="1" applyAlignment="1">
      <alignment horizontal="left" vertical="center" shrinkToFit="1"/>
    </xf>
    <xf numFmtId="0" fontId="44" fillId="0" borderId="0" xfId="15" applyFont="1" applyAlignment="1">
      <alignment horizontal="left" vertical="center" shrinkToFit="1"/>
    </xf>
    <xf numFmtId="0" fontId="21" fillId="0" borderId="10" xfId="15" applyFont="1" applyBorder="1" applyAlignment="1">
      <alignment horizontal="center" vertical="center"/>
    </xf>
    <xf numFmtId="38" fontId="21" fillId="0" borderId="0" xfId="15" applyNumberFormat="1" applyFont="1">
      <alignment vertical="center"/>
    </xf>
    <xf numFmtId="38" fontId="21" fillId="0" borderId="0" xfId="15" applyNumberFormat="1" applyFont="1" applyAlignment="1">
      <alignment horizontal="center" vertical="center"/>
    </xf>
    <xf numFmtId="0" fontId="38" fillId="0" borderId="0" xfId="15" applyFont="1" applyAlignment="1">
      <alignment horizontal="left" vertical="center" shrinkToFit="1"/>
    </xf>
    <xf numFmtId="38" fontId="21" fillId="0" borderId="10" xfId="15" applyNumberFormat="1" applyFont="1" applyBorder="1">
      <alignment vertical="center"/>
    </xf>
    <xf numFmtId="38" fontId="21" fillId="0" borderId="10" xfId="15" applyNumberFormat="1" applyFont="1" applyBorder="1" applyAlignment="1">
      <alignment horizontal="center" vertical="center"/>
    </xf>
    <xf numFmtId="0" fontId="21" fillId="0" borderId="2" xfId="15" applyFont="1" applyBorder="1">
      <alignment vertical="center"/>
    </xf>
    <xf numFmtId="38" fontId="21" fillId="0" borderId="2" xfId="15" applyNumberFormat="1" applyFont="1" applyBorder="1">
      <alignment vertical="center"/>
    </xf>
    <xf numFmtId="0" fontId="16" fillId="0" borderId="5" xfId="15" applyFont="1" applyBorder="1">
      <alignment vertical="center"/>
    </xf>
    <xf numFmtId="0" fontId="44" fillId="0" borderId="0" xfId="15" applyFont="1" applyAlignment="1">
      <alignment wrapText="1"/>
    </xf>
    <xf numFmtId="0" fontId="38" fillId="0" borderId="0" xfId="15" applyFont="1" applyAlignment="1" applyProtection="1">
      <alignment vertical="center" wrapText="1"/>
      <protection locked="0"/>
    </xf>
    <xf numFmtId="0" fontId="38" fillId="0" borderId="2" xfId="15" applyFont="1" applyBorder="1" applyAlignment="1">
      <alignment vertical="center" wrapText="1"/>
    </xf>
    <xf numFmtId="0" fontId="38" fillId="3" borderId="2" xfId="15" applyFont="1" applyFill="1" applyBorder="1" applyProtection="1">
      <alignment vertical="center"/>
      <protection locked="0"/>
    </xf>
    <xf numFmtId="0" fontId="38" fillId="0" borderId="5" xfId="15" applyFont="1" applyBorder="1" applyAlignment="1">
      <alignment vertical="center" wrapText="1"/>
    </xf>
    <xf numFmtId="0" fontId="38" fillId="0" borderId="6" xfId="15" applyFont="1" applyBorder="1" applyAlignment="1" applyProtection="1">
      <alignment vertical="center" wrapText="1"/>
      <protection locked="0"/>
    </xf>
    <xf numFmtId="0" fontId="38" fillId="0" borderId="0" xfId="15" applyFont="1" applyAlignment="1" applyProtection="1">
      <alignment horizontal="center" vertical="center" wrapText="1"/>
      <protection locked="0"/>
    </xf>
    <xf numFmtId="0" fontId="108" fillId="7" borderId="0" xfId="15" applyFont="1" applyFill="1" applyAlignment="1">
      <alignment vertical="center" wrapText="1"/>
    </xf>
    <xf numFmtId="0" fontId="38" fillId="3" borderId="1" xfId="15" applyFont="1" applyFill="1" applyBorder="1">
      <alignment vertical="center"/>
    </xf>
    <xf numFmtId="0" fontId="108" fillId="3" borderId="2" xfId="15" applyFont="1" applyFill="1" applyBorder="1" applyAlignment="1">
      <alignment vertical="center" wrapText="1"/>
    </xf>
    <xf numFmtId="0" fontId="108" fillId="3" borderId="2" xfId="15" applyFont="1" applyFill="1" applyBorder="1">
      <alignment vertical="center"/>
    </xf>
    <xf numFmtId="0" fontId="108" fillId="3" borderId="5" xfId="15" applyFont="1" applyFill="1" applyBorder="1" applyAlignment="1">
      <alignment vertical="center" wrapText="1"/>
    </xf>
    <xf numFmtId="0" fontId="114" fillId="7" borderId="0" xfId="15" applyFont="1" applyFill="1" applyAlignment="1">
      <alignment vertical="center" wrapText="1"/>
    </xf>
    <xf numFmtId="0" fontId="46" fillId="0" borderId="0" xfId="15" applyFont="1" applyAlignment="1"/>
    <xf numFmtId="0" fontId="113" fillId="7" borderId="0" xfId="15" applyFont="1" applyFill="1" applyAlignment="1">
      <alignment horizontal="left" vertical="center"/>
    </xf>
    <xf numFmtId="0" fontId="115" fillId="7" borderId="0" xfId="15" applyFont="1" applyFill="1" applyAlignment="1">
      <alignment horizontal="left" vertical="center"/>
    </xf>
    <xf numFmtId="0" fontId="116" fillId="0" borderId="0" xfId="15" applyFont="1">
      <alignment vertical="center"/>
    </xf>
    <xf numFmtId="0" fontId="38" fillId="7" borderId="0" xfId="15" applyFont="1" applyFill="1">
      <alignment vertical="center"/>
    </xf>
    <xf numFmtId="176" fontId="44" fillId="0" borderId="2" xfId="15" applyNumberFormat="1" applyFont="1" applyBorder="1" applyAlignment="1">
      <alignment horizontal="center" vertical="center"/>
    </xf>
    <xf numFmtId="0" fontId="44" fillId="0" borderId="2" xfId="15" applyFont="1" applyBorder="1" applyAlignment="1">
      <alignment horizontal="center" vertical="center"/>
    </xf>
    <xf numFmtId="0" fontId="117" fillId="0" borderId="0" xfId="15" applyFont="1">
      <alignment vertical="center"/>
    </xf>
    <xf numFmtId="0" fontId="117" fillId="0" borderId="0" xfId="15" applyFont="1" applyAlignment="1">
      <alignment horizontal="center" vertical="center"/>
    </xf>
    <xf numFmtId="177" fontId="38" fillId="7" borderId="0" xfId="0" applyNumberFormat="1" applyFont="1" applyFill="1" applyAlignment="1">
      <alignment horizontal="right" vertical="center" shrinkToFit="1"/>
    </xf>
    <xf numFmtId="177" fontId="0" fillId="7" borderId="0" xfId="0" applyNumberFormat="1" applyFill="1" applyAlignment="1">
      <alignment horizontal="right" vertical="center" shrinkToFit="1"/>
    </xf>
    <xf numFmtId="177" fontId="38" fillId="0" borderId="0" xfId="0" applyNumberFormat="1" applyFont="1" applyAlignment="1">
      <alignment horizontal="right" vertical="center" shrinkToFit="1"/>
    </xf>
    <xf numFmtId="177" fontId="0" fillId="0" borderId="0" xfId="0" applyNumberFormat="1" applyAlignment="1">
      <alignment horizontal="right" vertical="center" shrinkToFit="1"/>
    </xf>
    <xf numFmtId="0" fontId="43" fillId="0" borderId="0" xfId="10" applyFont="1">
      <alignment vertical="center"/>
    </xf>
    <xf numFmtId="0" fontId="45" fillId="0" borderId="13" xfId="10" applyFont="1" applyBorder="1" applyAlignment="1">
      <alignment vertical="center" wrapText="1"/>
    </xf>
    <xf numFmtId="0" fontId="45" fillId="0" borderId="13" xfId="10" applyFont="1" applyBorder="1">
      <alignment vertical="center"/>
    </xf>
    <xf numFmtId="0" fontId="118" fillId="0" borderId="13" xfId="10" applyFont="1" applyBorder="1" applyAlignment="1">
      <alignment vertical="center" wrapText="1"/>
    </xf>
    <xf numFmtId="0" fontId="118" fillId="0" borderId="13" xfId="10" applyFont="1" applyBorder="1" applyAlignment="1">
      <alignment horizontal="center" vertical="center" wrapText="1"/>
    </xf>
    <xf numFmtId="0" fontId="118" fillId="0" borderId="3" xfId="10" applyFont="1" applyBorder="1" applyAlignment="1">
      <alignment horizontal="center" vertical="center" wrapText="1"/>
    </xf>
    <xf numFmtId="49" fontId="45" fillId="0" borderId="0" xfId="10" applyNumberFormat="1" applyFont="1">
      <alignment vertical="center"/>
    </xf>
    <xf numFmtId="0" fontId="45" fillId="0" borderId="13" xfId="10" applyFont="1" applyBorder="1" applyAlignment="1">
      <alignment vertical="center" shrinkToFit="1"/>
    </xf>
    <xf numFmtId="0" fontId="45" fillId="0" borderId="13" xfId="10" applyFont="1" applyBorder="1" applyAlignment="1">
      <alignment vertical="center" wrapText="1" shrinkToFit="1"/>
    </xf>
    <xf numFmtId="0" fontId="45" fillId="0" borderId="0" xfId="10" applyFont="1" applyAlignment="1">
      <alignment vertical="center" wrapText="1"/>
    </xf>
    <xf numFmtId="0" fontId="45" fillId="0" borderId="0" xfId="10" applyFont="1" applyAlignment="1">
      <alignment horizontal="center" vertical="center"/>
    </xf>
    <xf numFmtId="0" fontId="46" fillId="9" borderId="13" xfId="10" applyFont="1" applyFill="1" applyBorder="1" applyProtection="1">
      <alignment vertical="center"/>
      <protection locked="0"/>
    </xf>
    <xf numFmtId="38" fontId="46" fillId="9" borderId="13" xfId="11" applyFont="1" applyFill="1" applyBorder="1" applyProtection="1">
      <alignment vertical="center"/>
      <protection locked="0"/>
    </xf>
    <xf numFmtId="38" fontId="46" fillId="9" borderId="12" xfId="11" applyFont="1" applyFill="1" applyBorder="1" applyProtection="1">
      <alignment vertical="center"/>
      <protection locked="0"/>
    </xf>
    <xf numFmtId="58" fontId="38" fillId="0" borderId="0" xfId="14" applyNumberFormat="1" applyFont="1" applyAlignment="1">
      <alignment horizontal="right" vertical="center" shrinkToFit="1"/>
    </xf>
    <xf numFmtId="0" fontId="6" fillId="0" borderId="0" xfId="14">
      <alignment vertical="center"/>
    </xf>
    <xf numFmtId="0" fontId="80" fillId="0" borderId="0" xfId="14" applyFont="1" applyAlignment="1">
      <alignment horizontal="center" vertical="center"/>
    </xf>
    <xf numFmtId="0" fontId="102" fillId="0" borderId="0" xfId="14" applyFont="1" applyAlignment="1">
      <alignment horizontal="centerContinuous" vertical="center"/>
    </xf>
    <xf numFmtId="0" fontId="103" fillId="0" borderId="0" xfId="14" applyFont="1" applyAlignment="1">
      <alignment horizontal="centerContinuous" vertical="center"/>
    </xf>
    <xf numFmtId="0" fontId="104" fillId="0" borderId="0" xfId="14" applyFont="1" applyAlignment="1">
      <alignment horizontal="centerContinuous" vertical="center"/>
    </xf>
    <xf numFmtId="0" fontId="44" fillId="0" borderId="9" xfId="14" applyFont="1" applyBorder="1" applyAlignment="1">
      <alignment vertical="center" wrapText="1"/>
    </xf>
    <xf numFmtId="176" fontId="44" fillId="0" borderId="0" xfId="15" applyNumberFormat="1" applyFont="1" applyAlignment="1">
      <alignment horizontal="center" vertical="center" shrinkToFit="1"/>
    </xf>
    <xf numFmtId="0" fontId="38" fillId="0" borderId="0" xfId="15" applyFont="1" applyAlignment="1" applyProtection="1">
      <alignment horizontal="right" vertical="center"/>
      <protection locked="0"/>
    </xf>
    <xf numFmtId="0" fontId="38" fillId="0" borderId="9" xfId="15" applyFont="1" applyBorder="1" applyAlignment="1">
      <alignment horizontal="center" vertical="center"/>
    </xf>
    <xf numFmtId="0" fontId="38" fillId="0" borderId="11" xfId="15" applyFont="1" applyBorder="1" applyAlignment="1">
      <alignment horizontal="center" vertical="center"/>
    </xf>
    <xf numFmtId="176" fontId="44" fillId="0" borderId="0" xfId="14" applyNumberFormat="1" applyFont="1" applyAlignment="1">
      <alignment horizontal="center" vertical="center" shrinkToFit="1"/>
    </xf>
    <xf numFmtId="184" fontId="44" fillId="0" borderId="0" xfId="15" applyNumberFormat="1" applyFont="1" applyAlignment="1">
      <alignment horizontal="right" vertical="center" shrinkToFit="1"/>
    </xf>
    <xf numFmtId="0" fontId="44" fillId="4" borderId="0" xfId="10" applyFont="1" applyFill="1" applyAlignment="1">
      <alignment horizontal="center" vertical="center" shrinkToFit="1"/>
    </xf>
    <xf numFmtId="0" fontId="44" fillId="0" borderId="0" xfId="10" applyFont="1" applyAlignment="1">
      <alignment horizontal="right" vertical="center" wrapText="1"/>
    </xf>
    <xf numFmtId="0" fontId="44" fillId="0" borderId="0" xfId="10" applyFont="1" applyAlignment="1">
      <alignment vertical="center" wrapText="1"/>
    </xf>
    <xf numFmtId="0" fontId="44" fillId="7" borderId="0" xfId="10" applyFont="1" applyFill="1">
      <alignment vertical="center"/>
    </xf>
    <xf numFmtId="176" fontId="44" fillId="0" borderId="2" xfId="10" applyNumberFormat="1" applyFont="1" applyBorder="1" applyAlignment="1">
      <alignment horizontal="center" vertical="center"/>
    </xf>
    <xf numFmtId="0" fontId="44" fillId="4" borderId="2" xfId="10" applyFont="1" applyFill="1" applyBorder="1" applyAlignment="1">
      <alignment horizontal="center" vertical="center" shrinkToFit="1"/>
    </xf>
    <xf numFmtId="0" fontId="44" fillId="0" borderId="2" xfId="10" applyFont="1" applyBorder="1" applyAlignment="1">
      <alignment vertical="center" shrinkToFit="1"/>
    </xf>
    <xf numFmtId="0" fontId="44" fillId="0" borderId="5" xfId="10" applyFont="1" applyBorder="1" applyAlignment="1">
      <alignment vertical="center" shrinkToFit="1"/>
    </xf>
    <xf numFmtId="38" fontId="45" fillId="4" borderId="13" xfId="10" applyNumberFormat="1" applyFont="1" applyFill="1" applyBorder="1">
      <alignment vertical="center"/>
    </xf>
    <xf numFmtId="38" fontId="45" fillId="0" borderId="3" xfId="10" applyNumberFormat="1" applyFont="1" applyBorder="1">
      <alignment vertical="center"/>
    </xf>
    <xf numFmtId="38" fontId="45" fillId="0" borderId="83" xfId="10" applyNumberFormat="1" applyFont="1" applyBorder="1">
      <alignment vertical="center"/>
    </xf>
    <xf numFmtId="0" fontId="73" fillId="0" borderId="0" xfId="0" applyFont="1" applyAlignment="1">
      <alignment horizontal="left" vertical="top"/>
    </xf>
    <xf numFmtId="0" fontId="21" fillId="0" borderId="0" xfId="0" applyFont="1">
      <alignment vertical="center"/>
    </xf>
    <xf numFmtId="0" fontId="10" fillId="0" borderId="0" xfId="0" applyFont="1" applyAlignment="1">
      <alignment vertical="center" wrapText="1"/>
    </xf>
    <xf numFmtId="0" fontId="38" fillId="3" borderId="23" xfId="0" applyFont="1" applyFill="1" applyBorder="1" applyAlignment="1" applyProtection="1">
      <alignment vertical="center" shrinkToFit="1"/>
      <protection locked="0"/>
    </xf>
    <xf numFmtId="0" fontId="38" fillId="3" borderId="36" xfId="0" applyFont="1" applyFill="1" applyBorder="1" applyAlignment="1" applyProtection="1">
      <alignment vertical="center" shrinkToFit="1"/>
      <protection locked="0"/>
    </xf>
    <xf numFmtId="0" fontId="38" fillId="3" borderId="13" xfId="0" applyFont="1" applyFill="1" applyBorder="1">
      <alignment vertical="center"/>
    </xf>
    <xf numFmtId="0" fontId="38" fillId="0" borderId="2" xfId="0" applyFont="1" applyBorder="1">
      <alignment vertical="center"/>
    </xf>
    <xf numFmtId="0" fontId="38" fillId="4" borderId="13" xfId="0" applyFont="1" applyFill="1" applyBorder="1">
      <alignment vertical="center"/>
    </xf>
    <xf numFmtId="0" fontId="10" fillId="0" borderId="8" xfId="0" applyFont="1" applyBorder="1">
      <alignment vertical="center"/>
    </xf>
    <xf numFmtId="0" fontId="38" fillId="5" borderId="13" xfId="0" applyFont="1" applyFill="1" applyBorder="1">
      <alignment vertical="center"/>
    </xf>
    <xf numFmtId="0" fontId="38" fillId="0" borderId="13" xfId="0" applyFont="1" applyBorder="1">
      <alignment vertical="center"/>
    </xf>
    <xf numFmtId="0" fontId="38" fillId="0" borderId="0" xfId="0" quotePrefix="1" applyFont="1" applyAlignment="1">
      <alignment horizontal="center" vertical="center"/>
    </xf>
    <xf numFmtId="0" fontId="38" fillId="0" borderId="8" xfId="0" applyFont="1" applyBorder="1" applyAlignment="1" applyProtection="1">
      <alignment vertical="center" shrinkToFit="1"/>
      <protection locked="0"/>
    </xf>
    <xf numFmtId="0" fontId="121" fillId="3" borderId="1" xfId="8" applyFont="1" applyFill="1" applyBorder="1">
      <alignment vertical="center"/>
    </xf>
    <xf numFmtId="0" fontId="70" fillId="0" borderId="0" xfId="8" applyFont="1">
      <alignment vertical="center"/>
    </xf>
    <xf numFmtId="0" fontId="122" fillId="0" borderId="0" xfId="8" applyFont="1">
      <alignment vertical="center"/>
    </xf>
    <xf numFmtId="0" fontId="122" fillId="0" borderId="0" xfId="8" applyFont="1" applyAlignment="1">
      <alignment horizontal="right" vertical="center"/>
    </xf>
    <xf numFmtId="0" fontId="123" fillId="0" borderId="0" xfId="8" applyFont="1" applyAlignment="1">
      <alignment vertical="center" wrapText="1"/>
    </xf>
    <xf numFmtId="0" fontId="122" fillId="0" borderId="13" xfId="8" applyFont="1" applyBorder="1" applyAlignment="1">
      <alignment horizontal="center" vertical="center" shrinkToFit="1"/>
    </xf>
    <xf numFmtId="0" fontId="70" fillId="0" borderId="13" xfId="8" applyFont="1" applyBorder="1" applyAlignment="1">
      <alignment vertical="center" shrinkToFit="1"/>
    </xf>
    <xf numFmtId="0" fontId="123" fillId="3" borderId="13" xfId="8" applyFont="1" applyFill="1" applyBorder="1" applyAlignment="1" applyProtection="1">
      <alignment vertical="center" shrinkToFit="1"/>
      <protection locked="0"/>
    </xf>
    <xf numFmtId="0" fontId="123" fillId="3" borderId="13" xfId="8" applyFont="1" applyFill="1" applyBorder="1" applyProtection="1">
      <alignment vertical="center"/>
      <protection locked="0"/>
    </xf>
    <xf numFmtId="186" fontId="123" fillId="3" borderId="13" xfId="8" applyNumberFormat="1" applyFont="1" applyFill="1" applyBorder="1" applyProtection="1">
      <alignment vertical="center"/>
      <protection locked="0"/>
    </xf>
    <xf numFmtId="2" fontId="70" fillId="4" borderId="13" xfId="8" applyNumberFormat="1" applyFont="1" applyFill="1" applyBorder="1">
      <alignment vertical="center"/>
    </xf>
    <xf numFmtId="0" fontId="70" fillId="4" borderId="13" xfId="8" applyFont="1" applyFill="1" applyBorder="1" applyAlignment="1">
      <alignment horizontal="right" vertical="center"/>
    </xf>
    <xf numFmtId="0" fontId="70" fillId="4" borderId="13" xfId="8" applyFont="1" applyFill="1" applyBorder="1">
      <alignment vertical="center"/>
    </xf>
    <xf numFmtId="0" fontId="70" fillId="3" borderId="6" xfId="8" applyFont="1" applyFill="1" applyBorder="1">
      <alignment vertical="center"/>
    </xf>
    <xf numFmtId="0" fontId="70" fillId="3" borderId="7" xfId="8" applyFont="1" applyFill="1" applyBorder="1">
      <alignment vertical="center"/>
    </xf>
    <xf numFmtId="0" fontId="70" fillId="0" borderId="0" xfId="8" applyFont="1" applyAlignment="1">
      <alignment vertical="center" shrinkToFit="1"/>
    </xf>
    <xf numFmtId="0" fontId="123" fillId="3" borderId="6" xfId="8" applyFont="1" applyFill="1" applyBorder="1">
      <alignment vertical="center"/>
    </xf>
    <xf numFmtId="0" fontId="123" fillId="3" borderId="7" xfId="8" applyFont="1" applyFill="1" applyBorder="1">
      <alignment vertical="center"/>
    </xf>
    <xf numFmtId="0" fontId="123" fillId="0" borderId="0" xfId="8" applyFont="1">
      <alignment vertical="center"/>
    </xf>
    <xf numFmtId="0" fontId="122" fillId="3" borderId="1" xfId="8" applyFont="1" applyFill="1" applyBorder="1">
      <alignment vertical="center"/>
    </xf>
    <xf numFmtId="0" fontId="46" fillId="9" borderId="12" xfId="10" applyFont="1" applyFill="1" applyBorder="1" applyAlignment="1" applyProtection="1">
      <alignment vertical="center" shrinkToFit="1"/>
      <protection locked="0"/>
    </xf>
    <xf numFmtId="0" fontId="46" fillId="9" borderId="13" xfId="10" applyFont="1" applyFill="1" applyBorder="1" applyAlignment="1" applyProtection="1">
      <alignment vertical="center" shrinkToFit="1"/>
      <protection locked="0"/>
    </xf>
    <xf numFmtId="0" fontId="113" fillId="7" borderId="0" xfId="9" applyFont="1" applyFill="1" applyAlignment="1">
      <alignment horizontal="left" vertical="center"/>
    </xf>
    <xf numFmtId="0" fontId="38" fillId="3" borderId="0" xfId="10" applyFont="1" applyFill="1">
      <alignment vertical="center"/>
    </xf>
    <xf numFmtId="0" fontId="38" fillId="8" borderId="0" xfId="14" applyFont="1" applyFill="1">
      <alignment vertical="center"/>
    </xf>
    <xf numFmtId="0" fontId="38" fillId="8" borderId="0" xfId="15" applyFont="1" applyFill="1">
      <alignment vertical="center"/>
    </xf>
    <xf numFmtId="0" fontId="38" fillId="3" borderId="0" xfId="15" applyFont="1" applyFill="1">
      <alignment vertical="center"/>
    </xf>
    <xf numFmtId="0" fontId="38" fillId="8" borderId="13" xfId="15" applyFont="1" applyFill="1" applyBorder="1">
      <alignment vertical="center"/>
    </xf>
    <xf numFmtId="0" fontId="59" fillId="0" borderId="0" xfId="15" applyFont="1">
      <alignment vertical="center"/>
    </xf>
    <xf numFmtId="0" fontId="68" fillId="0" borderId="0" xfId="15" applyFont="1">
      <alignment vertical="center"/>
    </xf>
    <xf numFmtId="0" fontId="38" fillId="0" borderId="9" xfId="0" applyFont="1" applyBorder="1" applyAlignment="1">
      <alignment horizontal="left" vertical="center"/>
    </xf>
    <xf numFmtId="0" fontId="0" fillId="0" borderId="6" xfId="0" applyBorder="1" applyAlignment="1">
      <alignment horizontal="center" vertical="center" shrinkToFit="1"/>
    </xf>
    <xf numFmtId="0" fontId="38" fillId="7" borderId="0" xfId="0" applyFont="1" applyFill="1" applyProtection="1">
      <alignment vertical="center"/>
      <protection locked="0"/>
    </xf>
    <xf numFmtId="0" fontId="0" fillId="7" borderId="0" xfId="0" applyFill="1" applyProtection="1">
      <alignment vertical="center"/>
      <protection locked="0"/>
    </xf>
    <xf numFmtId="0" fontId="38" fillId="7" borderId="0" xfId="0" applyFont="1" applyFill="1" applyAlignment="1" applyProtection="1">
      <alignment horizontal="right" vertical="center"/>
      <protection locked="0"/>
    </xf>
    <xf numFmtId="0" fontId="38" fillId="7" borderId="0" xfId="0" applyFont="1" applyFill="1" applyAlignment="1" applyProtection="1">
      <alignment horizontal="centerContinuous" vertical="center"/>
      <protection locked="0"/>
    </xf>
    <xf numFmtId="0" fontId="45" fillId="7" borderId="0" xfId="0" applyFont="1" applyFill="1" applyAlignment="1" applyProtection="1">
      <alignment horizontal="centerContinuous" vertical="center"/>
      <protection locked="0"/>
    </xf>
    <xf numFmtId="0" fontId="45" fillId="7" borderId="0" xfId="0" applyFont="1" applyFill="1" applyProtection="1">
      <alignment vertical="center"/>
      <protection locked="0"/>
    </xf>
    <xf numFmtId="0" fontId="74" fillId="0" borderId="0" xfId="0" applyFont="1">
      <alignment vertical="center"/>
    </xf>
    <xf numFmtId="0" fontId="43" fillId="0" borderId="0" xfId="0" applyFont="1" applyAlignment="1">
      <alignment vertical="center" wrapText="1"/>
    </xf>
    <xf numFmtId="0" fontId="93" fillId="10" borderId="13" xfId="24" applyFont="1" applyFill="1" applyBorder="1" applyAlignment="1" applyProtection="1">
      <alignment horizontal="center" vertical="center" shrinkToFit="1"/>
      <protection locked="0"/>
    </xf>
    <xf numFmtId="0" fontId="93" fillId="13" borderId="13" xfId="24" applyFont="1" applyFill="1" applyBorder="1" applyAlignment="1" applyProtection="1">
      <alignment horizontal="center" vertical="center" shrinkToFit="1"/>
      <protection locked="0"/>
    </xf>
    <xf numFmtId="38" fontId="93" fillId="12" borderId="89" xfId="25" applyFont="1" applyFill="1" applyBorder="1" applyAlignment="1" applyProtection="1">
      <alignment horizontal="center" vertical="center" shrinkToFit="1"/>
    </xf>
    <xf numFmtId="38" fontId="93" fillId="12" borderId="53" xfId="25" applyFont="1" applyFill="1" applyBorder="1" applyAlignment="1" applyProtection="1">
      <alignment horizontal="center" vertical="center" shrinkToFit="1"/>
    </xf>
    <xf numFmtId="38" fontId="93" fillId="12" borderId="13" xfId="25" applyFont="1" applyFill="1" applyBorder="1" applyAlignment="1" applyProtection="1">
      <alignment horizontal="center" vertical="center" shrinkToFit="1"/>
    </xf>
    <xf numFmtId="38" fontId="93" fillId="12" borderId="53" xfId="2" applyFont="1" applyFill="1" applyBorder="1" applyAlignment="1" applyProtection="1">
      <alignment horizontal="right" vertical="center" shrinkToFit="1"/>
    </xf>
    <xf numFmtId="38" fontId="93" fillId="12" borderId="90" xfId="2" applyFont="1" applyFill="1" applyBorder="1" applyAlignment="1" applyProtection="1">
      <alignment horizontal="right" vertical="center" shrinkToFit="1"/>
    </xf>
    <xf numFmtId="38" fontId="93" fillId="12" borderId="13" xfId="2" applyFont="1" applyFill="1" applyBorder="1" applyAlignment="1" applyProtection="1">
      <alignment horizontal="right" vertical="center" shrinkToFit="1"/>
    </xf>
    <xf numFmtId="38" fontId="93" fillId="12" borderId="13" xfId="25" applyFont="1" applyFill="1" applyBorder="1" applyAlignment="1" applyProtection="1">
      <alignment horizontal="right" vertical="center" shrinkToFit="1"/>
    </xf>
    <xf numFmtId="0" fontId="122" fillId="0" borderId="13" xfId="8" applyFont="1" applyBorder="1" applyAlignment="1">
      <alignment vertical="center" shrinkToFit="1"/>
    </xf>
    <xf numFmtId="0" fontId="38" fillId="7" borderId="0" xfId="0" applyFont="1" applyFill="1" applyAlignment="1">
      <alignment vertical="center" wrapText="1"/>
    </xf>
    <xf numFmtId="40" fontId="93" fillId="14" borderId="13" xfId="25" applyNumberFormat="1" applyFont="1" applyFill="1" applyBorder="1" applyAlignment="1" applyProtection="1">
      <alignment horizontal="center" vertical="center" shrinkToFit="1"/>
      <protection locked="0"/>
    </xf>
    <xf numFmtId="0" fontId="127" fillId="0" borderId="0" xfId="8" applyFont="1" applyAlignment="1">
      <alignment horizontal="left" vertical="center"/>
    </xf>
    <xf numFmtId="0" fontId="7" fillId="0" borderId="0" xfId="10" applyAlignment="1" applyProtection="1">
      <alignment horizontal="center" vertical="center" shrinkToFit="1"/>
      <protection locked="0"/>
    </xf>
    <xf numFmtId="0" fontId="7" fillId="0" borderId="0" xfId="10" applyAlignment="1">
      <alignment horizontal="center" vertical="center" shrinkToFit="1"/>
    </xf>
    <xf numFmtId="0" fontId="13" fillId="3" borderId="3" xfId="0" applyFont="1" applyFill="1" applyBorder="1" applyAlignment="1" applyProtection="1">
      <alignment vertical="center" shrinkToFit="1"/>
      <protection locked="0"/>
    </xf>
    <xf numFmtId="0" fontId="38" fillId="5" borderId="0" xfId="0" applyFont="1" applyFill="1" applyAlignment="1" applyProtection="1">
      <alignment horizontal="center" vertical="center" shrinkToFit="1"/>
      <protection locked="0"/>
    </xf>
    <xf numFmtId="0" fontId="44" fillId="3" borderId="0" xfId="14" applyFont="1" applyFill="1" applyAlignment="1" applyProtection="1">
      <alignment horizontal="center" vertical="center" shrinkToFit="1"/>
      <protection locked="0"/>
    </xf>
    <xf numFmtId="0" fontId="21" fillId="0" borderId="10" xfId="15" applyFont="1" applyBorder="1">
      <alignment vertical="center"/>
    </xf>
    <xf numFmtId="0" fontId="89" fillId="0" borderId="0" xfId="15" applyFont="1" applyAlignment="1">
      <alignment horizontal="center" vertical="center" wrapText="1"/>
    </xf>
    <xf numFmtId="0" fontId="44" fillId="3" borderId="2" xfId="15" applyFont="1" applyFill="1" applyBorder="1" applyAlignment="1" applyProtection="1">
      <alignment horizontal="center" vertical="center" shrinkToFit="1"/>
      <protection locked="0"/>
    </xf>
    <xf numFmtId="0" fontId="45" fillId="0" borderId="0" xfId="15" applyFont="1">
      <alignment vertical="center"/>
    </xf>
    <xf numFmtId="0" fontId="45" fillId="0" borderId="0" xfId="15" applyFont="1" applyAlignment="1">
      <alignment horizontal="center" vertical="center"/>
    </xf>
    <xf numFmtId="0" fontId="45" fillId="0" borderId="17" xfId="10" applyFont="1" applyBorder="1" applyAlignment="1">
      <alignment horizontal="center" vertical="center"/>
    </xf>
    <xf numFmtId="0" fontId="45" fillId="0" borderId="12" xfId="10" applyFont="1" applyBorder="1" applyAlignment="1">
      <alignment horizontal="center" vertical="center"/>
    </xf>
    <xf numFmtId="194" fontId="38" fillId="3" borderId="13" xfId="2" applyNumberFormat="1" applyFont="1" applyFill="1" applyBorder="1" applyAlignment="1" applyProtection="1">
      <alignment vertical="center" shrinkToFit="1"/>
      <protection locked="0"/>
    </xf>
    <xf numFmtId="194" fontId="59" fillId="3" borderId="13" xfId="2" applyNumberFormat="1" applyFont="1" applyFill="1" applyBorder="1" applyAlignment="1" applyProtection="1">
      <alignment vertical="center" shrinkToFit="1"/>
      <protection locked="0"/>
    </xf>
    <xf numFmtId="179" fontId="38" fillId="0" borderId="16" xfId="0" applyNumberFormat="1" applyFont="1" applyBorder="1" applyAlignment="1">
      <alignment horizontal="center" vertical="center" shrinkToFit="1"/>
    </xf>
    <xf numFmtId="0" fontId="38" fillId="7" borderId="0" xfId="0" applyFont="1" applyFill="1" applyAlignment="1">
      <alignment horizontal="center" vertical="center" wrapText="1"/>
    </xf>
    <xf numFmtId="179" fontId="38" fillId="7" borderId="6" xfId="0" applyNumberFormat="1" applyFont="1" applyFill="1" applyBorder="1" applyAlignment="1">
      <alignment vertical="center" shrinkToFit="1"/>
    </xf>
    <xf numFmtId="194" fontId="38" fillId="4" borderId="13" xfId="2" applyNumberFormat="1" applyFont="1" applyFill="1" applyBorder="1" applyAlignment="1" applyProtection="1">
      <alignment vertical="center" shrinkToFit="1"/>
    </xf>
    <xf numFmtId="0" fontId="68" fillId="7" borderId="0" xfId="0" applyFont="1" applyFill="1">
      <alignment vertical="center"/>
    </xf>
    <xf numFmtId="0" fontId="43" fillId="7" borderId="0" xfId="0" applyFont="1" applyFill="1">
      <alignment vertical="center"/>
    </xf>
    <xf numFmtId="0" fontId="16" fillId="0" borderId="21" xfId="0" applyFont="1" applyBorder="1">
      <alignment vertical="center"/>
    </xf>
    <xf numFmtId="189" fontId="48" fillId="0" borderId="0" xfId="0" applyNumberFormat="1" applyFont="1">
      <alignment vertical="center"/>
    </xf>
    <xf numFmtId="0" fontId="131" fillId="0" borderId="0" xfId="0" applyFont="1">
      <alignment vertical="center"/>
    </xf>
    <xf numFmtId="0" fontId="45" fillId="0" borderId="55" xfId="10" applyFont="1" applyBorder="1" applyAlignment="1">
      <alignment horizontal="center" vertical="center"/>
    </xf>
    <xf numFmtId="0" fontId="45" fillId="0" borderId="88" xfId="10" applyFont="1" applyBorder="1" applyAlignment="1">
      <alignment horizontal="center" vertical="center"/>
    </xf>
    <xf numFmtId="0" fontId="45" fillId="0" borderId="95" xfId="10" applyFont="1" applyBorder="1" applyAlignment="1">
      <alignment horizontal="center" vertical="center" wrapText="1"/>
    </xf>
    <xf numFmtId="0" fontId="45" fillId="0" borderId="96" xfId="10" applyFont="1" applyBorder="1" applyAlignment="1">
      <alignment horizontal="center" vertical="center" wrapText="1"/>
    </xf>
    <xf numFmtId="0" fontId="37" fillId="0" borderId="0" xfId="6">
      <alignment vertical="center"/>
    </xf>
    <xf numFmtId="0" fontId="38" fillId="5" borderId="3" xfId="0" applyFont="1" applyFill="1" applyBorder="1" applyAlignment="1" applyProtection="1">
      <alignment horizontal="center" vertical="center" shrinkToFit="1"/>
      <protection locked="0"/>
    </xf>
    <xf numFmtId="0" fontId="38" fillId="0" borderId="0" xfId="0" applyFont="1" applyAlignment="1">
      <alignment horizontal="left" vertical="center" wrapText="1"/>
    </xf>
    <xf numFmtId="0" fontId="133" fillId="0" borderId="0" xfId="0" applyFont="1" applyAlignment="1">
      <alignment horizontal="center" vertical="center"/>
    </xf>
    <xf numFmtId="0" fontId="134" fillId="0" borderId="13" xfId="1" applyFont="1" applyBorder="1" applyAlignment="1" applyProtection="1">
      <alignment vertical="center"/>
    </xf>
    <xf numFmtId="0" fontId="134" fillId="0" borderId="13" xfId="1" applyFont="1" applyBorder="1" applyAlignment="1" applyProtection="1">
      <alignment vertical="center" shrinkToFit="1"/>
    </xf>
    <xf numFmtId="0" fontId="71" fillId="0" borderId="0" xfId="0" applyFont="1">
      <alignment vertical="center"/>
    </xf>
    <xf numFmtId="0" fontId="51" fillId="0" borderId="0" xfId="0" applyFont="1">
      <alignment vertical="center"/>
    </xf>
    <xf numFmtId="0" fontId="53" fillId="0" borderId="0" xfId="5" applyFont="1" applyAlignment="1">
      <alignment vertical="center"/>
    </xf>
    <xf numFmtId="0" fontId="51" fillId="6" borderId="0" xfId="5" applyFont="1" applyFill="1" applyAlignment="1">
      <alignment horizontal="center" vertical="center" wrapText="1"/>
    </xf>
    <xf numFmtId="0" fontId="73" fillId="0" borderId="0" xfId="0" applyFont="1" applyAlignment="1">
      <alignment vertical="center" wrapText="1"/>
    </xf>
    <xf numFmtId="0" fontId="51" fillId="2" borderId="0" xfId="5" applyFont="1" applyFill="1" applyAlignment="1">
      <alignment vertical="center" wrapText="1"/>
    </xf>
    <xf numFmtId="0" fontId="55" fillId="3" borderId="3" xfId="0" applyFont="1" applyFill="1" applyBorder="1" applyAlignment="1">
      <alignment vertical="center" wrapText="1" shrinkToFit="1"/>
    </xf>
    <xf numFmtId="0" fontId="38" fillId="4" borderId="2" xfId="0" applyFont="1" applyFill="1" applyBorder="1" applyAlignment="1">
      <alignment vertical="center" wrapText="1" shrinkToFit="1"/>
    </xf>
    <xf numFmtId="0" fontId="38" fillId="4" borderId="5" xfId="0" applyFont="1" applyFill="1" applyBorder="1" applyAlignment="1">
      <alignment vertical="center" wrapText="1" shrinkToFit="1"/>
    </xf>
    <xf numFmtId="0" fontId="38" fillId="0" borderId="3" xfId="0" applyFont="1" applyBorder="1" applyAlignment="1">
      <alignment horizontal="center" vertical="center"/>
    </xf>
    <xf numFmtId="0" fontId="73" fillId="0" borderId="0" xfId="0" applyFont="1" applyAlignment="1">
      <alignment horizontal="center" vertical="center"/>
    </xf>
    <xf numFmtId="177" fontId="71" fillId="0" borderId="0" xfId="0" applyNumberFormat="1" applyFont="1" applyAlignment="1">
      <alignment horizontal="center" vertical="center"/>
    </xf>
    <xf numFmtId="0" fontId="38" fillId="5" borderId="3" xfId="0" applyFont="1" applyFill="1" applyBorder="1" applyAlignment="1">
      <alignment horizontal="center" vertical="center" shrinkToFit="1"/>
    </xf>
    <xf numFmtId="0" fontId="48" fillId="6" borderId="0" xfId="0" applyFont="1" applyFill="1">
      <alignment vertical="center"/>
    </xf>
    <xf numFmtId="0" fontId="73" fillId="6" borderId="0" xfId="0" applyFont="1" applyFill="1">
      <alignment vertical="center"/>
    </xf>
    <xf numFmtId="0" fontId="73" fillId="6" borderId="0" xfId="0" applyFont="1" applyFill="1" applyAlignment="1">
      <alignment horizontal="center" vertical="center"/>
    </xf>
    <xf numFmtId="0" fontId="38" fillId="0" borderId="3" xfId="0" applyFont="1" applyBorder="1" applyAlignment="1">
      <alignment horizontal="center" vertical="center" shrinkToFit="1"/>
    </xf>
    <xf numFmtId="0" fontId="48" fillId="0" borderId="0" xfId="0" applyFont="1" applyAlignment="1">
      <alignment horizontal="right" vertical="center"/>
    </xf>
    <xf numFmtId="49" fontId="73" fillId="0" borderId="0" xfId="0" applyNumberFormat="1" applyFont="1">
      <alignment vertical="center"/>
    </xf>
    <xf numFmtId="177" fontId="71" fillId="0" borderId="0" xfId="0" applyNumberFormat="1" applyFont="1">
      <alignment vertical="center"/>
    </xf>
    <xf numFmtId="0" fontId="48" fillId="0" borderId="0" xfId="0" applyFont="1" applyAlignment="1">
      <alignment horizontal="left" vertical="center"/>
    </xf>
    <xf numFmtId="0" fontId="38" fillId="0" borderId="1" xfId="0" applyFont="1" applyBorder="1" applyAlignment="1">
      <alignment horizontal="center" vertical="center" shrinkToFit="1"/>
    </xf>
    <xf numFmtId="49" fontId="73" fillId="0" borderId="0" xfId="0" applyNumberFormat="1" applyFont="1" applyAlignment="1">
      <alignment horizontal="center" vertical="center"/>
    </xf>
    <xf numFmtId="0" fontId="38" fillId="0" borderId="17" xfId="0" applyFont="1" applyBorder="1" applyAlignment="1">
      <alignment horizontal="center" vertical="center"/>
    </xf>
    <xf numFmtId="0" fontId="48" fillId="0" borderId="0" xfId="0" applyFont="1" applyAlignment="1">
      <alignment vertical="top"/>
    </xf>
    <xf numFmtId="0" fontId="29" fillId="0" borderId="1" xfId="5" applyFont="1" applyBorder="1" applyAlignment="1">
      <alignment horizontal="left" vertical="top" wrapText="1"/>
    </xf>
    <xf numFmtId="0" fontId="73" fillId="0" borderId="0" xfId="0" applyFont="1" applyAlignment="1">
      <alignment horizontal="right" vertical="center"/>
    </xf>
    <xf numFmtId="0" fontId="69" fillId="0" borderId="0" xfId="0" applyFont="1">
      <alignment vertical="center"/>
    </xf>
    <xf numFmtId="0" fontId="38" fillId="0" borderId="5" xfId="0" applyFont="1" applyBorder="1" applyAlignment="1">
      <alignment horizontal="center" vertical="center"/>
    </xf>
    <xf numFmtId="0" fontId="55" fillId="0" borderId="0" xfId="0" applyFont="1" applyAlignment="1">
      <alignment horizontal="left" vertical="center" shrinkToFit="1"/>
    </xf>
    <xf numFmtId="0" fontId="38" fillId="5" borderId="13" xfId="0" applyFont="1" applyFill="1" applyBorder="1" applyAlignment="1">
      <alignment horizontal="center" vertical="center"/>
    </xf>
    <xf numFmtId="0" fontId="38" fillId="5" borderId="13" xfId="0" applyFont="1" applyFill="1" applyBorder="1" applyAlignment="1">
      <alignment horizontal="center" vertical="center" shrinkToFit="1"/>
    </xf>
    <xf numFmtId="0" fontId="38" fillId="3" borderId="13" xfId="0" applyFont="1" applyFill="1" applyBorder="1" applyAlignment="1">
      <alignment horizontal="center" vertical="center"/>
    </xf>
    <xf numFmtId="0" fontId="38" fillId="0" borderId="0" xfId="0" applyFont="1" applyAlignment="1">
      <alignment horizontal="center" vertical="center" shrinkToFit="1"/>
    </xf>
    <xf numFmtId="0" fontId="51" fillId="2" borderId="0" xfId="5" applyFont="1" applyFill="1" applyAlignment="1">
      <alignment horizontal="left" vertical="center" wrapText="1"/>
    </xf>
    <xf numFmtId="0" fontId="38" fillId="5" borderId="13" xfId="0" applyFont="1" applyFill="1" applyBorder="1" applyAlignment="1" applyProtection="1">
      <alignment horizontal="center" vertical="center"/>
      <protection locked="0"/>
    </xf>
    <xf numFmtId="0" fontId="38" fillId="3" borderId="13" xfId="0" applyFont="1" applyFill="1" applyBorder="1" applyProtection="1">
      <alignment vertical="center"/>
      <protection locked="0"/>
    </xf>
    <xf numFmtId="0" fontId="38" fillId="3" borderId="13" xfId="0" applyFont="1" applyFill="1" applyBorder="1" applyAlignment="1" applyProtection="1">
      <alignment horizontal="center" vertical="center"/>
      <protection locked="0"/>
    </xf>
    <xf numFmtId="0" fontId="16" fillId="0" borderId="0" xfId="0" applyFont="1" applyAlignment="1">
      <alignment vertical="top"/>
    </xf>
    <xf numFmtId="0" fontId="38" fillId="3" borderId="0" xfId="0" applyFont="1" applyFill="1" applyAlignment="1">
      <alignment horizontal="center" vertical="center" shrinkToFit="1"/>
    </xf>
    <xf numFmtId="0" fontId="10" fillId="0" borderId="0" xfId="0" applyFont="1" applyAlignment="1"/>
    <xf numFmtId="0" fontId="40" fillId="4" borderId="0" xfId="0" applyFont="1" applyFill="1" applyAlignment="1">
      <alignment horizontal="center" vertical="center" shrinkToFit="1"/>
    </xf>
    <xf numFmtId="0" fontId="44" fillId="0" borderId="0" xfId="0" applyFont="1" applyAlignment="1">
      <alignment horizontal="center" vertical="center"/>
    </xf>
    <xf numFmtId="188" fontId="13" fillId="3" borderId="3" xfId="0" applyNumberFormat="1" applyFont="1" applyFill="1" applyBorder="1" applyAlignment="1">
      <alignment vertical="center" shrinkToFit="1"/>
    </xf>
    <xf numFmtId="0" fontId="76" fillId="0" borderId="0" xfId="0" applyFont="1" applyAlignment="1">
      <alignment vertical="center" shrinkToFit="1"/>
    </xf>
    <xf numFmtId="190" fontId="40" fillId="4" borderId="0" xfId="0" applyNumberFormat="1" applyFont="1" applyFill="1" applyAlignment="1">
      <alignment horizontal="center" vertical="center" shrinkToFit="1"/>
    </xf>
    <xf numFmtId="0" fontId="128" fillId="0" borderId="0" xfId="0" applyFont="1">
      <alignment vertical="center"/>
    </xf>
    <xf numFmtId="0" fontId="48" fillId="0" borderId="0" xfId="0" applyFont="1" applyAlignment="1">
      <alignment horizontal="left" vertical="top"/>
    </xf>
    <xf numFmtId="0" fontId="38" fillId="3" borderId="22" xfId="0" applyFont="1" applyFill="1" applyBorder="1" applyAlignment="1">
      <alignment vertical="center" shrinkToFit="1"/>
    </xf>
    <xf numFmtId="0" fontId="38" fillId="3" borderId="32" xfId="0" applyFont="1" applyFill="1" applyBorder="1" applyAlignment="1">
      <alignment vertical="center" shrinkToFit="1"/>
    </xf>
    <xf numFmtId="0" fontId="38" fillId="3" borderId="25" xfId="0" applyFont="1" applyFill="1" applyBorder="1" applyAlignment="1">
      <alignment vertical="center" shrinkToFit="1"/>
    </xf>
    <xf numFmtId="179" fontId="38" fillId="3" borderId="13" xfId="0" applyNumberFormat="1" applyFont="1" applyFill="1" applyBorder="1" applyAlignment="1">
      <alignment vertical="center" shrinkToFit="1"/>
    </xf>
    <xf numFmtId="178" fontId="38" fillId="3" borderId="13" xfId="0" applyNumberFormat="1" applyFont="1" applyFill="1" applyBorder="1" applyAlignment="1">
      <alignment vertical="center" shrinkToFit="1"/>
    </xf>
    <xf numFmtId="179" fontId="38" fillId="4" borderId="17" xfId="0" applyNumberFormat="1" applyFont="1" applyFill="1" applyBorder="1" applyAlignment="1">
      <alignment vertical="center" shrinkToFit="1"/>
    </xf>
    <xf numFmtId="179" fontId="38" fillId="4" borderId="13" xfId="0" applyNumberFormat="1" applyFont="1" applyFill="1" applyBorder="1" applyAlignment="1">
      <alignment vertical="center" shrinkToFit="1"/>
    </xf>
    <xf numFmtId="179" fontId="38" fillId="0" borderId="0" xfId="0" applyNumberFormat="1" applyFont="1" applyAlignment="1">
      <alignment horizontal="right" vertical="center" indent="1" shrinkToFit="1"/>
    </xf>
    <xf numFmtId="0" fontId="66" fillId="0" borderId="0" xfId="0" applyFont="1" applyAlignment="1">
      <alignment horizontal="left" vertical="center"/>
    </xf>
    <xf numFmtId="177" fontId="60" fillId="0" borderId="0" xfId="0" applyNumberFormat="1" applyFont="1" applyAlignment="1">
      <alignment horizontal="left" vertical="center" shrinkToFit="1"/>
    </xf>
    <xf numFmtId="0" fontId="77" fillId="0" borderId="0" xfId="0" applyFont="1" applyAlignment="1">
      <alignment horizontal="left" vertical="center"/>
    </xf>
    <xf numFmtId="0" fontId="38" fillId="7" borderId="0" xfId="0" applyFont="1" applyFill="1" applyAlignment="1">
      <alignment horizontal="right" vertical="center"/>
    </xf>
    <xf numFmtId="0" fontId="45" fillId="7" borderId="0" xfId="0" applyFont="1" applyFill="1" applyAlignment="1">
      <alignment horizontal="centerContinuous" vertical="center"/>
    </xf>
    <xf numFmtId="0" fontId="38" fillId="7" borderId="0" xfId="0" applyFont="1" applyFill="1" applyAlignment="1">
      <alignment horizontal="centerContinuous" vertical="center"/>
    </xf>
    <xf numFmtId="0" fontId="74" fillId="0" borderId="0" xfId="0" applyFont="1" applyAlignment="1">
      <alignment vertical="top"/>
    </xf>
    <xf numFmtId="0" fontId="38" fillId="5" borderId="13" xfId="24" applyFont="1" applyFill="1" applyBorder="1" applyProtection="1">
      <alignment vertical="center"/>
      <protection locked="0"/>
    </xf>
    <xf numFmtId="0" fontId="38" fillId="9" borderId="13" xfId="24" applyFont="1" applyFill="1" applyBorder="1" applyProtection="1">
      <alignment vertical="center"/>
      <protection locked="0"/>
    </xf>
    <xf numFmtId="0" fontId="38" fillId="9" borderId="5" xfId="24" applyFont="1" applyFill="1" applyBorder="1" applyProtection="1">
      <alignment vertical="center"/>
      <protection locked="0"/>
    </xf>
    <xf numFmtId="38" fontId="38" fillId="9" borderId="13" xfId="2" applyFont="1" applyFill="1" applyBorder="1" applyProtection="1">
      <alignment vertical="center"/>
      <protection locked="0"/>
    </xf>
    <xf numFmtId="0" fontId="38" fillId="9" borderId="7" xfId="24" applyFont="1" applyFill="1" applyBorder="1" applyProtection="1">
      <alignment vertical="center"/>
      <protection locked="0"/>
    </xf>
    <xf numFmtId="0" fontId="38" fillId="9" borderId="17" xfId="24" applyFont="1" applyFill="1" applyBorder="1" applyProtection="1">
      <alignment vertical="center"/>
      <protection locked="0"/>
    </xf>
    <xf numFmtId="38" fontId="38" fillId="9" borderId="17" xfId="2" applyFont="1" applyFill="1" applyBorder="1" applyProtection="1">
      <alignment vertical="center"/>
      <protection locked="0"/>
    </xf>
    <xf numFmtId="0" fontId="38" fillId="0" borderId="0" xfId="24" applyFont="1">
      <alignment vertical="center"/>
    </xf>
    <xf numFmtId="0" fontId="38" fillId="0" borderId="0" xfId="24" applyFont="1" applyAlignment="1">
      <alignment horizontal="center" vertical="center"/>
    </xf>
    <xf numFmtId="0" fontId="38" fillId="0" borderId="13" xfId="24" applyFont="1" applyBorder="1">
      <alignment vertical="center"/>
    </xf>
    <xf numFmtId="0" fontId="38" fillId="0" borderId="13" xfId="24" applyFont="1" applyBorder="1" applyAlignment="1">
      <alignment horizontal="center" vertical="center"/>
    </xf>
    <xf numFmtId="0" fontId="38" fillId="0" borderId="13" xfId="24" applyFont="1" applyBorder="1" applyAlignment="1">
      <alignment horizontal="centerContinuous" vertical="center"/>
    </xf>
    <xf numFmtId="0" fontId="38" fillId="0" borderId="3" xfId="24" applyFont="1" applyBorder="1" applyAlignment="1">
      <alignment horizontal="centerContinuous" vertical="center"/>
    </xf>
    <xf numFmtId="0" fontId="38" fillId="0" borderId="5" xfId="24" applyFont="1" applyBorder="1" applyAlignment="1">
      <alignment horizontal="centerContinuous" vertical="center"/>
    </xf>
    <xf numFmtId="38" fontId="38" fillId="0" borderId="13" xfId="2" applyFont="1" applyBorder="1" applyAlignment="1" applyProtection="1">
      <alignment horizontal="center" vertical="center"/>
    </xf>
    <xf numFmtId="0" fontId="38" fillId="0" borderId="3" xfId="24" applyFont="1" applyBorder="1" applyAlignment="1">
      <alignment horizontal="center" vertical="center"/>
    </xf>
    <xf numFmtId="0" fontId="38" fillId="0" borderId="5" xfId="24" applyFont="1" applyBorder="1" applyAlignment="1">
      <alignment horizontal="center" vertical="center"/>
    </xf>
    <xf numFmtId="0" fontId="93" fillId="0" borderId="13" xfId="24" applyFont="1" applyBorder="1" applyAlignment="1">
      <alignment horizontal="center" vertical="center" shrinkToFit="1"/>
    </xf>
    <xf numFmtId="0" fontId="93" fillId="0" borderId="13" xfId="24" applyFont="1" applyBorder="1" applyAlignment="1">
      <alignment horizontal="center" vertical="center"/>
    </xf>
    <xf numFmtId="0" fontId="38" fillId="0" borderId="0" xfId="24" applyFont="1" applyAlignment="1">
      <alignment horizontal="left" vertical="center"/>
    </xf>
    <xf numFmtId="0" fontId="93" fillId="10" borderId="13" xfId="24" applyFont="1" applyFill="1" applyBorder="1" applyAlignment="1">
      <alignment horizontal="center" vertical="center" shrinkToFit="1"/>
    </xf>
    <xf numFmtId="40" fontId="93" fillId="11" borderId="13" xfId="25" applyNumberFormat="1" applyFont="1" applyFill="1" applyBorder="1" applyAlignment="1" applyProtection="1">
      <alignment horizontal="center" vertical="center" shrinkToFit="1"/>
    </xf>
    <xf numFmtId="10" fontId="93" fillId="11" borderId="13" xfId="24" applyNumberFormat="1" applyFont="1" applyFill="1" applyBorder="1" applyAlignment="1">
      <alignment horizontal="center" vertical="center" shrinkToFit="1"/>
    </xf>
    <xf numFmtId="0" fontId="43" fillId="0" borderId="6" xfId="24" applyFont="1" applyBorder="1" applyAlignment="1">
      <alignment horizontal="centerContinuous" vertical="center"/>
    </xf>
    <xf numFmtId="0" fontId="43" fillId="0" borderId="6" xfId="0" applyFont="1" applyBorder="1" applyAlignment="1">
      <alignment horizontal="centerContinuous" vertical="center"/>
    </xf>
    <xf numFmtId="0" fontId="0" fillId="0" borderId="0" xfId="0" applyAlignment="1">
      <alignment horizontal="center" vertical="center"/>
    </xf>
    <xf numFmtId="0" fontId="45" fillId="0" borderId="0" xfId="24" applyFont="1">
      <alignment vertical="center"/>
    </xf>
    <xf numFmtId="0" fontId="43" fillId="0" borderId="6" xfId="24" applyFont="1" applyBorder="1" applyAlignment="1">
      <alignment horizontal="center" vertical="center"/>
    </xf>
    <xf numFmtId="0" fontId="43" fillId="0" borderId="6" xfId="0" applyFont="1" applyBorder="1" applyAlignment="1">
      <alignment horizontal="center" vertical="center"/>
    </xf>
    <xf numFmtId="0" fontId="43" fillId="0" borderId="13" xfId="24" applyFont="1" applyBorder="1" applyAlignment="1">
      <alignment horizontal="center" vertical="center"/>
    </xf>
    <xf numFmtId="0" fontId="43" fillId="0" borderId="3" xfId="24" applyFont="1" applyBorder="1" applyAlignment="1">
      <alignment horizontal="center" vertical="center"/>
    </xf>
    <xf numFmtId="0" fontId="45" fillId="0" borderId="0" xfId="24" applyFont="1" applyAlignment="1">
      <alignment horizontal="center" vertical="center"/>
    </xf>
    <xf numFmtId="0" fontId="45" fillId="0" borderId="13" xfId="24" applyFont="1" applyBorder="1" applyAlignment="1">
      <alignment horizontal="center" vertical="center"/>
    </xf>
    <xf numFmtId="0" fontId="43" fillId="0" borderId="3" xfId="24" applyFont="1" applyBorder="1" applyAlignment="1">
      <alignment vertical="center" wrapText="1"/>
    </xf>
    <xf numFmtId="0" fontId="43" fillId="0" borderId="13" xfId="24" applyFont="1" applyBorder="1" applyAlignment="1">
      <alignment horizontal="centerContinuous" vertical="center" wrapText="1"/>
    </xf>
    <xf numFmtId="0" fontId="45" fillId="0" borderId="13" xfId="24" applyFont="1" applyBorder="1" applyAlignment="1">
      <alignment horizontal="center" vertical="center" wrapText="1"/>
    </xf>
    <xf numFmtId="0" fontId="119" fillId="0" borderId="13" xfId="24" applyFont="1" applyBorder="1" applyAlignment="1">
      <alignment horizontal="center" vertical="center" wrapText="1"/>
    </xf>
    <xf numFmtId="0" fontId="38" fillId="0" borderId="13" xfId="24" applyFont="1" applyBorder="1" applyAlignment="1">
      <alignment horizontal="center" vertical="center" wrapText="1"/>
    </xf>
    <xf numFmtId="0" fontId="38" fillId="0" borderId="3" xfId="24" applyFont="1" applyBorder="1" applyAlignment="1">
      <alignment horizontal="centerContinuous" vertical="center" wrapText="1"/>
    </xf>
    <xf numFmtId="0" fontId="43" fillId="0" borderId="13" xfId="24" applyFont="1" applyBorder="1" applyAlignment="1">
      <alignment horizontal="center" vertical="center" wrapText="1"/>
    </xf>
    <xf numFmtId="0" fontId="43" fillId="0" borderId="13" xfId="24" applyFont="1" applyBorder="1" applyAlignment="1">
      <alignment horizontal="center" vertical="center" shrinkToFit="1"/>
    </xf>
    <xf numFmtId="0" fontId="119" fillId="0" borderId="13" xfId="24" applyFont="1" applyBorder="1" applyAlignment="1">
      <alignment horizontal="center" vertical="center"/>
    </xf>
    <xf numFmtId="0" fontId="119" fillId="0" borderId="0" xfId="24" applyFont="1" applyAlignment="1">
      <alignment horizontal="center" vertical="center"/>
    </xf>
    <xf numFmtId="0" fontId="38" fillId="0" borderId="13" xfId="24" applyFont="1" applyBorder="1" applyAlignment="1">
      <alignment horizontal="center" vertical="center" shrinkToFit="1"/>
    </xf>
    <xf numFmtId="49" fontId="38" fillId="0" borderId="13" xfId="24" applyNumberFormat="1" applyFont="1" applyBorder="1" applyAlignment="1">
      <alignment horizontal="center" vertical="center" shrinkToFit="1"/>
    </xf>
    <xf numFmtId="38" fontId="38" fillId="0" borderId="13" xfId="2" applyFont="1" applyBorder="1" applyAlignment="1" applyProtection="1">
      <alignment horizontal="center" vertical="center" shrinkToFit="1"/>
    </xf>
    <xf numFmtId="0" fontId="38" fillId="5" borderId="13" xfId="24" applyFont="1" applyFill="1" applyBorder="1">
      <alignment vertical="center"/>
    </xf>
    <xf numFmtId="0" fontId="46" fillId="9" borderId="13" xfId="10" applyFont="1" applyFill="1" applyBorder="1">
      <alignment vertical="center"/>
    </xf>
    <xf numFmtId="0" fontId="38" fillId="9" borderId="13" xfId="24" applyFont="1" applyFill="1" applyBorder="1">
      <alignment vertical="center"/>
    </xf>
    <xf numFmtId="38" fontId="46" fillId="9" borderId="13" xfId="11" applyFont="1" applyFill="1" applyBorder="1" applyProtection="1">
      <alignment vertical="center"/>
    </xf>
    <xf numFmtId="38" fontId="38" fillId="4" borderId="13" xfId="2" applyFont="1" applyFill="1" applyBorder="1" applyProtection="1">
      <alignment vertical="center"/>
    </xf>
    <xf numFmtId="40" fontId="38" fillId="9" borderId="13" xfId="2" applyNumberFormat="1" applyFont="1" applyFill="1" applyBorder="1" applyProtection="1">
      <alignment vertical="center"/>
    </xf>
    <xf numFmtId="186" fontId="38" fillId="0" borderId="13" xfId="24" applyNumberFormat="1" applyFont="1" applyBorder="1">
      <alignment vertical="center"/>
    </xf>
    <xf numFmtId="183" fontId="38" fillId="0" borderId="13" xfId="24" applyNumberFormat="1" applyFont="1" applyBorder="1">
      <alignment vertical="center"/>
    </xf>
    <xf numFmtId="38" fontId="38" fillId="0" borderId="13" xfId="2" applyFont="1" applyBorder="1" applyAlignment="1" applyProtection="1">
      <alignment horizontal="right" vertical="center"/>
    </xf>
    <xf numFmtId="38" fontId="38" fillId="0" borderId="13" xfId="24" applyNumberFormat="1" applyFont="1" applyBorder="1">
      <alignment vertical="center"/>
    </xf>
    <xf numFmtId="38" fontId="38" fillId="0" borderId="13" xfId="2" applyFont="1" applyBorder="1" applyProtection="1">
      <alignment vertical="center"/>
    </xf>
    <xf numFmtId="0" fontId="46" fillId="9" borderId="12" xfId="10" applyFont="1" applyFill="1" applyBorder="1" applyAlignment="1">
      <alignment vertical="center" shrinkToFit="1"/>
    </xf>
    <xf numFmtId="38" fontId="46" fillId="9" borderId="12" xfId="11" applyFont="1" applyFill="1" applyBorder="1" applyProtection="1">
      <alignment vertical="center"/>
    </xf>
    <xf numFmtId="0" fontId="46" fillId="9" borderId="13" xfId="10" applyFont="1" applyFill="1" applyBorder="1" applyAlignment="1">
      <alignment vertical="center" shrinkToFit="1"/>
    </xf>
    <xf numFmtId="0" fontId="118" fillId="0" borderId="13" xfId="10" applyFont="1" applyBorder="1" applyAlignment="1">
      <alignment vertical="center" shrinkToFit="1"/>
    </xf>
    <xf numFmtId="0" fontId="118" fillId="0" borderId="13" xfId="10" applyFont="1" applyBorder="1" applyAlignment="1">
      <alignment horizontal="center" vertical="center" shrinkToFit="1"/>
    </xf>
    <xf numFmtId="38" fontId="95" fillId="9" borderId="13" xfId="11" applyFont="1" applyFill="1" applyBorder="1" applyProtection="1">
      <alignment vertical="center"/>
    </xf>
    <xf numFmtId="0" fontId="38" fillId="9" borderId="5" xfId="24" applyFont="1" applyFill="1" applyBorder="1">
      <alignment vertical="center"/>
    </xf>
    <xf numFmtId="38" fontId="38" fillId="9" borderId="13" xfId="2" applyFont="1" applyFill="1" applyBorder="1" applyProtection="1">
      <alignment vertical="center"/>
    </xf>
    <xf numFmtId="0" fontId="38" fillId="9" borderId="7" xfId="24" applyFont="1" applyFill="1" applyBorder="1">
      <alignment vertical="center"/>
    </xf>
    <xf numFmtId="0" fontId="38" fillId="9" borderId="17" xfId="24" applyFont="1" applyFill="1" applyBorder="1">
      <alignment vertical="center"/>
    </xf>
    <xf numFmtId="38" fontId="38" fillId="9" borderId="17" xfId="2" applyFont="1" applyFill="1" applyBorder="1" applyProtection="1">
      <alignment vertical="center"/>
    </xf>
    <xf numFmtId="40" fontId="38" fillId="9" borderId="17" xfId="2" applyNumberFormat="1" applyFont="1" applyFill="1" applyBorder="1" applyProtection="1">
      <alignment vertical="center"/>
    </xf>
    <xf numFmtId="0" fontId="38" fillId="0" borderId="17" xfId="24" applyFont="1" applyBorder="1">
      <alignment vertical="center"/>
    </xf>
    <xf numFmtId="0" fontId="38" fillId="0" borderId="13" xfId="24" applyFont="1" applyBorder="1" applyAlignment="1">
      <alignment vertical="center" wrapText="1"/>
    </xf>
    <xf numFmtId="0" fontId="38" fillId="0" borderId="48" xfId="24" applyFont="1" applyBorder="1">
      <alignment vertical="center"/>
    </xf>
    <xf numFmtId="0" fontId="38" fillId="0" borderId="91" xfId="24" applyFont="1" applyBorder="1">
      <alignment vertical="center"/>
    </xf>
    <xf numFmtId="38" fontId="38" fillId="4" borderId="91" xfId="2" applyFont="1" applyFill="1" applyBorder="1" applyAlignment="1" applyProtection="1">
      <alignment horizontal="right" vertical="center"/>
    </xf>
    <xf numFmtId="0" fontId="38" fillId="0" borderId="87" xfId="24" applyFont="1" applyBorder="1">
      <alignment vertical="center"/>
    </xf>
    <xf numFmtId="0" fontId="38" fillId="0" borderId="5" xfId="24" applyFont="1" applyBorder="1">
      <alignment vertical="center"/>
    </xf>
    <xf numFmtId="38" fontId="38" fillId="0" borderId="53" xfId="2" applyFont="1" applyBorder="1" applyProtection="1">
      <alignment vertical="center"/>
    </xf>
    <xf numFmtId="38" fontId="38" fillId="0" borderId="54" xfId="2" applyFont="1" applyBorder="1" applyProtection="1">
      <alignment vertical="center"/>
    </xf>
    <xf numFmtId="38" fontId="38" fillId="0" borderId="91" xfId="24" applyNumberFormat="1" applyFont="1" applyBorder="1">
      <alignment vertical="center"/>
    </xf>
    <xf numFmtId="0" fontId="38" fillId="0" borderId="12" xfId="24" applyFont="1" applyBorder="1">
      <alignment vertical="center"/>
    </xf>
    <xf numFmtId="38" fontId="38" fillId="0" borderId="12" xfId="2" applyFont="1" applyBorder="1" applyProtection="1">
      <alignment vertical="center"/>
    </xf>
    <xf numFmtId="38" fontId="38" fillId="0" borderId="13" xfId="2" applyFont="1" applyBorder="1" applyAlignment="1" applyProtection="1">
      <alignment vertical="center"/>
    </xf>
    <xf numFmtId="38" fontId="0" fillId="0" borderId="13" xfId="0" applyNumberFormat="1" applyBorder="1">
      <alignment vertical="center"/>
    </xf>
    <xf numFmtId="40" fontId="38" fillId="9" borderId="13" xfId="2" applyNumberFormat="1" applyFont="1" applyFill="1" applyBorder="1" applyProtection="1">
      <alignment vertical="center"/>
      <protection locked="0"/>
    </xf>
    <xf numFmtId="40" fontId="38" fillId="9" borderId="17" xfId="2" applyNumberFormat="1" applyFont="1" applyFill="1" applyBorder="1" applyProtection="1">
      <alignment vertical="center"/>
      <protection locked="0"/>
    </xf>
    <xf numFmtId="38" fontId="93" fillId="13" borderId="13" xfId="25" applyFont="1" applyFill="1" applyBorder="1" applyAlignment="1" applyProtection="1">
      <alignment horizontal="center" vertical="center" shrinkToFit="1"/>
      <protection locked="0"/>
    </xf>
    <xf numFmtId="0" fontId="38" fillId="0" borderId="87" xfId="24" applyFont="1" applyBorder="1" applyProtection="1">
      <alignment vertical="center"/>
      <protection locked="0"/>
    </xf>
    <xf numFmtId="0" fontId="38" fillId="0" borderId="5" xfId="24" applyFont="1" applyBorder="1" applyProtection="1">
      <alignment vertical="center"/>
      <protection locked="0"/>
    </xf>
    <xf numFmtId="0" fontId="45" fillId="0" borderId="13" xfId="10" applyFont="1" applyBorder="1" applyAlignment="1">
      <alignment horizontal="center" vertical="center" wrapText="1"/>
    </xf>
    <xf numFmtId="0" fontId="45" fillId="0" borderId="13" xfId="10" applyFont="1" applyBorder="1" applyAlignment="1">
      <alignment horizontal="center" vertical="center"/>
    </xf>
    <xf numFmtId="0" fontId="93" fillId="11" borderId="13" xfId="24" applyFont="1" applyFill="1" applyBorder="1" applyAlignment="1">
      <alignment horizontal="center" vertical="center" shrinkToFit="1"/>
    </xf>
    <xf numFmtId="0" fontId="45" fillId="0" borderId="92" xfId="10" applyFont="1" applyBorder="1" applyAlignment="1">
      <alignment vertical="center" shrinkToFit="1"/>
    </xf>
    <xf numFmtId="0" fontId="38" fillId="0" borderId="92" xfId="24" applyFont="1" applyBorder="1" applyAlignment="1">
      <alignment horizontal="center" vertical="center"/>
    </xf>
    <xf numFmtId="0" fontId="38" fillId="5" borderId="13" xfId="24" applyFont="1" applyFill="1" applyBorder="1" applyAlignment="1" applyProtection="1">
      <alignment horizontal="center" vertical="center"/>
      <protection locked="0"/>
    </xf>
    <xf numFmtId="0" fontId="44" fillId="5" borderId="2" xfId="10" applyFont="1" applyFill="1" applyBorder="1" applyAlignment="1" applyProtection="1">
      <alignment horizontal="center" vertical="center" shrinkToFit="1"/>
      <protection locked="0"/>
    </xf>
    <xf numFmtId="0" fontId="44" fillId="3" borderId="6" xfId="14" applyFont="1" applyFill="1" applyBorder="1" applyAlignment="1" applyProtection="1">
      <alignment horizontal="center" vertical="center" shrinkToFit="1"/>
      <protection locked="0"/>
    </xf>
    <xf numFmtId="38" fontId="16" fillId="4" borderId="13" xfId="2" applyFont="1" applyFill="1" applyBorder="1" applyProtection="1">
      <alignment vertical="center"/>
    </xf>
    <xf numFmtId="40" fontId="38" fillId="11" borderId="13" xfId="25" applyNumberFormat="1" applyFont="1" applyFill="1" applyBorder="1" applyAlignment="1" applyProtection="1">
      <alignment horizontal="center" vertical="center" shrinkToFit="1"/>
      <protection locked="0"/>
    </xf>
    <xf numFmtId="0" fontId="38" fillId="13" borderId="13" xfId="24" applyFont="1" applyFill="1" applyBorder="1" applyAlignment="1" applyProtection="1">
      <alignment horizontal="center" vertical="center" shrinkToFit="1"/>
      <protection locked="0"/>
    </xf>
    <xf numFmtId="10" fontId="38" fillId="11" borderId="13" xfId="24" applyNumberFormat="1" applyFont="1" applyFill="1" applyBorder="1" applyAlignment="1" applyProtection="1">
      <alignment horizontal="center" vertical="center" shrinkToFit="1"/>
      <protection locked="0"/>
    </xf>
    <xf numFmtId="38" fontId="38" fillId="13" borderId="13" xfId="25" applyFont="1" applyFill="1" applyBorder="1" applyAlignment="1" applyProtection="1">
      <alignment horizontal="center" vertical="center" shrinkToFit="1"/>
    </xf>
    <xf numFmtId="38" fontId="38" fillId="0" borderId="0" xfId="0" applyNumberFormat="1" applyFont="1" applyAlignment="1">
      <alignment vertical="center" shrinkToFit="1"/>
    </xf>
    <xf numFmtId="0" fontId="38" fillId="8" borderId="0" xfId="0" applyFont="1" applyFill="1" applyAlignment="1">
      <alignment vertical="center" shrinkToFit="1"/>
    </xf>
    <xf numFmtId="0" fontId="44" fillId="3" borderId="0" xfId="10" applyFont="1" applyFill="1" applyAlignment="1" applyProtection="1">
      <alignment horizontal="center" vertical="center" shrinkToFit="1"/>
      <protection locked="0"/>
    </xf>
    <xf numFmtId="0" fontId="44" fillId="4" borderId="0" xfId="10" applyFont="1" applyFill="1" applyAlignment="1">
      <alignment vertical="center" shrinkToFit="1"/>
    </xf>
    <xf numFmtId="195" fontId="45" fillId="0" borderId="13" xfId="10" applyNumberFormat="1" applyFont="1" applyBorder="1" applyAlignment="1">
      <alignment horizontal="center" vertical="center" shrinkToFit="1"/>
    </xf>
    <xf numFmtId="2" fontId="45" fillId="0" borderId="13" xfId="10" applyNumberFormat="1" applyFont="1" applyBorder="1" applyAlignment="1">
      <alignment horizontal="center" vertical="center" shrinkToFit="1"/>
    </xf>
    <xf numFmtId="196" fontId="45" fillId="0" borderId="13" xfId="10" applyNumberFormat="1" applyFont="1" applyBorder="1" applyAlignment="1">
      <alignment horizontal="center" vertical="center" shrinkToFit="1"/>
    </xf>
    <xf numFmtId="38" fontId="38" fillId="0" borderId="0" xfId="2" applyFont="1" applyProtection="1">
      <alignment vertical="center"/>
    </xf>
    <xf numFmtId="38" fontId="38" fillId="0" borderId="0" xfId="24" applyNumberFormat="1" applyFont="1">
      <alignment vertical="center"/>
    </xf>
    <xf numFmtId="0" fontId="38" fillId="0" borderId="13" xfId="24" quotePrefix="1" applyFont="1" applyBorder="1" applyAlignment="1">
      <alignment horizontal="center" vertical="center"/>
    </xf>
    <xf numFmtId="38" fontId="38" fillId="12" borderId="13" xfId="2" applyFont="1" applyFill="1" applyBorder="1" applyAlignment="1" applyProtection="1">
      <alignment horizontal="right" vertical="center" shrinkToFit="1"/>
    </xf>
    <xf numFmtId="38" fontId="38" fillId="12" borderId="89" xfId="25" applyFont="1" applyFill="1" applyBorder="1" applyAlignment="1" applyProtection="1">
      <alignment horizontal="center" vertical="center" shrinkToFit="1"/>
    </xf>
    <xf numFmtId="38" fontId="38" fillId="12" borderId="53" xfId="25" applyFont="1" applyFill="1" applyBorder="1" applyAlignment="1" applyProtection="1">
      <alignment horizontal="center" vertical="center" shrinkToFit="1"/>
    </xf>
    <xf numFmtId="38" fontId="38" fillId="12" borderId="53" xfId="2" applyFont="1" applyFill="1" applyBorder="1" applyAlignment="1" applyProtection="1">
      <alignment horizontal="right" vertical="center" shrinkToFit="1"/>
    </xf>
    <xf numFmtId="38" fontId="38" fillId="12" borderId="53" xfId="2" applyFont="1" applyFill="1" applyBorder="1" applyAlignment="1" applyProtection="1">
      <alignment horizontal="center" vertical="center" shrinkToFit="1"/>
    </xf>
    <xf numFmtId="38" fontId="38" fillId="12" borderId="90" xfId="2" applyFont="1" applyFill="1" applyBorder="1" applyAlignment="1" applyProtection="1">
      <alignment horizontal="right" vertical="center" shrinkToFit="1"/>
    </xf>
    <xf numFmtId="0" fontId="44" fillId="4" borderId="0" xfId="10" applyFont="1" applyFill="1">
      <alignment vertical="center"/>
    </xf>
    <xf numFmtId="0" fontId="55" fillId="4" borderId="3" xfId="0" applyFont="1" applyFill="1" applyBorder="1" applyAlignment="1" applyProtection="1">
      <alignment vertical="center" wrapText="1" shrinkToFit="1"/>
      <protection locked="0"/>
    </xf>
    <xf numFmtId="2" fontId="123" fillId="3" borderId="13" xfId="8" applyNumberFormat="1" applyFont="1" applyFill="1" applyBorder="1" applyProtection="1">
      <alignment vertical="center"/>
      <protection locked="0"/>
    </xf>
    <xf numFmtId="0" fontId="38" fillId="9" borderId="13" xfId="24" applyFont="1" applyFill="1" applyBorder="1" applyAlignment="1">
      <alignment vertical="center" shrinkToFit="1"/>
    </xf>
    <xf numFmtId="38" fontId="38" fillId="4" borderId="91" xfId="2" applyFont="1" applyFill="1" applyBorder="1" applyAlignment="1">
      <alignment horizontal="right" vertical="center"/>
    </xf>
    <xf numFmtId="0" fontId="135" fillId="0" borderId="17" xfId="0" applyFont="1" applyBorder="1" applyAlignment="1">
      <alignment horizontal="left" vertical="center"/>
    </xf>
    <xf numFmtId="0" fontId="38" fillId="0" borderId="0" xfId="0" applyFont="1">
      <alignment vertical="center"/>
    </xf>
    <xf numFmtId="0" fontId="24" fillId="6" borderId="0" xfId="0" applyFont="1" applyFill="1" applyAlignment="1">
      <alignment horizontal="center" vertical="center" wrapText="1"/>
    </xf>
    <xf numFmtId="0" fontId="49" fillId="6" borderId="0" xfId="0" applyFont="1" applyFill="1" applyAlignment="1">
      <alignment horizontal="center" vertical="center"/>
    </xf>
    <xf numFmtId="0" fontId="38" fillId="0" borderId="0" xfId="0" applyFont="1" applyAlignment="1">
      <alignment vertical="center" wrapText="1"/>
    </xf>
    <xf numFmtId="0" fontId="10" fillId="0" borderId="0" xfId="0" applyFont="1" applyAlignment="1">
      <alignment vertical="center" wrapText="1"/>
    </xf>
    <xf numFmtId="0" fontId="38" fillId="0" borderId="0" xfId="0" applyFont="1" applyAlignment="1">
      <alignment vertical="top"/>
    </xf>
    <xf numFmtId="0" fontId="29" fillId="0" borderId="1" xfId="5" applyFont="1" applyBorder="1" applyAlignment="1">
      <alignment horizontal="left" vertical="top" wrapText="1"/>
    </xf>
    <xf numFmtId="0" fontId="29" fillId="0" borderId="4" xfId="5" applyFont="1" applyBorder="1" applyAlignment="1">
      <alignment horizontal="left" vertical="top" wrapText="1"/>
    </xf>
    <xf numFmtId="0" fontId="29" fillId="0" borderId="8" xfId="5" applyFont="1" applyBorder="1" applyAlignment="1">
      <alignment horizontal="left" vertical="top" wrapText="1"/>
    </xf>
    <xf numFmtId="0" fontId="69" fillId="0" borderId="3" xfId="0" applyFont="1" applyBorder="1" applyAlignment="1">
      <alignment horizontal="center" vertical="center" shrinkToFit="1"/>
    </xf>
    <xf numFmtId="0" fontId="69" fillId="0" borderId="2" xfId="0" applyFont="1" applyBorder="1" applyAlignment="1">
      <alignment horizontal="center" vertical="center" shrinkToFit="1"/>
    </xf>
    <xf numFmtId="0" fontId="69" fillId="0" borderId="5" xfId="0" applyFont="1" applyBorder="1" applyAlignment="1">
      <alignment horizontal="center" vertical="center" shrinkToFit="1"/>
    </xf>
    <xf numFmtId="0" fontId="69" fillId="0" borderId="45" xfId="0" applyFont="1" applyBorder="1" applyAlignment="1">
      <alignment horizontal="center" vertical="center" shrinkToFit="1"/>
    </xf>
    <xf numFmtId="0" fontId="69" fillId="0" borderId="46" xfId="0" applyFont="1" applyBorder="1" applyAlignment="1">
      <alignment horizontal="center" vertical="center" shrinkToFit="1"/>
    </xf>
    <xf numFmtId="0" fontId="69" fillId="0" borderId="13" xfId="0" applyFont="1" applyBorder="1" applyAlignment="1">
      <alignment horizontal="center" vertical="center" shrinkToFit="1"/>
    </xf>
    <xf numFmtId="0" fontId="69" fillId="0" borderId="50" xfId="0" applyFont="1" applyBorder="1" applyAlignment="1">
      <alignment horizontal="center" vertical="center" shrinkToFit="1"/>
    </xf>
    <xf numFmtId="0" fontId="69" fillId="0" borderId="48" xfId="0" applyFont="1" applyBorder="1" applyAlignment="1">
      <alignment horizontal="center" vertical="center" shrinkToFit="1"/>
    </xf>
    <xf numFmtId="0" fontId="69" fillId="0" borderId="51" xfId="0" applyFont="1" applyBorder="1" applyAlignment="1">
      <alignment horizontal="center" vertical="center" shrinkToFit="1"/>
    </xf>
    <xf numFmtId="0" fontId="68" fillId="0" borderId="0" xfId="0" applyFont="1" applyAlignment="1">
      <alignment horizontal="center" vertical="center"/>
    </xf>
    <xf numFmtId="0" fontId="38" fillId="0" borderId="13" xfId="0" applyFont="1" applyBorder="1" applyAlignment="1">
      <alignment horizontal="center" vertical="center"/>
    </xf>
    <xf numFmtId="0" fontId="38" fillId="0" borderId="13" xfId="0" applyFont="1" applyBorder="1">
      <alignment vertical="center"/>
    </xf>
    <xf numFmtId="0" fontId="38" fillId="0" borderId="5" xfId="0" applyFont="1" applyBorder="1" applyAlignment="1">
      <alignment horizontal="center" vertical="center"/>
    </xf>
    <xf numFmtId="0" fontId="38" fillId="3" borderId="12" xfId="0" applyFont="1" applyFill="1" applyBorder="1" applyAlignment="1">
      <alignment horizontal="center" vertical="center"/>
    </xf>
    <xf numFmtId="0" fontId="38" fillId="3" borderId="4" xfId="0" applyFont="1" applyFill="1" applyBorder="1" applyAlignment="1">
      <alignment horizontal="center" vertical="center"/>
    </xf>
    <xf numFmtId="0" fontId="38" fillId="0" borderId="3" xfId="0" applyFont="1" applyBorder="1" applyAlignment="1">
      <alignment horizontal="center" vertical="center"/>
    </xf>
    <xf numFmtId="0" fontId="38" fillId="0" borderId="2" xfId="0" applyFont="1" applyBorder="1" applyAlignment="1">
      <alignment horizontal="center" vertical="center"/>
    </xf>
    <xf numFmtId="0" fontId="38" fillId="0" borderId="17" xfId="0" applyFont="1" applyBorder="1" applyAlignment="1">
      <alignment horizontal="center" vertical="center" textRotation="255"/>
    </xf>
    <xf numFmtId="0" fontId="38" fillId="0" borderId="29" xfId="0" applyFont="1" applyBorder="1" applyAlignment="1">
      <alignment horizontal="center" vertical="center" textRotation="255"/>
    </xf>
    <xf numFmtId="0" fontId="38" fillId="0" borderId="12" xfId="0" applyFont="1" applyBorder="1" applyAlignment="1">
      <alignment horizontal="center" vertical="center" textRotation="255"/>
    </xf>
    <xf numFmtId="177" fontId="16" fillId="4" borderId="3" xfId="2" applyNumberFormat="1" applyFont="1" applyFill="1" applyBorder="1" applyAlignment="1" applyProtection="1">
      <alignment vertical="center" shrinkToFit="1"/>
    </xf>
    <xf numFmtId="0" fontId="38" fillId="4" borderId="2" xfId="0" applyFont="1" applyFill="1" applyBorder="1" applyAlignment="1">
      <alignment vertical="center" shrinkToFit="1"/>
    </xf>
    <xf numFmtId="0" fontId="38" fillId="4" borderId="5" xfId="0" applyFont="1" applyFill="1" applyBorder="1" applyAlignment="1">
      <alignment vertical="center" shrinkToFit="1"/>
    </xf>
    <xf numFmtId="0" fontId="55" fillId="3" borderId="3" xfId="0" applyFont="1" applyFill="1" applyBorder="1" applyAlignment="1">
      <alignment horizontal="left" vertical="center" shrinkToFit="1"/>
    </xf>
    <xf numFmtId="0" fontId="55" fillId="0" borderId="2" xfId="0" applyFont="1" applyBorder="1" applyAlignment="1">
      <alignment horizontal="left" vertical="center" shrinkToFit="1"/>
    </xf>
    <xf numFmtId="0" fontId="55" fillId="0" borderId="5" xfId="0" applyFont="1" applyBorder="1" applyAlignment="1">
      <alignment horizontal="left" vertical="center" shrinkToFit="1"/>
    </xf>
    <xf numFmtId="187" fontId="55" fillId="3" borderId="3" xfId="0" applyNumberFormat="1" applyFont="1" applyFill="1" applyBorder="1" applyAlignment="1">
      <alignment horizontal="left" vertical="center" shrinkToFit="1"/>
    </xf>
    <xf numFmtId="187" fontId="55" fillId="0" borderId="2" xfId="0" applyNumberFormat="1" applyFont="1" applyBorder="1" applyAlignment="1">
      <alignment horizontal="left" vertical="center" shrinkToFit="1"/>
    </xf>
    <xf numFmtId="187" fontId="55" fillId="0" borderId="5" xfId="0" applyNumberFormat="1" applyFont="1" applyBorder="1" applyAlignment="1">
      <alignment horizontal="left" vertical="center" shrinkToFit="1"/>
    </xf>
    <xf numFmtId="0" fontId="38" fillId="0" borderId="13" xfId="0" applyFont="1" applyBorder="1" applyAlignment="1">
      <alignment horizontal="center" vertical="center" wrapText="1"/>
    </xf>
    <xf numFmtId="177" fontId="55" fillId="3" borderId="3" xfId="2" applyNumberFormat="1" applyFont="1" applyFill="1" applyBorder="1" applyAlignment="1" applyProtection="1">
      <alignment vertical="center" shrinkToFit="1"/>
    </xf>
    <xf numFmtId="0" fontId="55" fillId="0" borderId="2" xfId="0" applyFont="1" applyBorder="1" applyAlignment="1">
      <alignment vertical="center" shrinkToFit="1"/>
    </xf>
    <xf numFmtId="0" fontId="55" fillId="0" borderId="5" xfId="0" applyFont="1" applyBorder="1" applyAlignment="1">
      <alignment vertical="center" shrinkToFit="1"/>
    </xf>
    <xf numFmtId="0" fontId="38" fillId="0" borderId="17" xfId="0" applyFont="1" applyBorder="1" applyAlignment="1">
      <alignment horizontal="center" vertical="center" wrapText="1"/>
    </xf>
    <xf numFmtId="0" fontId="38" fillId="5" borderId="3" xfId="0" applyFont="1" applyFill="1" applyBorder="1" applyAlignment="1">
      <alignment vertical="center" shrinkToFit="1"/>
    </xf>
    <xf numFmtId="0" fontId="38" fillId="0" borderId="2" xfId="0" applyFont="1" applyBorder="1" applyAlignment="1">
      <alignment vertical="center" shrinkToFit="1"/>
    </xf>
    <xf numFmtId="0" fontId="38" fillId="0" borderId="5" xfId="0" applyFont="1" applyBorder="1" applyAlignment="1">
      <alignment vertical="center" shrinkToFit="1"/>
    </xf>
    <xf numFmtId="0" fontId="38" fillId="0" borderId="3" xfId="0" applyFont="1" applyBorder="1" applyAlignment="1">
      <alignment horizontal="center" vertical="center" wrapText="1"/>
    </xf>
    <xf numFmtId="0" fontId="38" fillId="0" borderId="2" xfId="0" applyFont="1" applyBorder="1" applyAlignment="1">
      <alignment horizontal="center" vertical="center" wrapText="1"/>
    </xf>
    <xf numFmtId="177" fontId="55" fillId="3" borderId="3" xfId="2" applyNumberFormat="1" applyFont="1" applyFill="1" applyBorder="1" applyAlignment="1" applyProtection="1">
      <alignment horizontal="left" vertical="center" shrinkToFit="1"/>
    </xf>
    <xf numFmtId="0" fontId="38" fillId="0" borderId="3" xfId="0" applyFont="1" applyBorder="1">
      <alignment vertical="center"/>
    </xf>
    <xf numFmtId="0" fontId="38" fillId="0" borderId="2" xfId="0" applyFont="1" applyBorder="1">
      <alignment vertical="center"/>
    </xf>
    <xf numFmtId="0" fontId="38" fillId="5" borderId="3" xfId="0" applyFont="1" applyFill="1" applyBorder="1" applyAlignment="1">
      <alignment horizontal="center" vertical="center"/>
    </xf>
    <xf numFmtId="0" fontId="38" fillId="5" borderId="2" xfId="0" applyFont="1" applyFill="1" applyBorder="1" applyAlignment="1">
      <alignment horizontal="center" vertical="center"/>
    </xf>
    <xf numFmtId="0" fontId="38" fillId="5" borderId="5" xfId="0" applyFont="1" applyFill="1" applyBorder="1" applyAlignment="1">
      <alignment horizontal="center" vertical="center"/>
    </xf>
    <xf numFmtId="0" fontId="38" fillId="5" borderId="3" xfId="0" applyFont="1" applyFill="1" applyBorder="1" applyAlignment="1">
      <alignment horizontal="center" vertical="center" shrinkToFit="1"/>
    </xf>
    <xf numFmtId="0" fontId="38" fillId="5" borderId="2" xfId="0" applyFont="1" applyFill="1" applyBorder="1" applyAlignment="1">
      <alignment horizontal="center" vertical="center" shrinkToFit="1"/>
    </xf>
    <xf numFmtId="0" fontId="38" fillId="5" borderId="5" xfId="0" applyFont="1" applyFill="1" applyBorder="1" applyAlignment="1">
      <alignment horizontal="center" vertical="center" shrinkToFit="1"/>
    </xf>
    <xf numFmtId="0" fontId="38" fillId="4" borderId="3" xfId="0" applyFont="1" applyFill="1" applyBorder="1" applyAlignment="1">
      <alignment vertical="center" shrinkToFit="1"/>
    </xf>
    <xf numFmtId="0" fontId="38" fillId="0" borderId="29" xfId="0" applyFont="1" applyBorder="1" applyAlignment="1">
      <alignment horizontal="center" vertical="center" wrapText="1"/>
    </xf>
    <xf numFmtId="0" fontId="38" fillId="3" borderId="12" xfId="0" applyFont="1" applyFill="1" applyBorder="1" applyAlignment="1" applyProtection="1">
      <alignment horizontal="center" vertical="center"/>
      <protection locked="0"/>
    </xf>
    <xf numFmtId="0" fontId="38" fillId="3" borderId="4" xfId="0" applyFont="1" applyFill="1" applyBorder="1" applyAlignment="1" applyProtection="1">
      <alignment horizontal="center" vertical="center"/>
      <protection locked="0"/>
    </xf>
    <xf numFmtId="177" fontId="16" fillId="4" borderId="3" xfId="2" applyNumberFormat="1" applyFont="1" applyFill="1" applyBorder="1" applyAlignment="1" applyProtection="1">
      <alignment vertical="center" shrinkToFit="1"/>
      <protection locked="0"/>
    </xf>
    <xf numFmtId="0" fontId="38" fillId="4" borderId="2" xfId="0" applyFont="1" applyFill="1" applyBorder="1" applyAlignment="1" applyProtection="1">
      <alignment vertical="center" shrinkToFit="1"/>
      <protection locked="0"/>
    </xf>
    <xf numFmtId="0" fontId="38" fillId="4" borderId="5" xfId="0" applyFont="1" applyFill="1" applyBorder="1" applyAlignment="1" applyProtection="1">
      <alignment vertical="center" shrinkToFit="1"/>
      <protection locked="0"/>
    </xf>
    <xf numFmtId="177" fontId="55" fillId="3" borderId="3" xfId="2" applyNumberFormat="1" applyFont="1" applyFill="1" applyBorder="1" applyAlignment="1" applyProtection="1">
      <alignment vertical="center" shrinkToFit="1"/>
      <protection locked="0"/>
    </xf>
    <xf numFmtId="0" fontId="55" fillId="0" borderId="2" xfId="0" applyFont="1" applyBorder="1" applyAlignment="1" applyProtection="1">
      <alignment vertical="center" shrinkToFit="1"/>
      <protection locked="0"/>
    </xf>
    <xf numFmtId="0" fontId="55" fillId="0" borderId="5" xfId="0" applyFont="1" applyBorder="1" applyAlignment="1" applyProtection="1">
      <alignment vertical="center" shrinkToFit="1"/>
      <protection locked="0"/>
    </xf>
    <xf numFmtId="0" fontId="55" fillId="3" borderId="3" xfId="0" applyFont="1" applyFill="1" applyBorder="1" applyAlignment="1" applyProtection="1">
      <alignment horizontal="left" vertical="center" shrinkToFit="1"/>
      <protection locked="0"/>
    </xf>
    <xf numFmtId="0" fontId="55" fillId="0" borderId="2" xfId="0" applyFont="1" applyBorder="1" applyAlignment="1" applyProtection="1">
      <alignment horizontal="left" vertical="center" shrinkToFit="1"/>
      <protection locked="0"/>
    </xf>
    <xf numFmtId="0" fontId="55" fillId="0" borderId="5" xfId="0" applyFont="1" applyBorder="1" applyAlignment="1" applyProtection="1">
      <alignment horizontal="left" vertical="center" shrinkToFit="1"/>
      <protection locked="0"/>
    </xf>
    <xf numFmtId="187" fontId="55" fillId="3" borderId="3" xfId="0" applyNumberFormat="1" applyFont="1" applyFill="1" applyBorder="1" applyAlignment="1" applyProtection="1">
      <alignment horizontal="left" vertical="center" shrinkToFit="1"/>
      <protection locked="0"/>
    </xf>
    <xf numFmtId="187" fontId="55" fillId="0" borderId="2" xfId="0" applyNumberFormat="1" applyFont="1" applyBorder="1" applyAlignment="1" applyProtection="1">
      <alignment horizontal="left" vertical="center" shrinkToFit="1"/>
      <protection locked="0"/>
    </xf>
    <xf numFmtId="187" fontId="55" fillId="0" borderId="5" xfId="0" applyNumberFormat="1" applyFont="1" applyBorder="1" applyAlignment="1" applyProtection="1">
      <alignment horizontal="left" vertical="center" shrinkToFit="1"/>
      <protection locked="0"/>
    </xf>
    <xf numFmtId="0" fontId="125" fillId="3" borderId="3" xfId="0" applyFont="1" applyFill="1" applyBorder="1" applyAlignment="1">
      <alignment horizontal="left" vertical="center" shrinkToFit="1"/>
    </xf>
    <xf numFmtId="0" fontId="125" fillId="0" borderId="2" xfId="0" applyFont="1" applyBorder="1" applyAlignment="1">
      <alignment horizontal="left" vertical="center" shrinkToFit="1"/>
    </xf>
    <xf numFmtId="0" fontId="125" fillId="0" borderId="5" xfId="0" applyFont="1" applyBorder="1" applyAlignment="1">
      <alignment horizontal="left" vertical="center" shrinkToFit="1"/>
    </xf>
    <xf numFmtId="0" fontId="38" fillId="5" borderId="3" xfId="0" applyFont="1" applyFill="1" applyBorder="1" applyAlignment="1" applyProtection="1">
      <alignment horizontal="center" vertical="center" shrinkToFit="1"/>
      <protection locked="0"/>
    </xf>
    <xf numFmtId="0" fontId="38" fillId="5" borderId="2" xfId="0" applyFont="1" applyFill="1" applyBorder="1" applyAlignment="1" applyProtection="1">
      <alignment horizontal="center" vertical="center" shrinkToFit="1"/>
      <protection locked="0"/>
    </xf>
    <xf numFmtId="0" fontId="38" fillId="5" borderId="5" xfId="0" applyFont="1" applyFill="1" applyBorder="1" applyAlignment="1" applyProtection="1">
      <alignment horizontal="center" vertical="center" shrinkToFit="1"/>
      <protection locked="0"/>
    </xf>
    <xf numFmtId="0" fontId="38" fillId="0" borderId="13" xfId="0" applyFont="1" applyBorder="1" applyAlignment="1">
      <alignment horizontal="center" vertical="center" textRotation="255"/>
    </xf>
    <xf numFmtId="0" fontId="38" fillId="4" borderId="3" xfId="0" applyFont="1" applyFill="1" applyBorder="1" applyAlignment="1" applyProtection="1">
      <alignment vertical="center" shrinkToFit="1"/>
      <protection locked="0"/>
    </xf>
    <xf numFmtId="0" fontId="38" fillId="5" borderId="3" xfId="0" applyFont="1" applyFill="1" applyBorder="1" applyAlignment="1" applyProtection="1">
      <alignment vertical="center" shrinkToFit="1"/>
      <protection locked="0"/>
    </xf>
    <xf numFmtId="0" fontId="38" fillId="0" borderId="2" xfId="0" applyFont="1" applyBorder="1" applyAlignment="1" applyProtection="1">
      <alignment vertical="center" shrinkToFit="1"/>
      <protection locked="0"/>
    </xf>
    <xf numFmtId="0" fontId="38" fillId="0" borderId="5" xfId="0" applyFont="1" applyBorder="1" applyAlignment="1" applyProtection="1">
      <alignment vertical="center" shrinkToFit="1"/>
      <protection locked="0"/>
    </xf>
    <xf numFmtId="177" fontId="55" fillId="3" borderId="3" xfId="2" applyNumberFormat="1" applyFont="1" applyFill="1" applyBorder="1" applyAlignment="1" applyProtection="1">
      <alignment horizontal="left" vertical="center" shrinkToFit="1"/>
      <protection locked="0"/>
    </xf>
    <xf numFmtId="0" fontId="73" fillId="0" borderId="0" xfId="0" applyFont="1" applyAlignment="1">
      <alignment vertical="center" wrapText="1"/>
    </xf>
    <xf numFmtId="0" fontId="73" fillId="0" borderId="0" xfId="0" applyFont="1" applyAlignment="1">
      <alignment horizontal="left" vertical="center" wrapText="1"/>
    </xf>
    <xf numFmtId="0" fontId="0" fillId="0" borderId="2" xfId="0" applyBorder="1">
      <alignment vertical="center"/>
    </xf>
    <xf numFmtId="0" fontId="0" fillId="5" borderId="2" xfId="0" applyFill="1" applyBorder="1" applyAlignment="1">
      <alignment horizontal="center" vertical="center"/>
    </xf>
    <xf numFmtId="0" fontId="0" fillId="5" borderId="5" xfId="0" applyFill="1" applyBorder="1" applyAlignment="1">
      <alignment horizontal="center" vertical="center"/>
    </xf>
    <xf numFmtId="0" fontId="38" fillId="5" borderId="3" xfId="0" applyFont="1" applyFill="1" applyBorder="1" applyAlignment="1" applyProtection="1">
      <alignment horizontal="center" vertical="center"/>
      <protection locked="0"/>
    </xf>
    <xf numFmtId="0" fontId="38" fillId="5" borderId="2" xfId="0" applyFont="1" applyFill="1" applyBorder="1" applyAlignment="1" applyProtection="1">
      <alignment horizontal="center" vertical="center"/>
      <protection locked="0"/>
    </xf>
    <xf numFmtId="0" fontId="38" fillId="5" borderId="5" xfId="0" applyFont="1" applyFill="1" applyBorder="1" applyAlignment="1" applyProtection="1">
      <alignment horizontal="center" vertical="center"/>
      <protection locked="0"/>
    </xf>
    <xf numFmtId="0" fontId="79" fillId="0" borderId="0" xfId="0" applyFont="1" applyAlignment="1">
      <alignment horizontal="left" vertical="center" wrapText="1"/>
    </xf>
    <xf numFmtId="0" fontId="79" fillId="0" borderId="0" xfId="0" applyFont="1" applyAlignment="1">
      <alignment horizontal="left" vertical="center"/>
    </xf>
    <xf numFmtId="0" fontId="10" fillId="0" borderId="2" xfId="0" applyFont="1" applyBorder="1" applyAlignment="1">
      <alignment horizontal="left" vertical="center"/>
    </xf>
    <xf numFmtId="0" fontId="10" fillId="0" borderId="5" xfId="0" applyFont="1" applyBorder="1" applyAlignment="1">
      <alignment horizontal="left" vertical="center"/>
    </xf>
    <xf numFmtId="0" fontId="46" fillId="4" borderId="3" xfId="0" applyFont="1" applyFill="1" applyBorder="1" applyAlignment="1">
      <alignment horizontal="right" vertical="center" shrinkToFit="1"/>
    </xf>
    <xf numFmtId="0" fontId="46" fillId="4" borderId="2" xfId="0" applyFont="1" applyFill="1" applyBorder="1" applyAlignment="1">
      <alignment horizontal="right" vertical="center" shrinkToFit="1"/>
    </xf>
    <xf numFmtId="0" fontId="46" fillId="4" borderId="2" xfId="0" applyFont="1" applyFill="1" applyBorder="1" applyAlignment="1">
      <alignment horizontal="center" vertical="center" shrinkToFit="1"/>
    </xf>
    <xf numFmtId="0" fontId="46" fillId="4" borderId="5" xfId="0" applyFont="1" applyFill="1" applyBorder="1" applyAlignment="1">
      <alignment horizontal="right" vertical="center" shrinkToFit="1"/>
    </xf>
    <xf numFmtId="0" fontId="10" fillId="0" borderId="2" xfId="0" applyFont="1" applyBorder="1" applyAlignment="1">
      <alignment horizontal="left" vertical="center" wrapText="1"/>
    </xf>
    <xf numFmtId="0" fontId="10" fillId="0" borderId="5" xfId="0" applyFont="1" applyBorder="1" applyAlignment="1">
      <alignment horizontal="left" vertical="center" wrapText="1"/>
    </xf>
    <xf numFmtId="0" fontId="44" fillId="3" borderId="3" xfId="0" applyFont="1" applyFill="1" applyBorder="1" applyAlignment="1">
      <alignment horizontal="right" vertical="center" shrinkToFit="1"/>
    </xf>
    <xf numFmtId="0" fontId="44" fillId="3" borderId="2" xfId="0" applyFont="1" applyFill="1" applyBorder="1" applyAlignment="1">
      <alignment horizontal="right" vertical="center" shrinkToFit="1"/>
    </xf>
    <xf numFmtId="0" fontId="38" fillId="3" borderId="2" xfId="0" applyFont="1" applyFill="1" applyBorder="1" applyAlignment="1">
      <alignment horizontal="center" vertical="center" shrinkToFit="1"/>
    </xf>
    <xf numFmtId="0" fontId="38" fillId="3" borderId="5" xfId="0" applyFont="1" applyFill="1" applyBorder="1" applyAlignment="1">
      <alignment horizontal="center" vertical="center" shrinkToFit="1"/>
    </xf>
    <xf numFmtId="0" fontId="38" fillId="0" borderId="0" xfId="0" applyFont="1" applyAlignment="1">
      <alignment horizontal="center" vertical="center"/>
    </xf>
    <xf numFmtId="0" fontId="38" fillId="0" borderId="0" xfId="0" applyFont="1" applyAlignment="1">
      <alignment horizontal="left" vertical="center"/>
    </xf>
    <xf numFmtId="0" fontId="14" fillId="0" borderId="0" xfId="0" applyFont="1" applyAlignment="1">
      <alignment horizontal="center" vertical="center"/>
    </xf>
    <xf numFmtId="0" fontId="38" fillId="0" borderId="0" xfId="0" applyFont="1" applyAlignment="1">
      <alignment horizontal="left" vertical="center" wrapText="1"/>
    </xf>
    <xf numFmtId="0" fontId="38" fillId="0" borderId="10" xfId="0" applyFont="1" applyBorder="1" applyAlignment="1">
      <alignment horizontal="center" vertical="top"/>
    </xf>
    <xf numFmtId="0" fontId="38" fillId="4" borderId="0" xfId="0" applyFont="1" applyFill="1" applyAlignment="1">
      <alignment vertical="center" shrinkToFit="1"/>
    </xf>
    <xf numFmtId="0" fontId="38" fillId="4" borderId="0" xfId="0" applyFont="1" applyFill="1" applyAlignment="1">
      <alignment horizontal="center" vertical="center" shrinkToFit="1"/>
    </xf>
    <xf numFmtId="0" fontId="40" fillId="4" borderId="0" xfId="0" applyFont="1" applyFill="1" applyAlignment="1">
      <alignment horizontal="center" vertical="center" shrinkToFit="1"/>
    </xf>
    <xf numFmtId="0" fontId="38" fillId="5" borderId="0" xfId="0" applyFont="1" applyFill="1" applyAlignment="1" applyProtection="1">
      <alignment horizontal="left" vertical="center" shrinkToFit="1"/>
      <protection locked="0"/>
    </xf>
    <xf numFmtId="187" fontId="38" fillId="4" borderId="0" xfId="0" applyNumberFormat="1" applyFont="1" applyFill="1" applyAlignment="1">
      <alignment vertical="center" shrinkToFit="1"/>
    </xf>
    <xf numFmtId="0" fontId="38" fillId="7" borderId="6" xfId="0" applyFont="1" applyFill="1" applyBorder="1" applyAlignment="1">
      <alignment vertical="top" wrapText="1"/>
    </xf>
    <xf numFmtId="0" fontId="0" fillId="0" borderId="6" xfId="0" applyBorder="1" applyAlignment="1">
      <alignment vertical="top" wrapText="1"/>
    </xf>
    <xf numFmtId="0" fontId="0" fillId="0" borderId="0" xfId="0" applyAlignment="1">
      <alignment vertical="top" wrapText="1"/>
    </xf>
    <xf numFmtId="0" fontId="10" fillId="0" borderId="6" xfId="0" applyFont="1" applyBorder="1" applyAlignment="1">
      <alignment horizontal="center" vertical="center" wrapText="1"/>
    </xf>
    <xf numFmtId="0" fontId="38" fillId="0" borderId="6" xfId="0" applyFont="1" applyBorder="1" applyAlignment="1">
      <alignment horizontal="center" vertical="center"/>
    </xf>
    <xf numFmtId="0" fontId="38" fillId="0" borderId="7" xfId="0" applyFont="1" applyBorder="1" applyAlignment="1">
      <alignment horizontal="center" vertical="center"/>
    </xf>
    <xf numFmtId="0" fontId="10" fillId="0" borderId="0" xfId="0" applyFont="1" applyAlignment="1">
      <alignment horizontal="center" vertical="center" wrapText="1"/>
    </xf>
    <xf numFmtId="0" fontId="38" fillId="0" borderId="9" xfId="0" applyFont="1" applyBorder="1" applyAlignment="1">
      <alignment horizontal="center" vertical="center"/>
    </xf>
    <xf numFmtId="0" fontId="10" fillId="0" borderId="0" xfId="0" applyFont="1" applyAlignment="1">
      <alignment horizontal="center" vertical="center"/>
    </xf>
    <xf numFmtId="0" fontId="38" fillId="0" borderId="10" xfId="0" applyFont="1" applyBorder="1" applyAlignment="1">
      <alignment horizontal="center" vertical="center"/>
    </xf>
    <xf numFmtId="0" fontId="38" fillId="0" borderId="11" xfId="0" applyFont="1" applyBorder="1" applyAlignment="1">
      <alignment horizontal="center" vertical="center"/>
    </xf>
    <xf numFmtId="177" fontId="38" fillId="4" borderId="6" xfId="0" applyNumberFormat="1" applyFont="1" applyFill="1" applyBorder="1" applyAlignment="1">
      <alignment horizontal="right" vertical="center" shrinkToFit="1"/>
    </xf>
    <xf numFmtId="177" fontId="0" fillId="4" borderId="6" xfId="0" applyNumberFormat="1" applyFill="1" applyBorder="1" applyAlignment="1">
      <alignment horizontal="right" vertical="center" shrinkToFit="1"/>
    </xf>
    <xf numFmtId="192" fontId="38" fillId="3" borderId="0" xfId="0" applyNumberFormat="1" applyFont="1" applyFill="1" applyAlignment="1" applyProtection="1">
      <alignment horizontal="right" vertical="center" shrinkToFit="1"/>
      <protection locked="0"/>
    </xf>
    <xf numFmtId="192" fontId="0" fillId="3" borderId="0" xfId="0" applyNumberFormat="1" applyFill="1" applyAlignment="1" applyProtection="1">
      <alignment horizontal="right" vertical="center" shrinkToFit="1"/>
      <protection locked="0"/>
    </xf>
    <xf numFmtId="177" fontId="38" fillId="4" borderId="0" xfId="0" applyNumberFormat="1" applyFont="1" applyFill="1" applyAlignment="1">
      <alignment horizontal="right" vertical="center" shrinkToFit="1"/>
    </xf>
    <xf numFmtId="177" fontId="0" fillId="4" borderId="0" xfId="0" applyNumberFormat="1" applyFill="1" applyAlignment="1">
      <alignment horizontal="right" vertical="center" shrinkToFit="1"/>
    </xf>
    <xf numFmtId="177" fontId="38" fillId="3" borderId="10" xfId="0" applyNumberFormat="1" applyFont="1" applyFill="1" applyBorder="1" applyAlignment="1" applyProtection="1">
      <alignment horizontal="right" vertical="center"/>
      <protection locked="0"/>
    </xf>
    <xf numFmtId="0" fontId="10" fillId="0" borderId="7"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11" xfId="0" applyFont="1" applyBorder="1" applyAlignment="1">
      <alignment horizontal="center" vertical="center" wrapText="1"/>
    </xf>
    <xf numFmtId="0" fontId="38" fillId="7" borderId="0" xfId="0" applyFont="1" applyFill="1" applyAlignment="1">
      <alignment vertical="top" wrapText="1"/>
    </xf>
    <xf numFmtId="0" fontId="0" fillId="0" borderId="0" xfId="0" applyAlignment="1">
      <alignment horizontal="center" vertical="center" shrinkToFit="1"/>
    </xf>
    <xf numFmtId="0" fontId="0" fillId="0" borderId="0" xfId="0" applyAlignment="1">
      <alignment vertical="center" shrinkToFit="1"/>
    </xf>
    <xf numFmtId="197" fontId="38" fillId="3" borderId="2" xfId="0" applyNumberFormat="1" applyFont="1" applyFill="1" applyBorder="1" applyAlignment="1" applyProtection="1">
      <alignment horizontal="center" vertical="center" shrinkToFit="1"/>
      <protection locked="0"/>
    </xf>
    <xf numFmtId="197" fontId="0" fillId="3" borderId="2" xfId="0" applyNumberFormat="1" applyFill="1" applyBorder="1" applyAlignment="1" applyProtection="1">
      <alignment vertical="center" shrinkToFit="1"/>
      <protection locked="0"/>
    </xf>
    <xf numFmtId="197" fontId="0" fillId="3" borderId="5" xfId="0" applyNumberFormat="1" applyFill="1" applyBorder="1" applyAlignment="1" applyProtection="1">
      <alignment vertical="center" shrinkToFit="1"/>
      <protection locked="0"/>
    </xf>
    <xf numFmtId="197" fontId="44" fillId="3" borderId="3" xfId="0" applyNumberFormat="1" applyFont="1" applyFill="1" applyBorder="1" applyAlignment="1" applyProtection="1">
      <alignment horizontal="right" vertical="center" shrinkToFit="1"/>
      <protection locked="0"/>
    </xf>
    <xf numFmtId="197" fontId="0" fillId="0" borderId="2" xfId="0" applyNumberFormat="1" applyBorder="1" applyAlignment="1" applyProtection="1">
      <alignment vertical="center" shrinkToFit="1"/>
      <protection locked="0"/>
    </xf>
    <xf numFmtId="0" fontId="45" fillId="4" borderId="2" xfId="0" applyFont="1" applyFill="1" applyBorder="1" applyAlignment="1">
      <alignment horizontal="right" vertical="center" shrinkToFit="1"/>
    </xf>
    <xf numFmtId="0" fontId="45" fillId="4" borderId="5" xfId="0" applyFont="1" applyFill="1" applyBorder="1" applyAlignment="1">
      <alignment horizontal="right" vertical="center" shrinkToFit="1"/>
    </xf>
    <xf numFmtId="0" fontId="0" fillId="0" borderId="2" xfId="0" applyBorder="1" applyAlignment="1">
      <alignment horizontal="left" vertical="center"/>
    </xf>
    <xf numFmtId="0" fontId="0" fillId="0" borderId="5" xfId="0" applyBorder="1" applyAlignment="1">
      <alignment horizontal="left" vertical="center"/>
    </xf>
    <xf numFmtId="0" fontId="0" fillId="0" borderId="0" xfId="0" applyAlignment="1">
      <alignment vertical="center" wrapText="1"/>
    </xf>
    <xf numFmtId="0" fontId="45" fillId="4" borderId="3" xfId="0" applyFont="1" applyFill="1" applyBorder="1" applyAlignment="1">
      <alignment horizontal="right" vertical="center" shrinkToFit="1"/>
    </xf>
    <xf numFmtId="0" fontId="126" fillId="4" borderId="2" xfId="0" applyFont="1" applyFill="1" applyBorder="1" applyAlignment="1">
      <alignment vertical="center" shrinkToFit="1"/>
    </xf>
    <xf numFmtId="0" fontId="45" fillId="4" borderId="2" xfId="0" applyFont="1" applyFill="1" applyBorder="1" applyAlignment="1">
      <alignment horizontal="center" vertical="center" shrinkToFit="1"/>
    </xf>
    <xf numFmtId="0" fontId="126" fillId="0" borderId="2" xfId="0" applyFont="1" applyBorder="1" applyAlignment="1">
      <alignment horizontal="center" vertical="center" shrinkToFit="1"/>
    </xf>
    <xf numFmtId="0" fontId="0" fillId="4" borderId="0" xfId="0" applyFill="1" applyAlignment="1">
      <alignment horizontal="center" vertical="center" shrinkToFit="1"/>
    </xf>
    <xf numFmtId="0" fontId="0" fillId="5" borderId="0" xfId="0" applyFill="1" applyAlignment="1" applyProtection="1">
      <alignment horizontal="left" vertical="center"/>
      <protection locked="0"/>
    </xf>
    <xf numFmtId="187" fontId="0" fillId="0" borderId="0" xfId="0" applyNumberFormat="1" applyAlignment="1">
      <alignment vertical="center" shrinkToFit="1"/>
    </xf>
    <xf numFmtId="0" fontId="42" fillId="4" borderId="0" xfId="0" applyFont="1" applyFill="1" applyAlignment="1">
      <alignment horizontal="left" vertical="center" shrinkToFit="1"/>
    </xf>
    <xf numFmtId="0" fontId="42" fillId="4" borderId="0" xfId="0" applyFont="1" applyFill="1" applyAlignment="1">
      <alignment horizontal="center" vertical="center" shrinkToFit="1"/>
    </xf>
    <xf numFmtId="0" fontId="40" fillId="7" borderId="0" xfId="0" applyFont="1" applyFill="1" applyAlignment="1">
      <alignment horizontal="left" vertical="center" wrapText="1"/>
    </xf>
    <xf numFmtId="0" fontId="40" fillId="4" borderId="0" xfId="0" applyFont="1" applyFill="1">
      <alignment vertical="center"/>
    </xf>
    <xf numFmtId="0" fontId="59" fillId="0" borderId="0" xfId="0" applyFont="1" applyAlignment="1">
      <alignment horizontal="left" vertical="top" wrapText="1"/>
    </xf>
    <xf numFmtId="0" fontId="80" fillId="0" borderId="0" xfId="0" applyFont="1" applyAlignment="1">
      <alignment horizontal="center" vertical="center"/>
    </xf>
    <xf numFmtId="0" fontId="16" fillId="0" borderId="0" xfId="0" applyFont="1" applyAlignment="1">
      <alignment vertical="top" wrapText="1"/>
    </xf>
    <xf numFmtId="0" fontId="38" fillId="0" borderId="0" xfId="0" applyFont="1" applyAlignment="1">
      <alignment vertical="top" wrapText="1"/>
    </xf>
    <xf numFmtId="0" fontId="0" fillId="0" borderId="0" xfId="0">
      <alignment vertical="center"/>
    </xf>
    <xf numFmtId="0" fontId="16" fillId="7" borderId="0" xfId="0" applyFont="1" applyFill="1" applyAlignment="1" applyProtection="1">
      <alignment horizontal="left" vertical="center" wrapText="1"/>
      <protection hidden="1"/>
    </xf>
    <xf numFmtId="0" fontId="81" fillId="0" borderId="0" xfId="0" applyFont="1" applyAlignment="1">
      <alignment horizontal="center" vertical="center"/>
    </xf>
    <xf numFmtId="0" fontId="0" fillId="0" borderId="0" xfId="0" applyAlignment="1">
      <alignment horizontal="center" vertical="center"/>
    </xf>
    <xf numFmtId="0" fontId="16" fillId="0" borderId="0" xfId="0" applyFont="1" applyAlignment="1">
      <alignment vertical="center" wrapText="1"/>
    </xf>
    <xf numFmtId="0" fontId="38" fillId="4" borderId="0" xfId="0" applyFont="1" applyFill="1" applyAlignment="1">
      <alignment horizontal="left" vertical="center" shrinkToFit="1"/>
    </xf>
    <xf numFmtId="0" fontId="30" fillId="4" borderId="0" xfId="0" applyFont="1" applyFill="1" applyAlignment="1">
      <alignment horizontal="center" vertical="center" shrinkToFit="1"/>
    </xf>
    <xf numFmtId="0" fontId="38" fillId="3" borderId="0" xfId="0" applyFont="1" applyFill="1" applyAlignment="1">
      <alignment vertical="center" shrinkToFit="1"/>
    </xf>
    <xf numFmtId="0" fontId="38" fillId="0" borderId="0" xfId="0" applyFont="1" applyAlignment="1">
      <alignment horizontal="center" vertical="center" shrinkToFit="1"/>
    </xf>
    <xf numFmtId="0" fontId="132" fillId="7" borderId="0" xfId="1" applyFont="1" applyFill="1" applyAlignment="1" applyProtection="1">
      <alignment horizontal="left" vertical="center" wrapText="1"/>
    </xf>
    <xf numFmtId="188" fontId="13" fillId="3" borderId="3" xfId="0" applyNumberFormat="1" applyFont="1" applyFill="1" applyBorder="1" applyAlignment="1" applyProtection="1">
      <alignment vertical="center" shrinkToFit="1"/>
      <protection locked="0"/>
    </xf>
    <xf numFmtId="0" fontId="0" fillId="0" borderId="2" xfId="0" applyBorder="1" applyAlignment="1" applyProtection="1">
      <alignment vertical="center" shrinkToFit="1"/>
      <protection locked="0"/>
    </xf>
    <xf numFmtId="0" fontId="0" fillId="0" borderId="5" xfId="0" applyBorder="1" applyAlignment="1" applyProtection="1">
      <alignment vertical="center" shrinkToFit="1"/>
      <protection locked="0"/>
    </xf>
    <xf numFmtId="0" fontId="13" fillId="3" borderId="3" xfId="0" applyFont="1" applyFill="1" applyBorder="1" applyAlignment="1" applyProtection="1">
      <alignment vertical="center" shrinkToFit="1"/>
      <protection locked="0"/>
    </xf>
    <xf numFmtId="0" fontId="13" fillId="3" borderId="2" xfId="0" applyFont="1" applyFill="1" applyBorder="1" applyAlignment="1" applyProtection="1">
      <alignment vertical="center" shrinkToFit="1"/>
      <protection locked="0"/>
    </xf>
    <xf numFmtId="0" fontId="38" fillId="0" borderId="3" xfId="0" applyFont="1" applyBorder="1" applyAlignment="1">
      <alignment vertical="center" wrapText="1"/>
    </xf>
    <xf numFmtId="0" fontId="38" fillId="0" borderId="2" xfId="0" applyFont="1" applyBorder="1" applyAlignment="1">
      <alignment vertical="center" wrapText="1"/>
    </xf>
    <xf numFmtId="0" fontId="38" fillId="0" borderId="5" xfId="0" applyFont="1" applyBorder="1" applyAlignment="1">
      <alignment vertical="center" wrapText="1"/>
    </xf>
    <xf numFmtId="0" fontId="38" fillId="3" borderId="3" xfId="0" applyFont="1" applyFill="1" applyBorder="1" applyAlignment="1">
      <alignment vertical="center" wrapText="1"/>
    </xf>
    <xf numFmtId="0" fontId="38" fillId="3" borderId="2" xfId="0" applyFont="1" applyFill="1" applyBorder="1" applyAlignment="1">
      <alignment vertical="center" wrapText="1"/>
    </xf>
    <xf numFmtId="0" fontId="38" fillId="3" borderId="5" xfId="0" applyFont="1" applyFill="1" applyBorder="1" applyAlignment="1">
      <alignment vertical="center" wrapText="1"/>
    </xf>
    <xf numFmtId="0" fontId="38" fillId="0" borderId="3" xfId="0" applyFont="1" applyBorder="1" applyAlignment="1">
      <alignment horizontal="left" vertical="center" wrapText="1"/>
    </xf>
    <xf numFmtId="0" fontId="38" fillId="0" borderId="2" xfId="0" applyFont="1" applyBorder="1" applyAlignment="1">
      <alignment horizontal="left" vertical="center" wrapText="1"/>
    </xf>
    <xf numFmtId="0" fontId="38" fillId="0" borderId="5" xfId="0" applyFont="1" applyBorder="1" applyAlignment="1">
      <alignment horizontal="left" vertical="center" wrapText="1"/>
    </xf>
    <xf numFmtId="0" fontId="38" fillId="0" borderId="5" xfId="0" applyFont="1" applyBorder="1">
      <alignment vertical="center"/>
    </xf>
    <xf numFmtId="0" fontId="38" fillId="0" borderId="8" xfId="0" applyFont="1" applyBorder="1" applyAlignment="1">
      <alignment vertical="center" wrapText="1" shrinkToFit="1"/>
    </xf>
    <xf numFmtId="0" fontId="38" fillId="0" borderId="0" xfId="0" applyFont="1" applyAlignment="1">
      <alignment vertical="center" wrapText="1" shrinkToFit="1"/>
    </xf>
    <xf numFmtId="0" fontId="45" fillId="7" borderId="3" xfId="0" applyFont="1" applyFill="1" applyBorder="1">
      <alignment vertical="center"/>
    </xf>
    <xf numFmtId="0" fontId="45" fillId="7" borderId="5" xfId="0" applyFont="1" applyFill="1" applyBorder="1">
      <alignment vertical="center"/>
    </xf>
    <xf numFmtId="0" fontId="45" fillId="3" borderId="3" xfId="0" applyFont="1" applyFill="1" applyBorder="1">
      <alignment vertical="center"/>
    </xf>
    <xf numFmtId="0" fontId="45" fillId="3" borderId="2" xfId="0" applyFont="1" applyFill="1" applyBorder="1">
      <alignment vertical="center"/>
    </xf>
    <xf numFmtId="0" fontId="45" fillId="3" borderId="5" xfId="0" applyFont="1" applyFill="1" applyBorder="1">
      <alignment vertical="center"/>
    </xf>
    <xf numFmtId="0" fontId="38" fillId="5" borderId="1" xfId="0" applyFont="1" applyFill="1" applyBorder="1" applyAlignment="1">
      <alignment vertical="center" wrapText="1"/>
    </xf>
    <xf numFmtId="0" fontId="38" fillId="5" borderId="6" xfId="0" applyFont="1" applyFill="1" applyBorder="1" applyAlignment="1">
      <alignment vertical="center" wrapText="1"/>
    </xf>
    <xf numFmtId="0" fontId="38" fillId="5" borderId="7" xfId="0" applyFont="1" applyFill="1" applyBorder="1" applyAlignment="1">
      <alignment vertical="center" wrapText="1"/>
    </xf>
    <xf numFmtId="0" fontId="38" fillId="5" borderId="8" xfId="0" applyFont="1" applyFill="1" applyBorder="1" applyAlignment="1">
      <alignment vertical="center" wrapText="1"/>
    </xf>
    <xf numFmtId="0" fontId="38" fillId="5" borderId="0" xfId="0" applyFont="1" applyFill="1" applyAlignment="1">
      <alignment vertical="center" wrapText="1"/>
    </xf>
    <xf numFmtId="0" fontId="38" fillId="5" borderId="9" xfId="0" applyFont="1" applyFill="1" applyBorder="1" applyAlignment="1">
      <alignment vertical="center" wrapText="1"/>
    </xf>
    <xf numFmtId="0" fontId="38" fillId="5" borderId="4" xfId="0" applyFont="1" applyFill="1" applyBorder="1" applyAlignment="1">
      <alignment vertical="center" wrapText="1"/>
    </xf>
    <xf numFmtId="0" fontId="38" fillId="5" borderId="10" xfId="0" applyFont="1" applyFill="1" applyBorder="1" applyAlignment="1">
      <alignment vertical="center" wrapText="1"/>
    </xf>
    <xf numFmtId="0" fontId="38" fillId="5" borderId="11" xfId="0" applyFont="1" applyFill="1" applyBorder="1" applyAlignment="1">
      <alignment vertical="center" wrapText="1"/>
    </xf>
    <xf numFmtId="0" fontId="38" fillId="3" borderId="1" xfId="0" applyFont="1" applyFill="1" applyBorder="1" applyAlignment="1">
      <alignment vertical="center" wrapText="1"/>
    </xf>
    <xf numFmtId="0" fontId="38" fillId="3" borderId="6" xfId="0" applyFont="1" applyFill="1" applyBorder="1" applyAlignment="1">
      <alignment vertical="center" wrapText="1"/>
    </xf>
    <xf numFmtId="0" fontId="38" fillId="3" borderId="7" xfId="0" applyFont="1" applyFill="1" applyBorder="1" applyAlignment="1">
      <alignment vertical="center" wrapText="1"/>
    </xf>
    <xf numFmtId="0" fontId="38" fillId="3" borderId="8" xfId="0" applyFont="1" applyFill="1" applyBorder="1" applyAlignment="1">
      <alignment vertical="center" wrapText="1"/>
    </xf>
    <xf numFmtId="0" fontId="38" fillId="3" borderId="0" xfId="0" applyFont="1" applyFill="1" applyAlignment="1">
      <alignment vertical="center" wrapText="1"/>
    </xf>
    <xf numFmtId="0" fontId="38" fillId="3" borderId="9" xfId="0" applyFont="1" applyFill="1" applyBorder="1" applyAlignment="1">
      <alignment vertical="center" wrapText="1"/>
    </xf>
    <xf numFmtId="0" fontId="38" fillId="3" borderId="4" xfId="0" applyFont="1" applyFill="1" applyBorder="1" applyAlignment="1">
      <alignment vertical="center" wrapText="1"/>
    </xf>
    <xf numFmtId="0" fontId="38" fillId="3" borderId="10" xfId="0" applyFont="1" applyFill="1" applyBorder="1" applyAlignment="1">
      <alignment vertical="center" wrapText="1"/>
    </xf>
    <xf numFmtId="0" fontId="38" fillId="3" borderId="11" xfId="0" applyFont="1" applyFill="1" applyBorder="1" applyAlignment="1">
      <alignment vertical="center" wrapText="1"/>
    </xf>
    <xf numFmtId="0" fontId="38" fillId="0" borderId="5" xfId="0" applyFont="1" applyBorder="1" applyAlignment="1">
      <alignment horizontal="center" vertical="center" wrapText="1"/>
    </xf>
    <xf numFmtId="0" fontId="45" fillId="7" borderId="2" xfId="0" applyFont="1" applyFill="1" applyBorder="1">
      <alignment vertical="center"/>
    </xf>
    <xf numFmtId="0" fontId="45" fillId="5" borderId="3" xfId="0" applyFont="1" applyFill="1" applyBorder="1">
      <alignment vertical="center"/>
    </xf>
    <xf numFmtId="0" fontId="45" fillId="5" borderId="5" xfId="0" applyFont="1" applyFill="1" applyBorder="1">
      <alignment vertical="center"/>
    </xf>
    <xf numFmtId="0" fontId="45" fillId="3" borderId="3" xfId="0" applyFont="1" applyFill="1" applyBorder="1" applyAlignment="1">
      <alignment horizontal="left" vertical="center"/>
    </xf>
    <xf numFmtId="0" fontId="45" fillId="3" borderId="2" xfId="0" applyFont="1" applyFill="1" applyBorder="1" applyAlignment="1">
      <alignment horizontal="left" vertical="center"/>
    </xf>
    <xf numFmtId="0" fontId="45" fillId="3" borderId="5" xfId="0" applyFont="1" applyFill="1" applyBorder="1" applyAlignment="1">
      <alignment horizontal="left" vertical="center"/>
    </xf>
    <xf numFmtId="0" fontId="38" fillId="3" borderId="2" xfId="0" applyFont="1" applyFill="1" applyBorder="1">
      <alignment vertical="center"/>
    </xf>
    <xf numFmtId="0" fontId="38" fillId="4" borderId="2" xfId="0" applyFont="1" applyFill="1" applyBorder="1">
      <alignment vertical="center"/>
    </xf>
    <xf numFmtId="193" fontId="38" fillId="4" borderId="2" xfId="0" applyNumberFormat="1" applyFont="1" applyFill="1" applyBorder="1">
      <alignment vertical="center"/>
    </xf>
    <xf numFmtId="0" fontId="45" fillId="0" borderId="0" xfId="0" applyFont="1" applyAlignment="1">
      <alignment vertical="center" wrapText="1"/>
    </xf>
    <xf numFmtId="178" fontId="38" fillId="4" borderId="0" xfId="0" applyNumberFormat="1" applyFont="1" applyFill="1" applyAlignment="1">
      <alignment horizontal="right" vertical="center" indent="1" shrinkToFit="1"/>
    </xf>
    <xf numFmtId="0" fontId="48" fillId="0" borderId="0" xfId="0" applyFont="1" applyAlignment="1">
      <alignment vertical="center" wrapText="1"/>
    </xf>
    <xf numFmtId="0" fontId="67" fillId="0" borderId="0" xfId="0" applyFont="1" applyAlignment="1">
      <alignment horizontal="center" vertical="center"/>
    </xf>
    <xf numFmtId="0" fontId="60" fillId="0" borderId="0" xfId="0" applyFont="1" applyAlignment="1">
      <alignment vertical="center" shrinkToFit="1"/>
    </xf>
    <xf numFmtId="0" fontId="60" fillId="0" borderId="0" xfId="0" applyFont="1">
      <alignment vertical="center"/>
    </xf>
    <xf numFmtId="0" fontId="38" fillId="3" borderId="10" xfId="0" applyFont="1" applyFill="1" applyBorder="1">
      <alignment vertical="center"/>
    </xf>
    <xf numFmtId="0" fontId="38" fillId="0" borderId="97" xfId="0" applyFont="1" applyBorder="1" applyAlignment="1">
      <alignment horizontal="center" vertical="center" wrapText="1"/>
    </xf>
    <xf numFmtId="0" fontId="38" fillId="0" borderId="98" xfId="0" applyFont="1" applyBorder="1" applyAlignment="1">
      <alignment horizontal="center" vertical="center" wrapText="1"/>
    </xf>
    <xf numFmtId="0" fontId="38" fillId="0" borderId="38" xfId="0" applyFont="1" applyBorder="1" applyAlignment="1">
      <alignment horizontal="center" vertical="center"/>
    </xf>
    <xf numFmtId="0" fontId="38" fillId="0" borderId="39" xfId="0" applyFont="1" applyBorder="1" applyAlignment="1">
      <alignment horizontal="center" vertical="center"/>
    </xf>
    <xf numFmtId="0" fontId="16" fillId="0" borderId="22" xfId="0" applyFont="1" applyBorder="1" applyAlignment="1">
      <alignment horizontal="left" vertical="center" indent="1"/>
    </xf>
    <xf numFmtId="0" fontId="16" fillId="0" borderId="32" xfId="0" applyFont="1" applyBorder="1" applyAlignment="1">
      <alignment horizontal="left" vertical="center" indent="1"/>
    </xf>
    <xf numFmtId="0" fontId="16" fillId="0" borderId="25" xfId="0" applyFont="1" applyBorder="1" applyAlignment="1">
      <alignment horizontal="left" vertical="center" indent="1"/>
    </xf>
    <xf numFmtId="177" fontId="38" fillId="3" borderId="22" xfId="0" applyNumberFormat="1" applyFont="1" applyFill="1" applyBorder="1" applyAlignment="1">
      <alignment horizontal="right" vertical="center" shrinkToFit="1"/>
    </xf>
    <xf numFmtId="177" fontId="38" fillId="3" borderId="32" xfId="0" applyNumberFormat="1" applyFont="1" applyFill="1" applyBorder="1" applyAlignment="1">
      <alignment horizontal="right" vertical="center" shrinkToFit="1"/>
    </xf>
    <xf numFmtId="177" fontId="38" fillId="3" borderId="25" xfId="0" applyNumberFormat="1" applyFont="1" applyFill="1" applyBorder="1" applyAlignment="1">
      <alignment horizontal="right" vertical="center" shrinkToFit="1"/>
    </xf>
    <xf numFmtId="178" fontId="38" fillId="4" borderId="22" xfId="0" applyNumberFormat="1" applyFont="1" applyFill="1" applyBorder="1" applyAlignment="1">
      <alignment horizontal="right" vertical="center" shrinkToFit="1"/>
    </xf>
    <xf numFmtId="178" fontId="38" fillId="4" borderId="32" xfId="0" applyNumberFormat="1" applyFont="1" applyFill="1" applyBorder="1" applyAlignment="1">
      <alignment horizontal="right" vertical="center" shrinkToFit="1"/>
    </xf>
    <xf numFmtId="178" fontId="38" fillId="4" borderId="25" xfId="0" applyNumberFormat="1" applyFont="1" applyFill="1" applyBorder="1" applyAlignment="1">
      <alignment horizontal="right" vertical="center" shrinkToFit="1"/>
    </xf>
    <xf numFmtId="0" fontId="16" fillId="0" borderId="23" xfId="0" applyFont="1" applyBorder="1" applyAlignment="1">
      <alignment horizontal="left" vertical="center" indent="1"/>
    </xf>
    <xf numFmtId="0" fontId="16" fillId="0" borderId="36" xfId="0" applyFont="1" applyBorder="1" applyAlignment="1">
      <alignment horizontal="left" vertical="center" indent="1"/>
    </xf>
    <xf numFmtId="0" fontId="16" fillId="0" borderId="26" xfId="0" applyFont="1" applyBorder="1" applyAlignment="1">
      <alignment horizontal="left" vertical="center" indent="1"/>
    </xf>
    <xf numFmtId="178" fontId="38" fillId="4" borderId="23" xfId="0" applyNumberFormat="1" applyFont="1" applyFill="1" applyBorder="1" applyAlignment="1">
      <alignment horizontal="right" vertical="center" shrinkToFit="1"/>
    </xf>
    <xf numFmtId="178" fontId="38" fillId="4" borderId="36" xfId="0" applyNumberFormat="1" applyFont="1" applyFill="1" applyBorder="1" applyAlignment="1">
      <alignment horizontal="right" vertical="center" shrinkToFit="1"/>
    </xf>
    <xf numFmtId="178" fontId="38" fillId="4" borderId="26" xfId="0" applyNumberFormat="1" applyFont="1" applyFill="1" applyBorder="1" applyAlignment="1">
      <alignment horizontal="right" vertical="center" shrinkToFit="1"/>
    </xf>
    <xf numFmtId="0" fontId="38" fillId="3" borderId="22" xfId="0" applyFont="1" applyFill="1" applyBorder="1" applyAlignment="1">
      <alignment vertical="center" shrinkToFit="1"/>
    </xf>
    <xf numFmtId="0" fontId="38" fillId="3" borderId="32" xfId="0" applyFont="1" applyFill="1" applyBorder="1" applyAlignment="1">
      <alignment vertical="center" shrinkToFit="1"/>
    </xf>
    <xf numFmtId="0" fontId="38" fillId="3" borderId="25" xfId="0" applyFont="1" applyFill="1" applyBorder="1" applyAlignment="1">
      <alignment vertical="center" shrinkToFit="1"/>
    </xf>
    <xf numFmtId="0" fontId="38" fillId="0" borderId="22" xfId="0" applyFont="1" applyBorder="1" applyAlignment="1">
      <alignment horizontal="left" vertical="center" indent="1"/>
    </xf>
    <xf numFmtId="0" fontId="38" fillId="0" borderId="32" xfId="0" applyFont="1" applyBorder="1" applyAlignment="1">
      <alignment horizontal="left" vertical="center" indent="1"/>
    </xf>
    <xf numFmtId="0" fontId="38" fillId="0" borderId="25" xfId="0" applyFont="1" applyBorder="1" applyAlignment="1">
      <alignment horizontal="left" vertical="center" indent="1"/>
    </xf>
    <xf numFmtId="178" fontId="38" fillId="3" borderId="22" xfId="0" applyNumberFormat="1" applyFont="1" applyFill="1" applyBorder="1" applyAlignment="1">
      <alignment horizontal="right" vertical="center" shrinkToFit="1"/>
    </xf>
    <xf numFmtId="178" fontId="38" fillId="3" borderId="32" xfId="0" applyNumberFormat="1" applyFont="1" applyFill="1" applyBorder="1" applyAlignment="1">
      <alignment horizontal="right" vertical="center" shrinkToFit="1"/>
    </xf>
    <xf numFmtId="178" fontId="38" fillId="3" borderId="25" xfId="0" applyNumberFormat="1" applyFont="1" applyFill="1" applyBorder="1" applyAlignment="1">
      <alignment horizontal="right" vertical="center" shrinkToFit="1"/>
    </xf>
    <xf numFmtId="0" fontId="38" fillId="0" borderId="21" xfId="0" applyFont="1" applyBorder="1" applyAlignment="1">
      <alignment horizontal="left" vertical="center" indent="1"/>
    </xf>
    <xf numFmtId="0" fontId="38" fillId="0" borderId="37" xfId="0" applyFont="1" applyBorder="1" applyAlignment="1">
      <alignment horizontal="left" vertical="center" indent="1"/>
    </xf>
    <xf numFmtId="0" fontId="38" fillId="0" borderId="24" xfId="0" applyFont="1" applyBorder="1" applyAlignment="1">
      <alignment horizontal="left" vertical="center" indent="1"/>
    </xf>
    <xf numFmtId="0" fontId="38" fillId="3" borderId="21" xfId="0" applyFont="1" applyFill="1" applyBorder="1" applyAlignment="1">
      <alignment vertical="center" shrinkToFit="1"/>
    </xf>
    <xf numFmtId="0" fontId="38" fillId="3" borderId="37" xfId="0" applyFont="1" applyFill="1" applyBorder="1" applyAlignment="1">
      <alignment vertical="center" shrinkToFit="1"/>
    </xf>
    <xf numFmtId="0" fontId="38" fillId="3" borderId="24" xfId="0" applyFont="1" applyFill="1" applyBorder="1" applyAlignment="1">
      <alignment vertical="center" shrinkToFit="1"/>
    </xf>
    <xf numFmtId="0" fontId="38" fillId="0" borderId="23" xfId="0" applyFont="1" applyBorder="1" applyAlignment="1">
      <alignment horizontal="left" vertical="center" indent="1"/>
    </xf>
    <xf numFmtId="0" fontId="38" fillId="0" borderId="36" xfId="0" applyFont="1" applyBorder="1" applyAlignment="1">
      <alignment horizontal="left" vertical="center" indent="1"/>
    </xf>
    <xf numFmtId="0" fontId="38" fillId="0" borderId="26" xfId="0" applyFont="1" applyBorder="1" applyAlignment="1">
      <alignment horizontal="left" vertical="center" indent="1"/>
    </xf>
    <xf numFmtId="179" fontId="38" fillId="3" borderId="22" xfId="0" applyNumberFormat="1" applyFont="1" applyFill="1" applyBorder="1" applyAlignment="1">
      <alignment horizontal="right" vertical="center" shrinkToFit="1"/>
    </xf>
    <xf numFmtId="179" fontId="38" fillId="3" borderId="32" xfId="0" applyNumberFormat="1" applyFont="1" applyFill="1" applyBorder="1" applyAlignment="1">
      <alignment horizontal="right" vertical="center" shrinkToFit="1"/>
    </xf>
    <xf numFmtId="179" fontId="38" fillId="3" borderId="25" xfId="0" applyNumberFormat="1" applyFont="1" applyFill="1" applyBorder="1" applyAlignment="1">
      <alignment horizontal="right" vertical="center" shrinkToFit="1"/>
    </xf>
    <xf numFmtId="0" fontId="21" fillId="0" borderId="2" xfId="0" applyFont="1" applyBorder="1" applyAlignment="1">
      <alignment vertical="center" wrapText="1"/>
    </xf>
    <xf numFmtId="0" fontId="21" fillId="0" borderId="5" xfId="0" applyFont="1" applyBorder="1" applyAlignment="1">
      <alignment vertical="center" wrapText="1"/>
    </xf>
    <xf numFmtId="184" fontId="38" fillId="3" borderId="3" xfId="2" applyNumberFormat="1" applyFont="1" applyFill="1" applyBorder="1" applyAlignment="1" applyProtection="1">
      <alignment horizontal="center" vertical="center" shrinkToFit="1"/>
    </xf>
    <xf numFmtId="184" fontId="38" fillId="3" borderId="2" xfId="2" applyNumberFormat="1" applyFont="1" applyFill="1" applyBorder="1" applyAlignment="1" applyProtection="1">
      <alignment horizontal="center" vertical="center" shrinkToFit="1"/>
    </xf>
    <xf numFmtId="184" fontId="13" fillId="3" borderId="3" xfId="0" applyNumberFormat="1" applyFont="1" applyFill="1" applyBorder="1" applyAlignment="1">
      <alignment horizontal="center" vertical="center" shrinkToFit="1"/>
    </xf>
    <xf numFmtId="184" fontId="13" fillId="3" borderId="2" xfId="0" applyNumberFormat="1" applyFont="1" applyFill="1" applyBorder="1" applyAlignment="1">
      <alignment horizontal="center" vertical="center" shrinkToFit="1"/>
    </xf>
    <xf numFmtId="0" fontId="48" fillId="0" borderId="0" xfId="0" applyFont="1" applyAlignment="1">
      <alignment horizontal="left" vertical="top"/>
    </xf>
    <xf numFmtId="0" fontId="13" fillId="3" borderId="3" xfId="0" applyFont="1" applyFill="1" applyBorder="1" applyAlignment="1">
      <alignment vertical="center" shrinkToFit="1"/>
    </xf>
    <xf numFmtId="0" fontId="13" fillId="3" borderId="2" xfId="0" applyFont="1" applyFill="1" applyBorder="1" applyAlignment="1">
      <alignment vertical="center" shrinkToFit="1"/>
    </xf>
    <xf numFmtId="0" fontId="13" fillId="3" borderId="5" xfId="0" applyFont="1" applyFill="1" applyBorder="1" applyAlignment="1">
      <alignment vertical="center" shrinkToFit="1"/>
    </xf>
    <xf numFmtId="0" fontId="38" fillId="0" borderId="1" xfId="0" applyFont="1" applyBorder="1" applyAlignment="1">
      <alignment horizontal="center" vertical="center"/>
    </xf>
    <xf numFmtId="0" fontId="38" fillId="0" borderId="4" xfId="0" applyFont="1" applyBorder="1" applyAlignment="1">
      <alignment horizontal="center" vertical="center"/>
    </xf>
    <xf numFmtId="0" fontId="21" fillId="0" borderId="6" xfId="0" applyFont="1" applyBorder="1" applyAlignment="1">
      <alignment vertical="center" wrapText="1"/>
    </xf>
    <xf numFmtId="0" fontId="21" fillId="0" borderId="7" xfId="0" applyFont="1" applyBorder="1" applyAlignment="1">
      <alignment vertical="center" wrapText="1"/>
    </xf>
    <xf numFmtId="0" fontId="21" fillId="0" borderId="10" xfId="0" applyFont="1" applyBorder="1" applyAlignment="1">
      <alignment vertical="center" wrapText="1"/>
    </xf>
    <xf numFmtId="0" fontId="21" fillId="0" borderId="11" xfId="0" applyFont="1" applyBorder="1" applyAlignment="1">
      <alignment vertical="center" wrapText="1"/>
    </xf>
    <xf numFmtId="0" fontId="13" fillId="5" borderId="3" xfId="0" applyFont="1" applyFill="1" applyBorder="1" applyAlignment="1">
      <alignment vertical="center" shrinkToFit="1"/>
    </xf>
    <xf numFmtId="0" fontId="13" fillId="5" borderId="2" xfId="0" applyFont="1" applyFill="1" applyBorder="1" applyAlignment="1">
      <alignment vertical="center" shrinkToFit="1"/>
    </xf>
    <xf numFmtId="0" fontId="13" fillId="5" borderId="5" xfId="0" applyFont="1" applyFill="1" applyBorder="1" applyAlignment="1">
      <alignment vertical="center" shrinkToFit="1"/>
    </xf>
    <xf numFmtId="0" fontId="56" fillId="0" borderId="0" xfId="0" applyFont="1" applyAlignment="1">
      <alignment horizontal="center" vertical="center"/>
    </xf>
    <xf numFmtId="0" fontId="16" fillId="0" borderId="3" xfId="0" applyFont="1" applyBorder="1" applyAlignment="1">
      <alignment horizontal="center" vertical="center"/>
    </xf>
    <xf numFmtId="0" fontId="16" fillId="0" borderId="2" xfId="0" applyFont="1" applyBorder="1" applyAlignment="1">
      <alignment horizontal="center" vertical="center"/>
    </xf>
    <xf numFmtId="0" fontId="16" fillId="0" borderId="5" xfId="0" applyFont="1" applyBorder="1" applyAlignment="1">
      <alignment horizontal="center" vertical="center"/>
    </xf>
    <xf numFmtId="0" fontId="38" fillId="4" borderId="3" xfId="0" applyFont="1" applyFill="1" applyBorder="1" applyAlignment="1">
      <alignment horizontal="left" vertical="center" shrinkToFit="1"/>
    </xf>
    <xf numFmtId="0" fontId="38" fillId="4" borderId="2" xfId="0" applyFont="1" applyFill="1" applyBorder="1" applyAlignment="1">
      <alignment horizontal="left" vertical="center" shrinkToFit="1"/>
    </xf>
    <xf numFmtId="0" fontId="38" fillId="4" borderId="5" xfId="0" applyFont="1" applyFill="1" applyBorder="1" applyAlignment="1">
      <alignment horizontal="left" vertical="center" shrinkToFit="1"/>
    </xf>
    <xf numFmtId="0" fontId="16" fillId="0" borderId="1" xfId="0" applyFont="1" applyBorder="1" applyAlignment="1">
      <alignment horizontal="center" vertical="center"/>
    </xf>
    <xf numFmtId="0" fontId="16" fillId="0" borderId="6" xfId="0" applyFont="1" applyBorder="1" applyAlignment="1">
      <alignment horizontal="center" vertical="center"/>
    </xf>
    <xf numFmtId="0" fontId="16" fillId="0" borderId="7" xfId="0" applyFont="1" applyBorder="1" applyAlignment="1">
      <alignment horizontal="center" vertical="center"/>
    </xf>
    <xf numFmtId="0" fontId="16" fillId="0" borderId="4" xfId="0" applyFont="1" applyBorder="1" applyAlignment="1">
      <alignment horizontal="center" vertical="center"/>
    </xf>
    <xf numFmtId="0" fontId="16" fillId="0" borderId="10" xfId="0" applyFont="1" applyBorder="1" applyAlignment="1">
      <alignment horizontal="center" vertical="center"/>
    </xf>
    <xf numFmtId="0" fontId="16" fillId="0" borderId="11" xfId="0" applyFont="1" applyBorder="1" applyAlignment="1">
      <alignment horizontal="center" vertical="center"/>
    </xf>
    <xf numFmtId="0" fontId="38" fillId="4" borderId="1" xfId="0" applyFont="1" applyFill="1" applyBorder="1" applyAlignment="1">
      <alignment vertical="center" shrinkToFit="1"/>
    </xf>
    <xf numFmtId="0" fontId="38" fillId="4" borderId="6" xfId="0" applyFont="1" applyFill="1" applyBorder="1" applyAlignment="1">
      <alignment vertical="center" shrinkToFit="1"/>
    </xf>
    <xf numFmtId="0" fontId="38" fillId="4" borderId="7" xfId="0" applyFont="1" applyFill="1" applyBorder="1" applyAlignment="1">
      <alignment vertical="center" shrinkToFit="1"/>
    </xf>
    <xf numFmtId="0" fontId="38" fillId="4" borderId="4" xfId="0" applyFont="1" applyFill="1" applyBorder="1" applyAlignment="1">
      <alignment vertical="center" shrinkToFit="1"/>
    </xf>
    <xf numFmtId="0" fontId="38" fillId="4" borderId="10" xfId="0" applyFont="1" applyFill="1" applyBorder="1" applyAlignment="1">
      <alignment vertical="center" shrinkToFit="1"/>
    </xf>
    <xf numFmtId="0" fontId="38" fillId="4" borderId="11" xfId="0" applyFont="1" applyFill="1" applyBorder="1" applyAlignment="1">
      <alignment vertical="center" shrinkToFit="1"/>
    </xf>
    <xf numFmtId="0" fontId="16" fillId="4" borderId="3" xfId="0" applyFont="1" applyFill="1" applyBorder="1" applyAlignment="1">
      <alignment vertical="center" shrinkToFit="1"/>
    </xf>
    <xf numFmtId="0" fontId="16" fillId="4" borderId="2" xfId="0" applyFont="1" applyFill="1" applyBorder="1" applyAlignment="1">
      <alignment vertical="center" shrinkToFit="1"/>
    </xf>
    <xf numFmtId="0" fontId="38" fillId="3" borderId="3" xfId="0" applyFont="1" applyFill="1" applyBorder="1" applyAlignment="1" applyProtection="1">
      <alignment vertical="center" wrapText="1"/>
      <protection locked="0"/>
    </xf>
    <xf numFmtId="0" fontId="38" fillId="3" borderId="2" xfId="0" applyFont="1" applyFill="1" applyBorder="1" applyAlignment="1" applyProtection="1">
      <alignment vertical="center" wrapText="1"/>
      <protection locked="0"/>
    </xf>
    <xf numFmtId="0" fontId="38" fillId="3" borderId="5" xfId="0" applyFont="1" applyFill="1" applyBorder="1" applyAlignment="1" applyProtection="1">
      <alignment vertical="center" wrapText="1"/>
      <protection locked="0"/>
    </xf>
    <xf numFmtId="0" fontId="45" fillId="3" borderId="3" xfId="0" applyFont="1" applyFill="1" applyBorder="1" applyProtection="1">
      <alignment vertical="center"/>
      <protection locked="0"/>
    </xf>
    <xf numFmtId="0" fontId="38" fillId="3" borderId="2" xfId="0" applyFont="1" applyFill="1" applyBorder="1" applyProtection="1">
      <alignment vertical="center"/>
      <protection locked="0"/>
    </xf>
    <xf numFmtId="0" fontId="38" fillId="0" borderId="2" xfId="0" applyFont="1" applyBorder="1" applyProtection="1">
      <alignment vertical="center"/>
      <protection locked="0"/>
    </xf>
    <xf numFmtId="0" fontId="38" fillId="0" borderId="5" xfId="0" applyFont="1" applyBorder="1" applyProtection="1">
      <alignment vertical="center"/>
      <protection locked="0"/>
    </xf>
    <xf numFmtId="0" fontId="45" fillId="7" borderId="13" xfId="0" applyFont="1" applyFill="1" applyBorder="1">
      <alignment vertical="center"/>
    </xf>
    <xf numFmtId="0" fontId="45" fillId="0" borderId="13" xfId="0" applyFont="1" applyBorder="1">
      <alignment vertical="center"/>
    </xf>
    <xf numFmtId="0" fontId="45" fillId="3" borderId="13" xfId="0" applyFont="1" applyFill="1" applyBorder="1" applyProtection="1">
      <alignment vertical="center"/>
      <protection locked="0"/>
    </xf>
    <xf numFmtId="0" fontId="38" fillId="0" borderId="13" xfId="0" applyFont="1" applyBorder="1" applyProtection="1">
      <alignment vertical="center"/>
      <protection locked="0"/>
    </xf>
    <xf numFmtId="0" fontId="38" fillId="3" borderId="13" xfId="0" applyFont="1" applyFill="1" applyBorder="1" applyProtection="1">
      <alignment vertical="center"/>
      <protection locked="0"/>
    </xf>
    <xf numFmtId="0" fontId="38" fillId="3" borderId="1" xfId="0" applyFont="1" applyFill="1" applyBorder="1" applyAlignment="1" applyProtection="1">
      <alignment vertical="center" wrapText="1"/>
      <protection locked="0"/>
    </xf>
    <xf numFmtId="0" fontId="38" fillId="3" borderId="6" xfId="0" applyFont="1" applyFill="1" applyBorder="1" applyAlignment="1" applyProtection="1">
      <alignment vertical="center" wrapText="1"/>
      <protection locked="0"/>
    </xf>
    <xf numFmtId="0" fontId="38" fillId="3" borderId="7" xfId="0" applyFont="1" applyFill="1" applyBorder="1" applyAlignment="1" applyProtection="1">
      <alignment vertical="center" wrapText="1"/>
      <protection locked="0"/>
    </xf>
    <xf numFmtId="0" fontId="38" fillId="3" borderId="8" xfId="0" applyFont="1" applyFill="1" applyBorder="1" applyAlignment="1" applyProtection="1">
      <alignment vertical="center" wrapText="1"/>
      <protection locked="0"/>
    </xf>
    <xf numFmtId="0" fontId="38" fillId="3" borderId="0" xfId="0" applyFont="1" applyFill="1" applyAlignment="1" applyProtection="1">
      <alignment vertical="center" wrapText="1"/>
      <protection locked="0"/>
    </xf>
    <xf numFmtId="0" fontId="38" fillId="3" borderId="9" xfId="0" applyFont="1" applyFill="1" applyBorder="1" applyAlignment="1" applyProtection="1">
      <alignment vertical="center" wrapText="1"/>
      <protection locked="0"/>
    </xf>
    <xf numFmtId="0" fontId="38" fillId="3" borderId="4" xfId="0" applyFont="1" applyFill="1" applyBorder="1" applyAlignment="1" applyProtection="1">
      <alignment vertical="center" wrapText="1"/>
      <protection locked="0"/>
    </xf>
    <xf numFmtId="0" fontId="38" fillId="3" borderId="10" xfId="0" applyFont="1" applyFill="1" applyBorder="1" applyAlignment="1" applyProtection="1">
      <alignment vertical="center" wrapText="1"/>
      <protection locked="0"/>
    </xf>
    <xf numFmtId="0" fontId="38" fillId="3" borderId="11" xfId="0" applyFont="1" applyFill="1" applyBorder="1" applyAlignment="1" applyProtection="1">
      <alignment vertical="center" wrapText="1"/>
      <protection locked="0"/>
    </xf>
    <xf numFmtId="0" fontId="38" fillId="5" borderId="1" xfId="0" applyFont="1" applyFill="1" applyBorder="1" applyAlignment="1" applyProtection="1">
      <alignment vertical="center" wrapText="1"/>
      <protection locked="0"/>
    </xf>
    <xf numFmtId="0" fontId="38" fillId="5" borderId="6" xfId="0" applyFont="1" applyFill="1" applyBorder="1" applyAlignment="1" applyProtection="1">
      <alignment vertical="center" wrapText="1"/>
      <protection locked="0"/>
    </xf>
    <xf numFmtId="0" fontId="38" fillId="5" borderId="7" xfId="0" applyFont="1" applyFill="1" applyBorder="1" applyAlignment="1" applyProtection="1">
      <alignment vertical="center" wrapText="1"/>
      <protection locked="0"/>
    </xf>
    <xf numFmtId="0" fontId="38" fillId="5" borderId="8" xfId="0" applyFont="1" applyFill="1" applyBorder="1" applyAlignment="1" applyProtection="1">
      <alignment vertical="center" wrapText="1"/>
      <protection locked="0"/>
    </xf>
    <xf numFmtId="0" fontId="38" fillId="5" borderId="0" xfId="0" applyFont="1" applyFill="1" applyAlignment="1" applyProtection="1">
      <alignment vertical="center" wrapText="1"/>
      <protection locked="0"/>
    </xf>
    <xf numFmtId="0" fontId="38" fillId="5" borderId="9" xfId="0" applyFont="1" applyFill="1" applyBorder="1" applyAlignment="1" applyProtection="1">
      <alignment vertical="center" wrapText="1"/>
      <protection locked="0"/>
    </xf>
    <xf numFmtId="0" fontId="38" fillId="5" borderId="4" xfId="0" applyFont="1" applyFill="1" applyBorder="1" applyAlignment="1" applyProtection="1">
      <alignment vertical="center" wrapText="1"/>
      <protection locked="0"/>
    </xf>
    <xf numFmtId="0" fontId="38" fillId="5" borderId="10" xfId="0" applyFont="1" applyFill="1" applyBorder="1" applyAlignment="1" applyProtection="1">
      <alignment vertical="center" wrapText="1"/>
      <protection locked="0"/>
    </xf>
    <xf numFmtId="0" fontId="38" fillId="5" borderId="11" xfId="0" applyFont="1" applyFill="1" applyBorder="1" applyAlignment="1" applyProtection="1">
      <alignment vertical="center" wrapText="1"/>
      <protection locked="0"/>
    </xf>
    <xf numFmtId="0" fontId="45" fillId="0" borderId="5" xfId="0" applyFont="1" applyBorder="1">
      <alignment vertical="center"/>
    </xf>
    <xf numFmtId="0" fontId="45" fillId="5" borderId="13" xfId="0" applyFont="1" applyFill="1" applyBorder="1" applyProtection="1">
      <alignment vertical="center"/>
      <protection locked="0"/>
    </xf>
    <xf numFmtId="0" fontId="45" fillId="3" borderId="13" xfId="0" applyFont="1" applyFill="1" applyBorder="1" applyAlignment="1" applyProtection="1">
      <alignment horizontal="left" vertical="center"/>
      <protection locked="0"/>
    </xf>
    <xf numFmtId="0" fontId="38" fillId="3" borderId="13" xfId="0" applyFont="1" applyFill="1" applyBorder="1" applyAlignment="1" applyProtection="1">
      <alignment vertical="center" wrapText="1"/>
      <protection locked="0"/>
    </xf>
    <xf numFmtId="0" fontId="38" fillId="0" borderId="2" xfId="0" applyFont="1" applyBorder="1" applyAlignment="1" applyProtection="1">
      <alignment vertical="center" wrapText="1"/>
      <protection locked="0"/>
    </xf>
    <xf numFmtId="0" fontId="38" fillId="0" borderId="5" xfId="0" applyFont="1" applyBorder="1" applyAlignment="1" applyProtection="1">
      <alignment vertical="center" wrapText="1"/>
      <protection locked="0"/>
    </xf>
    <xf numFmtId="0" fontId="38" fillId="3" borderId="5" xfId="0" applyFont="1" applyFill="1" applyBorder="1" applyProtection="1">
      <alignment vertical="center"/>
      <protection locked="0"/>
    </xf>
    <xf numFmtId="0" fontId="38" fillId="0" borderId="2" xfId="0" applyFont="1" applyBorder="1" applyAlignment="1">
      <alignment horizontal="left" vertical="center"/>
    </xf>
    <xf numFmtId="0" fontId="38" fillId="0" borderId="5" xfId="0" applyFont="1" applyBorder="1" applyAlignment="1">
      <alignment horizontal="left" vertical="center"/>
    </xf>
    <xf numFmtId="0" fontId="38" fillId="3" borderId="22" xfId="0" applyFont="1" applyFill="1" applyBorder="1" applyAlignment="1" applyProtection="1">
      <alignment vertical="center" shrinkToFit="1"/>
      <protection locked="0"/>
    </xf>
    <xf numFmtId="0" fontId="38" fillId="0" borderId="32" xfId="0" applyFont="1" applyBorder="1" applyAlignment="1" applyProtection="1">
      <alignment vertical="center" shrinkToFit="1"/>
      <protection locked="0"/>
    </xf>
    <xf numFmtId="0" fontId="38" fillId="0" borderId="25" xfId="0" applyFont="1" applyBorder="1" applyAlignment="1" applyProtection="1">
      <alignment vertical="center" shrinkToFit="1"/>
      <protection locked="0"/>
    </xf>
    <xf numFmtId="0" fontId="38" fillId="3" borderId="21" xfId="0" applyFont="1" applyFill="1" applyBorder="1" applyAlignment="1" applyProtection="1">
      <alignment vertical="center" shrinkToFit="1"/>
      <protection locked="0"/>
    </xf>
    <xf numFmtId="0" fontId="38" fillId="0" borderId="37" xfId="0" applyFont="1" applyBorder="1" applyAlignment="1" applyProtection="1">
      <alignment vertical="center" shrinkToFit="1"/>
      <protection locked="0"/>
    </xf>
    <xf numFmtId="0" fontId="38" fillId="0" borderId="24" xfId="0" applyFont="1" applyBorder="1" applyAlignment="1" applyProtection="1">
      <alignment vertical="center" shrinkToFit="1"/>
      <protection locked="0"/>
    </xf>
    <xf numFmtId="0" fontId="38" fillId="3" borderId="32" xfId="0" applyFont="1" applyFill="1" applyBorder="1" applyAlignment="1" applyProtection="1">
      <alignment vertical="center" shrinkToFit="1"/>
      <protection locked="0"/>
    </xf>
    <xf numFmtId="0" fontId="38" fillId="3" borderId="25" xfId="0" applyFont="1" applyFill="1" applyBorder="1" applyAlignment="1" applyProtection="1">
      <alignment vertical="center" shrinkToFit="1"/>
      <protection locked="0"/>
    </xf>
    <xf numFmtId="178" fontId="38" fillId="3" borderId="22" xfId="0" applyNumberFormat="1" applyFont="1" applyFill="1" applyBorder="1" applyAlignment="1" applyProtection="1">
      <alignment horizontal="right" vertical="center" shrinkToFit="1"/>
      <protection locked="0"/>
    </xf>
    <xf numFmtId="178" fontId="38" fillId="0" borderId="32" xfId="0" applyNumberFormat="1" applyFont="1" applyBorder="1" applyAlignment="1" applyProtection="1">
      <alignment horizontal="right" vertical="center" shrinkToFit="1"/>
      <protection locked="0"/>
    </xf>
    <xf numFmtId="178" fontId="38" fillId="0" borderId="25" xfId="0" applyNumberFormat="1" applyFont="1" applyBorder="1" applyAlignment="1" applyProtection="1">
      <alignment horizontal="right" vertical="center" shrinkToFit="1"/>
      <protection locked="0"/>
    </xf>
    <xf numFmtId="177" fontId="38" fillId="3" borderId="22" xfId="0" applyNumberFormat="1" applyFont="1" applyFill="1" applyBorder="1" applyAlignment="1" applyProtection="1">
      <alignment horizontal="right" vertical="center" shrinkToFit="1"/>
      <protection locked="0"/>
    </xf>
    <xf numFmtId="177" fontId="38" fillId="0" borderId="32" xfId="0" applyNumberFormat="1" applyFont="1" applyBorder="1" applyAlignment="1" applyProtection="1">
      <alignment horizontal="right" vertical="center" shrinkToFit="1"/>
      <protection locked="0"/>
    </xf>
    <xf numFmtId="177" fontId="38" fillId="0" borderId="25" xfId="0" applyNumberFormat="1" applyFont="1" applyBorder="1" applyAlignment="1" applyProtection="1">
      <alignment horizontal="right" vertical="center" shrinkToFit="1"/>
      <protection locked="0"/>
    </xf>
    <xf numFmtId="178" fontId="38" fillId="0" borderId="36" xfId="0" applyNumberFormat="1" applyFont="1" applyBorder="1" applyAlignment="1">
      <alignment horizontal="right" vertical="center" shrinkToFit="1"/>
    </xf>
    <xf numFmtId="178" fontId="38" fillId="0" borderId="26" xfId="0" applyNumberFormat="1" applyFont="1" applyBorder="1" applyAlignment="1">
      <alignment horizontal="right" vertical="center" shrinkToFit="1"/>
    </xf>
    <xf numFmtId="178" fontId="38" fillId="0" borderId="32" xfId="0" applyNumberFormat="1" applyFont="1" applyBorder="1" applyAlignment="1">
      <alignment horizontal="right" vertical="center" shrinkToFit="1"/>
    </xf>
    <xf numFmtId="178" fontId="38" fillId="0" borderId="25" xfId="0" applyNumberFormat="1" applyFont="1" applyBorder="1" applyAlignment="1">
      <alignment horizontal="right" vertical="center" shrinkToFit="1"/>
    </xf>
    <xf numFmtId="0" fontId="38" fillId="0" borderId="1" xfId="0" applyFont="1" applyBorder="1" applyAlignment="1">
      <alignment horizontal="center" vertical="center" wrapText="1"/>
    </xf>
    <xf numFmtId="0" fontId="38" fillId="0" borderId="7" xfId="0" applyFont="1" applyBorder="1" applyAlignment="1">
      <alignment horizontal="center" vertical="center" wrapText="1"/>
    </xf>
    <xf numFmtId="0" fontId="38" fillId="3" borderId="10" xfId="0" applyFont="1" applyFill="1" applyBorder="1" applyProtection="1">
      <alignment vertical="center"/>
      <protection locked="0"/>
    </xf>
    <xf numFmtId="179" fontId="38" fillId="3" borderId="22" xfId="0" applyNumberFormat="1" applyFont="1" applyFill="1" applyBorder="1" applyAlignment="1" applyProtection="1">
      <alignment horizontal="right" vertical="center" shrinkToFit="1"/>
      <protection locked="0"/>
    </xf>
    <xf numFmtId="179" fontId="38" fillId="0" borderId="32" xfId="0" applyNumberFormat="1" applyFont="1" applyBorder="1" applyAlignment="1" applyProtection="1">
      <alignment horizontal="right" vertical="center" shrinkToFit="1"/>
      <protection locked="0"/>
    </xf>
    <xf numFmtId="179" fontId="38" fillId="0" borderId="25" xfId="0" applyNumberFormat="1" applyFont="1" applyBorder="1" applyAlignment="1" applyProtection="1">
      <alignment horizontal="right" vertical="center" shrinkToFit="1"/>
      <protection locked="0"/>
    </xf>
    <xf numFmtId="184" fontId="13" fillId="3" borderId="3" xfId="0" applyNumberFormat="1" applyFont="1" applyFill="1" applyBorder="1" applyAlignment="1" applyProtection="1">
      <alignment horizontal="center" vertical="center" shrinkToFit="1"/>
      <protection locked="0"/>
    </xf>
    <xf numFmtId="184" fontId="13" fillId="3" borderId="2" xfId="0" applyNumberFormat="1" applyFont="1" applyFill="1" applyBorder="1" applyAlignment="1" applyProtection="1">
      <alignment horizontal="center" vertical="center" shrinkToFit="1"/>
      <protection locked="0"/>
    </xf>
    <xf numFmtId="184" fontId="38" fillId="3" borderId="3" xfId="2" applyNumberFormat="1" applyFont="1" applyFill="1" applyBorder="1" applyAlignment="1" applyProtection="1">
      <alignment horizontal="center" vertical="center" shrinkToFit="1"/>
      <protection locked="0"/>
    </xf>
    <xf numFmtId="184" fontId="38" fillId="3" borderId="2" xfId="2" applyNumberFormat="1" applyFont="1" applyFill="1" applyBorder="1" applyAlignment="1" applyProtection="1">
      <alignment horizontal="center" vertical="center" shrinkToFit="1"/>
      <protection locked="0"/>
    </xf>
    <xf numFmtId="0" fontId="13" fillId="5" borderId="3" xfId="0" applyFont="1" applyFill="1" applyBorder="1" applyAlignment="1" applyProtection="1">
      <alignment vertical="center" shrinkToFit="1"/>
      <protection locked="0"/>
    </xf>
    <xf numFmtId="0" fontId="38" fillId="5" borderId="2" xfId="0" applyFont="1" applyFill="1" applyBorder="1" applyAlignment="1" applyProtection="1">
      <alignment vertical="center" shrinkToFit="1"/>
      <protection locked="0"/>
    </xf>
    <xf numFmtId="0" fontId="38" fillId="5" borderId="5" xfId="0" applyFont="1" applyFill="1" applyBorder="1" applyAlignment="1" applyProtection="1">
      <alignment vertical="center" shrinkToFit="1"/>
      <protection locked="0"/>
    </xf>
    <xf numFmtId="0" fontId="13" fillId="5" borderId="2" xfId="0" applyFont="1" applyFill="1" applyBorder="1" applyAlignment="1" applyProtection="1">
      <alignment vertical="center" shrinkToFit="1"/>
      <protection locked="0"/>
    </xf>
    <xf numFmtId="0" fontId="13" fillId="5" borderId="5" xfId="0" applyFont="1" applyFill="1" applyBorder="1" applyAlignment="1" applyProtection="1">
      <alignment vertical="center" shrinkToFit="1"/>
      <protection locked="0"/>
    </xf>
    <xf numFmtId="0" fontId="38" fillId="0" borderId="84" xfId="0" applyFont="1" applyBorder="1" applyAlignment="1">
      <alignment horizontal="left" vertical="center" indent="1"/>
    </xf>
    <xf numFmtId="0" fontId="38" fillId="0" borderId="85" xfId="0" applyFont="1" applyBorder="1" applyAlignment="1">
      <alignment horizontal="left" vertical="center" indent="1"/>
    </xf>
    <xf numFmtId="0" fontId="38" fillId="0" borderId="86" xfId="0" applyFont="1" applyBorder="1" applyAlignment="1">
      <alignment horizontal="left" vertical="center" indent="1"/>
    </xf>
    <xf numFmtId="0" fontId="38" fillId="3" borderId="84" xfId="0" applyFont="1" applyFill="1" applyBorder="1" applyAlignment="1" applyProtection="1">
      <alignment vertical="center" shrinkToFit="1"/>
      <protection locked="0"/>
    </xf>
    <xf numFmtId="0" fontId="38" fillId="0" borderId="85" xfId="0" applyFont="1" applyBorder="1" applyAlignment="1" applyProtection="1">
      <alignment vertical="center" shrinkToFit="1"/>
      <protection locked="0"/>
    </xf>
    <xf numFmtId="0" fontId="38" fillId="0" borderId="86" xfId="0" applyFont="1" applyBorder="1" applyAlignment="1" applyProtection="1">
      <alignment vertical="center" shrinkToFit="1"/>
      <protection locked="0"/>
    </xf>
    <xf numFmtId="0" fontId="13" fillId="3" borderId="5" xfId="0" applyFont="1" applyFill="1" applyBorder="1" applyAlignment="1" applyProtection="1">
      <alignment vertical="center" shrinkToFit="1"/>
      <protection locked="0"/>
    </xf>
    <xf numFmtId="0" fontId="38" fillId="0" borderId="6" xfId="0" applyFont="1" applyBorder="1" applyAlignment="1">
      <alignment vertical="center" shrinkToFit="1"/>
    </xf>
    <xf numFmtId="0" fontId="38" fillId="0" borderId="7" xfId="0" applyFont="1" applyBorder="1" applyAlignment="1">
      <alignment vertical="center" shrinkToFit="1"/>
    </xf>
    <xf numFmtId="0" fontId="38" fillId="0" borderId="4" xfId="0" applyFont="1" applyBorder="1" applyAlignment="1">
      <alignment vertical="center" shrinkToFit="1"/>
    </xf>
    <xf numFmtId="0" fontId="38" fillId="0" borderId="10" xfId="0" applyFont="1" applyBorder="1" applyAlignment="1">
      <alignment vertical="center" shrinkToFit="1"/>
    </xf>
    <xf numFmtId="0" fontId="38" fillId="0" borderId="11" xfId="0" applyFont="1" applyBorder="1" applyAlignment="1">
      <alignment vertical="center" shrinkToFit="1"/>
    </xf>
    <xf numFmtId="0" fontId="48" fillId="0" borderId="0" xfId="0" applyFont="1">
      <alignment vertical="center"/>
    </xf>
    <xf numFmtId="0" fontId="38" fillId="0" borderId="1" xfId="0" applyFont="1" applyBorder="1" applyAlignment="1">
      <alignment horizontal="left" vertical="center" indent="1"/>
    </xf>
    <xf numFmtId="0" fontId="38" fillId="0" borderId="6" xfId="0" applyFont="1" applyBorder="1" applyAlignment="1">
      <alignment horizontal="left" vertical="center" indent="1"/>
    </xf>
    <xf numFmtId="0" fontId="38" fillId="0" borderId="7" xfId="0" applyFont="1" applyBorder="1" applyAlignment="1">
      <alignment horizontal="left" vertical="center" indent="1"/>
    </xf>
    <xf numFmtId="0" fontId="38" fillId="3" borderId="1" xfId="0" applyFont="1" applyFill="1" applyBorder="1" applyAlignment="1" applyProtection="1">
      <alignment vertical="center" shrinkToFit="1"/>
      <protection locked="0"/>
    </xf>
    <xf numFmtId="0" fontId="38" fillId="0" borderId="6" xfId="0" applyFont="1" applyBorder="1" applyAlignment="1" applyProtection="1">
      <alignment vertical="center" shrinkToFit="1"/>
      <protection locked="0"/>
    </xf>
    <xf numFmtId="0" fontId="38" fillId="0" borderId="7" xfId="0" applyFont="1" applyBorder="1" applyAlignment="1" applyProtection="1">
      <alignment vertical="center" shrinkToFit="1"/>
      <protection locked="0"/>
    </xf>
    <xf numFmtId="0" fontId="38" fillId="3" borderId="6" xfId="0" applyFont="1" applyFill="1" applyBorder="1" applyAlignment="1" applyProtection="1">
      <alignment vertical="center" shrinkToFit="1"/>
      <protection locked="0"/>
    </xf>
    <xf numFmtId="0" fontId="38" fillId="3" borderId="7" xfId="0" applyFont="1" applyFill="1" applyBorder="1" applyAlignment="1" applyProtection="1">
      <alignment vertical="center" shrinkToFit="1"/>
      <protection locked="0"/>
    </xf>
    <xf numFmtId="0" fontId="13" fillId="3" borderId="13" xfId="0" applyFont="1" applyFill="1" applyBorder="1" applyAlignment="1" applyProtection="1">
      <alignment vertical="center" shrinkToFit="1"/>
      <protection locked="0"/>
    </xf>
    <xf numFmtId="0" fontId="0" fillId="0" borderId="2" xfId="0" applyBorder="1" applyAlignment="1">
      <alignment vertical="center" shrinkToFit="1"/>
    </xf>
    <xf numFmtId="0" fontId="0" fillId="0" borderId="5" xfId="0" applyBorder="1" applyAlignment="1">
      <alignment vertical="center" shrinkToFit="1"/>
    </xf>
    <xf numFmtId="0" fontId="45" fillId="7" borderId="13" xfId="0" applyFont="1" applyFill="1" applyBorder="1" applyProtection="1">
      <alignment vertical="center"/>
      <protection locked="0"/>
    </xf>
    <xf numFmtId="0" fontId="126" fillId="0" borderId="13" xfId="0" applyFont="1" applyBorder="1">
      <alignment vertical="center"/>
    </xf>
    <xf numFmtId="0" fontId="0" fillId="0" borderId="13" xfId="0" applyBorder="1">
      <alignment vertical="center"/>
    </xf>
    <xf numFmtId="0" fontId="0" fillId="5" borderId="6" xfId="0" applyFill="1" applyBorder="1" applyAlignment="1" applyProtection="1">
      <alignment vertical="center" wrapText="1"/>
      <protection locked="0"/>
    </xf>
    <xf numFmtId="0" fontId="0" fillId="5" borderId="7" xfId="0" applyFill="1" applyBorder="1" applyAlignment="1" applyProtection="1">
      <alignment vertical="center" wrapText="1"/>
      <protection locked="0"/>
    </xf>
    <xf numFmtId="0" fontId="0" fillId="5" borderId="8" xfId="0" applyFill="1" applyBorder="1" applyAlignment="1" applyProtection="1">
      <alignment vertical="center" wrapText="1"/>
      <protection locked="0"/>
    </xf>
    <xf numFmtId="0" fontId="0" fillId="5" borderId="0" xfId="0" applyFill="1" applyAlignment="1" applyProtection="1">
      <alignment vertical="center" wrapText="1"/>
      <protection locked="0"/>
    </xf>
    <xf numFmtId="0" fontId="0" fillId="5" borderId="9" xfId="0" applyFill="1" applyBorder="1" applyAlignment="1" applyProtection="1">
      <alignment vertical="center" wrapText="1"/>
      <protection locked="0"/>
    </xf>
    <xf numFmtId="0" fontId="0" fillId="5" borderId="4" xfId="0" applyFill="1" applyBorder="1" applyAlignment="1" applyProtection="1">
      <alignment vertical="center" wrapText="1"/>
      <protection locked="0"/>
    </xf>
    <xf numFmtId="0" fontId="0" fillId="5" borderId="10" xfId="0" applyFill="1" applyBorder="1" applyAlignment="1" applyProtection="1">
      <alignment vertical="center" wrapText="1"/>
      <protection locked="0"/>
    </xf>
    <xf numFmtId="0" fontId="0" fillId="5" borderId="11" xfId="0" applyFill="1" applyBorder="1" applyAlignment="1" applyProtection="1">
      <alignment vertical="center" wrapText="1"/>
      <protection locked="0"/>
    </xf>
    <xf numFmtId="0" fontId="0" fillId="0" borderId="6" xfId="0" applyBorder="1" applyAlignment="1">
      <alignment vertical="center" shrinkToFit="1"/>
    </xf>
    <xf numFmtId="0" fontId="0" fillId="0" borderId="7" xfId="0" applyBorder="1" applyAlignment="1">
      <alignment vertical="center" shrinkToFit="1"/>
    </xf>
    <xf numFmtId="0" fontId="0" fillId="0" borderId="4" xfId="0" applyBorder="1" applyAlignment="1">
      <alignment vertical="center" shrinkToFit="1"/>
    </xf>
    <xf numFmtId="0" fontId="0" fillId="0" borderId="10" xfId="0" applyBorder="1" applyAlignment="1">
      <alignment vertical="center" shrinkToFit="1"/>
    </xf>
    <xf numFmtId="0" fontId="0" fillId="0" borderId="11" xfId="0" applyBorder="1" applyAlignment="1">
      <alignment vertical="center" shrinkToFit="1"/>
    </xf>
    <xf numFmtId="0" fontId="45" fillId="7" borderId="3" xfId="0" applyFont="1" applyFill="1" applyBorder="1" applyProtection="1">
      <alignment vertical="center"/>
      <protection locked="0"/>
    </xf>
    <xf numFmtId="0" fontId="126" fillId="0" borderId="5" xfId="0" applyFont="1" applyBorder="1">
      <alignment vertical="center"/>
    </xf>
    <xf numFmtId="0" fontId="45" fillId="3" borderId="4" xfId="0" applyFont="1" applyFill="1" applyBorder="1" applyProtection="1">
      <alignment vertical="center"/>
      <protection locked="0"/>
    </xf>
    <xf numFmtId="0" fontId="126" fillId="3" borderId="10" xfId="0" applyFont="1" applyFill="1" applyBorder="1">
      <alignment vertical="center"/>
    </xf>
    <xf numFmtId="0" fontId="0" fillId="3" borderId="10" xfId="0" applyFill="1" applyBorder="1">
      <alignment vertical="center"/>
    </xf>
    <xf numFmtId="0" fontId="0" fillId="0" borderId="10" xfId="0" applyBorder="1">
      <alignment vertical="center"/>
    </xf>
    <xf numFmtId="0" fontId="0" fillId="3" borderId="2" xfId="0" applyFill="1" applyBorder="1">
      <alignment vertical="center"/>
    </xf>
    <xf numFmtId="0" fontId="0" fillId="0" borderId="5" xfId="0" applyBorder="1">
      <alignment vertical="center"/>
    </xf>
    <xf numFmtId="0" fontId="126" fillId="3" borderId="13" xfId="0" applyFont="1" applyFill="1" applyBorder="1">
      <alignment vertical="center"/>
    </xf>
    <xf numFmtId="0" fontId="0" fillId="3" borderId="13" xfId="0" applyFill="1" applyBorder="1">
      <alignment vertical="center"/>
    </xf>
    <xf numFmtId="0" fontId="126" fillId="5" borderId="13" xfId="0" applyFont="1" applyFill="1" applyBorder="1">
      <alignment vertical="center"/>
    </xf>
    <xf numFmtId="0" fontId="38" fillId="7" borderId="0" xfId="0" applyFont="1" applyFill="1" applyAlignment="1">
      <alignment vertical="center" wrapText="1"/>
    </xf>
    <xf numFmtId="0" fontId="0" fillId="7" borderId="0" xfId="0" applyFill="1">
      <alignment vertical="center"/>
    </xf>
    <xf numFmtId="0" fontId="38" fillId="7" borderId="0" xfId="0" applyFont="1" applyFill="1">
      <alignment vertical="center"/>
    </xf>
    <xf numFmtId="0" fontId="38" fillId="7" borderId="0" xfId="0" applyFont="1" applyFill="1" applyAlignment="1">
      <alignment vertical="center" wrapText="1" shrinkToFit="1"/>
    </xf>
    <xf numFmtId="0" fontId="0" fillId="7" borderId="0" xfId="0" applyFill="1" applyAlignment="1">
      <alignment vertical="center" wrapText="1"/>
    </xf>
    <xf numFmtId="0" fontId="84" fillId="7" borderId="0" xfId="0" applyFont="1" applyFill="1" applyAlignment="1">
      <alignment horizontal="left" vertical="center" wrapText="1"/>
    </xf>
    <xf numFmtId="0" fontId="0" fillId="0" borderId="2" xfId="0" applyBorder="1" applyAlignment="1" applyProtection="1">
      <alignment vertical="center" wrapText="1"/>
      <protection locked="0"/>
    </xf>
    <xf numFmtId="0" fontId="0" fillId="0" borderId="5" xfId="0" applyBorder="1" applyAlignment="1" applyProtection="1">
      <alignment vertical="center" wrapText="1"/>
      <protection locked="0"/>
    </xf>
    <xf numFmtId="0" fontId="38" fillId="3" borderId="3" xfId="0" applyFont="1" applyFill="1" applyBorder="1" applyProtection="1">
      <alignment vertical="center"/>
      <protection locked="0"/>
    </xf>
    <xf numFmtId="0" fontId="0" fillId="3" borderId="2" xfId="0" applyFill="1" applyBorder="1" applyProtection="1">
      <alignment vertical="center"/>
      <protection locked="0"/>
    </xf>
    <xf numFmtId="0" fontId="0" fillId="3" borderId="5" xfId="0" applyFill="1" applyBorder="1" applyProtection="1">
      <alignment vertical="center"/>
      <protection locked="0"/>
    </xf>
    <xf numFmtId="0" fontId="21" fillId="0" borderId="0" xfId="0" applyFont="1">
      <alignment vertical="center"/>
    </xf>
    <xf numFmtId="177" fontId="38" fillId="4" borderId="0" xfId="0" applyNumberFormat="1" applyFont="1" applyFill="1" applyAlignment="1">
      <alignment horizontal="right" vertical="center" indent="1" shrinkToFit="1"/>
    </xf>
    <xf numFmtId="179" fontId="38" fillId="4" borderId="0" xfId="0" applyNumberFormat="1" applyFont="1" applyFill="1" applyAlignment="1">
      <alignment horizontal="right" vertical="center" indent="1" shrinkToFit="1"/>
    </xf>
    <xf numFmtId="0" fontId="38" fillId="0" borderId="0" xfId="0" applyFont="1" applyAlignment="1"/>
    <xf numFmtId="0" fontId="0" fillId="0" borderId="0" xfId="0" applyAlignment="1"/>
    <xf numFmtId="0" fontId="38" fillId="4" borderId="2" xfId="0" applyFont="1" applyFill="1" applyBorder="1" applyProtection="1">
      <alignment vertical="center"/>
      <protection locked="0"/>
    </xf>
    <xf numFmtId="193" fontId="38" fillId="4" borderId="2" xfId="0" applyNumberFormat="1" applyFont="1" applyFill="1" applyBorder="1" applyProtection="1">
      <alignment vertical="center"/>
      <protection locked="0"/>
    </xf>
    <xf numFmtId="180" fontId="38" fillId="3" borderId="22" xfId="0" applyNumberFormat="1" applyFont="1" applyFill="1" applyBorder="1" applyAlignment="1" applyProtection="1">
      <alignment horizontal="right" vertical="center" shrinkToFit="1"/>
      <protection locked="0"/>
    </xf>
    <xf numFmtId="180" fontId="38" fillId="0" borderId="32" xfId="0" applyNumberFormat="1" applyFont="1" applyBorder="1" applyAlignment="1" applyProtection="1">
      <alignment horizontal="right" vertical="center" shrinkToFit="1"/>
      <protection locked="0"/>
    </xf>
    <xf numFmtId="180" fontId="38" fillId="0" borderId="25" xfId="0" applyNumberFormat="1" applyFont="1" applyBorder="1" applyAlignment="1" applyProtection="1">
      <alignment horizontal="right" vertical="center" shrinkToFit="1"/>
      <protection locked="0"/>
    </xf>
    <xf numFmtId="0" fontId="0" fillId="0" borderId="32" xfId="0" applyBorder="1" applyAlignment="1" applyProtection="1">
      <alignment vertical="center" shrinkToFit="1"/>
      <protection locked="0"/>
    </xf>
    <xf numFmtId="0" fontId="0" fillId="0" borderId="25" xfId="0" applyBorder="1" applyAlignment="1" applyProtection="1">
      <alignment vertical="center" shrinkToFit="1"/>
      <protection locked="0"/>
    </xf>
    <xf numFmtId="0" fontId="0" fillId="0" borderId="2" xfId="0" applyBorder="1" applyAlignment="1">
      <alignment horizontal="center" vertical="center"/>
    </xf>
    <xf numFmtId="0" fontId="0" fillId="4" borderId="2" xfId="0" applyFill="1" applyBorder="1" applyAlignment="1">
      <alignment horizontal="left" vertical="center" shrinkToFit="1"/>
    </xf>
    <xf numFmtId="0" fontId="0" fillId="4" borderId="5" xfId="0" applyFill="1" applyBorder="1" applyAlignment="1">
      <alignment horizontal="left" vertical="center" shrinkToFit="1"/>
    </xf>
    <xf numFmtId="0" fontId="0" fillId="0" borderId="6" xfId="0" applyBorder="1" applyAlignment="1">
      <alignment horizontal="center" vertical="center"/>
    </xf>
    <xf numFmtId="0" fontId="0" fillId="0" borderId="4" xfId="0" applyBorder="1" applyAlignment="1">
      <alignment horizontal="center" vertical="center"/>
    </xf>
    <xf numFmtId="0" fontId="0" fillId="0" borderId="10" xfId="0" applyBorder="1" applyAlignment="1">
      <alignment horizontal="center" vertical="center"/>
    </xf>
    <xf numFmtId="0" fontId="21" fillId="0" borderId="13" xfId="0" applyFont="1" applyBorder="1" applyAlignment="1">
      <alignment vertical="center" wrapText="1"/>
    </xf>
    <xf numFmtId="179" fontId="38" fillId="4" borderId="23" xfId="0" applyNumberFormat="1" applyFont="1" applyFill="1" applyBorder="1" applyAlignment="1">
      <alignment horizontal="right" vertical="center" shrinkToFit="1"/>
    </xf>
    <xf numFmtId="179" fontId="38" fillId="0" borderId="36" xfId="0" applyNumberFormat="1" applyFont="1" applyBorder="1" applyAlignment="1">
      <alignment horizontal="right" vertical="center" shrinkToFit="1"/>
    </xf>
    <xf numFmtId="179" fontId="38" fillId="0" borderId="26" xfId="0" applyNumberFormat="1" applyFont="1" applyBorder="1" applyAlignment="1">
      <alignment horizontal="right" vertical="center" shrinkToFit="1"/>
    </xf>
    <xf numFmtId="0" fontId="38" fillId="3" borderId="21" xfId="0" applyFont="1" applyFill="1" applyBorder="1" applyAlignment="1" applyProtection="1">
      <alignment horizontal="center" vertical="center" wrapText="1"/>
      <protection locked="0"/>
    </xf>
    <xf numFmtId="0" fontId="38" fillId="3" borderId="37" xfId="0" applyFont="1" applyFill="1" applyBorder="1" applyAlignment="1" applyProtection="1">
      <alignment horizontal="center" vertical="center" wrapText="1"/>
      <protection locked="0"/>
    </xf>
    <xf numFmtId="0" fontId="38" fillId="3" borderId="24" xfId="0" applyFont="1" applyFill="1" applyBorder="1" applyAlignment="1" applyProtection="1">
      <alignment horizontal="center" vertical="center" wrapText="1"/>
      <protection locked="0"/>
    </xf>
    <xf numFmtId="0" fontId="38" fillId="3" borderId="23" xfId="0" applyFont="1" applyFill="1" applyBorder="1" applyAlignment="1" applyProtection="1">
      <alignment horizontal="center" vertical="center" wrapText="1"/>
      <protection locked="0"/>
    </xf>
    <xf numFmtId="0" fontId="38" fillId="3" borderId="36" xfId="0" applyFont="1" applyFill="1" applyBorder="1" applyAlignment="1" applyProtection="1">
      <alignment horizontal="center" vertical="center" wrapText="1"/>
      <protection locked="0"/>
    </xf>
    <xf numFmtId="0" fontId="38" fillId="3" borderId="26" xfId="0" applyFont="1" applyFill="1" applyBorder="1" applyAlignment="1" applyProtection="1">
      <alignment horizontal="center" vertical="center" wrapText="1"/>
      <protection locked="0"/>
    </xf>
    <xf numFmtId="0" fontId="38" fillId="3" borderId="22" xfId="0" applyFont="1" applyFill="1" applyBorder="1" applyAlignment="1" applyProtection="1">
      <alignment horizontal="center" vertical="center" wrapText="1"/>
      <protection locked="0"/>
    </xf>
    <xf numFmtId="0" fontId="38" fillId="3" borderId="32" xfId="0" applyFont="1" applyFill="1" applyBorder="1" applyAlignment="1" applyProtection="1">
      <alignment horizontal="center" vertical="center" wrapText="1"/>
      <protection locked="0"/>
    </xf>
    <xf numFmtId="0" fontId="38" fillId="3" borderId="25" xfId="0" applyFont="1" applyFill="1" applyBorder="1" applyAlignment="1" applyProtection="1">
      <alignment horizontal="center" vertical="center" wrapText="1"/>
      <protection locked="0"/>
    </xf>
    <xf numFmtId="179" fontId="38" fillId="0" borderId="22" xfId="0" applyNumberFormat="1" applyFont="1" applyBorder="1" applyAlignment="1">
      <alignment vertical="center" shrinkToFit="1"/>
    </xf>
    <xf numFmtId="179" fontId="38" fillId="0" borderId="32" xfId="0" applyNumberFormat="1" applyFont="1" applyBorder="1" applyAlignment="1">
      <alignment vertical="center" shrinkToFit="1"/>
    </xf>
    <xf numFmtId="179" fontId="38" fillId="0" borderId="25" xfId="0" applyNumberFormat="1" applyFont="1" applyBorder="1" applyAlignment="1">
      <alignment vertical="center" shrinkToFit="1"/>
    </xf>
    <xf numFmtId="0" fontId="13" fillId="3" borderId="4" xfId="0" applyFont="1" applyFill="1" applyBorder="1" applyAlignment="1" applyProtection="1">
      <alignment vertical="center" shrinkToFit="1"/>
      <protection locked="0"/>
    </xf>
    <xf numFmtId="0" fontId="13" fillId="3" borderId="10" xfId="0" applyFont="1" applyFill="1" applyBorder="1" applyAlignment="1" applyProtection="1">
      <alignment vertical="center" shrinkToFit="1"/>
      <protection locked="0"/>
    </xf>
    <xf numFmtId="0" fontId="13" fillId="3" borderId="11" xfId="0" applyFont="1" applyFill="1" applyBorder="1" applyAlignment="1" applyProtection="1">
      <alignment vertical="center" shrinkToFit="1"/>
      <protection locked="0"/>
    </xf>
    <xf numFmtId="0" fontId="0" fillId="3" borderId="2" xfId="0" applyFill="1" applyBorder="1" applyAlignment="1" applyProtection="1">
      <alignment vertical="center" shrinkToFit="1"/>
      <protection locked="0"/>
    </xf>
    <xf numFmtId="0" fontId="0" fillId="3" borderId="5" xfId="0" applyFill="1" applyBorder="1" applyAlignment="1" applyProtection="1">
      <alignment vertical="center" shrinkToFit="1"/>
      <protection locked="0"/>
    </xf>
    <xf numFmtId="0" fontId="38" fillId="0" borderId="6" xfId="0" applyFont="1" applyBorder="1" applyAlignment="1" applyProtection="1">
      <alignment vertical="center" wrapText="1"/>
      <protection locked="0"/>
    </xf>
    <xf numFmtId="0" fontId="38" fillId="0" borderId="0" xfId="0" applyFont="1" applyAlignment="1" applyProtection="1">
      <alignment vertical="center" wrapText="1"/>
      <protection locked="0"/>
    </xf>
    <xf numFmtId="0" fontId="38" fillId="0" borderId="6" xfId="0" applyFont="1" applyBorder="1">
      <alignment vertical="center"/>
    </xf>
    <xf numFmtId="0" fontId="38" fillId="5" borderId="0" xfId="0" applyFont="1" applyFill="1" applyProtection="1">
      <alignment vertical="center"/>
      <protection locked="0"/>
    </xf>
    <xf numFmtId="0" fontId="46" fillId="3" borderId="21" xfId="0" applyFont="1" applyFill="1" applyBorder="1" applyAlignment="1" applyProtection="1">
      <alignment horizontal="center" vertical="center" shrinkToFit="1"/>
      <protection locked="0"/>
    </xf>
    <xf numFmtId="0" fontId="46" fillId="3" borderId="24" xfId="0" applyFont="1" applyFill="1" applyBorder="1" applyAlignment="1" applyProtection="1">
      <alignment horizontal="center" vertical="center" shrinkToFit="1"/>
      <protection locked="0"/>
    </xf>
    <xf numFmtId="0" fontId="46" fillId="3" borderId="22" xfId="0" applyFont="1" applyFill="1" applyBorder="1" applyAlignment="1" applyProtection="1">
      <alignment horizontal="center" vertical="center" shrinkToFit="1"/>
      <protection locked="0"/>
    </xf>
    <xf numFmtId="0" fontId="46" fillId="3" borderId="25" xfId="0" applyFont="1" applyFill="1" applyBorder="1" applyAlignment="1" applyProtection="1">
      <alignment horizontal="center" vertical="center" shrinkToFit="1"/>
      <protection locked="0"/>
    </xf>
    <xf numFmtId="0" fontId="0" fillId="0" borderId="32" xfId="0" applyBorder="1" applyAlignment="1">
      <alignment vertical="center" shrinkToFit="1"/>
    </xf>
    <xf numFmtId="0" fontId="0" fillId="0" borderId="25" xfId="0" applyBorder="1" applyAlignment="1">
      <alignment vertical="center" shrinkToFit="1"/>
    </xf>
    <xf numFmtId="0" fontId="46" fillId="0" borderId="17" xfId="0" applyFont="1" applyBorder="1" applyAlignment="1">
      <alignment horizontal="center" vertical="center"/>
    </xf>
    <xf numFmtId="0" fontId="46" fillId="0" borderId="12" xfId="0" applyFont="1" applyBorder="1" applyAlignment="1">
      <alignment horizontal="center" vertical="center"/>
    </xf>
    <xf numFmtId="179" fontId="38" fillId="4" borderId="3" xfId="0" applyNumberFormat="1" applyFont="1" applyFill="1" applyBorder="1" applyAlignment="1">
      <alignment horizontal="right" vertical="center" shrinkToFit="1"/>
    </xf>
    <xf numFmtId="179" fontId="38" fillId="0" borderId="2" xfId="0" applyNumberFormat="1" applyFont="1" applyBorder="1" applyAlignment="1">
      <alignment horizontal="right" vertical="center" shrinkToFit="1"/>
    </xf>
    <xf numFmtId="179" fontId="38" fillId="0" borderId="5" xfId="0" applyNumberFormat="1" applyFont="1" applyBorder="1" applyAlignment="1">
      <alignment horizontal="right" vertical="center" shrinkToFit="1"/>
    </xf>
    <xf numFmtId="0" fontId="46" fillId="3" borderId="23" xfId="0" applyFont="1" applyFill="1" applyBorder="1" applyAlignment="1" applyProtection="1">
      <alignment horizontal="center" vertical="center" shrinkToFit="1"/>
      <protection locked="0"/>
    </xf>
    <xf numFmtId="0" fontId="46" fillId="3" borderId="26" xfId="0" applyFont="1" applyFill="1" applyBorder="1" applyAlignment="1" applyProtection="1">
      <alignment horizontal="center" vertical="center" shrinkToFit="1"/>
      <protection locked="0"/>
    </xf>
    <xf numFmtId="179" fontId="38" fillId="4" borderId="0" xfId="0" applyNumberFormat="1" applyFont="1" applyFill="1" applyAlignment="1">
      <alignment vertical="center" shrinkToFit="1"/>
    </xf>
    <xf numFmtId="0" fontId="46" fillId="0" borderId="3" xfId="0" applyFont="1" applyBorder="1" applyAlignment="1">
      <alignment horizontal="center" vertical="center"/>
    </xf>
    <xf numFmtId="0" fontId="46" fillId="0" borderId="2" xfId="0" applyFont="1" applyBorder="1" applyAlignment="1">
      <alignment horizontal="center" vertical="center"/>
    </xf>
    <xf numFmtId="0" fontId="46" fillId="0" borderId="5" xfId="0" applyFont="1" applyBorder="1" applyAlignment="1">
      <alignment horizontal="center" vertical="center"/>
    </xf>
    <xf numFmtId="177" fontId="38" fillId="4" borderId="0" xfId="0" applyNumberFormat="1" applyFont="1" applyFill="1" applyAlignment="1">
      <alignment vertical="center" shrinkToFit="1"/>
    </xf>
    <xf numFmtId="0" fontId="38" fillId="0" borderId="3" xfId="0" applyFont="1" applyBorder="1" applyAlignment="1">
      <alignment horizontal="left" vertical="center" indent="1"/>
    </xf>
    <xf numFmtId="0" fontId="38" fillId="0" borderId="2" xfId="0" applyFont="1" applyBorder="1" applyAlignment="1">
      <alignment horizontal="left" vertical="center" indent="1"/>
    </xf>
    <xf numFmtId="0" fontId="38" fillId="0" borderId="5" xfId="0" applyFont="1" applyBorder="1" applyAlignment="1">
      <alignment horizontal="left" vertical="center" indent="1"/>
    </xf>
    <xf numFmtId="0" fontId="38" fillId="5" borderId="22" xfId="0" applyFont="1" applyFill="1" applyBorder="1" applyAlignment="1" applyProtection="1">
      <alignment vertical="center" shrinkToFit="1"/>
      <protection locked="0"/>
    </xf>
    <xf numFmtId="0" fontId="38" fillId="5" borderId="32" xfId="0" applyFont="1" applyFill="1" applyBorder="1" applyAlignment="1" applyProtection="1">
      <alignment vertical="center" shrinkToFit="1"/>
      <protection locked="0"/>
    </xf>
    <xf numFmtId="0" fontId="38" fillId="5" borderId="25" xfId="0" applyFont="1" applyFill="1" applyBorder="1" applyAlignment="1" applyProtection="1">
      <alignment vertical="center" shrinkToFit="1"/>
      <protection locked="0"/>
    </xf>
    <xf numFmtId="177" fontId="38" fillId="3" borderId="23" xfId="0" applyNumberFormat="1" applyFont="1" applyFill="1" applyBorder="1" applyAlignment="1" applyProtection="1">
      <alignment horizontal="right" vertical="center" shrinkToFit="1"/>
      <protection locked="0"/>
    </xf>
    <xf numFmtId="177" fontId="38" fillId="0" borderId="36" xfId="0" applyNumberFormat="1" applyFont="1" applyBorder="1" applyAlignment="1" applyProtection="1">
      <alignment horizontal="right" vertical="center" shrinkToFit="1"/>
      <protection locked="0"/>
    </xf>
    <xf numFmtId="177" fontId="38" fillId="0" borderId="26" xfId="0" applyNumberFormat="1" applyFont="1" applyBorder="1" applyAlignment="1" applyProtection="1">
      <alignment horizontal="right" vertical="center" shrinkToFit="1"/>
      <protection locked="0"/>
    </xf>
    <xf numFmtId="179" fontId="38" fillId="5" borderId="0" xfId="0" applyNumberFormat="1" applyFont="1" applyFill="1" applyAlignment="1" applyProtection="1">
      <alignment horizontal="center" vertical="center" shrinkToFit="1"/>
      <protection locked="0"/>
    </xf>
    <xf numFmtId="179" fontId="38" fillId="3" borderId="21" xfId="0" applyNumberFormat="1" applyFont="1" applyFill="1" applyBorder="1" applyAlignment="1" applyProtection="1">
      <alignment vertical="center" shrinkToFit="1"/>
      <protection locked="0"/>
    </xf>
    <xf numFmtId="179" fontId="38" fillId="3" borderId="37" xfId="0" applyNumberFormat="1" applyFont="1" applyFill="1" applyBorder="1" applyAlignment="1" applyProtection="1">
      <alignment vertical="center" shrinkToFit="1"/>
      <protection locked="0"/>
    </xf>
    <xf numFmtId="179" fontId="38" fillId="3" borderId="24" xfId="0" applyNumberFormat="1" applyFont="1" applyFill="1" applyBorder="1" applyAlignment="1" applyProtection="1">
      <alignment vertical="center" shrinkToFit="1"/>
      <protection locked="0"/>
    </xf>
    <xf numFmtId="177" fontId="38" fillId="3" borderId="36" xfId="0" applyNumberFormat="1" applyFont="1" applyFill="1" applyBorder="1" applyAlignment="1" applyProtection="1">
      <alignment horizontal="right" vertical="center" shrinkToFit="1"/>
      <protection locked="0"/>
    </xf>
    <xf numFmtId="177" fontId="38" fillId="3" borderId="26" xfId="0" applyNumberFormat="1" applyFont="1" applyFill="1" applyBorder="1" applyAlignment="1" applyProtection="1">
      <alignment horizontal="right" vertical="center" shrinkToFit="1"/>
      <protection locked="0"/>
    </xf>
    <xf numFmtId="179" fontId="38" fillId="4" borderId="36" xfId="0" applyNumberFormat="1" applyFont="1" applyFill="1" applyBorder="1" applyAlignment="1">
      <alignment horizontal="right" vertical="center" shrinkToFit="1"/>
    </xf>
    <xf numFmtId="179" fontId="38" fillId="4" borderId="26" xfId="0" applyNumberFormat="1" applyFont="1" applyFill="1" applyBorder="1" applyAlignment="1">
      <alignment horizontal="right" vertical="center" shrinkToFit="1"/>
    </xf>
    <xf numFmtId="0" fontId="38" fillId="5" borderId="21" xfId="0" applyFont="1" applyFill="1" applyBorder="1" applyAlignment="1" applyProtection="1">
      <alignment vertical="center" shrinkToFit="1"/>
      <protection locked="0"/>
    </xf>
    <xf numFmtId="0" fontId="38" fillId="5" borderId="37" xfId="0" applyFont="1" applyFill="1" applyBorder="1" applyAlignment="1" applyProtection="1">
      <alignment vertical="center" shrinkToFit="1"/>
      <protection locked="0"/>
    </xf>
    <xf numFmtId="0" fontId="38" fillId="5" borderId="24" xfId="0" applyFont="1" applyFill="1" applyBorder="1" applyAlignment="1" applyProtection="1">
      <alignment vertical="center" shrinkToFit="1"/>
      <protection locked="0"/>
    </xf>
    <xf numFmtId="179" fontId="38" fillId="3" borderId="22" xfId="0" applyNumberFormat="1" applyFont="1" applyFill="1" applyBorder="1" applyAlignment="1" applyProtection="1">
      <alignment vertical="center" shrinkToFit="1"/>
      <protection locked="0"/>
    </xf>
    <xf numFmtId="179" fontId="38" fillId="3" borderId="32" xfId="0" applyNumberFormat="1" applyFont="1" applyFill="1" applyBorder="1" applyAlignment="1" applyProtection="1">
      <alignment vertical="center" shrinkToFit="1"/>
      <protection locked="0"/>
    </xf>
    <xf numFmtId="179" fontId="38" fillId="3" borderId="25" xfId="0" applyNumberFormat="1" applyFont="1" applyFill="1" applyBorder="1" applyAlignment="1" applyProtection="1">
      <alignment vertical="center" shrinkToFit="1"/>
      <protection locked="0"/>
    </xf>
    <xf numFmtId="0" fontId="38" fillId="3" borderId="0" xfId="0" applyFont="1" applyFill="1" applyAlignment="1" applyProtection="1">
      <alignment horizontal="center" vertical="center"/>
      <protection locked="0"/>
    </xf>
    <xf numFmtId="0" fontId="38" fillId="3" borderId="33" xfId="0" applyFont="1" applyFill="1" applyBorder="1" applyAlignment="1" applyProtection="1">
      <alignment horizontal="left" vertical="center"/>
      <protection locked="0"/>
    </xf>
    <xf numFmtId="0" fontId="38" fillId="3" borderId="14" xfId="0" applyFont="1" applyFill="1" applyBorder="1" applyAlignment="1" applyProtection="1">
      <alignment horizontal="left" vertical="center"/>
      <protection locked="0"/>
    </xf>
    <xf numFmtId="0" fontId="38" fillId="3" borderId="35" xfId="0" applyFont="1" applyFill="1" applyBorder="1" applyAlignment="1" applyProtection="1">
      <alignment horizontal="left" vertical="center"/>
      <protection locked="0"/>
    </xf>
    <xf numFmtId="0" fontId="38" fillId="3" borderId="93" xfId="0" applyFont="1" applyFill="1" applyBorder="1" applyAlignment="1" applyProtection="1">
      <alignment horizontal="left" vertical="center"/>
      <protection locked="0"/>
    </xf>
    <xf numFmtId="0" fontId="38" fillId="3" borderId="0" xfId="0" applyFont="1" applyFill="1" applyAlignment="1" applyProtection="1">
      <alignment horizontal="left" vertical="center"/>
      <protection locked="0"/>
    </xf>
    <xf numFmtId="0" fontId="38" fillId="3" borderId="94" xfId="0" applyFont="1" applyFill="1" applyBorder="1" applyAlignment="1" applyProtection="1">
      <alignment horizontal="left" vertical="center"/>
      <protection locked="0"/>
    </xf>
    <xf numFmtId="0" fontId="38" fillId="3" borderId="34" xfId="0" applyFont="1" applyFill="1" applyBorder="1" applyAlignment="1" applyProtection="1">
      <alignment horizontal="left" vertical="center"/>
      <protection locked="0"/>
    </xf>
    <xf numFmtId="0" fontId="38" fillId="3" borderId="15" xfId="0" applyFont="1" applyFill="1" applyBorder="1" applyAlignment="1" applyProtection="1">
      <alignment horizontal="left" vertical="center"/>
      <protection locked="0"/>
    </xf>
    <xf numFmtId="0" fontId="38" fillId="3" borderId="27" xfId="0" applyFont="1" applyFill="1" applyBorder="1" applyAlignment="1" applyProtection="1">
      <alignment horizontal="left" vertical="center"/>
      <protection locked="0"/>
    </xf>
    <xf numFmtId="0" fontId="55" fillId="3" borderId="33" xfId="0" applyFont="1" applyFill="1" applyBorder="1" applyAlignment="1" applyProtection="1">
      <alignment horizontal="left" vertical="center" wrapText="1"/>
      <protection locked="0"/>
    </xf>
    <xf numFmtId="0" fontId="55" fillId="3" borderId="14" xfId="0" applyFont="1" applyFill="1" applyBorder="1" applyAlignment="1" applyProtection="1">
      <alignment horizontal="left" vertical="center"/>
      <protection locked="0"/>
    </xf>
    <xf numFmtId="0" fontId="55" fillId="3" borderId="35" xfId="0" applyFont="1" applyFill="1" applyBorder="1" applyAlignment="1" applyProtection="1">
      <alignment horizontal="left" vertical="center"/>
      <protection locked="0"/>
    </xf>
    <xf numFmtId="0" fontId="55" fillId="3" borderId="93" xfId="0" applyFont="1" applyFill="1" applyBorder="1" applyAlignment="1" applyProtection="1">
      <alignment horizontal="left" vertical="center"/>
      <protection locked="0"/>
    </xf>
    <xf numFmtId="0" fontId="55" fillId="3" borderId="0" xfId="0" applyFont="1" applyFill="1" applyAlignment="1" applyProtection="1">
      <alignment horizontal="left" vertical="center"/>
      <protection locked="0"/>
    </xf>
    <xf numFmtId="0" fontId="55" fillId="3" borderId="94" xfId="0" applyFont="1" applyFill="1" applyBorder="1" applyAlignment="1" applyProtection="1">
      <alignment horizontal="left" vertical="center"/>
      <protection locked="0"/>
    </xf>
    <xf numFmtId="0" fontId="55" fillId="3" borderId="34" xfId="0" applyFont="1" applyFill="1" applyBorder="1" applyAlignment="1" applyProtection="1">
      <alignment horizontal="left" vertical="center"/>
      <protection locked="0"/>
    </xf>
    <xf numFmtId="0" fontId="55" fillId="3" borderId="15" xfId="0" applyFont="1" applyFill="1" applyBorder="1" applyAlignment="1" applyProtection="1">
      <alignment horizontal="left" vertical="center"/>
      <protection locked="0"/>
    </xf>
    <xf numFmtId="0" fontId="55" fillId="3" borderId="27" xfId="0" applyFont="1" applyFill="1" applyBorder="1" applyAlignment="1" applyProtection="1">
      <alignment horizontal="left" vertical="center"/>
      <protection locked="0"/>
    </xf>
    <xf numFmtId="38" fontId="38" fillId="4" borderId="0" xfId="2" applyFont="1" applyFill="1" applyBorder="1" applyAlignment="1" applyProtection="1">
      <alignment horizontal="center" vertical="center" shrinkToFit="1"/>
    </xf>
    <xf numFmtId="179" fontId="38" fillId="4" borderId="3" xfId="0" applyNumberFormat="1" applyFont="1" applyFill="1" applyBorder="1" applyAlignment="1">
      <alignment horizontal="center" vertical="center"/>
    </xf>
    <xf numFmtId="179" fontId="38" fillId="4" borderId="2" xfId="0" applyNumberFormat="1" applyFont="1" applyFill="1" applyBorder="1" applyAlignment="1">
      <alignment horizontal="center" vertical="center"/>
    </xf>
    <xf numFmtId="179" fontId="38" fillId="4" borderId="5" xfId="0" applyNumberFormat="1" applyFont="1" applyFill="1" applyBorder="1" applyAlignment="1">
      <alignment horizontal="center" vertical="center"/>
    </xf>
    <xf numFmtId="194" fontId="38" fillId="4" borderId="0" xfId="2" applyNumberFormat="1" applyFont="1" applyFill="1" applyBorder="1" applyAlignment="1" applyProtection="1">
      <alignment horizontal="center" vertical="center" shrinkToFit="1"/>
    </xf>
    <xf numFmtId="0" fontId="38" fillId="0" borderId="37" xfId="0" applyFont="1" applyBorder="1">
      <alignment vertical="center"/>
    </xf>
    <xf numFmtId="0" fontId="38" fillId="0" borderId="24" xfId="0" applyFont="1" applyBorder="1">
      <alignment vertical="center"/>
    </xf>
    <xf numFmtId="0" fontId="38" fillId="4" borderId="21" xfId="0" applyFont="1" applyFill="1" applyBorder="1" applyAlignment="1">
      <alignment vertical="center" shrinkToFit="1"/>
    </xf>
    <xf numFmtId="0" fontId="38" fillId="4" borderId="37" xfId="0" applyFont="1" applyFill="1" applyBorder="1">
      <alignment vertical="center"/>
    </xf>
    <xf numFmtId="0" fontId="38" fillId="4" borderId="24" xfId="0" applyFont="1" applyFill="1" applyBorder="1">
      <alignment vertical="center"/>
    </xf>
    <xf numFmtId="0" fontId="38" fillId="0" borderId="36" xfId="0" applyFont="1" applyBorder="1">
      <alignment vertical="center"/>
    </xf>
    <xf numFmtId="0" fontId="38" fillId="0" borderId="26" xfId="0" applyFont="1" applyBorder="1">
      <alignment vertical="center"/>
    </xf>
    <xf numFmtId="0" fontId="38" fillId="3" borderId="11" xfId="0" applyFont="1" applyFill="1" applyBorder="1" applyProtection="1">
      <alignment vertical="center"/>
      <protection locked="0"/>
    </xf>
    <xf numFmtId="0" fontId="16" fillId="0" borderId="3" xfId="0" applyFont="1" applyBorder="1">
      <alignment vertical="center"/>
    </xf>
    <xf numFmtId="0" fontId="38" fillId="3" borderId="3" xfId="0" applyFont="1" applyFill="1" applyBorder="1" applyAlignment="1" applyProtection="1">
      <alignment horizontal="left" vertical="center" wrapText="1"/>
      <protection locked="0"/>
    </xf>
    <xf numFmtId="0" fontId="38" fillId="3" borderId="2" xfId="0" applyFont="1" applyFill="1" applyBorder="1" applyAlignment="1" applyProtection="1">
      <alignment horizontal="left" vertical="center" wrapText="1"/>
      <protection locked="0"/>
    </xf>
    <xf numFmtId="0" fontId="38" fillId="3" borderId="5" xfId="0" applyFont="1" applyFill="1" applyBorder="1" applyAlignment="1" applyProtection="1">
      <alignment horizontal="left" vertical="center" wrapText="1"/>
      <protection locked="0"/>
    </xf>
    <xf numFmtId="0" fontId="59" fillId="3" borderId="3" xfId="0" applyFont="1" applyFill="1" applyBorder="1" applyAlignment="1" applyProtection="1">
      <alignment horizontal="left" vertical="center" wrapText="1"/>
      <protection locked="0"/>
    </xf>
    <xf numFmtId="0" fontId="59" fillId="3" borderId="2" xfId="0" applyFont="1" applyFill="1" applyBorder="1" applyAlignment="1" applyProtection="1">
      <alignment horizontal="left" vertical="center" wrapText="1"/>
      <protection locked="0"/>
    </xf>
    <xf numFmtId="0" fontId="59" fillId="3" borderId="5" xfId="0" applyFont="1" applyFill="1" applyBorder="1" applyAlignment="1" applyProtection="1">
      <alignment horizontal="left" vertical="center" wrapText="1"/>
      <protection locked="0"/>
    </xf>
    <xf numFmtId="0" fontId="59" fillId="3" borderId="4" xfId="0" applyFont="1" applyFill="1" applyBorder="1" applyAlignment="1" applyProtection="1">
      <alignment vertical="center" wrapText="1"/>
      <protection locked="0"/>
    </xf>
    <xf numFmtId="0" fontId="59" fillId="3" borderId="10" xfId="0" applyFont="1" applyFill="1" applyBorder="1" applyProtection="1">
      <alignment vertical="center"/>
      <protection locked="0"/>
    </xf>
    <xf numFmtId="0" fontId="59" fillId="3" borderId="11" xfId="0" applyFont="1" applyFill="1" applyBorder="1" applyProtection="1">
      <alignment vertical="center"/>
      <protection locked="0"/>
    </xf>
    <xf numFmtId="0" fontId="70" fillId="3" borderId="8" xfId="8" applyFont="1" applyFill="1" applyBorder="1" applyAlignment="1" applyProtection="1">
      <alignment vertical="top" wrapText="1"/>
      <protection locked="0"/>
    </xf>
    <xf numFmtId="0" fontId="70" fillId="3" borderId="0" xfId="8" applyFont="1" applyFill="1" applyAlignment="1" applyProtection="1">
      <alignment vertical="top" wrapText="1"/>
      <protection locked="0"/>
    </xf>
    <xf numFmtId="0" fontId="70" fillId="3" borderId="9" xfId="8" applyFont="1" applyFill="1" applyBorder="1" applyAlignment="1" applyProtection="1">
      <alignment vertical="top" wrapText="1"/>
      <protection locked="0"/>
    </xf>
    <xf numFmtId="0" fontId="70" fillId="3" borderId="4" xfId="8" applyFont="1" applyFill="1" applyBorder="1" applyAlignment="1" applyProtection="1">
      <alignment vertical="top" wrapText="1"/>
      <protection locked="0"/>
    </xf>
    <xf numFmtId="0" fontId="70" fillId="3" borderId="10" xfId="8" applyFont="1" applyFill="1" applyBorder="1" applyAlignment="1" applyProtection="1">
      <alignment vertical="top" wrapText="1"/>
      <protection locked="0"/>
    </xf>
    <xf numFmtId="0" fontId="70" fillId="3" borderId="11" xfId="8" applyFont="1" applyFill="1" applyBorder="1" applyAlignment="1" applyProtection="1">
      <alignment vertical="top" wrapText="1"/>
      <protection locked="0"/>
    </xf>
    <xf numFmtId="0" fontId="123" fillId="3" borderId="8" xfId="8" applyFont="1" applyFill="1" applyBorder="1" applyAlignment="1" applyProtection="1">
      <alignment horizontal="left" vertical="top" wrapText="1"/>
      <protection locked="0"/>
    </xf>
    <xf numFmtId="0" fontId="70" fillId="3" borderId="0" xfId="8" applyFont="1" applyFill="1" applyAlignment="1" applyProtection="1">
      <alignment horizontal="left" vertical="top" wrapText="1"/>
      <protection locked="0"/>
    </xf>
    <xf numFmtId="0" fontId="70" fillId="3" borderId="9" xfId="8" applyFont="1" applyFill="1" applyBorder="1" applyAlignment="1" applyProtection="1">
      <alignment horizontal="left" vertical="top" wrapText="1"/>
      <protection locked="0"/>
    </xf>
    <xf numFmtId="0" fontId="70" fillId="3" borderId="8" xfId="8" applyFont="1" applyFill="1" applyBorder="1" applyAlignment="1" applyProtection="1">
      <alignment horizontal="left" vertical="top" wrapText="1"/>
      <protection locked="0"/>
    </xf>
    <xf numFmtId="0" fontId="70" fillId="3" borderId="4" xfId="8" applyFont="1" applyFill="1" applyBorder="1" applyAlignment="1" applyProtection="1">
      <alignment horizontal="left" vertical="top" wrapText="1"/>
      <protection locked="0"/>
    </xf>
    <xf numFmtId="0" fontId="70" fillId="3" borderId="10" xfId="8" applyFont="1" applyFill="1" applyBorder="1" applyAlignment="1" applyProtection="1">
      <alignment horizontal="left" vertical="top" wrapText="1"/>
      <protection locked="0"/>
    </xf>
    <xf numFmtId="0" fontId="70" fillId="3" borderId="11" xfId="8" applyFont="1" applyFill="1" applyBorder="1" applyAlignment="1" applyProtection="1">
      <alignment horizontal="left" vertical="top" wrapText="1"/>
      <protection locked="0"/>
    </xf>
    <xf numFmtId="184" fontId="54" fillId="4" borderId="41" xfId="0" applyNumberFormat="1" applyFont="1" applyFill="1" applyBorder="1" applyAlignment="1">
      <alignment horizontal="center" vertical="center" shrinkToFit="1"/>
    </xf>
    <xf numFmtId="184" fontId="54" fillId="4" borderId="40" xfId="0" applyNumberFormat="1" applyFont="1" applyFill="1" applyBorder="1" applyAlignment="1">
      <alignment horizontal="center" vertical="center" shrinkToFit="1"/>
    </xf>
    <xf numFmtId="0" fontId="49" fillId="0" borderId="0" xfId="0" applyFont="1" applyAlignment="1">
      <alignment horizontal="right" vertical="center"/>
    </xf>
    <xf numFmtId="0" fontId="49" fillId="0" borderId="0" xfId="0" applyFont="1" applyAlignment="1">
      <alignment horizontal="center" vertical="center"/>
    </xf>
    <xf numFmtId="184" fontId="44" fillId="4" borderId="18" xfId="0" applyNumberFormat="1" applyFont="1" applyFill="1" applyBorder="1" applyAlignment="1">
      <alignment vertical="center" shrinkToFit="1"/>
    </xf>
    <xf numFmtId="0" fontId="44" fillId="0" borderId="17" xfId="0" applyFont="1" applyBorder="1" applyAlignment="1">
      <alignment horizontal="center" vertical="center" textRotation="255"/>
    </xf>
    <xf numFmtId="0" fontId="44" fillId="0" borderId="29" xfId="0" applyFont="1" applyBorder="1" applyAlignment="1">
      <alignment horizontal="center" vertical="center" textRotation="255"/>
    </xf>
    <xf numFmtId="0" fontId="44" fillId="0" borderId="12" xfId="0" applyFont="1" applyBorder="1" applyAlignment="1">
      <alignment horizontal="center" vertical="center" textRotation="255"/>
    </xf>
    <xf numFmtId="184" fontId="44" fillId="4" borderId="20" xfId="0" applyNumberFormat="1" applyFont="1" applyFill="1" applyBorder="1" applyAlignment="1">
      <alignment vertical="center" shrinkToFit="1"/>
    </xf>
    <xf numFmtId="0" fontId="0" fillId="0" borderId="29" xfId="0" applyBorder="1" applyAlignment="1">
      <alignment horizontal="center" vertical="center" textRotation="255"/>
    </xf>
    <xf numFmtId="0" fontId="0" fillId="0" borderId="12" xfId="0" applyBorder="1" applyAlignment="1">
      <alignment horizontal="center" vertical="center" textRotation="255"/>
    </xf>
    <xf numFmtId="184" fontId="43" fillId="0" borderId="33" xfId="0" applyNumberFormat="1" applyFont="1" applyBorder="1" applyAlignment="1">
      <alignment horizontal="center" vertical="center" shrinkToFit="1"/>
    </xf>
    <xf numFmtId="184" fontId="43" fillId="0" borderId="34" xfId="0" applyNumberFormat="1" applyFont="1" applyBorder="1" applyAlignment="1">
      <alignment horizontal="center" vertical="center" shrinkToFit="1"/>
    </xf>
    <xf numFmtId="184" fontId="54" fillId="4" borderId="14" xfId="0" applyNumberFormat="1" applyFont="1" applyFill="1" applyBorder="1" applyAlignment="1">
      <alignment horizontal="center" vertical="center" shrinkToFit="1"/>
    </xf>
    <xf numFmtId="184" fontId="54" fillId="4" borderId="35" xfId="0" applyNumberFormat="1" applyFont="1" applyFill="1" applyBorder="1" applyAlignment="1">
      <alignment horizontal="center" vertical="center" shrinkToFit="1"/>
    </xf>
    <xf numFmtId="184" fontId="54" fillId="4" borderId="15" xfId="0" applyNumberFormat="1" applyFont="1" applyFill="1" applyBorder="1" applyAlignment="1">
      <alignment horizontal="center" vertical="center" shrinkToFit="1"/>
    </xf>
    <xf numFmtId="184" fontId="54" fillId="4" borderId="27" xfId="0" applyNumberFormat="1" applyFont="1" applyFill="1" applyBorder="1" applyAlignment="1">
      <alignment horizontal="center" vertical="center" shrinkToFit="1"/>
    </xf>
    <xf numFmtId="0" fontId="44" fillId="0" borderId="17" xfId="0" applyFont="1" applyBorder="1" applyAlignment="1">
      <alignment horizontal="center" vertical="center" textRotation="255" wrapText="1"/>
    </xf>
    <xf numFmtId="0" fontId="44" fillId="0" borderId="12" xfId="0" applyFont="1" applyBorder="1" applyAlignment="1">
      <alignment horizontal="center" vertical="center" textRotation="255" wrapText="1"/>
    </xf>
    <xf numFmtId="184" fontId="44" fillId="4" borderId="19" xfId="0" applyNumberFormat="1" applyFont="1" applyFill="1" applyBorder="1" applyAlignment="1">
      <alignment vertical="center" shrinkToFit="1"/>
    </xf>
    <xf numFmtId="0" fontId="44" fillId="0" borderId="17" xfId="0" applyFont="1" applyBorder="1" applyAlignment="1">
      <alignment horizontal="center" vertical="center" textRotation="255" shrinkToFit="1"/>
    </xf>
    <xf numFmtId="0" fontId="44" fillId="0" borderId="12" xfId="0" applyFont="1" applyBorder="1" applyAlignment="1">
      <alignment horizontal="center" vertical="center" textRotation="255" shrinkToFit="1"/>
    </xf>
    <xf numFmtId="184" fontId="44" fillId="4" borderId="28" xfId="0" applyNumberFormat="1" applyFont="1" applyFill="1" applyBorder="1" applyAlignment="1">
      <alignment vertical="center" shrinkToFit="1"/>
    </xf>
    <xf numFmtId="184" fontId="54" fillId="4" borderId="42" xfId="0" applyNumberFormat="1" applyFont="1" applyFill="1" applyBorder="1" applyAlignment="1">
      <alignment horizontal="center" vertical="center" shrinkToFit="1"/>
    </xf>
    <xf numFmtId="184" fontId="54" fillId="4" borderId="43" xfId="0" applyNumberFormat="1" applyFont="1" applyFill="1" applyBorder="1" applyAlignment="1">
      <alignment horizontal="center" vertical="center" shrinkToFit="1"/>
    </xf>
    <xf numFmtId="0" fontId="44" fillId="0" borderId="17" xfId="0" applyFont="1" applyBorder="1" applyAlignment="1">
      <alignment horizontal="center" vertical="center" wrapText="1"/>
    </xf>
    <xf numFmtId="0" fontId="44" fillId="0" borderId="19" xfId="0" applyFont="1" applyBorder="1" applyAlignment="1">
      <alignment horizontal="center" vertical="center" wrapText="1"/>
    </xf>
    <xf numFmtId="0" fontId="44" fillId="0" borderId="13" xfId="0" applyFont="1" applyBorder="1" applyAlignment="1">
      <alignment horizontal="center" vertical="center" textRotation="255"/>
    </xf>
    <xf numFmtId="0" fontId="44" fillId="0" borderId="13" xfId="0" applyFont="1" applyBorder="1" applyAlignment="1">
      <alignment horizontal="center" vertical="center"/>
    </xf>
    <xf numFmtId="0" fontId="46" fillId="0" borderId="17" xfId="0" applyFont="1" applyBorder="1" applyAlignment="1">
      <alignment horizontal="center" vertical="center" wrapText="1"/>
    </xf>
    <xf numFmtId="184" fontId="54" fillId="4" borderId="42" xfId="0" applyNumberFormat="1" applyFont="1" applyFill="1" applyBorder="1" applyAlignment="1">
      <alignment horizontal="center" vertical="center"/>
    </xf>
    <xf numFmtId="184" fontId="54" fillId="4" borderId="43" xfId="0" applyNumberFormat="1" applyFont="1" applyFill="1" applyBorder="1" applyAlignment="1">
      <alignment horizontal="center" vertical="center"/>
    </xf>
    <xf numFmtId="0" fontId="10" fillId="0" borderId="3" xfId="0" applyFont="1" applyBorder="1" applyAlignment="1">
      <alignment vertical="center" wrapText="1"/>
    </xf>
    <xf numFmtId="0" fontId="10" fillId="0" borderId="2" xfId="0" applyFont="1" applyBorder="1" applyAlignment="1">
      <alignment vertical="center" wrapText="1"/>
    </xf>
    <xf numFmtId="0" fontId="10" fillId="0" borderId="5" xfId="0" applyFont="1" applyBorder="1" applyAlignment="1">
      <alignment vertical="center" wrapText="1"/>
    </xf>
    <xf numFmtId="0" fontId="10" fillId="3" borderId="3" xfId="0" applyFont="1" applyFill="1" applyBorder="1" applyAlignment="1" applyProtection="1">
      <alignment horizontal="left" vertical="center" wrapText="1" shrinkToFit="1"/>
      <protection locked="0"/>
    </xf>
    <xf numFmtId="0" fontId="10" fillId="3" borderId="2" xfId="0" applyFont="1" applyFill="1" applyBorder="1" applyAlignment="1" applyProtection="1">
      <alignment horizontal="left" vertical="center" wrapText="1" shrinkToFit="1"/>
      <protection locked="0"/>
    </xf>
    <xf numFmtId="0" fontId="10" fillId="3" borderId="5" xfId="0" applyFont="1" applyFill="1" applyBorder="1" applyAlignment="1" applyProtection="1">
      <alignment horizontal="left" vertical="center" wrapText="1" shrinkToFit="1"/>
      <protection locked="0"/>
    </xf>
    <xf numFmtId="0" fontId="45" fillId="3" borderId="1" xfId="10" applyFont="1" applyFill="1" applyBorder="1" applyAlignment="1" applyProtection="1">
      <alignment horizontal="left" vertical="top" wrapText="1"/>
      <protection locked="0"/>
    </xf>
    <xf numFmtId="0" fontId="45" fillId="3" borderId="6" xfId="10" applyFont="1" applyFill="1" applyBorder="1" applyAlignment="1" applyProtection="1">
      <alignment horizontal="left" vertical="top" wrapText="1"/>
      <protection locked="0"/>
    </xf>
    <xf numFmtId="0" fontId="45" fillId="3" borderId="7" xfId="10" applyFont="1" applyFill="1" applyBorder="1" applyAlignment="1" applyProtection="1">
      <alignment horizontal="left" vertical="top" wrapText="1"/>
      <protection locked="0"/>
    </xf>
    <xf numFmtId="0" fontId="45" fillId="3" borderId="8" xfId="10" applyFont="1" applyFill="1" applyBorder="1" applyAlignment="1" applyProtection="1">
      <alignment horizontal="left" vertical="top" wrapText="1"/>
      <protection locked="0"/>
    </xf>
    <xf numFmtId="0" fontId="45" fillId="3" borderId="0" xfId="10" applyFont="1" applyFill="1" applyAlignment="1" applyProtection="1">
      <alignment horizontal="left" vertical="top" wrapText="1"/>
      <protection locked="0"/>
    </xf>
    <xf numFmtId="0" fontId="45" fillId="3" borderId="9" xfId="10" applyFont="1" applyFill="1" applyBorder="1" applyAlignment="1" applyProtection="1">
      <alignment horizontal="left" vertical="top" wrapText="1"/>
      <protection locked="0"/>
    </xf>
    <xf numFmtId="0" fontId="45" fillId="3" borderId="4" xfId="10" applyFont="1" applyFill="1" applyBorder="1" applyAlignment="1" applyProtection="1">
      <alignment horizontal="left" vertical="top" wrapText="1"/>
      <protection locked="0"/>
    </xf>
    <xf numFmtId="0" fontId="45" fillId="3" borderId="10" xfId="10" applyFont="1" applyFill="1" applyBorder="1" applyAlignment="1" applyProtection="1">
      <alignment horizontal="left" vertical="top" wrapText="1"/>
      <protection locked="0"/>
    </xf>
    <xf numFmtId="0" fontId="45" fillId="3" borderId="11" xfId="10" applyFont="1" applyFill="1" applyBorder="1" applyAlignment="1" applyProtection="1">
      <alignment horizontal="left" vertical="top" wrapText="1"/>
      <protection locked="0"/>
    </xf>
    <xf numFmtId="0" fontId="43" fillId="5" borderId="30" xfId="10" applyFont="1" applyFill="1" applyBorder="1" applyAlignment="1" applyProtection="1">
      <alignment horizontal="center" vertical="center" shrinkToFit="1"/>
      <protection locked="0"/>
    </xf>
    <xf numFmtId="0" fontId="43" fillId="5" borderId="43" xfId="10" applyFont="1" applyFill="1" applyBorder="1" applyAlignment="1" applyProtection="1">
      <alignment horizontal="center" vertical="center" shrinkToFit="1"/>
      <protection locked="0"/>
    </xf>
    <xf numFmtId="0" fontId="45" fillId="0" borderId="17" xfId="10" applyFont="1" applyBorder="1" applyAlignment="1">
      <alignment horizontal="center" vertical="center"/>
    </xf>
    <xf numFmtId="0" fontId="45" fillId="0" borderId="12" xfId="10" applyFont="1" applyBorder="1" applyAlignment="1">
      <alignment horizontal="center" vertical="center"/>
    </xf>
    <xf numFmtId="0" fontId="45" fillId="0" borderId="55" xfId="10" applyFont="1" applyBorder="1" applyAlignment="1">
      <alignment horizontal="center" vertical="center"/>
    </xf>
    <xf numFmtId="0" fontId="45" fillId="0" borderId="88" xfId="10" applyFont="1" applyBorder="1" applyAlignment="1">
      <alignment horizontal="center" vertical="center"/>
    </xf>
    <xf numFmtId="0" fontId="45" fillId="0" borderId="95" xfId="10" applyFont="1" applyBorder="1" applyAlignment="1">
      <alignment horizontal="center" vertical="center" wrapText="1"/>
    </xf>
    <xf numFmtId="0" fontId="45" fillId="0" borderId="96" xfId="10" applyFont="1" applyBorder="1" applyAlignment="1">
      <alignment horizontal="center" vertical="center" wrapText="1"/>
    </xf>
    <xf numFmtId="0" fontId="45" fillId="0" borderId="99" xfId="10" applyFont="1" applyBorder="1">
      <alignment vertical="center"/>
    </xf>
    <xf numFmtId="0" fontId="45" fillId="0" borderId="100" xfId="10" applyFont="1" applyBorder="1">
      <alignment vertical="center"/>
    </xf>
    <xf numFmtId="0" fontId="45" fillId="0" borderId="101" xfId="10" applyFont="1" applyBorder="1">
      <alignment vertical="center"/>
    </xf>
    <xf numFmtId="0" fontId="45" fillId="0" borderId="80" xfId="10" applyFont="1" applyBorder="1">
      <alignment vertical="center"/>
    </xf>
    <xf numFmtId="0" fontId="45" fillId="0" borderId="81" xfId="10" applyFont="1" applyBorder="1">
      <alignment vertical="center"/>
    </xf>
    <xf numFmtId="0" fontId="45" fillId="0" borderId="82" xfId="10" applyFont="1" applyBorder="1">
      <alignment vertical="center"/>
    </xf>
    <xf numFmtId="0" fontId="10" fillId="3" borderId="13" xfId="0" applyFont="1" applyFill="1" applyBorder="1" applyAlignment="1" applyProtection="1">
      <alignment horizontal="left" vertical="center" wrapText="1" shrinkToFit="1"/>
      <protection locked="0"/>
    </xf>
    <xf numFmtId="0" fontId="0" fillId="0" borderId="6" xfId="0" applyBorder="1" applyAlignment="1" applyProtection="1">
      <alignment horizontal="left" vertical="top" wrapText="1"/>
      <protection locked="0"/>
    </xf>
    <xf numFmtId="0" fontId="0" fillId="0" borderId="7" xfId="0" applyBorder="1" applyAlignment="1" applyProtection="1">
      <alignment horizontal="left" vertical="top" wrapText="1"/>
      <protection locked="0"/>
    </xf>
    <xf numFmtId="0" fontId="0" fillId="0" borderId="8" xfId="0" applyBorder="1" applyAlignment="1" applyProtection="1">
      <alignment horizontal="left" vertical="top" wrapText="1"/>
      <protection locked="0"/>
    </xf>
    <xf numFmtId="0" fontId="0" fillId="0" borderId="0" xfId="0" applyAlignment="1" applyProtection="1">
      <alignment horizontal="left" vertical="top" wrapText="1"/>
      <protection locked="0"/>
    </xf>
    <xf numFmtId="0" fontId="0" fillId="0" borderId="9" xfId="0" applyBorder="1" applyAlignment="1" applyProtection="1">
      <alignment horizontal="left" vertical="top" wrapText="1"/>
      <protection locked="0"/>
    </xf>
    <xf numFmtId="0" fontId="0" fillId="0" borderId="4" xfId="0" applyBorder="1" applyAlignment="1" applyProtection="1">
      <alignment horizontal="left" vertical="top" wrapText="1"/>
      <protection locked="0"/>
    </xf>
    <xf numFmtId="0" fontId="0" fillId="0" borderId="10" xfId="0" applyBorder="1" applyAlignment="1" applyProtection="1">
      <alignment horizontal="left" vertical="top" wrapText="1"/>
      <protection locked="0"/>
    </xf>
    <xf numFmtId="0" fontId="0" fillId="0" borderId="11" xfId="0" applyBorder="1" applyAlignment="1" applyProtection="1">
      <alignment horizontal="left" vertical="top" wrapText="1"/>
      <protection locked="0"/>
    </xf>
    <xf numFmtId="0" fontId="0" fillId="0" borderId="42" xfId="0" applyBorder="1" applyAlignment="1" applyProtection="1">
      <alignment horizontal="center" vertical="center" shrinkToFit="1"/>
      <protection locked="0"/>
    </xf>
    <xf numFmtId="0" fontId="0" fillId="0" borderId="43" xfId="0" applyBorder="1" applyAlignment="1" applyProtection="1">
      <alignment horizontal="center" vertical="center" shrinkToFit="1"/>
      <protection locked="0"/>
    </xf>
    <xf numFmtId="0" fontId="45" fillId="0" borderId="75" xfId="10" applyFont="1" applyBorder="1">
      <alignment vertical="center"/>
    </xf>
    <xf numFmtId="0" fontId="38" fillId="0" borderId="76" xfId="10" applyFont="1" applyBorder="1">
      <alignment vertical="center"/>
    </xf>
    <xf numFmtId="0" fontId="38" fillId="0" borderId="77" xfId="10" applyFont="1" applyBorder="1">
      <alignment vertical="center"/>
    </xf>
    <xf numFmtId="0" fontId="38" fillId="0" borderId="81" xfId="10" applyFont="1" applyBorder="1">
      <alignment vertical="center"/>
    </xf>
    <xf numFmtId="0" fontId="38" fillId="0" borderId="82" xfId="10" applyFont="1" applyBorder="1">
      <alignment vertical="center"/>
    </xf>
    <xf numFmtId="0" fontId="45" fillId="0" borderId="3" xfId="10" applyFont="1" applyBorder="1" applyAlignment="1">
      <alignment horizontal="center" vertical="center"/>
    </xf>
    <xf numFmtId="0" fontId="38" fillId="0" borderId="3" xfId="10" applyFont="1" applyBorder="1" applyAlignment="1">
      <alignment horizontal="center" vertical="center"/>
    </xf>
    <xf numFmtId="0" fontId="45" fillId="0" borderId="78" xfId="10" applyFont="1" applyBorder="1" applyAlignment="1">
      <alignment horizontal="center" vertical="center" wrapText="1"/>
    </xf>
    <xf numFmtId="0" fontId="38" fillId="0" borderId="79" xfId="10" applyFont="1" applyBorder="1" applyAlignment="1">
      <alignment horizontal="center" vertical="center" wrapText="1"/>
    </xf>
    <xf numFmtId="0" fontId="38" fillId="0" borderId="0" xfId="24" applyFont="1" applyAlignment="1">
      <alignment horizontal="center" vertical="center"/>
    </xf>
    <xf numFmtId="38" fontId="38" fillId="0" borderId="0" xfId="24" applyNumberFormat="1" applyFont="1" applyAlignment="1">
      <alignment horizontal="center" vertical="center"/>
    </xf>
    <xf numFmtId="0" fontId="43" fillId="0" borderId="0" xfId="24" applyFont="1" applyAlignment="1">
      <alignment horizontal="center" vertical="center"/>
    </xf>
    <xf numFmtId="38" fontId="43" fillId="0" borderId="0" xfId="24" applyNumberFormat="1" applyFont="1" applyAlignment="1">
      <alignment horizontal="center" vertical="center"/>
    </xf>
    <xf numFmtId="0" fontId="38" fillId="4" borderId="30" xfId="24" applyFont="1" applyFill="1" applyBorder="1" applyAlignment="1">
      <alignment horizontal="center" vertical="center"/>
    </xf>
    <xf numFmtId="0" fontId="38" fillId="4" borderId="42" xfId="24" applyFont="1" applyFill="1" applyBorder="1" applyAlignment="1">
      <alignment horizontal="center" vertical="center"/>
    </xf>
    <xf numFmtId="0" fontId="38" fillId="4" borderId="89" xfId="24" applyFont="1" applyFill="1" applyBorder="1" applyAlignment="1">
      <alignment horizontal="center" vertical="center"/>
    </xf>
    <xf numFmtId="38" fontId="38" fillId="4" borderId="90" xfId="24" applyNumberFormat="1" applyFont="1" applyFill="1" applyBorder="1" applyAlignment="1">
      <alignment horizontal="center" vertical="center"/>
    </xf>
    <xf numFmtId="38" fontId="38" fillId="4" borderId="43" xfId="24" applyNumberFormat="1" applyFont="1" applyFill="1" applyBorder="1" applyAlignment="1">
      <alignment horizontal="center" vertical="center"/>
    </xf>
    <xf numFmtId="0" fontId="43" fillId="4" borderId="30" xfId="24" applyFont="1" applyFill="1" applyBorder="1" applyAlignment="1">
      <alignment horizontal="center" vertical="center"/>
    </xf>
    <xf numFmtId="0" fontId="43" fillId="4" borderId="42" xfId="24" applyFont="1" applyFill="1" applyBorder="1" applyAlignment="1">
      <alignment horizontal="center" vertical="center"/>
    </xf>
    <xf numFmtId="0" fontId="43" fillId="4" borderId="43" xfId="24" applyFont="1" applyFill="1" applyBorder="1" applyAlignment="1">
      <alignment horizontal="center" vertical="center"/>
    </xf>
    <xf numFmtId="38" fontId="43" fillId="4" borderId="30" xfId="24" applyNumberFormat="1" applyFont="1" applyFill="1" applyBorder="1" applyAlignment="1">
      <alignment horizontal="center" vertical="center"/>
    </xf>
    <xf numFmtId="38" fontId="43" fillId="4" borderId="43" xfId="24" applyNumberFormat="1" applyFont="1" applyFill="1" applyBorder="1" applyAlignment="1">
      <alignment horizontal="center" vertical="center"/>
    </xf>
    <xf numFmtId="0" fontId="43" fillId="0" borderId="14" xfId="24" applyFont="1" applyBorder="1" applyAlignment="1">
      <alignment horizontal="right" vertical="center"/>
    </xf>
    <xf numFmtId="0" fontId="43" fillId="0" borderId="0" xfId="24" applyFont="1" applyAlignment="1">
      <alignment horizontal="right" vertical="center"/>
    </xf>
    <xf numFmtId="38" fontId="38" fillId="0" borderId="0" xfId="2" applyFont="1" applyFill="1" applyBorder="1" applyAlignment="1" applyProtection="1">
      <alignment horizontal="center" vertical="center"/>
    </xf>
    <xf numFmtId="0" fontId="38" fillId="4" borderId="43" xfId="24" applyFont="1" applyFill="1" applyBorder="1" applyAlignment="1">
      <alignment horizontal="center" vertical="center"/>
    </xf>
    <xf numFmtId="38" fontId="38" fillId="4" borderId="30" xfId="24" applyNumberFormat="1" applyFont="1" applyFill="1" applyBorder="1" applyAlignment="1">
      <alignment horizontal="center" vertical="center"/>
    </xf>
    <xf numFmtId="38" fontId="38" fillId="4" borderId="90" xfId="2" applyFont="1" applyFill="1" applyBorder="1" applyAlignment="1" applyProtection="1">
      <alignment horizontal="center" vertical="center"/>
    </xf>
    <xf numFmtId="38" fontId="38" fillId="4" borderId="43" xfId="2" applyFont="1" applyFill="1" applyBorder="1" applyAlignment="1" applyProtection="1">
      <alignment horizontal="center" vertical="center"/>
    </xf>
    <xf numFmtId="38" fontId="38" fillId="4" borderId="30" xfId="2" applyFont="1" applyFill="1" applyBorder="1" applyAlignment="1" applyProtection="1">
      <alignment horizontal="center" vertical="center"/>
    </xf>
    <xf numFmtId="0" fontId="43" fillId="0" borderId="3" xfId="24" applyFont="1" applyBorder="1">
      <alignment vertical="center"/>
    </xf>
    <xf numFmtId="0" fontId="43" fillId="0" borderId="5" xfId="24" applyFont="1" applyBorder="1">
      <alignment vertical="center"/>
    </xf>
    <xf numFmtId="0" fontId="43" fillId="0" borderId="1" xfId="24" applyFont="1" applyBorder="1" applyAlignment="1">
      <alignment horizontal="center" vertical="center"/>
    </xf>
    <xf numFmtId="0" fontId="43" fillId="0" borderId="7" xfId="24" applyFont="1" applyBorder="1" applyAlignment="1">
      <alignment horizontal="center" vertical="center"/>
    </xf>
    <xf numFmtId="0" fontId="43" fillId="0" borderId="8" xfId="24" applyFont="1" applyBorder="1" applyAlignment="1">
      <alignment horizontal="center" vertical="center"/>
    </xf>
    <xf numFmtId="0" fontId="43" fillId="0" borderId="9" xfId="24" applyFont="1" applyBorder="1" applyAlignment="1">
      <alignment horizontal="center" vertical="center"/>
    </xf>
    <xf numFmtId="0" fontId="43" fillId="0" borderId="4" xfId="24" applyFont="1" applyBorder="1" applyAlignment="1">
      <alignment horizontal="center" vertical="center"/>
    </xf>
    <xf numFmtId="0" fontId="43" fillId="0" borderId="11" xfId="24" applyFont="1" applyBorder="1" applyAlignment="1">
      <alignment horizontal="center" vertical="center"/>
    </xf>
    <xf numFmtId="0" fontId="43" fillId="0" borderId="17" xfId="24" applyFont="1" applyBorder="1" applyAlignment="1">
      <alignment horizontal="center" vertical="center" wrapText="1"/>
    </xf>
    <xf numFmtId="0" fontId="43" fillId="0" borderId="12" xfId="24" applyFont="1" applyBorder="1" applyAlignment="1">
      <alignment horizontal="center" vertical="center" wrapText="1"/>
    </xf>
    <xf numFmtId="0" fontId="43" fillId="0" borderId="3" xfId="24" applyFont="1" applyBorder="1" applyAlignment="1">
      <alignment horizontal="center" vertical="center"/>
    </xf>
    <xf numFmtId="0" fontId="43" fillId="0" borderId="5" xfId="24" applyFont="1" applyBorder="1" applyAlignment="1">
      <alignment horizontal="center" vertical="center"/>
    </xf>
    <xf numFmtId="0" fontId="43" fillId="0" borderId="0" xfId="24" applyFont="1" applyAlignment="1">
      <alignment horizontal="center" vertical="center" shrinkToFit="1"/>
    </xf>
    <xf numFmtId="0" fontId="43" fillId="5" borderId="30" xfId="24" applyFont="1" applyFill="1" applyBorder="1" applyAlignment="1">
      <alignment horizontal="center" vertical="center" shrinkToFit="1"/>
    </xf>
    <xf numFmtId="0" fontId="43" fillId="5" borderId="42" xfId="24" applyFont="1" applyFill="1" applyBorder="1" applyAlignment="1">
      <alignment horizontal="center" vertical="center" shrinkToFit="1"/>
    </xf>
    <xf numFmtId="0" fontId="43" fillId="5" borderId="43" xfId="24" applyFont="1" applyFill="1" applyBorder="1" applyAlignment="1">
      <alignment horizontal="center" vertical="center" shrinkToFit="1"/>
    </xf>
    <xf numFmtId="0" fontId="38" fillId="0" borderId="17" xfId="24" applyFont="1" applyBorder="1" applyAlignment="1">
      <alignment horizontal="center" vertical="center" wrapText="1"/>
    </xf>
    <xf numFmtId="0" fontId="38" fillId="0" borderId="12" xfId="24" applyFont="1" applyBorder="1" applyAlignment="1">
      <alignment horizontal="center" vertical="center" wrapText="1"/>
    </xf>
    <xf numFmtId="0" fontId="38" fillId="5" borderId="3" xfId="24" applyFont="1" applyFill="1" applyBorder="1" applyAlignment="1">
      <alignment horizontal="center" vertical="center"/>
    </xf>
    <xf numFmtId="0" fontId="35" fillId="0" borderId="5" xfId="0" applyFont="1" applyBorder="1" applyAlignment="1">
      <alignment horizontal="center" vertical="center"/>
    </xf>
    <xf numFmtId="0" fontId="38" fillId="0" borderId="13" xfId="24" applyFont="1" applyBorder="1" applyAlignment="1">
      <alignment horizontal="center" vertical="center"/>
    </xf>
    <xf numFmtId="38" fontId="93" fillId="12" borderId="8" xfId="25" applyFont="1" applyFill="1" applyBorder="1" applyAlignment="1" applyProtection="1">
      <alignment horizontal="center" vertical="center" shrinkToFit="1"/>
    </xf>
    <xf numFmtId="0" fontId="35" fillId="0" borderId="0" xfId="0" applyFont="1" applyAlignment="1">
      <alignment horizontal="center" vertical="center" shrinkToFit="1"/>
    </xf>
    <xf numFmtId="0" fontId="0" fillId="0" borderId="13" xfId="0" applyBorder="1" applyAlignment="1">
      <alignment horizontal="center" vertical="center"/>
    </xf>
    <xf numFmtId="0" fontId="45" fillId="0" borderId="3" xfId="24" applyFont="1" applyBorder="1" applyAlignment="1">
      <alignment horizontal="center" vertical="center"/>
    </xf>
    <xf numFmtId="0" fontId="45" fillId="0" borderId="5" xfId="24" applyFont="1" applyBorder="1" applyAlignment="1">
      <alignment horizontal="center" vertical="center"/>
    </xf>
    <xf numFmtId="0" fontId="38" fillId="0" borderId="13" xfId="24" applyFont="1" applyBorder="1" applyAlignment="1">
      <alignment horizontal="center" vertical="center" wrapText="1"/>
    </xf>
    <xf numFmtId="0" fontId="38" fillId="0" borderId="17" xfId="24" applyFont="1" applyBorder="1" applyAlignment="1">
      <alignment horizontal="center" vertical="center"/>
    </xf>
    <xf numFmtId="0" fontId="38" fillId="0" borderId="12" xfId="24" applyFont="1" applyBorder="1" applyAlignment="1">
      <alignment horizontal="center" vertical="center"/>
    </xf>
    <xf numFmtId="0" fontId="45" fillId="0" borderId="2" xfId="24" applyFont="1" applyBorder="1" applyAlignment="1">
      <alignment horizontal="center" vertical="center"/>
    </xf>
    <xf numFmtId="0" fontId="38" fillId="0" borderId="3" xfId="24" applyFont="1" applyBorder="1" applyAlignment="1">
      <alignment horizontal="center" vertical="center"/>
    </xf>
    <xf numFmtId="0" fontId="38" fillId="0" borderId="2" xfId="24" applyFont="1" applyBorder="1" applyAlignment="1">
      <alignment horizontal="center" vertical="center"/>
    </xf>
    <xf numFmtId="0" fontId="43" fillId="0" borderId="1" xfId="24" applyFont="1" applyBorder="1" applyProtection="1">
      <alignment vertical="center"/>
      <protection locked="0"/>
    </xf>
    <xf numFmtId="0" fontId="35" fillId="0" borderId="7" xfId="0" applyFont="1" applyBorder="1" applyProtection="1">
      <alignment vertical="center"/>
      <protection locked="0"/>
    </xf>
    <xf numFmtId="0" fontId="43" fillId="0" borderId="17" xfId="24" applyFont="1" applyBorder="1" applyAlignment="1">
      <alignment horizontal="center" vertical="center"/>
    </xf>
    <xf numFmtId="0" fontId="43" fillId="0" borderId="29" xfId="24" applyFont="1" applyBorder="1" applyAlignment="1">
      <alignment horizontal="center" vertical="center"/>
    </xf>
    <xf numFmtId="0" fontId="43" fillId="0" borderId="12" xfId="24" applyFont="1" applyBorder="1" applyAlignment="1">
      <alignment horizontal="center" vertical="center"/>
    </xf>
    <xf numFmtId="0" fontId="43" fillId="0" borderId="6" xfId="24" applyFont="1" applyBorder="1" applyAlignment="1">
      <alignment horizontal="center" vertical="center"/>
    </xf>
    <xf numFmtId="0" fontId="43" fillId="0" borderId="10" xfId="24" applyFont="1" applyBorder="1" applyAlignment="1">
      <alignment horizontal="center" vertical="center"/>
    </xf>
    <xf numFmtId="0" fontId="38" fillId="0" borderId="3" xfId="24" applyFont="1" applyBorder="1" applyAlignment="1">
      <alignment horizontal="center" vertical="center" wrapText="1"/>
    </xf>
    <xf numFmtId="38" fontId="38" fillId="0" borderId="3" xfId="2" applyFont="1" applyBorder="1" applyAlignment="1" applyProtection="1">
      <alignment vertical="center"/>
    </xf>
    <xf numFmtId="0" fontId="43" fillId="0" borderId="3" xfId="24" applyFont="1" applyBorder="1" applyProtection="1">
      <alignment vertical="center"/>
      <protection locked="0"/>
    </xf>
    <xf numFmtId="0" fontId="35" fillId="0" borderId="5" xfId="0" applyFont="1" applyBorder="1" applyProtection="1">
      <alignment vertical="center"/>
      <protection locked="0"/>
    </xf>
    <xf numFmtId="38" fontId="38" fillId="4" borderId="52" xfId="2" applyFont="1" applyFill="1" applyBorder="1" applyAlignment="1" applyProtection="1">
      <alignment horizontal="center" vertical="center"/>
    </xf>
    <xf numFmtId="38" fontId="38" fillId="4" borderId="54" xfId="2" applyFont="1" applyFill="1" applyBorder="1" applyAlignment="1" applyProtection="1">
      <alignment horizontal="center" vertical="center"/>
    </xf>
    <xf numFmtId="0" fontId="59" fillId="0" borderId="30" xfId="24" applyFont="1" applyBorder="1" applyAlignment="1">
      <alignment horizontal="right" vertical="center" shrinkToFit="1"/>
    </xf>
    <xf numFmtId="0" fontId="124" fillId="0" borderId="42" xfId="0" applyFont="1" applyBorder="1" applyAlignment="1">
      <alignment horizontal="right" vertical="center"/>
    </xf>
    <xf numFmtId="0" fontId="124" fillId="0" borderId="89" xfId="0" applyFont="1" applyBorder="1" applyAlignment="1">
      <alignment horizontal="right" vertical="center"/>
    </xf>
    <xf numFmtId="38" fontId="38" fillId="4" borderId="52" xfId="24" applyNumberFormat="1" applyFont="1" applyFill="1" applyBorder="1" applyAlignment="1">
      <alignment horizontal="center" vertical="center"/>
    </xf>
    <xf numFmtId="0" fontId="38" fillId="4" borderId="54" xfId="24" applyFont="1" applyFill="1" applyBorder="1" applyAlignment="1">
      <alignment horizontal="center" vertical="center"/>
    </xf>
    <xf numFmtId="0" fontId="69" fillId="0" borderId="14" xfId="0" applyFont="1" applyBorder="1" applyAlignment="1">
      <alignment horizontal="right" vertical="center"/>
    </xf>
    <xf numFmtId="0" fontId="69" fillId="0" borderId="0" xfId="0" applyFont="1" applyAlignment="1">
      <alignment horizontal="right" vertical="center"/>
    </xf>
    <xf numFmtId="0" fontId="38" fillId="4" borderId="52" xfId="24" applyFont="1" applyFill="1" applyBorder="1" applyAlignment="1">
      <alignment horizontal="center" vertical="center"/>
    </xf>
    <xf numFmtId="0" fontId="38" fillId="4" borderId="53" xfId="24" applyFont="1" applyFill="1" applyBorder="1" applyAlignment="1">
      <alignment horizontal="center" vertical="center"/>
    </xf>
    <xf numFmtId="0" fontId="38" fillId="4" borderId="90" xfId="24" applyFont="1" applyFill="1" applyBorder="1" applyAlignment="1">
      <alignment horizontal="center" vertical="center"/>
    </xf>
    <xf numFmtId="0" fontId="43" fillId="0" borderId="13" xfId="24" applyFont="1" applyBorder="1" applyAlignment="1">
      <alignment horizontal="center" vertical="center"/>
    </xf>
    <xf numFmtId="0" fontId="43" fillId="0" borderId="13" xfId="0" applyFont="1" applyBorder="1" applyAlignment="1">
      <alignment horizontal="center" vertical="center"/>
    </xf>
    <xf numFmtId="0" fontId="43" fillId="0" borderId="6" xfId="0" applyFont="1" applyBorder="1" applyAlignment="1">
      <alignment horizontal="center" vertical="center"/>
    </xf>
    <xf numFmtId="0" fontId="43" fillId="0" borderId="8" xfId="0" applyFont="1" applyBorder="1" applyAlignment="1">
      <alignment horizontal="center" vertical="center"/>
    </xf>
    <xf numFmtId="0" fontId="43" fillId="0" borderId="0" xfId="0" applyFont="1" applyAlignment="1">
      <alignment horizontal="center" vertical="center"/>
    </xf>
    <xf numFmtId="0" fontId="43" fillId="0" borderId="4" xfId="0" applyFont="1" applyBorder="1" applyAlignment="1">
      <alignment horizontal="center" vertical="center"/>
    </xf>
    <xf numFmtId="0" fontId="43" fillId="0" borderId="10" xfId="0" applyFont="1" applyBorder="1" applyAlignment="1">
      <alignment horizontal="center" vertical="center"/>
    </xf>
    <xf numFmtId="0" fontId="43" fillId="0" borderId="13" xfId="24" applyFont="1" applyBorder="1" applyAlignment="1">
      <alignment horizontal="center" vertical="center" wrapText="1"/>
    </xf>
    <xf numFmtId="0" fontId="0" fillId="0" borderId="7" xfId="0" applyBorder="1" applyAlignment="1">
      <alignment horizontal="center" vertical="center"/>
    </xf>
    <xf numFmtId="0" fontId="0" fillId="0" borderId="8" xfId="0" applyBorder="1">
      <alignment vertical="center"/>
    </xf>
    <xf numFmtId="0" fontId="0" fillId="0" borderId="9" xfId="0" applyBorder="1">
      <alignment vertical="center"/>
    </xf>
    <xf numFmtId="0" fontId="0" fillId="0" borderId="4" xfId="0" applyBorder="1">
      <alignment vertical="center"/>
    </xf>
    <xf numFmtId="0" fontId="0" fillId="0" borderId="11" xfId="0" applyBorder="1">
      <alignment vertical="center"/>
    </xf>
    <xf numFmtId="38" fontId="38" fillId="4" borderId="53" xfId="24" applyNumberFormat="1" applyFont="1" applyFill="1" applyBorder="1" applyAlignment="1">
      <alignment horizontal="center" vertical="center"/>
    </xf>
    <xf numFmtId="0" fontId="43" fillId="4" borderId="52" xfId="24" applyFont="1" applyFill="1" applyBorder="1" applyAlignment="1">
      <alignment horizontal="center" vertical="center"/>
    </xf>
    <xf numFmtId="0" fontId="43" fillId="4" borderId="53" xfId="24" applyFont="1" applyFill="1" applyBorder="1" applyAlignment="1">
      <alignment horizontal="center" vertical="center"/>
    </xf>
    <xf numFmtId="0" fontId="43" fillId="4" borderId="90" xfId="24" applyFont="1" applyFill="1" applyBorder="1" applyAlignment="1">
      <alignment horizontal="center" vertical="center"/>
    </xf>
    <xf numFmtId="38" fontId="43" fillId="4" borderId="52" xfId="24" applyNumberFormat="1" applyFont="1" applyFill="1" applyBorder="1" applyAlignment="1">
      <alignment horizontal="center" vertical="center"/>
    </xf>
    <xf numFmtId="0" fontId="43" fillId="4" borderId="54" xfId="24" applyFont="1" applyFill="1" applyBorder="1" applyAlignment="1">
      <alignment horizontal="center" vertical="center"/>
    </xf>
    <xf numFmtId="38" fontId="38" fillId="4" borderId="53" xfId="2" applyFont="1" applyFill="1" applyBorder="1" applyAlignment="1" applyProtection="1">
      <alignment horizontal="center" vertical="center"/>
    </xf>
    <xf numFmtId="0" fontId="38" fillId="5" borderId="3" xfId="24" applyFont="1" applyFill="1" applyBorder="1" applyAlignment="1" applyProtection="1">
      <alignment horizontal="center" vertical="center"/>
      <protection locked="0"/>
    </xf>
    <xf numFmtId="0" fontId="0" fillId="0" borderId="5" xfId="0" applyBorder="1" applyAlignment="1" applyProtection="1">
      <alignment horizontal="center" vertical="center"/>
      <protection locked="0"/>
    </xf>
    <xf numFmtId="0" fontId="43" fillId="5" borderId="30" xfId="24" applyFont="1" applyFill="1" applyBorder="1" applyAlignment="1" applyProtection="1">
      <alignment horizontal="center" vertical="center" shrinkToFit="1"/>
      <protection locked="0"/>
    </xf>
    <xf numFmtId="0" fontId="43" fillId="5" borderId="42" xfId="24" applyFont="1" applyFill="1" applyBorder="1" applyAlignment="1" applyProtection="1">
      <alignment horizontal="center" vertical="center" shrinkToFit="1"/>
      <protection locked="0"/>
    </xf>
    <xf numFmtId="0" fontId="43" fillId="5" borderId="43" xfId="24" applyFont="1" applyFill="1" applyBorder="1" applyAlignment="1" applyProtection="1">
      <alignment horizontal="center" vertical="center" shrinkToFit="1"/>
      <protection locked="0"/>
    </xf>
    <xf numFmtId="38" fontId="38" fillId="9" borderId="13" xfId="2" applyFont="1" applyFill="1" applyBorder="1" applyAlignment="1" applyProtection="1">
      <alignment horizontal="right" vertical="center"/>
      <protection locked="0"/>
    </xf>
    <xf numFmtId="38" fontId="0" fillId="9" borderId="13" xfId="2" applyFont="1" applyFill="1" applyBorder="1" applyAlignment="1" applyProtection="1">
      <alignment horizontal="right" vertical="center"/>
      <protection locked="0"/>
    </xf>
    <xf numFmtId="190" fontId="38" fillId="4" borderId="13" xfId="24" applyNumberFormat="1" applyFont="1" applyFill="1" applyBorder="1" applyAlignment="1">
      <alignment horizontal="center" vertical="center"/>
    </xf>
    <xf numFmtId="190" fontId="0" fillId="4" borderId="13" xfId="0" applyNumberFormat="1" applyFill="1" applyBorder="1" applyAlignment="1">
      <alignment horizontal="center" vertical="center"/>
    </xf>
    <xf numFmtId="0" fontId="44" fillId="0" borderId="6" xfId="10" applyFont="1" applyBorder="1">
      <alignment vertical="center"/>
    </xf>
    <xf numFmtId="0" fontId="44" fillId="0" borderId="10" xfId="10" applyFont="1" applyBorder="1">
      <alignment vertical="center"/>
    </xf>
    <xf numFmtId="0" fontId="44" fillId="0" borderId="11" xfId="10" applyFont="1" applyBorder="1">
      <alignment vertical="center"/>
    </xf>
    <xf numFmtId="0" fontId="44" fillId="4" borderId="10" xfId="10" applyFont="1" applyFill="1" applyBorder="1" applyAlignment="1">
      <alignment horizontal="center" vertical="center" shrinkToFit="1"/>
    </xf>
    <xf numFmtId="0" fontId="44" fillId="0" borderId="2" xfId="10" applyFont="1" applyBorder="1">
      <alignment vertical="center"/>
    </xf>
    <xf numFmtId="0" fontId="44" fillId="0" borderId="5" xfId="10" applyFont="1" applyBorder="1">
      <alignment vertical="center"/>
    </xf>
    <xf numFmtId="0" fontId="16" fillId="4" borderId="2" xfId="10" applyFont="1" applyFill="1" applyBorder="1" applyAlignment="1">
      <alignment horizontal="center" vertical="center"/>
    </xf>
    <xf numFmtId="0" fontId="44" fillId="3" borderId="2" xfId="10" applyFont="1" applyFill="1" applyBorder="1" applyAlignment="1" applyProtection="1">
      <alignment horizontal="left" vertical="center" wrapText="1"/>
      <protection locked="0"/>
    </xf>
    <xf numFmtId="0" fontId="44" fillId="3" borderId="5" xfId="10" applyFont="1" applyFill="1" applyBorder="1" applyAlignment="1" applyProtection="1">
      <alignment horizontal="left" vertical="center" wrapText="1"/>
      <protection locked="0"/>
    </xf>
    <xf numFmtId="0" fontId="21" fillId="0" borderId="0" xfId="10" applyFont="1" applyAlignment="1">
      <alignment horizontal="left" vertical="top" wrapText="1"/>
    </xf>
    <xf numFmtId="0" fontId="38" fillId="0" borderId="10" xfId="10" applyFont="1" applyBorder="1" applyAlignment="1">
      <alignment horizontal="center" vertical="center"/>
    </xf>
    <xf numFmtId="0" fontId="44" fillId="0" borderId="6" xfId="10" applyFont="1" applyBorder="1" applyAlignment="1"/>
    <xf numFmtId="0" fontId="44" fillId="0" borderId="7" xfId="10" applyFont="1" applyBorder="1" applyAlignment="1"/>
    <xf numFmtId="0" fontId="44" fillId="4" borderId="6" xfId="0" applyFont="1" applyFill="1" applyBorder="1" applyAlignment="1">
      <alignment horizontal="right" vertical="center" shrinkToFit="1"/>
    </xf>
    <xf numFmtId="0" fontId="38" fillId="4" borderId="6" xfId="0" applyFont="1" applyFill="1" applyBorder="1" applyAlignment="1">
      <alignment horizontal="center" vertical="center" shrinkToFit="1"/>
    </xf>
    <xf numFmtId="0" fontId="38" fillId="4" borderId="6" xfId="0" applyFont="1" applyFill="1" applyBorder="1" applyAlignment="1">
      <alignment horizontal="right" vertical="center" shrinkToFit="1"/>
    </xf>
    <xf numFmtId="0" fontId="38" fillId="4" borderId="7" xfId="0" applyFont="1" applyFill="1" applyBorder="1" applyAlignment="1">
      <alignment horizontal="right" vertical="center" shrinkToFit="1"/>
    </xf>
    <xf numFmtId="0" fontId="80" fillId="0" borderId="0" xfId="10" applyFont="1" applyAlignment="1">
      <alignment horizontal="center" vertical="center"/>
    </xf>
    <xf numFmtId="0" fontId="44" fillId="4" borderId="0" xfId="10" applyFont="1" applyFill="1" applyAlignment="1">
      <alignment horizontal="right" vertical="center" shrinkToFit="1"/>
    </xf>
    <xf numFmtId="0" fontId="44" fillId="4" borderId="0" xfId="10" applyFont="1" applyFill="1" applyAlignment="1">
      <alignment horizontal="center" vertical="center" shrinkToFit="1"/>
    </xf>
    <xf numFmtId="0" fontId="44" fillId="0" borderId="0" xfId="10" applyFont="1" applyAlignment="1">
      <alignment horizontal="center" vertical="center" shrinkToFit="1"/>
    </xf>
    <xf numFmtId="0" fontId="44" fillId="0" borderId="0" xfId="10" applyFont="1" applyAlignment="1">
      <alignment horizontal="right" vertical="center"/>
    </xf>
    <xf numFmtId="0" fontId="44" fillId="0" borderId="0" xfId="10" applyFont="1" applyAlignment="1">
      <alignment horizontal="center" vertical="center"/>
    </xf>
    <xf numFmtId="0" fontId="44" fillId="4" borderId="0" xfId="10" applyFont="1" applyFill="1" applyAlignment="1">
      <alignment vertical="center" shrinkToFit="1"/>
    </xf>
    <xf numFmtId="0" fontId="46" fillId="0" borderId="0" xfId="10" applyFont="1" applyAlignment="1">
      <alignment horizontal="center" vertical="center" wrapText="1"/>
    </xf>
    <xf numFmtId="0" fontId="7" fillId="0" borderId="0" xfId="10" applyAlignment="1">
      <alignment horizontal="center" vertical="center" wrapText="1"/>
    </xf>
    <xf numFmtId="0" fontId="0" fillId="4" borderId="0" xfId="0" applyFill="1" applyAlignment="1">
      <alignment vertical="center" shrinkToFit="1"/>
    </xf>
    <xf numFmtId="0" fontId="7" fillId="0" borderId="0" xfId="10" applyAlignment="1">
      <alignment horizontal="center" vertical="center"/>
    </xf>
    <xf numFmtId="0" fontId="0" fillId="4" borderId="6" xfId="0" applyFill="1" applyBorder="1" applyAlignment="1">
      <alignment vertical="center" shrinkToFit="1"/>
    </xf>
    <xf numFmtId="0" fontId="0" fillId="0" borderId="6" xfId="0" applyBorder="1" applyAlignment="1">
      <alignment horizontal="center" vertical="center" shrinkToFit="1"/>
    </xf>
    <xf numFmtId="0" fontId="0" fillId="4" borderId="2" xfId="0" applyFill="1" applyBorder="1" applyAlignment="1">
      <alignment horizontal="center" vertical="center"/>
    </xf>
    <xf numFmtId="0" fontId="44" fillId="3" borderId="2" xfId="10" applyFont="1" applyFill="1" applyBorder="1" applyAlignment="1" applyProtection="1">
      <alignment vertical="center" wrapText="1"/>
      <protection locked="0"/>
    </xf>
    <xf numFmtId="0" fontId="44" fillId="3" borderId="5" xfId="10" applyFont="1" applyFill="1" applyBorder="1" applyAlignment="1" applyProtection="1">
      <alignment vertical="center" wrapText="1"/>
      <protection locked="0"/>
    </xf>
    <xf numFmtId="0" fontId="44" fillId="0" borderId="7" xfId="10" applyFont="1" applyBorder="1">
      <alignment vertical="center"/>
    </xf>
    <xf numFmtId="0" fontId="44" fillId="0" borderId="0" xfId="10" applyFont="1">
      <alignment vertical="center"/>
    </xf>
    <xf numFmtId="0" fontId="44" fillId="0" borderId="9" xfId="10" applyFont="1" applyBorder="1">
      <alignment vertical="center"/>
    </xf>
    <xf numFmtId="0" fontId="44" fillId="3" borderId="0" xfId="10" applyFont="1" applyFill="1" applyAlignment="1" applyProtection="1">
      <alignment vertical="center" shrinkToFit="1"/>
      <protection locked="0"/>
    </xf>
    <xf numFmtId="0" fontId="38" fillId="0" borderId="10" xfId="10" applyFont="1" applyBorder="1" applyAlignment="1">
      <alignment horizontal="center" vertical="top"/>
    </xf>
    <xf numFmtId="0" fontId="44" fillId="0" borderId="6" xfId="10" applyFont="1" applyBorder="1" applyAlignment="1">
      <alignment horizontal="center" vertical="center"/>
    </xf>
    <xf numFmtId="0" fontId="44" fillId="3" borderId="6" xfId="10" applyFont="1" applyFill="1" applyBorder="1" applyAlignment="1" applyProtection="1">
      <alignment vertical="center" shrinkToFit="1"/>
      <protection locked="0"/>
    </xf>
    <xf numFmtId="0" fontId="44" fillId="3" borderId="7" xfId="10" applyFont="1" applyFill="1" applyBorder="1" applyAlignment="1" applyProtection="1">
      <alignment vertical="center" shrinkToFit="1"/>
      <protection locked="0"/>
    </xf>
    <xf numFmtId="0" fontId="44" fillId="3" borderId="9" xfId="10" applyFont="1" applyFill="1" applyBorder="1" applyAlignment="1" applyProtection="1">
      <alignment vertical="center" shrinkToFit="1"/>
      <protection locked="0"/>
    </xf>
    <xf numFmtId="0" fontId="45" fillId="0" borderId="0" xfId="10" applyFont="1" applyAlignment="1">
      <alignment horizontal="center" vertical="center" wrapText="1"/>
    </xf>
    <xf numFmtId="0" fontId="44" fillId="3" borderId="10" xfId="10" applyFont="1" applyFill="1" applyBorder="1" applyAlignment="1" applyProtection="1">
      <alignment vertical="center" shrinkToFit="1"/>
      <protection locked="0"/>
    </xf>
    <xf numFmtId="0" fontId="44" fillId="3" borderId="11" xfId="10" applyFont="1" applyFill="1" applyBorder="1" applyAlignment="1" applyProtection="1">
      <alignment vertical="center" shrinkToFit="1"/>
      <protection locked="0"/>
    </xf>
    <xf numFmtId="0" fontId="0" fillId="5" borderId="0" xfId="0" applyFill="1" applyAlignment="1">
      <alignment horizontal="left" vertical="center"/>
    </xf>
    <xf numFmtId="0" fontId="44" fillId="0" borderId="2" xfId="10" applyFont="1" applyBorder="1" applyAlignment="1">
      <alignment vertical="center" wrapText="1"/>
    </xf>
    <xf numFmtId="0" fontId="44" fillId="0" borderId="5" xfId="10" applyFont="1" applyBorder="1" applyAlignment="1">
      <alignment vertical="center" wrapText="1"/>
    </xf>
    <xf numFmtId="0" fontId="16" fillId="3" borderId="2" xfId="10" applyFont="1" applyFill="1" applyBorder="1" applyAlignment="1" applyProtection="1">
      <alignment vertical="center" wrapText="1"/>
      <protection locked="0"/>
    </xf>
    <xf numFmtId="0" fontId="16" fillId="3" borderId="5" xfId="10" applyFont="1" applyFill="1" applyBorder="1" applyAlignment="1" applyProtection="1">
      <alignment vertical="center" wrapText="1"/>
      <protection locked="0"/>
    </xf>
    <xf numFmtId="0" fontId="38" fillId="0" borderId="0" xfId="10" applyFont="1" applyAlignment="1">
      <alignment horizontal="center" vertical="center" shrinkToFit="1"/>
    </xf>
    <xf numFmtId="0" fontId="38" fillId="0" borderId="0" xfId="10" applyFont="1">
      <alignment vertical="center"/>
    </xf>
    <xf numFmtId="0" fontId="38" fillId="3" borderId="3" xfId="10" applyFont="1" applyFill="1" applyBorder="1" applyAlignment="1" applyProtection="1">
      <alignment vertical="center" wrapText="1" shrinkToFit="1"/>
      <protection locked="0"/>
    </xf>
    <xf numFmtId="0" fontId="38" fillId="3" borderId="2" xfId="10" applyFont="1" applyFill="1" applyBorder="1" applyAlignment="1" applyProtection="1">
      <alignment vertical="center" wrapText="1" shrinkToFit="1"/>
      <protection locked="0"/>
    </xf>
    <xf numFmtId="0" fontId="38" fillId="3" borderId="5" xfId="10" applyFont="1" applyFill="1" applyBorder="1" applyAlignment="1" applyProtection="1">
      <alignment vertical="center" wrapText="1" shrinkToFit="1"/>
      <protection locked="0"/>
    </xf>
    <xf numFmtId="0" fontId="16" fillId="3" borderId="3" xfId="10" applyFont="1" applyFill="1" applyBorder="1" applyAlignment="1" applyProtection="1">
      <alignment vertical="center" wrapText="1" shrinkToFit="1"/>
      <protection locked="0"/>
    </xf>
    <xf numFmtId="0" fontId="16" fillId="3" borderId="2" xfId="10" applyFont="1" applyFill="1" applyBorder="1" applyAlignment="1" applyProtection="1">
      <alignment vertical="center" wrapText="1" shrinkToFit="1"/>
      <protection locked="0"/>
    </xf>
    <xf numFmtId="0" fontId="16" fillId="3" borderId="5" xfId="10" applyFont="1" applyFill="1" applyBorder="1" applyAlignment="1" applyProtection="1">
      <alignment vertical="center" wrapText="1" shrinkToFit="1"/>
      <protection locked="0"/>
    </xf>
    <xf numFmtId="0" fontId="38" fillId="3" borderId="3" xfId="10" applyFont="1" applyFill="1" applyBorder="1" applyAlignment="1" applyProtection="1">
      <alignment vertical="center" wrapText="1"/>
      <protection locked="0"/>
    </xf>
    <xf numFmtId="0" fontId="38" fillId="3" borderId="2" xfId="10" applyFont="1" applyFill="1" applyBorder="1" applyAlignment="1" applyProtection="1">
      <alignment vertical="center" wrapText="1"/>
      <protection locked="0"/>
    </xf>
    <xf numFmtId="0" fontId="38" fillId="3" borderId="5" xfId="10" applyFont="1" applyFill="1" applyBorder="1" applyAlignment="1" applyProtection="1">
      <alignment vertical="center" wrapText="1"/>
      <protection locked="0"/>
    </xf>
    <xf numFmtId="0" fontId="16" fillId="3" borderId="3" xfId="10" applyFont="1" applyFill="1" applyBorder="1" applyAlignment="1" applyProtection="1">
      <alignment vertical="center" wrapText="1"/>
      <protection locked="0"/>
    </xf>
    <xf numFmtId="0" fontId="44" fillId="0" borderId="4" xfId="10" applyFont="1" applyBorder="1" applyAlignment="1">
      <alignment horizontal="center" vertical="center"/>
    </xf>
    <xf numFmtId="0" fontId="44" fillId="0" borderId="10" xfId="10" applyFont="1" applyBorder="1" applyAlignment="1">
      <alignment horizontal="center" vertical="center"/>
    </xf>
    <xf numFmtId="0" fontId="44" fillId="0" borderId="11" xfId="10" applyFont="1" applyBorder="1" applyAlignment="1">
      <alignment horizontal="center" vertical="center"/>
    </xf>
    <xf numFmtId="0" fontId="44" fillId="0" borderId="4" xfId="10" applyFont="1" applyBorder="1" applyAlignment="1">
      <alignment horizontal="center" vertical="center" wrapText="1"/>
    </xf>
    <xf numFmtId="0" fontId="44" fillId="0" borderId="10" xfId="10" applyFont="1" applyBorder="1" applyAlignment="1">
      <alignment horizontal="center" vertical="center" wrapText="1"/>
    </xf>
    <xf numFmtId="0" fontId="44" fillId="0" borderId="11" xfId="10" applyFont="1" applyBorder="1" applyAlignment="1">
      <alignment horizontal="center" vertical="center" wrapText="1"/>
    </xf>
    <xf numFmtId="0" fontId="44" fillId="0" borderId="1" xfId="10" applyFont="1" applyBorder="1" applyAlignment="1">
      <alignment horizontal="center"/>
    </xf>
    <xf numFmtId="0" fontId="44" fillId="0" borderId="6" xfId="10" applyFont="1" applyBorder="1" applyAlignment="1">
      <alignment horizontal="center"/>
    </xf>
    <xf numFmtId="0" fontId="44" fillId="0" borderId="7" xfId="10" applyFont="1" applyBorder="1" applyAlignment="1">
      <alignment horizontal="center"/>
    </xf>
    <xf numFmtId="0" fontId="44" fillId="0" borderId="1" xfId="10" applyFont="1" applyBorder="1" applyAlignment="1">
      <alignment horizontal="center" wrapText="1"/>
    </xf>
    <xf numFmtId="0" fontId="44" fillId="0" borderId="6" xfId="10" applyFont="1" applyBorder="1" applyAlignment="1">
      <alignment horizontal="center" wrapText="1"/>
    </xf>
    <xf numFmtId="0" fontId="44" fillId="0" borderId="7" xfId="10" applyFont="1" applyBorder="1" applyAlignment="1">
      <alignment horizontal="center" wrapText="1"/>
    </xf>
    <xf numFmtId="0" fontId="44" fillId="3" borderId="2" xfId="10" applyFont="1" applyFill="1" applyBorder="1" applyAlignment="1" applyProtection="1">
      <alignment horizontal="right" vertical="center" shrinkToFit="1"/>
      <protection locked="0"/>
    </xf>
    <xf numFmtId="0" fontId="7" fillId="0" borderId="2" xfId="10" applyBorder="1" applyAlignment="1" applyProtection="1">
      <alignment vertical="center" shrinkToFit="1"/>
      <protection locked="0"/>
    </xf>
    <xf numFmtId="0" fontId="98" fillId="0" borderId="0" xfId="10" applyFont="1" applyAlignment="1">
      <alignment horizontal="center" vertical="center" wrapText="1"/>
    </xf>
    <xf numFmtId="0" fontId="44" fillId="5" borderId="2" xfId="10" applyFont="1" applyFill="1" applyBorder="1" applyAlignment="1" applyProtection="1">
      <alignment horizontal="right" vertical="center" shrinkToFit="1"/>
      <protection locked="0"/>
    </xf>
    <xf numFmtId="0" fontId="7" fillId="5" borderId="2" xfId="10" applyFill="1" applyBorder="1" applyAlignment="1" applyProtection="1">
      <alignment vertical="center" shrinkToFit="1"/>
      <protection locked="0"/>
    </xf>
    <xf numFmtId="0" fontId="21" fillId="3" borderId="2" xfId="10" applyFont="1" applyFill="1" applyBorder="1" applyAlignment="1" applyProtection="1">
      <alignment vertical="center" wrapText="1"/>
      <protection locked="0"/>
    </xf>
    <xf numFmtId="0" fontId="21" fillId="3" borderId="5" xfId="10" applyFont="1" applyFill="1" applyBorder="1" applyAlignment="1" applyProtection="1">
      <alignment vertical="center" wrapText="1"/>
      <protection locked="0"/>
    </xf>
    <xf numFmtId="0" fontId="46" fillId="0" borderId="0" xfId="10" applyFont="1" applyAlignment="1">
      <alignment horizontal="center" vertical="center" shrinkToFit="1"/>
    </xf>
    <xf numFmtId="0" fontId="85" fillId="0" borderId="0" xfId="10" applyFont="1" applyAlignment="1">
      <alignment horizontal="center" vertical="center" wrapText="1"/>
    </xf>
    <xf numFmtId="0" fontId="129" fillId="4" borderId="0" xfId="0" applyFont="1" applyFill="1" applyAlignment="1">
      <alignment vertical="center" shrinkToFit="1"/>
    </xf>
    <xf numFmtId="0" fontId="95" fillId="0" borderId="3" xfId="17" applyFont="1" applyBorder="1" applyAlignment="1">
      <alignment horizontal="center" vertical="center"/>
    </xf>
    <xf numFmtId="0" fontId="95" fillId="0" borderId="2" xfId="17" applyFont="1" applyBorder="1" applyAlignment="1">
      <alignment horizontal="center" vertical="center"/>
    </xf>
    <xf numFmtId="0" fontId="95" fillId="0" borderId="5" xfId="17" applyFont="1" applyBorder="1" applyAlignment="1">
      <alignment horizontal="center" vertical="center"/>
    </xf>
    <xf numFmtId="0" fontId="21" fillId="0" borderId="3" xfId="17" applyFont="1" applyBorder="1" applyAlignment="1">
      <alignment horizontal="center" vertical="center"/>
    </xf>
    <xf numFmtId="0" fontId="21" fillId="0" borderId="2" xfId="17" applyFont="1" applyBorder="1" applyAlignment="1">
      <alignment horizontal="center" vertical="center"/>
    </xf>
    <xf numFmtId="0" fontId="21" fillId="0" borderId="5" xfId="17" applyFont="1" applyBorder="1" applyAlignment="1">
      <alignment horizontal="center" vertical="center"/>
    </xf>
    <xf numFmtId="0" fontId="33" fillId="0" borderId="3" xfId="17" applyFont="1" applyBorder="1" applyAlignment="1">
      <alignment horizontal="center" vertical="center" wrapText="1"/>
    </xf>
    <xf numFmtId="0" fontId="33" fillId="0" borderId="2" xfId="17" applyFont="1" applyBorder="1" applyAlignment="1">
      <alignment horizontal="center" vertical="center" wrapText="1"/>
    </xf>
    <xf numFmtId="0" fontId="33" fillId="0" borderId="5" xfId="17" applyFont="1" applyBorder="1" applyAlignment="1">
      <alignment horizontal="center" vertical="center" wrapText="1"/>
    </xf>
    <xf numFmtId="0" fontId="16" fillId="3" borderId="3" xfId="17" applyFont="1" applyFill="1" applyBorder="1" applyAlignment="1" applyProtection="1">
      <alignment horizontal="left" vertical="center"/>
      <protection locked="0"/>
    </xf>
    <xf numFmtId="0" fontId="16" fillId="3" borderId="2" xfId="17" applyFont="1" applyFill="1" applyBorder="1" applyAlignment="1" applyProtection="1">
      <alignment horizontal="left" vertical="center"/>
      <protection locked="0"/>
    </xf>
    <xf numFmtId="0" fontId="16" fillId="3" borderId="5" xfId="17" applyFont="1" applyFill="1" applyBorder="1" applyAlignment="1" applyProtection="1">
      <alignment horizontal="left" vertical="center"/>
      <protection locked="0"/>
    </xf>
    <xf numFmtId="0" fontId="21" fillId="0" borderId="1" xfId="17" applyFont="1" applyBorder="1" applyAlignment="1">
      <alignment horizontal="center" vertical="center" wrapText="1"/>
    </xf>
    <xf numFmtId="0" fontId="21" fillId="0" borderId="6" xfId="17" applyFont="1" applyBorder="1" applyAlignment="1">
      <alignment horizontal="center" vertical="center" wrapText="1"/>
    </xf>
    <xf numFmtId="0" fontId="21" fillId="0" borderId="7" xfId="17" applyFont="1" applyBorder="1" applyAlignment="1">
      <alignment horizontal="center" vertical="center" wrapText="1"/>
    </xf>
    <xf numFmtId="0" fontId="21" fillId="0" borderId="4" xfId="17" applyFont="1" applyBorder="1" applyAlignment="1">
      <alignment horizontal="center" vertical="center" wrapText="1"/>
    </xf>
    <xf numFmtId="0" fontId="21" fillId="0" borderId="10" xfId="17" applyFont="1" applyBorder="1" applyAlignment="1">
      <alignment horizontal="center" vertical="center" wrapText="1"/>
    </xf>
    <xf numFmtId="0" fontId="21" fillId="0" borderId="11" xfId="17" applyFont="1" applyBorder="1" applyAlignment="1">
      <alignment horizontal="center" vertical="center" wrapText="1"/>
    </xf>
    <xf numFmtId="0" fontId="107" fillId="3" borderId="1" xfId="17" applyFont="1" applyFill="1" applyBorder="1" applyAlignment="1">
      <alignment horizontal="left" vertical="center"/>
    </xf>
    <xf numFmtId="0" fontId="0" fillId="3" borderId="6" xfId="0" applyFill="1" applyBorder="1">
      <alignment vertical="center"/>
    </xf>
    <xf numFmtId="0" fontId="0" fillId="3" borderId="7" xfId="0" applyFill="1" applyBorder="1">
      <alignment vertical="center"/>
    </xf>
    <xf numFmtId="0" fontId="0" fillId="3" borderId="4" xfId="0" applyFill="1" applyBorder="1">
      <alignment vertical="center"/>
    </xf>
    <xf numFmtId="0" fontId="0" fillId="3" borderId="11" xfId="0" applyFill="1" applyBorder="1">
      <alignment vertical="center"/>
    </xf>
    <xf numFmtId="0" fontId="21" fillId="0" borderId="2" xfId="17" applyFont="1" applyBorder="1" applyAlignment="1">
      <alignment vertical="center" wrapText="1"/>
    </xf>
    <xf numFmtId="0" fontId="21" fillId="0" borderId="5" xfId="17" applyFont="1" applyBorder="1" applyAlignment="1">
      <alignment vertical="center" wrapText="1"/>
    </xf>
    <xf numFmtId="0" fontId="42" fillId="0" borderId="67" xfId="14" applyFont="1" applyBorder="1" applyAlignment="1">
      <alignment horizontal="left" vertical="top" wrapText="1"/>
    </xf>
    <xf numFmtId="0" fontId="42" fillId="0" borderId="68" xfId="14" applyFont="1" applyBorder="1" applyAlignment="1">
      <alignment horizontal="left" vertical="top" wrapText="1"/>
    </xf>
    <xf numFmtId="0" fontId="42" fillId="0" borderId="69" xfId="14" applyFont="1" applyBorder="1" applyAlignment="1">
      <alignment horizontal="left" vertical="top" wrapText="1"/>
    </xf>
    <xf numFmtId="0" fontId="42" fillId="0" borderId="70" xfId="14" applyFont="1" applyBorder="1" applyAlignment="1">
      <alignment horizontal="left" vertical="top" wrapText="1"/>
    </xf>
    <xf numFmtId="0" fontId="42" fillId="0" borderId="0" xfId="14" applyFont="1" applyAlignment="1">
      <alignment horizontal="left" vertical="top" wrapText="1"/>
    </xf>
    <xf numFmtId="0" fontId="42" fillId="0" borderId="71" xfId="14" applyFont="1" applyBorder="1" applyAlignment="1">
      <alignment horizontal="left" vertical="top" wrapText="1"/>
    </xf>
    <xf numFmtId="0" fontId="42" fillId="0" borderId="72" xfId="14" applyFont="1" applyBorder="1" applyAlignment="1">
      <alignment horizontal="left" vertical="top" wrapText="1"/>
    </xf>
    <xf numFmtId="0" fontId="42" fillId="0" borderId="73" xfId="14" applyFont="1" applyBorder="1" applyAlignment="1">
      <alignment horizontal="left" vertical="top" wrapText="1"/>
    </xf>
    <xf numFmtId="0" fontId="42" fillId="0" borderId="74" xfId="14" applyFont="1" applyBorder="1" applyAlignment="1">
      <alignment horizontal="left" vertical="top" wrapText="1"/>
    </xf>
    <xf numFmtId="0" fontId="102" fillId="0" borderId="0" xfId="14" applyFont="1" applyAlignment="1">
      <alignment horizontal="center" vertical="center"/>
    </xf>
    <xf numFmtId="0" fontId="105" fillId="0" borderId="0" xfId="14" applyFont="1" applyAlignment="1">
      <alignment horizontal="center" vertical="center"/>
    </xf>
    <xf numFmtId="0" fontId="44" fillId="0" borderId="0" xfId="14" applyFont="1" applyAlignment="1">
      <alignment vertical="center" shrinkToFit="1"/>
    </xf>
    <xf numFmtId="0" fontId="44" fillId="0" borderId="0" xfId="14" applyFont="1" applyAlignment="1" applyProtection="1">
      <alignment horizontal="center" vertical="center" shrinkToFit="1"/>
      <protection locked="0"/>
    </xf>
    <xf numFmtId="0" fontId="44" fillId="0" borderId="3" xfId="14" applyFont="1" applyBorder="1" applyAlignment="1">
      <alignment horizontal="center" vertical="center"/>
    </xf>
    <xf numFmtId="0" fontId="6" fillId="0" borderId="2" xfId="14" applyBorder="1" applyAlignment="1">
      <alignment horizontal="center" vertical="center"/>
    </xf>
    <xf numFmtId="0" fontId="6" fillId="0" borderId="5" xfId="14" applyBorder="1" applyAlignment="1">
      <alignment horizontal="center" vertical="center"/>
    </xf>
    <xf numFmtId="184" fontId="90" fillId="3" borderId="2" xfId="14" applyNumberFormat="1" applyFont="1" applyFill="1" applyBorder="1" applyAlignment="1" applyProtection="1">
      <alignment horizontal="center" vertical="center" shrinkToFit="1"/>
      <protection locked="0"/>
    </xf>
    <xf numFmtId="0" fontId="44" fillId="0" borderId="1" xfId="14" applyFont="1" applyBorder="1" applyAlignment="1">
      <alignment horizontal="center" vertical="center" wrapText="1"/>
    </xf>
    <xf numFmtId="0" fontId="44" fillId="0" borderId="6" xfId="14" applyFont="1" applyBorder="1" applyAlignment="1">
      <alignment horizontal="center" vertical="center"/>
    </xf>
    <xf numFmtId="0" fontId="6" fillId="0" borderId="6" xfId="14" applyBorder="1" applyAlignment="1">
      <alignment horizontal="center" vertical="center"/>
    </xf>
    <xf numFmtId="0" fontId="6" fillId="0" borderId="7" xfId="14" applyBorder="1" applyAlignment="1">
      <alignment horizontal="center" vertical="center"/>
    </xf>
    <xf numFmtId="0" fontId="44" fillId="0" borderId="4" xfId="14" applyFont="1" applyBorder="1" applyAlignment="1">
      <alignment horizontal="center" vertical="center"/>
    </xf>
    <xf numFmtId="0" fontId="44" fillId="0" borderId="10" xfId="14" applyFont="1" applyBorder="1" applyAlignment="1">
      <alignment horizontal="center" vertical="center"/>
    </xf>
    <xf numFmtId="0" fontId="6" fillId="0" borderId="10" xfId="14" applyBorder="1" applyAlignment="1">
      <alignment horizontal="center" vertical="center"/>
    </xf>
    <xf numFmtId="0" fontId="6" fillId="0" borderId="11" xfId="14" applyBorder="1" applyAlignment="1">
      <alignment horizontal="center" vertical="center"/>
    </xf>
    <xf numFmtId="0" fontId="44" fillId="3" borderId="1" xfId="14" applyFont="1" applyFill="1" applyBorder="1" applyAlignment="1" applyProtection="1">
      <alignment vertical="center" shrinkToFit="1"/>
      <protection locked="0"/>
    </xf>
    <xf numFmtId="0" fontId="44" fillId="3" borderId="6" xfId="14" applyFont="1" applyFill="1" applyBorder="1" applyAlignment="1" applyProtection="1">
      <alignment vertical="center" shrinkToFit="1"/>
      <protection locked="0"/>
    </xf>
    <xf numFmtId="0" fontId="44" fillId="3" borderId="7" xfId="14" applyFont="1" applyFill="1" applyBorder="1" applyAlignment="1" applyProtection="1">
      <alignment vertical="center" shrinkToFit="1"/>
      <protection locked="0"/>
    </xf>
    <xf numFmtId="0" fontId="6" fillId="0" borderId="4" xfId="14" applyBorder="1" applyAlignment="1" applyProtection="1">
      <alignment vertical="center" shrinkToFit="1"/>
      <protection locked="0"/>
    </xf>
    <xf numFmtId="0" fontId="6" fillId="0" borderId="10" xfId="14" applyBorder="1" applyAlignment="1" applyProtection="1">
      <alignment vertical="center" shrinkToFit="1"/>
      <protection locked="0"/>
    </xf>
    <xf numFmtId="0" fontId="6" fillId="0" borderId="11" xfId="14" applyBorder="1" applyAlignment="1" applyProtection="1">
      <alignment vertical="center" shrinkToFit="1"/>
      <protection locked="0"/>
    </xf>
    <xf numFmtId="0" fontId="44" fillId="0" borderId="1" xfId="14" applyFont="1" applyBorder="1" applyAlignment="1">
      <alignment horizontal="center" vertical="center"/>
    </xf>
    <xf numFmtId="0" fontId="10" fillId="0" borderId="6" xfId="14" applyFont="1" applyBorder="1">
      <alignment vertical="center"/>
    </xf>
    <xf numFmtId="0" fontId="10" fillId="0" borderId="7" xfId="14" applyFont="1" applyBorder="1">
      <alignment vertical="center"/>
    </xf>
    <xf numFmtId="0" fontId="10" fillId="0" borderId="0" xfId="14" applyFont="1">
      <alignment vertical="center"/>
    </xf>
    <xf numFmtId="0" fontId="10" fillId="0" borderId="9" xfId="14" applyFont="1" applyBorder="1">
      <alignment vertical="center"/>
    </xf>
    <xf numFmtId="0" fontId="10" fillId="0" borderId="10" xfId="14" applyFont="1" applyBorder="1">
      <alignment vertical="center"/>
    </xf>
    <xf numFmtId="0" fontId="10" fillId="0" borderId="11" xfId="14" applyFont="1" applyBorder="1">
      <alignment vertical="center"/>
    </xf>
    <xf numFmtId="191" fontId="44" fillId="3" borderId="6" xfId="16" applyNumberFormat="1" applyFont="1" applyFill="1" applyBorder="1" applyAlignment="1" applyProtection="1">
      <alignment horizontal="right" vertical="center" shrinkToFit="1"/>
    </xf>
    <xf numFmtId="182" fontId="44" fillId="3" borderId="0" xfId="15" applyNumberFormat="1" applyFont="1" applyFill="1" applyAlignment="1">
      <alignment horizontal="right" vertical="center" shrinkToFit="1"/>
    </xf>
    <xf numFmtId="184" fontId="44" fillId="3" borderId="0" xfId="15" applyNumberFormat="1" applyFont="1" applyFill="1" applyAlignment="1">
      <alignment horizontal="right" vertical="center" shrinkToFit="1"/>
    </xf>
    <xf numFmtId="184" fontId="44" fillId="3" borderId="10" xfId="15" applyNumberFormat="1" applyFont="1" applyFill="1" applyBorder="1" applyAlignment="1">
      <alignment horizontal="right" vertical="center" shrinkToFit="1"/>
    </xf>
    <xf numFmtId="0" fontId="44" fillId="0" borderId="6" xfId="14" applyFont="1" applyBorder="1">
      <alignment vertical="center"/>
    </xf>
    <xf numFmtId="0" fontId="44" fillId="0" borderId="7" xfId="14" applyFont="1" applyBorder="1">
      <alignment vertical="center"/>
    </xf>
    <xf numFmtId="0" fontId="44" fillId="0" borderId="0" xfId="14" applyFont="1">
      <alignment vertical="center"/>
    </xf>
    <xf numFmtId="0" fontId="44" fillId="0" borderId="9" xfId="14" applyFont="1" applyBorder="1">
      <alignment vertical="center"/>
    </xf>
    <xf numFmtId="0" fontId="44" fillId="0" borderId="10" xfId="14" applyFont="1" applyBorder="1">
      <alignment vertical="center"/>
    </xf>
    <xf numFmtId="0" fontId="44" fillId="0" borderId="11" xfId="14" applyFont="1" applyBorder="1">
      <alignment vertical="center"/>
    </xf>
    <xf numFmtId="0" fontId="44" fillId="0" borderId="6" xfId="14" applyFont="1" applyBorder="1" applyAlignment="1">
      <alignment horizontal="distributed" vertical="center"/>
    </xf>
    <xf numFmtId="0" fontId="16" fillId="3" borderId="6" xfId="14" applyFont="1" applyFill="1" applyBorder="1" applyAlignment="1" applyProtection="1">
      <alignment horizontal="center" vertical="center" shrinkToFit="1"/>
      <protection locked="0"/>
    </xf>
    <xf numFmtId="0" fontId="6" fillId="0" borderId="6" xfId="14" applyBorder="1" applyAlignment="1" applyProtection="1">
      <alignment horizontal="center" vertical="center" shrinkToFit="1"/>
      <protection locked="0"/>
    </xf>
    <xf numFmtId="0" fontId="44" fillId="0" borderId="10" xfId="14" applyFont="1" applyBorder="1" applyAlignment="1">
      <alignment horizontal="distributed" vertical="center"/>
    </xf>
    <xf numFmtId="0" fontId="16" fillId="3" borderId="10" xfId="14" applyFont="1" applyFill="1" applyBorder="1" applyAlignment="1" applyProtection="1">
      <alignment horizontal="center" vertical="center" shrinkToFit="1"/>
      <protection locked="0"/>
    </xf>
    <xf numFmtId="0" fontId="6" fillId="0" borderId="10" xfId="14" applyBorder="1" applyAlignment="1" applyProtection="1">
      <alignment horizontal="center" vertical="center" shrinkToFit="1"/>
      <protection locked="0"/>
    </xf>
    <xf numFmtId="0" fontId="21" fillId="0" borderId="0" xfId="14" applyFont="1" applyAlignment="1">
      <alignment horizontal="left" vertical="top" wrapText="1"/>
    </xf>
    <xf numFmtId="0" fontId="21" fillId="0" borderId="10" xfId="14" applyFont="1" applyBorder="1" applyAlignment="1">
      <alignment horizontal="center" vertical="top" wrapText="1"/>
    </xf>
    <xf numFmtId="0" fontId="44" fillId="0" borderId="6" xfId="14" applyFont="1" applyBorder="1" applyAlignment="1"/>
    <xf numFmtId="0" fontId="44" fillId="0" borderId="7" xfId="14" applyFont="1" applyBorder="1" applyAlignment="1"/>
    <xf numFmtId="0" fontId="44" fillId="4" borderId="1" xfId="14" applyFont="1" applyFill="1" applyBorder="1" applyAlignment="1">
      <alignment vertical="center" shrinkToFit="1"/>
    </xf>
    <xf numFmtId="0" fontId="38" fillId="0" borderId="2" xfId="14" applyFont="1" applyBorder="1" applyAlignment="1">
      <alignment vertical="center" wrapText="1" shrinkToFit="1"/>
    </xf>
    <xf numFmtId="0" fontId="38" fillId="0" borderId="2" xfId="14" applyFont="1" applyBorder="1" applyAlignment="1">
      <alignment vertical="center" shrinkToFit="1"/>
    </xf>
    <xf numFmtId="0" fontId="38" fillId="0" borderId="5" xfId="14" applyFont="1" applyBorder="1" applyAlignment="1">
      <alignment vertical="center" shrinkToFit="1"/>
    </xf>
    <xf numFmtId="0" fontId="38" fillId="4" borderId="2" xfId="14" applyFont="1" applyFill="1" applyBorder="1" applyAlignment="1">
      <alignment horizontal="center" vertical="center" shrinkToFit="1"/>
    </xf>
    <xf numFmtId="0" fontId="38" fillId="4" borderId="5" xfId="14" applyFont="1" applyFill="1" applyBorder="1" applyAlignment="1">
      <alignment horizontal="center" vertical="center" shrinkToFit="1"/>
    </xf>
    <xf numFmtId="0" fontId="44" fillId="0" borderId="0" xfId="14" applyFont="1" applyAlignment="1">
      <alignment horizontal="center" vertical="center"/>
    </xf>
    <xf numFmtId="0" fontId="45" fillId="0" borderId="0" xfId="14" applyFont="1" applyAlignment="1">
      <alignment horizontal="center" vertical="center" wrapText="1"/>
    </xf>
    <xf numFmtId="0" fontId="80" fillId="0" borderId="0" xfId="14" applyFont="1" applyAlignment="1">
      <alignment horizontal="center" vertical="center"/>
    </xf>
    <xf numFmtId="0" fontId="44" fillId="0" borderId="0" xfId="14" applyFont="1" applyAlignment="1">
      <alignment horizontal="center" vertical="center" shrinkToFit="1"/>
    </xf>
    <xf numFmtId="0" fontId="107" fillId="3" borderId="1" xfId="17" applyFont="1" applyFill="1" applyBorder="1" applyAlignment="1" applyProtection="1">
      <alignment horizontal="left" vertical="center"/>
      <protection locked="0"/>
    </xf>
    <xf numFmtId="0" fontId="0" fillId="3" borderId="6" xfId="0" applyFill="1" applyBorder="1" applyProtection="1">
      <alignment vertical="center"/>
      <protection locked="0"/>
    </xf>
    <xf numFmtId="0" fontId="0" fillId="3" borderId="7" xfId="0" applyFill="1" applyBorder="1" applyProtection="1">
      <alignment vertical="center"/>
      <protection locked="0"/>
    </xf>
    <xf numFmtId="0" fontId="0" fillId="3" borderId="4" xfId="0" applyFill="1" applyBorder="1" applyProtection="1">
      <alignment vertical="center"/>
      <protection locked="0"/>
    </xf>
    <xf numFmtId="0" fontId="0" fillId="3" borderId="10" xfId="0" applyFill="1" applyBorder="1" applyProtection="1">
      <alignment vertical="center"/>
      <protection locked="0"/>
    </xf>
    <xf numFmtId="0" fontId="0" fillId="3" borderId="11" xfId="0" applyFill="1" applyBorder="1" applyProtection="1">
      <alignment vertical="center"/>
      <protection locked="0"/>
    </xf>
    <xf numFmtId="191" fontId="44" fillId="3" borderId="6" xfId="16" applyNumberFormat="1" applyFont="1" applyFill="1" applyBorder="1" applyAlignment="1" applyProtection="1">
      <alignment horizontal="right" vertical="center" shrinkToFit="1"/>
      <protection locked="0"/>
    </xf>
    <xf numFmtId="182" fontId="44" fillId="3" borderId="0" xfId="15" applyNumberFormat="1" applyFont="1" applyFill="1" applyAlignment="1" applyProtection="1">
      <alignment horizontal="right" vertical="center" shrinkToFit="1"/>
      <protection locked="0"/>
    </xf>
    <xf numFmtId="184" fontId="44" fillId="3" borderId="0" xfId="15" applyNumberFormat="1" applyFont="1" applyFill="1" applyAlignment="1" applyProtection="1">
      <alignment horizontal="right" vertical="center" shrinkToFit="1"/>
      <protection locked="0"/>
    </xf>
    <xf numFmtId="184" fontId="44" fillId="3" borderId="10" xfId="15" applyNumberFormat="1" applyFont="1" applyFill="1" applyBorder="1" applyAlignment="1" applyProtection="1">
      <alignment horizontal="right" vertical="center" shrinkToFit="1"/>
      <protection locked="0"/>
    </xf>
    <xf numFmtId="0" fontId="85" fillId="0" borderId="0" xfId="14" applyFont="1" applyAlignment="1">
      <alignment horizontal="center" vertical="center" wrapText="1"/>
    </xf>
    <xf numFmtId="0" fontId="6" fillId="0" borderId="0" xfId="14" applyAlignment="1">
      <alignment horizontal="center" vertical="center"/>
    </xf>
    <xf numFmtId="0" fontId="42" fillId="0" borderId="67" xfId="15" applyFont="1" applyBorder="1" applyAlignment="1">
      <alignment horizontal="left" vertical="top" wrapText="1"/>
    </xf>
    <xf numFmtId="0" fontId="42" fillId="0" borderId="68" xfId="15" applyFont="1" applyBorder="1" applyAlignment="1">
      <alignment horizontal="left" vertical="top" wrapText="1"/>
    </xf>
    <xf numFmtId="0" fontId="42" fillId="0" borderId="69" xfId="15" applyFont="1" applyBorder="1" applyAlignment="1">
      <alignment horizontal="left" vertical="top" wrapText="1"/>
    </xf>
    <xf numFmtId="0" fontId="42" fillId="0" borderId="70" xfId="15" applyFont="1" applyBorder="1" applyAlignment="1">
      <alignment horizontal="left" vertical="top" wrapText="1"/>
    </xf>
    <xf numFmtId="0" fontId="42" fillId="0" borderId="0" xfId="15" applyFont="1" applyAlignment="1">
      <alignment horizontal="left" vertical="top" wrapText="1"/>
    </xf>
    <xf numFmtId="0" fontId="42" fillId="0" borderId="71" xfId="15" applyFont="1" applyBorder="1" applyAlignment="1">
      <alignment horizontal="left" vertical="top" wrapText="1"/>
    </xf>
    <xf numFmtId="0" fontId="42" fillId="0" borderId="72" xfId="15" applyFont="1" applyBorder="1" applyAlignment="1">
      <alignment horizontal="left" vertical="top" wrapText="1"/>
    </xf>
    <xf numFmtId="0" fontId="42" fillId="0" borderId="73" xfId="15" applyFont="1" applyBorder="1" applyAlignment="1">
      <alignment horizontal="left" vertical="top" wrapText="1"/>
    </xf>
    <xf numFmtId="0" fontId="42" fillId="0" borderId="74" xfId="15" applyFont="1" applyBorder="1" applyAlignment="1">
      <alignment horizontal="left" vertical="top" wrapText="1"/>
    </xf>
    <xf numFmtId="0" fontId="44" fillId="0" borderId="1" xfId="15" applyFont="1" applyBorder="1" applyAlignment="1">
      <alignment horizontal="center" vertical="center" wrapText="1"/>
    </xf>
    <xf numFmtId="0" fontId="44" fillId="0" borderId="6" xfId="15" applyFont="1" applyBorder="1" applyAlignment="1">
      <alignment horizontal="center" vertical="center"/>
    </xf>
    <xf numFmtId="0" fontId="6" fillId="0" borderId="6" xfId="15" applyBorder="1" applyAlignment="1">
      <alignment horizontal="center" vertical="center"/>
    </xf>
    <xf numFmtId="0" fontId="6" fillId="0" borderId="7" xfId="15" applyBorder="1" applyAlignment="1">
      <alignment horizontal="center" vertical="center"/>
    </xf>
    <xf numFmtId="0" fontId="44" fillId="0" borderId="4" xfId="15" applyFont="1" applyBorder="1" applyAlignment="1">
      <alignment horizontal="center" vertical="center"/>
    </xf>
    <xf numFmtId="0" fontId="44" fillId="0" borderId="10" xfId="15" applyFont="1" applyBorder="1" applyAlignment="1">
      <alignment horizontal="center" vertical="center"/>
    </xf>
    <xf numFmtId="0" fontId="6" fillId="0" borderId="10" xfId="15" applyBorder="1" applyAlignment="1">
      <alignment horizontal="center" vertical="center"/>
    </xf>
    <xf numFmtId="0" fontId="6" fillId="0" borderId="11" xfId="15" applyBorder="1" applyAlignment="1">
      <alignment horizontal="center" vertical="center"/>
    </xf>
    <xf numFmtId="0" fontId="44" fillId="3" borderId="1" xfId="15" applyFont="1" applyFill="1" applyBorder="1" applyAlignment="1" applyProtection="1">
      <alignment vertical="center" shrinkToFit="1"/>
      <protection locked="0"/>
    </xf>
    <xf numFmtId="0" fontId="44" fillId="3" borderId="6" xfId="15" applyFont="1" applyFill="1" applyBorder="1" applyAlignment="1" applyProtection="1">
      <alignment vertical="center" shrinkToFit="1"/>
      <protection locked="0"/>
    </xf>
    <xf numFmtId="0" fontId="44" fillId="3" borderId="7" xfId="15" applyFont="1" applyFill="1" applyBorder="1" applyAlignment="1" applyProtection="1">
      <alignment vertical="center" shrinkToFit="1"/>
      <protection locked="0"/>
    </xf>
    <xf numFmtId="0" fontId="6" fillId="0" borderId="4" xfId="15" applyBorder="1" applyAlignment="1" applyProtection="1">
      <alignment vertical="center" shrinkToFit="1"/>
      <protection locked="0"/>
    </xf>
    <xf numFmtId="0" fontId="6" fillId="0" borderId="10" xfId="15" applyBorder="1" applyAlignment="1" applyProtection="1">
      <alignment vertical="center" shrinkToFit="1"/>
      <protection locked="0"/>
    </xf>
    <xf numFmtId="0" fontId="6" fillId="0" borderId="11" xfId="15" applyBorder="1" applyAlignment="1" applyProtection="1">
      <alignment vertical="center" shrinkToFit="1"/>
      <protection locked="0"/>
    </xf>
    <xf numFmtId="0" fontId="44" fillId="0" borderId="1" xfId="15" applyFont="1" applyBorder="1" applyAlignment="1">
      <alignment horizontal="center" vertical="center"/>
    </xf>
    <xf numFmtId="0" fontId="48" fillId="0" borderId="0" xfId="15" applyFont="1" applyAlignment="1">
      <alignment horizontal="left" vertical="center" wrapText="1"/>
    </xf>
    <xf numFmtId="0" fontId="102" fillId="0" borderId="0" xfId="15" applyFont="1" applyAlignment="1">
      <alignment horizontal="center" vertical="center"/>
    </xf>
    <xf numFmtId="0" fontId="105" fillId="0" borderId="0" xfId="15" applyFont="1" applyAlignment="1">
      <alignment horizontal="center" vertical="center"/>
    </xf>
    <xf numFmtId="0" fontId="44" fillId="0" borderId="0" xfId="15" applyFont="1" applyAlignment="1">
      <alignment vertical="center" shrinkToFit="1"/>
    </xf>
    <xf numFmtId="0" fontId="44" fillId="0" borderId="0" xfId="15" applyFont="1" applyAlignment="1" applyProtection="1">
      <alignment horizontal="center" vertical="center" shrinkToFit="1"/>
      <protection locked="0"/>
    </xf>
    <xf numFmtId="0" fontId="44" fillId="0" borderId="3" xfId="15" applyFont="1" applyBorder="1" applyAlignment="1">
      <alignment horizontal="center" vertical="center"/>
    </xf>
    <xf numFmtId="0" fontId="6" fillId="0" borderId="2" xfId="15" applyBorder="1" applyAlignment="1">
      <alignment horizontal="center" vertical="center"/>
    </xf>
    <xf numFmtId="0" fontId="6" fillId="0" borderId="5" xfId="15" applyBorder="1" applyAlignment="1">
      <alignment horizontal="center" vertical="center"/>
    </xf>
    <xf numFmtId="184" fontId="90" fillId="3" borderId="2" xfId="15" applyNumberFormat="1" applyFont="1" applyFill="1" applyBorder="1" applyAlignment="1" applyProtection="1">
      <alignment horizontal="center" vertical="center" shrinkToFit="1"/>
      <protection locked="0"/>
    </xf>
    <xf numFmtId="0" fontId="44" fillId="0" borderId="6" xfId="15" applyFont="1" applyBorder="1" applyAlignment="1">
      <alignment horizontal="left" vertical="center" wrapText="1"/>
    </xf>
    <xf numFmtId="0" fontId="38" fillId="0" borderId="2" xfId="15" applyFont="1" applyBorder="1" applyAlignment="1">
      <alignment vertical="center" wrapText="1" shrinkToFit="1"/>
    </xf>
    <xf numFmtId="0" fontId="38" fillId="0" borderId="2" xfId="15" applyFont="1" applyBorder="1" applyAlignment="1">
      <alignment vertical="center" shrinkToFit="1"/>
    </xf>
    <xf numFmtId="0" fontId="38" fillId="0" borderId="5" xfId="15" applyFont="1" applyBorder="1" applyAlignment="1">
      <alignment vertical="center" shrinkToFit="1"/>
    </xf>
    <xf numFmtId="0" fontId="16" fillId="0" borderId="6" xfId="15" applyFont="1" applyBorder="1" applyAlignment="1">
      <alignment horizontal="left" vertical="center"/>
    </xf>
    <xf numFmtId="0" fontId="16" fillId="0" borderId="7" xfId="15" applyFont="1" applyBorder="1" applyAlignment="1">
      <alignment horizontal="left" vertical="center"/>
    </xf>
    <xf numFmtId="0" fontId="16" fillId="0" borderId="0" xfId="15" applyFont="1" applyAlignment="1">
      <alignment horizontal="left" vertical="center"/>
    </xf>
    <xf numFmtId="0" fontId="16" fillId="0" borderId="9" xfId="15" applyFont="1" applyBorder="1" applyAlignment="1">
      <alignment horizontal="left" vertical="center"/>
    </xf>
    <xf numFmtId="0" fontId="21" fillId="0" borderId="6" xfId="15" applyFont="1" applyBorder="1">
      <alignment vertical="center"/>
    </xf>
    <xf numFmtId="0" fontId="21" fillId="0" borderId="7" xfId="15" applyFont="1" applyBorder="1">
      <alignment vertical="center"/>
    </xf>
    <xf numFmtId="0" fontId="21" fillId="0" borderId="0" xfId="15" applyFont="1">
      <alignment vertical="center"/>
    </xf>
    <xf numFmtId="0" fontId="21" fillId="0" borderId="9" xfId="15" applyFont="1" applyBorder="1">
      <alignment vertical="center"/>
    </xf>
    <xf numFmtId="0" fontId="21" fillId="0" borderId="10" xfId="15" applyFont="1" applyBorder="1">
      <alignment vertical="center"/>
    </xf>
    <xf numFmtId="0" fontId="21" fillId="0" borderId="11" xfId="15" applyFont="1" applyBorder="1">
      <alignment vertical="center"/>
    </xf>
    <xf numFmtId="0" fontId="33" fillId="0" borderId="6" xfId="15" applyFont="1" applyBorder="1" applyAlignment="1">
      <alignment horizontal="distributed" vertical="center"/>
    </xf>
    <xf numFmtId="0" fontId="6" fillId="3" borderId="6" xfId="14" applyFill="1" applyBorder="1" applyAlignment="1" applyProtection="1">
      <alignment horizontal="center" vertical="center" shrinkToFit="1"/>
      <protection locked="0"/>
    </xf>
    <xf numFmtId="0" fontId="33" fillId="0" borderId="10" xfId="15" applyFont="1" applyBorder="1" applyAlignment="1">
      <alignment horizontal="distributed" vertical="center"/>
    </xf>
    <xf numFmtId="0" fontId="16" fillId="3" borderId="10" xfId="15" applyFont="1" applyFill="1" applyBorder="1" applyAlignment="1" applyProtection="1">
      <alignment horizontal="center" vertical="center" shrinkToFit="1"/>
      <protection locked="0"/>
    </xf>
    <xf numFmtId="0" fontId="6" fillId="0" borderId="10" xfId="15" applyBorder="1" applyAlignment="1" applyProtection="1">
      <alignment horizontal="center" vertical="center" shrinkToFit="1"/>
      <protection locked="0"/>
    </xf>
    <xf numFmtId="0" fontId="21" fillId="0" borderId="0" xfId="15" applyFont="1" applyAlignment="1">
      <alignment horizontal="left" vertical="top" wrapText="1"/>
    </xf>
    <xf numFmtId="0" fontId="21" fillId="0" borderId="10" xfId="15" applyFont="1" applyBorder="1" applyAlignment="1">
      <alignment horizontal="center" vertical="top" wrapText="1"/>
    </xf>
    <xf numFmtId="0" fontId="44" fillId="0" borderId="6" xfId="15" applyFont="1" applyBorder="1" applyAlignment="1"/>
    <xf numFmtId="0" fontId="44" fillId="0" borderId="7" xfId="15" applyFont="1" applyBorder="1" applyAlignment="1"/>
    <xf numFmtId="0" fontId="44" fillId="0" borderId="0" xfId="15" applyFont="1">
      <alignment vertical="center"/>
    </xf>
    <xf numFmtId="0" fontId="44" fillId="0" borderId="9" xfId="15" applyFont="1" applyBorder="1">
      <alignment vertical="center"/>
    </xf>
    <xf numFmtId="0" fontId="44" fillId="4" borderId="0" xfId="14" applyFont="1" applyFill="1" applyAlignment="1">
      <alignment horizontal="center" vertical="center" shrinkToFit="1"/>
    </xf>
    <xf numFmtId="0" fontId="44" fillId="4" borderId="6" xfId="14" applyFont="1" applyFill="1" applyBorder="1" applyAlignment="1">
      <alignment vertical="center" shrinkToFit="1"/>
    </xf>
    <xf numFmtId="0" fontId="0" fillId="4" borderId="7" xfId="0" applyFill="1" applyBorder="1" applyAlignment="1">
      <alignment vertical="center" shrinkToFit="1"/>
    </xf>
    <xf numFmtId="0" fontId="44" fillId="0" borderId="0" xfId="15" applyFont="1" applyAlignment="1">
      <alignment horizontal="center" vertical="center" wrapText="1"/>
    </xf>
    <xf numFmtId="0" fontId="109" fillId="0" borderId="0" xfId="15" applyFont="1" applyAlignment="1">
      <alignment horizontal="center" vertical="center"/>
    </xf>
    <xf numFmtId="0" fontId="44" fillId="0" borderId="0" xfId="15" applyFont="1" applyAlignment="1">
      <alignment horizontal="center" vertical="center" shrinkToFit="1"/>
    </xf>
    <xf numFmtId="0" fontId="44" fillId="0" borderId="0" xfId="15" applyFont="1" applyAlignment="1">
      <alignment horizontal="center" vertical="center"/>
    </xf>
    <xf numFmtId="0" fontId="6" fillId="0" borderId="0" xfId="15" applyAlignment="1">
      <alignment horizontal="center" vertical="center"/>
    </xf>
    <xf numFmtId="0" fontId="44" fillId="0" borderId="6" xfId="15" applyFont="1" applyBorder="1">
      <alignment vertical="center"/>
    </xf>
    <xf numFmtId="0" fontId="44" fillId="0" borderId="7" xfId="15" applyFont="1" applyBorder="1">
      <alignment vertical="center"/>
    </xf>
    <xf numFmtId="0" fontId="44" fillId="0" borderId="10" xfId="15" applyFont="1" applyBorder="1">
      <alignment vertical="center"/>
    </xf>
    <xf numFmtId="0" fontId="44" fillId="0" borderId="11" xfId="15" applyFont="1" applyBorder="1">
      <alignment vertical="center"/>
    </xf>
    <xf numFmtId="0" fontId="44" fillId="0" borderId="6" xfId="15" applyFont="1" applyBorder="1" applyAlignment="1">
      <alignment horizontal="distributed" vertical="center"/>
    </xf>
    <xf numFmtId="0" fontId="16" fillId="3" borderId="6" xfId="15" applyFont="1" applyFill="1" applyBorder="1" applyAlignment="1" applyProtection="1">
      <alignment horizontal="center" vertical="center" shrinkToFit="1"/>
      <protection locked="0"/>
    </xf>
    <xf numFmtId="0" fontId="6" fillId="3" borderId="6" xfId="15" applyFill="1" applyBorder="1" applyAlignment="1" applyProtection="1">
      <alignment horizontal="center" vertical="center" shrinkToFit="1"/>
      <protection locked="0"/>
    </xf>
    <xf numFmtId="0" fontId="44" fillId="0" borderId="10" xfId="15" applyFont="1" applyBorder="1" applyAlignment="1">
      <alignment horizontal="distributed" vertical="center"/>
    </xf>
    <xf numFmtId="0" fontId="10" fillId="0" borderId="6" xfId="15" applyFont="1" applyBorder="1" applyAlignment="1">
      <alignment horizontal="left" vertical="center"/>
    </xf>
    <xf numFmtId="0" fontId="10" fillId="0" borderId="7" xfId="15" applyFont="1" applyBorder="1" applyAlignment="1">
      <alignment horizontal="left" vertical="center"/>
    </xf>
    <xf numFmtId="0" fontId="10" fillId="0" borderId="0" xfId="15" applyFont="1" applyAlignment="1">
      <alignment horizontal="left" vertical="center"/>
    </xf>
    <xf numFmtId="0" fontId="10" fillId="0" borderId="9" xfId="15" applyFont="1" applyBorder="1" applyAlignment="1">
      <alignment horizontal="left" vertical="center"/>
    </xf>
    <xf numFmtId="0" fontId="10" fillId="0" borderId="10" xfId="15" applyFont="1" applyBorder="1" applyAlignment="1">
      <alignment horizontal="left" vertical="center"/>
    </xf>
    <xf numFmtId="0" fontId="10" fillId="0" borderId="11" xfId="15" applyFont="1" applyBorder="1" applyAlignment="1">
      <alignment horizontal="left" vertical="center"/>
    </xf>
    <xf numFmtId="0" fontId="130" fillId="0" borderId="0" xfId="15" applyFont="1" applyAlignment="1">
      <alignment horizontal="center" vertical="center" wrapText="1"/>
    </xf>
    <xf numFmtId="0" fontId="44" fillId="4" borderId="10" xfId="15" applyFont="1" applyFill="1" applyBorder="1" applyAlignment="1">
      <alignment horizontal="center" vertical="center" shrinkToFit="1"/>
    </xf>
    <xf numFmtId="0" fontId="38" fillId="4" borderId="10" xfId="15" applyFont="1" applyFill="1" applyBorder="1" applyAlignment="1">
      <alignment vertical="center" shrinkToFit="1"/>
    </xf>
    <xf numFmtId="0" fontId="44" fillId="0" borderId="2" xfId="15" applyFont="1" applyBorder="1" applyAlignment="1">
      <alignment vertical="center" wrapText="1"/>
    </xf>
    <xf numFmtId="0" fontId="44" fillId="0" borderId="5" xfId="15" applyFont="1" applyBorder="1" applyAlignment="1">
      <alignment vertical="center" wrapText="1"/>
    </xf>
    <xf numFmtId="184" fontId="30" fillId="3" borderId="0" xfId="15" applyNumberFormat="1" applyFont="1" applyFill="1" applyAlignment="1" applyProtection="1">
      <alignment horizontal="center" vertical="center" shrinkToFit="1"/>
      <protection locked="0"/>
    </xf>
    <xf numFmtId="184" fontId="30" fillId="3" borderId="10" xfId="15" applyNumberFormat="1" applyFont="1" applyFill="1" applyBorder="1" applyAlignment="1" applyProtection="1">
      <alignment horizontal="center" vertical="center" shrinkToFit="1"/>
      <protection locked="0"/>
    </xf>
    <xf numFmtId="0" fontId="44" fillId="0" borderId="6" xfId="15" applyFont="1" applyBorder="1" applyAlignment="1">
      <alignment vertical="center" wrapText="1"/>
    </xf>
    <xf numFmtId="0" fontId="44" fillId="0" borderId="7" xfId="15" applyFont="1" applyBorder="1" applyAlignment="1">
      <alignment vertical="center" wrapText="1"/>
    </xf>
    <xf numFmtId="0" fontId="44" fillId="0" borderId="0" xfId="15" applyFont="1" applyAlignment="1">
      <alignment vertical="center" wrapText="1"/>
    </xf>
    <xf numFmtId="0" fontId="44" fillId="0" borderId="9" xfId="15" applyFont="1" applyBorder="1" applyAlignment="1">
      <alignment vertical="center" wrapText="1"/>
    </xf>
    <xf numFmtId="0" fontId="44" fillId="0" borderId="10" xfId="15" applyFont="1" applyBorder="1" applyAlignment="1">
      <alignment vertical="center" wrapText="1"/>
    </xf>
    <xf numFmtId="0" fontId="44" fillId="0" borderId="11" xfId="15" applyFont="1" applyBorder="1" applyAlignment="1">
      <alignment vertical="center" wrapText="1"/>
    </xf>
    <xf numFmtId="0" fontId="44" fillId="0" borderId="1" xfId="15" applyFont="1" applyBorder="1">
      <alignment vertical="center"/>
    </xf>
    <xf numFmtId="0" fontId="38" fillId="0" borderId="6" xfId="15" applyFont="1" applyBorder="1">
      <alignment vertical="center"/>
    </xf>
    <xf numFmtId="0" fontId="44" fillId="0" borderId="2" xfId="15" applyFont="1" applyBorder="1">
      <alignment vertical="center"/>
    </xf>
    <xf numFmtId="0" fontId="44" fillId="0" borderId="5" xfId="15" applyFont="1" applyBorder="1">
      <alignment vertical="center"/>
    </xf>
    <xf numFmtId="184" fontId="30" fillId="3" borderId="2" xfId="15" applyNumberFormat="1" applyFont="1" applyFill="1" applyBorder="1" applyAlignment="1" applyProtection="1">
      <alignment horizontal="center" vertical="center" shrinkToFit="1"/>
      <protection locked="0"/>
    </xf>
    <xf numFmtId="0" fontId="111" fillId="0" borderId="0" xfId="15" applyFont="1" applyAlignment="1">
      <alignment horizontal="center" vertical="center"/>
    </xf>
    <xf numFmtId="0" fontId="89" fillId="0" borderId="0" xfId="15" applyFont="1" applyAlignment="1">
      <alignment horizontal="center" vertical="center" wrapText="1"/>
    </xf>
    <xf numFmtId="0" fontId="16" fillId="0" borderId="0" xfId="15" applyFont="1" applyAlignment="1">
      <alignment horizontal="left" vertical="top" wrapText="1"/>
    </xf>
    <xf numFmtId="0" fontId="38" fillId="0" borderId="10" xfId="15" applyFont="1" applyBorder="1" applyAlignment="1">
      <alignment horizontal="center" vertical="top"/>
    </xf>
    <xf numFmtId="0" fontId="38" fillId="3" borderId="0" xfId="15" applyFont="1" applyFill="1" applyAlignment="1" applyProtection="1">
      <alignment horizontal="right" vertical="center"/>
      <protection locked="0"/>
    </xf>
    <xf numFmtId="0" fontId="38" fillId="3" borderId="0" xfId="0" applyFont="1" applyFill="1" applyProtection="1">
      <alignment vertical="center"/>
      <protection locked="0"/>
    </xf>
    <xf numFmtId="0" fontId="38" fillId="0" borderId="0" xfId="15" applyFont="1" applyAlignment="1">
      <alignment horizontal="center" vertical="center"/>
    </xf>
    <xf numFmtId="0" fontId="38" fillId="0" borderId="0" xfId="15" applyFont="1" applyAlignment="1">
      <alignment horizontal="center" vertical="center" wrapText="1"/>
    </xf>
    <xf numFmtId="0" fontId="80" fillId="0" borderId="0" xfId="15" applyFont="1" applyAlignment="1">
      <alignment horizontal="center" vertical="center"/>
    </xf>
    <xf numFmtId="0" fontId="38" fillId="0" borderId="0" xfId="15" applyFont="1">
      <alignment vertical="center"/>
    </xf>
    <xf numFmtId="0" fontId="44" fillId="3" borderId="0" xfId="10" applyFont="1" applyFill="1" applyAlignment="1" applyProtection="1">
      <alignment horizontal="center" vertical="center" shrinkToFit="1"/>
      <protection locked="0"/>
    </xf>
    <xf numFmtId="0" fontId="44" fillId="3" borderId="0" xfId="10" applyFont="1" applyFill="1" applyAlignment="1" applyProtection="1">
      <alignment horizontal="right" vertical="center" shrinkToFit="1"/>
      <protection locked="0"/>
    </xf>
    <xf numFmtId="0" fontId="38" fillId="3" borderId="0" xfId="0" applyFont="1" applyFill="1" applyAlignment="1" applyProtection="1">
      <alignment vertical="center" shrinkToFit="1"/>
      <protection locked="0"/>
    </xf>
    <xf numFmtId="0" fontId="108" fillId="7" borderId="10" xfId="15" applyFont="1" applyFill="1" applyBorder="1" applyAlignment="1">
      <alignment horizontal="left" vertical="center" wrapText="1"/>
    </xf>
    <xf numFmtId="0" fontId="113" fillId="7" borderId="13" xfId="15" applyFont="1" applyFill="1" applyBorder="1" applyAlignment="1">
      <alignment vertical="center" wrapText="1"/>
    </xf>
    <xf numFmtId="0" fontId="40" fillId="0" borderId="13" xfId="15" applyFont="1" applyBorder="1" applyAlignment="1">
      <alignment horizontal="center" vertical="center" textRotation="255"/>
    </xf>
    <xf numFmtId="0" fontId="44" fillId="0" borderId="11" xfId="15" applyFont="1" applyBorder="1" applyAlignment="1">
      <alignment horizontal="center" vertical="center"/>
    </xf>
    <xf numFmtId="0" fontId="44" fillId="3" borderId="4" xfId="15" applyFont="1" applyFill="1" applyBorder="1" applyAlignment="1" applyProtection="1">
      <alignment vertical="center" shrinkToFit="1"/>
      <protection locked="0"/>
    </xf>
    <xf numFmtId="0" fontId="44" fillId="3" borderId="10" xfId="15" applyFont="1" applyFill="1" applyBorder="1" applyAlignment="1" applyProtection="1">
      <alignment vertical="center" shrinkToFit="1"/>
      <protection locked="0"/>
    </xf>
    <xf numFmtId="0" fontId="44" fillId="3" borderId="11" xfId="15" applyFont="1" applyFill="1" applyBorder="1" applyAlignment="1" applyProtection="1">
      <alignment vertical="center" shrinkToFit="1"/>
      <protection locked="0"/>
    </xf>
    <xf numFmtId="0" fontId="44" fillId="0" borderId="4" xfId="15" applyFont="1" applyBorder="1" applyAlignment="1">
      <alignment horizontal="center" vertical="center" wrapText="1"/>
    </xf>
    <xf numFmtId="0" fontId="38" fillId="3" borderId="4" xfId="15" applyFont="1" applyFill="1" applyBorder="1" applyAlignment="1" applyProtection="1">
      <alignment vertical="center" shrinkToFit="1"/>
      <protection locked="0"/>
    </xf>
    <xf numFmtId="0" fontId="38" fillId="3" borderId="10" xfId="15" applyFont="1" applyFill="1" applyBorder="1" applyAlignment="1" applyProtection="1">
      <alignment vertical="center" shrinkToFit="1"/>
      <protection locked="0"/>
    </xf>
    <xf numFmtId="0" fontId="38" fillId="3" borderId="11" xfId="15" applyFont="1" applyFill="1" applyBorder="1" applyAlignment="1" applyProtection="1">
      <alignment vertical="center" shrinkToFit="1"/>
      <protection locked="0"/>
    </xf>
    <xf numFmtId="0" fontId="38" fillId="0" borderId="13" xfId="15" applyFont="1" applyBorder="1" applyAlignment="1">
      <alignment horizontal="center" vertical="center"/>
    </xf>
    <xf numFmtId="0" fontId="38" fillId="3" borderId="3" xfId="15" applyFont="1" applyFill="1" applyBorder="1" applyAlignment="1" applyProtection="1">
      <alignment horizontal="left" vertical="center" wrapText="1" shrinkToFit="1"/>
      <protection locked="0"/>
    </xf>
    <xf numFmtId="0" fontId="38" fillId="3" borderId="2" xfId="15" applyFont="1" applyFill="1" applyBorder="1" applyAlignment="1" applyProtection="1">
      <alignment horizontal="left" vertical="center" wrapText="1" shrinkToFit="1"/>
      <protection locked="0"/>
    </xf>
    <xf numFmtId="0" fontId="38" fillId="3" borderId="5" xfId="15" applyFont="1" applyFill="1" applyBorder="1" applyAlignment="1" applyProtection="1">
      <alignment horizontal="left" vertical="center" wrapText="1" shrinkToFit="1"/>
      <protection locked="0"/>
    </xf>
    <xf numFmtId="0" fontId="38" fillId="3" borderId="2" xfId="15" applyFont="1" applyFill="1" applyBorder="1" applyAlignment="1" applyProtection="1">
      <alignment horizontal="center" vertical="center" wrapText="1"/>
      <protection locked="0"/>
    </xf>
    <xf numFmtId="0" fontId="44" fillId="0" borderId="7" xfId="15" applyFont="1" applyBorder="1" applyAlignment="1">
      <alignment horizontal="center" vertical="center"/>
    </xf>
    <xf numFmtId="0" fontId="44" fillId="4" borderId="6" xfId="15" applyFont="1" applyFill="1" applyBorder="1" applyAlignment="1">
      <alignment vertical="center" shrinkToFit="1"/>
    </xf>
    <xf numFmtId="0" fontId="44" fillId="0" borderId="9" xfId="15" applyFont="1" applyBorder="1" applyAlignment="1">
      <alignment horizontal="center" vertical="center"/>
    </xf>
    <xf numFmtId="0" fontId="6" fillId="4" borderId="10" xfId="15" applyFill="1" applyBorder="1" applyAlignment="1">
      <alignment vertical="center" shrinkToFit="1"/>
    </xf>
    <xf numFmtId="0" fontId="40" fillId="0" borderId="1" xfId="15" applyFont="1" applyBorder="1" applyAlignment="1">
      <alignment horizontal="center" vertical="center" textRotation="255"/>
    </xf>
    <xf numFmtId="0" fontId="40" fillId="0" borderId="6" xfId="15" applyFont="1" applyBorder="1" applyAlignment="1">
      <alignment horizontal="center" vertical="center" textRotation="255"/>
    </xf>
    <xf numFmtId="0" fontId="40" fillId="0" borderId="7" xfId="15" applyFont="1" applyBorder="1" applyAlignment="1">
      <alignment horizontal="center" vertical="center" textRotation="255"/>
    </xf>
    <xf numFmtId="0" fontId="40" fillId="0" borderId="8" xfId="15" applyFont="1" applyBorder="1" applyAlignment="1">
      <alignment horizontal="center" vertical="center" textRotation="255"/>
    </xf>
    <xf numFmtId="0" fontId="40" fillId="0" borderId="0" xfId="15" applyFont="1" applyAlignment="1">
      <alignment horizontal="center" vertical="center" textRotation="255"/>
    </xf>
    <xf numFmtId="0" fontId="40" fillId="0" borderId="9" xfId="15" applyFont="1" applyBorder="1" applyAlignment="1">
      <alignment horizontal="center" vertical="center" textRotation="255"/>
    </xf>
    <xf numFmtId="0" fontId="0" fillId="0" borderId="4" xfId="0" applyBorder="1" applyAlignment="1">
      <alignment horizontal="center" vertical="center" textRotation="255"/>
    </xf>
    <xf numFmtId="0" fontId="0" fillId="0" borderId="10" xfId="0" applyBorder="1" applyAlignment="1">
      <alignment horizontal="center" vertical="center" textRotation="255"/>
    </xf>
    <xf numFmtId="0" fontId="0" fillId="0" borderId="11" xfId="0" applyBorder="1" applyAlignment="1">
      <alignment horizontal="center" vertical="center" textRotation="255"/>
    </xf>
    <xf numFmtId="0" fontId="44" fillId="0" borderId="2" xfId="15" applyFont="1" applyBorder="1" applyAlignment="1">
      <alignment horizontal="center" vertical="center"/>
    </xf>
    <xf numFmtId="0" fontId="44" fillId="0" borderId="5" xfId="15" applyFont="1" applyBorder="1" applyAlignment="1">
      <alignment horizontal="center" vertical="center"/>
    </xf>
    <xf numFmtId="0" fontId="16" fillId="3" borderId="0" xfId="15" applyFont="1" applyFill="1" applyAlignment="1" applyProtection="1">
      <alignment horizontal="center" vertical="center" shrinkToFit="1"/>
      <protection locked="0"/>
    </xf>
    <xf numFmtId="0" fontId="6" fillId="0" borderId="0" xfId="15" applyAlignment="1" applyProtection="1">
      <alignment horizontal="center" vertical="center" shrinkToFit="1"/>
      <protection locked="0"/>
    </xf>
    <xf numFmtId="0" fontId="38" fillId="0" borderId="0" xfId="15" applyFont="1" applyAlignment="1">
      <alignment horizontal="center" vertical="center" shrinkToFit="1"/>
    </xf>
    <xf numFmtId="0" fontId="100" fillId="0" borderId="0" xfId="15" applyFont="1" applyAlignment="1">
      <alignment horizontal="center" vertical="center" wrapText="1"/>
    </xf>
    <xf numFmtId="0" fontId="100" fillId="0" borderId="0" xfId="15" applyFont="1" applyAlignment="1">
      <alignment horizontal="center" vertical="center"/>
    </xf>
    <xf numFmtId="0" fontId="38" fillId="3" borderId="0" xfId="15" applyFont="1" applyFill="1" applyProtection="1">
      <alignment vertical="center"/>
      <protection locked="0"/>
    </xf>
    <xf numFmtId="0" fontId="0" fillId="3" borderId="0" xfId="0" applyFill="1" applyProtection="1">
      <alignment vertical="center"/>
      <protection locked="0"/>
    </xf>
    <xf numFmtId="0" fontId="44" fillId="3" borderId="2" xfId="15" applyFont="1" applyFill="1" applyBorder="1" applyAlignment="1" applyProtection="1">
      <alignment vertical="center" shrinkToFit="1"/>
      <protection locked="0"/>
    </xf>
    <xf numFmtId="0" fontId="44" fillId="3" borderId="5" xfId="15" applyFont="1" applyFill="1" applyBorder="1" applyAlignment="1" applyProtection="1">
      <alignment vertical="center" shrinkToFit="1"/>
      <protection locked="0"/>
    </xf>
    <xf numFmtId="0" fontId="44" fillId="3" borderId="2" xfId="15" applyFont="1" applyFill="1" applyBorder="1" applyAlignment="1" applyProtection="1">
      <alignment horizontal="center" vertical="center" shrinkToFit="1"/>
      <protection locked="0"/>
    </xf>
    <xf numFmtId="0" fontId="21" fillId="3" borderId="2" xfId="15" applyFont="1" applyFill="1" applyBorder="1" applyAlignment="1" applyProtection="1">
      <alignment vertical="center" shrinkToFit="1"/>
      <protection locked="0"/>
    </xf>
    <xf numFmtId="0" fontId="21" fillId="3" borderId="5" xfId="15" applyFont="1" applyFill="1" applyBorder="1" applyAlignment="1" applyProtection="1">
      <alignment vertical="center" shrinkToFit="1"/>
      <protection locked="0"/>
    </xf>
    <xf numFmtId="0" fontId="46" fillId="0" borderId="0" xfId="15" applyFont="1" applyAlignment="1">
      <alignment horizontal="center" vertical="center" wrapText="1"/>
    </xf>
    <xf numFmtId="0" fontId="38" fillId="0" borderId="2" xfId="15" applyFont="1" applyBorder="1" applyAlignment="1" applyProtection="1">
      <alignment horizontal="center" vertical="center" shrinkToFit="1"/>
      <protection locked="0"/>
    </xf>
    <xf numFmtId="0" fontId="38" fillId="0" borderId="0" xfId="15" applyFont="1" applyAlignment="1" applyProtection="1">
      <alignment horizontal="center" vertical="center" shrinkToFit="1"/>
      <protection locked="0"/>
    </xf>
    <xf numFmtId="0" fontId="30" fillId="0" borderId="0" xfId="12" applyFont="1" applyAlignment="1">
      <alignment horizontal="left" vertical="top" wrapText="1" indent="1"/>
    </xf>
    <xf numFmtId="0" fontId="96" fillId="0" borderId="0" xfId="12" applyFont="1" applyAlignment="1">
      <alignment horizontal="left" vertical="top" wrapText="1"/>
    </xf>
    <xf numFmtId="0" fontId="87" fillId="0" borderId="0" xfId="12" applyFont="1" applyAlignment="1">
      <alignment horizontal="center" vertical="center" wrapText="1"/>
    </xf>
    <xf numFmtId="0" fontId="88" fillId="0" borderId="0" xfId="12" applyFont="1" applyAlignment="1">
      <alignment horizontal="center" vertical="center" wrapText="1"/>
    </xf>
    <xf numFmtId="0" fontId="30" fillId="0" borderId="0" xfId="12" applyFont="1" applyAlignment="1">
      <alignment horizontal="left" vertical="top" wrapText="1"/>
    </xf>
    <xf numFmtId="0" fontId="92" fillId="0" borderId="0" xfId="12" applyFont="1" applyAlignment="1">
      <alignment horizontal="left" vertical="top" wrapText="1"/>
    </xf>
  </cellXfs>
  <cellStyles count="28">
    <cellStyle name="パーセント 2" xfId="26" xr:uid="{00000000-0005-0000-0000-000000000000}"/>
    <cellStyle name="ハイパーリンク" xfId="1" builtinId="8"/>
    <cellStyle name="ハイパーリンク 2" xfId="13" xr:uid="{00000000-0005-0000-0000-000002000000}"/>
    <cellStyle name="桁区切り" xfId="2" builtinId="6"/>
    <cellStyle name="桁区切り 2" xfId="11" xr:uid="{00000000-0005-0000-0000-000004000000}"/>
    <cellStyle name="桁区切り 2 10" xfId="3" xr:uid="{00000000-0005-0000-0000-000005000000}"/>
    <cellStyle name="桁区切り 2 2" xfId="25" xr:uid="{00000000-0005-0000-0000-000006000000}"/>
    <cellStyle name="桁区切り 3" xfId="16" xr:uid="{00000000-0005-0000-0000-000007000000}"/>
    <cellStyle name="桁区切り 4" xfId="20" xr:uid="{00000000-0005-0000-0000-000008000000}"/>
    <cellStyle name="標準" xfId="0" builtinId="0"/>
    <cellStyle name="標準 10" xfId="23" xr:uid="{00000000-0005-0000-0000-00000A000000}"/>
    <cellStyle name="標準 11" xfId="27" xr:uid="{00000000-0005-0000-0000-00000B000000}"/>
    <cellStyle name="標準 2" xfId="4" xr:uid="{00000000-0005-0000-0000-00000C000000}"/>
    <cellStyle name="標準 2 2" xfId="7" xr:uid="{00000000-0005-0000-0000-00000D000000}"/>
    <cellStyle name="標準 2 3" xfId="5" xr:uid="{00000000-0005-0000-0000-00000E000000}"/>
    <cellStyle name="標準 2 3 2" xfId="22" xr:uid="{00000000-0005-0000-0000-00000F000000}"/>
    <cellStyle name="標準 2 4" xfId="17" xr:uid="{00000000-0005-0000-0000-000010000000}"/>
    <cellStyle name="標準 3" xfId="8" xr:uid="{00000000-0005-0000-0000-000011000000}"/>
    <cellStyle name="標準 3 2" xfId="9" xr:uid="{00000000-0005-0000-0000-000012000000}"/>
    <cellStyle name="標準 3 3" xfId="15" xr:uid="{00000000-0005-0000-0000-000013000000}"/>
    <cellStyle name="標準 4" xfId="6" xr:uid="{00000000-0005-0000-0000-000014000000}"/>
    <cellStyle name="標準 4 3" xfId="18" xr:uid="{00000000-0005-0000-0000-000015000000}"/>
    <cellStyle name="標準 5" xfId="10" xr:uid="{00000000-0005-0000-0000-000016000000}"/>
    <cellStyle name="標準 5 2" xfId="24" xr:uid="{00000000-0005-0000-0000-000017000000}"/>
    <cellStyle name="標準 6" xfId="12" xr:uid="{00000000-0005-0000-0000-000018000000}"/>
    <cellStyle name="標準 7" xfId="14" xr:uid="{00000000-0005-0000-0000-000019000000}"/>
    <cellStyle name="標準 8" xfId="19" xr:uid="{00000000-0005-0000-0000-00001A000000}"/>
    <cellStyle name="標準 9" xfId="21" xr:uid="{00000000-0005-0000-0000-00001B000000}"/>
  </cellStyles>
  <dxfs count="10">
    <dxf>
      <numFmt numFmtId="187" formatCode="[&lt;=999]000;[&lt;=9999]000\-00;000\-0000"/>
      <fill>
        <patternFill patternType="mediumGray">
          <bgColor theme="0" tint="-0.14996795556505021"/>
        </patternFill>
      </fill>
    </dxf>
    <dxf>
      <numFmt numFmtId="187" formatCode="[&lt;=999]000;[&lt;=9999]000\-00;000\-0000"/>
      <fill>
        <patternFill patternType="mediumGray">
          <bgColor theme="0" tint="-0.14996795556505021"/>
        </patternFill>
      </fill>
    </dxf>
    <dxf>
      <numFmt numFmtId="187" formatCode="[&lt;=999]000;[&lt;=9999]000\-00;000\-0000"/>
      <fill>
        <patternFill patternType="mediumGray">
          <bgColor theme="0" tint="-0.14996795556505021"/>
        </patternFill>
      </fill>
    </dxf>
    <dxf>
      <numFmt numFmtId="187" formatCode="[&lt;=999]000;[&lt;=9999]000\-00;000\-0000"/>
      <fill>
        <patternFill patternType="mediumGray">
          <bgColor theme="0" tint="-0.14996795556505021"/>
        </patternFill>
      </fill>
    </dxf>
    <dxf>
      <numFmt numFmtId="187" formatCode="[&lt;=999]000;[&lt;=9999]000\-00;000\-0000"/>
      <fill>
        <patternFill patternType="mediumGray">
          <bgColor theme="0" tint="-0.14996795556505021"/>
        </patternFill>
      </fill>
    </dxf>
    <dxf>
      <numFmt numFmtId="187" formatCode="[&lt;=999]000;[&lt;=9999]000\-00;000\-0000"/>
      <fill>
        <patternFill patternType="mediumGray">
          <bgColor theme="0" tint="-0.14996795556505021"/>
        </patternFill>
      </fill>
    </dxf>
    <dxf>
      <numFmt numFmtId="187" formatCode="[&lt;=999]000;[&lt;=9999]000\-00;000\-0000"/>
      <fill>
        <patternFill patternType="mediumGray">
          <bgColor theme="0" tint="-0.14996795556505021"/>
        </patternFill>
      </fill>
    </dxf>
    <dxf>
      <numFmt numFmtId="187" formatCode="[&lt;=999]000;[&lt;=9999]000\-00;000\-0000"/>
      <fill>
        <patternFill patternType="mediumGray">
          <bgColor theme="0" tint="-0.14996795556505021"/>
        </patternFill>
      </fill>
    </dxf>
    <dxf>
      <numFmt numFmtId="187" formatCode="[&lt;=999]000;[&lt;=9999]000\-00;000\-0000"/>
      <fill>
        <patternFill patternType="mediumGray">
          <bgColor theme="0" tint="-0.14996795556505021"/>
        </patternFill>
      </fill>
    </dxf>
    <dxf>
      <numFmt numFmtId="187" formatCode="[&lt;=999]000;[&lt;=9999]000\-00;000\-0000"/>
      <fill>
        <patternFill patternType="mediumGray">
          <bgColor theme="0" tint="-0.14996795556505021"/>
        </patternFill>
      </fill>
    </dxf>
  </dxfs>
  <tableStyles count="0" defaultTableStyle="TableStyleMedium2" defaultPivotStyle="PivotStyleLight16"/>
  <colors>
    <mruColors>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2.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5.xml"/><Relationship Id="rId47" Type="http://schemas.openxmlformats.org/officeDocument/2006/relationships/theme" Target="theme/theme1.xml"/><Relationship Id="rId50"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1.xml"/><Relationship Id="rId46" Type="http://schemas.openxmlformats.org/officeDocument/2006/relationships/externalLink" Target="externalLinks/externalLink9.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externalLink" Target="externalLinks/externalLink3.xml"/><Relationship Id="rId45" Type="http://schemas.openxmlformats.org/officeDocument/2006/relationships/externalLink" Target="externalLinks/externalLink8.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externalLink" Target="externalLinks/externalLink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externalLink" Target="externalLinks/externalLink6.xml"/><Relationship Id="rId48" Type="http://schemas.openxmlformats.org/officeDocument/2006/relationships/styles" Target="styles.xml"/><Relationship Id="rId8" Type="http://schemas.openxmlformats.org/officeDocument/2006/relationships/worksheet" Target="worksheets/sheet8.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checked="Checked"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 Id="rId6" Type="http://schemas.openxmlformats.org/officeDocument/2006/relationships/image" Target="../media/image7.png"/><Relationship Id="rId5" Type="http://schemas.openxmlformats.org/officeDocument/2006/relationships/image" Target="../media/image6.png"/><Relationship Id="rId4" Type="http://schemas.openxmlformats.org/officeDocument/2006/relationships/image" Target="../media/image5.png"/></Relationships>
</file>

<file path=xl/drawings/_rels/drawing17.xml.rels><?xml version="1.0" encoding="UTF-8" standalone="yes"?>
<Relationships xmlns="http://schemas.openxmlformats.org/package/2006/relationships"><Relationship Id="rId1" Type="http://schemas.openxmlformats.org/officeDocument/2006/relationships/image" Target="../media/image8.emf"/></Relationships>
</file>

<file path=xl/drawings/_rels/drawing18.xml.rels><?xml version="1.0" encoding="UTF-8" standalone="yes"?>
<Relationships xmlns="http://schemas.openxmlformats.org/package/2006/relationships"><Relationship Id="rId1" Type="http://schemas.openxmlformats.org/officeDocument/2006/relationships/image" Target="../media/image8.emf"/></Relationships>
</file>

<file path=xl/drawings/_rels/drawing20.xml.rels><?xml version="1.0" encoding="UTF-8" standalone="yes"?>
<Relationships xmlns="http://schemas.openxmlformats.org/package/2006/relationships"><Relationship Id="rId1" Type="http://schemas.openxmlformats.org/officeDocument/2006/relationships/image" Target="../media/image9.png"/></Relationships>
</file>

<file path=xl/drawings/_rels/drawing33.xml.rels><?xml version="1.0" encoding="UTF-8" standalone="yes"?>
<Relationships xmlns="http://schemas.openxmlformats.org/package/2006/relationships"><Relationship Id="rId2" Type="http://schemas.openxmlformats.org/officeDocument/2006/relationships/image" Target="../media/image11.jpg"/><Relationship Id="rId1" Type="http://schemas.openxmlformats.org/officeDocument/2006/relationships/image" Target="../media/image10.jpg"/></Relationships>
</file>

<file path=xl/drawings/drawing1.xml><?xml version="1.0" encoding="utf-8"?>
<xdr:wsDr xmlns:xdr="http://schemas.openxmlformats.org/drawingml/2006/spreadsheetDrawing" xmlns:a="http://schemas.openxmlformats.org/drawingml/2006/main">
  <xdr:twoCellAnchor>
    <xdr:from>
      <xdr:col>3</xdr:col>
      <xdr:colOff>95250</xdr:colOff>
      <xdr:row>68</xdr:row>
      <xdr:rowOff>9525</xdr:rowOff>
    </xdr:from>
    <xdr:to>
      <xdr:col>19</xdr:col>
      <xdr:colOff>228600</xdr:colOff>
      <xdr:row>82</xdr:row>
      <xdr:rowOff>190500</xdr:rowOff>
    </xdr:to>
    <xdr:grpSp>
      <xdr:nvGrpSpPr>
        <xdr:cNvPr id="37987" name="グループ化 26">
          <a:extLst>
            <a:ext uri="{FF2B5EF4-FFF2-40B4-BE49-F238E27FC236}">
              <a16:creationId xmlns:a16="http://schemas.microsoft.com/office/drawing/2014/main" id="{00000000-0008-0000-0200-000063940000}"/>
            </a:ext>
          </a:extLst>
        </xdr:cNvPr>
        <xdr:cNvGrpSpPr>
          <a:grpSpLocks/>
        </xdr:cNvGrpSpPr>
      </xdr:nvGrpSpPr>
      <xdr:grpSpPr bwMode="auto">
        <a:xfrm>
          <a:off x="590550" y="12224385"/>
          <a:ext cx="3661410" cy="2741295"/>
          <a:chOff x="667872" y="12325349"/>
          <a:chExt cx="4617382" cy="2596964"/>
        </a:xfrm>
      </xdr:grpSpPr>
      <xdr:pic>
        <xdr:nvPicPr>
          <xdr:cNvPr id="37994" name="図 17" descr="01.gif">
            <a:extLst>
              <a:ext uri="{FF2B5EF4-FFF2-40B4-BE49-F238E27FC236}">
                <a16:creationId xmlns:a16="http://schemas.microsoft.com/office/drawing/2014/main" id="{00000000-0008-0000-0200-00006A94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77496" y="12338237"/>
            <a:ext cx="3807758" cy="235939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xnSp macro="">
        <xdr:nvCxnSpPr>
          <xdr:cNvPr id="4" name="直線矢印コネクタ 3">
            <a:extLst>
              <a:ext uri="{FF2B5EF4-FFF2-40B4-BE49-F238E27FC236}">
                <a16:creationId xmlns:a16="http://schemas.microsoft.com/office/drawing/2014/main" id="{00000000-0008-0000-0200-000004000000}"/>
              </a:ext>
            </a:extLst>
          </xdr:cNvPr>
          <xdr:cNvCxnSpPr/>
        </xdr:nvCxnSpPr>
        <xdr:spPr>
          <a:xfrm rot="5400000" flipH="1" flipV="1">
            <a:off x="566990" y="13756606"/>
            <a:ext cx="1266589" cy="1064825"/>
          </a:xfrm>
          <a:prstGeom prst="straightConnector1">
            <a:avLst/>
          </a:prstGeom>
          <a:ln>
            <a:solidFill>
              <a:schemeClr val="tx1"/>
            </a:solidFill>
            <a:tailEnd type="arrow"/>
          </a:ln>
        </xdr:spPr>
        <xdr:style>
          <a:lnRef idx="1">
            <a:schemeClr val="dk1"/>
          </a:lnRef>
          <a:fillRef idx="0">
            <a:schemeClr val="dk1"/>
          </a:fillRef>
          <a:effectRef idx="0">
            <a:schemeClr val="dk1"/>
          </a:effectRef>
          <a:fontRef idx="minor">
            <a:schemeClr val="tx1"/>
          </a:fontRef>
        </xdr:style>
      </xdr:cxnSp>
      <xdr:sp macro="" textlink="">
        <xdr:nvSpPr>
          <xdr:cNvPr id="5" name="円/楕円 4">
            <a:extLst>
              <a:ext uri="{FF2B5EF4-FFF2-40B4-BE49-F238E27FC236}">
                <a16:creationId xmlns:a16="http://schemas.microsoft.com/office/drawing/2014/main" id="{00000000-0008-0000-0200-000005000000}"/>
              </a:ext>
            </a:extLst>
          </xdr:cNvPr>
          <xdr:cNvSpPr/>
        </xdr:nvSpPr>
        <xdr:spPr>
          <a:xfrm>
            <a:off x="3070795" y="12325349"/>
            <a:ext cx="772705" cy="546729"/>
          </a:xfrm>
          <a:prstGeom prst="ellipse">
            <a:avLst/>
          </a:prstGeom>
          <a:no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rtlCol="0" anchor="ctr"/>
          <a:lstStyle/>
          <a:p>
            <a:endParaRPr lang="ja-JP" altLang="en-US"/>
          </a:p>
        </xdr:txBody>
      </xdr:sp>
    </xdr:grpSp>
    <xdr:clientData/>
  </xdr:twoCellAnchor>
  <xdr:twoCellAnchor>
    <xdr:from>
      <xdr:col>3</xdr:col>
      <xdr:colOff>123825</xdr:colOff>
      <xdr:row>17</xdr:row>
      <xdr:rowOff>95250</xdr:rowOff>
    </xdr:from>
    <xdr:to>
      <xdr:col>21</xdr:col>
      <xdr:colOff>0</xdr:colOff>
      <xdr:row>20</xdr:row>
      <xdr:rowOff>57150</xdr:rowOff>
    </xdr:to>
    <xdr:grpSp>
      <xdr:nvGrpSpPr>
        <xdr:cNvPr id="37988" name="グループ化 19">
          <a:extLst>
            <a:ext uri="{FF2B5EF4-FFF2-40B4-BE49-F238E27FC236}">
              <a16:creationId xmlns:a16="http://schemas.microsoft.com/office/drawing/2014/main" id="{00000000-0008-0000-0200-000064940000}"/>
            </a:ext>
          </a:extLst>
        </xdr:cNvPr>
        <xdr:cNvGrpSpPr>
          <a:grpSpLocks/>
        </xdr:cNvGrpSpPr>
      </xdr:nvGrpSpPr>
      <xdr:grpSpPr bwMode="auto">
        <a:xfrm>
          <a:off x="619125" y="1314450"/>
          <a:ext cx="3853815" cy="510540"/>
          <a:chOff x="632918" y="1788615"/>
          <a:chExt cx="4924990" cy="641296"/>
        </a:xfrm>
      </xdr:grpSpPr>
      <xdr:sp macro="" textlink="">
        <xdr:nvSpPr>
          <xdr:cNvPr id="7" name="フローチャート : 書類 6">
            <a:extLst>
              <a:ext uri="{FF2B5EF4-FFF2-40B4-BE49-F238E27FC236}">
                <a16:creationId xmlns:a16="http://schemas.microsoft.com/office/drawing/2014/main" id="{00000000-0008-0000-0200-000007000000}"/>
              </a:ext>
            </a:extLst>
          </xdr:cNvPr>
          <xdr:cNvSpPr/>
        </xdr:nvSpPr>
        <xdr:spPr>
          <a:xfrm>
            <a:off x="632918" y="1788615"/>
            <a:ext cx="926390" cy="580796"/>
          </a:xfrm>
          <a:prstGeom prst="flowChartDocumen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lIns="0" tIns="0" rIns="0" bIns="0" rtlCol="0" anchor="ctr"/>
          <a:lstStyle/>
          <a:p>
            <a:pPr algn="ctr"/>
            <a:r>
              <a:rPr kumimoji="1" lang="ja-JP" altLang="en-US" sz="1100"/>
              <a:t>基本情報</a:t>
            </a:r>
            <a:endParaRPr kumimoji="1" lang="en-US" altLang="ja-JP" sz="1100"/>
          </a:p>
        </xdr:txBody>
      </xdr:sp>
      <xdr:sp macro="" textlink="">
        <xdr:nvSpPr>
          <xdr:cNvPr id="8" name="フローチャート : 書類 7">
            <a:extLst>
              <a:ext uri="{FF2B5EF4-FFF2-40B4-BE49-F238E27FC236}">
                <a16:creationId xmlns:a16="http://schemas.microsoft.com/office/drawing/2014/main" id="{00000000-0008-0000-0200-000008000000}"/>
              </a:ext>
            </a:extLst>
          </xdr:cNvPr>
          <xdr:cNvSpPr/>
        </xdr:nvSpPr>
        <xdr:spPr>
          <a:xfrm>
            <a:off x="2514056" y="1788615"/>
            <a:ext cx="1002013" cy="556597"/>
          </a:xfrm>
          <a:prstGeom prst="flowChartDocumen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lIns="0" tIns="0" rIns="0" bIns="0" rtlCol="0" anchor="ctr"/>
          <a:lstStyle/>
          <a:p>
            <a:pPr algn="ctr"/>
            <a:r>
              <a:rPr kumimoji="1" lang="ja-JP" altLang="en-US" sz="1100"/>
              <a:t>第１号様式</a:t>
            </a:r>
          </a:p>
        </xdr:txBody>
      </xdr:sp>
      <xdr:sp macro="" textlink="">
        <xdr:nvSpPr>
          <xdr:cNvPr id="9" name="フローチャート : 複数書類 8">
            <a:extLst>
              <a:ext uri="{FF2B5EF4-FFF2-40B4-BE49-F238E27FC236}">
                <a16:creationId xmlns:a16="http://schemas.microsoft.com/office/drawing/2014/main" id="{00000000-0008-0000-0200-000009000000}"/>
              </a:ext>
            </a:extLst>
          </xdr:cNvPr>
          <xdr:cNvSpPr/>
        </xdr:nvSpPr>
        <xdr:spPr>
          <a:xfrm>
            <a:off x="4395194" y="1788615"/>
            <a:ext cx="1162714" cy="641296"/>
          </a:xfrm>
          <a:prstGeom prst="flowChartMultidocumen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lIns="0" tIns="0" rIns="0" bIns="0"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latin typeface="+mn-lt"/>
                <a:ea typeface="+mn-ea"/>
                <a:cs typeface="+mn-cs"/>
              </a:rPr>
              <a:t>第</a:t>
            </a:r>
            <a:r>
              <a:rPr kumimoji="1" lang="ja-JP" altLang="en-US" sz="1100">
                <a:solidFill>
                  <a:schemeClr val="dk1"/>
                </a:solidFill>
                <a:latin typeface="+mn-lt"/>
                <a:ea typeface="+mn-ea"/>
                <a:cs typeface="+mn-cs"/>
              </a:rPr>
              <a:t>４</a:t>
            </a:r>
            <a:r>
              <a:rPr kumimoji="1" lang="ja-JP" altLang="ja-JP" sz="1100">
                <a:solidFill>
                  <a:schemeClr val="dk1"/>
                </a:solidFill>
                <a:latin typeface="+mn-lt"/>
                <a:ea typeface="+mn-ea"/>
                <a:cs typeface="+mn-cs"/>
              </a:rPr>
              <a:t>号様式</a:t>
            </a:r>
            <a:endParaRPr lang="ja-JP" altLang="ja-JP"/>
          </a:p>
          <a:p>
            <a:pPr algn="ctr"/>
            <a:endParaRPr kumimoji="1" lang="ja-JP" altLang="en-US" sz="1100"/>
          </a:p>
        </xdr:txBody>
      </xdr:sp>
      <xdr:sp macro="" textlink="">
        <xdr:nvSpPr>
          <xdr:cNvPr id="10" name="右矢印 9">
            <a:extLst>
              <a:ext uri="{FF2B5EF4-FFF2-40B4-BE49-F238E27FC236}">
                <a16:creationId xmlns:a16="http://schemas.microsoft.com/office/drawing/2014/main" id="{00000000-0008-0000-0200-00000A000000}"/>
              </a:ext>
            </a:extLst>
          </xdr:cNvPr>
          <xdr:cNvSpPr/>
        </xdr:nvSpPr>
        <xdr:spPr>
          <a:xfrm>
            <a:off x="1823990" y="1945914"/>
            <a:ext cx="255230" cy="181499"/>
          </a:xfrm>
          <a:prstGeom prst="rightArrow">
            <a:avLst/>
          </a:prstGeom>
          <a:ln w="63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lIns="0" tIns="0" rIns="0" bIns="0" rtlCol="0" anchor="ctr"/>
          <a:lstStyle/>
          <a:p>
            <a:endParaRPr lang="ja-JP" altLang="en-US"/>
          </a:p>
        </xdr:txBody>
      </xdr:sp>
      <xdr:sp macro="" textlink="">
        <xdr:nvSpPr>
          <xdr:cNvPr id="11" name="右矢印 10">
            <a:extLst>
              <a:ext uri="{FF2B5EF4-FFF2-40B4-BE49-F238E27FC236}">
                <a16:creationId xmlns:a16="http://schemas.microsoft.com/office/drawing/2014/main" id="{00000000-0008-0000-0200-00000B000000}"/>
              </a:ext>
            </a:extLst>
          </xdr:cNvPr>
          <xdr:cNvSpPr/>
        </xdr:nvSpPr>
        <xdr:spPr>
          <a:xfrm>
            <a:off x="3828017" y="1958014"/>
            <a:ext cx="245777" cy="169399"/>
          </a:xfrm>
          <a:prstGeom prst="rightArrow">
            <a:avLst/>
          </a:prstGeom>
          <a:ln w="63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lIns="0" tIns="0" rIns="0" bIns="0" rtlCol="0" anchor="ctr"/>
          <a:lstStyle/>
          <a:p>
            <a:endParaRPr lang="ja-JP" altLang="en-US"/>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522514</xdr:colOff>
      <xdr:row>1</xdr:row>
      <xdr:rowOff>21771</xdr:rowOff>
    </xdr:from>
    <xdr:to>
      <xdr:col>6</xdr:col>
      <xdr:colOff>3069771</xdr:colOff>
      <xdr:row>6</xdr:row>
      <xdr:rowOff>54429</xdr:rowOff>
    </xdr:to>
    <xdr:sp macro="" textlink="">
      <xdr:nvSpPr>
        <xdr:cNvPr id="2" name="四角形吹き出し 1">
          <a:extLst>
            <a:ext uri="{FF2B5EF4-FFF2-40B4-BE49-F238E27FC236}">
              <a16:creationId xmlns:a16="http://schemas.microsoft.com/office/drawing/2014/main" id="{00000000-0008-0000-0400-000002000000}"/>
            </a:ext>
          </a:extLst>
        </xdr:cNvPr>
        <xdr:cNvSpPr/>
      </xdr:nvSpPr>
      <xdr:spPr>
        <a:xfrm>
          <a:off x="6825343" y="185057"/>
          <a:ext cx="2547257" cy="849086"/>
        </a:xfrm>
        <a:prstGeom prst="wedgeRectCallout">
          <a:avLst>
            <a:gd name="adj1" fmla="val -49582"/>
            <a:gd name="adj2" fmla="val 29479"/>
          </a:avLst>
        </a:prstGeom>
        <a:solidFill>
          <a:schemeClr val="bg1"/>
        </a:solidFill>
        <a:ln w="95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b="1">
              <a:solidFill>
                <a:srgbClr val="FF0000"/>
              </a:solidFill>
            </a:rPr>
            <a:t>こちらの一覧を参照し、助成額上限、助成率判断をおこなってください</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50</xdr:col>
      <xdr:colOff>538843</xdr:colOff>
      <xdr:row>0</xdr:row>
      <xdr:rowOff>0</xdr:rowOff>
    </xdr:from>
    <xdr:to>
      <xdr:col>52</xdr:col>
      <xdr:colOff>76570</xdr:colOff>
      <xdr:row>1</xdr:row>
      <xdr:rowOff>169207</xdr:rowOff>
    </xdr:to>
    <xdr:sp macro="" textlink="">
      <xdr:nvSpPr>
        <xdr:cNvPr id="2" name="Text Box 334">
          <a:extLst>
            <a:ext uri="{FF2B5EF4-FFF2-40B4-BE49-F238E27FC236}">
              <a16:creationId xmlns:a16="http://schemas.microsoft.com/office/drawing/2014/main" id="{00000000-0008-0000-0500-000002000000}"/>
            </a:ext>
          </a:extLst>
        </xdr:cNvPr>
        <xdr:cNvSpPr txBox="1">
          <a:spLocks noChangeArrowheads="1"/>
        </xdr:cNvSpPr>
      </xdr:nvSpPr>
      <xdr:spPr bwMode="auto">
        <a:xfrm>
          <a:off x="37397872" y="0"/>
          <a:ext cx="778698" cy="484893"/>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ctr"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59</xdr:col>
      <xdr:colOff>195943</xdr:colOff>
      <xdr:row>1</xdr:row>
      <xdr:rowOff>19051</xdr:rowOff>
    </xdr:from>
    <xdr:to>
      <xdr:col>61</xdr:col>
      <xdr:colOff>103142</xdr:colOff>
      <xdr:row>1</xdr:row>
      <xdr:rowOff>302624</xdr:rowOff>
    </xdr:to>
    <xdr:sp macro="" textlink="">
      <xdr:nvSpPr>
        <xdr:cNvPr id="3" name="吹き出し: 四角形 1">
          <a:extLst>
            <a:ext uri="{FF2B5EF4-FFF2-40B4-BE49-F238E27FC236}">
              <a16:creationId xmlns:a16="http://schemas.microsoft.com/office/drawing/2014/main" id="{00000000-0008-0000-0500-000003000000}"/>
            </a:ext>
          </a:extLst>
        </xdr:cNvPr>
        <xdr:cNvSpPr/>
      </xdr:nvSpPr>
      <xdr:spPr>
        <a:xfrm>
          <a:off x="43140086" y="334737"/>
          <a:ext cx="745399" cy="283573"/>
        </a:xfrm>
        <a:prstGeom prst="wedgeRectCallout">
          <a:avLst>
            <a:gd name="adj1" fmla="val -97959"/>
            <a:gd name="adj2" fmla="val -5752"/>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選択式</a:t>
          </a:r>
        </a:p>
      </xdr:txBody>
    </xdr:sp>
    <xdr:clientData/>
  </xdr:twoCellAnchor>
  <xdr:twoCellAnchor>
    <xdr:from>
      <xdr:col>59</xdr:col>
      <xdr:colOff>199753</xdr:colOff>
      <xdr:row>2</xdr:row>
      <xdr:rowOff>20956</xdr:rowOff>
    </xdr:from>
    <xdr:to>
      <xdr:col>61</xdr:col>
      <xdr:colOff>99332</xdr:colOff>
      <xdr:row>3</xdr:row>
      <xdr:rowOff>36196</xdr:rowOff>
    </xdr:to>
    <xdr:sp macro="" textlink="">
      <xdr:nvSpPr>
        <xdr:cNvPr id="4" name="吹き出し: 四角形 2">
          <a:extLst>
            <a:ext uri="{FF2B5EF4-FFF2-40B4-BE49-F238E27FC236}">
              <a16:creationId xmlns:a16="http://schemas.microsoft.com/office/drawing/2014/main" id="{00000000-0008-0000-0500-000004000000}"/>
            </a:ext>
          </a:extLst>
        </xdr:cNvPr>
        <xdr:cNvSpPr/>
      </xdr:nvSpPr>
      <xdr:spPr>
        <a:xfrm>
          <a:off x="43143896" y="684985"/>
          <a:ext cx="737779" cy="287382"/>
        </a:xfrm>
        <a:prstGeom prst="wedgeRectCallout">
          <a:avLst>
            <a:gd name="adj1" fmla="val -97959"/>
            <a:gd name="adj2" fmla="val -5752"/>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選択式</a:t>
          </a:r>
        </a:p>
      </xdr:txBody>
    </xdr:sp>
    <xdr:clientData/>
  </xdr:twoCellAnchor>
  <xdr:twoCellAnchor>
    <xdr:from>
      <xdr:col>54</xdr:col>
      <xdr:colOff>507915</xdr:colOff>
      <xdr:row>3</xdr:row>
      <xdr:rowOff>221542</xdr:rowOff>
    </xdr:from>
    <xdr:to>
      <xdr:col>55</xdr:col>
      <xdr:colOff>174556</xdr:colOff>
      <xdr:row>5</xdr:row>
      <xdr:rowOff>89648</xdr:rowOff>
    </xdr:to>
    <xdr:sp macro="" textlink="">
      <xdr:nvSpPr>
        <xdr:cNvPr id="5" name="吹き出し: 四角形 3">
          <a:extLst>
            <a:ext uri="{FF2B5EF4-FFF2-40B4-BE49-F238E27FC236}">
              <a16:creationId xmlns:a16="http://schemas.microsoft.com/office/drawing/2014/main" id="{00000000-0008-0000-0500-000005000000}"/>
            </a:ext>
          </a:extLst>
        </xdr:cNvPr>
        <xdr:cNvSpPr/>
      </xdr:nvSpPr>
      <xdr:spPr>
        <a:xfrm>
          <a:off x="8163774" y="1162836"/>
          <a:ext cx="742406" cy="361165"/>
        </a:xfrm>
        <a:prstGeom prst="wedgeRectCallout">
          <a:avLst>
            <a:gd name="adj1" fmla="val 37600"/>
            <a:gd name="adj2" fmla="val 7855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選択式</a:t>
          </a:r>
        </a:p>
      </xdr:txBody>
    </xdr:sp>
    <xdr:clientData/>
  </xdr:twoCellAnchor>
  <xdr:twoCellAnchor>
    <xdr:from>
      <xdr:col>59</xdr:col>
      <xdr:colOff>169272</xdr:colOff>
      <xdr:row>3</xdr:row>
      <xdr:rowOff>116206</xdr:rowOff>
    </xdr:from>
    <xdr:to>
      <xdr:col>62</xdr:col>
      <xdr:colOff>366032</xdr:colOff>
      <xdr:row>3</xdr:row>
      <xdr:rowOff>455023</xdr:rowOff>
    </xdr:to>
    <xdr:sp macro="" textlink="">
      <xdr:nvSpPr>
        <xdr:cNvPr id="8" name="吹き出し: 四角形 8">
          <a:extLst>
            <a:ext uri="{FF2B5EF4-FFF2-40B4-BE49-F238E27FC236}">
              <a16:creationId xmlns:a16="http://schemas.microsoft.com/office/drawing/2014/main" id="{00000000-0008-0000-0500-000008000000}"/>
            </a:ext>
          </a:extLst>
        </xdr:cNvPr>
        <xdr:cNvSpPr/>
      </xdr:nvSpPr>
      <xdr:spPr>
        <a:xfrm>
          <a:off x="43113415" y="1052377"/>
          <a:ext cx="1655446" cy="338817"/>
        </a:xfrm>
        <a:prstGeom prst="wedgeRectCallout">
          <a:avLst>
            <a:gd name="adj1" fmla="val -166841"/>
            <a:gd name="adj2" fmla="val 16261"/>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「申請者名、設置場所」を入力してください</a:t>
          </a:r>
        </a:p>
      </xdr:txBody>
    </xdr:sp>
    <xdr:clientData/>
  </xdr:twoCellAnchor>
  <xdr:twoCellAnchor>
    <xdr:from>
      <xdr:col>59</xdr:col>
      <xdr:colOff>165462</xdr:colOff>
      <xdr:row>65</xdr:row>
      <xdr:rowOff>0</xdr:rowOff>
    </xdr:from>
    <xdr:to>
      <xdr:col>63</xdr:col>
      <xdr:colOff>293644</xdr:colOff>
      <xdr:row>67</xdr:row>
      <xdr:rowOff>207645</xdr:rowOff>
    </xdr:to>
    <xdr:sp macro="" textlink="">
      <xdr:nvSpPr>
        <xdr:cNvPr id="9" name="吹き出し: 四角形 12">
          <a:extLst>
            <a:ext uri="{FF2B5EF4-FFF2-40B4-BE49-F238E27FC236}">
              <a16:creationId xmlns:a16="http://schemas.microsoft.com/office/drawing/2014/main" id="{00000000-0008-0000-0500-000009000000}"/>
            </a:ext>
          </a:extLst>
        </xdr:cNvPr>
        <xdr:cNvSpPr/>
      </xdr:nvSpPr>
      <xdr:spPr>
        <a:xfrm>
          <a:off x="43109605" y="13411200"/>
          <a:ext cx="2207353" cy="479788"/>
        </a:xfrm>
        <a:prstGeom prst="wedgeRectCallout">
          <a:avLst>
            <a:gd name="adj1" fmla="val -67538"/>
            <a:gd name="adj2" fmla="val -14564"/>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不動産登記の情報と一致させてください。</a:t>
          </a:r>
        </a:p>
      </xdr:txBody>
    </xdr:sp>
    <xdr:clientData/>
  </xdr:twoCellAnchor>
  <xdr:twoCellAnchor>
    <xdr:from>
      <xdr:col>59</xdr:col>
      <xdr:colOff>180701</xdr:colOff>
      <xdr:row>10</xdr:row>
      <xdr:rowOff>99060</xdr:rowOff>
    </xdr:from>
    <xdr:to>
      <xdr:col>66</xdr:col>
      <xdr:colOff>212271</xdr:colOff>
      <xdr:row>11</xdr:row>
      <xdr:rowOff>226422</xdr:rowOff>
    </xdr:to>
    <xdr:sp macro="" textlink="">
      <xdr:nvSpPr>
        <xdr:cNvPr id="13" name="吹き出し: 四角形 7">
          <a:extLst>
            <a:ext uri="{FF2B5EF4-FFF2-40B4-BE49-F238E27FC236}">
              <a16:creationId xmlns:a16="http://schemas.microsoft.com/office/drawing/2014/main" id="{00000000-0008-0000-0500-00000D000000}"/>
            </a:ext>
          </a:extLst>
        </xdr:cNvPr>
        <xdr:cNvSpPr/>
      </xdr:nvSpPr>
      <xdr:spPr>
        <a:xfrm>
          <a:off x="43124844" y="2624546"/>
          <a:ext cx="3972198" cy="399505"/>
        </a:xfrm>
        <a:prstGeom prst="wedgeRectCallout">
          <a:avLst>
            <a:gd name="adj1" fmla="val -70345"/>
            <a:gd name="adj2" fmla="val 12656"/>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公社から照会や指示等の連絡をする際に、窓口となる担当者を記入してください。</a:t>
          </a:r>
        </a:p>
      </xdr:txBody>
    </xdr:sp>
    <xdr:clientData/>
  </xdr:twoCellAnchor>
  <xdr:twoCellAnchor>
    <xdr:from>
      <xdr:col>59</xdr:col>
      <xdr:colOff>207372</xdr:colOff>
      <xdr:row>59</xdr:row>
      <xdr:rowOff>226423</xdr:rowOff>
    </xdr:from>
    <xdr:to>
      <xdr:col>63</xdr:col>
      <xdr:colOff>335554</xdr:colOff>
      <xdr:row>63</xdr:row>
      <xdr:rowOff>51435</xdr:rowOff>
    </xdr:to>
    <xdr:sp macro="" textlink="">
      <xdr:nvSpPr>
        <xdr:cNvPr id="21" name="吹き出し: 四角形 11">
          <a:extLst>
            <a:ext uri="{FF2B5EF4-FFF2-40B4-BE49-F238E27FC236}">
              <a16:creationId xmlns:a16="http://schemas.microsoft.com/office/drawing/2014/main" id="{00000000-0008-0000-0500-000015000000}"/>
            </a:ext>
          </a:extLst>
        </xdr:cNvPr>
        <xdr:cNvSpPr/>
      </xdr:nvSpPr>
      <xdr:spPr>
        <a:xfrm>
          <a:off x="43151515" y="12276909"/>
          <a:ext cx="2207353" cy="641440"/>
        </a:xfrm>
        <a:prstGeom prst="wedgeRectCallout">
          <a:avLst>
            <a:gd name="adj1" fmla="val -63213"/>
            <a:gd name="adj2" fmla="val 1112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法人でなく個人で所有の場合は代表者名の氏名欄のみ記載お願いします。</a:t>
          </a:r>
          <a:endParaRPr kumimoji="1" lang="en-US" altLang="ja-JP" sz="1100">
            <a:solidFill>
              <a:sysClr val="windowText" lastClr="000000"/>
            </a:solidFill>
            <a:latin typeface="+mn-ea"/>
            <a:ea typeface="+mn-ea"/>
          </a:endParaRPr>
        </a:p>
      </xdr:txBody>
    </xdr:sp>
    <xdr:clientData/>
  </xdr:twoCellAnchor>
  <xdr:twoCellAnchor>
    <xdr:from>
      <xdr:col>32</xdr:col>
      <xdr:colOff>125728</xdr:colOff>
      <xdr:row>65</xdr:row>
      <xdr:rowOff>7620</xdr:rowOff>
    </xdr:from>
    <xdr:to>
      <xdr:col>36</xdr:col>
      <xdr:colOff>883920</xdr:colOff>
      <xdr:row>65</xdr:row>
      <xdr:rowOff>236220</xdr:rowOff>
    </xdr:to>
    <xdr:sp macro="" textlink="">
      <xdr:nvSpPr>
        <xdr:cNvPr id="22" name="吹き出し: 四角形 25">
          <a:extLst>
            <a:ext uri="{FF2B5EF4-FFF2-40B4-BE49-F238E27FC236}">
              <a16:creationId xmlns:a16="http://schemas.microsoft.com/office/drawing/2014/main" id="{00000000-0008-0000-0500-000016000000}"/>
            </a:ext>
          </a:extLst>
        </xdr:cNvPr>
        <xdr:cNvSpPr/>
      </xdr:nvSpPr>
      <xdr:spPr>
        <a:xfrm>
          <a:off x="14893288" y="14241780"/>
          <a:ext cx="3737612" cy="228600"/>
        </a:xfrm>
        <a:prstGeom prst="wedgeRectCallout">
          <a:avLst>
            <a:gd name="adj1" fmla="val -59372"/>
            <a:gd name="adj2" fmla="val 24175"/>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データ貼り付けを行うとﾌﾘｶﾞﾅが上手く表示されません</a:t>
          </a:r>
        </a:p>
      </xdr:txBody>
    </xdr:sp>
    <xdr:clientData/>
  </xdr:twoCellAnchor>
  <xdr:twoCellAnchor>
    <xdr:from>
      <xdr:col>59</xdr:col>
      <xdr:colOff>150221</xdr:colOff>
      <xdr:row>23</xdr:row>
      <xdr:rowOff>7620</xdr:rowOff>
    </xdr:from>
    <xdr:to>
      <xdr:col>67</xdr:col>
      <xdr:colOff>528918</xdr:colOff>
      <xdr:row>24</xdr:row>
      <xdr:rowOff>83820</xdr:rowOff>
    </xdr:to>
    <xdr:sp macro="" textlink="">
      <xdr:nvSpPr>
        <xdr:cNvPr id="25" name="吹き出し: 四角形 4">
          <a:extLst>
            <a:ext uri="{FF2B5EF4-FFF2-40B4-BE49-F238E27FC236}">
              <a16:creationId xmlns:a16="http://schemas.microsoft.com/office/drawing/2014/main" id="{00000000-0008-0000-0500-000019000000}"/>
            </a:ext>
          </a:extLst>
        </xdr:cNvPr>
        <xdr:cNvSpPr/>
      </xdr:nvSpPr>
      <xdr:spPr>
        <a:xfrm>
          <a:off x="12064315" y="4400326"/>
          <a:ext cx="4923803" cy="345141"/>
        </a:xfrm>
        <a:prstGeom prst="wedgeRectCallout">
          <a:avLst>
            <a:gd name="adj1" fmla="val -63213"/>
            <a:gd name="adj2" fmla="val 1112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共同申請者とはリース使用者、発電事業者、第三者所有モデルにおける需要家</a:t>
          </a:r>
        </a:p>
      </xdr:txBody>
    </xdr:sp>
    <xdr:clientData/>
  </xdr:twoCellAnchor>
  <xdr:twoCellAnchor>
    <xdr:from>
      <xdr:col>33</xdr:col>
      <xdr:colOff>15239</xdr:colOff>
      <xdr:row>19</xdr:row>
      <xdr:rowOff>125730</xdr:rowOff>
    </xdr:from>
    <xdr:to>
      <xdr:col>39</xdr:col>
      <xdr:colOff>266699</xdr:colOff>
      <xdr:row>21</xdr:row>
      <xdr:rowOff>160020</xdr:rowOff>
    </xdr:to>
    <xdr:sp macro="" textlink="">
      <xdr:nvSpPr>
        <xdr:cNvPr id="26" name="吹き出し: 四角形 4">
          <a:extLst>
            <a:ext uri="{FF2B5EF4-FFF2-40B4-BE49-F238E27FC236}">
              <a16:creationId xmlns:a16="http://schemas.microsoft.com/office/drawing/2014/main" id="{00000000-0008-0000-0500-00001A000000}"/>
            </a:ext>
          </a:extLst>
        </xdr:cNvPr>
        <xdr:cNvSpPr/>
      </xdr:nvSpPr>
      <xdr:spPr>
        <a:xfrm flipH="1">
          <a:off x="11245214" y="5564505"/>
          <a:ext cx="5490210" cy="567690"/>
        </a:xfrm>
        <a:prstGeom prst="wedgeRectCallout">
          <a:avLst>
            <a:gd name="adj1" fmla="val 90697"/>
            <a:gd name="adj2" fmla="val -10406"/>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全部事項証明書又は現在事項全部証明書の写しに記載されている資本金だけで、中小企業と判断できない場合は、従業員数が証明できる書類の提出を求めます。</a:t>
          </a:r>
        </a:p>
      </xdr:txBody>
    </xdr:sp>
    <xdr:clientData/>
  </xdr:twoCellAnchor>
  <xdr:twoCellAnchor>
    <xdr:from>
      <xdr:col>59</xdr:col>
      <xdr:colOff>189541</xdr:colOff>
      <xdr:row>69</xdr:row>
      <xdr:rowOff>156547</xdr:rowOff>
    </xdr:from>
    <xdr:to>
      <xdr:col>65</xdr:col>
      <xdr:colOff>401090</xdr:colOff>
      <xdr:row>71</xdr:row>
      <xdr:rowOff>49531</xdr:rowOff>
    </xdr:to>
    <xdr:sp macro="" textlink="">
      <xdr:nvSpPr>
        <xdr:cNvPr id="27" name="吹き出し: 四角形 4">
          <a:extLst>
            <a:ext uri="{FF2B5EF4-FFF2-40B4-BE49-F238E27FC236}">
              <a16:creationId xmlns:a16="http://schemas.microsoft.com/office/drawing/2014/main" id="{00000000-0008-0000-0500-00001B000000}"/>
            </a:ext>
          </a:extLst>
        </xdr:cNvPr>
        <xdr:cNvSpPr/>
      </xdr:nvSpPr>
      <xdr:spPr>
        <a:xfrm>
          <a:off x="12103635" y="13962194"/>
          <a:ext cx="3519526" cy="430866"/>
        </a:xfrm>
        <a:prstGeom prst="wedgeRectCallout">
          <a:avLst>
            <a:gd name="adj1" fmla="val -37996"/>
            <a:gd name="adj2" fmla="val -11162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第</a:t>
          </a:r>
          <a:r>
            <a:rPr kumimoji="1" lang="en-US" altLang="ja-JP" sz="1100">
              <a:solidFill>
                <a:sysClr val="windowText" lastClr="000000"/>
              </a:solidFill>
              <a:latin typeface="+mn-ea"/>
              <a:ea typeface="+mn-ea"/>
            </a:rPr>
            <a:t>3</a:t>
          </a:r>
          <a:r>
            <a:rPr kumimoji="1" lang="ja-JP" altLang="en-US" sz="1100">
              <a:solidFill>
                <a:sysClr val="windowText" lastClr="000000"/>
              </a:solidFill>
              <a:latin typeface="+mn-ea"/>
              <a:ea typeface="+mn-ea"/>
            </a:rPr>
            <a:t>号様式に押印もしくは印鑑証明をご提出ください。</a:t>
          </a:r>
        </a:p>
      </xdr:txBody>
    </xdr:sp>
    <xdr:clientData/>
  </xdr:twoCellAnchor>
  <xdr:twoCellAnchor>
    <xdr:from>
      <xdr:col>61</xdr:col>
      <xdr:colOff>327403</xdr:colOff>
      <xdr:row>25</xdr:row>
      <xdr:rowOff>186915</xdr:rowOff>
    </xdr:from>
    <xdr:to>
      <xdr:col>67</xdr:col>
      <xdr:colOff>332848</xdr:colOff>
      <xdr:row>27</xdr:row>
      <xdr:rowOff>253318</xdr:rowOff>
    </xdr:to>
    <xdr:sp macro="" textlink="">
      <xdr:nvSpPr>
        <xdr:cNvPr id="28" name="吹き出し: 四角形 4">
          <a:extLst>
            <a:ext uri="{FF2B5EF4-FFF2-40B4-BE49-F238E27FC236}">
              <a16:creationId xmlns:a16="http://schemas.microsoft.com/office/drawing/2014/main" id="{00000000-0008-0000-0500-00001C000000}"/>
            </a:ext>
          </a:extLst>
        </xdr:cNvPr>
        <xdr:cNvSpPr/>
      </xdr:nvSpPr>
      <xdr:spPr>
        <a:xfrm>
          <a:off x="13075215" y="5117503"/>
          <a:ext cx="3716833" cy="335344"/>
        </a:xfrm>
        <a:prstGeom prst="wedgeRectCallout">
          <a:avLst>
            <a:gd name="adj1" fmla="val -57424"/>
            <a:gd name="adj2" fmla="val -17332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リース契約書。</a:t>
          </a:r>
          <a:r>
            <a:rPr kumimoji="1" lang="en-US" altLang="ja-JP" sz="1100">
              <a:solidFill>
                <a:sysClr val="windowText" lastClr="000000"/>
              </a:solidFill>
              <a:latin typeface="+mn-ea"/>
              <a:ea typeface="+mn-ea"/>
            </a:rPr>
            <a:t>PPA</a:t>
          </a:r>
          <a:r>
            <a:rPr kumimoji="1" lang="ja-JP" altLang="en-US" sz="1100">
              <a:solidFill>
                <a:sysClr val="windowText" lastClr="000000"/>
              </a:solidFill>
              <a:latin typeface="+mn-ea"/>
              <a:ea typeface="+mn-ea"/>
            </a:rPr>
            <a:t>契約等の契約書（案）を提出してください。</a:t>
          </a:r>
        </a:p>
      </xdr:txBody>
    </xdr:sp>
    <xdr:clientData/>
  </xdr:twoCellAnchor>
  <xdr:twoCellAnchor>
    <xdr:from>
      <xdr:col>59</xdr:col>
      <xdr:colOff>150221</xdr:colOff>
      <xdr:row>36</xdr:row>
      <xdr:rowOff>7620</xdr:rowOff>
    </xdr:from>
    <xdr:to>
      <xdr:col>67</xdr:col>
      <xdr:colOff>546847</xdr:colOff>
      <xdr:row>38</xdr:row>
      <xdr:rowOff>8965</xdr:rowOff>
    </xdr:to>
    <xdr:sp macro="" textlink="">
      <xdr:nvSpPr>
        <xdr:cNvPr id="32" name="吹き出し: 四角形 4">
          <a:extLst>
            <a:ext uri="{FF2B5EF4-FFF2-40B4-BE49-F238E27FC236}">
              <a16:creationId xmlns:a16="http://schemas.microsoft.com/office/drawing/2014/main" id="{00000000-0008-0000-0500-000020000000}"/>
            </a:ext>
          </a:extLst>
        </xdr:cNvPr>
        <xdr:cNvSpPr/>
      </xdr:nvSpPr>
      <xdr:spPr>
        <a:xfrm>
          <a:off x="12064315" y="7089738"/>
          <a:ext cx="4941732" cy="539227"/>
        </a:xfrm>
        <a:prstGeom prst="wedgeRectCallout">
          <a:avLst>
            <a:gd name="adj1" fmla="val -63213"/>
            <a:gd name="adj2" fmla="val 1112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共同申請者とはリース使用者、発電事業者、第三者所有モデルにおける需要家</a:t>
          </a:r>
        </a:p>
      </xdr:txBody>
    </xdr:sp>
    <xdr:clientData/>
  </xdr:twoCellAnchor>
  <xdr:twoCellAnchor>
    <xdr:from>
      <xdr:col>60</xdr:col>
      <xdr:colOff>479802</xdr:colOff>
      <xdr:row>38</xdr:row>
      <xdr:rowOff>231738</xdr:rowOff>
    </xdr:from>
    <xdr:to>
      <xdr:col>66</xdr:col>
      <xdr:colOff>485247</xdr:colOff>
      <xdr:row>41</xdr:row>
      <xdr:rowOff>29200</xdr:rowOff>
    </xdr:to>
    <xdr:sp macro="" textlink="">
      <xdr:nvSpPr>
        <xdr:cNvPr id="33" name="吹き出し: 四角形 4">
          <a:extLst>
            <a:ext uri="{FF2B5EF4-FFF2-40B4-BE49-F238E27FC236}">
              <a16:creationId xmlns:a16="http://schemas.microsoft.com/office/drawing/2014/main" id="{00000000-0008-0000-0500-000021000000}"/>
            </a:ext>
          </a:extLst>
        </xdr:cNvPr>
        <xdr:cNvSpPr/>
      </xdr:nvSpPr>
      <xdr:spPr>
        <a:xfrm>
          <a:off x="12609049" y="7851738"/>
          <a:ext cx="3716833" cy="335344"/>
        </a:xfrm>
        <a:prstGeom prst="wedgeRectCallout">
          <a:avLst>
            <a:gd name="adj1" fmla="val -37888"/>
            <a:gd name="adj2" fmla="val -146596"/>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リース契約書。</a:t>
          </a:r>
          <a:r>
            <a:rPr kumimoji="1" lang="en-US" altLang="ja-JP" sz="1100">
              <a:solidFill>
                <a:sysClr val="windowText" lastClr="000000"/>
              </a:solidFill>
              <a:latin typeface="+mn-ea"/>
              <a:ea typeface="+mn-ea"/>
            </a:rPr>
            <a:t>PPA</a:t>
          </a:r>
          <a:r>
            <a:rPr kumimoji="1" lang="ja-JP" altLang="en-US" sz="1100">
              <a:solidFill>
                <a:sysClr val="windowText" lastClr="000000"/>
              </a:solidFill>
              <a:latin typeface="+mn-ea"/>
              <a:ea typeface="+mn-ea"/>
            </a:rPr>
            <a:t>契約等の契約書（案）を提出してください。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50</xdr:col>
      <xdr:colOff>381000</xdr:colOff>
      <xdr:row>0</xdr:row>
      <xdr:rowOff>30480</xdr:rowOff>
    </xdr:from>
    <xdr:to>
      <xdr:col>51</xdr:col>
      <xdr:colOff>548640</xdr:colOff>
      <xdr:row>2</xdr:row>
      <xdr:rowOff>146347</xdr:rowOff>
    </xdr:to>
    <xdr:sp macro="" textlink="">
      <xdr:nvSpPr>
        <xdr:cNvPr id="2" name="Text Box 334">
          <a:extLst>
            <a:ext uri="{FF2B5EF4-FFF2-40B4-BE49-F238E27FC236}">
              <a16:creationId xmlns:a16="http://schemas.microsoft.com/office/drawing/2014/main" id="{00000000-0008-0000-0600-000002000000}"/>
            </a:ext>
          </a:extLst>
        </xdr:cNvPr>
        <xdr:cNvSpPr txBox="1">
          <a:spLocks noChangeArrowheads="1"/>
        </xdr:cNvSpPr>
      </xdr:nvSpPr>
      <xdr:spPr bwMode="auto">
        <a:xfrm>
          <a:off x="7589520" y="30480"/>
          <a:ext cx="784860" cy="397807"/>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70</xdr:col>
      <xdr:colOff>426720</xdr:colOff>
      <xdr:row>37</xdr:row>
      <xdr:rowOff>76200</xdr:rowOff>
    </xdr:from>
    <xdr:to>
      <xdr:col>73</xdr:col>
      <xdr:colOff>114300</xdr:colOff>
      <xdr:row>41</xdr:row>
      <xdr:rowOff>40005</xdr:rowOff>
    </xdr:to>
    <xdr:sp macro="" textlink="">
      <xdr:nvSpPr>
        <xdr:cNvPr id="3" name="吹き出し: 四角形 4">
          <a:extLst>
            <a:ext uri="{FF2B5EF4-FFF2-40B4-BE49-F238E27FC236}">
              <a16:creationId xmlns:a16="http://schemas.microsoft.com/office/drawing/2014/main" id="{00000000-0008-0000-0600-000003000000}"/>
            </a:ext>
          </a:extLst>
        </xdr:cNvPr>
        <xdr:cNvSpPr/>
      </xdr:nvSpPr>
      <xdr:spPr>
        <a:xfrm>
          <a:off x="15156180" y="8633460"/>
          <a:ext cx="1539240" cy="573405"/>
        </a:xfrm>
        <a:prstGeom prst="wedgeRectCallout">
          <a:avLst>
            <a:gd name="adj1" fmla="val -84730"/>
            <a:gd name="adj2" fmla="val 38560"/>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共通様式の金額を転記してください。</a:t>
          </a:r>
        </a:p>
      </xdr:txBody>
    </xdr:sp>
    <xdr:clientData/>
  </xdr:twoCellAnchor>
  <xdr:twoCellAnchor>
    <xdr:from>
      <xdr:col>70</xdr:col>
      <xdr:colOff>129540</xdr:colOff>
      <xdr:row>10</xdr:row>
      <xdr:rowOff>99060</xdr:rowOff>
    </xdr:from>
    <xdr:to>
      <xdr:col>73</xdr:col>
      <xdr:colOff>68580</xdr:colOff>
      <xdr:row>13</xdr:row>
      <xdr:rowOff>7620</xdr:rowOff>
    </xdr:to>
    <xdr:sp macro="" textlink="">
      <xdr:nvSpPr>
        <xdr:cNvPr id="4" name="吹き出し: 四角形 1">
          <a:extLst>
            <a:ext uri="{FF2B5EF4-FFF2-40B4-BE49-F238E27FC236}">
              <a16:creationId xmlns:a16="http://schemas.microsoft.com/office/drawing/2014/main" id="{00000000-0008-0000-0600-000004000000}"/>
            </a:ext>
          </a:extLst>
        </xdr:cNvPr>
        <xdr:cNvSpPr/>
      </xdr:nvSpPr>
      <xdr:spPr>
        <a:xfrm>
          <a:off x="14859000" y="1866900"/>
          <a:ext cx="1790700" cy="525780"/>
        </a:xfrm>
        <a:prstGeom prst="wedgeRectCallout">
          <a:avLst>
            <a:gd name="adj1" fmla="val -73284"/>
            <a:gd name="adj2" fmla="val -4220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基本情報入力シートから転記されます。</a:t>
          </a:r>
        </a:p>
      </xdr:txBody>
    </xdr:sp>
    <xdr:clientData/>
  </xdr:twoCellAnchor>
  <xdr:twoCellAnchor>
    <xdr:from>
      <xdr:col>70</xdr:col>
      <xdr:colOff>129540</xdr:colOff>
      <xdr:row>16</xdr:row>
      <xdr:rowOff>121920</xdr:rowOff>
    </xdr:from>
    <xdr:to>
      <xdr:col>73</xdr:col>
      <xdr:colOff>68580</xdr:colOff>
      <xdr:row>19</xdr:row>
      <xdr:rowOff>30480</xdr:rowOff>
    </xdr:to>
    <xdr:sp macro="" textlink="">
      <xdr:nvSpPr>
        <xdr:cNvPr id="5" name="吹き出し: 四角形 1">
          <a:extLst>
            <a:ext uri="{FF2B5EF4-FFF2-40B4-BE49-F238E27FC236}">
              <a16:creationId xmlns:a16="http://schemas.microsoft.com/office/drawing/2014/main" id="{00000000-0008-0000-0600-000005000000}"/>
            </a:ext>
          </a:extLst>
        </xdr:cNvPr>
        <xdr:cNvSpPr/>
      </xdr:nvSpPr>
      <xdr:spPr>
        <a:xfrm>
          <a:off x="14859000" y="3291840"/>
          <a:ext cx="1790700" cy="525780"/>
        </a:xfrm>
        <a:prstGeom prst="wedgeRectCallout">
          <a:avLst>
            <a:gd name="adj1" fmla="val -73284"/>
            <a:gd name="adj2" fmla="val -4220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基本情報入力シートから転記されます。</a:t>
          </a:r>
        </a:p>
      </xdr:txBody>
    </xdr:sp>
    <xdr:clientData/>
  </xdr:twoCellAnchor>
  <xdr:twoCellAnchor>
    <xdr:from>
      <xdr:col>70</xdr:col>
      <xdr:colOff>129540</xdr:colOff>
      <xdr:row>23</xdr:row>
      <xdr:rowOff>76200</xdr:rowOff>
    </xdr:from>
    <xdr:to>
      <xdr:col>73</xdr:col>
      <xdr:colOff>68580</xdr:colOff>
      <xdr:row>26</xdr:row>
      <xdr:rowOff>0</xdr:rowOff>
    </xdr:to>
    <xdr:sp macro="" textlink="">
      <xdr:nvSpPr>
        <xdr:cNvPr id="6" name="吹き出し: 四角形 1">
          <a:extLst>
            <a:ext uri="{FF2B5EF4-FFF2-40B4-BE49-F238E27FC236}">
              <a16:creationId xmlns:a16="http://schemas.microsoft.com/office/drawing/2014/main" id="{00000000-0008-0000-0600-000006000000}"/>
            </a:ext>
          </a:extLst>
        </xdr:cNvPr>
        <xdr:cNvSpPr/>
      </xdr:nvSpPr>
      <xdr:spPr>
        <a:xfrm>
          <a:off x="14859000" y="4914900"/>
          <a:ext cx="1790700" cy="525780"/>
        </a:xfrm>
        <a:prstGeom prst="wedgeRectCallout">
          <a:avLst>
            <a:gd name="adj1" fmla="val -73284"/>
            <a:gd name="adj2" fmla="val -4220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基本情報入力シートから転記されます。</a:t>
          </a:r>
        </a:p>
      </xdr:txBody>
    </xdr:sp>
    <xdr:clientData/>
  </xdr:twoCellAnchor>
  <xdr:twoCellAnchor>
    <xdr:from>
      <xdr:col>70</xdr:col>
      <xdr:colOff>129540</xdr:colOff>
      <xdr:row>28</xdr:row>
      <xdr:rowOff>190500</xdr:rowOff>
    </xdr:from>
    <xdr:to>
      <xdr:col>73</xdr:col>
      <xdr:colOff>68580</xdr:colOff>
      <xdr:row>31</xdr:row>
      <xdr:rowOff>99060</xdr:rowOff>
    </xdr:to>
    <xdr:sp macro="" textlink="">
      <xdr:nvSpPr>
        <xdr:cNvPr id="7" name="吹き出し: 四角形 1">
          <a:extLst>
            <a:ext uri="{FF2B5EF4-FFF2-40B4-BE49-F238E27FC236}">
              <a16:creationId xmlns:a16="http://schemas.microsoft.com/office/drawing/2014/main" id="{00000000-0008-0000-0600-000007000000}"/>
            </a:ext>
          </a:extLst>
        </xdr:cNvPr>
        <xdr:cNvSpPr/>
      </xdr:nvSpPr>
      <xdr:spPr>
        <a:xfrm>
          <a:off x="14859000" y="6164580"/>
          <a:ext cx="1790700" cy="525780"/>
        </a:xfrm>
        <a:prstGeom prst="wedgeRectCallout">
          <a:avLst>
            <a:gd name="adj1" fmla="val -73284"/>
            <a:gd name="adj2" fmla="val -4220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基本情報入力シートから転記されます。</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24</xdr:col>
      <xdr:colOff>137160</xdr:colOff>
      <xdr:row>0</xdr:row>
      <xdr:rowOff>76200</xdr:rowOff>
    </xdr:from>
    <xdr:to>
      <xdr:col>25</xdr:col>
      <xdr:colOff>571500</xdr:colOff>
      <xdr:row>2</xdr:row>
      <xdr:rowOff>245407</xdr:rowOff>
    </xdr:to>
    <xdr:sp macro="" textlink="">
      <xdr:nvSpPr>
        <xdr:cNvPr id="3" name="Text Box 334">
          <a:extLst>
            <a:ext uri="{FF2B5EF4-FFF2-40B4-BE49-F238E27FC236}">
              <a16:creationId xmlns:a16="http://schemas.microsoft.com/office/drawing/2014/main" id="{00000000-0008-0000-0700-000003000000}"/>
            </a:ext>
          </a:extLst>
        </xdr:cNvPr>
        <xdr:cNvSpPr txBox="1">
          <a:spLocks noChangeArrowheads="1"/>
        </xdr:cNvSpPr>
      </xdr:nvSpPr>
      <xdr:spPr bwMode="auto">
        <a:xfrm>
          <a:off x="6355080" y="76200"/>
          <a:ext cx="792480" cy="397807"/>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66</xdr:col>
      <xdr:colOff>190500</xdr:colOff>
      <xdr:row>33</xdr:row>
      <xdr:rowOff>160020</xdr:rowOff>
    </xdr:from>
    <xdr:to>
      <xdr:col>69</xdr:col>
      <xdr:colOff>594360</xdr:colOff>
      <xdr:row>36</xdr:row>
      <xdr:rowOff>45720</xdr:rowOff>
    </xdr:to>
    <xdr:sp macro="" textlink="">
      <xdr:nvSpPr>
        <xdr:cNvPr id="4" name="吹き出し: 四角形 1">
          <a:extLst>
            <a:ext uri="{FF2B5EF4-FFF2-40B4-BE49-F238E27FC236}">
              <a16:creationId xmlns:a16="http://schemas.microsoft.com/office/drawing/2014/main" id="{00000000-0008-0000-0700-000004000000}"/>
            </a:ext>
          </a:extLst>
        </xdr:cNvPr>
        <xdr:cNvSpPr/>
      </xdr:nvSpPr>
      <xdr:spPr>
        <a:xfrm>
          <a:off x="12580620" y="7482840"/>
          <a:ext cx="1790700" cy="525780"/>
        </a:xfrm>
        <a:prstGeom prst="wedgeRectCallout">
          <a:avLst>
            <a:gd name="adj1" fmla="val -73284"/>
            <a:gd name="adj2" fmla="val -4220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基本情報入力シートから転記されます。</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24</xdr:col>
      <xdr:colOff>430756</xdr:colOff>
      <xdr:row>0</xdr:row>
      <xdr:rowOff>61409</xdr:rowOff>
    </xdr:from>
    <xdr:to>
      <xdr:col>51</xdr:col>
      <xdr:colOff>207536</xdr:colOff>
      <xdr:row>2</xdr:row>
      <xdr:rowOff>118557</xdr:rowOff>
    </xdr:to>
    <xdr:sp macro="" textlink="">
      <xdr:nvSpPr>
        <xdr:cNvPr id="3" name="Text Box 334">
          <a:extLst>
            <a:ext uri="{FF2B5EF4-FFF2-40B4-BE49-F238E27FC236}">
              <a16:creationId xmlns:a16="http://schemas.microsoft.com/office/drawing/2014/main" id="{00000000-0008-0000-0800-000003000000}"/>
            </a:ext>
          </a:extLst>
        </xdr:cNvPr>
        <xdr:cNvSpPr txBox="1">
          <a:spLocks noChangeArrowheads="1"/>
        </xdr:cNvSpPr>
      </xdr:nvSpPr>
      <xdr:spPr bwMode="auto">
        <a:xfrm>
          <a:off x="6557236" y="61409"/>
          <a:ext cx="950260" cy="392428"/>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65</xdr:col>
      <xdr:colOff>403860</xdr:colOff>
      <xdr:row>29</xdr:row>
      <xdr:rowOff>83820</xdr:rowOff>
    </xdr:from>
    <xdr:to>
      <xdr:col>69</xdr:col>
      <xdr:colOff>198120</xdr:colOff>
      <xdr:row>31</xdr:row>
      <xdr:rowOff>182880</xdr:rowOff>
    </xdr:to>
    <xdr:sp macro="" textlink="">
      <xdr:nvSpPr>
        <xdr:cNvPr id="4" name="吹き出し: 四角形 1">
          <a:extLst>
            <a:ext uri="{FF2B5EF4-FFF2-40B4-BE49-F238E27FC236}">
              <a16:creationId xmlns:a16="http://schemas.microsoft.com/office/drawing/2014/main" id="{00000000-0008-0000-0800-000004000000}"/>
            </a:ext>
          </a:extLst>
        </xdr:cNvPr>
        <xdr:cNvSpPr/>
      </xdr:nvSpPr>
      <xdr:spPr>
        <a:xfrm>
          <a:off x="12298680" y="8602980"/>
          <a:ext cx="1790700" cy="525780"/>
        </a:xfrm>
        <a:prstGeom prst="wedgeRectCallout">
          <a:avLst>
            <a:gd name="adj1" fmla="val -73284"/>
            <a:gd name="adj2" fmla="val -4220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基本情報入力シートから転記されます。</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24</xdr:col>
      <xdr:colOff>179296</xdr:colOff>
      <xdr:row>0</xdr:row>
      <xdr:rowOff>53789</xdr:rowOff>
    </xdr:from>
    <xdr:to>
      <xdr:col>24</xdr:col>
      <xdr:colOff>1129556</xdr:colOff>
      <xdr:row>2</xdr:row>
      <xdr:rowOff>110937</xdr:rowOff>
    </xdr:to>
    <xdr:sp macro="" textlink="">
      <xdr:nvSpPr>
        <xdr:cNvPr id="3" name="Text Box 334">
          <a:extLst>
            <a:ext uri="{FF2B5EF4-FFF2-40B4-BE49-F238E27FC236}">
              <a16:creationId xmlns:a16="http://schemas.microsoft.com/office/drawing/2014/main" id="{00000000-0008-0000-0900-000003000000}"/>
            </a:ext>
          </a:extLst>
        </xdr:cNvPr>
        <xdr:cNvSpPr txBox="1">
          <a:spLocks noChangeArrowheads="1"/>
        </xdr:cNvSpPr>
      </xdr:nvSpPr>
      <xdr:spPr bwMode="auto">
        <a:xfrm>
          <a:off x="6305776" y="53789"/>
          <a:ext cx="950260" cy="392428"/>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65</xdr:col>
      <xdr:colOff>434340</xdr:colOff>
      <xdr:row>28</xdr:row>
      <xdr:rowOff>15240</xdr:rowOff>
    </xdr:from>
    <xdr:to>
      <xdr:col>69</xdr:col>
      <xdr:colOff>228600</xdr:colOff>
      <xdr:row>30</xdr:row>
      <xdr:rowOff>114300</xdr:rowOff>
    </xdr:to>
    <xdr:sp macro="" textlink="">
      <xdr:nvSpPr>
        <xdr:cNvPr id="4" name="吹き出し: 四角形 1">
          <a:extLst>
            <a:ext uri="{FF2B5EF4-FFF2-40B4-BE49-F238E27FC236}">
              <a16:creationId xmlns:a16="http://schemas.microsoft.com/office/drawing/2014/main" id="{00000000-0008-0000-0900-000004000000}"/>
            </a:ext>
          </a:extLst>
        </xdr:cNvPr>
        <xdr:cNvSpPr/>
      </xdr:nvSpPr>
      <xdr:spPr>
        <a:xfrm>
          <a:off x="12329160" y="8321040"/>
          <a:ext cx="1790700" cy="525780"/>
        </a:xfrm>
        <a:prstGeom prst="wedgeRectCallout">
          <a:avLst>
            <a:gd name="adj1" fmla="val -73284"/>
            <a:gd name="adj2" fmla="val -4220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基本情報入力シートから転記されます。</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24</xdr:col>
      <xdr:colOff>454286</xdr:colOff>
      <xdr:row>0</xdr:row>
      <xdr:rowOff>114300</xdr:rowOff>
    </xdr:from>
    <xdr:to>
      <xdr:col>51</xdr:col>
      <xdr:colOff>259080</xdr:colOff>
      <xdr:row>2</xdr:row>
      <xdr:rowOff>121920</xdr:rowOff>
    </xdr:to>
    <xdr:sp macro="" textlink="">
      <xdr:nvSpPr>
        <xdr:cNvPr id="3" name="Text Box 334">
          <a:extLst>
            <a:ext uri="{FF2B5EF4-FFF2-40B4-BE49-F238E27FC236}">
              <a16:creationId xmlns:a16="http://schemas.microsoft.com/office/drawing/2014/main" id="{00000000-0008-0000-0A00-000003000000}"/>
            </a:ext>
          </a:extLst>
        </xdr:cNvPr>
        <xdr:cNvSpPr txBox="1">
          <a:spLocks noChangeArrowheads="1"/>
        </xdr:cNvSpPr>
      </xdr:nvSpPr>
      <xdr:spPr bwMode="auto">
        <a:xfrm>
          <a:off x="6580766" y="114300"/>
          <a:ext cx="795394" cy="327660"/>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ctr"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66</xdr:col>
      <xdr:colOff>182880</xdr:colOff>
      <xdr:row>26</xdr:row>
      <xdr:rowOff>45720</xdr:rowOff>
    </xdr:from>
    <xdr:to>
      <xdr:col>69</xdr:col>
      <xdr:colOff>586740</xdr:colOff>
      <xdr:row>28</xdr:row>
      <xdr:rowOff>144780</xdr:rowOff>
    </xdr:to>
    <xdr:sp macro="" textlink="">
      <xdr:nvSpPr>
        <xdr:cNvPr id="4" name="吹き出し: 四角形 1">
          <a:extLst>
            <a:ext uri="{FF2B5EF4-FFF2-40B4-BE49-F238E27FC236}">
              <a16:creationId xmlns:a16="http://schemas.microsoft.com/office/drawing/2014/main" id="{00000000-0008-0000-0A00-000004000000}"/>
            </a:ext>
          </a:extLst>
        </xdr:cNvPr>
        <xdr:cNvSpPr/>
      </xdr:nvSpPr>
      <xdr:spPr>
        <a:xfrm>
          <a:off x="12504420" y="8221980"/>
          <a:ext cx="1790700" cy="525780"/>
        </a:xfrm>
        <a:prstGeom prst="wedgeRectCallout">
          <a:avLst>
            <a:gd name="adj1" fmla="val -73284"/>
            <a:gd name="adj2" fmla="val -4220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基本情報入力シートから転記されます。</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20</xdr:col>
      <xdr:colOff>124641</xdr:colOff>
      <xdr:row>4</xdr:row>
      <xdr:rowOff>240846</xdr:rowOff>
    </xdr:from>
    <xdr:to>
      <xdr:col>25</xdr:col>
      <xdr:colOff>213360</xdr:colOff>
      <xdr:row>11</xdr:row>
      <xdr:rowOff>76200</xdr:rowOff>
    </xdr:to>
    <xdr:sp macro="" textlink="">
      <xdr:nvSpPr>
        <xdr:cNvPr id="2" name="フローチャート : 代替処理 1">
          <a:extLst>
            <a:ext uri="{FF2B5EF4-FFF2-40B4-BE49-F238E27FC236}">
              <a16:creationId xmlns:a16="http://schemas.microsoft.com/office/drawing/2014/main" id="{00000000-0008-0000-0B00-000002000000}"/>
            </a:ext>
          </a:extLst>
        </xdr:cNvPr>
        <xdr:cNvSpPr/>
      </xdr:nvSpPr>
      <xdr:spPr>
        <a:xfrm>
          <a:off x="5931081" y="903786"/>
          <a:ext cx="2207079" cy="1542234"/>
        </a:xfrm>
        <a:prstGeom prst="flowChartAlternateProcess">
          <a:avLst/>
        </a:prstGeom>
        <a:solidFill>
          <a:srgbClr val="FFFF66"/>
        </a:solidFill>
        <a:ln cmpd="sng">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lnSpc>
              <a:spcPts val="1800"/>
            </a:lnSpc>
          </a:pPr>
          <a:r>
            <a:rPr kumimoji="1" lang="ja-JP" altLang="en-US" sz="1600" b="1">
              <a:solidFill>
                <a:srgbClr val="FF0000"/>
              </a:solidFill>
            </a:rPr>
            <a:t>助成対象事業者又は共同申請者と導入施設の所有者が異なる場合に提出してください。</a:t>
          </a:r>
        </a:p>
      </xdr:txBody>
    </xdr:sp>
    <xdr:clientData/>
  </xdr:twoCellAnchor>
  <xdr:twoCellAnchor>
    <xdr:from>
      <xdr:col>72</xdr:col>
      <xdr:colOff>220980</xdr:colOff>
      <xdr:row>2</xdr:row>
      <xdr:rowOff>30480</xdr:rowOff>
    </xdr:from>
    <xdr:to>
      <xdr:col>74</xdr:col>
      <xdr:colOff>5714</xdr:colOff>
      <xdr:row>4</xdr:row>
      <xdr:rowOff>30480</xdr:rowOff>
    </xdr:to>
    <xdr:sp macro="" textlink="">
      <xdr:nvSpPr>
        <xdr:cNvPr id="3" name="吹き出し: 四角形 2">
          <a:extLst>
            <a:ext uri="{FF2B5EF4-FFF2-40B4-BE49-F238E27FC236}">
              <a16:creationId xmlns:a16="http://schemas.microsoft.com/office/drawing/2014/main" id="{00000000-0008-0000-0B00-000003000000}"/>
            </a:ext>
          </a:extLst>
        </xdr:cNvPr>
        <xdr:cNvSpPr/>
      </xdr:nvSpPr>
      <xdr:spPr>
        <a:xfrm>
          <a:off x="15186660" y="358140"/>
          <a:ext cx="1019174" cy="335280"/>
        </a:xfrm>
        <a:prstGeom prst="wedgeRectCallout">
          <a:avLst>
            <a:gd name="adj1" fmla="val -65459"/>
            <a:gd name="adj2" fmla="val -2712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申請日を入力</a:t>
          </a:r>
        </a:p>
      </xdr:txBody>
    </xdr:sp>
    <xdr:clientData/>
  </xdr:twoCellAnchor>
  <xdr:twoCellAnchor>
    <xdr:from>
      <xdr:col>23</xdr:col>
      <xdr:colOff>220980</xdr:colOff>
      <xdr:row>0</xdr:row>
      <xdr:rowOff>144780</xdr:rowOff>
    </xdr:from>
    <xdr:to>
      <xdr:col>24</xdr:col>
      <xdr:colOff>525780</xdr:colOff>
      <xdr:row>3</xdr:row>
      <xdr:rowOff>56812</xdr:rowOff>
    </xdr:to>
    <xdr:sp macro="" textlink="">
      <xdr:nvSpPr>
        <xdr:cNvPr id="4" name="Text Box 334">
          <a:extLst>
            <a:ext uri="{FF2B5EF4-FFF2-40B4-BE49-F238E27FC236}">
              <a16:creationId xmlns:a16="http://schemas.microsoft.com/office/drawing/2014/main" id="{00000000-0008-0000-0B00-000004000000}"/>
            </a:ext>
          </a:extLst>
        </xdr:cNvPr>
        <xdr:cNvSpPr txBox="1">
          <a:spLocks noChangeArrowheads="1"/>
        </xdr:cNvSpPr>
      </xdr:nvSpPr>
      <xdr:spPr bwMode="auto">
        <a:xfrm>
          <a:off x="6911340" y="144780"/>
          <a:ext cx="922020" cy="407332"/>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69</xdr:col>
      <xdr:colOff>114300</xdr:colOff>
      <xdr:row>34</xdr:row>
      <xdr:rowOff>7620</xdr:rowOff>
    </xdr:from>
    <xdr:to>
      <xdr:col>74</xdr:col>
      <xdr:colOff>190500</xdr:colOff>
      <xdr:row>37</xdr:row>
      <xdr:rowOff>0</xdr:rowOff>
    </xdr:to>
    <xdr:sp macro="" textlink="">
      <xdr:nvSpPr>
        <xdr:cNvPr id="5" name="吹き出し: 四角形 3">
          <a:extLst>
            <a:ext uri="{FF2B5EF4-FFF2-40B4-BE49-F238E27FC236}">
              <a16:creationId xmlns:a16="http://schemas.microsoft.com/office/drawing/2014/main" id="{00000000-0008-0000-0B00-000005000000}"/>
            </a:ext>
          </a:extLst>
        </xdr:cNvPr>
        <xdr:cNvSpPr/>
      </xdr:nvSpPr>
      <xdr:spPr>
        <a:xfrm>
          <a:off x="13815060" y="8557260"/>
          <a:ext cx="1958340" cy="853440"/>
        </a:xfrm>
        <a:prstGeom prst="wedgeRectCallout">
          <a:avLst>
            <a:gd name="adj1" fmla="val -65459"/>
            <a:gd name="adj2" fmla="val -2712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300">
              <a:solidFill>
                <a:srgbClr val="FF0000"/>
              </a:solidFill>
              <a:latin typeface="+mn-ea"/>
              <a:ea typeface="+mn-ea"/>
            </a:rPr>
            <a:t>押印または印鑑証明書の提出をお願いいたします。</a:t>
          </a:r>
          <a:endParaRPr kumimoji="1" lang="en-US" altLang="ja-JP" sz="1300">
            <a:solidFill>
              <a:srgbClr val="FF0000"/>
            </a:solidFill>
            <a:latin typeface="+mn-ea"/>
            <a:ea typeface="+mn-ea"/>
          </a:endParaRPr>
        </a:p>
      </xdr:txBody>
    </xdr:sp>
    <xdr:clientData/>
  </xdr:twoCellAnchor>
  <xdr:twoCellAnchor>
    <xdr:from>
      <xdr:col>22</xdr:col>
      <xdr:colOff>175260</xdr:colOff>
      <xdr:row>32</xdr:row>
      <xdr:rowOff>289560</xdr:rowOff>
    </xdr:from>
    <xdr:to>
      <xdr:col>25</xdr:col>
      <xdr:colOff>281940</xdr:colOff>
      <xdr:row>36</xdr:row>
      <xdr:rowOff>144780</xdr:rowOff>
    </xdr:to>
    <xdr:sp macro="" textlink="">
      <xdr:nvSpPr>
        <xdr:cNvPr id="6" name="吹き出し: 四角形 3">
          <a:extLst>
            <a:ext uri="{FF2B5EF4-FFF2-40B4-BE49-F238E27FC236}">
              <a16:creationId xmlns:a16="http://schemas.microsoft.com/office/drawing/2014/main" id="{00000000-0008-0000-0B00-000006000000}"/>
            </a:ext>
          </a:extLst>
        </xdr:cNvPr>
        <xdr:cNvSpPr/>
      </xdr:nvSpPr>
      <xdr:spPr>
        <a:xfrm>
          <a:off x="6248400" y="8473440"/>
          <a:ext cx="1958340" cy="853440"/>
        </a:xfrm>
        <a:prstGeom prst="wedgeRectCallout">
          <a:avLst>
            <a:gd name="adj1" fmla="val -65459"/>
            <a:gd name="adj2" fmla="val -2712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300">
              <a:solidFill>
                <a:srgbClr val="FF0000"/>
              </a:solidFill>
              <a:latin typeface="+mn-ea"/>
              <a:ea typeface="+mn-ea"/>
            </a:rPr>
            <a:t>押印または印鑑証明書の提出をお願いいたします。</a:t>
          </a:r>
          <a:endParaRPr kumimoji="1" lang="en-US" altLang="ja-JP" sz="1300">
            <a:solidFill>
              <a:srgbClr val="FF0000"/>
            </a:solidFill>
            <a:latin typeface="+mn-ea"/>
            <a:ea typeface="+mn-ea"/>
          </a:endParaRPr>
        </a:p>
      </xdr:txBody>
    </xdr:sp>
    <xdr:clientData/>
  </xdr:twoCellAnchor>
  <xdr:twoCellAnchor>
    <xdr:from>
      <xdr:col>63</xdr:col>
      <xdr:colOff>152400</xdr:colOff>
      <xdr:row>27</xdr:row>
      <xdr:rowOff>45720</xdr:rowOff>
    </xdr:from>
    <xdr:to>
      <xdr:col>70</xdr:col>
      <xdr:colOff>45720</xdr:colOff>
      <xdr:row>28</xdr:row>
      <xdr:rowOff>228600</xdr:rowOff>
    </xdr:to>
    <xdr:sp macro="" textlink="">
      <xdr:nvSpPr>
        <xdr:cNvPr id="7" name="吹き出し: 四角形 1">
          <a:extLst>
            <a:ext uri="{FF2B5EF4-FFF2-40B4-BE49-F238E27FC236}">
              <a16:creationId xmlns:a16="http://schemas.microsoft.com/office/drawing/2014/main" id="{00000000-0008-0000-0B00-000007000000}"/>
            </a:ext>
          </a:extLst>
        </xdr:cNvPr>
        <xdr:cNvSpPr/>
      </xdr:nvSpPr>
      <xdr:spPr>
        <a:xfrm>
          <a:off x="12207240" y="6736080"/>
          <a:ext cx="1790700" cy="525780"/>
        </a:xfrm>
        <a:prstGeom prst="wedgeRectCallout">
          <a:avLst>
            <a:gd name="adj1" fmla="val -73284"/>
            <a:gd name="adj2" fmla="val -4220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基本情報入力シートから転記されます。</a:t>
          </a:r>
        </a:p>
      </xdr:txBody>
    </xdr:sp>
    <xdr:clientData/>
  </xdr:twoCellAnchor>
  <xdr:twoCellAnchor>
    <xdr:from>
      <xdr:col>67</xdr:col>
      <xdr:colOff>0</xdr:colOff>
      <xdr:row>30</xdr:row>
      <xdr:rowOff>0</xdr:rowOff>
    </xdr:from>
    <xdr:to>
      <xdr:col>73</xdr:col>
      <xdr:colOff>22860</xdr:colOff>
      <xdr:row>32</xdr:row>
      <xdr:rowOff>7620</xdr:rowOff>
    </xdr:to>
    <xdr:sp macro="" textlink="">
      <xdr:nvSpPr>
        <xdr:cNvPr id="8" name="吹き出し: 四角形 1">
          <a:extLst>
            <a:ext uri="{FF2B5EF4-FFF2-40B4-BE49-F238E27FC236}">
              <a16:creationId xmlns:a16="http://schemas.microsoft.com/office/drawing/2014/main" id="{00000000-0008-0000-0B00-000008000000}"/>
            </a:ext>
          </a:extLst>
        </xdr:cNvPr>
        <xdr:cNvSpPr/>
      </xdr:nvSpPr>
      <xdr:spPr>
        <a:xfrm>
          <a:off x="13197840" y="7665720"/>
          <a:ext cx="1790700" cy="525780"/>
        </a:xfrm>
        <a:prstGeom prst="wedgeRectCallout">
          <a:avLst>
            <a:gd name="adj1" fmla="val -71156"/>
            <a:gd name="adj2" fmla="val 112864"/>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基本情報入力シートから転記されます。</a:t>
          </a:r>
        </a:p>
      </xdr:txBody>
    </xdr:sp>
    <xdr:clientData/>
  </xdr:twoCellAnchor>
  <xdr:twoCellAnchor>
    <xdr:from>
      <xdr:col>63</xdr:col>
      <xdr:colOff>22860</xdr:colOff>
      <xdr:row>9</xdr:row>
      <xdr:rowOff>0</xdr:rowOff>
    </xdr:from>
    <xdr:to>
      <xdr:col>69</xdr:col>
      <xdr:colOff>167640</xdr:colOff>
      <xdr:row>11</xdr:row>
      <xdr:rowOff>83820</xdr:rowOff>
    </xdr:to>
    <xdr:sp macro="" textlink="">
      <xdr:nvSpPr>
        <xdr:cNvPr id="9" name="吹き出し: 四角形 1">
          <a:extLst>
            <a:ext uri="{FF2B5EF4-FFF2-40B4-BE49-F238E27FC236}">
              <a16:creationId xmlns:a16="http://schemas.microsoft.com/office/drawing/2014/main" id="{00000000-0008-0000-0B00-000009000000}"/>
            </a:ext>
          </a:extLst>
        </xdr:cNvPr>
        <xdr:cNvSpPr/>
      </xdr:nvSpPr>
      <xdr:spPr>
        <a:xfrm>
          <a:off x="12077700" y="1927860"/>
          <a:ext cx="1790700" cy="525780"/>
        </a:xfrm>
        <a:prstGeom prst="wedgeRectCallout">
          <a:avLst>
            <a:gd name="adj1" fmla="val -73284"/>
            <a:gd name="adj2" fmla="val -4220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基本情報入力シートから転記されます。</a:t>
          </a:r>
        </a:p>
      </xdr:txBody>
    </xdr:sp>
    <xdr:clientData/>
  </xdr:twoCellAnchor>
  <xdr:twoCellAnchor>
    <xdr:from>
      <xdr:col>63</xdr:col>
      <xdr:colOff>22860</xdr:colOff>
      <xdr:row>13</xdr:row>
      <xdr:rowOff>45720</xdr:rowOff>
    </xdr:from>
    <xdr:to>
      <xdr:col>69</xdr:col>
      <xdr:colOff>167640</xdr:colOff>
      <xdr:row>15</xdr:row>
      <xdr:rowOff>129540</xdr:rowOff>
    </xdr:to>
    <xdr:sp macro="" textlink="">
      <xdr:nvSpPr>
        <xdr:cNvPr id="10" name="吹き出し: 四角形 1">
          <a:extLst>
            <a:ext uri="{FF2B5EF4-FFF2-40B4-BE49-F238E27FC236}">
              <a16:creationId xmlns:a16="http://schemas.microsoft.com/office/drawing/2014/main" id="{00000000-0008-0000-0B00-00000A000000}"/>
            </a:ext>
          </a:extLst>
        </xdr:cNvPr>
        <xdr:cNvSpPr/>
      </xdr:nvSpPr>
      <xdr:spPr>
        <a:xfrm>
          <a:off x="12077700" y="2926080"/>
          <a:ext cx="1790700" cy="525780"/>
        </a:xfrm>
        <a:prstGeom prst="wedgeRectCallout">
          <a:avLst>
            <a:gd name="adj1" fmla="val -73284"/>
            <a:gd name="adj2" fmla="val -4220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基本情報入力シートから転記されます。</a:t>
          </a:r>
        </a:p>
      </xdr:txBody>
    </xdr:sp>
    <xdr:clientData/>
  </xdr:twoCellAnchor>
  <xdr:twoCellAnchor>
    <xdr:from>
      <xdr:col>63</xdr:col>
      <xdr:colOff>22860</xdr:colOff>
      <xdr:row>16</xdr:row>
      <xdr:rowOff>213360</xdr:rowOff>
    </xdr:from>
    <xdr:to>
      <xdr:col>69</xdr:col>
      <xdr:colOff>167640</xdr:colOff>
      <xdr:row>19</xdr:row>
      <xdr:rowOff>22860</xdr:rowOff>
    </xdr:to>
    <xdr:sp macro="" textlink="">
      <xdr:nvSpPr>
        <xdr:cNvPr id="11" name="吹き出し: 四角形 1">
          <a:extLst>
            <a:ext uri="{FF2B5EF4-FFF2-40B4-BE49-F238E27FC236}">
              <a16:creationId xmlns:a16="http://schemas.microsoft.com/office/drawing/2014/main" id="{00000000-0008-0000-0B00-00000B000000}"/>
            </a:ext>
          </a:extLst>
        </xdr:cNvPr>
        <xdr:cNvSpPr/>
      </xdr:nvSpPr>
      <xdr:spPr>
        <a:xfrm>
          <a:off x="12077700" y="3771900"/>
          <a:ext cx="1790700" cy="525780"/>
        </a:xfrm>
        <a:prstGeom prst="wedgeRectCallout">
          <a:avLst>
            <a:gd name="adj1" fmla="val -73284"/>
            <a:gd name="adj2" fmla="val -4220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基本情報入力シートから転記されます。</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28</xdr:col>
      <xdr:colOff>520811</xdr:colOff>
      <xdr:row>2</xdr:row>
      <xdr:rowOff>202096</xdr:rowOff>
    </xdr:from>
    <xdr:to>
      <xdr:col>29</xdr:col>
      <xdr:colOff>592754</xdr:colOff>
      <xdr:row>4</xdr:row>
      <xdr:rowOff>170863</xdr:rowOff>
    </xdr:to>
    <xdr:sp macro="" textlink="">
      <xdr:nvSpPr>
        <xdr:cNvPr id="31" name="Text Box 334">
          <a:extLst>
            <a:ext uri="{FF2B5EF4-FFF2-40B4-BE49-F238E27FC236}">
              <a16:creationId xmlns:a16="http://schemas.microsoft.com/office/drawing/2014/main" id="{00000000-0008-0000-0C00-00001F000000}"/>
            </a:ext>
          </a:extLst>
        </xdr:cNvPr>
        <xdr:cNvSpPr txBox="1">
          <a:spLocks noChangeArrowheads="1"/>
        </xdr:cNvSpPr>
      </xdr:nvSpPr>
      <xdr:spPr bwMode="auto">
        <a:xfrm>
          <a:off x="7058771" y="537376"/>
          <a:ext cx="689163" cy="403107"/>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29</xdr:col>
      <xdr:colOff>238539</xdr:colOff>
      <xdr:row>36</xdr:row>
      <xdr:rowOff>151406</xdr:rowOff>
    </xdr:from>
    <xdr:to>
      <xdr:col>34</xdr:col>
      <xdr:colOff>145443</xdr:colOff>
      <xdr:row>45</xdr:row>
      <xdr:rowOff>67586</xdr:rowOff>
    </xdr:to>
    <xdr:sp macro="" textlink="">
      <xdr:nvSpPr>
        <xdr:cNvPr id="42" name="吹き出し: 四角形 9">
          <a:extLst>
            <a:ext uri="{FF2B5EF4-FFF2-40B4-BE49-F238E27FC236}">
              <a16:creationId xmlns:a16="http://schemas.microsoft.com/office/drawing/2014/main" id="{00000000-0008-0000-0C00-00002A000000}"/>
            </a:ext>
          </a:extLst>
        </xdr:cNvPr>
        <xdr:cNvSpPr/>
      </xdr:nvSpPr>
      <xdr:spPr>
        <a:xfrm>
          <a:off x="8295861" y="8440641"/>
          <a:ext cx="2988034" cy="1658841"/>
        </a:xfrm>
        <a:prstGeom prst="wedgeRectCallout">
          <a:avLst>
            <a:gd name="adj1" fmla="val -61898"/>
            <a:gd name="adj2" fmla="val -46607"/>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一般財団法人電気安全環境研究所（ＪＥＴ）が定める</a:t>
          </a:r>
          <a:r>
            <a:rPr kumimoji="1" lang="en-US" altLang="ja-JP" sz="1100">
              <a:solidFill>
                <a:sysClr val="windowText" lastClr="000000"/>
              </a:solidFill>
              <a:latin typeface="+mn-ea"/>
              <a:ea typeface="+mn-ea"/>
            </a:rPr>
            <a:t>JETPVm </a:t>
          </a:r>
          <a:r>
            <a:rPr kumimoji="1" lang="ja-JP" altLang="en-US" sz="1100">
              <a:solidFill>
                <a:sysClr val="windowText" lastClr="000000"/>
              </a:solidFill>
              <a:latin typeface="+mn-ea"/>
              <a:ea typeface="+mn-ea"/>
            </a:rPr>
            <a:t>認証のうち、モジュール認証を受けたものであること若しくは同等以上であること又は国際電気標準会議（ＩＥＣ）の</a:t>
          </a:r>
          <a:r>
            <a:rPr kumimoji="1" lang="en-US" altLang="ja-JP" sz="1100">
              <a:solidFill>
                <a:sysClr val="windowText" lastClr="000000"/>
              </a:solidFill>
              <a:latin typeface="+mn-ea"/>
              <a:ea typeface="+mn-ea"/>
            </a:rPr>
            <a:t>IECEE-PV-FCS </a:t>
          </a:r>
          <a:r>
            <a:rPr kumimoji="1" lang="ja-JP" altLang="en-US" sz="1100">
              <a:solidFill>
                <a:sysClr val="windowText" lastClr="000000"/>
              </a:solidFill>
              <a:latin typeface="+mn-ea"/>
              <a:ea typeface="+mn-ea"/>
            </a:rPr>
            <a:t>制度に加盟する認証機関による太陽電池モジュール認証を受けたものであること（認証の有効期限内の製品に限る。）が分かる書類を提出してください。</a:t>
          </a:r>
        </a:p>
      </xdr:txBody>
    </xdr:sp>
    <xdr:clientData/>
  </xdr:twoCellAnchor>
  <xdr:twoCellAnchor>
    <xdr:from>
      <xdr:col>30</xdr:col>
      <xdr:colOff>291548</xdr:colOff>
      <xdr:row>47</xdr:row>
      <xdr:rowOff>6295</xdr:rowOff>
    </xdr:from>
    <xdr:to>
      <xdr:col>33</xdr:col>
      <xdr:colOff>354662</xdr:colOff>
      <xdr:row>53</xdr:row>
      <xdr:rowOff>65598</xdr:rowOff>
    </xdr:to>
    <xdr:sp macro="" textlink="">
      <xdr:nvSpPr>
        <xdr:cNvPr id="43" name="吹き出し: 四角形 9">
          <a:extLst>
            <a:ext uri="{FF2B5EF4-FFF2-40B4-BE49-F238E27FC236}">
              <a16:creationId xmlns:a16="http://schemas.microsoft.com/office/drawing/2014/main" id="{00000000-0008-0000-0C00-00002B000000}"/>
            </a:ext>
          </a:extLst>
        </xdr:cNvPr>
        <xdr:cNvSpPr/>
      </xdr:nvSpPr>
      <xdr:spPr>
        <a:xfrm>
          <a:off x="8965096" y="10422504"/>
          <a:ext cx="1911792" cy="1225494"/>
        </a:xfrm>
        <a:prstGeom prst="wedgeRectCallout">
          <a:avLst>
            <a:gd name="adj1" fmla="val -65872"/>
            <a:gd name="adj2" fmla="val -3271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a:solidFill>
                <a:sysClr val="windowText" lastClr="000000"/>
              </a:solidFill>
              <a:latin typeface="+mn-ea"/>
              <a:ea typeface="+mn-ea"/>
            </a:rPr>
            <a:t>URL</a:t>
          </a:r>
          <a:r>
            <a:rPr kumimoji="1" lang="ja-JP" altLang="en-US" sz="1100">
              <a:solidFill>
                <a:sysClr val="windowText" lastClr="000000"/>
              </a:solidFill>
              <a:latin typeface="+mn-ea"/>
              <a:ea typeface="+mn-ea"/>
            </a:rPr>
            <a:t>は設備の仕様が分かるものを記載してください。総合カタログの</a:t>
          </a:r>
          <a:r>
            <a:rPr kumimoji="1" lang="en-US" altLang="ja-JP" sz="1100">
              <a:solidFill>
                <a:sysClr val="windowText" lastClr="000000"/>
              </a:solidFill>
              <a:latin typeface="+mn-ea"/>
              <a:ea typeface="+mn-ea"/>
            </a:rPr>
            <a:t>URL</a:t>
          </a:r>
          <a:r>
            <a:rPr kumimoji="1" lang="ja-JP" altLang="en-US" sz="1100">
              <a:solidFill>
                <a:sysClr val="windowText" lastClr="000000"/>
              </a:solidFill>
              <a:latin typeface="+mn-ea"/>
              <a:ea typeface="+mn-ea"/>
            </a:rPr>
            <a:t>やメーカーの企業ページなどは設備の仕様が確認できないため記載しないでください。</a:t>
          </a:r>
        </a:p>
      </xdr:txBody>
    </xdr:sp>
    <xdr:clientData/>
  </xdr:twoCellAnchor>
  <mc:AlternateContent xmlns:mc="http://schemas.openxmlformats.org/markup-compatibility/2006">
    <mc:Choice xmlns:a14="http://schemas.microsoft.com/office/drawing/2010/main" Requires="a14">
      <xdr:twoCellAnchor editAs="oneCell">
        <xdr:from>
          <xdr:col>4</xdr:col>
          <xdr:colOff>160020</xdr:colOff>
          <xdr:row>303</xdr:row>
          <xdr:rowOff>68580</xdr:rowOff>
        </xdr:from>
        <xdr:to>
          <xdr:col>5</xdr:col>
          <xdr:colOff>15240</xdr:colOff>
          <xdr:row>303</xdr:row>
          <xdr:rowOff>381000</xdr:rowOff>
        </xdr:to>
        <xdr:sp macro="" textlink="">
          <xdr:nvSpPr>
            <xdr:cNvPr id="6181" name="Check Box 37" hidden="1">
              <a:extLst>
                <a:ext uri="{63B3BB69-23CF-44E3-9099-C40C66FF867C}">
                  <a14:compatExt spid="_x0000_s6181"/>
                </a:ext>
                <a:ext uri="{FF2B5EF4-FFF2-40B4-BE49-F238E27FC236}">
                  <a16:creationId xmlns:a16="http://schemas.microsoft.com/office/drawing/2014/main" id="{00000000-0008-0000-0C00-00002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723900</xdr:colOff>
          <xdr:row>303</xdr:row>
          <xdr:rowOff>76200</xdr:rowOff>
        </xdr:from>
        <xdr:to>
          <xdr:col>5</xdr:col>
          <xdr:colOff>579120</xdr:colOff>
          <xdr:row>303</xdr:row>
          <xdr:rowOff>388620</xdr:rowOff>
        </xdr:to>
        <xdr:sp macro="" textlink="">
          <xdr:nvSpPr>
            <xdr:cNvPr id="6182" name="Check Box 38" hidden="1">
              <a:extLst>
                <a:ext uri="{63B3BB69-23CF-44E3-9099-C40C66FF867C}">
                  <a14:compatExt spid="_x0000_s6182"/>
                </a:ext>
                <a:ext uri="{FF2B5EF4-FFF2-40B4-BE49-F238E27FC236}">
                  <a16:creationId xmlns:a16="http://schemas.microsoft.com/office/drawing/2014/main" id="{00000000-0008-0000-0C00-00002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なし</a:t>
              </a:r>
            </a:p>
          </xdr:txBody>
        </xdr:sp>
        <xdr:clientData/>
      </xdr:twoCellAnchor>
    </mc:Choice>
    <mc:Fallback/>
  </mc:AlternateContent>
  <xdr:twoCellAnchor>
    <xdr:from>
      <xdr:col>61</xdr:col>
      <xdr:colOff>548640</xdr:colOff>
      <xdr:row>166</xdr:row>
      <xdr:rowOff>7620</xdr:rowOff>
    </xdr:from>
    <xdr:to>
      <xdr:col>80</xdr:col>
      <xdr:colOff>281940</xdr:colOff>
      <xdr:row>177</xdr:row>
      <xdr:rowOff>0</xdr:rowOff>
    </xdr:to>
    <xdr:sp macro="" textlink="">
      <xdr:nvSpPr>
        <xdr:cNvPr id="22" name="吹き出し: 四角形 9">
          <a:extLst>
            <a:ext uri="{FF2B5EF4-FFF2-40B4-BE49-F238E27FC236}">
              <a16:creationId xmlns:a16="http://schemas.microsoft.com/office/drawing/2014/main" id="{00000000-0008-0000-0C00-000016000000}"/>
            </a:ext>
          </a:extLst>
        </xdr:cNvPr>
        <xdr:cNvSpPr/>
      </xdr:nvSpPr>
      <xdr:spPr>
        <a:xfrm>
          <a:off x="12070080" y="34221420"/>
          <a:ext cx="1905000" cy="1432560"/>
        </a:xfrm>
        <a:prstGeom prst="wedgeRectCallout">
          <a:avLst>
            <a:gd name="adj1" fmla="val -65872"/>
            <a:gd name="adj2" fmla="val -3271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a:solidFill>
                <a:sysClr val="windowText" lastClr="000000"/>
              </a:solidFill>
              <a:latin typeface="+mn-ea"/>
              <a:ea typeface="+mn-ea"/>
            </a:rPr>
            <a:t>※</a:t>
          </a:r>
          <a:r>
            <a:rPr kumimoji="1" lang="ja-JP" altLang="en-US" sz="1100">
              <a:solidFill>
                <a:sysClr val="windowText" lastClr="000000"/>
              </a:solidFill>
              <a:latin typeface="+mn-ea"/>
              <a:ea typeface="+mn-ea"/>
            </a:rPr>
            <a:t>自家消費型再生可能エネルギー発電等設備の年間発電量が、電気事業者とのひとつの需要先（１需給契約の設備）の年間消費電力量の範囲内であること。</a:t>
          </a:r>
        </a:p>
      </xdr:txBody>
    </xdr:sp>
    <xdr:clientData/>
  </xdr:twoCellAnchor>
  <xdr:twoCellAnchor>
    <xdr:from>
      <xdr:col>64</xdr:col>
      <xdr:colOff>22860</xdr:colOff>
      <xdr:row>298</xdr:row>
      <xdr:rowOff>190500</xdr:rowOff>
    </xdr:from>
    <xdr:to>
      <xdr:col>80</xdr:col>
      <xdr:colOff>137160</xdr:colOff>
      <xdr:row>300</xdr:row>
      <xdr:rowOff>97155</xdr:rowOff>
    </xdr:to>
    <xdr:sp macro="" textlink="">
      <xdr:nvSpPr>
        <xdr:cNvPr id="24" name="吹き出し: 四角形 24">
          <a:extLst>
            <a:ext uri="{FF2B5EF4-FFF2-40B4-BE49-F238E27FC236}">
              <a16:creationId xmlns:a16="http://schemas.microsoft.com/office/drawing/2014/main" id="{00000000-0008-0000-0C00-000018000000}"/>
            </a:ext>
          </a:extLst>
        </xdr:cNvPr>
        <xdr:cNvSpPr/>
      </xdr:nvSpPr>
      <xdr:spPr>
        <a:xfrm>
          <a:off x="12550140" y="60457080"/>
          <a:ext cx="1280160" cy="607695"/>
        </a:xfrm>
        <a:prstGeom prst="wedgeRectCallout">
          <a:avLst>
            <a:gd name="adj1" fmla="val -75346"/>
            <a:gd name="adj2" fmla="val 33146"/>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必要に応じて記入</a:t>
          </a:r>
        </a:p>
      </xdr:txBody>
    </xdr:sp>
    <xdr:clientData/>
  </xdr:twoCellAnchor>
  <xdr:twoCellAnchor>
    <xdr:from>
      <xdr:col>57</xdr:col>
      <xdr:colOff>243840</xdr:colOff>
      <xdr:row>279</xdr:row>
      <xdr:rowOff>38100</xdr:rowOff>
    </xdr:from>
    <xdr:to>
      <xdr:col>60</xdr:col>
      <xdr:colOff>243840</xdr:colOff>
      <xdr:row>280</xdr:row>
      <xdr:rowOff>129540</xdr:rowOff>
    </xdr:to>
    <xdr:sp macro="" textlink="">
      <xdr:nvSpPr>
        <xdr:cNvPr id="26" name="吹き出し: 四角形 7">
          <a:extLst>
            <a:ext uri="{FF2B5EF4-FFF2-40B4-BE49-F238E27FC236}">
              <a16:creationId xmlns:a16="http://schemas.microsoft.com/office/drawing/2014/main" id="{00000000-0008-0000-0C00-00001A000000}"/>
            </a:ext>
          </a:extLst>
        </xdr:cNvPr>
        <xdr:cNvSpPr/>
      </xdr:nvSpPr>
      <xdr:spPr>
        <a:xfrm>
          <a:off x="9326880" y="53804820"/>
          <a:ext cx="1828800" cy="472440"/>
        </a:xfrm>
        <a:prstGeom prst="wedgeRectCallout">
          <a:avLst>
            <a:gd name="adj1" fmla="val -76001"/>
            <a:gd name="adj2" fmla="val 70225"/>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有無を選択してください。</a:t>
          </a:r>
        </a:p>
      </xdr:txBody>
    </xdr:sp>
    <xdr:clientData/>
  </xdr:twoCellAnchor>
  <xdr:twoCellAnchor>
    <xdr:from>
      <xdr:col>26</xdr:col>
      <xdr:colOff>48371</xdr:colOff>
      <xdr:row>0</xdr:row>
      <xdr:rowOff>95416</xdr:rowOff>
    </xdr:from>
    <xdr:to>
      <xdr:col>51</xdr:col>
      <xdr:colOff>571500</xdr:colOff>
      <xdr:row>2</xdr:row>
      <xdr:rowOff>163243</xdr:rowOff>
    </xdr:to>
    <xdr:sp macro="" textlink="">
      <xdr:nvSpPr>
        <xdr:cNvPr id="32" name="Text Box 334">
          <a:extLst>
            <a:ext uri="{FF2B5EF4-FFF2-40B4-BE49-F238E27FC236}">
              <a16:creationId xmlns:a16="http://schemas.microsoft.com/office/drawing/2014/main" id="{00000000-0008-0000-0C00-000020000000}"/>
            </a:ext>
          </a:extLst>
        </xdr:cNvPr>
        <xdr:cNvSpPr txBox="1">
          <a:spLocks noChangeArrowheads="1"/>
        </xdr:cNvSpPr>
      </xdr:nvSpPr>
      <xdr:spPr bwMode="auto">
        <a:xfrm>
          <a:off x="6312011" y="95416"/>
          <a:ext cx="797449" cy="403107"/>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76</xdr:col>
      <xdr:colOff>281940</xdr:colOff>
      <xdr:row>219</xdr:row>
      <xdr:rowOff>144780</xdr:rowOff>
    </xdr:from>
    <xdr:to>
      <xdr:col>82</xdr:col>
      <xdr:colOff>209550</xdr:colOff>
      <xdr:row>225</xdr:row>
      <xdr:rowOff>45720</xdr:rowOff>
    </xdr:to>
    <xdr:sp macro="" textlink="">
      <xdr:nvSpPr>
        <xdr:cNvPr id="33" name="吹き出し: 四角形 9">
          <a:extLst>
            <a:ext uri="{FF2B5EF4-FFF2-40B4-BE49-F238E27FC236}">
              <a16:creationId xmlns:a16="http://schemas.microsoft.com/office/drawing/2014/main" id="{00000000-0008-0000-0C00-000021000000}"/>
            </a:ext>
          </a:extLst>
        </xdr:cNvPr>
        <xdr:cNvSpPr/>
      </xdr:nvSpPr>
      <xdr:spPr>
        <a:xfrm>
          <a:off x="12969240" y="43853100"/>
          <a:ext cx="2167890" cy="906780"/>
        </a:xfrm>
        <a:prstGeom prst="wedgeRectCallout">
          <a:avLst>
            <a:gd name="adj1" fmla="val -65872"/>
            <a:gd name="adj2" fmla="val -3271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体制図は第</a:t>
          </a:r>
          <a:r>
            <a:rPr kumimoji="1" lang="en-US" altLang="ja-JP" sz="1100">
              <a:solidFill>
                <a:sysClr val="windowText" lastClr="000000"/>
              </a:solidFill>
              <a:latin typeface="+mn-ea"/>
              <a:ea typeface="+mn-ea"/>
            </a:rPr>
            <a:t>3</a:t>
          </a:r>
          <a:r>
            <a:rPr kumimoji="1" lang="ja-JP" altLang="en-US" sz="1100">
              <a:solidFill>
                <a:sysClr val="windowText" lastClr="000000"/>
              </a:solidFill>
              <a:latin typeface="+mn-ea"/>
              <a:ea typeface="+mn-ea"/>
            </a:rPr>
            <a:t>者所有、リース契約のいずれかを行う場合に作成してください。</a:t>
          </a:r>
        </a:p>
      </xdr:txBody>
    </xdr:sp>
    <xdr:clientData/>
  </xdr:twoCellAnchor>
  <xdr:twoCellAnchor>
    <xdr:from>
      <xdr:col>63</xdr:col>
      <xdr:colOff>48039</xdr:colOff>
      <xdr:row>30</xdr:row>
      <xdr:rowOff>120926</xdr:rowOff>
    </xdr:from>
    <xdr:to>
      <xdr:col>82</xdr:col>
      <xdr:colOff>488343</xdr:colOff>
      <xdr:row>39</xdr:row>
      <xdr:rowOff>21866</xdr:rowOff>
    </xdr:to>
    <xdr:sp macro="" textlink="">
      <xdr:nvSpPr>
        <xdr:cNvPr id="34" name="吹き出し: 四角形 9">
          <a:extLst>
            <a:ext uri="{FF2B5EF4-FFF2-40B4-BE49-F238E27FC236}">
              <a16:creationId xmlns:a16="http://schemas.microsoft.com/office/drawing/2014/main" id="{00000000-0008-0000-0C00-000022000000}"/>
            </a:ext>
          </a:extLst>
        </xdr:cNvPr>
        <xdr:cNvSpPr/>
      </xdr:nvSpPr>
      <xdr:spPr>
        <a:xfrm>
          <a:off x="12422919" y="7222766"/>
          <a:ext cx="2993004" cy="1645920"/>
        </a:xfrm>
        <a:prstGeom prst="wedgeRectCallout">
          <a:avLst>
            <a:gd name="adj1" fmla="val -77683"/>
            <a:gd name="adj2" fmla="val -54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一般財団法人電気安全環境研究所（ＪＥＴ）が定める</a:t>
          </a:r>
          <a:r>
            <a:rPr kumimoji="1" lang="en-US" altLang="ja-JP" sz="1100">
              <a:solidFill>
                <a:sysClr val="windowText" lastClr="000000"/>
              </a:solidFill>
              <a:latin typeface="+mn-ea"/>
              <a:ea typeface="+mn-ea"/>
            </a:rPr>
            <a:t>JETPVm </a:t>
          </a:r>
          <a:r>
            <a:rPr kumimoji="1" lang="ja-JP" altLang="en-US" sz="1100">
              <a:solidFill>
                <a:sysClr val="windowText" lastClr="000000"/>
              </a:solidFill>
              <a:latin typeface="+mn-ea"/>
              <a:ea typeface="+mn-ea"/>
            </a:rPr>
            <a:t>認証のうち、モジュール認証を受けたものであること若しくは同等以上であること又は国際電気標準会議（ＩＥＣ）の</a:t>
          </a:r>
          <a:r>
            <a:rPr kumimoji="1" lang="en-US" altLang="ja-JP" sz="1100">
              <a:solidFill>
                <a:sysClr val="windowText" lastClr="000000"/>
              </a:solidFill>
              <a:latin typeface="+mn-ea"/>
              <a:ea typeface="+mn-ea"/>
            </a:rPr>
            <a:t>IECEE-PV-FCS </a:t>
          </a:r>
          <a:r>
            <a:rPr kumimoji="1" lang="ja-JP" altLang="en-US" sz="1100">
              <a:solidFill>
                <a:sysClr val="windowText" lastClr="000000"/>
              </a:solidFill>
              <a:latin typeface="+mn-ea"/>
              <a:ea typeface="+mn-ea"/>
            </a:rPr>
            <a:t>制度に加盟する認証機関による太陽電池モジュール認証を受けたものであること（認証の有効期限内の製品に限る。）が分かる書類を提出してください。</a:t>
          </a:r>
        </a:p>
      </xdr:txBody>
    </xdr:sp>
    <xdr:clientData/>
  </xdr:twoCellAnchor>
  <xdr:twoCellAnchor>
    <xdr:from>
      <xdr:col>61</xdr:col>
      <xdr:colOff>382988</xdr:colOff>
      <xdr:row>39</xdr:row>
      <xdr:rowOff>135835</xdr:rowOff>
    </xdr:from>
    <xdr:to>
      <xdr:col>80</xdr:col>
      <xdr:colOff>126062</xdr:colOff>
      <xdr:row>46</xdr:row>
      <xdr:rowOff>4638</xdr:rowOff>
    </xdr:to>
    <xdr:sp macro="" textlink="">
      <xdr:nvSpPr>
        <xdr:cNvPr id="35" name="吹き出し: 四角形 9">
          <a:extLst>
            <a:ext uri="{FF2B5EF4-FFF2-40B4-BE49-F238E27FC236}">
              <a16:creationId xmlns:a16="http://schemas.microsoft.com/office/drawing/2014/main" id="{00000000-0008-0000-0C00-000023000000}"/>
            </a:ext>
          </a:extLst>
        </xdr:cNvPr>
        <xdr:cNvSpPr/>
      </xdr:nvSpPr>
      <xdr:spPr>
        <a:xfrm>
          <a:off x="11904428" y="8982655"/>
          <a:ext cx="1914774" cy="1217543"/>
        </a:xfrm>
        <a:prstGeom prst="wedgeRectCallout">
          <a:avLst>
            <a:gd name="adj1" fmla="val -70648"/>
            <a:gd name="adj2" fmla="val -6588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a:solidFill>
                <a:sysClr val="windowText" lastClr="000000"/>
              </a:solidFill>
              <a:latin typeface="+mn-ea"/>
              <a:ea typeface="+mn-ea"/>
            </a:rPr>
            <a:t>URL</a:t>
          </a:r>
          <a:r>
            <a:rPr kumimoji="1" lang="ja-JP" altLang="en-US" sz="1100">
              <a:solidFill>
                <a:sysClr val="windowText" lastClr="000000"/>
              </a:solidFill>
              <a:latin typeface="+mn-ea"/>
              <a:ea typeface="+mn-ea"/>
            </a:rPr>
            <a:t>は設備の仕様が分かるものを記載してください。総合カタログの</a:t>
          </a:r>
          <a:r>
            <a:rPr kumimoji="1" lang="en-US" altLang="ja-JP" sz="1100">
              <a:solidFill>
                <a:sysClr val="windowText" lastClr="000000"/>
              </a:solidFill>
              <a:latin typeface="+mn-ea"/>
              <a:ea typeface="+mn-ea"/>
            </a:rPr>
            <a:t>URL</a:t>
          </a:r>
          <a:r>
            <a:rPr kumimoji="1" lang="ja-JP" altLang="en-US" sz="1100">
              <a:solidFill>
                <a:sysClr val="windowText" lastClr="000000"/>
              </a:solidFill>
              <a:latin typeface="+mn-ea"/>
              <a:ea typeface="+mn-ea"/>
            </a:rPr>
            <a:t>やメーカーの企業ページなどは設備の仕様が確認できないため記載しないでください。</a:t>
          </a:r>
        </a:p>
      </xdr:txBody>
    </xdr:sp>
    <xdr:clientData/>
  </xdr:twoCellAnchor>
  <mc:AlternateContent xmlns:mc="http://schemas.openxmlformats.org/markup-compatibility/2006">
    <mc:Choice xmlns:a14="http://schemas.microsoft.com/office/drawing/2010/main" Requires="a14">
      <xdr:twoCellAnchor editAs="oneCell">
        <xdr:from>
          <xdr:col>56</xdr:col>
          <xdr:colOff>160020</xdr:colOff>
          <xdr:row>303</xdr:row>
          <xdr:rowOff>68580</xdr:rowOff>
        </xdr:from>
        <xdr:to>
          <xdr:col>57</xdr:col>
          <xdr:colOff>15240</xdr:colOff>
          <xdr:row>303</xdr:row>
          <xdr:rowOff>381000</xdr:rowOff>
        </xdr:to>
        <xdr:sp macro="" textlink="">
          <xdr:nvSpPr>
            <xdr:cNvPr id="6197" name="Check Box 53" hidden="1">
              <a:extLst>
                <a:ext uri="{63B3BB69-23CF-44E3-9099-C40C66FF867C}">
                  <a14:compatExt spid="_x0000_s6197"/>
                </a:ext>
                <a:ext uri="{FF2B5EF4-FFF2-40B4-BE49-F238E27FC236}">
                  <a16:creationId xmlns:a16="http://schemas.microsoft.com/office/drawing/2014/main" id="{00000000-0008-0000-0C00-00003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723900</xdr:colOff>
          <xdr:row>303</xdr:row>
          <xdr:rowOff>76200</xdr:rowOff>
        </xdr:from>
        <xdr:to>
          <xdr:col>57</xdr:col>
          <xdr:colOff>579120</xdr:colOff>
          <xdr:row>303</xdr:row>
          <xdr:rowOff>388620</xdr:rowOff>
        </xdr:to>
        <xdr:sp macro="" textlink="">
          <xdr:nvSpPr>
            <xdr:cNvPr id="6198" name="Check Box 54" hidden="1">
              <a:extLst>
                <a:ext uri="{63B3BB69-23CF-44E3-9099-C40C66FF867C}">
                  <a14:compatExt spid="_x0000_s6198"/>
                </a:ext>
                <a:ext uri="{FF2B5EF4-FFF2-40B4-BE49-F238E27FC236}">
                  <a16:creationId xmlns:a16="http://schemas.microsoft.com/office/drawing/2014/main" id="{00000000-0008-0000-0C00-00003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なし</a:t>
              </a:r>
            </a:p>
          </xdr:txBody>
        </xdr:sp>
        <xdr:clientData/>
      </xdr:twoCellAnchor>
    </mc:Choice>
    <mc:Fallback/>
  </mc:AlternateContent>
  <xdr:twoCellAnchor>
    <xdr:from>
      <xdr:col>64</xdr:col>
      <xdr:colOff>76200</xdr:colOff>
      <xdr:row>7</xdr:row>
      <xdr:rowOff>137160</xdr:rowOff>
    </xdr:from>
    <xdr:to>
      <xdr:col>81</xdr:col>
      <xdr:colOff>83820</xdr:colOff>
      <xdr:row>9</xdr:row>
      <xdr:rowOff>190500</xdr:rowOff>
    </xdr:to>
    <xdr:sp macro="" textlink="">
      <xdr:nvSpPr>
        <xdr:cNvPr id="18" name="吹き出し: 四角形 1">
          <a:extLst>
            <a:ext uri="{FF2B5EF4-FFF2-40B4-BE49-F238E27FC236}">
              <a16:creationId xmlns:a16="http://schemas.microsoft.com/office/drawing/2014/main" id="{00000000-0008-0000-0C00-000012000000}"/>
            </a:ext>
          </a:extLst>
        </xdr:cNvPr>
        <xdr:cNvSpPr/>
      </xdr:nvSpPr>
      <xdr:spPr>
        <a:xfrm>
          <a:off x="12603480" y="1844040"/>
          <a:ext cx="1790700" cy="525780"/>
        </a:xfrm>
        <a:prstGeom prst="wedgeRectCallout">
          <a:avLst>
            <a:gd name="adj1" fmla="val -73284"/>
            <a:gd name="adj2" fmla="val -4220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基本情報入力シートから転記されます。</a:t>
          </a:r>
        </a:p>
      </xdr:txBody>
    </xdr:sp>
    <xdr:clientData/>
  </xdr:twoCellAnchor>
  <xdr:twoCellAnchor>
    <xdr:from>
      <xdr:col>76</xdr:col>
      <xdr:colOff>7620</xdr:colOff>
      <xdr:row>15</xdr:row>
      <xdr:rowOff>7620</xdr:rowOff>
    </xdr:from>
    <xdr:to>
      <xdr:col>81</xdr:col>
      <xdr:colOff>297180</xdr:colOff>
      <xdr:row>17</xdr:row>
      <xdr:rowOff>76200</xdr:rowOff>
    </xdr:to>
    <xdr:sp macro="" textlink="">
      <xdr:nvSpPr>
        <xdr:cNvPr id="19" name="吹き出し: 四角形 1">
          <a:extLst>
            <a:ext uri="{FF2B5EF4-FFF2-40B4-BE49-F238E27FC236}">
              <a16:creationId xmlns:a16="http://schemas.microsoft.com/office/drawing/2014/main" id="{00000000-0008-0000-0C00-000013000000}"/>
            </a:ext>
          </a:extLst>
        </xdr:cNvPr>
        <xdr:cNvSpPr/>
      </xdr:nvSpPr>
      <xdr:spPr>
        <a:xfrm>
          <a:off x="12694920" y="3840480"/>
          <a:ext cx="1912620" cy="754380"/>
        </a:xfrm>
        <a:prstGeom prst="wedgeRectCallout">
          <a:avLst>
            <a:gd name="adj1" fmla="val -73284"/>
            <a:gd name="adj2" fmla="val -42209"/>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リース契約を締結予定の場合は、リース使用者の情報を記載してください。</a:t>
          </a:r>
        </a:p>
      </xdr:txBody>
    </xdr:sp>
    <xdr:clientData/>
  </xdr:twoCellAnchor>
  <xdr:twoCellAnchor>
    <xdr:from>
      <xdr:col>64</xdr:col>
      <xdr:colOff>30480</xdr:colOff>
      <xdr:row>152</xdr:row>
      <xdr:rowOff>266700</xdr:rowOff>
    </xdr:from>
    <xdr:to>
      <xdr:col>81</xdr:col>
      <xdr:colOff>449580</xdr:colOff>
      <xdr:row>156</xdr:row>
      <xdr:rowOff>78105</xdr:rowOff>
    </xdr:to>
    <xdr:sp macro="" textlink="">
      <xdr:nvSpPr>
        <xdr:cNvPr id="20" name="吹き出し: 四角形 9">
          <a:extLst>
            <a:ext uri="{FF2B5EF4-FFF2-40B4-BE49-F238E27FC236}">
              <a16:creationId xmlns:a16="http://schemas.microsoft.com/office/drawing/2014/main" id="{00000000-0008-0000-0C00-000014000000}"/>
            </a:ext>
          </a:extLst>
        </xdr:cNvPr>
        <xdr:cNvSpPr/>
      </xdr:nvSpPr>
      <xdr:spPr>
        <a:xfrm>
          <a:off x="12557760" y="30937200"/>
          <a:ext cx="2202180" cy="1152525"/>
        </a:xfrm>
        <a:prstGeom prst="wedgeRectCallout">
          <a:avLst>
            <a:gd name="adj1" fmla="val -65872"/>
            <a:gd name="adj2" fmla="val -3271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電力会社発行の電力明細記載の使用電力量を転記してください。</a:t>
          </a:r>
          <a:r>
            <a:rPr kumimoji="1" lang="en-US" altLang="ja-JP" sz="1100">
              <a:solidFill>
                <a:sysClr val="windowText" lastClr="000000"/>
              </a:solidFill>
              <a:latin typeface="+mn-ea"/>
              <a:ea typeface="+mn-ea"/>
            </a:rPr>
            <a:t>1</a:t>
          </a:r>
          <a:r>
            <a:rPr kumimoji="1" lang="ja-JP" altLang="en-US" sz="1100">
              <a:solidFill>
                <a:sysClr val="windowText" lastClr="000000"/>
              </a:solidFill>
              <a:latin typeface="+mn-ea"/>
              <a:ea typeface="+mn-ea"/>
            </a:rPr>
            <a:t>受給契約</a:t>
          </a:r>
          <a:r>
            <a:rPr kumimoji="1" lang="en-US" altLang="ja-JP" sz="1100">
              <a:solidFill>
                <a:sysClr val="windowText" lastClr="000000"/>
              </a:solidFill>
              <a:latin typeface="+mn-ea"/>
              <a:ea typeface="+mn-ea"/>
            </a:rPr>
            <a:t>1</a:t>
          </a:r>
          <a:r>
            <a:rPr kumimoji="1" lang="ja-JP" altLang="en-US" sz="1100">
              <a:solidFill>
                <a:sysClr val="windowText" lastClr="000000"/>
              </a:solidFill>
              <a:latin typeface="+mn-ea"/>
              <a:ea typeface="+mn-ea"/>
            </a:rPr>
            <a:t>申請となります。発電設備を導入する</a:t>
          </a:r>
          <a:r>
            <a:rPr kumimoji="1" lang="en-US" altLang="ja-JP" sz="1100">
              <a:solidFill>
                <a:sysClr val="windowText" lastClr="000000"/>
              </a:solidFill>
              <a:latin typeface="+mn-ea"/>
              <a:ea typeface="+mn-ea"/>
            </a:rPr>
            <a:t>1</a:t>
          </a:r>
          <a:r>
            <a:rPr kumimoji="1" lang="ja-JP" altLang="en-US" sz="1100">
              <a:solidFill>
                <a:sysClr val="windowText" lastClr="000000"/>
              </a:solidFill>
              <a:latin typeface="+mn-ea"/>
              <a:ea typeface="+mn-ea"/>
            </a:rPr>
            <a:t>受給契約分の使用電力量のみ記載してください。</a:t>
          </a:r>
        </a:p>
      </xdr:txBody>
    </xdr:sp>
    <xdr:clientData/>
  </xdr:twoCellAnchor>
  <xdr:twoCellAnchor>
    <xdr:from>
      <xdr:col>64</xdr:col>
      <xdr:colOff>7620</xdr:colOff>
      <xdr:row>158</xdr:row>
      <xdr:rowOff>60960</xdr:rowOff>
    </xdr:from>
    <xdr:to>
      <xdr:col>81</xdr:col>
      <xdr:colOff>320040</xdr:colOff>
      <xdr:row>160</xdr:row>
      <xdr:rowOff>83820</xdr:rowOff>
    </xdr:to>
    <xdr:sp macro="" textlink="">
      <xdr:nvSpPr>
        <xdr:cNvPr id="21" name="吹き出し: 四角形 9">
          <a:extLst>
            <a:ext uri="{FF2B5EF4-FFF2-40B4-BE49-F238E27FC236}">
              <a16:creationId xmlns:a16="http://schemas.microsoft.com/office/drawing/2014/main" id="{00000000-0008-0000-0C00-000015000000}"/>
            </a:ext>
          </a:extLst>
        </xdr:cNvPr>
        <xdr:cNvSpPr/>
      </xdr:nvSpPr>
      <xdr:spPr>
        <a:xfrm>
          <a:off x="12534900" y="32743140"/>
          <a:ext cx="2095500" cy="693420"/>
        </a:xfrm>
        <a:prstGeom prst="wedgeRectCallout">
          <a:avLst>
            <a:gd name="adj1" fmla="val -65872"/>
            <a:gd name="adj2" fmla="val -3271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メーカー等作成の発電シミュレーションの値を転記してください。</a:t>
          </a:r>
        </a:p>
      </xdr:txBody>
    </xdr:sp>
    <xdr:clientData/>
  </xdr:twoCellAnchor>
  <xdr:twoCellAnchor>
    <xdr:from>
      <xdr:col>64</xdr:col>
      <xdr:colOff>38100</xdr:colOff>
      <xdr:row>291</xdr:row>
      <xdr:rowOff>182880</xdr:rowOff>
    </xdr:from>
    <xdr:to>
      <xdr:col>82</xdr:col>
      <xdr:colOff>0</xdr:colOff>
      <xdr:row>295</xdr:row>
      <xdr:rowOff>7620</xdr:rowOff>
    </xdr:to>
    <xdr:sp macro="" textlink="">
      <xdr:nvSpPr>
        <xdr:cNvPr id="27" name="吹き出し: 四角形 22">
          <a:extLst>
            <a:ext uri="{FF2B5EF4-FFF2-40B4-BE49-F238E27FC236}">
              <a16:creationId xmlns:a16="http://schemas.microsoft.com/office/drawing/2014/main" id="{00000000-0008-0000-0C00-00001B000000}"/>
            </a:ext>
          </a:extLst>
        </xdr:cNvPr>
        <xdr:cNvSpPr/>
      </xdr:nvSpPr>
      <xdr:spPr>
        <a:xfrm>
          <a:off x="12565380" y="58475880"/>
          <a:ext cx="2362200" cy="922020"/>
        </a:xfrm>
        <a:prstGeom prst="wedgeRectCallout">
          <a:avLst>
            <a:gd name="adj1" fmla="val -77681"/>
            <a:gd name="adj2" fmla="val 34657"/>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必要に応じて記入してください。同時期に本事業を活用し、複数施設へ再エネ設備を導入する場合も記載必要です。</a:t>
          </a:r>
        </a:p>
      </xdr:txBody>
    </xdr:sp>
    <xdr:clientData/>
  </xdr:twoCellAnchor>
  <xdr:twoCellAnchor>
    <xdr:from>
      <xdr:col>58</xdr:col>
      <xdr:colOff>579120</xdr:colOff>
      <xdr:row>302</xdr:row>
      <xdr:rowOff>190500</xdr:rowOff>
    </xdr:from>
    <xdr:to>
      <xdr:col>64</xdr:col>
      <xdr:colOff>72390</xdr:colOff>
      <xdr:row>305</xdr:row>
      <xdr:rowOff>28576</xdr:rowOff>
    </xdr:to>
    <xdr:sp macro="" textlink="">
      <xdr:nvSpPr>
        <xdr:cNvPr id="28" name="吹き出し: 四角形 25">
          <a:extLst>
            <a:ext uri="{FF2B5EF4-FFF2-40B4-BE49-F238E27FC236}">
              <a16:creationId xmlns:a16="http://schemas.microsoft.com/office/drawing/2014/main" id="{00000000-0008-0000-0C00-00001C000000}"/>
            </a:ext>
          </a:extLst>
        </xdr:cNvPr>
        <xdr:cNvSpPr/>
      </xdr:nvSpPr>
      <xdr:spPr>
        <a:xfrm>
          <a:off x="10271760" y="61394340"/>
          <a:ext cx="2327910" cy="561976"/>
        </a:xfrm>
        <a:prstGeom prst="wedgeRectCallout">
          <a:avLst>
            <a:gd name="adj1" fmla="val -82496"/>
            <a:gd name="adj2" fmla="val 6847"/>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固定価格買取制度を活用する場合は助成対象外となります。</a:t>
          </a:r>
        </a:p>
      </xdr:txBody>
    </xdr:sp>
    <xdr:clientData/>
  </xdr:twoCellAnchor>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213360</xdr:colOff>
          <xdr:row>245</xdr:row>
          <xdr:rowOff>76200</xdr:rowOff>
        </xdr:from>
        <xdr:to>
          <xdr:col>5</xdr:col>
          <xdr:colOff>68580</xdr:colOff>
          <xdr:row>245</xdr:row>
          <xdr:rowOff>388620</xdr:rowOff>
        </xdr:to>
        <xdr:sp macro="" textlink="">
          <xdr:nvSpPr>
            <xdr:cNvPr id="24586" name="Check Box 10" hidden="1">
              <a:extLst>
                <a:ext uri="{63B3BB69-23CF-44E3-9099-C40C66FF867C}">
                  <a14:compatExt spid="_x0000_s24586"/>
                </a:ext>
                <a:ext uri="{FF2B5EF4-FFF2-40B4-BE49-F238E27FC236}">
                  <a16:creationId xmlns:a16="http://schemas.microsoft.com/office/drawing/2014/main" id="{00000000-0008-0000-0D00-00000A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45720</xdr:colOff>
          <xdr:row>245</xdr:row>
          <xdr:rowOff>83820</xdr:rowOff>
        </xdr:from>
        <xdr:to>
          <xdr:col>5</xdr:col>
          <xdr:colOff>632460</xdr:colOff>
          <xdr:row>245</xdr:row>
          <xdr:rowOff>396240</xdr:rowOff>
        </xdr:to>
        <xdr:sp macro="" textlink="">
          <xdr:nvSpPr>
            <xdr:cNvPr id="24587" name="Check Box 11" hidden="1">
              <a:extLst>
                <a:ext uri="{63B3BB69-23CF-44E3-9099-C40C66FF867C}">
                  <a14:compatExt spid="_x0000_s24587"/>
                </a:ext>
                <a:ext uri="{FF2B5EF4-FFF2-40B4-BE49-F238E27FC236}">
                  <a16:creationId xmlns:a16="http://schemas.microsoft.com/office/drawing/2014/main" id="{00000000-0008-0000-0D00-00000B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なし</a:t>
              </a:r>
            </a:p>
          </xdr:txBody>
        </xdr:sp>
        <xdr:clientData/>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91440</xdr:colOff>
          <xdr:row>344</xdr:row>
          <xdr:rowOff>106680</xdr:rowOff>
        </xdr:from>
        <xdr:to>
          <xdr:col>5</xdr:col>
          <xdr:colOff>15240</xdr:colOff>
          <xdr:row>344</xdr:row>
          <xdr:rowOff>342900</xdr:rowOff>
        </xdr:to>
        <xdr:sp macro="" textlink="">
          <xdr:nvSpPr>
            <xdr:cNvPr id="25640" name="Check Box 40" hidden="1">
              <a:extLst>
                <a:ext uri="{63B3BB69-23CF-44E3-9099-C40C66FF867C}">
                  <a14:compatExt spid="_x0000_s25640"/>
                </a:ext>
                <a:ext uri="{FF2B5EF4-FFF2-40B4-BE49-F238E27FC236}">
                  <a16:creationId xmlns:a16="http://schemas.microsoft.com/office/drawing/2014/main" id="{00000000-0008-0000-0E00-000028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655320</xdr:colOff>
          <xdr:row>344</xdr:row>
          <xdr:rowOff>114300</xdr:rowOff>
        </xdr:from>
        <xdr:to>
          <xdr:col>5</xdr:col>
          <xdr:colOff>579120</xdr:colOff>
          <xdr:row>344</xdr:row>
          <xdr:rowOff>350520</xdr:rowOff>
        </xdr:to>
        <xdr:sp macro="" textlink="">
          <xdr:nvSpPr>
            <xdr:cNvPr id="25641" name="Check Box 41" hidden="1">
              <a:extLst>
                <a:ext uri="{63B3BB69-23CF-44E3-9099-C40C66FF867C}">
                  <a14:compatExt spid="_x0000_s25641"/>
                </a:ext>
                <a:ext uri="{FF2B5EF4-FFF2-40B4-BE49-F238E27FC236}">
                  <a16:creationId xmlns:a16="http://schemas.microsoft.com/office/drawing/2014/main" id="{00000000-0008-0000-0E00-000029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91440</xdr:colOff>
          <xdr:row>344</xdr:row>
          <xdr:rowOff>106680</xdr:rowOff>
        </xdr:from>
        <xdr:to>
          <xdr:col>5</xdr:col>
          <xdr:colOff>15240</xdr:colOff>
          <xdr:row>344</xdr:row>
          <xdr:rowOff>342900</xdr:rowOff>
        </xdr:to>
        <xdr:sp macro="" textlink="">
          <xdr:nvSpPr>
            <xdr:cNvPr id="25642" name="Check Box 42" hidden="1">
              <a:extLst>
                <a:ext uri="{63B3BB69-23CF-44E3-9099-C40C66FF867C}">
                  <a14:compatExt spid="_x0000_s25642"/>
                </a:ext>
                <a:ext uri="{FF2B5EF4-FFF2-40B4-BE49-F238E27FC236}">
                  <a16:creationId xmlns:a16="http://schemas.microsoft.com/office/drawing/2014/main" id="{00000000-0008-0000-0E00-00002A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655320</xdr:colOff>
          <xdr:row>344</xdr:row>
          <xdr:rowOff>114300</xdr:rowOff>
        </xdr:from>
        <xdr:to>
          <xdr:col>5</xdr:col>
          <xdr:colOff>579120</xdr:colOff>
          <xdr:row>344</xdr:row>
          <xdr:rowOff>350520</xdr:rowOff>
        </xdr:to>
        <xdr:sp macro="" textlink="">
          <xdr:nvSpPr>
            <xdr:cNvPr id="25643" name="Check Box 43" hidden="1">
              <a:extLst>
                <a:ext uri="{63B3BB69-23CF-44E3-9099-C40C66FF867C}">
                  <a14:compatExt spid="_x0000_s25643"/>
                </a:ext>
                <a:ext uri="{FF2B5EF4-FFF2-40B4-BE49-F238E27FC236}">
                  <a16:creationId xmlns:a16="http://schemas.microsoft.com/office/drawing/2014/main" id="{00000000-0008-0000-0E00-00002B6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なし</a:t>
              </a:r>
            </a:p>
          </xdr:txBody>
        </xdr:sp>
        <xdr:clientData/>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91440</xdr:colOff>
          <xdr:row>342</xdr:row>
          <xdr:rowOff>106680</xdr:rowOff>
        </xdr:from>
        <xdr:to>
          <xdr:col>5</xdr:col>
          <xdr:colOff>15240</xdr:colOff>
          <xdr:row>342</xdr:row>
          <xdr:rowOff>342900</xdr:rowOff>
        </xdr:to>
        <xdr:sp macro="" textlink="">
          <xdr:nvSpPr>
            <xdr:cNvPr id="26652" name="Check Box 28" hidden="1">
              <a:extLst>
                <a:ext uri="{63B3BB69-23CF-44E3-9099-C40C66FF867C}">
                  <a14:compatExt spid="_x0000_s26652"/>
                </a:ext>
                <a:ext uri="{FF2B5EF4-FFF2-40B4-BE49-F238E27FC236}">
                  <a16:creationId xmlns:a16="http://schemas.microsoft.com/office/drawing/2014/main" id="{00000000-0008-0000-0F00-00001C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655320</xdr:colOff>
          <xdr:row>342</xdr:row>
          <xdr:rowOff>114300</xdr:rowOff>
        </xdr:from>
        <xdr:to>
          <xdr:col>5</xdr:col>
          <xdr:colOff>579120</xdr:colOff>
          <xdr:row>342</xdr:row>
          <xdr:rowOff>350520</xdr:rowOff>
        </xdr:to>
        <xdr:sp macro="" textlink="">
          <xdr:nvSpPr>
            <xdr:cNvPr id="26653" name="Check Box 29" hidden="1">
              <a:extLst>
                <a:ext uri="{63B3BB69-23CF-44E3-9099-C40C66FF867C}">
                  <a14:compatExt spid="_x0000_s26653"/>
                </a:ext>
                <a:ext uri="{FF2B5EF4-FFF2-40B4-BE49-F238E27FC236}">
                  <a16:creationId xmlns:a16="http://schemas.microsoft.com/office/drawing/2014/main" id="{00000000-0008-0000-0F00-00001D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91440</xdr:colOff>
          <xdr:row>342</xdr:row>
          <xdr:rowOff>106680</xdr:rowOff>
        </xdr:from>
        <xdr:to>
          <xdr:col>5</xdr:col>
          <xdr:colOff>15240</xdr:colOff>
          <xdr:row>342</xdr:row>
          <xdr:rowOff>342900</xdr:rowOff>
        </xdr:to>
        <xdr:sp macro="" textlink="">
          <xdr:nvSpPr>
            <xdr:cNvPr id="26654" name="Check Box 30" hidden="1">
              <a:extLst>
                <a:ext uri="{63B3BB69-23CF-44E3-9099-C40C66FF867C}">
                  <a14:compatExt spid="_x0000_s26654"/>
                </a:ext>
                <a:ext uri="{FF2B5EF4-FFF2-40B4-BE49-F238E27FC236}">
                  <a16:creationId xmlns:a16="http://schemas.microsoft.com/office/drawing/2014/main" id="{00000000-0008-0000-0F00-00001E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655320</xdr:colOff>
          <xdr:row>342</xdr:row>
          <xdr:rowOff>114300</xdr:rowOff>
        </xdr:from>
        <xdr:to>
          <xdr:col>5</xdr:col>
          <xdr:colOff>579120</xdr:colOff>
          <xdr:row>342</xdr:row>
          <xdr:rowOff>350520</xdr:rowOff>
        </xdr:to>
        <xdr:sp macro="" textlink="">
          <xdr:nvSpPr>
            <xdr:cNvPr id="26655" name="Check Box 31" hidden="1">
              <a:extLst>
                <a:ext uri="{63B3BB69-23CF-44E3-9099-C40C66FF867C}">
                  <a14:compatExt spid="_x0000_s26655"/>
                </a:ext>
                <a:ext uri="{FF2B5EF4-FFF2-40B4-BE49-F238E27FC236}">
                  <a16:creationId xmlns:a16="http://schemas.microsoft.com/office/drawing/2014/main" id="{00000000-0008-0000-0F00-00001F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なし</a:t>
              </a:r>
            </a:p>
          </xdr:txBody>
        </xdr:sp>
        <xdr:clientData/>
      </xdr:twoCellAnchor>
    </mc:Choice>
    <mc:Fallback/>
  </mc:AlternateContent>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91440</xdr:colOff>
          <xdr:row>532</xdr:row>
          <xdr:rowOff>106680</xdr:rowOff>
        </xdr:from>
        <xdr:to>
          <xdr:col>5</xdr:col>
          <xdr:colOff>15240</xdr:colOff>
          <xdr:row>532</xdr:row>
          <xdr:rowOff>342900</xdr:rowOff>
        </xdr:to>
        <xdr:sp macro="" textlink="">
          <xdr:nvSpPr>
            <xdr:cNvPr id="28655" name="Check Box 1007" hidden="1">
              <a:extLst>
                <a:ext uri="{63B3BB69-23CF-44E3-9099-C40C66FF867C}">
                  <a14:compatExt spid="_x0000_s28655"/>
                </a:ext>
                <a:ext uri="{FF2B5EF4-FFF2-40B4-BE49-F238E27FC236}">
                  <a16:creationId xmlns:a16="http://schemas.microsoft.com/office/drawing/2014/main" id="{00000000-0008-0000-1000-0000EF6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655320</xdr:colOff>
          <xdr:row>532</xdr:row>
          <xdr:rowOff>114300</xdr:rowOff>
        </xdr:from>
        <xdr:to>
          <xdr:col>5</xdr:col>
          <xdr:colOff>579120</xdr:colOff>
          <xdr:row>532</xdr:row>
          <xdr:rowOff>350520</xdr:rowOff>
        </xdr:to>
        <xdr:sp macro="" textlink="">
          <xdr:nvSpPr>
            <xdr:cNvPr id="28656" name="Check Box 1008" hidden="1">
              <a:extLst>
                <a:ext uri="{63B3BB69-23CF-44E3-9099-C40C66FF867C}">
                  <a14:compatExt spid="_x0000_s28656"/>
                </a:ext>
                <a:ext uri="{FF2B5EF4-FFF2-40B4-BE49-F238E27FC236}">
                  <a16:creationId xmlns:a16="http://schemas.microsoft.com/office/drawing/2014/main" id="{00000000-0008-0000-1000-0000F06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なし</a:t>
              </a:r>
            </a:p>
          </xdr:txBody>
        </xdr:sp>
        <xdr:clientData/>
      </xdr:twoCellAnchor>
    </mc:Choice>
    <mc:Fallback/>
  </mc:AlternateContent>
  <xdr:twoCellAnchor>
    <xdr:from>
      <xdr:col>26</xdr:col>
      <xdr:colOff>0</xdr:colOff>
      <xdr:row>447</xdr:row>
      <xdr:rowOff>129540</xdr:rowOff>
    </xdr:from>
    <xdr:to>
      <xdr:col>31</xdr:col>
      <xdr:colOff>41910</xdr:colOff>
      <xdr:row>454</xdr:row>
      <xdr:rowOff>114300</xdr:rowOff>
    </xdr:to>
    <xdr:sp macro="" textlink="">
      <xdr:nvSpPr>
        <xdr:cNvPr id="4" name="吹き出し: 四角形 9">
          <a:extLst>
            <a:ext uri="{FF2B5EF4-FFF2-40B4-BE49-F238E27FC236}">
              <a16:creationId xmlns:a16="http://schemas.microsoft.com/office/drawing/2014/main" id="{00000000-0008-0000-1000-000004000000}"/>
            </a:ext>
          </a:extLst>
        </xdr:cNvPr>
        <xdr:cNvSpPr/>
      </xdr:nvSpPr>
      <xdr:spPr>
        <a:xfrm>
          <a:off x="7185660" y="43868340"/>
          <a:ext cx="2167890" cy="1158240"/>
        </a:xfrm>
        <a:prstGeom prst="wedgeRectCallout">
          <a:avLst>
            <a:gd name="adj1" fmla="val -65872"/>
            <a:gd name="adj2" fmla="val -3271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体制図は第</a:t>
          </a:r>
          <a:r>
            <a:rPr kumimoji="1" lang="en-US" altLang="ja-JP" sz="1100">
              <a:solidFill>
                <a:sysClr val="windowText" lastClr="000000"/>
              </a:solidFill>
              <a:latin typeface="+mn-ea"/>
              <a:ea typeface="+mn-ea"/>
            </a:rPr>
            <a:t>3</a:t>
          </a:r>
          <a:r>
            <a:rPr kumimoji="1" lang="ja-JP" altLang="en-US" sz="1100">
              <a:solidFill>
                <a:sysClr val="windowText" lastClr="000000"/>
              </a:solidFill>
              <a:latin typeface="+mn-ea"/>
              <a:ea typeface="+mn-ea"/>
            </a:rPr>
            <a:t>者所有、自己託送、リース契約のいずれかを行う場合に</a:t>
          </a:r>
        </a:p>
        <a:p>
          <a:pPr algn="l"/>
          <a:r>
            <a:rPr kumimoji="1" lang="ja-JP" altLang="en-US" sz="1100">
              <a:solidFill>
                <a:sysClr val="windowText" lastClr="000000"/>
              </a:solidFill>
              <a:latin typeface="+mn-ea"/>
              <a:ea typeface="+mn-ea"/>
            </a:rPr>
            <a:t>作成してください。</a:t>
          </a:r>
        </a:p>
      </xdr:txBody>
    </xdr:sp>
    <xdr:clientData/>
  </xdr:twoCellAnchor>
  <xdr:twoCellAnchor>
    <xdr:from>
      <xdr:col>24</xdr:col>
      <xdr:colOff>384312</xdr:colOff>
      <xdr:row>447</xdr:row>
      <xdr:rowOff>0</xdr:rowOff>
    </xdr:from>
    <xdr:to>
      <xdr:col>26</xdr:col>
      <xdr:colOff>0</xdr:colOff>
      <xdr:row>455</xdr:row>
      <xdr:rowOff>159025</xdr:rowOff>
    </xdr:to>
    <xdr:sp macro="" textlink="">
      <xdr:nvSpPr>
        <xdr:cNvPr id="5" name="正方形/長方形 4">
          <a:extLst>
            <a:ext uri="{FF2B5EF4-FFF2-40B4-BE49-F238E27FC236}">
              <a16:creationId xmlns:a16="http://schemas.microsoft.com/office/drawing/2014/main" id="{00000000-0008-0000-1000-000005000000}"/>
            </a:ext>
          </a:extLst>
        </xdr:cNvPr>
        <xdr:cNvSpPr/>
      </xdr:nvSpPr>
      <xdr:spPr>
        <a:xfrm>
          <a:off x="6838452" y="43738800"/>
          <a:ext cx="347208" cy="150014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ここは表形式で体制図は別途求める</a:t>
          </a:r>
          <a:endParaRPr kumimoji="1" lang="en-US" altLang="ja-JP" sz="1100"/>
        </a:p>
        <a:p>
          <a:pPr algn="l"/>
          <a:endParaRPr kumimoji="1" lang="en-US" altLang="ja-JP" sz="1100"/>
        </a:p>
        <a:p>
          <a:pPr algn="l"/>
          <a:r>
            <a:rPr kumimoji="1" lang="ja-JP" altLang="en-US" sz="1100"/>
            <a:t>経理担当者とか要らない</a:t>
          </a:r>
          <a:endParaRPr kumimoji="1" lang="en-US" altLang="ja-JP" sz="1100"/>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63</xdr:col>
      <xdr:colOff>143436</xdr:colOff>
      <xdr:row>113</xdr:row>
      <xdr:rowOff>143434</xdr:rowOff>
    </xdr:from>
    <xdr:to>
      <xdr:col>64</xdr:col>
      <xdr:colOff>2296086</xdr:colOff>
      <xdr:row>118</xdr:row>
      <xdr:rowOff>168535</xdr:rowOff>
    </xdr:to>
    <xdr:sp macro="" textlink="">
      <xdr:nvSpPr>
        <xdr:cNvPr id="2" name="吹き出し: 四角形 9">
          <a:extLst>
            <a:ext uri="{FF2B5EF4-FFF2-40B4-BE49-F238E27FC236}">
              <a16:creationId xmlns:a16="http://schemas.microsoft.com/office/drawing/2014/main" id="{00000000-0008-0000-1100-000002000000}"/>
            </a:ext>
          </a:extLst>
        </xdr:cNvPr>
        <xdr:cNvSpPr/>
      </xdr:nvSpPr>
      <xdr:spPr>
        <a:xfrm>
          <a:off x="13226976" y="24382654"/>
          <a:ext cx="2305050" cy="863301"/>
        </a:xfrm>
        <a:prstGeom prst="wedgeRectCallout">
          <a:avLst>
            <a:gd name="adj1" fmla="val -65872"/>
            <a:gd name="adj2" fmla="val -3271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今回の申請内容に対し、証書発行事業者が対応可能かどうか確認の上、スケジュールを記載してください。</a:t>
          </a:r>
        </a:p>
      </xdr:txBody>
    </xdr:sp>
    <xdr:clientData/>
  </xdr:twoCellAnchor>
  <xdr:twoCellAnchor>
    <xdr:from>
      <xdr:col>64</xdr:col>
      <xdr:colOff>17930</xdr:colOff>
      <xdr:row>4</xdr:row>
      <xdr:rowOff>35859</xdr:rowOff>
    </xdr:from>
    <xdr:to>
      <xdr:col>64</xdr:col>
      <xdr:colOff>2322980</xdr:colOff>
      <xdr:row>7</xdr:row>
      <xdr:rowOff>25101</xdr:rowOff>
    </xdr:to>
    <xdr:sp macro="" textlink="">
      <xdr:nvSpPr>
        <xdr:cNvPr id="3" name="吹き出し: 四角形 9">
          <a:extLst>
            <a:ext uri="{FF2B5EF4-FFF2-40B4-BE49-F238E27FC236}">
              <a16:creationId xmlns:a16="http://schemas.microsoft.com/office/drawing/2014/main" id="{00000000-0008-0000-1100-000003000000}"/>
            </a:ext>
          </a:extLst>
        </xdr:cNvPr>
        <xdr:cNvSpPr/>
      </xdr:nvSpPr>
      <xdr:spPr>
        <a:xfrm>
          <a:off x="13253870" y="790239"/>
          <a:ext cx="2305050" cy="880782"/>
        </a:xfrm>
        <a:prstGeom prst="wedgeRectCallout">
          <a:avLst>
            <a:gd name="adj1" fmla="val -65872"/>
            <a:gd name="adj2" fmla="val -3271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都内の環境価値消費場所とその施設の消費電力量を記載してください。</a:t>
          </a:r>
        </a:p>
      </xdr:txBody>
    </xdr:sp>
    <xdr:clientData/>
  </xdr:twoCellAnchor>
  <xdr:twoCellAnchor>
    <xdr:from>
      <xdr:col>63</xdr:col>
      <xdr:colOff>44824</xdr:colOff>
      <xdr:row>100</xdr:row>
      <xdr:rowOff>143435</xdr:rowOff>
    </xdr:from>
    <xdr:to>
      <xdr:col>64</xdr:col>
      <xdr:colOff>2197474</xdr:colOff>
      <xdr:row>105</xdr:row>
      <xdr:rowOff>168535</xdr:rowOff>
    </xdr:to>
    <xdr:sp macro="" textlink="">
      <xdr:nvSpPr>
        <xdr:cNvPr id="4" name="吹き出し: 四角形 9">
          <a:extLst>
            <a:ext uri="{FF2B5EF4-FFF2-40B4-BE49-F238E27FC236}">
              <a16:creationId xmlns:a16="http://schemas.microsoft.com/office/drawing/2014/main" id="{00000000-0008-0000-1100-000004000000}"/>
            </a:ext>
          </a:extLst>
        </xdr:cNvPr>
        <xdr:cNvSpPr/>
      </xdr:nvSpPr>
      <xdr:spPr>
        <a:xfrm>
          <a:off x="13128364" y="22195715"/>
          <a:ext cx="2305050" cy="863300"/>
        </a:xfrm>
        <a:prstGeom prst="wedgeRectCallout">
          <a:avLst>
            <a:gd name="adj1" fmla="val -65872"/>
            <a:gd name="adj2" fmla="val -3271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都内施設の消費電力量がこの数値を下回る場合、申請できません。</a:t>
          </a:r>
        </a:p>
      </xdr:txBody>
    </xdr:sp>
    <xdr:clientData/>
  </xdr:twoCellAnchor>
  <xdr:twoCellAnchor>
    <xdr:from>
      <xdr:col>12</xdr:col>
      <xdr:colOff>618565</xdr:colOff>
      <xdr:row>0</xdr:row>
      <xdr:rowOff>44825</xdr:rowOff>
    </xdr:from>
    <xdr:to>
      <xdr:col>51</xdr:col>
      <xdr:colOff>538893</xdr:colOff>
      <xdr:row>2</xdr:row>
      <xdr:rowOff>176606</xdr:rowOff>
    </xdr:to>
    <xdr:sp macro="" textlink="">
      <xdr:nvSpPr>
        <xdr:cNvPr id="5" name="Text Box 334">
          <a:extLst>
            <a:ext uri="{FF2B5EF4-FFF2-40B4-BE49-F238E27FC236}">
              <a16:creationId xmlns:a16="http://schemas.microsoft.com/office/drawing/2014/main" id="{00000000-0008-0000-1100-000005000000}"/>
            </a:ext>
          </a:extLst>
        </xdr:cNvPr>
        <xdr:cNvSpPr txBox="1">
          <a:spLocks noChangeArrowheads="1"/>
        </xdr:cNvSpPr>
      </xdr:nvSpPr>
      <xdr:spPr bwMode="auto">
        <a:xfrm>
          <a:off x="6478345" y="44825"/>
          <a:ext cx="819488" cy="467061"/>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ctr"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63</xdr:col>
      <xdr:colOff>107576</xdr:colOff>
      <xdr:row>107</xdr:row>
      <xdr:rowOff>161365</xdr:rowOff>
    </xdr:from>
    <xdr:to>
      <xdr:col>64</xdr:col>
      <xdr:colOff>2260226</xdr:colOff>
      <xdr:row>113</xdr:row>
      <xdr:rowOff>16136</xdr:rowOff>
    </xdr:to>
    <xdr:sp macro="" textlink="">
      <xdr:nvSpPr>
        <xdr:cNvPr id="6" name="吹き出し: 四角形 9">
          <a:extLst>
            <a:ext uri="{FF2B5EF4-FFF2-40B4-BE49-F238E27FC236}">
              <a16:creationId xmlns:a16="http://schemas.microsoft.com/office/drawing/2014/main" id="{00000000-0008-0000-1100-000006000000}"/>
            </a:ext>
          </a:extLst>
        </xdr:cNvPr>
        <xdr:cNvSpPr/>
      </xdr:nvSpPr>
      <xdr:spPr>
        <a:xfrm>
          <a:off x="13191116" y="23394745"/>
          <a:ext cx="2305050" cy="860611"/>
        </a:xfrm>
        <a:prstGeom prst="wedgeRectCallout">
          <a:avLst>
            <a:gd name="adj1" fmla="val -65872"/>
            <a:gd name="adj2" fmla="val -3271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ここの</a:t>
          </a:r>
          <a:r>
            <a:rPr kumimoji="1" lang="en-US" altLang="ja-JP" sz="1100">
              <a:solidFill>
                <a:sysClr val="windowText" lastClr="000000"/>
              </a:solidFill>
              <a:latin typeface="+mn-ea"/>
              <a:ea typeface="+mn-ea"/>
            </a:rPr>
            <a:t>"</a:t>
          </a:r>
          <a:r>
            <a:rPr kumimoji="1" lang="ja-JP" altLang="en-US" sz="1100">
              <a:solidFill>
                <a:sysClr val="windowText" lastClr="000000"/>
              </a:solidFill>
              <a:latin typeface="+mn-ea"/>
              <a:ea typeface="+mn-ea"/>
            </a:rPr>
            <a:t>設備の審査</a:t>
          </a:r>
          <a:r>
            <a:rPr kumimoji="1" lang="en-US" altLang="ja-JP" sz="1100">
              <a:solidFill>
                <a:sysClr val="windowText" lastClr="000000"/>
              </a:solidFill>
              <a:latin typeface="+mn-ea"/>
              <a:ea typeface="+mn-ea"/>
            </a:rPr>
            <a:t>"</a:t>
          </a:r>
          <a:r>
            <a:rPr kumimoji="1" lang="ja-JP" altLang="en-US" sz="1100">
              <a:solidFill>
                <a:sysClr val="windowText" lastClr="000000"/>
              </a:solidFill>
              <a:latin typeface="+mn-ea"/>
              <a:ea typeface="+mn-ea"/>
            </a:rPr>
            <a:t>は、公社が行う助成金申請に関わる審査ではありません。</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34</xdr:col>
      <xdr:colOff>22860</xdr:colOff>
      <xdr:row>30</xdr:row>
      <xdr:rowOff>99060</xdr:rowOff>
    </xdr:from>
    <xdr:to>
      <xdr:col>37</xdr:col>
      <xdr:colOff>499110</xdr:colOff>
      <xdr:row>31</xdr:row>
      <xdr:rowOff>438150</xdr:rowOff>
    </xdr:to>
    <xdr:sp macro="" textlink="">
      <xdr:nvSpPr>
        <xdr:cNvPr id="2" name="吹き出し: 四角形 9">
          <a:extLst>
            <a:ext uri="{FF2B5EF4-FFF2-40B4-BE49-F238E27FC236}">
              <a16:creationId xmlns:a16="http://schemas.microsoft.com/office/drawing/2014/main" id="{00000000-0008-0000-1200-000002000000}"/>
            </a:ext>
          </a:extLst>
        </xdr:cNvPr>
        <xdr:cNvSpPr/>
      </xdr:nvSpPr>
      <xdr:spPr>
        <a:xfrm>
          <a:off x="12763500" y="12016740"/>
          <a:ext cx="2305050" cy="819150"/>
        </a:xfrm>
        <a:prstGeom prst="wedgeRectCallout">
          <a:avLst>
            <a:gd name="adj1" fmla="val -65872"/>
            <a:gd name="adj2" fmla="val -3271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停電時専用（通常時利用不可）電源の設置が必須となります。</a:t>
          </a:r>
          <a:endParaRPr kumimoji="1" lang="en-US" altLang="ja-JP" sz="1100">
            <a:solidFill>
              <a:sysClr val="windowText" lastClr="000000"/>
            </a:solidFill>
            <a:latin typeface="+mn-ea"/>
            <a:ea typeface="+mn-ea"/>
          </a:endParaRPr>
        </a:p>
      </xdr:txBody>
    </xdr:sp>
    <xdr:clientData/>
  </xdr:twoCellAnchor>
  <xdr:twoCellAnchor>
    <xdr:from>
      <xdr:col>8</xdr:col>
      <xdr:colOff>137160</xdr:colOff>
      <xdr:row>0</xdr:row>
      <xdr:rowOff>127363</xdr:rowOff>
    </xdr:from>
    <xdr:to>
      <xdr:col>26</xdr:col>
      <xdr:colOff>43543</xdr:colOff>
      <xdr:row>0</xdr:row>
      <xdr:rowOff>532790</xdr:rowOff>
    </xdr:to>
    <xdr:sp macro="" textlink="">
      <xdr:nvSpPr>
        <xdr:cNvPr id="3" name="Text Box 334">
          <a:extLst>
            <a:ext uri="{FF2B5EF4-FFF2-40B4-BE49-F238E27FC236}">
              <a16:creationId xmlns:a16="http://schemas.microsoft.com/office/drawing/2014/main" id="{00000000-0008-0000-1200-000003000000}"/>
            </a:ext>
          </a:extLst>
        </xdr:cNvPr>
        <xdr:cNvSpPr txBox="1">
          <a:spLocks noChangeArrowheads="1"/>
        </xdr:cNvSpPr>
      </xdr:nvSpPr>
      <xdr:spPr bwMode="auto">
        <a:xfrm>
          <a:off x="6124303" y="127363"/>
          <a:ext cx="1125583" cy="405427"/>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33</xdr:col>
      <xdr:colOff>76200</xdr:colOff>
      <xdr:row>50</xdr:row>
      <xdr:rowOff>213360</xdr:rowOff>
    </xdr:from>
    <xdr:to>
      <xdr:col>37</xdr:col>
      <xdr:colOff>415290</xdr:colOff>
      <xdr:row>52</xdr:row>
      <xdr:rowOff>26670</xdr:rowOff>
    </xdr:to>
    <xdr:sp macro="" textlink="">
      <xdr:nvSpPr>
        <xdr:cNvPr id="4" name="吹き出し: 四角形 9">
          <a:extLst>
            <a:ext uri="{FF2B5EF4-FFF2-40B4-BE49-F238E27FC236}">
              <a16:creationId xmlns:a16="http://schemas.microsoft.com/office/drawing/2014/main" id="{00000000-0008-0000-1200-000004000000}"/>
            </a:ext>
          </a:extLst>
        </xdr:cNvPr>
        <xdr:cNvSpPr/>
      </xdr:nvSpPr>
      <xdr:spPr>
        <a:xfrm>
          <a:off x="12679680" y="20657820"/>
          <a:ext cx="2305050" cy="819150"/>
        </a:xfrm>
        <a:prstGeom prst="wedgeRectCallout">
          <a:avLst>
            <a:gd name="adj1" fmla="val -65872"/>
            <a:gd name="adj2" fmla="val -3271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図面は、別添いただいても構いません。その場合は、「別添」と記載し、図面を添付してください。</a:t>
          </a:r>
          <a:endParaRPr kumimoji="1" lang="en-US" altLang="ja-JP" sz="1100">
            <a:solidFill>
              <a:sysClr val="windowText" lastClr="000000"/>
            </a:solidFill>
            <a:latin typeface="+mn-ea"/>
            <a:ea typeface="+mn-ea"/>
          </a:endParaRPr>
        </a:p>
      </xdr:txBody>
    </xdr:sp>
    <xdr:clientData/>
  </xdr:twoCellAnchor>
  <xdr:twoCellAnchor>
    <xdr:from>
      <xdr:col>34</xdr:col>
      <xdr:colOff>0</xdr:colOff>
      <xdr:row>75</xdr:row>
      <xdr:rowOff>167640</xdr:rowOff>
    </xdr:from>
    <xdr:to>
      <xdr:col>37</xdr:col>
      <xdr:colOff>476250</xdr:colOff>
      <xdr:row>76</xdr:row>
      <xdr:rowOff>483870</xdr:rowOff>
    </xdr:to>
    <xdr:sp macro="" textlink="">
      <xdr:nvSpPr>
        <xdr:cNvPr id="5" name="吹き出し: 四角形 9">
          <a:extLst>
            <a:ext uri="{FF2B5EF4-FFF2-40B4-BE49-F238E27FC236}">
              <a16:creationId xmlns:a16="http://schemas.microsoft.com/office/drawing/2014/main" id="{00000000-0008-0000-1200-000005000000}"/>
            </a:ext>
          </a:extLst>
        </xdr:cNvPr>
        <xdr:cNvSpPr/>
      </xdr:nvSpPr>
      <xdr:spPr>
        <a:xfrm>
          <a:off x="12740640" y="31120080"/>
          <a:ext cx="2305050" cy="819150"/>
        </a:xfrm>
        <a:prstGeom prst="wedgeRectCallout">
          <a:avLst>
            <a:gd name="adj1" fmla="val -65872"/>
            <a:gd name="adj2" fmla="val -3271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平常時と発災時における負荷への通電経路の切り替えが分かるよう記載してください。</a:t>
          </a:r>
          <a:endParaRPr kumimoji="1" lang="en-US" altLang="ja-JP" sz="1100">
            <a:solidFill>
              <a:sysClr val="windowText" lastClr="000000"/>
            </a:solidFill>
            <a:latin typeface="+mn-ea"/>
            <a:ea typeface="+mn-ea"/>
          </a:endParaRPr>
        </a:p>
      </xdr:txBody>
    </xdr:sp>
    <xdr:clientData/>
  </xdr:twoCellAnchor>
  <xdr:twoCellAnchor>
    <xdr:from>
      <xdr:col>34</xdr:col>
      <xdr:colOff>45720</xdr:colOff>
      <xdr:row>97</xdr:row>
      <xdr:rowOff>144780</xdr:rowOff>
    </xdr:from>
    <xdr:to>
      <xdr:col>37</xdr:col>
      <xdr:colOff>521970</xdr:colOff>
      <xdr:row>98</xdr:row>
      <xdr:rowOff>461010</xdr:rowOff>
    </xdr:to>
    <xdr:sp macro="" textlink="">
      <xdr:nvSpPr>
        <xdr:cNvPr id="6" name="吹き出し: 四角形 9">
          <a:extLst>
            <a:ext uri="{FF2B5EF4-FFF2-40B4-BE49-F238E27FC236}">
              <a16:creationId xmlns:a16="http://schemas.microsoft.com/office/drawing/2014/main" id="{00000000-0008-0000-1200-000006000000}"/>
            </a:ext>
          </a:extLst>
        </xdr:cNvPr>
        <xdr:cNvSpPr/>
      </xdr:nvSpPr>
      <xdr:spPr>
        <a:xfrm>
          <a:off x="12786360" y="40096440"/>
          <a:ext cx="2305050" cy="819150"/>
        </a:xfrm>
        <a:prstGeom prst="wedgeRectCallout">
          <a:avLst>
            <a:gd name="adj1" fmla="val -65872"/>
            <a:gd name="adj2" fmla="val -3271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保持しなければならない発災時容量を下回らない対応方法について記載してください。</a:t>
          </a:r>
          <a:endParaRPr kumimoji="1" lang="en-US" altLang="ja-JP" sz="1100">
            <a:solidFill>
              <a:sysClr val="windowText" lastClr="000000"/>
            </a:solidFill>
            <a:latin typeface="+mn-ea"/>
            <a:ea typeface="+mn-ea"/>
          </a:endParaRPr>
        </a:p>
      </xdr:txBody>
    </xdr:sp>
    <xdr:clientData/>
  </xdr:twoCellAnchor>
  <xdr:twoCellAnchor>
    <xdr:from>
      <xdr:col>34</xdr:col>
      <xdr:colOff>7620</xdr:colOff>
      <xdr:row>5</xdr:row>
      <xdr:rowOff>358140</xdr:rowOff>
    </xdr:from>
    <xdr:to>
      <xdr:col>37</xdr:col>
      <xdr:colOff>483870</xdr:colOff>
      <xdr:row>7</xdr:row>
      <xdr:rowOff>217170</xdr:rowOff>
    </xdr:to>
    <xdr:sp macro="" textlink="">
      <xdr:nvSpPr>
        <xdr:cNvPr id="7" name="吹き出し: 四角形 9">
          <a:extLst>
            <a:ext uri="{FF2B5EF4-FFF2-40B4-BE49-F238E27FC236}">
              <a16:creationId xmlns:a16="http://schemas.microsoft.com/office/drawing/2014/main" id="{00000000-0008-0000-1200-000007000000}"/>
            </a:ext>
          </a:extLst>
        </xdr:cNvPr>
        <xdr:cNvSpPr/>
      </xdr:nvSpPr>
      <xdr:spPr>
        <a:xfrm>
          <a:off x="12748260" y="2773680"/>
          <a:ext cx="2305050" cy="819150"/>
        </a:xfrm>
        <a:prstGeom prst="wedgeRectCallout">
          <a:avLst>
            <a:gd name="adj1" fmla="val -65872"/>
            <a:gd name="adj2" fmla="val -3271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発災時に稼働させる予定の機器、稼働条件等を記載してください。</a:t>
          </a:r>
          <a:endParaRPr kumimoji="1" lang="en-US" altLang="ja-JP" sz="1100">
            <a:solidFill>
              <a:sysClr val="windowText" lastClr="000000"/>
            </a:solidFill>
            <a:latin typeface="+mn-ea"/>
            <a:ea typeface="+mn-ea"/>
          </a:endParaRPr>
        </a:p>
      </xdr:txBody>
    </xdr:sp>
    <xdr:clientData/>
  </xdr:twoCellAnchor>
  <xdr:twoCellAnchor editAs="oneCell">
    <xdr:from>
      <xdr:col>27</xdr:col>
      <xdr:colOff>228601</xdr:colOff>
      <xdr:row>28</xdr:row>
      <xdr:rowOff>243840</xdr:rowOff>
    </xdr:from>
    <xdr:to>
      <xdr:col>31</xdr:col>
      <xdr:colOff>804731</xdr:colOff>
      <xdr:row>42</xdr:row>
      <xdr:rowOff>249414</xdr:rowOff>
    </xdr:to>
    <xdr:pic>
      <xdr:nvPicPr>
        <xdr:cNvPr id="8" name="図 7">
          <a:extLst>
            <a:ext uri="{FF2B5EF4-FFF2-40B4-BE49-F238E27FC236}">
              <a16:creationId xmlns:a16="http://schemas.microsoft.com/office/drawing/2014/main" id="{00000000-0008-0000-1200-000008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132321" y="11201400"/>
          <a:ext cx="5056689" cy="6726414"/>
        </a:xfrm>
        <a:prstGeom prst="rect">
          <a:avLst/>
        </a:prstGeom>
      </xdr:spPr>
    </xdr:pic>
    <xdr:clientData/>
  </xdr:twoCellAnchor>
  <xdr:twoCellAnchor editAs="oneCell">
    <xdr:from>
      <xdr:col>28</xdr:col>
      <xdr:colOff>495301</xdr:colOff>
      <xdr:row>50</xdr:row>
      <xdr:rowOff>481830</xdr:rowOff>
    </xdr:from>
    <xdr:to>
      <xdr:col>31</xdr:col>
      <xdr:colOff>967386</xdr:colOff>
      <xdr:row>61</xdr:row>
      <xdr:rowOff>83819</xdr:rowOff>
    </xdr:to>
    <xdr:pic>
      <xdr:nvPicPr>
        <xdr:cNvPr id="9" name="図 8">
          <a:extLst>
            <a:ext uri="{FF2B5EF4-FFF2-40B4-BE49-F238E27FC236}">
              <a16:creationId xmlns:a16="http://schemas.microsoft.com/office/drawing/2014/main" id="{00000000-0008-0000-1200-000009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8519161" y="20926290"/>
          <a:ext cx="3832504" cy="5134109"/>
        </a:xfrm>
        <a:prstGeom prst="rect">
          <a:avLst/>
        </a:prstGeom>
      </xdr:spPr>
    </xdr:pic>
    <xdr:clientData/>
  </xdr:twoCellAnchor>
  <xdr:twoCellAnchor editAs="oneCell">
    <xdr:from>
      <xdr:col>27</xdr:col>
      <xdr:colOff>83821</xdr:colOff>
      <xdr:row>50</xdr:row>
      <xdr:rowOff>472440</xdr:rowOff>
    </xdr:from>
    <xdr:to>
      <xdr:col>28</xdr:col>
      <xdr:colOff>400084</xdr:colOff>
      <xdr:row>55</xdr:row>
      <xdr:rowOff>83820</xdr:rowOff>
    </xdr:to>
    <xdr:pic>
      <xdr:nvPicPr>
        <xdr:cNvPr id="10" name="図 9">
          <a:extLst>
            <a:ext uri="{FF2B5EF4-FFF2-40B4-BE49-F238E27FC236}">
              <a16:creationId xmlns:a16="http://schemas.microsoft.com/office/drawing/2014/main" id="{00000000-0008-0000-1200-00000A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6987541" y="20916900"/>
          <a:ext cx="1436403" cy="2125980"/>
        </a:xfrm>
        <a:prstGeom prst="rect">
          <a:avLst/>
        </a:prstGeom>
      </xdr:spPr>
    </xdr:pic>
    <xdr:clientData/>
  </xdr:twoCellAnchor>
  <xdr:twoCellAnchor editAs="oneCell">
    <xdr:from>
      <xdr:col>27</xdr:col>
      <xdr:colOff>601980</xdr:colOff>
      <xdr:row>61</xdr:row>
      <xdr:rowOff>255068</xdr:rowOff>
    </xdr:from>
    <xdr:to>
      <xdr:col>31</xdr:col>
      <xdr:colOff>426720</xdr:colOff>
      <xdr:row>70</xdr:row>
      <xdr:rowOff>372181</xdr:rowOff>
    </xdr:to>
    <xdr:pic>
      <xdr:nvPicPr>
        <xdr:cNvPr id="11" name="図 10">
          <a:extLst>
            <a:ext uri="{FF2B5EF4-FFF2-40B4-BE49-F238E27FC236}">
              <a16:creationId xmlns:a16="http://schemas.microsoft.com/office/drawing/2014/main" id="{00000000-0008-0000-1200-00000B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7505700" y="26231648"/>
          <a:ext cx="4305299" cy="2631713"/>
        </a:xfrm>
        <a:prstGeom prst="rect">
          <a:avLst/>
        </a:prstGeom>
        <a:ln>
          <a:solidFill>
            <a:schemeClr val="tx1"/>
          </a:solidFill>
        </a:ln>
      </xdr:spPr>
    </xdr:pic>
    <xdr:clientData/>
  </xdr:twoCellAnchor>
  <xdr:twoCellAnchor>
    <xdr:from>
      <xdr:col>28</xdr:col>
      <xdr:colOff>1119211</xdr:colOff>
      <xdr:row>73</xdr:row>
      <xdr:rowOff>259082</xdr:rowOff>
    </xdr:from>
    <xdr:to>
      <xdr:col>30</xdr:col>
      <xdr:colOff>106680</xdr:colOff>
      <xdr:row>74</xdr:row>
      <xdr:rowOff>181985</xdr:rowOff>
    </xdr:to>
    <xdr:sp macro="" textlink="">
      <xdr:nvSpPr>
        <xdr:cNvPr id="17" name="テキスト ボックス 16">
          <a:extLst>
            <a:ext uri="{FF2B5EF4-FFF2-40B4-BE49-F238E27FC236}">
              <a16:creationId xmlns:a16="http://schemas.microsoft.com/office/drawing/2014/main" id="{00000000-0008-0000-1200-000011000000}"/>
            </a:ext>
          </a:extLst>
        </xdr:cNvPr>
        <xdr:cNvSpPr txBox="1"/>
      </xdr:nvSpPr>
      <xdr:spPr>
        <a:xfrm>
          <a:off x="9143071" y="30205682"/>
          <a:ext cx="1227749" cy="425823"/>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2000"/>
            <a:t>平常時</a:t>
          </a:r>
        </a:p>
      </xdr:txBody>
    </xdr:sp>
    <xdr:clientData/>
  </xdr:twoCellAnchor>
  <xdr:twoCellAnchor>
    <xdr:from>
      <xdr:col>29</xdr:col>
      <xdr:colOff>542879</xdr:colOff>
      <xdr:row>79</xdr:row>
      <xdr:rowOff>270781</xdr:rowOff>
    </xdr:from>
    <xdr:to>
      <xdr:col>29</xdr:col>
      <xdr:colOff>944323</xdr:colOff>
      <xdr:row>81</xdr:row>
      <xdr:rowOff>201111</xdr:rowOff>
    </xdr:to>
    <xdr:sp macro="" textlink="">
      <xdr:nvSpPr>
        <xdr:cNvPr id="18" name="下矢印 17">
          <a:extLst>
            <a:ext uri="{FF2B5EF4-FFF2-40B4-BE49-F238E27FC236}">
              <a16:creationId xmlns:a16="http://schemas.microsoft.com/office/drawing/2014/main" id="{00000000-0008-0000-1200-000012000000}"/>
            </a:ext>
          </a:extLst>
        </xdr:cNvPr>
        <xdr:cNvSpPr/>
      </xdr:nvSpPr>
      <xdr:spPr>
        <a:xfrm>
          <a:off x="9686879" y="33234901"/>
          <a:ext cx="401444" cy="936170"/>
        </a:xfrm>
        <a:prstGeom prst="downArrow">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27</xdr:col>
      <xdr:colOff>970714</xdr:colOff>
      <xdr:row>74</xdr:row>
      <xdr:rowOff>312419</xdr:rowOff>
    </xdr:from>
    <xdr:to>
      <xdr:col>31</xdr:col>
      <xdr:colOff>533400</xdr:colOff>
      <xdr:row>79</xdr:row>
      <xdr:rowOff>121920</xdr:rowOff>
    </xdr:to>
    <xdr:pic>
      <xdr:nvPicPr>
        <xdr:cNvPr id="19" name="図 18">
          <a:extLst>
            <a:ext uri="{FF2B5EF4-FFF2-40B4-BE49-F238E27FC236}">
              <a16:creationId xmlns:a16="http://schemas.microsoft.com/office/drawing/2014/main" id="{00000000-0008-0000-1200-000013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7874434" y="30761939"/>
          <a:ext cx="4043246" cy="2324101"/>
        </a:xfrm>
        <a:prstGeom prst="rect">
          <a:avLst/>
        </a:prstGeom>
        <a:ln>
          <a:solidFill>
            <a:schemeClr val="tx1"/>
          </a:solidFill>
        </a:ln>
      </xdr:spPr>
    </xdr:pic>
    <xdr:clientData/>
  </xdr:twoCellAnchor>
  <xdr:twoCellAnchor>
    <xdr:from>
      <xdr:col>27</xdr:col>
      <xdr:colOff>981892</xdr:colOff>
      <xdr:row>82</xdr:row>
      <xdr:rowOff>473527</xdr:rowOff>
    </xdr:from>
    <xdr:to>
      <xdr:col>31</xdr:col>
      <xdr:colOff>539932</xdr:colOff>
      <xdr:row>91</xdr:row>
      <xdr:rowOff>283028</xdr:rowOff>
    </xdr:to>
    <xdr:pic>
      <xdr:nvPicPr>
        <xdr:cNvPr id="20" name="図 19">
          <a:extLst>
            <a:ext uri="{FF2B5EF4-FFF2-40B4-BE49-F238E27FC236}">
              <a16:creationId xmlns:a16="http://schemas.microsoft.com/office/drawing/2014/main" id="{00000000-0008-0000-1200-000014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7905206" y="34894156"/>
          <a:ext cx="4042955" cy="2313215"/>
        </a:xfrm>
        <a:prstGeom prst="rect">
          <a:avLst/>
        </a:prstGeom>
        <a:ln>
          <a:solidFill>
            <a:schemeClr val="tx1"/>
          </a:solidFill>
        </a:ln>
      </xdr:spPr>
    </xdr:pic>
    <xdr:clientData/>
  </xdr:twoCellAnchor>
  <xdr:twoCellAnchor>
    <xdr:from>
      <xdr:col>29</xdr:col>
      <xdr:colOff>167640</xdr:colOff>
      <xdr:row>81</xdr:row>
      <xdr:rowOff>320040</xdr:rowOff>
    </xdr:from>
    <xdr:to>
      <xdr:col>30</xdr:col>
      <xdr:colOff>275249</xdr:colOff>
      <xdr:row>82</xdr:row>
      <xdr:rowOff>242943</xdr:rowOff>
    </xdr:to>
    <xdr:sp macro="" textlink="">
      <xdr:nvSpPr>
        <xdr:cNvPr id="22" name="テキスト ボックス 21">
          <a:extLst>
            <a:ext uri="{FF2B5EF4-FFF2-40B4-BE49-F238E27FC236}">
              <a16:creationId xmlns:a16="http://schemas.microsoft.com/office/drawing/2014/main" id="{00000000-0008-0000-1200-000016000000}"/>
            </a:ext>
          </a:extLst>
        </xdr:cNvPr>
        <xdr:cNvSpPr txBox="1"/>
      </xdr:nvSpPr>
      <xdr:spPr>
        <a:xfrm>
          <a:off x="9311640" y="34290000"/>
          <a:ext cx="1227749" cy="425823"/>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2000"/>
            <a:t>発災時</a:t>
          </a:r>
        </a:p>
      </xdr:txBody>
    </xdr:sp>
    <xdr:clientData/>
  </xdr:twoCellAnchor>
</xdr:wsDr>
</file>

<file path=xl/drawings/drawing17.xml><?xml version="1.0" encoding="utf-8"?>
<xdr:wsDr xmlns:xdr="http://schemas.openxmlformats.org/drawingml/2006/spreadsheetDrawing" xmlns:a="http://schemas.openxmlformats.org/drawingml/2006/main">
  <xdr:twoCellAnchor editAs="oneCell">
    <xdr:from>
      <xdr:col>3</xdr:col>
      <xdr:colOff>1257300</xdr:colOff>
      <xdr:row>43</xdr:row>
      <xdr:rowOff>133350</xdr:rowOff>
    </xdr:from>
    <xdr:to>
      <xdr:col>6</xdr:col>
      <xdr:colOff>455295</xdr:colOff>
      <xdr:row>46</xdr:row>
      <xdr:rowOff>249555</xdr:rowOff>
    </xdr:to>
    <xdr:pic>
      <xdr:nvPicPr>
        <xdr:cNvPr id="19562" name="図 7">
          <a:extLst>
            <a:ext uri="{FF2B5EF4-FFF2-40B4-BE49-F238E27FC236}">
              <a16:creationId xmlns:a16="http://schemas.microsoft.com/office/drawing/2014/main" id="{00000000-0008-0000-1300-00006A4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17056" r="17728"/>
        <a:stretch>
          <a:fillRect/>
        </a:stretch>
      </xdr:blipFill>
      <xdr:spPr bwMode="auto">
        <a:xfrm>
          <a:off x="2009775" y="9791700"/>
          <a:ext cx="2390775" cy="733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3</xdr:col>
      <xdr:colOff>1257300</xdr:colOff>
      <xdr:row>43</xdr:row>
      <xdr:rowOff>133350</xdr:rowOff>
    </xdr:from>
    <xdr:to>
      <xdr:col>6</xdr:col>
      <xdr:colOff>462915</xdr:colOff>
      <xdr:row>46</xdr:row>
      <xdr:rowOff>249555</xdr:rowOff>
    </xdr:to>
    <xdr:pic>
      <xdr:nvPicPr>
        <xdr:cNvPr id="23649" name="図 1">
          <a:extLst>
            <a:ext uri="{FF2B5EF4-FFF2-40B4-BE49-F238E27FC236}">
              <a16:creationId xmlns:a16="http://schemas.microsoft.com/office/drawing/2014/main" id="{00000000-0008-0000-1400-0000615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17056" r="17728"/>
        <a:stretch>
          <a:fillRect/>
        </a:stretch>
      </xdr:blipFill>
      <xdr:spPr bwMode="auto">
        <a:xfrm>
          <a:off x="2009775" y="9791700"/>
          <a:ext cx="2390775" cy="733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9.xml><?xml version="1.0" encoding="utf-8"?>
<xdr:wsDr xmlns:xdr="http://schemas.openxmlformats.org/drawingml/2006/spreadsheetDrawing" xmlns:a="http://schemas.openxmlformats.org/drawingml/2006/main">
  <xdr:twoCellAnchor>
    <xdr:from>
      <xdr:col>56</xdr:col>
      <xdr:colOff>890193</xdr:colOff>
      <xdr:row>1</xdr:row>
      <xdr:rowOff>189604</xdr:rowOff>
    </xdr:from>
    <xdr:to>
      <xdr:col>59</xdr:col>
      <xdr:colOff>564327</xdr:colOff>
      <xdr:row>4</xdr:row>
      <xdr:rowOff>86510</xdr:rowOff>
    </xdr:to>
    <xdr:sp macro="" textlink="">
      <xdr:nvSpPr>
        <xdr:cNvPr id="2" name="吹き出し: 四角形 1">
          <a:extLst>
            <a:ext uri="{FF2B5EF4-FFF2-40B4-BE49-F238E27FC236}">
              <a16:creationId xmlns:a16="http://schemas.microsoft.com/office/drawing/2014/main" id="{00000000-0008-0000-1500-000002000000}"/>
            </a:ext>
          </a:extLst>
        </xdr:cNvPr>
        <xdr:cNvSpPr/>
      </xdr:nvSpPr>
      <xdr:spPr>
        <a:xfrm>
          <a:off x="12457353" y="418204"/>
          <a:ext cx="1975374" cy="590326"/>
        </a:xfrm>
        <a:prstGeom prst="wedgeRectCallout">
          <a:avLst>
            <a:gd name="adj1" fmla="val -50030"/>
            <a:gd name="adj2" fmla="val -7538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申請区分を選択してください</a:t>
          </a:r>
        </a:p>
      </xdr:txBody>
    </xdr:sp>
    <xdr:clientData/>
  </xdr:twoCellAnchor>
  <xdr:twoCellAnchor>
    <xdr:from>
      <xdr:col>7</xdr:col>
      <xdr:colOff>215155</xdr:colOff>
      <xdr:row>0</xdr:row>
      <xdr:rowOff>71716</xdr:rowOff>
    </xdr:from>
    <xdr:to>
      <xdr:col>9</xdr:col>
      <xdr:colOff>320040</xdr:colOff>
      <xdr:row>2</xdr:row>
      <xdr:rowOff>10978</xdr:rowOff>
    </xdr:to>
    <xdr:sp macro="" textlink="">
      <xdr:nvSpPr>
        <xdr:cNvPr id="3" name="Text Box 334">
          <a:extLst>
            <a:ext uri="{FF2B5EF4-FFF2-40B4-BE49-F238E27FC236}">
              <a16:creationId xmlns:a16="http://schemas.microsoft.com/office/drawing/2014/main" id="{00000000-0008-0000-1500-000003000000}"/>
            </a:ext>
          </a:extLst>
        </xdr:cNvPr>
        <xdr:cNvSpPr txBox="1">
          <a:spLocks noChangeArrowheads="1"/>
        </xdr:cNvSpPr>
      </xdr:nvSpPr>
      <xdr:spPr bwMode="auto">
        <a:xfrm>
          <a:off x="6234955" y="71716"/>
          <a:ext cx="1324085" cy="396462"/>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56</xdr:col>
      <xdr:colOff>210671</xdr:colOff>
      <xdr:row>6</xdr:row>
      <xdr:rowOff>339314</xdr:rowOff>
    </xdr:from>
    <xdr:to>
      <xdr:col>58</xdr:col>
      <xdr:colOff>224566</xdr:colOff>
      <xdr:row>8</xdr:row>
      <xdr:rowOff>65442</xdr:rowOff>
    </xdr:to>
    <xdr:sp macro="" textlink="">
      <xdr:nvSpPr>
        <xdr:cNvPr id="4" name="吹き出し: 四角形 1">
          <a:extLst>
            <a:ext uri="{FF2B5EF4-FFF2-40B4-BE49-F238E27FC236}">
              <a16:creationId xmlns:a16="http://schemas.microsoft.com/office/drawing/2014/main" id="{00000000-0008-0000-1500-000004000000}"/>
            </a:ext>
          </a:extLst>
        </xdr:cNvPr>
        <xdr:cNvSpPr/>
      </xdr:nvSpPr>
      <xdr:spPr>
        <a:xfrm>
          <a:off x="11777831" y="2290034"/>
          <a:ext cx="1629335" cy="625288"/>
        </a:xfrm>
        <a:prstGeom prst="wedgeRectCallout">
          <a:avLst>
            <a:gd name="adj1" fmla="val -72948"/>
            <a:gd name="adj2" fmla="val -145405"/>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見積書の総額と一致させてください</a:t>
          </a: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16</xdr:col>
      <xdr:colOff>217714</xdr:colOff>
      <xdr:row>0</xdr:row>
      <xdr:rowOff>119742</xdr:rowOff>
    </xdr:from>
    <xdr:to>
      <xdr:col>53</xdr:col>
      <xdr:colOff>67873</xdr:colOff>
      <xdr:row>4</xdr:row>
      <xdr:rowOff>4575</xdr:rowOff>
    </xdr:to>
    <xdr:sp macro="" textlink="">
      <xdr:nvSpPr>
        <xdr:cNvPr id="2" name="Text Box 334">
          <a:extLst>
            <a:ext uri="{FF2B5EF4-FFF2-40B4-BE49-F238E27FC236}">
              <a16:creationId xmlns:a16="http://schemas.microsoft.com/office/drawing/2014/main" id="{00000000-0008-0000-1600-000002000000}"/>
            </a:ext>
          </a:extLst>
        </xdr:cNvPr>
        <xdr:cNvSpPr txBox="1">
          <a:spLocks noChangeArrowheads="1"/>
        </xdr:cNvSpPr>
      </xdr:nvSpPr>
      <xdr:spPr bwMode="auto">
        <a:xfrm>
          <a:off x="14924314" y="119742"/>
          <a:ext cx="1004045" cy="396462"/>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editAs="oneCell">
    <xdr:from>
      <xdr:col>67</xdr:col>
      <xdr:colOff>76199</xdr:colOff>
      <xdr:row>12</xdr:row>
      <xdr:rowOff>10887</xdr:rowOff>
    </xdr:from>
    <xdr:to>
      <xdr:col>79</xdr:col>
      <xdr:colOff>523147</xdr:colOff>
      <xdr:row>33</xdr:row>
      <xdr:rowOff>239963</xdr:rowOff>
    </xdr:to>
    <xdr:pic>
      <xdr:nvPicPr>
        <xdr:cNvPr id="3" name="図 2">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1"/>
        <a:stretch>
          <a:fillRect/>
        </a:stretch>
      </xdr:blipFill>
      <xdr:spPr>
        <a:xfrm>
          <a:off x="30327599" y="2394858"/>
          <a:ext cx="7315834" cy="5486876"/>
        </a:xfrm>
        <a:prstGeom prst="rect">
          <a:avLst/>
        </a:prstGeom>
      </xdr:spPr>
    </xdr:pic>
    <xdr:clientData/>
  </xdr:twoCellAnchor>
  <xdr:twoCellAnchor>
    <xdr:from>
      <xdr:col>57</xdr:col>
      <xdr:colOff>699247</xdr:colOff>
      <xdr:row>39</xdr:row>
      <xdr:rowOff>0</xdr:rowOff>
    </xdr:from>
    <xdr:to>
      <xdr:col>59</xdr:col>
      <xdr:colOff>215152</xdr:colOff>
      <xdr:row>41</xdr:row>
      <xdr:rowOff>248770</xdr:rowOff>
    </xdr:to>
    <xdr:sp macro="" textlink="">
      <xdr:nvSpPr>
        <xdr:cNvPr id="13" name="吹き出し: 四角形 1">
          <a:extLst>
            <a:ext uri="{FF2B5EF4-FFF2-40B4-BE49-F238E27FC236}">
              <a16:creationId xmlns:a16="http://schemas.microsoft.com/office/drawing/2014/main" id="{00000000-0008-0000-1600-00000D000000}"/>
            </a:ext>
          </a:extLst>
        </xdr:cNvPr>
        <xdr:cNvSpPr/>
      </xdr:nvSpPr>
      <xdr:spPr>
        <a:xfrm>
          <a:off x="20582965" y="9170894"/>
          <a:ext cx="1398493" cy="625288"/>
        </a:xfrm>
        <a:prstGeom prst="wedgeRectCallout">
          <a:avLst>
            <a:gd name="adj1" fmla="val -56300"/>
            <a:gd name="adj2" fmla="val -92646"/>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見積書の総額と一致させてください。</a:t>
          </a:r>
          <a:endParaRPr kumimoji="1" lang="en-US" altLang="ja-JP" sz="1100">
            <a:solidFill>
              <a:sysClr val="windowText" lastClr="000000"/>
            </a:solidFill>
            <a:latin typeface="+mn-ea"/>
            <a:ea typeface="+mn-ea"/>
          </a:endParaRPr>
        </a:p>
      </xdr:txBody>
    </xdr:sp>
    <xdr:clientData/>
  </xdr:twoCellAnchor>
  <xdr:twoCellAnchor>
    <xdr:from>
      <xdr:col>62</xdr:col>
      <xdr:colOff>28247</xdr:colOff>
      <xdr:row>16</xdr:row>
      <xdr:rowOff>189889</xdr:rowOff>
    </xdr:from>
    <xdr:to>
      <xdr:col>63</xdr:col>
      <xdr:colOff>681040</xdr:colOff>
      <xdr:row>19</xdr:row>
      <xdr:rowOff>67031</xdr:rowOff>
    </xdr:to>
    <xdr:sp macro="" textlink="">
      <xdr:nvSpPr>
        <xdr:cNvPr id="14" name="吹き出し: 四角形 1">
          <a:extLst>
            <a:ext uri="{FF2B5EF4-FFF2-40B4-BE49-F238E27FC236}">
              <a16:creationId xmlns:a16="http://schemas.microsoft.com/office/drawing/2014/main" id="{00000000-0008-0000-1600-00000E000000}"/>
            </a:ext>
          </a:extLst>
        </xdr:cNvPr>
        <xdr:cNvSpPr/>
      </xdr:nvSpPr>
      <xdr:spPr>
        <a:xfrm>
          <a:off x="24827883" y="3598107"/>
          <a:ext cx="1775012" cy="625288"/>
        </a:xfrm>
        <a:prstGeom prst="wedgeRectCallout">
          <a:avLst>
            <a:gd name="adj1" fmla="val -56300"/>
            <a:gd name="adj2" fmla="val -92646"/>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共通利用範囲に合わせた容量を入力してください</a:t>
          </a:r>
        </a:p>
      </xdr:txBody>
    </xdr:sp>
    <xdr:clientData/>
  </xdr:twoCellAnchor>
  <xdr:twoCellAnchor>
    <xdr:from>
      <xdr:col>52</xdr:col>
      <xdr:colOff>96982</xdr:colOff>
      <xdr:row>22</xdr:row>
      <xdr:rowOff>224321</xdr:rowOff>
    </xdr:from>
    <xdr:to>
      <xdr:col>54</xdr:col>
      <xdr:colOff>386021</xdr:colOff>
      <xdr:row>25</xdr:row>
      <xdr:rowOff>111660</xdr:rowOff>
    </xdr:to>
    <xdr:sp macro="" textlink="">
      <xdr:nvSpPr>
        <xdr:cNvPr id="15" name="吹き出し: 四角形 1">
          <a:extLst>
            <a:ext uri="{FF2B5EF4-FFF2-40B4-BE49-F238E27FC236}">
              <a16:creationId xmlns:a16="http://schemas.microsoft.com/office/drawing/2014/main" id="{00000000-0008-0000-1600-00000F000000}"/>
            </a:ext>
          </a:extLst>
        </xdr:cNvPr>
        <xdr:cNvSpPr/>
      </xdr:nvSpPr>
      <xdr:spPr>
        <a:xfrm>
          <a:off x="15766473" y="5128830"/>
          <a:ext cx="1217293" cy="635485"/>
        </a:xfrm>
        <a:prstGeom prst="wedgeRectCallout">
          <a:avLst>
            <a:gd name="adj1" fmla="val -26660"/>
            <a:gd name="adj2" fmla="val -121737"/>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費用区分を選択</a:t>
          </a:r>
          <a:endParaRPr kumimoji="1" lang="en-US" altLang="ja-JP" sz="1100">
            <a:solidFill>
              <a:sysClr val="windowText" lastClr="000000"/>
            </a:solidFill>
            <a:latin typeface="+mn-ea"/>
            <a:ea typeface="+mn-ea"/>
          </a:endParaRPr>
        </a:p>
        <a:p>
          <a:pPr algn="l"/>
          <a:r>
            <a:rPr kumimoji="1" lang="ja-JP" altLang="en-US" sz="1100">
              <a:solidFill>
                <a:sysClr val="windowText" lastClr="000000"/>
              </a:solidFill>
              <a:latin typeface="+mn-ea"/>
              <a:ea typeface="+mn-ea"/>
            </a:rPr>
            <a:t>してください</a:t>
          </a:r>
        </a:p>
      </xdr:txBody>
    </xdr:sp>
    <xdr:clientData/>
  </xdr:twoCellAnchor>
  <xdr:twoCellAnchor>
    <xdr:from>
      <xdr:col>56</xdr:col>
      <xdr:colOff>493392</xdr:colOff>
      <xdr:row>8</xdr:row>
      <xdr:rowOff>21659</xdr:rowOff>
    </xdr:from>
    <xdr:to>
      <xdr:col>58</xdr:col>
      <xdr:colOff>106280</xdr:colOff>
      <xdr:row>9</xdr:row>
      <xdr:rowOff>64251</xdr:rowOff>
    </xdr:to>
    <xdr:sp macro="" textlink="">
      <xdr:nvSpPr>
        <xdr:cNvPr id="16" name="吹き出し: 四角形 1">
          <a:extLst>
            <a:ext uri="{FF2B5EF4-FFF2-40B4-BE49-F238E27FC236}">
              <a16:creationId xmlns:a16="http://schemas.microsoft.com/office/drawing/2014/main" id="{00000000-0008-0000-1600-000010000000}"/>
            </a:ext>
          </a:extLst>
        </xdr:cNvPr>
        <xdr:cNvSpPr/>
      </xdr:nvSpPr>
      <xdr:spPr>
        <a:xfrm>
          <a:off x="19460265" y="1171586"/>
          <a:ext cx="1497106" cy="236556"/>
        </a:xfrm>
        <a:prstGeom prst="wedgeRectCallout">
          <a:avLst>
            <a:gd name="adj1" fmla="val -13186"/>
            <a:gd name="adj2" fmla="val -102170"/>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選択してください</a:t>
          </a:r>
        </a:p>
      </xdr:txBody>
    </xdr:sp>
    <xdr:clientData/>
  </xdr:twoCellAnchor>
  <xdr:twoCellAnchor>
    <xdr:from>
      <xdr:col>58</xdr:col>
      <xdr:colOff>388669</xdr:colOff>
      <xdr:row>8</xdr:row>
      <xdr:rowOff>25469</xdr:rowOff>
    </xdr:from>
    <xdr:to>
      <xdr:col>60</xdr:col>
      <xdr:colOff>5367</xdr:colOff>
      <xdr:row>9</xdr:row>
      <xdr:rowOff>38366</xdr:rowOff>
    </xdr:to>
    <xdr:sp macro="" textlink="">
      <xdr:nvSpPr>
        <xdr:cNvPr id="17" name="吹き出し: 四角形 1">
          <a:extLst>
            <a:ext uri="{FF2B5EF4-FFF2-40B4-BE49-F238E27FC236}">
              <a16:creationId xmlns:a16="http://schemas.microsoft.com/office/drawing/2014/main" id="{00000000-0008-0000-1600-000011000000}"/>
            </a:ext>
          </a:extLst>
        </xdr:cNvPr>
        <xdr:cNvSpPr/>
      </xdr:nvSpPr>
      <xdr:spPr>
        <a:xfrm>
          <a:off x="21239760" y="1175396"/>
          <a:ext cx="1500916" cy="206861"/>
        </a:xfrm>
        <a:prstGeom prst="wedgeRectCallout">
          <a:avLst>
            <a:gd name="adj1" fmla="val -27549"/>
            <a:gd name="adj2" fmla="val -95027"/>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選択してください</a:t>
          </a:r>
        </a:p>
      </xdr:txBody>
    </xdr:sp>
    <xdr:clientData/>
  </xdr:twoCellAnchor>
  <xdr:twoCellAnchor>
    <xdr:from>
      <xdr:col>59</xdr:col>
      <xdr:colOff>903659</xdr:colOff>
      <xdr:row>8</xdr:row>
      <xdr:rowOff>50123</xdr:rowOff>
    </xdr:from>
    <xdr:to>
      <xdr:col>61</xdr:col>
      <xdr:colOff>522262</xdr:colOff>
      <xdr:row>9</xdr:row>
      <xdr:rowOff>64251</xdr:rowOff>
    </xdr:to>
    <xdr:sp macro="" textlink="">
      <xdr:nvSpPr>
        <xdr:cNvPr id="18" name="吹き出し: 四角形 1">
          <a:extLst>
            <a:ext uri="{FF2B5EF4-FFF2-40B4-BE49-F238E27FC236}">
              <a16:creationId xmlns:a16="http://schemas.microsoft.com/office/drawing/2014/main" id="{00000000-0008-0000-1600-000012000000}"/>
            </a:ext>
          </a:extLst>
        </xdr:cNvPr>
        <xdr:cNvSpPr/>
      </xdr:nvSpPr>
      <xdr:spPr>
        <a:xfrm>
          <a:off x="22696859" y="1200050"/>
          <a:ext cx="1502821" cy="208092"/>
        </a:xfrm>
        <a:prstGeom prst="wedgeRectCallout">
          <a:avLst>
            <a:gd name="adj1" fmla="val -24563"/>
            <a:gd name="adj2" fmla="val -95027"/>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選択してください</a:t>
          </a:r>
        </a:p>
      </xdr:txBody>
    </xdr:sp>
    <xdr:clientData/>
  </xdr:twoCellAnchor>
  <xdr:twoCellAnchor>
    <xdr:from>
      <xdr:col>61</xdr:col>
      <xdr:colOff>526745</xdr:colOff>
      <xdr:row>8</xdr:row>
      <xdr:rowOff>21659</xdr:rowOff>
    </xdr:from>
    <xdr:to>
      <xdr:col>62</xdr:col>
      <xdr:colOff>897823</xdr:colOff>
      <xdr:row>9</xdr:row>
      <xdr:rowOff>64251</xdr:rowOff>
    </xdr:to>
    <xdr:sp macro="" textlink="">
      <xdr:nvSpPr>
        <xdr:cNvPr id="19" name="吹き出し: 四角形 1">
          <a:extLst>
            <a:ext uri="{FF2B5EF4-FFF2-40B4-BE49-F238E27FC236}">
              <a16:creationId xmlns:a16="http://schemas.microsoft.com/office/drawing/2014/main" id="{00000000-0008-0000-1600-000013000000}"/>
            </a:ext>
          </a:extLst>
        </xdr:cNvPr>
        <xdr:cNvSpPr/>
      </xdr:nvSpPr>
      <xdr:spPr>
        <a:xfrm>
          <a:off x="24204163" y="1171586"/>
          <a:ext cx="1493296" cy="236556"/>
        </a:xfrm>
        <a:prstGeom prst="wedgeRectCallout">
          <a:avLst>
            <a:gd name="adj1" fmla="val -24563"/>
            <a:gd name="adj2" fmla="val -95027"/>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選択してください</a:t>
          </a:r>
        </a:p>
      </xdr:txBody>
    </xdr:sp>
    <xdr:clientData/>
  </xdr:twoCellAnchor>
  <xdr:twoCellAnchor>
    <xdr:from>
      <xdr:col>62</xdr:col>
      <xdr:colOff>972250</xdr:colOff>
      <xdr:row>8</xdr:row>
      <xdr:rowOff>18472</xdr:rowOff>
    </xdr:from>
    <xdr:to>
      <xdr:col>64</xdr:col>
      <xdr:colOff>406933</xdr:colOff>
      <xdr:row>9</xdr:row>
      <xdr:rowOff>21394</xdr:rowOff>
    </xdr:to>
    <xdr:sp macro="" textlink="">
      <xdr:nvSpPr>
        <xdr:cNvPr id="20" name="吹き出し: 四角形 1">
          <a:extLst>
            <a:ext uri="{FF2B5EF4-FFF2-40B4-BE49-F238E27FC236}">
              <a16:creationId xmlns:a16="http://schemas.microsoft.com/office/drawing/2014/main" id="{00000000-0008-0000-1600-000014000000}"/>
            </a:ext>
          </a:extLst>
        </xdr:cNvPr>
        <xdr:cNvSpPr/>
      </xdr:nvSpPr>
      <xdr:spPr>
        <a:xfrm>
          <a:off x="25771886" y="1168399"/>
          <a:ext cx="1499011" cy="196886"/>
        </a:xfrm>
        <a:prstGeom prst="wedgeRectCallout">
          <a:avLst>
            <a:gd name="adj1" fmla="val -24563"/>
            <a:gd name="adj2" fmla="val -95027"/>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選択してください</a:t>
          </a:r>
        </a:p>
      </xdr:txBody>
    </xdr:sp>
    <xdr:clientData/>
  </xdr:twoCellAnchor>
  <xdr:twoCellAnchor>
    <xdr:from>
      <xdr:col>61</xdr:col>
      <xdr:colOff>252363</xdr:colOff>
      <xdr:row>1</xdr:row>
      <xdr:rowOff>13855</xdr:rowOff>
    </xdr:from>
    <xdr:to>
      <xdr:col>62</xdr:col>
      <xdr:colOff>627251</xdr:colOff>
      <xdr:row>4</xdr:row>
      <xdr:rowOff>16301</xdr:rowOff>
    </xdr:to>
    <xdr:sp macro="" textlink="">
      <xdr:nvSpPr>
        <xdr:cNvPr id="21" name="吹き出し: 四角形 1">
          <a:extLst>
            <a:ext uri="{FF2B5EF4-FFF2-40B4-BE49-F238E27FC236}">
              <a16:creationId xmlns:a16="http://schemas.microsoft.com/office/drawing/2014/main" id="{00000000-0008-0000-1600-000015000000}"/>
            </a:ext>
          </a:extLst>
        </xdr:cNvPr>
        <xdr:cNvSpPr/>
      </xdr:nvSpPr>
      <xdr:spPr>
        <a:xfrm>
          <a:off x="23929781" y="180110"/>
          <a:ext cx="1497106" cy="376518"/>
        </a:xfrm>
        <a:prstGeom prst="wedgeRectCallout">
          <a:avLst>
            <a:gd name="adj1" fmla="val -74264"/>
            <a:gd name="adj2" fmla="val -14075"/>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mn-ea"/>
              <a:ea typeface="+mn-ea"/>
            </a:rPr>
            <a:t>選択してください</a:t>
          </a:r>
        </a:p>
      </xdr:txBody>
    </xdr:sp>
    <xdr:clientData/>
  </xdr:twoCellAnchor>
  <xdr:twoCellAnchor>
    <xdr:from>
      <xdr:col>54</xdr:col>
      <xdr:colOff>408208</xdr:colOff>
      <xdr:row>22</xdr:row>
      <xdr:rowOff>230034</xdr:rowOff>
    </xdr:from>
    <xdr:to>
      <xdr:col>55</xdr:col>
      <xdr:colOff>735581</xdr:colOff>
      <xdr:row>26</xdr:row>
      <xdr:rowOff>24651</xdr:rowOff>
    </xdr:to>
    <xdr:sp macro="" textlink="">
      <xdr:nvSpPr>
        <xdr:cNvPr id="22" name="吹き出し: 四角形 1">
          <a:extLst>
            <a:ext uri="{FF2B5EF4-FFF2-40B4-BE49-F238E27FC236}">
              <a16:creationId xmlns:a16="http://schemas.microsoft.com/office/drawing/2014/main" id="{00000000-0008-0000-1600-000016000000}"/>
            </a:ext>
          </a:extLst>
        </xdr:cNvPr>
        <xdr:cNvSpPr/>
      </xdr:nvSpPr>
      <xdr:spPr>
        <a:xfrm>
          <a:off x="17005953" y="5134543"/>
          <a:ext cx="1754392" cy="792144"/>
        </a:xfrm>
        <a:prstGeom prst="wedgeRectCallout">
          <a:avLst>
            <a:gd name="adj1" fmla="val 8006"/>
            <a:gd name="adj2" fmla="val -109315"/>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見積書の明細に番号を記載し、その番号を記入してください。</a:t>
          </a:r>
        </a:p>
      </xdr:txBody>
    </xdr:sp>
    <xdr:clientData/>
  </xdr:twoCellAnchor>
  <xdr:twoCellAnchor>
    <xdr:from>
      <xdr:col>55</xdr:col>
      <xdr:colOff>770880</xdr:colOff>
      <xdr:row>24</xdr:row>
      <xdr:rowOff>191834</xdr:rowOff>
    </xdr:from>
    <xdr:to>
      <xdr:col>58</xdr:col>
      <xdr:colOff>202651</xdr:colOff>
      <xdr:row>29</xdr:row>
      <xdr:rowOff>38844</xdr:rowOff>
    </xdr:to>
    <xdr:sp macro="" textlink="">
      <xdr:nvSpPr>
        <xdr:cNvPr id="23" name="吹き出し: 四角形 1">
          <a:extLst>
            <a:ext uri="{FF2B5EF4-FFF2-40B4-BE49-F238E27FC236}">
              <a16:creationId xmlns:a16="http://schemas.microsoft.com/office/drawing/2014/main" id="{00000000-0008-0000-1600-000017000000}"/>
            </a:ext>
          </a:extLst>
        </xdr:cNvPr>
        <xdr:cNvSpPr/>
      </xdr:nvSpPr>
      <xdr:spPr>
        <a:xfrm>
          <a:off x="18795644" y="5595107"/>
          <a:ext cx="2258098" cy="1093919"/>
        </a:xfrm>
        <a:prstGeom prst="wedgeRectCallout">
          <a:avLst>
            <a:gd name="adj1" fmla="val -25646"/>
            <a:gd name="adj2" fmla="val -135991"/>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　助成区分（発電設備、共通設備、蓄電池）を選択してください。</a:t>
          </a:r>
          <a:endParaRPr kumimoji="1" lang="en-US" altLang="ja-JP" sz="1100">
            <a:solidFill>
              <a:sysClr val="windowText" lastClr="000000"/>
            </a:solidFill>
            <a:latin typeface="+mn-ea"/>
            <a:ea typeface="+mn-ea"/>
          </a:endParaRPr>
        </a:p>
        <a:p>
          <a:pPr algn="l"/>
          <a:r>
            <a:rPr kumimoji="1" lang="ja-JP" altLang="en-US" sz="1100">
              <a:solidFill>
                <a:sysClr val="windowText" lastClr="000000"/>
              </a:solidFill>
              <a:latin typeface="+mn-ea"/>
              <a:ea typeface="+mn-ea"/>
            </a:rPr>
            <a:t>　発電設備と蓄電池で共通に利用する設備がある場合は、共通設備を選択してください。</a:t>
          </a: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28</xdr:col>
      <xdr:colOff>327660</xdr:colOff>
      <xdr:row>0</xdr:row>
      <xdr:rowOff>45720</xdr:rowOff>
    </xdr:from>
    <xdr:to>
      <xdr:col>52</xdr:col>
      <xdr:colOff>30480</xdr:colOff>
      <xdr:row>2</xdr:row>
      <xdr:rowOff>39667</xdr:rowOff>
    </xdr:to>
    <xdr:sp macro="" textlink="">
      <xdr:nvSpPr>
        <xdr:cNvPr id="3" name="Text Box 334">
          <a:extLst>
            <a:ext uri="{FF2B5EF4-FFF2-40B4-BE49-F238E27FC236}">
              <a16:creationId xmlns:a16="http://schemas.microsoft.com/office/drawing/2014/main" id="{00000000-0008-0000-1800-000003000000}"/>
            </a:ext>
          </a:extLst>
        </xdr:cNvPr>
        <xdr:cNvSpPr txBox="1">
          <a:spLocks noChangeArrowheads="1"/>
        </xdr:cNvSpPr>
      </xdr:nvSpPr>
      <xdr:spPr bwMode="auto">
        <a:xfrm>
          <a:off x="6827520" y="45720"/>
          <a:ext cx="922020" cy="397807"/>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79</xdr:col>
      <xdr:colOff>83820</xdr:colOff>
      <xdr:row>4</xdr:row>
      <xdr:rowOff>68580</xdr:rowOff>
    </xdr:from>
    <xdr:to>
      <xdr:col>82</xdr:col>
      <xdr:colOff>186689</xdr:colOff>
      <xdr:row>5</xdr:row>
      <xdr:rowOff>245745</xdr:rowOff>
    </xdr:to>
    <xdr:sp macro="" textlink="">
      <xdr:nvSpPr>
        <xdr:cNvPr id="4" name="吹き出し: 四角形 3">
          <a:extLst>
            <a:ext uri="{FF2B5EF4-FFF2-40B4-BE49-F238E27FC236}">
              <a16:creationId xmlns:a16="http://schemas.microsoft.com/office/drawing/2014/main" id="{00000000-0008-0000-1800-000004000000}"/>
            </a:ext>
          </a:extLst>
        </xdr:cNvPr>
        <xdr:cNvSpPr/>
      </xdr:nvSpPr>
      <xdr:spPr>
        <a:xfrm>
          <a:off x="13807440" y="807720"/>
          <a:ext cx="1009649" cy="329565"/>
        </a:xfrm>
        <a:prstGeom prst="wedgeRectCallout">
          <a:avLst>
            <a:gd name="adj1" fmla="val -70245"/>
            <a:gd name="adj2" fmla="val -63604"/>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届出日を入力</a:t>
          </a:r>
        </a:p>
      </xdr:txBody>
    </xdr:sp>
    <xdr:clientData/>
  </xdr:twoCellAnchor>
  <xdr:twoCellAnchor>
    <xdr:from>
      <xdr:col>79</xdr:col>
      <xdr:colOff>15240</xdr:colOff>
      <xdr:row>38</xdr:row>
      <xdr:rowOff>335280</xdr:rowOff>
    </xdr:from>
    <xdr:to>
      <xdr:col>82</xdr:col>
      <xdr:colOff>571500</xdr:colOff>
      <xdr:row>38</xdr:row>
      <xdr:rowOff>906780</xdr:rowOff>
    </xdr:to>
    <xdr:sp macro="" textlink="">
      <xdr:nvSpPr>
        <xdr:cNvPr id="5" name="吹き出し: 四角形 5">
          <a:extLst>
            <a:ext uri="{FF2B5EF4-FFF2-40B4-BE49-F238E27FC236}">
              <a16:creationId xmlns:a16="http://schemas.microsoft.com/office/drawing/2014/main" id="{00000000-0008-0000-1800-000005000000}"/>
            </a:ext>
          </a:extLst>
        </xdr:cNvPr>
        <xdr:cNvSpPr/>
      </xdr:nvSpPr>
      <xdr:spPr>
        <a:xfrm>
          <a:off x="13959840" y="7962900"/>
          <a:ext cx="1463040" cy="571500"/>
        </a:xfrm>
        <a:prstGeom prst="wedgeRectCallout">
          <a:avLst>
            <a:gd name="adj1" fmla="val -79956"/>
            <a:gd name="adj2" fmla="val -19911"/>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撤回の理由を記入</a:t>
          </a: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50</xdr:col>
      <xdr:colOff>396240</xdr:colOff>
      <xdr:row>0</xdr:row>
      <xdr:rowOff>45720</xdr:rowOff>
    </xdr:from>
    <xdr:to>
      <xdr:col>52</xdr:col>
      <xdr:colOff>76200</xdr:colOff>
      <xdr:row>2</xdr:row>
      <xdr:rowOff>77767</xdr:rowOff>
    </xdr:to>
    <xdr:sp macro="" textlink="">
      <xdr:nvSpPr>
        <xdr:cNvPr id="3" name="Text Box 334">
          <a:extLst>
            <a:ext uri="{FF2B5EF4-FFF2-40B4-BE49-F238E27FC236}">
              <a16:creationId xmlns:a16="http://schemas.microsoft.com/office/drawing/2014/main" id="{00000000-0008-0000-1900-000003000000}"/>
            </a:ext>
          </a:extLst>
        </xdr:cNvPr>
        <xdr:cNvSpPr txBox="1">
          <a:spLocks noChangeArrowheads="1"/>
        </xdr:cNvSpPr>
      </xdr:nvSpPr>
      <xdr:spPr bwMode="auto">
        <a:xfrm>
          <a:off x="6637020" y="45720"/>
          <a:ext cx="899160" cy="397807"/>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79</xdr:col>
      <xdr:colOff>106680</xdr:colOff>
      <xdr:row>38</xdr:row>
      <xdr:rowOff>45720</xdr:rowOff>
    </xdr:from>
    <xdr:to>
      <xdr:col>82</xdr:col>
      <xdr:colOff>205740</xdr:colOff>
      <xdr:row>40</xdr:row>
      <xdr:rowOff>257175</xdr:rowOff>
    </xdr:to>
    <xdr:sp macro="" textlink="">
      <xdr:nvSpPr>
        <xdr:cNvPr id="4" name="吹き出し: 四角形 8">
          <a:extLst>
            <a:ext uri="{FF2B5EF4-FFF2-40B4-BE49-F238E27FC236}">
              <a16:creationId xmlns:a16="http://schemas.microsoft.com/office/drawing/2014/main" id="{00000000-0008-0000-1900-000004000000}"/>
            </a:ext>
          </a:extLst>
        </xdr:cNvPr>
        <xdr:cNvSpPr/>
      </xdr:nvSpPr>
      <xdr:spPr>
        <a:xfrm>
          <a:off x="13517880" y="6339840"/>
          <a:ext cx="1463040" cy="577215"/>
        </a:xfrm>
        <a:prstGeom prst="wedgeRectCallout">
          <a:avLst>
            <a:gd name="adj1" fmla="val -79956"/>
            <a:gd name="adj2" fmla="val -19911"/>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FF0000"/>
              </a:solidFill>
              <a:latin typeface="+mn-ea"/>
              <a:ea typeface="+mn-ea"/>
            </a:rPr>
            <a:t>承継前</a:t>
          </a:r>
          <a:r>
            <a:rPr kumimoji="1" lang="ja-JP" altLang="en-US" sz="1100">
              <a:solidFill>
                <a:sysClr val="windowText" lastClr="000000"/>
              </a:solidFill>
              <a:latin typeface="+mn-ea"/>
              <a:ea typeface="+mn-ea"/>
            </a:rPr>
            <a:t>の事業者を記載してください。</a:t>
          </a:r>
        </a:p>
      </xdr:txBody>
    </xdr:sp>
    <xdr:clientData/>
  </xdr:twoCellAnchor>
  <xdr:twoCellAnchor>
    <xdr:from>
      <xdr:col>80</xdr:col>
      <xdr:colOff>0</xdr:colOff>
      <xdr:row>43</xdr:row>
      <xdr:rowOff>0</xdr:rowOff>
    </xdr:from>
    <xdr:to>
      <xdr:col>82</xdr:col>
      <xdr:colOff>247650</xdr:colOff>
      <xdr:row>45</xdr:row>
      <xdr:rowOff>24765</xdr:rowOff>
    </xdr:to>
    <xdr:sp macro="" textlink="">
      <xdr:nvSpPr>
        <xdr:cNvPr id="5" name="吹き出し: 四角形 5">
          <a:extLst>
            <a:ext uri="{FF2B5EF4-FFF2-40B4-BE49-F238E27FC236}">
              <a16:creationId xmlns:a16="http://schemas.microsoft.com/office/drawing/2014/main" id="{00000000-0008-0000-1900-000005000000}"/>
            </a:ext>
          </a:extLst>
        </xdr:cNvPr>
        <xdr:cNvSpPr/>
      </xdr:nvSpPr>
      <xdr:spPr>
        <a:xfrm>
          <a:off x="13555980" y="7368540"/>
          <a:ext cx="1466850" cy="581025"/>
        </a:xfrm>
        <a:prstGeom prst="wedgeRectCallout">
          <a:avLst>
            <a:gd name="adj1" fmla="val -79956"/>
            <a:gd name="adj2" fmla="val -19911"/>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承継の理由を記入してください。</a:t>
          </a:r>
        </a:p>
      </xdr:txBody>
    </xdr:sp>
    <xdr:clientData/>
  </xdr:twoCellAnchor>
  <xdr:twoCellAnchor>
    <xdr:from>
      <xdr:col>79</xdr:col>
      <xdr:colOff>76200</xdr:colOff>
      <xdr:row>45</xdr:row>
      <xdr:rowOff>297180</xdr:rowOff>
    </xdr:from>
    <xdr:to>
      <xdr:col>82</xdr:col>
      <xdr:colOff>179070</xdr:colOff>
      <xdr:row>51</xdr:row>
      <xdr:rowOff>74294</xdr:rowOff>
    </xdr:to>
    <xdr:sp macro="" textlink="">
      <xdr:nvSpPr>
        <xdr:cNvPr id="6" name="吹き出し: 四角形 6">
          <a:extLst>
            <a:ext uri="{FF2B5EF4-FFF2-40B4-BE49-F238E27FC236}">
              <a16:creationId xmlns:a16="http://schemas.microsoft.com/office/drawing/2014/main" id="{00000000-0008-0000-1900-000006000000}"/>
            </a:ext>
          </a:extLst>
        </xdr:cNvPr>
        <xdr:cNvSpPr/>
      </xdr:nvSpPr>
      <xdr:spPr>
        <a:xfrm>
          <a:off x="13487400" y="8221980"/>
          <a:ext cx="1466850" cy="760094"/>
        </a:xfrm>
        <a:prstGeom prst="wedgeRectCallout">
          <a:avLst>
            <a:gd name="adj1" fmla="val -79604"/>
            <a:gd name="adj2" fmla="val -21540"/>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承継後に窓口となる連絡先を記載してください。</a:t>
          </a:r>
        </a:p>
      </xdr:txBody>
    </xdr:sp>
    <xdr:clientData/>
  </xdr:twoCellAnchor>
  <xdr:twoCellAnchor>
    <xdr:from>
      <xdr:col>78</xdr:col>
      <xdr:colOff>0</xdr:colOff>
      <xdr:row>3</xdr:row>
      <xdr:rowOff>129540</xdr:rowOff>
    </xdr:from>
    <xdr:to>
      <xdr:col>81</xdr:col>
      <xdr:colOff>114300</xdr:colOff>
      <xdr:row>5</xdr:row>
      <xdr:rowOff>148590</xdr:rowOff>
    </xdr:to>
    <xdr:sp macro="" textlink="">
      <xdr:nvSpPr>
        <xdr:cNvPr id="7" name="吹き出し: 四角形 1">
          <a:extLst>
            <a:ext uri="{FF2B5EF4-FFF2-40B4-BE49-F238E27FC236}">
              <a16:creationId xmlns:a16="http://schemas.microsoft.com/office/drawing/2014/main" id="{00000000-0008-0000-1900-000007000000}"/>
            </a:ext>
          </a:extLst>
        </xdr:cNvPr>
        <xdr:cNvSpPr/>
      </xdr:nvSpPr>
      <xdr:spPr>
        <a:xfrm>
          <a:off x="13213080" y="662940"/>
          <a:ext cx="1066800" cy="339090"/>
        </a:xfrm>
        <a:prstGeom prst="wedgeRectCallout">
          <a:avLst>
            <a:gd name="adj1" fmla="val -77449"/>
            <a:gd name="adj2" fmla="val -54812"/>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申請日を入力</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78</xdr:col>
      <xdr:colOff>91440</xdr:colOff>
      <xdr:row>3</xdr:row>
      <xdr:rowOff>152400</xdr:rowOff>
    </xdr:from>
    <xdr:to>
      <xdr:col>81</xdr:col>
      <xdr:colOff>251460</xdr:colOff>
      <xdr:row>5</xdr:row>
      <xdr:rowOff>125730</xdr:rowOff>
    </xdr:to>
    <xdr:sp macro="" textlink="">
      <xdr:nvSpPr>
        <xdr:cNvPr id="3" name="吹き出し: 四角形 1">
          <a:extLst>
            <a:ext uri="{FF2B5EF4-FFF2-40B4-BE49-F238E27FC236}">
              <a16:creationId xmlns:a16="http://schemas.microsoft.com/office/drawing/2014/main" id="{00000000-0008-0000-1A00-000003000000}"/>
            </a:ext>
          </a:extLst>
        </xdr:cNvPr>
        <xdr:cNvSpPr/>
      </xdr:nvSpPr>
      <xdr:spPr>
        <a:xfrm>
          <a:off x="12710160" y="723900"/>
          <a:ext cx="1066800" cy="339090"/>
        </a:xfrm>
        <a:prstGeom prst="wedgeRectCallout">
          <a:avLst>
            <a:gd name="adj1" fmla="val -77449"/>
            <a:gd name="adj2" fmla="val -54812"/>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申請日を入力</a:t>
          </a:r>
        </a:p>
      </xdr:txBody>
    </xdr:sp>
    <xdr:clientData/>
  </xdr:twoCellAnchor>
  <xdr:twoCellAnchor>
    <xdr:from>
      <xdr:col>51</xdr:col>
      <xdr:colOff>205740</xdr:colOff>
      <xdr:row>0</xdr:row>
      <xdr:rowOff>38100</xdr:rowOff>
    </xdr:from>
    <xdr:to>
      <xdr:col>52</xdr:col>
      <xdr:colOff>129540</xdr:colOff>
      <xdr:row>2</xdr:row>
      <xdr:rowOff>37762</xdr:rowOff>
    </xdr:to>
    <xdr:sp macro="" textlink="">
      <xdr:nvSpPr>
        <xdr:cNvPr id="4" name="Text Box 334">
          <a:extLst>
            <a:ext uri="{FF2B5EF4-FFF2-40B4-BE49-F238E27FC236}">
              <a16:creationId xmlns:a16="http://schemas.microsoft.com/office/drawing/2014/main" id="{00000000-0008-0000-1A00-000004000000}"/>
            </a:ext>
          </a:extLst>
        </xdr:cNvPr>
        <xdr:cNvSpPr txBox="1">
          <a:spLocks noChangeArrowheads="1"/>
        </xdr:cNvSpPr>
      </xdr:nvSpPr>
      <xdr:spPr bwMode="auto">
        <a:xfrm>
          <a:off x="6431280" y="38100"/>
          <a:ext cx="1036320" cy="350182"/>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79</xdr:col>
      <xdr:colOff>83820</xdr:colOff>
      <xdr:row>37</xdr:row>
      <xdr:rowOff>38100</xdr:rowOff>
    </xdr:from>
    <xdr:to>
      <xdr:col>83</xdr:col>
      <xdr:colOff>259080</xdr:colOff>
      <xdr:row>37</xdr:row>
      <xdr:rowOff>556260</xdr:rowOff>
    </xdr:to>
    <xdr:sp macro="" textlink="">
      <xdr:nvSpPr>
        <xdr:cNvPr id="5" name="吹き出し: 四角形 1">
          <a:extLst>
            <a:ext uri="{FF2B5EF4-FFF2-40B4-BE49-F238E27FC236}">
              <a16:creationId xmlns:a16="http://schemas.microsoft.com/office/drawing/2014/main" id="{00000000-0008-0000-1A00-000005000000}"/>
            </a:ext>
          </a:extLst>
        </xdr:cNvPr>
        <xdr:cNvSpPr/>
      </xdr:nvSpPr>
      <xdr:spPr>
        <a:xfrm>
          <a:off x="12854940" y="7406640"/>
          <a:ext cx="2148840" cy="518160"/>
        </a:xfrm>
        <a:prstGeom prst="wedgeRectCallout">
          <a:avLst>
            <a:gd name="adj1" fmla="val -70002"/>
            <a:gd name="adj2" fmla="val -26871"/>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記入欄が足りない場合、別紙で説明してください。</a:t>
          </a:r>
        </a:p>
      </xdr:txBody>
    </xdr:sp>
    <xdr:clientData/>
  </xdr:twoCellAnchor>
  <xdr:twoCellAnchor>
    <xdr:from>
      <xdr:col>78</xdr:col>
      <xdr:colOff>129540</xdr:colOff>
      <xdr:row>38</xdr:row>
      <xdr:rowOff>91440</xdr:rowOff>
    </xdr:from>
    <xdr:to>
      <xdr:col>83</xdr:col>
      <xdr:colOff>152400</xdr:colOff>
      <xdr:row>39</xdr:row>
      <xdr:rowOff>30480</xdr:rowOff>
    </xdr:to>
    <xdr:sp macro="" textlink="">
      <xdr:nvSpPr>
        <xdr:cNvPr id="6" name="吹き出し: 四角形 1">
          <a:extLst>
            <a:ext uri="{FF2B5EF4-FFF2-40B4-BE49-F238E27FC236}">
              <a16:creationId xmlns:a16="http://schemas.microsoft.com/office/drawing/2014/main" id="{00000000-0008-0000-1A00-000006000000}"/>
            </a:ext>
          </a:extLst>
        </xdr:cNvPr>
        <xdr:cNvSpPr/>
      </xdr:nvSpPr>
      <xdr:spPr>
        <a:xfrm>
          <a:off x="12748260" y="8039100"/>
          <a:ext cx="2148840" cy="518160"/>
        </a:xfrm>
        <a:prstGeom prst="wedgeRectCallout">
          <a:avLst>
            <a:gd name="adj1" fmla="val -70002"/>
            <a:gd name="adj2" fmla="val -26871"/>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記入欄が足りない場合、別紙で説明してください。</a:t>
          </a:r>
        </a:p>
      </xdr:txBody>
    </xdr:sp>
    <xdr:clientData/>
  </xdr:twoCellAnchor>
  <xdr:twoCellAnchor>
    <xdr:from>
      <xdr:col>78</xdr:col>
      <xdr:colOff>144780</xdr:colOff>
      <xdr:row>39</xdr:row>
      <xdr:rowOff>137160</xdr:rowOff>
    </xdr:from>
    <xdr:to>
      <xdr:col>83</xdr:col>
      <xdr:colOff>167640</xdr:colOff>
      <xdr:row>40</xdr:row>
      <xdr:rowOff>76200</xdr:rowOff>
    </xdr:to>
    <xdr:sp macro="" textlink="">
      <xdr:nvSpPr>
        <xdr:cNvPr id="7" name="吹き出し: 四角形 1">
          <a:extLst>
            <a:ext uri="{FF2B5EF4-FFF2-40B4-BE49-F238E27FC236}">
              <a16:creationId xmlns:a16="http://schemas.microsoft.com/office/drawing/2014/main" id="{00000000-0008-0000-1A00-000007000000}"/>
            </a:ext>
          </a:extLst>
        </xdr:cNvPr>
        <xdr:cNvSpPr/>
      </xdr:nvSpPr>
      <xdr:spPr>
        <a:xfrm>
          <a:off x="12763500" y="8663940"/>
          <a:ext cx="2148840" cy="518160"/>
        </a:xfrm>
        <a:prstGeom prst="wedgeRectCallout">
          <a:avLst>
            <a:gd name="adj1" fmla="val -70002"/>
            <a:gd name="adj2" fmla="val -26871"/>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記入欄が足りない場合、別紙で説明してください。</a:t>
          </a:r>
        </a:p>
      </xdr:txBody>
    </xdr:sp>
    <xdr:clientData/>
  </xdr:twoCellAnchor>
  <xdr:twoCellAnchor>
    <xdr:from>
      <xdr:col>77</xdr:col>
      <xdr:colOff>7620</xdr:colOff>
      <xdr:row>27</xdr:row>
      <xdr:rowOff>236220</xdr:rowOff>
    </xdr:from>
    <xdr:to>
      <xdr:col>83</xdr:col>
      <xdr:colOff>289560</xdr:colOff>
      <xdr:row>31</xdr:row>
      <xdr:rowOff>30480</xdr:rowOff>
    </xdr:to>
    <xdr:sp macro="" textlink="">
      <xdr:nvSpPr>
        <xdr:cNvPr id="8" name="吹き出し: 四角形 1">
          <a:extLst>
            <a:ext uri="{FF2B5EF4-FFF2-40B4-BE49-F238E27FC236}">
              <a16:creationId xmlns:a16="http://schemas.microsoft.com/office/drawing/2014/main" id="{00000000-0008-0000-1A00-000008000000}"/>
            </a:ext>
          </a:extLst>
        </xdr:cNvPr>
        <xdr:cNvSpPr/>
      </xdr:nvSpPr>
      <xdr:spPr>
        <a:xfrm>
          <a:off x="13281660" y="4434840"/>
          <a:ext cx="2552700" cy="822960"/>
        </a:xfrm>
        <a:prstGeom prst="wedgeRectCallout">
          <a:avLst>
            <a:gd name="adj1" fmla="val -92092"/>
            <a:gd name="adj2" fmla="val -8121"/>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契約締結後に変更が生じた場合に使用する様式となります。</a:t>
          </a:r>
          <a:endParaRPr kumimoji="1" lang="en-US" altLang="ja-JP" sz="1100">
            <a:solidFill>
              <a:sysClr val="windowText" lastClr="000000"/>
            </a:solidFill>
            <a:latin typeface="+mn-ea"/>
            <a:ea typeface="+mn-ea"/>
          </a:endParaRPr>
        </a:p>
        <a:p>
          <a:pPr algn="l"/>
          <a:r>
            <a:rPr kumimoji="1" lang="ja-JP" altLang="en-US" sz="1100">
              <a:solidFill>
                <a:sysClr val="windowText" lastClr="000000"/>
              </a:solidFill>
              <a:latin typeface="+mn-ea"/>
              <a:ea typeface="+mn-ea"/>
            </a:rPr>
            <a:t>契約締結前の変更の場合、事前に公社までお問合せください。</a:t>
          </a: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78</xdr:col>
      <xdr:colOff>7620</xdr:colOff>
      <xdr:row>3</xdr:row>
      <xdr:rowOff>45720</xdr:rowOff>
    </xdr:from>
    <xdr:to>
      <xdr:col>79</xdr:col>
      <xdr:colOff>502920</xdr:colOff>
      <xdr:row>5</xdr:row>
      <xdr:rowOff>64770</xdr:rowOff>
    </xdr:to>
    <xdr:sp macro="" textlink="">
      <xdr:nvSpPr>
        <xdr:cNvPr id="3" name="吹き出し: 四角形 1">
          <a:extLst>
            <a:ext uri="{FF2B5EF4-FFF2-40B4-BE49-F238E27FC236}">
              <a16:creationId xmlns:a16="http://schemas.microsoft.com/office/drawing/2014/main" id="{00000000-0008-0000-1B00-000003000000}"/>
            </a:ext>
          </a:extLst>
        </xdr:cNvPr>
        <xdr:cNvSpPr/>
      </xdr:nvSpPr>
      <xdr:spPr>
        <a:xfrm>
          <a:off x="12923520" y="617220"/>
          <a:ext cx="1104900" cy="339090"/>
        </a:xfrm>
        <a:prstGeom prst="wedgeRectCallout">
          <a:avLst>
            <a:gd name="adj1" fmla="val -77449"/>
            <a:gd name="adj2" fmla="val -54812"/>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申請日を入力</a:t>
          </a:r>
        </a:p>
      </xdr:txBody>
    </xdr:sp>
    <xdr:clientData/>
  </xdr:twoCellAnchor>
  <xdr:twoCellAnchor>
    <xdr:from>
      <xdr:col>51</xdr:col>
      <xdr:colOff>30480</xdr:colOff>
      <xdr:row>0</xdr:row>
      <xdr:rowOff>7620</xdr:rowOff>
    </xdr:from>
    <xdr:to>
      <xdr:col>52</xdr:col>
      <xdr:colOff>83820</xdr:colOff>
      <xdr:row>2</xdr:row>
      <xdr:rowOff>7282</xdr:rowOff>
    </xdr:to>
    <xdr:sp macro="" textlink="">
      <xdr:nvSpPr>
        <xdr:cNvPr id="4" name="Text Box 334">
          <a:extLst>
            <a:ext uri="{FF2B5EF4-FFF2-40B4-BE49-F238E27FC236}">
              <a16:creationId xmlns:a16="http://schemas.microsoft.com/office/drawing/2014/main" id="{00000000-0008-0000-1B00-000004000000}"/>
            </a:ext>
          </a:extLst>
        </xdr:cNvPr>
        <xdr:cNvSpPr txBox="1">
          <a:spLocks noChangeArrowheads="1"/>
        </xdr:cNvSpPr>
      </xdr:nvSpPr>
      <xdr:spPr bwMode="auto">
        <a:xfrm>
          <a:off x="6256020" y="7620"/>
          <a:ext cx="990600" cy="403522"/>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78</xdr:col>
      <xdr:colOff>0</xdr:colOff>
      <xdr:row>28</xdr:row>
      <xdr:rowOff>76200</xdr:rowOff>
    </xdr:from>
    <xdr:to>
      <xdr:col>81</xdr:col>
      <xdr:colOff>487680</xdr:colOff>
      <xdr:row>32</xdr:row>
      <xdr:rowOff>45720</xdr:rowOff>
    </xdr:to>
    <xdr:sp macro="" textlink="">
      <xdr:nvSpPr>
        <xdr:cNvPr id="5" name="吹き出し: 四角形 1">
          <a:extLst>
            <a:ext uri="{FF2B5EF4-FFF2-40B4-BE49-F238E27FC236}">
              <a16:creationId xmlns:a16="http://schemas.microsoft.com/office/drawing/2014/main" id="{00000000-0008-0000-1B00-000005000000}"/>
            </a:ext>
          </a:extLst>
        </xdr:cNvPr>
        <xdr:cNvSpPr/>
      </xdr:nvSpPr>
      <xdr:spPr>
        <a:xfrm>
          <a:off x="12633960" y="4351020"/>
          <a:ext cx="2598420" cy="838200"/>
        </a:xfrm>
        <a:prstGeom prst="wedgeRectCallout">
          <a:avLst>
            <a:gd name="adj1" fmla="val -70002"/>
            <a:gd name="adj2" fmla="val -26871"/>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事業者情報変更後、確認書類とともに速やかに届け出てください。</a:t>
          </a:r>
        </a:p>
      </xdr:txBody>
    </xdr:sp>
    <xdr:clientData/>
  </xdr:twoCellAnchor>
  <xdr:twoCellAnchor>
    <xdr:from>
      <xdr:col>78</xdr:col>
      <xdr:colOff>190500</xdr:colOff>
      <xdr:row>38</xdr:row>
      <xdr:rowOff>182880</xdr:rowOff>
    </xdr:from>
    <xdr:to>
      <xdr:col>80</xdr:col>
      <xdr:colOff>327660</xdr:colOff>
      <xdr:row>40</xdr:row>
      <xdr:rowOff>563880</xdr:rowOff>
    </xdr:to>
    <xdr:sp macro="" textlink="">
      <xdr:nvSpPr>
        <xdr:cNvPr id="6" name="吹き出し: 四角形 1">
          <a:extLst>
            <a:ext uri="{FF2B5EF4-FFF2-40B4-BE49-F238E27FC236}">
              <a16:creationId xmlns:a16="http://schemas.microsoft.com/office/drawing/2014/main" id="{00000000-0008-0000-1B00-000006000000}"/>
            </a:ext>
          </a:extLst>
        </xdr:cNvPr>
        <xdr:cNvSpPr/>
      </xdr:nvSpPr>
      <xdr:spPr>
        <a:xfrm>
          <a:off x="13434060" y="7063740"/>
          <a:ext cx="1356360" cy="838200"/>
        </a:xfrm>
        <a:prstGeom prst="wedgeRectCallout">
          <a:avLst>
            <a:gd name="adj1" fmla="val -70002"/>
            <a:gd name="adj2" fmla="val -26871"/>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変更箇所のみ記載してください。</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78</xdr:col>
      <xdr:colOff>0</xdr:colOff>
      <xdr:row>29</xdr:row>
      <xdr:rowOff>45720</xdr:rowOff>
    </xdr:from>
    <xdr:to>
      <xdr:col>83</xdr:col>
      <xdr:colOff>15240</xdr:colOff>
      <xdr:row>32</xdr:row>
      <xdr:rowOff>60960</xdr:rowOff>
    </xdr:to>
    <xdr:sp macro="" textlink="">
      <xdr:nvSpPr>
        <xdr:cNvPr id="4" name="吹き出し: 四角形 1">
          <a:extLst>
            <a:ext uri="{FF2B5EF4-FFF2-40B4-BE49-F238E27FC236}">
              <a16:creationId xmlns:a16="http://schemas.microsoft.com/office/drawing/2014/main" id="{00000000-0008-0000-1C00-000004000000}"/>
            </a:ext>
          </a:extLst>
        </xdr:cNvPr>
        <xdr:cNvSpPr/>
      </xdr:nvSpPr>
      <xdr:spPr>
        <a:xfrm>
          <a:off x="13266420" y="4297680"/>
          <a:ext cx="2598420" cy="838200"/>
        </a:xfrm>
        <a:prstGeom prst="wedgeRectCallout">
          <a:avLst>
            <a:gd name="adj1" fmla="val -70002"/>
            <a:gd name="adj2" fmla="val -26871"/>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完工時期が報告よりも</a:t>
          </a:r>
          <a:r>
            <a:rPr kumimoji="1" lang="en-US" altLang="ja-JP" sz="1100">
              <a:solidFill>
                <a:sysClr val="windowText" lastClr="000000"/>
              </a:solidFill>
              <a:latin typeface="+mn-ea"/>
              <a:ea typeface="+mn-ea"/>
            </a:rPr>
            <a:t>1</a:t>
          </a:r>
          <a:r>
            <a:rPr kumimoji="1" lang="ja-JP" altLang="en-US" sz="1100">
              <a:solidFill>
                <a:sysClr val="windowText" lastClr="000000"/>
              </a:solidFill>
              <a:latin typeface="+mn-ea"/>
              <a:ea typeface="+mn-ea"/>
            </a:rPr>
            <a:t>カ月程度以上遅くなると見込まれる場合に提出してください。</a:t>
          </a:r>
        </a:p>
      </xdr:txBody>
    </xdr:sp>
    <xdr:clientData/>
  </xdr:twoCellAnchor>
  <xdr:twoCellAnchor>
    <xdr:from>
      <xdr:col>78</xdr:col>
      <xdr:colOff>0</xdr:colOff>
      <xdr:row>4</xdr:row>
      <xdr:rowOff>53340</xdr:rowOff>
    </xdr:from>
    <xdr:to>
      <xdr:col>80</xdr:col>
      <xdr:colOff>83820</xdr:colOff>
      <xdr:row>5</xdr:row>
      <xdr:rowOff>171450</xdr:rowOff>
    </xdr:to>
    <xdr:sp macro="" textlink="">
      <xdr:nvSpPr>
        <xdr:cNvPr id="5" name="吹き出し: 四角形 1">
          <a:extLst>
            <a:ext uri="{FF2B5EF4-FFF2-40B4-BE49-F238E27FC236}">
              <a16:creationId xmlns:a16="http://schemas.microsoft.com/office/drawing/2014/main" id="{00000000-0008-0000-1C00-000005000000}"/>
            </a:ext>
          </a:extLst>
        </xdr:cNvPr>
        <xdr:cNvSpPr/>
      </xdr:nvSpPr>
      <xdr:spPr>
        <a:xfrm>
          <a:off x="13060680" y="792480"/>
          <a:ext cx="1043940" cy="339090"/>
        </a:xfrm>
        <a:prstGeom prst="wedgeRectCallout">
          <a:avLst>
            <a:gd name="adj1" fmla="val -77449"/>
            <a:gd name="adj2" fmla="val -54812"/>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申請日を入力</a:t>
          </a:r>
        </a:p>
      </xdr:txBody>
    </xdr:sp>
    <xdr:clientData/>
  </xdr:twoCellAnchor>
  <xdr:twoCellAnchor>
    <xdr:from>
      <xdr:col>78</xdr:col>
      <xdr:colOff>99060</xdr:colOff>
      <xdr:row>40</xdr:row>
      <xdr:rowOff>205740</xdr:rowOff>
    </xdr:from>
    <xdr:to>
      <xdr:col>83</xdr:col>
      <xdr:colOff>114300</xdr:colOff>
      <xdr:row>43</xdr:row>
      <xdr:rowOff>160020</xdr:rowOff>
    </xdr:to>
    <xdr:sp macro="" textlink="">
      <xdr:nvSpPr>
        <xdr:cNvPr id="6" name="吹き出し: 四角形 1">
          <a:extLst>
            <a:ext uri="{FF2B5EF4-FFF2-40B4-BE49-F238E27FC236}">
              <a16:creationId xmlns:a16="http://schemas.microsoft.com/office/drawing/2014/main" id="{00000000-0008-0000-1C00-000006000000}"/>
            </a:ext>
          </a:extLst>
        </xdr:cNvPr>
        <xdr:cNvSpPr/>
      </xdr:nvSpPr>
      <xdr:spPr>
        <a:xfrm>
          <a:off x="13365480" y="9509760"/>
          <a:ext cx="2598420" cy="617220"/>
        </a:xfrm>
        <a:prstGeom prst="wedgeRectCallout">
          <a:avLst>
            <a:gd name="adj1" fmla="val -70002"/>
            <a:gd name="adj2" fmla="val -26871"/>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実績報告書の最終提出期限を超えた工事完了日は原則申請できません。</a:t>
          </a:r>
        </a:p>
      </xdr:txBody>
    </xdr:sp>
    <xdr:clientData/>
  </xdr:twoCellAnchor>
  <xdr:twoCellAnchor>
    <xdr:from>
      <xdr:col>27</xdr:col>
      <xdr:colOff>327660</xdr:colOff>
      <xdr:row>0</xdr:row>
      <xdr:rowOff>76200</xdr:rowOff>
    </xdr:from>
    <xdr:to>
      <xdr:col>52</xdr:col>
      <xdr:colOff>137160</xdr:colOff>
      <xdr:row>2</xdr:row>
      <xdr:rowOff>75862</xdr:rowOff>
    </xdr:to>
    <xdr:sp macro="" textlink="">
      <xdr:nvSpPr>
        <xdr:cNvPr id="7" name="Text Box 334">
          <a:extLst>
            <a:ext uri="{FF2B5EF4-FFF2-40B4-BE49-F238E27FC236}">
              <a16:creationId xmlns:a16="http://schemas.microsoft.com/office/drawing/2014/main" id="{00000000-0008-0000-1C00-000007000000}"/>
            </a:ext>
          </a:extLst>
        </xdr:cNvPr>
        <xdr:cNvSpPr txBox="1">
          <a:spLocks noChangeArrowheads="1"/>
        </xdr:cNvSpPr>
      </xdr:nvSpPr>
      <xdr:spPr bwMode="auto">
        <a:xfrm>
          <a:off x="6553200" y="76200"/>
          <a:ext cx="914400" cy="403522"/>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77</xdr:col>
      <xdr:colOff>213360</xdr:colOff>
      <xdr:row>4</xdr:row>
      <xdr:rowOff>76200</xdr:rowOff>
    </xdr:from>
    <xdr:to>
      <xdr:col>80</xdr:col>
      <xdr:colOff>281940</xdr:colOff>
      <xdr:row>7</xdr:row>
      <xdr:rowOff>26670</xdr:rowOff>
    </xdr:to>
    <xdr:sp macro="" textlink="">
      <xdr:nvSpPr>
        <xdr:cNvPr id="3" name="吹き出し: 四角形 1">
          <a:extLst>
            <a:ext uri="{FF2B5EF4-FFF2-40B4-BE49-F238E27FC236}">
              <a16:creationId xmlns:a16="http://schemas.microsoft.com/office/drawing/2014/main" id="{00000000-0008-0000-1D00-000003000000}"/>
            </a:ext>
          </a:extLst>
        </xdr:cNvPr>
        <xdr:cNvSpPr/>
      </xdr:nvSpPr>
      <xdr:spPr>
        <a:xfrm>
          <a:off x="12877800" y="815340"/>
          <a:ext cx="1043940" cy="339090"/>
        </a:xfrm>
        <a:prstGeom prst="wedgeRectCallout">
          <a:avLst>
            <a:gd name="adj1" fmla="val -73069"/>
            <a:gd name="adj2" fmla="val -88520"/>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申請日を入力</a:t>
          </a:r>
        </a:p>
      </xdr:txBody>
    </xdr:sp>
    <xdr:clientData/>
  </xdr:twoCellAnchor>
  <xdr:twoCellAnchor>
    <xdr:from>
      <xdr:col>28</xdr:col>
      <xdr:colOff>137160</xdr:colOff>
      <xdr:row>0</xdr:row>
      <xdr:rowOff>30480</xdr:rowOff>
    </xdr:from>
    <xdr:to>
      <xdr:col>52</xdr:col>
      <xdr:colOff>0</xdr:colOff>
      <xdr:row>2</xdr:row>
      <xdr:rowOff>30142</xdr:rowOff>
    </xdr:to>
    <xdr:sp macro="" textlink="">
      <xdr:nvSpPr>
        <xdr:cNvPr id="4" name="Text Box 334">
          <a:extLst>
            <a:ext uri="{FF2B5EF4-FFF2-40B4-BE49-F238E27FC236}">
              <a16:creationId xmlns:a16="http://schemas.microsoft.com/office/drawing/2014/main" id="{00000000-0008-0000-1D00-000004000000}"/>
            </a:ext>
          </a:extLst>
        </xdr:cNvPr>
        <xdr:cNvSpPr txBox="1">
          <a:spLocks noChangeArrowheads="1"/>
        </xdr:cNvSpPr>
      </xdr:nvSpPr>
      <xdr:spPr bwMode="auto">
        <a:xfrm>
          <a:off x="6332220" y="30480"/>
          <a:ext cx="845820" cy="403522"/>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79</xdr:col>
      <xdr:colOff>320040</xdr:colOff>
      <xdr:row>37</xdr:row>
      <xdr:rowOff>480060</xdr:rowOff>
    </xdr:from>
    <xdr:to>
      <xdr:col>82</xdr:col>
      <xdr:colOff>381000</xdr:colOff>
      <xdr:row>38</xdr:row>
      <xdr:rowOff>434340</xdr:rowOff>
    </xdr:to>
    <xdr:sp macro="" textlink="">
      <xdr:nvSpPr>
        <xdr:cNvPr id="5" name="吹き出し: 四角形 1">
          <a:extLst>
            <a:ext uri="{FF2B5EF4-FFF2-40B4-BE49-F238E27FC236}">
              <a16:creationId xmlns:a16="http://schemas.microsoft.com/office/drawing/2014/main" id="{00000000-0008-0000-1D00-000005000000}"/>
            </a:ext>
          </a:extLst>
        </xdr:cNvPr>
        <xdr:cNvSpPr/>
      </xdr:nvSpPr>
      <xdr:spPr>
        <a:xfrm>
          <a:off x="13350240" y="7010400"/>
          <a:ext cx="1889760" cy="891540"/>
        </a:xfrm>
        <a:prstGeom prst="wedgeRectCallout">
          <a:avLst>
            <a:gd name="adj1" fmla="val -77449"/>
            <a:gd name="adj2" fmla="val -54812"/>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理由が妥当であると判断された場合に、公社が承認し、事業の廃止（中止）が可能となります。</a:t>
          </a:r>
        </a:p>
      </xdr:txBody>
    </xdr:sp>
    <xdr:clientData/>
  </xdr:twoCellAnchor>
</xdr:wsDr>
</file>

<file path=xl/drawings/drawing2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19</xdr:col>
          <xdr:colOff>53340</xdr:colOff>
          <xdr:row>57</xdr:row>
          <xdr:rowOff>129540</xdr:rowOff>
        </xdr:from>
        <xdr:to>
          <xdr:col>20</xdr:col>
          <xdr:colOff>205740</xdr:colOff>
          <xdr:row>63</xdr:row>
          <xdr:rowOff>160020</xdr:rowOff>
        </xdr:to>
        <xdr:sp macro="" textlink="">
          <xdr:nvSpPr>
            <xdr:cNvPr id="73729" name="Check Box 1" hidden="1">
              <a:extLst>
                <a:ext uri="{63B3BB69-23CF-44E3-9099-C40C66FF867C}">
                  <a14:compatExt spid="_x0000_s73729"/>
                </a:ext>
                <a:ext uri="{FF2B5EF4-FFF2-40B4-BE49-F238E27FC236}">
                  <a16:creationId xmlns:a16="http://schemas.microsoft.com/office/drawing/2014/main" id="{00000000-0008-0000-1E00-000001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251460</xdr:colOff>
          <xdr:row>57</xdr:row>
          <xdr:rowOff>137160</xdr:rowOff>
        </xdr:from>
        <xdr:to>
          <xdr:col>22</xdr:col>
          <xdr:colOff>175260</xdr:colOff>
          <xdr:row>63</xdr:row>
          <xdr:rowOff>152400</xdr:rowOff>
        </xdr:to>
        <xdr:sp macro="" textlink="">
          <xdr:nvSpPr>
            <xdr:cNvPr id="73730" name="Check Box 2" hidden="1">
              <a:extLst>
                <a:ext uri="{63B3BB69-23CF-44E3-9099-C40C66FF867C}">
                  <a14:compatExt spid="_x0000_s73730"/>
                </a:ext>
                <a:ext uri="{FF2B5EF4-FFF2-40B4-BE49-F238E27FC236}">
                  <a16:creationId xmlns:a16="http://schemas.microsoft.com/office/drawing/2014/main" id="{00000000-0008-0000-1E00-000002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貯蓄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213360</xdr:colOff>
          <xdr:row>57</xdr:row>
          <xdr:rowOff>137160</xdr:rowOff>
        </xdr:from>
        <xdr:to>
          <xdr:col>24</xdr:col>
          <xdr:colOff>129540</xdr:colOff>
          <xdr:row>63</xdr:row>
          <xdr:rowOff>152400</xdr:rowOff>
        </xdr:to>
        <xdr:sp macro="" textlink="">
          <xdr:nvSpPr>
            <xdr:cNvPr id="73731" name="Check Box 3" hidden="1">
              <a:extLst>
                <a:ext uri="{63B3BB69-23CF-44E3-9099-C40C66FF867C}">
                  <a14:compatExt spid="_x0000_s73731"/>
                </a:ext>
                <a:ext uri="{FF2B5EF4-FFF2-40B4-BE49-F238E27FC236}">
                  <a16:creationId xmlns:a16="http://schemas.microsoft.com/office/drawing/2014/main" id="{00000000-0008-0000-1E00-000003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当座</a:t>
              </a:r>
            </a:p>
          </xdr:txBody>
        </xdr:sp>
        <xdr:clientData/>
      </xdr:twoCellAnchor>
    </mc:Choice>
    <mc:Fallback/>
  </mc:AlternateContent>
  <xdr:twoCellAnchor>
    <xdr:from>
      <xdr:col>26</xdr:col>
      <xdr:colOff>106680</xdr:colOff>
      <xdr:row>3</xdr:row>
      <xdr:rowOff>68580</xdr:rowOff>
    </xdr:from>
    <xdr:to>
      <xdr:col>53</xdr:col>
      <xdr:colOff>99060</xdr:colOff>
      <xdr:row>11</xdr:row>
      <xdr:rowOff>144780</xdr:rowOff>
    </xdr:to>
    <xdr:sp macro="" textlink="">
      <xdr:nvSpPr>
        <xdr:cNvPr id="6" name="角丸四角形 5">
          <a:extLst>
            <a:ext uri="{FF2B5EF4-FFF2-40B4-BE49-F238E27FC236}">
              <a16:creationId xmlns:a16="http://schemas.microsoft.com/office/drawing/2014/main" id="{00000000-0008-0000-1E00-000006000000}"/>
            </a:ext>
          </a:extLst>
        </xdr:cNvPr>
        <xdr:cNvSpPr/>
      </xdr:nvSpPr>
      <xdr:spPr>
        <a:xfrm>
          <a:off x="6492240" y="556260"/>
          <a:ext cx="1584960" cy="1219200"/>
        </a:xfrm>
        <a:prstGeom prst="roundRect">
          <a:avLst/>
        </a:prstGeom>
        <a:solidFill>
          <a:srgbClr val="FFFFCC"/>
        </a:solidFill>
        <a:ln w="19050">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200">
              <a:solidFill>
                <a:srgbClr val="C00000"/>
              </a:solidFill>
            </a:rPr>
            <a:t>※</a:t>
          </a:r>
          <a:r>
            <a:rPr kumimoji="1" lang="ja-JP" altLang="en-US" sz="1200">
              <a:solidFill>
                <a:srgbClr val="C00000"/>
              </a:solidFill>
            </a:rPr>
            <a:t>助成事業が完了した日か</a:t>
          </a:r>
          <a:r>
            <a:rPr kumimoji="1" lang="en-US" altLang="ja-JP" sz="1200">
              <a:solidFill>
                <a:srgbClr val="C00000"/>
              </a:solidFill>
            </a:rPr>
            <a:t>30</a:t>
          </a:r>
          <a:r>
            <a:rPr kumimoji="1" lang="ja-JP" altLang="en-US" sz="1200" b="1" u="sng">
              <a:solidFill>
                <a:srgbClr val="C00000"/>
              </a:solidFill>
            </a:rPr>
            <a:t>日以内に</a:t>
          </a:r>
          <a:r>
            <a:rPr kumimoji="1" lang="ja-JP" altLang="en-US" sz="1200">
              <a:solidFill>
                <a:srgbClr val="C00000"/>
              </a:solidFill>
            </a:rPr>
            <a:t>提出してください。</a:t>
          </a:r>
          <a:endParaRPr kumimoji="1" lang="en-US" altLang="ja-JP" sz="1200">
            <a:solidFill>
              <a:srgbClr val="C00000"/>
            </a:solidFill>
          </a:endParaRPr>
        </a:p>
      </xdr:txBody>
    </xdr:sp>
    <xdr:clientData/>
  </xdr:twoCellAnchor>
  <xdr:twoCellAnchor>
    <xdr:from>
      <xdr:col>28</xdr:col>
      <xdr:colOff>434340</xdr:colOff>
      <xdr:row>0</xdr:row>
      <xdr:rowOff>53340</xdr:rowOff>
    </xdr:from>
    <xdr:to>
      <xdr:col>52</xdr:col>
      <xdr:colOff>68580</xdr:colOff>
      <xdr:row>2</xdr:row>
      <xdr:rowOff>136822</xdr:rowOff>
    </xdr:to>
    <xdr:sp macro="" textlink="">
      <xdr:nvSpPr>
        <xdr:cNvPr id="10" name="Text Box 334">
          <a:extLst>
            <a:ext uri="{FF2B5EF4-FFF2-40B4-BE49-F238E27FC236}">
              <a16:creationId xmlns:a16="http://schemas.microsoft.com/office/drawing/2014/main" id="{00000000-0008-0000-1E00-00000A000000}"/>
            </a:ext>
          </a:extLst>
        </xdr:cNvPr>
        <xdr:cNvSpPr txBox="1">
          <a:spLocks noChangeArrowheads="1"/>
        </xdr:cNvSpPr>
      </xdr:nvSpPr>
      <xdr:spPr bwMode="auto">
        <a:xfrm>
          <a:off x="7048500" y="53340"/>
          <a:ext cx="853440" cy="403522"/>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79</xdr:col>
      <xdr:colOff>0</xdr:colOff>
      <xdr:row>39</xdr:row>
      <xdr:rowOff>137160</xdr:rowOff>
    </xdr:from>
    <xdr:to>
      <xdr:col>81</xdr:col>
      <xdr:colOff>320040</xdr:colOff>
      <xdr:row>42</xdr:row>
      <xdr:rowOff>108585</xdr:rowOff>
    </xdr:to>
    <xdr:sp macro="" textlink="">
      <xdr:nvSpPr>
        <xdr:cNvPr id="11" name="吹き出し: 四角形 4">
          <a:extLst>
            <a:ext uri="{FF2B5EF4-FFF2-40B4-BE49-F238E27FC236}">
              <a16:creationId xmlns:a16="http://schemas.microsoft.com/office/drawing/2014/main" id="{00000000-0008-0000-1E00-00000B000000}"/>
            </a:ext>
          </a:extLst>
        </xdr:cNvPr>
        <xdr:cNvSpPr/>
      </xdr:nvSpPr>
      <xdr:spPr>
        <a:xfrm>
          <a:off x="14950440" y="6423660"/>
          <a:ext cx="1828800" cy="573405"/>
        </a:xfrm>
        <a:prstGeom prst="wedgeRectCallout">
          <a:avLst>
            <a:gd name="adj1" fmla="val -84730"/>
            <a:gd name="adj2" fmla="val 38560"/>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共通様式の金額を転記してください。</a:t>
          </a:r>
        </a:p>
      </xdr:txBody>
    </xdr:sp>
    <xdr:clientData/>
  </xdr:twoCellAnchor>
  <xdr:twoCellAnchor>
    <xdr:from>
      <xdr:col>79</xdr:col>
      <xdr:colOff>0</xdr:colOff>
      <xdr:row>64</xdr:row>
      <xdr:rowOff>30480</xdr:rowOff>
    </xdr:from>
    <xdr:to>
      <xdr:col>81</xdr:col>
      <xdr:colOff>464820</xdr:colOff>
      <xdr:row>65</xdr:row>
      <xdr:rowOff>358140</xdr:rowOff>
    </xdr:to>
    <xdr:sp macro="" textlink="">
      <xdr:nvSpPr>
        <xdr:cNvPr id="14" name="吹き出し: 四角形 4">
          <a:extLst>
            <a:ext uri="{FF2B5EF4-FFF2-40B4-BE49-F238E27FC236}">
              <a16:creationId xmlns:a16="http://schemas.microsoft.com/office/drawing/2014/main" id="{00000000-0008-0000-1E00-00000E000000}"/>
            </a:ext>
          </a:extLst>
        </xdr:cNvPr>
        <xdr:cNvSpPr/>
      </xdr:nvSpPr>
      <xdr:spPr>
        <a:xfrm>
          <a:off x="14942820" y="12893040"/>
          <a:ext cx="1981200" cy="762000"/>
        </a:xfrm>
        <a:prstGeom prst="wedgeRectCallout">
          <a:avLst>
            <a:gd name="adj1" fmla="val -69329"/>
            <a:gd name="adj2" fmla="val -20798"/>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0">
              <a:solidFill>
                <a:sysClr val="windowText" lastClr="000000"/>
              </a:solidFill>
              <a:latin typeface="+mn-ea"/>
              <a:ea typeface="+mn-ea"/>
            </a:rPr>
            <a:t>通帳等の口座情報がわかる書類と突合ができるよう記載してください。</a:t>
          </a:r>
        </a:p>
      </xdr:txBody>
    </xdr:sp>
    <xdr:clientData/>
  </xdr:twoCellAnchor>
  <xdr:twoCellAnchor>
    <xdr:from>
      <xdr:col>79</xdr:col>
      <xdr:colOff>160020</xdr:colOff>
      <xdr:row>50</xdr:row>
      <xdr:rowOff>7620</xdr:rowOff>
    </xdr:from>
    <xdr:to>
      <xdr:col>82</xdr:col>
      <xdr:colOff>289560</xdr:colOff>
      <xdr:row>56</xdr:row>
      <xdr:rowOff>144780</xdr:rowOff>
    </xdr:to>
    <xdr:sp macro="" textlink="">
      <xdr:nvSpPr>
        <xdr:cNvPr id="15" name="吹き出し: 四角形 4">
          <a:extLst>
            <a:ext uri="{FF2B5EF4-FFF2-40B4-BE49-F238E27FC236}">
              <a16:creationId xmlns:a16="http://schemas.microsoft.com/office/drawing/2014/main" id="{00000000-0008-0000-1E00-00000F000000}"/>
            </a:ext>
          </a:extLst>
        </xdr:cNvPr>
        <xdr:cNvSpPr/>
      </xdr:nvSpPr>
      <xdr:spPr>
        <a:xfrm>
          <a:off x="15384780" y="8671560"/>
          <a:ext cx="1958340" cy="952500"/>
        </a:xfrm>
        <a:prstGeom prst="wedgeRectCallout">
          <a:avLst>
            <a:gd name="adj1" fmla="val -84730"/>
            <a:gd name="adj2" fmla="val 28756"/>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交付決定時の助成金額と実績報告時の助成金額のいずれか低い金額を入力してください。</a:t>
          </a:r>
        </a:p>
      </xdr:txBody>
    </xdr:sp>
    <xdr:clientData/>
  </xdr:twoCellAnchor>
  <xdr:twoCellAnchor>
    <xdr:from>
      <xdr:col>78</xdr:col>
      <xdr:colOff>99060</xdr:colOff>
      <xdr:row>3</xdr:row>
      <xdr:rowOff>22860</xdr:rowOff>
    </xdr:from>
    <xdr:to>
      <xdr:col>80</xdr:col>
      <xdr:colOff>502920</xdr:colOff>
      <xdr:row>5</xdr:row>
      <xdr:rowOff>72390</xdr:rowOff>
    </xdr:to>
    <xdr:sp macro="" textlink="">
      <xdr:nvSpPr>
        <xdr:cNvPr id="16" name="吹き出し: 四角形 1">
          <a:extLst>
            <a:ext uri="{FF2B5EF4-FFF2-40B4-BE49-F238E27FC236}">
              <a16:creationId xmlns:a16="http://schemas.microsoft.com/office/drawing/2014/main" id="{00000000-0008-0000-1E00-000010000000}"/>
            </a:ext>
          </a:extLst>
        </xdr:cNvPr>
        <xdr:cNvSpPr/>
      </xdr:nvSpPr>
      <xdr:spPr>
        <a:xfrm>
          <a:off x="14317980" y="510540"/>
          <a:ext cx="1158240" cy="339090"/>
        </a:xfrm>
        <a:prstGeom prst="wedgeRectCallout">
          <a:avLst>
            <a:gd name="adj1" fmla="val -77449"/>
            <a:gd name="adj2" fmla="val -54812"/>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申請日を入力</a:t>
          </a:r>
        </a:p>
      </xdr:txBody>
    </xdr:sp>
    <xdr:clientData/>
  </xdr:twoCellAnchor>
  <mc:AlternateContent xmlns:mc="http://schemas.openxmlformats.org/markup-compatibility/2006">
    <mc:Choice xmlns:a14="http://schemas.microsoft.com/office/drawing/2010/main" Requires="a14">
      <xdr:twoCellAnchor editAs="oneCell">
        <xdr:from>
          <xdr:col>71</xdr:col>
          <xdr:colOff>53340</xdr:colOff>
          <xdr:row>57</xdr:row>
          <xdr:rowOff>129540</xdr:rowOff>
        </xdr:from>
        <xdr:to>
          <xdr:col>72</xdr:col>
          <xdr:colOff>205740</xdr:colOff>
          <xdr:row>63</xdr:row>
          <xdr:rowOff>160020</xdr:rowOff>
        </xdr:to>
        <xdr:sp macro="" textlink="">
          <xdr:nvSpPr>
            <xdr:cNvPr id="73735" name="Check Box 7" hidden="1">
              <a:extLst>
                <a:ext uri="{63B3BB69-23CF-44E3-9099-C40C66FF867C}">
                  <a14:compatExt spid="_x0000_s73735"/>
                </a:ext>
                <a:ext uri="{FF2B5EF4-FFF2-40B4-BE49-F238E27FC236}">
                  <a16:creationId xmlns:a16="http://schemas.microsoft.com/office/drawing/2014/main" id="{00000000-0008-0000-1E00-000007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72</xdr:col>
          <xdr:colOff>251460</xdr:colOff>
          <xdr:row>57</xdr:row>
          <xdr:rowOff>137160</xdr:rowOff>
        </xdr:from>
        <xdr:to>
          <xdr:col>74</xdr:col>
          <xdr:colOff>175260</xdr:colOff>
          <xdr:row>63</xdr:row>
          <xdr:rowOff>152400</xdr:rowOff>
        </xdr:to>
        <xdr:sp macro="" textlink="">
          <xdr:nvSpPr>
            <xdr:cNvPr id="73736" name="Check Box 8" hidden="1">
              <a:extLst>
                <a:ext uri="{63B3BB69-23CF-44E3-9099-C40C66FF867C}">
                  <a14:compatExt spid="_x0000_s73736"/>
                </a:ext>
                <a:ext uri="{FF2B5EF4-FFF2-40B4-BE49-F238E27FC236}">
                  <a16:creationId xmlns:a16="http://schemas.microsoft.com/office/drawing/2014/main" id="{00000000-0008-0000-1E00-000008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貯蓄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74</xdr:col>
          <xdr:colOff>213360</xdr:colOff>
          <xdr:row>57</xdr:row>
          <xdr:rowOff>137160</xdr:rowOff>
        </xdr:from>
        <xdr:to>
          <xdr:col>76</xdr:col>
          <xdr:colOff>129540</xdr:colOff>
          <xdr:row>63</xdr:row>
          <xdr:rowOff>152400</xdr:rowOff>
        </xdr:to>
        <xdr:sp macro="" textlink="">
          <xdr:nvSpPr>
            <xdr:cNvPr id="73737" name="Check Box 9" hidden="1">
              <a:extLst>
                <a:ext uri="{63B3BB69-23CF-44E3-9099-C40C66FF867C}">
                  <a14:compatExt spid="_x0000_s73737"/>
                </a:ext>
                <a:ext uri="{FF2B5EF4-FFF2-40B4-BE49-F238E27FC236}">
                  <a16:creationId xmlns:a16="http://schemas.microsoft.com/office/drawing/2014/main" id="{00000000-0008-0000-1E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当座</a:t>
              </a:r>
            </a:p>
          </xdr:txBody>
        </xdr:sp>
        <xdr:clientData/>
      </xdr:twoCellAnchor>
    </mc:Choice>
    <mc:Fallback/>
  </mc:AlternateContent>
</xdr:wsDr>
</file>

<file path=xl/drawings/drawing2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19</xdr:col>
          <xdr:colOff>53340</xdr:colOff>
          <xdr:row>67</xdr:row>
          <xdr:rowOff>114300</xdr:rowOff>
        </xdr:from>
        <xdr:to>
          <xdr:col>20</xdr:col>
          <xdr:colOff>205740</xdr:colOff>
          <xdr:row>73</xdr:row>
          <xdr:rowOff>152400</xdr:rowOff>
        </xdr:to>
        <xdr:sp macro="" textlink="">
          <xdr:nvSpPr>
            <xdr:cNvPr id="74753" name="Check Box 1" hidden="1">
              <a:extLst>
                <a:ext uri="{63B3BB69-23CF-44E3-9099-C40C66FF867C}">
                  <a14:compatExt spid="_x0000_s74753"/>
                </a:ext>
                <a:ext uri="{FF2B5EF4-FFF2-40B4-BE49-F238E27FC236}">
                  <a16:creationId xmlns:a16="http://schemas.microsoft.com/office/drawing/2014/main" id="{00000000-0008-0000-1F00-0000012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67</xdr:row>
          <xdr:rowOff>129540</xdr:rowOff>
        </xdr:from>
        <xdr:to>
          <xdr:col>22</xdr:col>
          <xdr:colOff>167640</xdr:colOff>
          <xdr:row>73</xdr:row>
          <xdr:rowOff>137160</xdr:rowOff>
        </xdr:to>
        <xdr:sp macro="" textlink="">
          <xdr:nvSpPr>
            <xdr:cNvPr id="74754" name="Check Box 2" hidden="1">
              <a:extLst>
                <a:ext uri="{63B3BB69-23CF-44E3-9099-C40C66FF867C}">
                  <a14:compatExt spid="_x0000_s74754"/>
                </a:ext>
                <a:ext uri="{FF2B5EF4-FFF2-40B4-BE49-F238E27FC236}">
                  <a16:creationId xmlns:a16="http://schemas.microsoft.com/office/drawing/2014/main" id="{00000000-0008-0000-1F00-0000022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貯蓄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213360</xdr:colOff>
          <xdr:row>67</xdr:row>
          <xdr:rowOff>121920</xdr:rowOff>
        </xdr:from>
        <xdr:to>
          <xdr:col>24</xdr:col>
          <xdr:colOff>129540</xdr:colOff>
          <xdr:row>73</xdr:row>
          <xdr:rowOff>144780</xdr:rowOff>
        </xdr:to>
        <xdr:sp macro="" textlink="">
          <xdr:nvSpPr>
            <xdr:cNvPr id="74755" name="Check Box 3" hidden="1">
              <a:extLst>
                <a:ext uri="{63B3BB69-23CF-44E3-9099-C40C66FF867C}">
                  <a14:compatExt spid="_x0000_s74755"/>
                </a:ext>
                <a:ext uri="{FF2B5EF4-FFF2-40B4-BE49-F238E27FC236}">
                  <a16:creationId xmlns:a16="http://schemas.microsoft.com/office/drawing/2014/main" id="{00000000-0008-0000-1F00-0000032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当座</a:t>
              </a:r>
            </a:p>
          </xdr:txBody>
        </xdr:sp>
        <xdr:clientData/>
      </xdr:twoCellAnchor>
    </mc:Choice>
    <mc:Fallback/>
  </mc:AlternateContent>
  <xdr:twoCellAnchor>
    <xdr:from>
      <xdr:col>27</xdr:col>
      <xdr:colOff>0</xdr:colOff>
      <xdr:row>2</xdr:row>
      <xdr:rowOff>0</xdr:rowOff>
    </xdr:from>
    <xdr:to>
      <xdr:col>27</xdr:col>
      <xdr:colOff>552450</xdr:colOff>
      <xdr:row>3</xdr:row>
      <xdr:rowOff>0</xdr:rowOff>
    </xdr:to>
    <xdr:sp macro="" textlink="">
      <xdr:nvSpPr>
        <xdr:cNvPr id="5" name="正方形/長方形 4">
          <a:extLst>
            <a:ext uri="{FF2B5EF4-FFF2-40B4-BE49-F238E27FC236}">
              <a16:creationId xmlns:a16="http://schemas.microsoft.com/office/drawing/2014/main" id="{00000000-0008-0000-1F00-000005000000}"/>
            </a:ext>
          </a:extLst>
        </xdr:cNvPr>
        <xdr:cNvSpPr/>
      </xdr:nvSpPr>
      <xdr:spPr>
        <a:xfrm>
          <a:off x="6572250" y="352425"/>
          <a:ext cx="491490" cy="171450"/>
        </a:xfrm>
        <a:prstGeom prst="rect">
          <a:avLst/>
        </a:prstGeom>
        <a:solidFill>
          <a:srgbClr val="FFFF66"/>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19</xdr:col>
          <xdr:colOff>53340</xdr:colOff>
          <xdr:row>61</xdr:row>
          <xdr:rowOff>129540</xdr:rowOff>
        </xdr:from>
        <xdr:to>
          <xdr:col>20</xdr:col>
          <xdr:colOff>205740</xdr:colOff>
          <xdr:row>67</xdr:row>
          <xdr:rowOff>167640</xdr:rowOff>
        </xdr:to>
        <xdr:sp macro="" textlink="">
          <xdr:nvSpPr>
            <xdr:cNvPr id="75777" name="Check Box 1" hidden="1">
              <a:extLst>
                <a:ext uri="{63B3BB69-23CF-44E3-9099-C40C66FF867C}">
                  <a14:compatExt spid="_x0000_s75777"/>
                </a:ext>
                <a:ext uri="{FF2B5EF4-FFF2-40B4-BE49-F238E27FC236}">
                  <a16:creationId xmlns:a16="http://schemas.microsoft.com/office/drawing/2014/main" id="{00000000-0008-0000-2000-00000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61</xdr:row>
          <xdr:rowOff>144780</xdr:rowOff>
        </xdr:from>
        <xdr:to>
          <xdr:col>22</xdr:col>
          <xdr:colOff>167640</xdr:colOff>
          <xdr:row>67</xdr:row>
          <xdr:rowOff>152400</xdr:rowOff>
        </xdr:to>
        <xdr:sp macro="" textlink="">
          <xdr:nvSpPr>
            <xdr:cNvPr id="75778" name="Check Box 2" hidden="1">
              <a:extLst>
                <a:ext uri="{63B3BB69-23CF-44E3-9099-C40C66FF867C}">
                  <a14:compatExt spid="_x0000_s75778"/>
                </a:ext>
                <a:ext uri="{FF2B5EF4-FFF2-40B4-BE49-F238E27FC236}">
                  <a16:creationId xmlns:a16="http://schemas.microsoft.com/office/drawing/2014/main" id="{00000000-0008-0000-2000-000002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貯蓄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213360</xdr:colOff>
          <xdr:row>61</xdr:row>
          <xdr:rowOff>137160</xdr:rowOff>
        </xdr:from>
        <xdr:to>
          <xdr:col>24</xdr:col>
          <xdr:colOff>129540</xdr:colOff>
          <xdr:row>67</xdr:row>
          <xdr:rowOff>160020</xdr:rowOff>
        </xdr:to>
        <xdr:sp macro="" textlink="">
          <xdr:nvSpPr>
            <xdr:cNvPr id="75779" name="Check Box 3" hidden="1">
              <a:extLst>
                <a:ext uri="{63B3BB69-23CF-44E3-9099-C40C66FF867C}">
                  <a14:compatExt spid="_x0000_s75779"/>
                </a:ext>
                <a:ext uri="{FF2B5EF4-FFF2-40B4-BE49-F238E27FC236}">
                  <a16:creationId xmlns:a16="http://schemas.microsoft.com/office/drawing/2014/main" id="{00000000-0008-0000-2000-000003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当座</a:t>
              </a:r>
            </a:p>
          </xdr:txBody>
        </xdr:sp>
        <xdr:clientData/>
      </xdr:twoCellAnchor>
    </mc:Choice>
    <mc:Fallback/>
  </mc:AlternateContent>
</xdr:wsDr>
</file>

<file path=xl/drawings/drawing30.xml><?xml version="1.0" encoding="utf-8"?>
<xdr:wsDr xmlns:xdr="http://schemas.openxmlformats.org/drawingml/2006/spreadsheetDrawing" xmlns:a="http://schemas.openxmlformats.org/drawingml/2006/main">
  <xdr:twoCellAnchor>
    <xdr:from>
      <xdr:col>79</xdr:col>
      <xdr:colOff>30480</xdr:colOff>
      <xdr:row>3</xdr:row>
      <xdr:rowOff>137160</xdr:rowOff>
    </xdr:from>
    <xdr:to>
      <xdr:col>81</xdr:col>
      <xdr:colOff>350520</xdr:colOff>
      <xdr:row>5</xdr:row>
      <xdr:rowOff>19050</xdr:rowOff>
    </xdr:to>
    <xdr:sp macro="" textlink="">
      <xdr:nvSpPr>
        <xdr:cNvPr id="3" name="吹き出し: 四角形 1">
          <a:extLst>
            <a:ext uri="{FF2B5EF4-FFF2-40B4-BE49-F238E27FC236}">
              <a16:creationId xmlns:a16="http://schemas.microsoft.com/office/drawing/2014/main" id="{00000000-0008-0000-2100-000003000000}"/>
            </a:ext>
          </a:extLst>
        </xdr:cNvPr>
        <xdr:cNvSpPr/>
      </xdr:nvSpPr>
      <xdr:spPr>
        <a:xfrm>
          <a:off x="12885420" y="708660"/>
          <a:ext cx="1043940" cy="339090"/>
        </a:xfrm>
        <a:prstGeom prst="wedgeRectCallout">
          <a:avLst>
            <a:gd name="adj1" fmla="val -77449"/>
            <a:gd name="adj2" fmla="val -54812"/>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報告日を入力</a:t>
          </a:r>
        </a:p>
      </xdr:txBody>
    </xdr:sp>
    <xdr:clientData/>
  </xdr:twoCellAnchor>
  <xdr:twoCellAnchor>
    <xdr:from>
      <xdr:col>80</xdr:col>
      <xdr:colOff>365760</xdr:colOff>
      <xdr:row>36</xdr:row>
      <xdr:rowOff>365760</xdr:rowOff>
    </xdr:from>
    <xdr:to>
      <xdr:col>84</xdr:col>
      <xdr:colOff>190500</xdr:colOff>
      <xdr:row>40</xdr:row>
      <xdr:rowOff>144780</xdr:rowOff>
    </xdr:to>
    <xdr:sp macro="" textlink="">
      <xdr:nvSpPr>
        <xdr:cNvPr id="4" name="吹き出し: 四角形 4">
          <a:extLst>
            <a:ext uri="{FF2B5EF4-FFF2-40B4-BE49-F238E27FC236}">
              <a16:creationId xmlns:a16="http://schemas.microsoft.com/office/drawing/2014/main" id="{00000000-0008-0000-2100-000004000000}"/>
            </a:ext>
          </a:extLst>
        </xdr:cNvPr>
        <xdr:cNvSpPr/>
      </xdr:nvSpPr>
      <xdr:spPr>
        <a:xfrm>
          <a:off x="14234160" y="7048500"/>
          <a:ext cx="2263140" cy="792480"/>
        </a:xfrm>
        <a:prstGeom prst="wedgeRectCallout">
          <a:avLst>
            <a:gd name="adj1" fmla="val -84730"/>
            <a:gd name="adj2" fmla="val 38560"/>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必要に応じて公社から通知される</a:t>
          </a:r>
          <a:r>
            <a:rPr kumimoji="1" lang="en-US" altLang="ja-JP" sz="1100">
              <a:solidFill>
                <a:sysClr val="windowText" lastClr="000000"/>
              </a:solidFill>
              <a:latin typeface="+mn-ea"/>
              <a:ea typeface="+mn-ea"/>
            </a:rPr>
            <a:t>【</a:t>
          </a:r>
          <a:r>
            <a:rPr kumimoji="1" lang="ja-JP" altLang="en-US" sz="1100">
              <a:solidFill>
                <a:sysClr val="windowText" lastClr="000000"/>
              </a:solidFill>
              <a:latin typeface="+mn-ea"/>
              <a:ea typeface="+mn-ea"/>
            </a:rPr>
            <a:t>助成金返還請求通知書</a:t>
          </a:r>
          <a:r>
            <a:rPr kumimoji="1" lang="en-US" altLang="ja-JP" sz="1100">
              <a:solidFill>
                <a:sysClr val="windowText" lastClr="000000"/>
              </a:solidFill>
              <a:latin typeface="+mn-ea"/>
              <a:ea typeface="+mn-ea"/>
            </a:rPr>
            <a:t>】</a:t>
          </a:r>
          <a:r>
            <a:rPr kumimoji="1" lang="ja-JP" altLang="en-US" sz="1100">
              <a:solidFill>
                <a:sysClr val="windowText" lastClr="000000"/>
              </a:solidFill>
              <a:latin typeface="+mn-ea"/>
              <a:ea typeface="+mn-ea"/>
            </a:rPr>
            <a:t>に基づき、作成をしてください。</a:t>
          </a:r>
        </a:p>
      </xdr:txBody>
    </xdr:sp>
    <xdr:clientData/>
  </xdr:twoCellAnchor>
  <xdr:twoCellAnchor>
    <xdr:from>
      <xdr:col>79</xdr:col>
      <xdr:colOff>0</xdr:colOff>
      <xdr:row>26</xdr:row>
      <xdr:rowOff>68580</xdr:rowOff>
    </xdr:from>
    <xdr:to>
      <xdr:col>82</xdr:col>
      <xdr:colOff>579120</xdr:colOff>
      <xdr:row>29</xdr:row>
      <xdr:rowOff>38100</xdr:rowOff>
    </xdr:to>
    <xdr:sp macro="" textlink="">
      <xdr:nvSpPr>
        <xdr:cNvPr id="6" name="吹き出し: 四角形 4">
          <a:extLst>
            <a:ext uri="{FF2B5EF4-FFF2-40B4-BE49-F238E27FC236}">
              <a16:creationId xmlns:a16="http://schemas.microsoft.com/office/drawing/2014/main" id="{00000000-0008-0000-2100-000006000000}"/>
            </a:ext>
          </a:extLst>
        </xdr:cNvPr>
        <xdr:cNvSpPr/>
      </xdr:nvSpPr>
      <xdr:spPr>
        <a:xfrm>
          <a:off x="13754100" y="4236720"/>
          <a:ext cx="1912620" cy="678180"/>
        </a:xfrm>
        <a:prstGeom prst="wedgeRectCallout">
          <a:avLst>
            <a:gd name="adj1" fmla="val -92647"/>
            <a:gd name="adj2" fmla="val 73112"/>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交付額確定通知書右上の日付・番号を記入してください。</a:t>
          </a:r>
        </a:p>
      </xdr:txBody>
    </xdr:sp>
    <xdr:clientData/>
  </xdr:twoCellAnchor>
  <xdr:twoCellAnchor>
    <xdr:from>
      <xdr:col>51</xdr:col>
      <xdr:colOff>160020</xdr:colOff>
      <xdr:row>0</xdr:row>
      <xdr:rowOff>45720</xdr:rowOff>
    </xdr:from>
    <xdr:to>
      <xdr:col>52</xdr:col>
      <xdr:colOff>83820</xdr:colOff>
      <xdr:row>2</xdr:row>
      <xdr:rowOff>45382</xdr:rowOff>
    </xdr:to>
    <xdr:sp macro="" textlink="">
      <xdr:nvSpPr>
        <xdr:cNvPr id="7" name="Text Box 334">
          <a:extLst>
            <a:ext uri="{FF2B5EF4-FFF2-40B4-BE49-F238E27FC236}">
              <a16:creationId xmlns:a16="http://schemas.microsoft.com/office/drawing/2014/main" id="{00000000-0008-0000-2100-000007000000}"/>
            </a:ext>
          </a:extLst>
        </xdr:cNvPr>
        <xdr:cNvSpPr txBox="1">
          <a:spLocks noChangeArrowheads="1"/>
        </xdr:cNvSpPr>
      </xdr:nvSpPr>
      <xdr:spPr bwMode="auto">
        <a:xfrm>
          <a:off x="6652260" y="45720"/>
          <a:ext cx="952500" cy="403522"/>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wsDr>
</file>

<file path=xl/drawings/drawing3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121920</xdr:colOff>
          <xdr:row>50</xdr:row>
          <xdr:rowOff>144780</xdr:rowOff>
        </xdr:from>
        <xdr:to>
          <xdr:col>4</xdr:col>
          <xdr:colOff>60960</xdr:colOff>
          <xdr:row>50</xdr:row>
          <xdr:rowOff>373380</xdr:rowOff>
        </xdr:to>
        <xdr:sp macro="" textlink="">
          <xdr:nvSpPr>
            <xdr:cNvPr id="86017" name="Check Box 1" hidden="1">
              <a:extLst>
                <a:ext uri="{63B3BB69-23CF-44E3-9099-C40C66FF867C}">
                  <a14:compatExt spid="_x0000_s86017"/>
                </a:ext>
                <a:ext uri="{FF2B5EF4-FFF2-40B4-BE49-F238E27FC236}">
                  <a16:creationId xmlns:a16="http://schemas.microsoft.com/office/drawing/2014/main" id="{00000000-0008-0000-2200-0000015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78</xdr:col>
          <xdr:colOff>0</xdr:colOff>
          <xdr:row>50</xdr:row>
          <xdr:rowOff>144780</xdr:rowOff>
        </xdr:from>
        <xdr:to>
          <xdr:col>80</xdr:col>
          <xdr:colOff>114300</xdr:colOff>
          <xdr:row>50</xdr:row>
          <xdr:rowOff>373380</xdr:rowOff>
        </xdr:to>
        <xdr:sp macro="" textlink="">
          <xdr:nvSpPr>
            <xdr:cNvPr id="86018" name="Check Box 2" hidden="1">
              <a:extLst>
                <a:ext uri="{63B3BB69-23CF-44E3-9099-C40C66FF867C}">
                  <a14:compatExt spid="_x0000_s86018"/>
                </a:ext>
                <a:ext uri="{FF2B5EF4-FFF2-40B4-BE49-F238E27FC236}">
                  <a16:creationId xmlns:a16="http://schemas.microsoft.com/office/drawing/2014/main" id="{00000000-0008-0000-2200-0000025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80</xdr:col>
      <xdr:colOff>358140</xdr:colOff>
      <xdr:row>47</xdr:row>
      <xdr:rowOff>106680</xdr:rowOff>
    </xdr:from>
    <xdr:to>
      <xdr:col>84</xdr:col>
      <xdr:colOff>182880</xdr:colOff>
      <xdr:row>50</xdr:row>
      <xdr:rowOff>457200</xdr:rowOff>
    </xdr:to>
    <xdr:sp macro="" textlink="">
      <xdr:nvSpPr>
        <xdr:cNvPr id="6" name="吹き出し: 四角形 4">
          <a:extLst>
            <a:ext uri="{FF2B5EF4-FFF2-40B4-BE49-F238E27FC236}">
              <a16:creationId xmlns:a16="http://schemas.microsoft.com/office/drawing/2014/main" id="{00000000-0008-0000-2200-000006000000}"/>
            </a:ext>
          </a:extLst>
        </xdr:cNvPr>
        <xdr:cNvSpPr/>
      </xdr:nvSpPr>
      <xdr:spPr>
        <a:xfrm>
          <a:off x="13754100" y="8702040"/>
          <a:ext cx="2263140" cy="792480"/>
        </a:xfrm>
        <a:prstGeom prst="wedgeRectCallout">
          <a:avLst>
            <a:gd name="adj1" fmla="val -84730"/>
            <a:gd name="adj2" fmla="val 38560"/>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変更後所有者はこちらの内容について承諾してください。</a:t>
          </a:r>
        </a:p>
      </xdr:txBody>
    </xdr:sp>
    <xdr:clientData/>
  </xdr:twoCellAnchor>
  <xdr:twoCellAnchor>
    <xdr:from>
      <xdr:col>78</xdr:col>
      <xdr:colOff>0</xdr:colOff>
      <xdr:row>3</xdr:row>
      <xdr:rowOff>106680</xdr:rowOff>
    </xdr:from>
    <xdr:to>
      <xdr:col>80</xdr:col>
      <xdr:colOff>579120</xdr:colOff>
      <xdr:row>5</xdr:row>
      <xdr:rowOff>125730</xdr:rowOff>
    </xdr:to>
    <xdr:sp macro="" textlink="">
      <xdr:nvSpPr>
        <xdr:cNvPr id="8" name="吹き出し: 四角形 1">
          <a:extLst>
            <a:ext uri="{FF2B5EF4-FFF2-40B4-BE49-F238E27FC236}">
              <a16:creationId xmlns:a16="http://schemas.microsoft.com/office/drawing/2014/main" id="{00000000-0008-0000-2200-000008000000}"/>
            </a:ext>
          </a:extLst>
        </xdr:cNvPr>
        <xdr:cNvSpPr/>
      </xdr:nvSpPr>
      <xdr:spPr>
        <a:xfrm>
          <a:off x="12931140" y="678180"/>
          <a:ext cx="1043940" cy="339090"/>
        </a:xfrm>
        <a:prstGeom prst="wedgeRectCallout">
          <a:avLst>
            <a:gd name="adj1" fmla="val -77449"/>
            <a:gd name="adj2" fmla="val -54812"/>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申請日を入力</a:t>
          </a:r>
        </a:p>
      </xdr:txBody>
    </xdr:sp>
    <xdr:clientData/>
  </xdr:twoCellAnchor>
  <xdr:twoCellAnchor>
    <xdr:from>
      <xdr:col>78</xdr:col>
      <xdr:colOff>0</xdr:colOff>
      <xdr:row>9</xdr:row>
      <xdr:rowOff>167640</xdr:rowOff>
    </xdr:from>
    <xdr:to>
      <xdr:col>83</xdr:col>
      <xdr:colOff>106680</xdr:colOff>
      <xdr:row>14</xdr:row>
      <xdr:rowOff>38100</xdr:rowOff>
    </xdr:to>
    <xdr:sp macro="" textlink="">
      <xdr:nvSpPr>
        <xdr:cNvPr id="9" name="吹き出し: 四角形 4">
          <a:extLst>
            <a:ext uri="{FF2B5EF4-FFF2-40B4-BE49-F238E27FC236}">
              <a16:creationId xmlns:a16="http://schemas.microsoft.com/office/drawing/2014/main" id="{00000000-0008-0000-2200-000009000000}"/>
            </a:ext>
          </a:extLst>
        </xdr:cNvPr>
        <xdr:cNvSpPr/>
      </xdr:nvSpPr>
      <xdr:spPr>
        <a:xfrm>
          <a:off x="13068300" y="1516380"/>
          <a:ext cx="2263140" cy="701040"/>
        </a:xfrm>
        <a:prstGeom prst="wedgeRectCallout">
          <a:avLst>
            <a:gd name="adj1" fmla="val -71599"/>
            <a:gd name="adj2" fmla="val -39324"/>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変更前の助成事業者が申請を行ってください。</a:t>
          </a:r>
        </a:p>
      </xdr:txBody>
    </xdr:sp>
    <xdr:clientData/>
  </xdr:twoCellAnchor>
  <xdr:twoCellAnchor>
    <xdr:from>
      <xdr:col>80</xdr:col>
      <xdr:colOff>472440</xdr:colOff>
      <xdr:row>43</xdr:row>
      <xdr:rowOff>76200</xdr:rowOff>
    </xdr:from>
    <xdr:to>
      <xdr:col>84</xdr:col>
      <xdr:colOff>297180</xdr:colOff>
      <xdr:row>45</xdr:row>
      <xdr:rowOff>83820</xdr:rowOff>
    </xdr:to>
    <xdr:sp macro="" textlink="">
      <xdr:nvSpPr>
        <xdr:cNvPr id="10" name="吹き出し: 四角形 4">
          <a:extLst>
            <a:ext uri="{FF2B5EF4-FFF2-40B4-BE49-F238E27FC236}">
              <a16:creationId xmlns:a16="http://schemas.microsoft.com/office/drawing/2014/main" id="{00000000-0008-0000-2200-00000A000000}"/>
            </a:ext>
          </a:extLst>
        </xdr:cNvPr>
        <xdr:cNvSpPr/>
      </xdr:nvSpPr>
      <xdr:spPr>
        <a:xfrm>
          <a:off x="14241780" y="7528560"/>
          <a:ext cx="2263140" cy="662940"/>
        </a:xfrm>
        <a:prstGeom prst="wedgeRectCallout">
          <a:avLst>
            <a:gd name="adj1" fmla="val -84730"/>
            <a:gd name="adj2" fmla="val 38560"/>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変更理由が妥当であると判断された場合、所有者変更を承認します。</a:t>
          </a:r>
        </a:p>
      </xdr:txBody>
    </xdr:sp>
    <xdr:clientData/>
  </xdr:twoCellAnchor>
  <xdr:twoCellAnchor>
    <xdr:from>
      <xdr:col>78</xdr:col>
      <xdr:colOff>0</xdr:colOff>
      <xdr:row>31</xdr:row>
      <xdr:rowOff>99060</xdr:rowOff>
    </xdr:from>
    <xdr:to>
      <xdr:col>82</xdr:col>
      <xdr:colOff>327660</xdr:colOff>
      <xdr:row>35</xdr:row>
      <xdr:rowOff>7620</xdr:rowOff>
    </xdr:to>
    <xdr:sp macro="" textlink="">
      <xdr:nvSpPr>
        <xdr:cNvPr id="11" name="吹き出し: 四角形 4">
          <a:extLst>
            <a:ext uri="{FF2B5EF4-FFF2-40B4-BE49-F238E27FC236}">
              <a16:creationId xmlns:a16="http://schemas.microsoft.com/office/drawing/2014/main" id="{00000000-0008-0000-2200-00000B000000}"/>
            </a:ext>
          </a:extLst>
        </xdr:cNvPr>
        <xdr:cNvSpPr/>
      </xdr:nvSpPr>
      <xdr:spPr>
        <a:xfrm>
          <a:off x="13769340" y="4572000"/>
          <a:ext cx="1653540" cy="678180"/>
        </a:xfrm>
        <a:prstGeom prst="wedgeRectCallout">
          <a:avLst>
            <a:gd name="adj1" fmla="val -92647"/>
            <a:gd name="adj2" fmla="val 73112"/>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交付額確定通知書右上の日付・番号を記入してください。</a:t>
          </a:r>
        </a:p>
      </xdr:txBody>
    </xdr:sp>
    <xdr:clientData/>
  </xdr:twoCellAnchor>
  <xdr:twoCellAnchor>
    <xdr:from>
      <xdr:col>51</xdr:col>
      <xdr:colOff>22860</xdr:colOff>
      <xdr:row>0</xdr:row>
      <xdr:rowOff>45720</xdr:rowOff>
    </xdr:from>
    <xdr:to>
      <xdr:col>51</xdr:col>
      <xdr:colOff>952500</xdr:colOff>
      <xdr:row>2</xdr:row>
      <xdr:rowOff>45382</xdr:rowOff>
    </xdr:to>
    <xdr:sp macro="" textlink="">
      <xdr:nvSpPr>
        <xdr:cNvPr id="12" name="Text Box 334">
          <a:extLst>
            <a:ext uri="{FF2B5EF4-FFF2-40B4-BE49-F238E27FC236}">
              <a16:creationId xmlns:a16="http://schemas.microsoft.com/office/drawing/2014/main" id="{00000000-0008-0000-2200-00000C000000}"/>
            </a:ext>
          </a:extLst>
        </xdr:cNvPr>
        <xdr:cNvSpPr txBox="1">
          <a:spLocks noChangeArrowheads="1"/>
        </xdr:cNvSpPr>
      </xdr:nvSpPr>
      <xdr:spPr bwMode="auto">
        <a:xfrm>
          <a:off x="6736080" y="45720"/>
          <a:ext cx="929640" cy="403522"/>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80</xdr:col>
      <xdr:colOff>449580</xdr:colOff>
      <xdr:row>37</xdr:row>
      <xdr:rowOff>160020</xdr:rowOff>
    </xdr:from>
    <xdr:to>
      <xdr:col>84</xdr:col>
      <xdr:colOff>274320</xdr:colOff>
      <xdr:row>39</xdr:row>
      <xdr:rowOff>251460</xdr:rowOff>
    </xdr:to>
    <xdr:sp macro="" textlink="">
      <xdr:nvSpPr>
        <xdr:cNvPr id="13" name="吹き出し: 四角形 4">
          <a:extLst>
            <a:ext uri="{FF2B5EF4-FFF2-40B4-BE49-F238E27FC236}">
              <a16:creationId xmlns:a16="http://schemas.microsoft.com/office/drawing/2014/main" id="{00000000-0008-0000-2200-00000D000000}"/>
            </a:ext>
          </a:extLst>
        </xdr:cNvPr>
        <xdr:cNvSpPr/>
      </xdr:nvSpPr>
      <xdr:spPr>
        <a:xfrm>
          <a:off x="13845540" y="5471160"/>
          <a:ext cx="2263140" cy="792480"/>
        </a:xfrm>
        <a:prstGeom prst="wedgeRectCallout">
          <a:avLst>
            <a:gd name="adj1" fmla="val -84730"/>
            <a:gd name="adj2" fmla="val 38560"/>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必要に応じて公社から通知される</a:t>
          </a:r>
          <a:r>
            <a:rPr kumimoji="1" lang="en-US" altLang="ja-JP" sz="1100">
              <a:solidFill>
                <a:sysClr val="windowText" lastClr="000000"/>
              </a:solidFill>
              <a:latin typeface="+mn-ea"/>
              <a:ea typeface="+mn-ea"/>
            </a:rPr>
            <a:t>【</a:t>
          </a:r>
          <a:r>
            <a:rPr kumimoji="1" lang="ja-JP" altLang="en-US" sz="1100">
              <a:solidFill>
                <a:sysClr val="windowText" lastClr="000000"/>
              </a:solidFill>
              <a:latin typeface="+mn-ea"/>
              <a:ea typeface="+mn-ea"/>
            </a:rPr>
            <a:t>助成金返還請求通知書</a:t>
          </a:r>
          <a:r>
            <a:rPr kumimoji="1" lang="en-US" altLang="ja-JP" sz="1100">
              <a:solidFill>
                <a:sysClr val="windowText" lastClr="000000"/>
              </a:solidFill>
              <a:latin typeface="+mn-ea"/>
              <a:ea typeface="+mn-ea"/>
            </a:rPr>
            <a:t>】</a:t>
          </a:r>
          <a:r>
            <a:rPr kumimoji="1" lang="ja-JP" altLang="en-US" sz="1100">
              <a:solidFill>
                <a:sysClr val="windowText" lastClr="000000"/>
              </a:solidFill>
              <a:latin typeface="+mn-ea"/>
              <a:ea typeface="+mn-ea"/>
            </a:rPr>
            <a:t>に基づき、作成をしてください。</a:t>
          </a:r>
        </a:p>
      </xdr:txBody>
    </xdr:sp>
    <xdr:clientData/>
  </xdr:twoCellAnchor>
  <mc:AlternateContent xmlns:mc="http://schemas.openxmlformats.org/markup-compatibility/2006">
    <mc:Choice xmlns:a14="http://schemas.microsoft.com/office/drawing/2010/main" Requires="a14">
      <xdr:twoCellAnchor editAs="oneCell">
        <xdr:from>
          <xdr:col>55</xdr:col>
          <xdr:colOff>121920</xdr:colOff>
          <xdr:row>50</xdr:row>
          <xdr:rowOff>144780</xdr:rowOff>
        </xdr:from>
        <xdr:to>
          <xdr:col>56</xdr:col>
          <xdr:colOff>60960</xdr:colOff>
          <xdr:row>50</xdr:row>
          <xdr:rowOff>373380</xdr:rowOff>
        </xdr:to>
        <xdr:sp macro="" textlink="">
          <xdr:nvSpPr>
            <xdr:cNvPr id="86020" name="Check Box 4" hidden="1">
              <a:extLst>
                <a:ext uri="{63B3BB69-23CF-44E3-9099-C40C66FF867C}">
                  <a14:compatExt spid="_x0000_s86020"/>
                </a:ext>
                <a:ext uri="{FF2B5EF4-FFF2-40B4-BE49-F238E27FC236}">
                  <a16:creationId xmlns:a16="http://schemas.microsoft.com/office/drawing/2014/main" id="{00000000-0008-0000-2200-0000045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2.xml><?xml version="1.0" encoding="utf-8"?>
<xdr:wsDr xmlns:xdr="http://schemas.openxmlformats.org/drawingml/2006/spreadsheetDrawing" xmlns:a="http://schemas.openxmlformats.org/drawingml/2006/main">
  <xdr:twoCellAnchor>
    <xdr:from>
      <xdr:col>51</xdr:col>
      <xdr:colOff>68580</xdr:colOff>
      <xdr:row>0</xdr:row>
      <xdr:rowOff>68580</xdr:rowOff>
    </xdr:from>
    <xdr:to>
      <xdr:col>53</xdr:col>
      <xdr:colOff>7620</xdr:colOff>
      <xdr:row>2</xdr:row>
      <xdr:rowOff>83482</xdr:rowOff>
    </xdr:to>
    <xdr:sp macro="" textlink="">
      <xdr:nvSpPr>
        <xdr:cNvPr id="3" name="Text Box 334">
          <a:extLst>
            <a:ext uri="{FF2B5EF4-FFF2-40B4-BE49-F238E27FC236}">
              <a16:creationId xmlns:a16="http://schemas.microsoft.com/office/drawing/2014/main" id="{00000000-0008-0000-2300-000003000000}"/>
            </a:ext>
          </a:extLst>
        </xdr:cNvPr>
        <xdr:cNvSpPr txBox="1">
          <a:spLocks noChangeArrowheads="1"/>
        </xdr:cNvSpPr>
      </xdr:nvSpPr>
      <xdr:spPr bwMode="auto">
        <a:xfrm>
          <a:off x="6294120" y="68580"/>
          <a:ext cx="1074420" cy="373042"/>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b" upright="1"/>
        <a:lstStyle/>
        <a:p>
          <a:pPr algn="ctr" rtl="0">
            <a:lnSpc>
              <a:spcPts val="1300"/>
            </a:lnSpc>
            <a:defRPr sz="1000"/>
          </a:pPr>
          <a:r>
            <a:rPr lang="ja-JP" altLang="en-US" sz="1500" b="1" i="0" u="none" strike="noStrike" baseline="0">
              <a:solidFill>
                <a:srgbClr val="FF0000"/>
              </a:solidFill>
              <a:latin typeface="ＭＳ ゴシック" pitchFamily="49" charset="-128"/>
              <a:ea typeface="ＭＳ ゴシック" pitchFamily="49" charset="-128"/>
              <a:cs typeface="+mn-cs"/>
            </a:rPr>
            <a:t>記入例</a:t>
          </a:r>
          <a:endParaRPr lang="ja-JP" altLang="en-US" sz="150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79</xdr:col>
      <xdr:colOff>0</xdr:colOff>
      <xdr:row>27</xdr:row>
      <xdr:rowOff>160020</xdr:rowOff>
    </xdr:from>
    <xdr:to>
      <xdr:col>82</xdr:col>
      <xdr:colOff>320040</xdr:colOff>
      <xdr:row>31</xdr:row>
      <xdr:rowOff>22860</xdr:rowOff>
    </xdr:to>
    <xdr:sp macro="" textlink="">
      <xdr:nvSpPr>
        <xdr:cNvPr id="4" name="吹き出し: 四角形 4">
          <a:extLst>
            <a:ext uri="{FF2B5EF4-FFF2-40B4-BE49-F238E27FC236}">
              <a16:creationId xmlns:a16="http://schemas.microsoft.com/office/drawing/2014/main" id="{00000000-0008-0000-2300-000004000000}"/>
            </a:ext>
          </a:extLst>
        </xdr:cNvPr>
        <xdr:cNvSpPr/>
      </xdr:nvSpPr>
      <xdr:spPr>
        <a:xfrm>
          <a:off x="13441680" y="4213860"/>
          <a:ext cx="1684020" cy="678180"/>
        </a:xfrm>
        <a:prstGeom prst="wedgeRectCallout">
          <a:avLst>
            <a:gd name="adj1" fmla="val -98439"/>
            <a:gd name="adj2" fmla="val 55134"/>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交付額確定通知書右上の日付・番号を記入してください。</a:t>
          </a:r>
        </a:p>
      </xdr:txBody>
    </xdr:sp>
    <xdr:clientData/>
  </xdr:twoCellAnchor>
  <xdr:twoCellAnchor>
    <xdr:from>
      <xdr:col>79</xdr:col>
      <xdr:colOff>0</xdr:colOff>
      <xdr:row>3</xdr:row>
      <xdr:rowOff>76200</xdr:rowOff>
    </xdr:from>
    <xdr:to>
      <xdr:col>81</xdr:col>
      <xdr:colOff>160020</xdr:colOff>
      <xdr:row>5</xdr:row>
      <xdr:rowOff>57150</xdr:rowOff>
    </xdr:to>
    <xdr:sp macro="" textlink="">
      <xdr:nvSpPr>
        <xdr:cNvPr id="6" name="吹き出し: 四角形 1">
          <a:extLst>
            <a:ext uri="{FF2B5EF4-FFF2-40B4-BE49-F238E27FC236}">
              <a16:creationId xmlns:a16="http://schemas.microsoft.com/office/drawing/2014/main" id="{00000000-0008-0000-2300-000006000000}"/>
            </a:ext>
          </a:extLst>
        </xdr:cNvPr>
        <xdr:cNvSpPr/>
      </xdr:nvSpPr>
      <xdr:spPr>
        <a:xfrm>
          <a:off x="12641580" y="632460"/>
          <a:ext cx="1043940" cy="339090"/>
        </a:xfrm>
        <a:prstGeom prst="wedgeRectCallout">
          <a:avLst>
            <a:gd name="adj1" fmla="val -77449"/>
            <a:gd name="adj2" fmla="val -54812"/>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申請日を入力</a:t>
          </a:r>
        </a:p>
      </xdr:txBody>
    </xdr:sp>
    <xdr:clientData/>
  </xdr:twoCellAnchor>
  <xdr:twoCellAnchor>
    <xdr:from>
      <xdr:col>78</xdr:col>
      <xdr:colOff>121920</xdr:colOff>
      <xdr:row>34</xdr:row>
      <xdr:rowOff>243840</xdr:rowOff>
    </xdr:from>
    <xdr:to>
      <xdr:col>83</xdr:col>
      <xdr:colOff>220980</xdr:colOff>
      <xdr:row>38</xdr:row>
      <xdr:rowOff>7620</xdr:rowOff>
    </xdr:to>
    <xdr:sp macro="" textlink="">
      <xdr:nvSpPr>
        <xdr:cNvPr id="7" name="吹き出し: 四角形 4">
          <a:extLst>
            <a:ext uri="{FF2B5EF4-FFF2-40B4-BE49-F238E27FC236}">
              <a16:creationId xmlns:a16="http://schemas.microsoft.com/office/drawing/2014/main" id="{00000000-0008-0000-2300-000007000000}"/>
            </a:ext>
          </a:extLst>
        </xdr:cNvPr>
        <xdr:cNvSpPr/>
      </xdr:nvSpPr>
      <xdr:spPr>
        <a:xfrm>
          <a:off x="13418820" y="6065520"/>
          <a:ext cx="2217420" cy="739140"/>
        </a:xfrm>
        <a:prstGeom prst="wedgeRectCallout">
          <a:avLst>
            <a:gd name="adj1" fmla="val -75659"/>
            <a:gd name="adj2" fmla="val 36033"/>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内容が妥当であると公社が判断した場合に、処分が可能となります。</a:t>
          </a:r>
        </a:p>
      </xdr:txBody>
    </xdr:sp>
    <xdr:clientData/>
  </xdr:twoCellAnchor>
  <xdr:twoCellAnchor>
    <xdr:from>
      <xdr:col>79</xdr:col>
      <xdr:colOff>76200</xdr:colOff>
      <xdr:row>43</xdr:row>
      <xdr:rowOff>68580</xdr:rowOff>
    </xdr:from>
    <xdr:to>
      <xdr:col>83</xdr:col>
      <xdr:colOff>320040</xdr:colOff>
      <xdr:row>44</xdr:row>
      <xdr:rowOff>281940</xdr:rowOff>
    </xdr:to>
    <xdr:sp macro="" textlink="">
      <xdr:nvSpPr>
        <xdr:cNvPr id="8" name="吹き出し: 四角形 4">
          <a:extLst>
            <a:ext uri="{FF2B5EF4-FFF2-40B4-BE49-F238E27FC236}">
              <a16:creationId xmlns:a16="http://schemas.microsoft.com/office/drawing/2014/main" id="{00000000-0008-0000-2300-000008000000}"/>
            </a:ext>
          </a:extLst>
        </xdr:cNvPr>
        <xdr:cNvSpPr/>
      </xdr:nvSpPr>
      <xdr:spPr>
        <a:xfrm>
          <a:off x="13517880" y="8770620"/>
          <a:ext cx="2217420" cy="594360"/>
        </a:xfrm>
        <a:prstGeom prst="wedgeRectCallout">
          <a:avLst>
            <a:gd name="adj1" fmla="val -75659"/>
            <a:gd name="adj2" fmla="val 36033"/>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ysClr val="windowText" lastClr="000000"/>
              </a:solidFill>
              <a:latin typeface="+mn-ea"/>
              <a:ea typeface="+mn-ea"/>
            </a:rPr>
            <a:t>本申請の申請日よりも過去の日付の場合、申請できません。</a:t>
          </a:r>
        </a:p>
      </xdr:txBody>
    </xdr:sp>
    <xdr:clientData/>
  </xdr:twoCellAnchor>
</xdr:wsDr>
</file>

<file path=xl/drawings/drawing33.xml><?xml version="1.0" encoding="utf-8"?>
<xdr:wsDr xmlns:xdr="http://schemas.openxmlformats.org/drawingml/2006/spreadsheetDrawing" xmlns:a="http://schemas.openxmlformats.org/drawingml/2006/main">
  <xdr:twoCellAnchor editAs="oneCell">
    <xdr:from>
      <xdr:col>0</xdr:col>
      <xdr:colOff>448239</xdr:colOff>
      <xdr:row>11</xdr:row>
      <xdr:rowOff>735104</xdr:rowOff>
    </xdr:from>
    <xdr:to>
      <xdr:col>10</xdr:col>
      <xdr:colOff>406118</xdr:colOff>
      <xdr:row>12</xdr:row>
      <xdr:rowOff>430304</xdr:rowOff>
    </xdr:to>
    <xdr:pic>
      <xdr:nvPicPr>
        <xdr:cNvPr id="2" name="図 1">
          <a:extLst>
            <a:ext uri="{FF2B5EF4-FFF2-40B4-BE49-F238E27FC236}">
              <a16:creationId xmlns:a16="http://schemas.microsoft.com/office/drawing/2014/main" id="{00000000-0008-0000-24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9957" t="53911" r="10135" b="17291"/>
        <a:stretch/>
      </xdr:blipFill>
      <xdr:spPr>
        <a:xfrm>
          <a:off x="448239" y="13201424"/>
          <a:ext cx="4987079" cy="2537460"/>
        </a:xfrm>
        <a:prstGeom prst="rect">
          <a:avLst/>
        </a:prstGeom>
      </xdr:spPr>
    </xdr:pic>
    <xdr:clientData/>
  </xdr:twoCellAnchor>
  <xdr:twoCellAnchor editAs="oneCell">
    <xdr:from>
      <xdr:col>2</xdr:col>
      <xdr:colOff>71718</xdr:colOff>
      <xdr:row>2</xdr:row>
      <xdr:rowOff>71718</xdr:rowOff>
    </xdr:from>
    <xdr:to>
      <xdr:col>10</xdr:col>
      <xdr:colOff>71718</xdr:colOff>
      <xdr:row>8</xdr:row>
      <xdr:rowOff>17929</xdr:rowOff>
    </xdr:to>
    <xdr:pic>
      <xdr:nvPicPr>
        <xdr:cNvPr id="3" name="図 2">
          <a:extLst>
            <a:ext uri="{FF2B5EF4-FFF2-40B4-BE49-F238E27FC236}">
              <a16:creationId xmlns:a16="http://schemas.microsoft.com/office/drawing/2014/main" id="{00000000-0008-0000-2400-000003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6001" t="5882" r="19533" b="61759"/>
        <a:stretch/>
      </xdr:blipFill>
      <xdr:spPr>
        <a:xfrm>
          <a:off x="1077558" y="8217498"/>
          <a:ext cx="4023360" cy="2826571"/>
        </a:xfrm>
        <a:prstGeom prst="rect">
          <a:avLst/>
        </a:prstGeom>
      </xdr:spPr>
    </xdr:pic>
    <xdr:clientData/>
  </xdr:twoCellAnchor>
  <xdr:twoCellAnchor editAs="oneCell">
    <xdr:from>
      <xdr:col>3</xdr:col>
      <xdr:colOff>71717</xdr:colOff>
      <xdr:row>15</xdr:row>
      <xdr:rowOff>170330</xdr:rowOff>
    </xdr:from>
    <xdr:to>
      <xdr:col>10</xdr:col>
      <xdr:colOff>197224</xdr:colOff>
      <xdr:row>18</xdr:row>
      <xdr:rowOff>89648</xdr:rowOff>
    </xdr:to>
    <xdr:pic>
      <xdr:nvPicPr>
        <xdr:cNvPr id="4" name="図 3">
          <a:extLst>
            <a:ext uri="{FF2B5EF4-FFF2-40B4-BE49-F238E27FC236}">
              <a16:creationId xmlns:a16="http://schemas.microsoft.com/office/drawing/2014/main" id="{00000000-0008-0000-2400-000004000000}"/>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24703" t="16488" r="24125" b="67201"/>
        <a:stretch/>
      </xdr:blipFill>
      <xdr:spPr>
        <a:xfrm>
          <a:off x="1580477" y="18725030"/>
          <a:ext cx="3645947" cy="163381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s00002\&#32207;&#21209;&#37096;\&#26481;&#20140;&#37117;&#22320;&#29699;&#28201;&#26262;&#21270;&#38450;&#27490;&#27963;&#21205;&#25512;&#36914;&#12475;&#12531;&#12479;&#12540;\&#21109;&#12456;&#12493;&#25903;&#25588;&#12481;&#12540;&#12512;\&#65330;&#65298;\&#22320;&#29987;&#22320;&#28040;&#20877;&#12456;&#12493;&#22679;&#24375;&#12503;&#12525;&#12472;&#12455;&#12463;&#12488;R2\01_&#35201;&#32177;\04_&#27096;&#24335;&#12539;FMT\02_&#12304;&#20316;&#26989;&#29992;&#12305;&#26032;&#35215;&#20107;&#26989;&#36578;&#29992;\&#12304;&#22320;&#29987;&#22320;&#28040;&#12305;&#27096;&#24335;&#65288;&#37117;280830&#20462;&#27491;&#65289;\&#27096;&#24335;1&#65374;4&#12288;&#20132;&#20184;&#30003;&#35531;&#26360;&#39006;&#19968;&#24335;&#65288;&#37117;&#20462;&#27491;&#6528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00001\&#32207;&#21209;&#37096;\&#26481;&#20140;&#37117;&#22320;&#29699;&#28201;&#26262;&#21270;&#38450;&#27490;&#27963;&#21205;&#25512;&#36914;&#12475;&#12531;&#12479;&#12540;\&#21109;&#12456;&#12493;&#25903;&#25588;&#12481;&#12540;&#12512;\&#65320;&#65298;&#65304;\&#22320;&#29987;&#22320;&#28040;&#22411;&#20877;&#29983;&#21487;&#33021;&#12456;&#12493;&#12523;&#12462;&#12540;&#23566;&#20837;&#25313;&#22823;&#20107;&#26989;\SII_&#20877;&#29983;&#21487;&#33021;&#12456;&#12493;&#12523;&#12462;&#12540;&#20107;&#26989;&#32773;&#25903;&#25588;&#20107;&#26989;&#36027;&#35036;&#21161;&#37329;\SII_H28&#23455;&#26045;&#35336;&#30011;&#26360;&#31561;&#65288;&#30330;&#38651;&#35373;&#20633;&#21450;&#12403;&#33988;&#38651;&#27744;&#21033;&#29992;&#65289;28ts_d_koufu06-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s00002\&#32207;&#21209;&#37096;\&#26481;&#20140;&#37117;&#22320;&#29699;&#28201;&#26262;&#21270;&#38450;&#27490;&#27963;&#21205;&#25512;&#36914;&#12475;&#12531;&#12479;&#12540;\&#21109;&#12456;&#12493;&#25903;&#25588;&#12481;&#12540;&#12512;\&#65320;&#65298;&#65304;\&#22320;&#29987;&#22320;&#28040;&#22411;&#20877;&#29983;&#21487;&#33021;&#12456;&#12493;&#12523;&#12462;&#12540;&#23566;&#20837;&#25313;&#22823;&#20107;&#26989;\SII_&#20877;&#29983;&#21487;&#33021;&#12456;&#12493;&#12523;&#12462;&#12540;&#20107;&#26989;&#32773;&#25903;&#25588;&#20107;&#26989;&#36027;&#35036;&#21161;&#37329;\SII_H28&#23455;&#26045;&#35336;&#30011;&#26360;&#31561;&#65288;&#30330;&#38651;&#35373;&#20633;&#21450;&#12403;&#33988;&#38651;&#27744;&#21033;&#29992;&#65289;28ts_d_koufu06-1.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tsumagari-j/Desktop/&#27096;&#24335;&#25913;&#36896;&#20013;_2301.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26481;&#20140;&#37117;&#22320;&#29699;&#28201;&#26262;&#21270;&#38450;&#27490;&#27963;&#21205;&#25512;&#36914;&#12475;&#12531;&#12479;&#12540;/&#21109;&#12456;&#12493;&#25903;&#25588;&#12481;&#12540;&#12512;/&#65330;&#65300;/&#22320;&#29987;&#22320;&#28040;&#20877;&#12456;&#12493;&#22679;&#24375;&#12503;&#12525;&#12472;&#12455;&#12463;&#12488;R4/99_R5&#24180;&#24230;&#12501;&#12457;&#12523;&#12480;/03_&#27096;&#24335;/01_&#37117;&#20869;/R5&#24180;&#24230;&#21521;&#12369;_&#37117;&#20869;&#27096;&#24335;_&#26696;.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fs00001\&#32207;&#21209;&#37096;\Users\sakurai-k\Desktop\&#27096;&#24335;1&#65374;4_&#20132;&#20184;&#30003;&#35531;&#26360;&#39006;&#19968;&#24335;.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26481;&#20140;&#37117;&#22320;&#29699;&#28201;&#26262;&#21270;&#38450;&#27490;&#27963;&#21205;&#25512;&#36914;&#12475;&#12531;&#12479;&#12540;/&#21109;&#12456;&#12493;&#25903;&#25588;&#12481;&#12540;&#12512;/&#65330;&#65300;/&#22320;&#29987;&#22320;&#28040;&#20877;&#12456;&#12493;&#22679;&#24375;&#12503;&#12525;&#12472;&#12455;&#12463;&#12488;R4/02_&#20132;&#20184;&#35201;&#32177;&#12539;&#27096;&#24335;FMT/03_&#27096;&#24335;&#12539;FMT/07_&#22235;&#23450;&#35036;&#27491;&#65288;&#37117;&#22806;&#65289;/chisan_project_hachiken_yoshiki_isshiki_2301.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26481;&#20140;&#37117;&#22320;&#29699;&#28201;&#26262;&#21270;&#38450;&#27490;&#27963;&#21205;&#25512;&#36914;&#12475;&#12531;&#12479;&#12540;/&#21109;&#12456;&#12493;&#25903;&#25588;&#12481;&#12540;&#12512;/&#65330;&#65300;/&#22320;&#29987;&#22320;&#28040;&#20877;&#12456;&#12493;&#22679;&#24375;&#12503;&#12525;&#12472;&#12455;&#12463;&#12488;R4/02_&#20132;&#20184;&#35201;&#32177;&#12539;&#27096;&#24335;FMT/03_&#27096;&#24335;&#12539;FMT/02_&#33988;&#38651;&#27744;&#21336;&#29420;&#35373;&#32622;&#27096;&#24335;_&#12304;HP&#25522;&#36617;&#20013;&#12305;/01&#30906;&#23450;&#27096;&#24335;/&#12304;&#24120;&#12395;&#26368;&#26032;&#12305;__&#27096;&#24335;&#19968;&#24335;&#65288;&#30446;&#27425;&#36861;&#21152;&#65289;040617.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B5sv3\&#12463;&#12540;&#12523;&#12493;&#12483;&#12488;&#20849;&#26377;\Users\center-96-pc\Documents\&#12467;&#12472;&#12455;&#12493;&#38306;&#20418;\&#35201;&#32177;\&#31532;16&#21495;&#27096;&#24335;%20&#21161;&#25104;&#20107;&#26989;&#23455;&#26045;&#35336;&#30011;&#26360;(&#21407;&#32025;)H2504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載要領"/>
      <sheetName val="日本標準産業中分類"/>
      <sheetName val="基本情報"/>
      <sheetName val="表紙（参考）"/>
      <sheetName val="第1号"/>
      <sheetName val="第2号"/>
      <sheetName val="第3号"/>
      <sheetName val="第4（太陽光）"/>
      <sheetName val="第4（風力)"/>
      <sheetName val="第4（水力)"/>
      <sheetName val="第4（地熱)"/>
      <sheetName val="第4（ﾊﾞｲｵﾏｽ発電)"/>
      <sheetName val="第4（太陽熱)"/>
      <sheetName val="第4（温度差熱)"/>
      <sheetName val="第4（地中熱)"/>
      <sheetName val="第4（ﾊﾞｲｵﾏｽ熱)"/>
      <sheetName val="【保留】別紙1"/>
      <sheetName val="別紙2"/>
      <sheetName val="別紙3"/>
      <sheetName val="別紙4"/>
      <sheetName val="別紙4 (2)"/>
      <sheetName val="別紙5"/>
      <sheetName val="別紙6"/>
      <sheetName val="別紙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ow r="43">
          <cell r="M43" t="str">
            <v>フラッシュ発電</v>
          </cell>
        </row>
        <row r="44">
          <cell r="M44" t="str">
            <v>バイナリー発電</v>
          </cell>
        </row>
        <row r="45">
          <cell r="M45" t="str">
            <v>その他</v>
          </cell>
        </row>
      </sheetData>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作成手順"/>
      <sheetName val="汎用入力規則リスト"/>
      <sheetName val="データ参照シート"/>
      <sheetName val="チェックリスト"/>
      <sheetName val="（別紙3）役員名簿"/>
      <sheetName val="3-1実施計画概要（発電）"/>
      <sheetName val="3-2　設備導入事業経費の配分（当年度）（発電）"/>
      <sheetName val="3-2　設備導入事業経費の配分（他年度１）（発電）"/>
      <sheetName val="3-2　設備導入事業経費の配分（他年度２）（発電）"/>
      <sheetName val="3-2　設備導入事業経費の配分（他年度３）（発電）"/>
      <sheetName val="3-2　設備導入事業経費の配分（総計）（発電）"/>
      <sheetName val="3-4　補助事業に要する経費及びその調達方法"/>
      <sheetName val="3-6　発電単価の算定について"/>
      <sheetName val="3-7　設備及び導入効果（太陽光発電）"/>
      <sheetName val="3-7　設備及び導入効果（風力発電）"/>
      <sheetName val="3-7　設備及び導入効果（バイオマス発電）"/>
      <sheetName val="3-7　設備及び導入効果（水力発電）"/>
      <sheetName val="3-7　設備及び導入効果（地熱発電）"/>
      <sheetName val="3-8　補助対象設備の機器リスト"/>
      <sheetName val="3-18　バイオマス依存率(熱利用)"/>
      <sheetName val="3-24　事業実施に関連する事項（発電）"/>
      <sheetName val="3-25　事業実施体制"/>
      <sheetName val="3-26　事業実施予定スケジュール"/>
      <sheetName val="【参考】日本標準産業中分類"/>
    </sheetNames>
    <sheetDataSet>
      <sheetData sheetId="0"/>
      <sheetData sheetId="1"/>
      <sheetData sheetId="2">
        <row r="2">
          <cell r="B2">
            <v>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作成手順"/>
      <sheetName val="汎用入力規則リスト"/>
      <sheetName val="データ参照シート"/>
      <sheetName val="チェックリスト"/>
      <sheetName val="（別紙3）役員名簿"/>
      <sheetName val="3-1実施計画概要（発電）"/>
      <sheetName val="3-2　設備導入事業経費の配分（当年度）（発電）"/>
      <sheetName val="3-2　設備導入事業経費の配分（他年度１）（発電）"/>
      <sheetName val="3-2　設備導入事業経費の配分（他年度２）（発電）"/>
      <sheetName val="3-2　設備導入事業経費の配分（他年度３）（発電）"/>
      <sheetName val="3-2　設備導入事業経費の配分（総計）（発電）"/>
      <sheetName val="3-4　補助事業に要する経費及びその調達方法"/>
      <sheetName val="3-6　発電単価の算定について"/>
      <sheetName val="3-7　設備及び導入効果（太陽光発電）"/>
      <sheetName val="3-7　設備及び導入効果（風力発電）"/>
      <sheetName val="3-7　設備及び導入効果（バイオマス発電）"/>
      <sheetName val="3-7　設備及び導入効果（水力発電）"/>
      <sheetName val="3-7　設備及び導入効果（地熱発電）"/>
      <sheetName val="3-8　補助対象設備の機器リスト"/>
      <sheetName val="3-18　バイオマス依存率(熱利用)"/>
      <sheetName val="3-24　事業実施に関連する事項（発電）"/>
      <sheetName val="3-25　事業実施体制"/>
      <sheetName val="3-26　事業実施予定スケジュール"/>
      <sheetName val="【参考】日本標準産業中分類"/>
    </sheetNames>
    <sheetDataSet>
      <sheetData sheetId="0"/>
      <sheetData sheetId="1"/>
      <sheetData sheetId="2">
        <row r="2">
          <cell r="B2">
            <v>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目次"/>
      <sheetName val="交付申請に必要な提出書類"/>
      <sheetName val="事業開始時に必要な提出書類"/>
      <sheetName val="実績報告時に必要な提出書類"/>
      <sheetName val="提出方法"/>
      <sheetName val="記載要領"/>
      <sheetName val="日本標準産業中分類"/>
      <sheetName val="会社規模判断資料"/>
      <sheetName val="基本情報"/>
      <sheetName val="第1号"/>
      <sheetName val="第1号 第二面"/>
      <sheetName val="第2号 (助成対象事業者用)"/>
      <sheetName val="第2号 (共同申請者用) "/>
      <sheetName val="第2号 (手続き代行者用)"/>
      <sheetName val="第3号"/>
      <sheetName val="第4(太陽光）"/>
      <sheetName val="第4（風力)"/>
      <sheetName val="第4（水力)"/>
      <sheetName val="第4（地熱)"/>
      <sheetName val="第4（ﾊﾞｲｵﾏｽ発電)"/>
      <sheetName val="第4（太陽熱)"/>
      <sheetName val="第4（温度差熱)"/>
      <sheetName val="第4（地中熱)"/>
      <sheetName val="第4（ﾊﾞｲｵﾏｽ熱)"/>
      <sheetName val="別紙1"/>
      <sheetName val="別紙2"/>
      <sheetName val="別紙3"/>
      <sheetName val="別紙3 (2)"/>
      <sheetName val="共通様式_全体"/>
      <sheetName val="共通様式_太陽光発電"/>
      <sheetName val="共通様式_太陽光を除く発電設備"/>
      <sheetName val="共通様式_蓄電池"/>
      <sheetName val="共通様式_熱利用設備"/>
      <sheetName val="補助資料（機器按分）"/>
      <sheetName val="第7号様式"/>
      <sheetName val="第8号様式"/>
      <sheetName val="第9号様式"/>
      <sheetName val="第11号様式"/>
      <sheetName val="第13号様式"/>
      <sheetName val="第14号様式"/>
      <sheetName val="第15号様式"/>
      <sheetName val="第17の１号様式"/>
      <sheetName val="第17の２号様式"/>
      <sheetName val="第17の３号様式"/>
      <sheetName val="第21号様式"/>
      <sheetName val="第22号様式"/>
      <sheetName val="第24号様式"/>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row r="2">
          <cell r="O2">
            <v>0</v>
          </cell>
        </row>
      </sheetData>
      <sheetData sheetId="30">
        <row r="5">
          <cell r="D5"/>
        </row>
      </sheetData>
      <sheetData sheetId="31">
        <row r="12">
          <cell r="E12" t="str">
            <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目次"/>
      <sheetName val="記載要領"/>
      <sheetName val="日本標準産業中分類"/>
      <sheetName val="会社規模判断資料"/>
      <sheetName val="基本情報入力シート"/>
      <sheetName val="第1号"/>
      <sheetName val="第2号 (助成対象事業者用)"/>
      <sheetName val="第2号 (共同申請者用) "/>
      <sheetName val="第2号 (共同申請者用)  (2)"/>
      <sheetName val="第2号 (手続き代行者用)"/>
      <sheetName val="第3号"/>
      <sheetName val="第4(太陽光）"/>
      <sheetName val="第4（風力)"/>
      <sheetName val="第4（水力)"/>
      <sheetName val="第4（地熱)"/>
      <sheetName val="第4（ﾊﾞｲｵﾏｽ発電)"/>
      <sheetName val="第4（太陽熱)"/>
      <sheetName val="第4（温度差熱)"/>
      <sheetName val="第4（地中熱)"/>
      <sheetName val="第4（ﾊﾞｲｵﾏｽ熱)"/>
      <sheetName val="別紙１"/>
      <sheetName val="別紙２"/>
      <sheetName val="別紙２ (2)"/>
      <sheetName val="共通様式_全体"/>
      <sheetName val="情報集約シート"/>
      <sheetName val="太陽光発電"/>
      <sheetName val="システム系統図（光）最新"/>
      <sheetName val="共通様式_太陽光を除く発電設備"/>
      <sheetName val="共通様式_熱利用設備"/>
      <sheetName val="第5号様式"/>
      <sheetName val="第6号様式"/>
      <sheetName val="第７号様式"/>
      <sheetName val="第８号様式"/>
      <sheetName val="第９号様式"/>
      <sheetName val="第10号様式"/>
      <sheetName val="第11号様式"/>
      <sheetName val="第12号様式"/>
      <sheetName val="第13号様式"/>
      <sheetName val="第14号様式"/>
      <sheetName val="第15号様式"/>
      <sheetName val="第16号の１様式"/>
      <sheetName val="第16号の２様式"/>
      <sheetName val="第16号の３様式"/>
      <sheetName val="第17号様式"/>
      <sheetName val="第18号様式"/>
      <sheetName val="第19号様式"/>
      <sheetName val="第20号様式"/>
      <sheetName val="第21号様式"/>
      <sheetName val="第22号様式"/>
      <sheetName val="第23号様式"/>
      <sheetName val="第24号様式"/>
      <sheetName val="第25号様式"/>
      <sheetName val="提出方法"/>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載要領"/>
      <sheetName val="日本標準産業中分類"/>
      <sheetName val="基本情報"/>
      <sheetName val="表紙（参考）"/>
      <sheetName val="第1号"/>
      <sheetName val="第2号"/>
      <sheetName val="第3号"/>
      <sheetName val="第4（太陽光）"/>
      <sheetName val="第4（風力)"/>
      <sheetName val="第4（水力)"/>
      <sheetName val="第4（地熱)"/>
      <sheetName val="第4（ﾊﾞｲｵﾏｽ発電)"/>
      <sheetName val="第4（太陽熱)"/>
      <sheetName val="第4（温度差熱)"/>
      <sheetName val="第4（地中熱)"/>
      <sheetName val="第4（ﾊﾞｲｵﾏｽ熱)"/>
      <sheetName val="第4（ﾊﾞｲｵﾏｽ燃料)"/>
      <sheetName val="別紙1"/>
      <sheetName val="別紙2"/>
      <sheetName val="別紙3"/>
      <sheetName val="別紙4"/>
      <sheetName val="別紙4 (2)"/>
      <sheetName val="別紙5"/>
      <sheetName val="別紙6"/>
      <sheetName val="別紙7"/>
      <sheetName val="Sheet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目次"/>
      <sheetName val="提出方法"/>
      <sheetName val="記載要領"/>
      <sheetName val="日本標準産業中分類"/>
      <sheetName val="会社規模判断資料"/>
      <sheetName val="基本情報"/>
      <sheetName val="第１号"/>
      <sheetName val="第１号_第二面"/>
      <sheetName val="第２号 (助成対象事業者用)"/>
      <sheetName val="第２号 (共同申請者用) "/>
      <sheetName val="第２号 (手続き代行者用)"/>
      <sheetName val="第3号"/>
      <sheetName val="第４号(太陽光）"/>
      <sheetName val="第４号（風力)"/>
      <sheetName val="第４号（水力)"/>
      <sheetName val="第４号（地熱)"/>
      <sheetName val="第４号（ﾊﾞｲｵﾏｽ発電)"/>
      <sheetName val="第４号（共通_環境価値）"/>
      <sheetName val="別紙１"/>
      <sheetName val="別紙２"/>
      <sheetName val="別紙３"/>
      <sheetName val="別紙３ (2)"/>
      <sheetName val="共通様式_助成対象事業経費内訳（全体）"/>
      <sheetName val="共通様式_助成対象事業経費内訳（太陽光）"/>
      <sheetName val="共通様式_助成対象事業経費内訳（太陽光を除く）"/>
      <sheetName val="共通様式_蓄電池"/>
      <sheetName val="補助資料（機器按分）"/>
      <sheetName val="第7号様式"/>
      <sheetName val="第8号様式"/>
      <sheetName val="第9号様式"/>
      <sheetName val="第11号様式"/>
      <sheetName val="第13号様式"/>
      <sheetName val="第14号様式"/>
      <sheetName val="第15号様式"/>
      <sheetName val="第17の1号様式"/>
      <sheetName val="第17の2号様式"/>
      <sheetName val="第17の3号様式"/>
      <sheetName val="第21号様式"/>
      <sheetName val="第22号様式"/>
      <sheetName val="第24号様式"/>
    </sheetNames>
    <sheetDataSet>
      <sheetData sheetId="0" refreshError="1"/>
      <sheetData sheetId="1" refreshError="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ow r="173">
          <cell r="G173" t="str">
            <v/>
          </cell>
          <cell r="BG173">
            <v>31200</v>
          </cell>
        </row>
      </sheetData>
      <sheetData sheetId="13">
        <row r="116">
          <cell r="G116" t="str">
            <v/>
          </cell>
        </row>
      </sheetData>
      <sheetData sheetId="14">
        <row r="202">
          <cell r="G202" t="str">
            <v/>
          </cell>
        </row>
      </sheetData>
      <sheetData sheetId="15">
        <row r="206">
          <cell r="G206" t="str">
            <v/>
          </cell>
        </row>
      </sheetData>
      <sheetData sheetId="16">
        <row r="356">
          <cell r="G356" t="str">
            <v/>
          </cell>
        </row>
      </sheetData>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目次"/>
      <sheetName val="記載要領"/>
      <sheetName val="日本標準産業中分類"/>
      <sheetName val="会社規模判断資料"/>
      <sheetName val="基本情報入力シート"/>
      <sheetName val="第1号様式"/>
      <sheetName val="第1号様式 第二面"/>
      <sheetName val="第2号様式 (助成対象事業者用)"/>
      <sheetName val="第2号様式 (共同申請者用) "/>
      <sheetName val="第2号様式 (手続き代行者用)"/>
      <sheetName val="第3号様式"/>
      <sheetName val="第4様式"/>
      <sheetName val="第4様式_別紙1"/>
      <sheetName val="第4様式_別紙2"/>
      <sheetName val="共通様式1 "/>
      <sheetName val="按分補助資料（機器按分参考資料）"/>
      <sheetName val="第7号様式"/>
      <sheetName val="第8号様式"/>
      <sheetName val="第9号様式"/>
      <sheetName val="第11号様式"/>
      <sheetName val="第13号様式"/>
      <sheetName val="第14号様式"/>
      <sheetName val="第15号様式"/>
      <sheetName val="第17号様式"/>
      <sheetName val="第21号様式"/>
      <sheetName val="第22号様式"/>
      <sheetName val="第24号様式"/>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載・印刷要領"/>
      <sheetName val="基本情報"/>
      <sheetName val="横変換"/>
      <sheetName val="業種リスト"/>
      <sheetName val="建物分類"/>
      <sheetName val="対策"/>
      <sheetName val="１"/>
      <sheetName val="17-1"/>
      <sheetName val="17-2"/>
      <sheetName val="17-3"/>
      <sheetName val="17-4"/>
      <sheetName val="17-5-1"/>
      <sheetName val="15-5-2"/>
      <sheetName val="15-6"/>
      <sheetName val="15-7"/>
      <sheetName val="15-8"/>
      <sheetName val="15-9"/>
      <sheetName val="15別1-1"/>
      <sheetName val="15別1-2"/>
      <sheetName val="15別1-3"/>
      <sheetName val="15別1-4"/>
      <sheetName val="15別1-5"/>
      <sheetName val="15別1-6"/>
      <sheetName val="15別2"/>
      <sheetName val="15別3-1"/>
      <sheetName val="15別3-2"/>
      <sheetName val="15別3-3"/>
      <sheetName val="15別4-1"/>
      <sheetName val="15別4-2"/>
      <sheetName val="15別5"/>
    </sheetNames>
    <sheetDataSet>
      <sheetData sheetId="0"/>
      <sheetData sheetId="1"/>
      <sheetData sheetId="2"/>
      <sheetData sheetId="3"/>
      <sheetData sheetId="4"/>
      <sheetData sheetId="5">
        <row r="2">
          <cell r="K2" t="str">
            <v>①製造業</v>
          </cell>
        </row>
        <row r="3">
          <cell r="K3" t="str">
            <v>①建設業</v>
          </cell>
        </row>
        <row r="4">
          <cell r="K4" t="str">
            <v>①運輸業</v>
          </cell>
        </row>
        <row r="5">
          <cell r="K5" t="str">
            <v>①その他</v>
          </cell>
        </row>
        <row r="6">
          <cell r="K6" t="str">
            <v>②卸売業</v>
          </cell>
        </row>
        <row r="7">
          <cell r="K7" t="str">
            <v>③サービス業</v>
          </cell>
        </row>
        <row r="8">
          <cell r="K8" t="str">
            <v>④小売業</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10.xml"/><Relationship Id="rId1" Type="http://schemas.openxmlformats.org/officeDocument/2006/relationships/printerSettings" Target="../printerSettings/printerSettings1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1.xml"/><Relationship Id="rId1" Type="http://schemas.openxmlformats.org/officeDocument/2006/relationships/printerSettings" Target="../printerSettings/printerSettings13.bin"/><Relationship Id="rId5" Type="http://schemas.openxmlformats.org/officeDocument/2006/relationships/ctrlProp" Target="../ctrlProps/ctrlProp6.xml"/><Relationship Id="rId4" Type="http://schemas.openxmlformats.org/officeDocument/2006/relationships/ctrlProp" Target="../ctrlProps/ctrlProp5.xm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4.vml"/><Relationship Id="rId7" Type="http://schemas.openxmlformats.org/officeDocument/2006/relationships/ctrlProp" Target="../ctrlProps/ctrlProp10.xml"/><Relationship Id="rId2" Type="http://schemas.openxmlformats.org/officeDocument/2006/relationships/drawing" Target="../drawings/drawing12.xml"/><Relationship Id="rId1" Type="http://schemas.openxmlformats.org/officeDocument/2006/relationships/printerSettings" Target="../printerSettings/printerSettings14.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5.vml"/><Relationship Id="rId7" Type="http://schemas.openxmlformats.org/officeDocument/2006/relationships/ctrlProp" Target="../ctrlProps/ctrlProp14.xml"/><Relationship Id="rId2" Type="http://schemas.openxmlformats.org/officeDocument/2006/relationships/drawing" Target="../drawings/drawing13.xml"/><Relationship Id="rId1" Type="http://schemas.openxmlformats.org/officeDocument/2006/relationships/printerSettings" Target="../printerSettings/printerSettings15.bin"/><Relationship Id="rId6" Type="http://schemas.openxmlformats.org/officeDocument/2006/relationships/ctrlProp" Target="../ctrlProps/ctrlProp13.xml"/><Relationship Id="rId5" Type="http://schemas.openxmlformats.org/officeDocument/2006/relationships/ctrlProp" Target="../ctrlProps/ctrlProp12.xml"/><Relationship Id="rId4" Type="http://schemas.openxmlformats.org/officeDocument/2006/relationships/ctrlProp" Target="../ctrlProps/ctrlProp11.xm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4.xml"/><Relationship Id="rId1" Type="http://schemas.openxmlformats.org/officeDocument/2006/relationships/printerSettings" Target="../printerSettings/printerSettings16.bin"/><Relationship Id="rId5" Type="http://schemas.openxmlformats.org/officeDocument/2006/relationships/ctrlProp" Target="../ctrlProps/ctrlProp16.xml"/><Relationship Id="rId4" Type="http://schemas.openxmlformats.org/officeDocument/2006/relationships/ctrlProp" Target="../ctrlProps/ctrlProp15.xml"/></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8" Type="http://schemas.openxmlformats.org/officeDocument/2006/relationships/ctrlProp" Target="../ctrlProps/ctrlProp21.xml"/><Relationship Id="rId3" Type="http://schemas.openxmlformats.org/officeDocument/2006/relationships/vmlDrawing" Target="../drawings/vmlDrawing7.vml"/><Relationship Id="rId7" Type="http://schemas.openxmlformats.org/officeDocument/2006/relationships/ctrlProp" Target="../ctrlProps/ctrlProp20.xml"/><Relationship Id="rId2" Type="http://schemas.openxmlformats.org/officeDocument/2006/relationships/drawing" Target="../drawings/drawing27.xml"/><Relationship Id="rId1" Type="http://schemas.openxmlformats.org/officeDocument/2006/relationships/printerSettings" Target="../printerSettings/printerSettings30.bin"/><Relationship Id="rId6" Type="http://schemas.openxmlformats.org/officeDocument/2006/relationships/ctrlProp" Target="../ctrlProps/ctrlProp19.xml"/><Relationship Id="rId5" Type="http://schemas.openxmlformats.org/officeDocument/2006/relationships/ctrlProp" Target="../ctrlProps/ctrlProp18.xml"/><Relationship Id="rId4" Type="http://schemas.openxmlformats.org/officeDocument/2006/relationships/ctrlProp" Target="../ctrlProps/ctrlProp17.xml"/><Relationship Id="rId9" Type="http://schemas.openxmlformats.org/officeDocument/2006/relationships/ctrlProp" Target="../ctrlProps/ctrlProp22.xml"/></Relationships>
</file>

<file path=xl/worksheets/_rels/sheet32.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28.xml"/><Relationship Id="rId1" Type="http://schemas.openxmlformats.org/officeDocument/2006/relationships/printerSettings" Target="../printerSettings/printerSettings31.bin"/><Relationship Id="rId6" Type="http://schemas.openxmlformats.org/officeDocument/2006/relationships/ctrlProp" Target="../ctrlProps/ctrlProp25.xml"/><Relationship Id="rId5" Type="http://schemas.openxmlformats.org/officeDocument/2006/relationships/ctrlProp" Target="../ctrlProps/ctrlProp24.xml"/><Relationship Id="rId4" Type="http://schemas.openxmlformats.org/officeDocument/2006/relationships/ctrlProp" Target="../ctrlProps/ctrlProp23.xml"/></Relationships>
</file>

<file path=xl/worksheets/_rels/sheet33.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29.xml"/><Relationship Id="rId1" Type="http://schemas.openxmlformats.org/officeDocument/2006/relationships/printerSettings" Target="../printerSettings/printerSettings32.bin"/><Relationship Id="rId6" Type="http://schemas.openxmlformats.org/officeDocument/2006/relationships/ctrlProp" Target="../ctrlProps/ctrlProp28.xml"/><Relationship Id="rId5" Type="http://schemas.openxmlformats.org/officeDocument/2006/relationships/ctrlProp" Target="../ctrlProps/ctrlProp27.xml"/><Relationship Id="rId4" Type="http://schemas.openxmlformats.org/officeDocument/2006/relationships/ctrlProp" Target="../ctrlProps/ctrlProp26.xml"/></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3.bin"/></Relationships>
</file>

<file path=xl/worksheets/_rels/sheet35.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31.xml"/><Relationship Id="rId1" Type="http://schemas.openxmlformats.org/officeDocument/2006/relationships/printerSettings" Target="../printerSettings/printerSettings34.bin"/><Relationship Id="rId6" Type="http://schemas.openxmlformats.org/officeDocument/2006/relationships/ctrlProp" Target="../ctrlProps/ctrlProp31.xml"/><Relationship Id="rId5" Type="http://schemas.openxmlformats.org/officeDocument/2006/relationships/ctrlProp" Target="../ctrlProps/ctrlProp30.xml"/><Relationship Id="rId4" Type="http://schemas.openxmlformats.org/officeDocument/2006/relationships/ctrlProp" Target="../ctrlProps/ctrlProp29.xml"/></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5.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G3"/>
  <sheetViews>
    <sheetView zoomScale="130" zoomScaleNormal="130" workbookViewId="0">
      <selection activeCell="O3" sqref="O3"/>
    </sheetView>
  </sheetViews>
  <sheetFormatPr defaultRowHeight="13.2"/>
  <cols>
    <col min="1" max="16384" width="8.88671875" style="25"/>
  </cols>
  <sheetData>
    <row r="1" spans="1:85">
      <c r="A1" s="25">
        <v>1</v>
      </c>
      <c r="B1" s="25">
        <v>2</v>
      </c>
      <c r="C1" s="25">
        <v>3</v>
      </c>
      <c r="D1" s="25">
        <v>4</v>
      </c>
      <c r="E1" s="25">
        <v>5</v>
      </c>
      <c r="F1" s="25">
        <v>6</v>
      </c>
      <c r="G1" s="25">
        <v>7</v>
      </c>
      <c r="H1" s="25">
        <v>8</v>
      </c>
      <c r="I1" s="25">
        <v>9</v>
      </c>
      <c r="J1" s="25">
        <v>10</v>
      </c>
      <c r="K1" s="25">
        <v>11</v>
      </c>
      <c r="L1" s="25">
        <v>12</v>
      </c>
      <c r="M1" s="25">
        <v>13</v>
      </c>
      <c r="N1" s="25">
        <v>14</v>
      </c>
      <c r="O1" s="25">
        <v>15</v>
      </c>
      <c r="P1" s="25">
        <v>16</v>
      </c>
      <c r="Q1" s="25">
        <v>17</v>
      </c>
      <c r="R1" s="25">
        <v>18</v>
      </c>
      <c r="S1" s="25">
        <v>19</v>
      </c>
      <c r="T1" s="25">
        <v>20</v>
      </c>
      <c r="U1" s="25">
        <v>21</v>
      </c>
      <c r="V1" s="25">
        <v>22</v>
      </c>
      <c r="W1" s="25">
        <v>23</v>
      </c>
      <c r="X1" s="25">
        <v>24</v>
      </c>
      <c r="Y1" s="25">
        <v>25</v>
      </c>
      <c r="Z1" s="25">
        <v>26</v>
      </c>
      <c r="AA1" s="25">
        <v>27</v>
      </c>
      <c r="AB1" s="25">
        <v>28</v>
      </c>
      <c r="AC1" s="25">
        <v>29</v>
      </c>
      <c r="AD1" s="25">
        <v>30</v>
      </c>
      <c r="AE1" s="25">
        <v>31</v>
      </c>
      <c r="AF1" s="25">
        <v>32</v>
      </c>
      <c r="AG1" s="25">
        <v>33</v>
      </c>
      <c r="AH1" s="25">
        <v>34</v>
      </c>
      <c r="AI1" s="25">
        <v>35</v>
      </c>
      <c r="AJ1" s="25">
        <v>36</v>
      </c>
      <c r="AK1" s="25">
        <v>37</v>
      </c>
      <c r="AL1" s="25">
        <v>38</v>
      </c>
      <c r="AM1" s="25">
        <v>39</v>
      </c>
      <c r="AN1" s="25">
        <v>40</v>
      </c>
      <c r="AO1" s="25">
        <v>41</v>
      </c>
      <c r="AP1" s="25">
        <v>42</v>
      </c>
      <c r="AQ1" s="25">
        <v>43</v>
      </c>
      <c r="AR1" s="25">
        <v>44</v>
      </c>
      <c r="AS1" s="25">
        <v>45</v>
      </c>
      <c r="AT1" s="25">
        <v>46</v>
      </c>
      <c r="AU1" s="25">
        <v>47</v>
      </c>
      <c r="AV1" s="25">
        <v>48</v>
      </c>
      <c r="AW1" s="25">
        <v>49</v>
      </c>
      <c r="AX1" s="25">
        <v>50</v>
      </c>
      <c r="AY1" s="25">
        <v>51</v>
      </c>
      <c r="AZ1" s="25">
        <v>52</v>
      </c>
      <c r="BA1" s="25">
        <v>53</v>
      </c>
      <c r="BB1" s="25">
        <v>54</v>
      </c>
      <c r="BC1" s="25">
        <v>55</v>
      </c>
      <c r="BD1" s="25">
        <v>56</v>
      </c>
      <c r="BE1" s="25">
        <v>57</v>
      </c>
      <c r="BF1" s="25">
        <v>58</v>
      </c>
      <c r="BG1" s="25">
        <v>59</v>
      </c>
      <c r="BH1" s="25">
        <v>60</v>
      </c>
      <c r="BI1" s="25">
        <v>61</v>
      </c>
      <c r="BJ1" s="25">
        <v>62</v>
      </c>
      <c r="BK1" s="25">
        <v>63</v>
      </c>
      <c r="BL1" s="25">
        <v>64</v>
      </c>
      <c r="BM1" s="25">
        <v>65</v>
      </c>
      <c r="BN1" s="25">
        <v>66</v>
      </c>
      <c r="BO1" s="25">
        <v>67</v>
      </c>
      <c r="BP1" s="25">
        <v>68</v>
      </c>
      <c r="BQ1" s="25">
        <v>69</v>
      </c>
      <c r="BR1" s="25">
        <v>70</v>
      </c>
      <c r="BS1" s="25">
        <v>71</v>
      </c>
      <c r="BT1" s="25">
        <v>72</v>
      </c>
      <c r="BU1" s="25">
        <v>73</v>
      </c>
      <c r="BV1" s="25">
        <v>74</v>
      </c>
      <c r="BW1" s="25">
        <v>75</v>
      </c>
      <c r="BX1" s="25">
        <v>76</v>
      </c>
      <c r="BY1" s="25">
        <v>77</v>
      </c>
      <c r="BZ1" s="25">
        <v>78</v>
      </c>
      <c r="CA1" s="25">
        <v>79</v>
      </c>
      <c r="CB1" s="25">
        <v>80</v>
      </c>
      <c r="CC1" s="25">
        <v>81</v>
      </c>
      <c r="CD1" s="25">
        <v>82</v>
      </c>
      <c r="CE1" s="25">
        <v>83</v>
      </c>
      <c r="CF1" s="25">
        <v>84</v>
      </c>
      <c r="CG1" s="25">
        <v>85</v>
      </c>
    </row>
    <row r="2" spans="1:85">
      <c r="A2" s="25" t="str">
        <f>'第4(太陽光）'!B7</f>
        <v>施設の名称</v>
      </c>
      <c r="B2" s="25" t="str">
        <f>'第4(太陽光）'!B8</f>
        <v>施設の住所</v>
      </c>
      <c r="C2" s="25" t="str">
        <f>'第4(太陽光）'!B10</f>
        <v>所有代表者</v>
      </c>
      <c r="D2" s="25" t="str">
        <f>'第4(太陽光）'!C14</f>
        <v xml:space="preserve"> 名称</v>
      </c>
      <c r="E2" s="25" t="str">
        <f>'第4(太陽光）'!C15</f>
        <v xml:space="preserve"> 役職名　代表者名</v>
      </c>
      <c r="F2" s="25" t="str">
        <f>'第4(太陽光）'!C16</f>
        <v>住所</v>
      </c>
      <c r="G2" s="25" t="str">
        <f>'第4(太陽光）'!E17</f>
        <v>大分類</v>
      </c>
      <c r="H2" s="25" t="str">
        <f>'第4(太陽光）'!E18</f>
        <v>中分類</v>
      </c>
      <c r="I2" s="25" t="str">
        <f>'第4(太陽光）'!$D$31</f>
        <v>太陽光発電システム総出力</v>
      </c>
      <c r="J2" s="25" t="str">
        <f>'第4(太陽光）'!$D$37</f>
        <v>製造者名（メーカー名）</v>
      </c>
      <c r="K2" s="25" t="str">
        <f>'第4(太陽光）'!$D$38</f>
        <v>型式名</v>
      </c>
      <c r="L2" s="25" t="str">
        <f>'第4(太陽光）'!$D$40</f>
        <v>１枚あたりの公称最大出力</v>
      </c>
      <c r="M2" s="25" t="str">
        <f>'第4(太陽光）'!$D$37</f>
        <v>製造者名（メーカー名）</v>
      </c>
      <c r="N2" s="25" t="str">
        <f>'第4(太陽光）'!$D$38</f>
        <v>型式名</v>
      </c>
      <c r="O2" s="25" t="str">
        <f>'第4(太陽光）'!$D$40</f>
        <v>１枚あたりの公称最大出力</v>
      </c>
      <c r="P2" s="25" t="str">
        <f>'第4(太陽光）'!$D$37</f>
        <v>製造者名（メーカー名）</v>
      </c>
      <c r="Q2" s="25" t="str">
        <f>'第4(太陽光）'!$D$38</f>
        <v>型式名</v>
      </c>
      <c r="R2" s="25" t="str">
        <f>'第4(太陽光）'!$D$40</f>
        <v>１枚あたりの公称最大出力</v>
      </c>
      <c r="S2" s="25" t="str">
        <f>'第4(太陽光）'!$D$37</f>
        <v>製造者名（メーカー名）</v>
      </c>
      <c r="T2" s="25" t="str">
        <f>'第4(太陽光）'!$D$38</f>
        <v>型式名</v>
      </c>
      <c r="U2" s="25" t="str">
        <f>'第4(太陽光）'!$D$40</f>
        <v>１枚あたりの公称最大出力</v>
      </c>
      <c r="V2" s="25" t="str">
        <f>'第4(太陽光）'!$D$37</f>
        <v>製造者名（メーカー名）</v>
      </c>
      <c r="W2" s="25" t="str">
        <f>'第4(太陽光）'!$D$38</f>
        <v>型式名</v>
      </c>
      <c r="X2" s="25" t="str">
        <f>'第4(太陽光）'!$D$40</f>
        <v>１枚あたりの公称最大出力</v>
      </c>
      <c r="Y2" s="25" t="str">
        <f>'第4(太陽光）'!$D$37</f>
        <v>製造者名（メーカー名）</v>
      </c>
      <c r="Z2" s="25" t="str">
        <f>'第4(太陽光）'!$D$38</f>
        <v>型式名</v>
      </c>
      <c r="AA2" s="25" t="str">
        <f>'第4(太陽光）'!$D$40</f>
        <v>１枚あたりの公称最大出力</v>
      </c>
      <c r="AB2" s="25" t="str">
        <f>'第4(太陽光）'!$D$89</f>
        <v>製造者名（メーカー名）</v>
      </c>
      <c r="AC2" s="25" t="str">
        <f>'第4(太陽光）'!$D$90</f>
        <v>型式名</v>
      </c>
      <c r="AD2" s="25" t="str">
        <f>'第4(太陽光）'!$D$92</f>
        <v>１台あたりの定格容量</v>
      </c>
      <c r="AE2" s="25" t="str">
        <f>'第4(太陽光）'!$D$89</f>
        <v>製造者名（メーカー名）</v>
      </c>
      <c r="AF2" s="25" t="str">
        <f>'第4(太陽光）'!$D$90</f>
        <v>型式名</v>
      </c>
      <c r="AG2" s="25" t="str">
        <f>'第4(太陽光）'!$D$92</f>
        <v>１台あたりの定格容量</v>
      </c>
      <c r="AH2" s="25" t="str">
        <f>'第4(太陽光）'!$D$89</f>
        <v>製造者名（メーカー名）</v>
      </c>
      <c r="AI2" s="25" t="str">
        <f>'第4(太陽光）'!$D$90</f>
        <v>型式名</v>
      </c>
      <c r="AJ2" s="25" t="str">
        <f>'第4(太陽光）'!$D$92</f>
        <v>１台あたりの定格容量</v>
      </c>
      <c r="AK2" s="25" t="str">
        <f>'第4(太陽光）'!$D$115</f>
        <v>製造者名（メーカー名）</v>
      </c>
      <c r="AL2" s="25" t="str">
        <f>'第4(太陽光）'!$D$116</f>
        <v>型式名</v>
      </c>
      <c r="AM2" s="25" t="str">
        <f>'第4(太陽光）'!$D$118</f>
        <v>１台あたりの定格出力（連系）</v>
      </c>
      <c r="AN2" s="25" t="str">
        <f>'第4(太陽光）'!$D$119</f>
        <v>１台あたりの定格容量</v>
      </c>
      <c r="AO2" s="25" t="str">
        <f>'第4(太陽光）'!$D$115</f>
        <v>製造者名（メーカー名）</v>
      </c>
      <c r="AP2" s="25" t="str">
        <f>'第4(太陽光）'!$D$116</f>
        <v>型式名</v>
      </c>
      <c r="AQ2" s="25" t="str">
        <f>'第4(太陽光）'!$D$118</f>
        <v>１台あたりの定格出力（連系）</v>
      </c>
      <c r="AR2" s="25" t="str">
        <f>'第4(太陽光）'!$D$119</f>
        <v>１台あたりの定格容量</v>
      </c>
      <c r="AS2" s="25" t="str">
        <f>'第4(太陽光）'!$D$115</f>
        <v>製造者名（メーカー名）</v>
      </c>
      <c r="AT2" s="25" t="str">
        <f>'第4(太陽光）'!$D$116</f>
        <v>型式名</v>
      </c>
      <c r="AU2" s="25" t="str">
        <f>'第4(太陽光）'!$D$118</f>
        <v>１台あたりの定格出力（連系）</v>
      </c>
      <c r="AV2" s="25" t="str">
        <f>'第4(太陽光）'!$D$119</f>
        <v>１台あたりの定格容量</v>
      </c>
      <c r="AW2" s="25" t="str">
        <f>'第4(太陽光）'!D162</f>
        <v>・需要先の年間想定電力消費量(A)</v>
      </c>
      <c r="AX2" s="25" t="str">
        <f>'第4(太陽光）'!D164</f>
        <v>・年間想定発電電力量(B)</v>
      </c>
      <c r="AY2" s="25" t="str">
        <f>太陽光発電!C5</f>
        <v>国等補助金
の併用</v>
      </c>
      <c r="AZ2" s="25" t="str">
        <f>太陽光発電!F6</f>
        <v>都助成率</v>
      </c>
      <c r="BA2" s="25" t="str">
        <f>太陽光発電!I6</f>
        <v>都助成率</v>
      </c>
      <c r="BB2" s="768" t="str">
        <f>太陽光発電!C42</f>
        <v>助成事業に要する経費</v>
      </c>
      <c r="BC2" s="25" t="str">
        <f>太陽光発電!I42</f>
        <v>都の助成対象となる国等補助</v>
      </c>
      <c r="BD2" s="25" t="str">
        <f>太陽光発電!C43</f>
        <v>国等補助控除無し都助成対象経費</v>
      </c>
      <c r="BE2" s="25" t="str">
        <f>太陽光発電!I43</f>
        <v>国等補助控除後の都助成対象</v>
      </c>
      <c r="BF2" s="25" t="str">
        <f>太陽光発電!I46</f>
        <v>交付申請額</v>
      </c>
      <c r="BG2" s="768" t="str">
        <f>太陽光発電!$AD$38</f>
        <v>設計費</v>
      </c>
      <c r="BH2" s="768" t="str">
        <f>太陽光発電!$AD$38</f>
        <v>設計費</v>
      </c>
      <c r="BI2" s="768" t="str">
        <f>太陽光発電!$AD$38</f>
        <v>設計費</v>
      </c>
      <c r="BJ2" s="768" t="str">
        <f>太陽光発電!$AD$38</f>
        <v>設計費</v>
      </c>
      <c r="BK2" s="768" t="str">
        <f>太陽光発電!$AD$38</f>
        <v>設計費</v>
      </c>
      <c r="BL2" s="768" t="str">
        <f>太陽光発電!$AD$38</f>
        <v>設計費</v>
      </c>
      <c r="BM2" s="768" t="str">
        <f>太陽光発電!$AD$38</f>
        <v>設計費</v>
      </c>
      <c r="BN2" s="768" t="str">
        <f>太陽光発電!$AD$38</f>
        <v>設計費</v>
      </c>
      <c r="BO2" s="768" t="str">
        <f>太陽光発電!$AD$39</f>
        <v>設備費</v>
      </c>
      <c r="BP2" s="768" t="str">
        <f>太陽光発電!$AD$39</f>
        <v>設備費</v>
      </c>
      <c r="BQ2" s="768" t="str">
        <f>太陽光発電!$AD$39</f>
        <v>設備費</v>
      </c>
      <c r="BR2" s="768" t="str">
        <f>太陽光発電!$AD$39</f>
        <v>設備費</v>
      </c>
      <c r="BS2" s="768" t="str">
        <f>太陽光発電!$AD$39</f>
        <v>設備費</v>
      </c>
      <c r="BT2" s="768" t="str">
        <f>太陽光発電!$AD$39</f>
        <v>設備費</v>
      </c>
      <c r="BU2" s="768" t="str">
        <f>太陽光発電!$AD$39</f>
        <v>設備費</v>
      </c>
      <c r="BV2" s="768" t="str">
        <f>太陽光発電!$AD$39</f>
        <v>設備費</v>
      </c>
      <c r="BW2" s="768" t="str">
        <f>太陽光発電!$AD$40</f>
        <v>工事費</v>
      </c>
      <c r="BX2" s="768" t="str">
        <f>太陽光発電!$AD$40</f>
        <v>工事費</v>
      </c>
      <c r="BY2" s="768" t="str">
        <f>太陽光発電!$AD$40</f>
        <v>工事費</v>
      </c>
      <c r="BZ2" s="768" t="str">
        <f>太陽光発電!$AD$40</f>
        <v>工事費</v>
      </c>
      <c r="CA2" s="768" t="str">
        <f>太陽光発電!$AD$40</f>
        <v>工事費</v>
      </c>
      <c r="CB2" s="768" t="str">
        <f>太陽光発電!$AD$40</f>
        <v>工事費</v>
      </c>
      <c r="CC2" s="768" t="str">
        <f>太陽光発電!$AD$40</f>
        <v>工事費</v>
      </c>
      <c r="CD2" s="768" t="str">
        <f>太陽光発電!$AD$40</f>
        <v>工事費</v>
      </c>
    </row>
    <row r="3" spans="1:85">
      <c r="A3" s="25">
        <f>'第4(太陽光）'!E7</f>
        <v>0</v>
      </c>
      <c r="B3" s="25">
        <f>'第4(太陽光）'!E8</f>
        <v>0</v>
      </c>
      <c r="C3" s="769">
        <f>'第4(太陽光）'!I10</f>
        <v>0</v>
      </c>
      <c r="D3" s="25">
        <f>'第4(太陽光）'!F14</f>
        <v>0</v>
      </c>
      <c r="E3" s="769">
        <f>'第4(太陽光）'!F15</f>
        <v>0</v>
      </c>
      <c r="F3" s="769">
        <f>'第4(太陽光）'!F16</f>
        <v>0</v>
      </c>
      <c r="G3" s="25">
        <f>'第4(太陽光）'!F17</f>
        <v>0</v>
      </c>
      <c r="H3" s="25">
        <f>'第4(太陽光）'!F18</f>
        <v>0</v>
      </c>
      <c r="I3" s="25" t="str">
        <f>'第4(太陽光）'!G31</f>
        <v/>
      </c>
      <c r="J3" s="25">
        <f>'第4(太陽光）'!G37</f>
        <v>0</v>
      </c>
      <c r="K3" s="25">
        <f>'第4(太陽光）'!G38</f>
        <v>0</v>
      </c>
      <c r="L3" s="25">
        <f>'第4(太陽光）'!G40</f>
        <v>0</v>
      </c>
      <c r="M3" s="25">
        <f>'第4(太陽光）'!G45</f>
        <v>0</v>
      </c>
      <c r="N3" s="25">
        <f>'第4(太陽光）'!G46</f>
        <v>0</v>
      </c>
      <c r="O3" s="25">
        <f>'第4(太陽光）'!G48</f>
        <v>0</v>
      </c>
      <c r="P3" s="25">
        <f>'第4(太陽光）'!G53</f>
        <v>0</v>
      </c>
      <c r="Q3" s="25">
        <f>'第4(太陽光）'!G54</f>
        <v>0</v>
      </c>
      <c r="R3" s="25">
        <f>'第4(太陽光）'!G56</f>
        <v>0</v>
      </c>
      <c r="S3" s="25">
        <f>'第4(太陽光）'!G64</f>
        <v>0</v>
      </c>
      <c r="T3" s="25">
        <f>'第4(太陽光）'!G65</f>
        <v>0</v>
      </c>
      <c r="U3" s="25">
        <f>'第4(太陽光）'!G67</f>
        <v>0</v>
      </c>
      <c r="V3" s="25">
        <f>'第4(太陽光）'!G72</f>
        <v>0</v>
      </c>
      <c r="W3" s="25">
        <f>'第4(太陽光）'!G73</f>
        <v>0</v>
      </c>
      <c r="X3" s="25">
        <f>'第4(太陽光）'!G75</f>
        <v>0</v>
      </c>
      <c r="Y3" s="25">
        <f>'第4(太陽光）'!G80</f>
        <v>0</v>
      </c>
      <c r="Z3" s="25">
        <f>'第4(太陽光）'!G81</f>
        <v>0</v>
      </c>
      <c r="AA3" s="25">
        <f>'第4(太陽光）'!G83</f>
        <v>0</v>
      </c>
      <c r="AB3" s="25">
        <f>'第4(太陽光）'!G89</f>
        <v>0</v>
      </c>
      <c r="AC3" s="25">
        <f>'第4(太陽光）'!G89</f>
        <v>0</v>
      </c>
      <c r="AD3" s="25">
        <f>'第4(太陽光）'!G92</f>
        <v>0</v>
      </c>
      <c r="AE3" s="25">
        <f>'第4(太陽光）'!G97</f>
        <v>0</v>
      </c>
      <c r="AF3" s="25">
        <f>'第4(太陽光）'!G98</f>
        <v>0</v>
      </c>
      <c r="AG3" s="25">
        <f>'第4(太陽光）'!G100</f>
        <v>0</v>
      </c>
      <c r="AH3" s="25">
        <f>'第4(太陽光）'!G105</f>
        <v>0</v>
      </c>
      <c r="AI3" s="25">
        <f>'第4(太陽光）'!G106</f>
        <v>0</v>
      </c>
      <c r="AJ3" s="25">
        <f>'第4(太陽光）'!G108</f>
        <v>0</v>
      </c>
      <c r="AK3" s="25">
        <f>'第4(太陽光）'!G115</f>
        <v>0</v>
      </c>
      <c r="AL3" s="25">
        <f>'第4(太陽光）'!G116</f>
        <v>0</v>
      </c>
      <c r="AM3" s="25">
        <f>'第4(太陽光）'!G118</f>
        <v>0</v>
      </c>
      <c r="AN3" s="25">
        <f>'第4(太陽光）'!G119</f>
        <v>0</v>
      </c>
      <c r="AO3" s="25">
        <f>'第4(太陽光）'!G125</f>
        <v>0</v>
      </c>
      <c r="AP3" s="25">
        <f>'第4(太陽光）'!G126</f>
        <v>0</v>
      </c>
      <c r="AQ3" s="25">
        <f>'第4(太陽光）'!G128</f>
        <v>0</v>
      </c>
      <c r="AR3" s="25">
        <f>'第4(太陽光）'!G129</f>
        <v>0</v>
      </c>
      <c r="AS3" s="25">
        <f>'第4(太陽光）'!G135</f>
        <v>0</v>
      </c>
      <c r="AT3" s="25">
        <f>'第4(太陽光）'!G136</f>
        <v>0</v>
      </c>
      <c r="AU3" s="25">
        <f>'第4(太陽光）'!G138</f>
        <v>0</v>
      </c>
      <c r="AV3" s="25">
        <f>'第4(太陽光）'!G139</f>
        <v>0</v>
      </c>
      <c r="AW3" s="25" t="str">
        <f>'第4(太陽光）'!G162</f>
        <v/>
      </c>
      <c r="AX3" s="25" t="str">
        <f>'第4(太陽光）'!G164</f>
        <v/>
      </c>
      <c r="AY3" s="25">
        <f>太陽光発電!C7</f>
        <v>0</v>
      </c>
      <c r="AZ3" s="25">
        <f>太陽光発電!F7</f>
        <v>0</v>
      </c>
      <c r="BA3" s="25">
        <f>太陽光発電!I7</f>
        <v>0</v>
      </c>
      <c r="BB3" s="768">
        <f>太陽光発電!G42</f>
        <v>0</v>
      </c>
      <c r="BC3" s="768">
        <f>太陽光発電!M42</f>
        <v>0</v>
      </c>
      <c r="BD3" s="768">
        <f>太陽光発電!G43</f>
        <v>0</v>
      </c>
      <c r="BE3" s="768">
        <f>太陽光発電!M43</f>
        <v>0</v>
      </c>
      <c r="BF3" s="768">
        <f>太陽光発電!M46</f>
        <v>0</v>
      </c>
      <c r="BG3" s="768">
        <f>太陽光発電!AE38</f>
        <v>0</v>
      </c>
      <c r="BH3" s="768">
        <f>太陽光発電!AF38</f>
        <v>0</v>
      </c>
      <c r="BI3" s="768">
        <f>太陽光発電!AG38</f>
        <v>0</v>
      </c>
      <c r="BJ3" s="768">
        <f>太陽光発電!AH38</f>
        <v>0</v>
      </c>
      <c r="BK3" s="768">
        <f>太陽光発電!AI38</f>
        <v>0</v>
      </c>
      <c r="BL3" s="768">
        <f>太陽光発電!AJ38</f>
        <v>0</v>
      </c>
      <c r="BM3" s="768">
        <f>太陽光発電!AK38</f>
        <v>0</v>
      </c>
      <c r="BN3" s="768">
        <f>太陽光発電!AL38</f>
        <v>0</v>
      </c>
      <c r="BO3" s="768">
        <f>太陽光発電!AE39</f>
        <v>0</v>
      </c>
      <c r="BP3" s="768">
        <f>太陽光発電!AF39</f>
        <v>0</v>
      </c>
      <c r="BQ3" s="768">
        <f>太陽光発電!AG39</f>
        <v>0</v>
      </c>
      <c r="BR3" s="768">
        <f>太陽光発電!AH39</f>
        <v>0</v>
      </c>
      <c r="BS3" s="768">
        <f>太陽光発電!AI39</f>
        <v>0</v>
      </c>
      <c r="BT3" s="768">
        <f>太陽光発電!AJ39</f>
        <v>0</v>
      </c>
      <c r="BU3" s="768">
        <f>太陽光発電!AK39</f>
        <v>0</v>
      </c>
      <c r="BV3" s="768">
        <f>太陽光発電!AL39</f>
        <v>0</v>
      </c>
      <c r="BW3" s="768">
        <f>太陽光発電!AE40</f>
        <v>0</v>
      </c>
      <c r="BX3" s="768">
        <f>太陽光発電!AF40</f>
        <v>0</v>
      </c>
      <c r="BY3" s="768">
        <f>太陽光発電!AG40</f>
        <v>0</v>
      </c>
      <c r="BZ3" s="768">
        <f>太陽光発電!AH40</f>
        <v>0</v>
      </c>
      <c r="CA3" s="768">
        <f>太陽光発電!AI40</f>
        <v>0</v>
      </c>
      <c r="CB3" s="768">
        <f>太陽光発電!AJ40</f>
        <v>0</v>
      </c>
      <c r="CC3" s="768">
        <f>太陽光発電!BK40</f>
        <v>0</v>
      </c>
      <c r="CD3" s="768">
        <f>太陽光発電!AL40</f>
        <v>0</v>
      </c>
    </row>
  </sheetData>
  <phoneticPr fontId="64"/>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5"/>
  <dimension ref="A1:A39"/>
  <sheetViews>
    <sheetView showGridLines="0" tabSelected="1" zoomScaleNormal="100" workbookViewId="0">
      <selection activeCell="A3" sqref="A3"/>
    </sheetView>
  </sheetViews>
  <sheetFormatPr defaultColWidth="8.88671875" defaultRowHeight="13.2"/>
  <cols>
    <col min="1" max="1" width="80.21875" style="2" customWidth="1"/>
    <col min="2" max="16384" width="8.88671875" style="2"/>
  </cols>
  <sheetData>
    <row r="1" spans="1:1" ht="24.6" customHeight="1">
      <c r="A1" s="601" t="s">
        <v>3107</v>
      </c>
    </row>
    <row r="2" spans="1:1" ht="24.6" customHeight="1">
      <c r="A2" s="601" t="s">
        <v>2691</v>
      </c>
    </row>
    <row r="3" spans="1:1" ht="21" customHeight="1">
      <c r="A3" s="50" t="s">
        <v>2692</v>
      </c>
    </row>
    <row r="4" spans="1:1" ht="21.6" customHeight="1">
      <c r="A4" s="789" t="s">
        <v>2693</v>
      </c>
    </row>
    <row r="5" spans="1:1" ht="21" customHeight="1">
      <c r="A5" s="602" t="s">
        <v>2695</v>
      </c>
    </row>
    <row r="6" spans="1:1" ht="21" customHeight="1">
      <c r="A6" s="602" t="s">
        <v>2696</v>
      </c>
    </row>
    <row r="7" spans="1:1" ht="21" customHeight="1">
      <c r="A7" s="602" t="s">
        <v>3071</v>
      </c>
    </row>
    <row r="8" spans="1:1" ht="21" customHeight="1">
      <c r="A8" s="602" t="s">
        <v>2697</v>
      </c>
    </row>
    <row r="9" spans="1:1" ht="21" customHeight="1">
      <c r="A9" s="602" t="s">
        <v>3086</v>
      </c>
    </row>
    <row r="10" spans="1:1" ht="21" hidden="1" customHeight="1">
      <c r="A10" s="602" t="s">
        <v>2698</v>
      </c>
    </row>
    <row r="11" spans="1:1" ht="21" customHeight="1">
      <c r="A11" s="602" t="s">
        <v>2699</v>
      </c>
    </row>
    <row r="12" spans="1:1" ht="21" customHeight="1">
      <c r="A12" s="602" t="s">
        <v>2700</v>
      </c>
    </row>
    <row r="13" spans="1:1" ht="21" customHeight="1">
      <c r="A13" s="602" t="s">
        <v>3087</v>
      </c>
    </row>
    <row r="14" spans="1:1" ht="21" customHeight="1">
      <c r="A14" s="602" t="s">
        <v>3072</v>
      </c>
    </row>
    <row r="15" spans="1:1" ht="21" customHeight="1">
      <c r="A15" s="602" t="s">
        <v>2701</v>
      </c>
    </row>
    <row r="16" spans="1:1" ht="21" customHeight="1">
      <c r="A16" s="602" t="s">
        <v>2702</v>
      </c>
    </row>
    <row r="17" spans="1:1" ht="21" customHeight="1">
      <c r="A17" s="602" t="s">
        <v>2703</v>
      </c>
    </row>
    <row r="18" spans="1:1" ht="21" customHeight="1">
      <c r="A18" s="602" t="s">
        <v>2704</v>
      </c>
    </row>
    <row r="19" spans="1:1" ht="21" customHeight="1">
      <c r="A19" s="602" t="s">
        <v>2705</v>
      </c>
    </row>
    <row r="20" spans="1:1" ht="21" customHeight="1">
      <c r="A20" s="602" t="s">
        <v>2706</v>
      </c>
    </row>
    <row r="21" spans="1:1" ht="21" customHeight="1">
      <c r="A21" s="602" t="s">
        <v>3073</v>
      </c>
    </row>
    <row r="22" spans="1:1" ht="21" customHeight="1">
      <c r="A22" s="603" t="s">
        <v>3074</v>
      </c>
    </row>
    <row r="23" spans="1:1" ht="21" customHeight="1">
      <c r="A23" s="602" t="s">
        <v>3075</v>
      </c>
    </row>
    <row r="24" spans="1:1" ht="21" customHeight="1">
      <c r="A24" s="602" t="s">
        <v>2707</v>
      </c>
    </row>
    <row r="25" spans="1:1" ht="21" customHeight="1">
      <c r="A25" s="602" t="s">
        <v>2718</v>
      </c>
    </row>
    <row r="26" spans="1:1" ht="21" customHeight="1">
      <c r="A26" s="602" t="s">
        <v>2717</v>
      </c>
    </row>
    <row r="27" spans="1:1" ht="21" customHeight="1">
      <c r="A27" s="602" t="s">
        <v>3059</v>
      </c>
    </row>
    <row r="28" spans="1:1" ht="21" customHeight="1">
      <c r="A28" s="602" t="s">
        <v>3060</v>
      </c>
    </row>
    <row r="29" spans="1:1" ht="21" customHeight="1">
      <c r="A29" s="602" t="s">
        <v>3061</v>
      </c>
    </row>
    <row r="30" spans="1:1" ht="21" customHeight="1">
      <c r="A30" s="602" t="s">
        <v>3062</v>
      </c>
    </row>
    <row r="31" spans="1:1" ht="21" customHeight="1">
      <c r="A31" s="602" t="s">
        <v>3063</v>
      </c>
    </row>
    <row r="32" spans="1:1" ht="21" customHeight="1">
      <c r="A32" s="602" t="s">
        <v>3064</v>
      </c>
    </row>
    <row r="33" spans="1:1" ht="21" customHeight="1">
      <c r="A33" s="602" t="s">
        <v>3065</v>
      </c>
    </row>
    <row r="34" spans="1:1" ht="21" customHeight="1">
      <c r="A34" s="602" t="s">
        <v>3066</v>
      </c>
    </row>
    <row r="35" spans="1:1" ht="21" customHeight="1">
      <c r="A35" s="602" t="s">
        <v>3067</v>
      </c>
    </row>
    <row r="36" spans="1:1" ht="21" customHeight="1">
      <c r="A36" s="602" t="s">
        <v>3068</v>
      </c>
    </row>
    <row r="37" spans="1:1" ht="21" customHeight="1">
      <c r="A37" s="602" t="s">
        <v>3069</v>
      </c>
    </row>
    <row r="38" spans="1:1" ht="21" customHeight="1">
      <c r="A38" s="602" t="s">
        <v>3070</v>
      </c>
    </row>
    <row r="39" spans="1:1" ht="21.6" customHeight="1">
      <c r="A39" s="602" t="s">
        <v>2694</v>
      </c>
    </row>
  </sheetData>
  <sheetProtection algorithmName="SHA-512" hashValue="+OHiZ4AeThou9aOm7bkjtOubeUGS5RaweTQ/XxZrBOtLs/n6+ENd7S3ZFpxc72/MfsPLEaVVbjOniQPq1Vzp1Q==" saltValue="UuAfgyPv60+2ZVdOh5j5Tw==" spinCount="100000" sheet="1" objects="1" scenarios="1"/>
  <phoneticPr fontId="64"/>
  <hyperlinks>
    <hyperlink ref="A39" location="提出方法!A1" display="提出方法" xr:uid="{00000000-0004-0000-0100-000000000000}"/>
    <hyperlink ref="A5" location="記載要領!A1" display="記載要領" xr:uid="{00000000-0004-0000-0100-000001000000}"/>
    <hyperlink ref="A6" location="日本標準産業中分類!A1" display="日本標準産業中分類" xr:uid="{00000000-0004-0000-0100-000002000000}"/>
    <hyperlink ref="A7" location="会社規模判断資料!A1" display="会社規模判断材料" xr:uid="{00000000-0004-0000-0100-000003000000}"/>
    <hyperlink ref="A8" location="基本情報!A1" display="基本情報入力シート" xr:uid="{00000000-0004-0000-0100-000004000000}"/>
    <hyperlink ref="A9" location="第1号!A1" display="【第１号様式】助成金交付申請書　第一面" xr:uid="{00000000-0004-0000-0100-000005000000}"/>
    <hyperlink ref="A10" location="'第1号 第二面'!A1" display="【第１号様式】助成金交付申請書　第二面" xr:uid="{00000000-0004-0000-0100-000006000000}"/>
    <hyperlink ref="A11" location="'第2号 (助成対象事業者用)'!A1" display="【第２号様式】誓約書（助成対象事業者用）" xr:uid="{00000000-0004-0000-0100-000007000000}"/>
    <hyperlink ref="A12" location="'第2号 (共同申請者用) '!A1" display="【第２号様式】誓約書（共同申請者用）" xr:uid="{00000000-0004-0000-0100-000008000000}"/>
    <hyperlink ref="A14" location="'第2号 (手続き代行者用)'!A1" display="【第２号様式】誓約書（手続き代行者用）" xr:uid="{00000000-0004-0000-0100-000009000000}"/>
    <hyperlink ref="A15" location="第3号!A1" display="【第３号様式】助成対象事業の実施に係る同意書" xr:uid="{00000000-0004-0000-0100-00000A000000}"/>
    <hyperlink ref="A16" location="'第4(太陽光）'!A1" display="【第４号様式】事業実施計画書（太陽光）" xr:uid="{00000000-0004-0000-0100-00000B000000}"/>
    <hyperlink ref="A17" location="'第4（風力)'!A1" display="【第４号様式】事業実施計画書（風力）" xr:uid="{00000000-0004-0000-0100-00000C000000}"/>
    <hyperlink ref="A18" location="'第4（水力)'!A1" display="【第４号様式】事業実施計画書（水力）" xr:uid="{00000000-0004-0000-0100-00000D000000}"/>
    <hyperlink ref="A19" location="'第4（地熱)'!A1" display="【第４号様式】事業実施計画書（地熱）" xr:uid="{00000000-0004-0000-0100-00000E000000}"/>
    <hyperlink ref="A20" location="'第4（ﾊﾞｲｵﾏｽ発電)'!A1" display="【第４号様式】事業実施計画書（バイオマス発電）" xr:uid="{00000000-0004-0000-0100-00000F000000}"/>
    <hyperlink ref="A21" location="別紙2!A1" display="【第４号様式：別紙２】発災時の蓄電池活用計画書" xr:uid="{00000000-0004-0000-0100-000010000000}"/>
    <hyperlink ref="A22" location="別紙3!A1" display="【第４号様式：別紙３】バイオマス依存率計算書（バイオマス発電及びバイオマス熱利用）" xr:uid="{00000000-0004-0000-0100-000011000000}"/>
    <hyperlink ref="A23" location="'別紙3 (2)'!A1" display="【第４号様式：別紙３（２）】バイオマス依存率計算書（バイオマス燃料製造）" xr:uid="{00000000-0004-0000-0100-000012000000}"/>
    <hyperlink ref="A24" location="共通様式_全体!A1" display="【共通様式】助成対象事業経費内訳（全体）" xr:uid="{00000000-0004-0000-0100-000013000000}"/>
    <hyperlink ref="A25" location="太陽光発電!A1" display="【共通様式】助成対象事業経費内訳（太陽光発電設備）" xr:uid="{00000000-0004-0000-0100-000014000000}"/>
    <hyperlink ref="A26" location="共通様式_太陽光を除く発電設備!A1" display="【共通様式】助成対象事業経費内訳（太陽光を除く発電設備）" xr:uid="{00000000-0004-0000-0100-000015000000}"/>
    <hyperlink ref="A27" location="第７号様式!A1" display="【第７号様式】助成金交付申請撤回届出書" xr:uid="{00000000-0004-0000-0100-000016000000}"/>
    <hyperlink ref="A28" location="第８号様式!A1" display="【第８号様式】助成事業承継承認申請書" xr:uid="{00000000-0004-0000-0100-000017000000}"/>
    <hyperlink ref="A29" location="第10号様式!A1" display="【第10号様式】助成事業計画変更申請書" xr:uid="{00000000-0004-0000-0100-000018000000}"/>
    <hyperlink ref="A30" location="第12号様式!A1" display="【第12号様式】事業者情報の変更届出書" xr:uid="{00000000-0004-0000-0100-000019000000}"/>
    <hyperlink ref="A31" location="第13号様式!A1" display="【第13号様式】工事遅延等報告書" xr:uid="{00000000-0004-0000-0100-00001A000000}"/>
    <hyperlink ref="A32" location="第14号様式!A1" display="【第14号様式】助成事業中止（廃止）申請書" xr:uid="{00000000-0004-0000-0100-00001B000000}"/>
    <hyperlink ref="A33" location="第16号の１様式!A1" display="【第16号様式の１号】実績報告書兼助成金交付請求書" xr:uid="{00000000-0004-0000-0100-00001C000000}"/>
    <hyperlink ref="A34" location="第16号の２様式!A1" display="【第16号様式の２号】実績報告書兼助成金交付請求書" xr:uid="{00000000-0004-0000-0100-00001D000000}"/>
    <hyperlink ref="A35" location="第16号の３様式!A1" display="【第16号様式の３号】実績報告書兼助成金交付請求書" xr:uid="{00000000-0004-0000-0100-00001E000000}"/>
    <hyperlink ref="A36" location="第20号様式!A1" display="【第20号様式】助成金返還報告書" xr:uid="{00000000-0004-0000-0100-00001F000000}"/>
    <hyperlink ref="A37" location="第21号様式!A1" display="【第21号様式】所有者変更承認申請書" xr:uid="{00000000-0004-0000-0100-000020000000}"/>
    <hyperlink ref="A38" location="第23号様式!A1" display="【第23号様式】取得財産等処分承認申請書" xr:uid="{00000000-0004-0000-0100-000021000000}"/>
    <hyperlink ref="A13" location="'第2号 (共同申請者用)  (2)'!A1" display="【第２号様式】誓約書（共同申請者用）（２）" xr:uid="{00000000-0004-0000-0100-000022000000}"/>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B2:AC87"/>
  <sheetViews>
    <sheetView showGridLines="0" view="pageBreakPreview" zoomScaleNormal="100" zoomScaleSheetLayoutView="100" workbookViewId="0">
      <selection activeCell="AF27" sqref="AF27"/>
    </sheetView>
  </sheetViews>
  <sheetFormatPr defaultColWidth="9" defaultRowHeight="13.2"/>
  <cols>
    <col min="1" max="1" width="0.77734375" style="2" customWidth="1"/>
    <col min="2" max="28" width="3.21875" style="2" customWidth="1"/>
    <col min="29" max="29" width="3.77734375" style="2" customWidth="1"/>
    <col min="30" max="30" width="2.88671875" style="2" customWidth="1"/>
    <col min="31" max="32" width="7.88671875" style="2" customWidth="1"/>
    <col min="33" max="16384" width="9" style="2"/>
  </cols>
  <sheetData>
    <row r="2" spans="2:29" ht="50.25" customHeight="1">
      <c r="B2" s="791" t="s">
        <v>499</v>
      </c>
      <c r="C2" s="792"/>
      <c r="D2" s="792"/>
      <c r="E2" s="792"/>
      <c r="F2" s="792"/>
      <c r="G2" s="792"/>
      <c r="H2" s="792"/>
      <c r="I2" s="792"/>
      <c r="J2" s="792"/>
      <c r="K2" s="792"/>
      <c r="L2" s="792"/>
      <c r="M2" s="792"/>
      <c r="N2" s="792"/>
      <c r="O2" s="792"/>
      <c r="P2" s="792"/>
      <c r="Q2" s="792"/>
      <c r="R2" s="792"/>
      <c r="S2" s="792"/>
      <c r="T2" s="792"/>
      <c r="U2" s="792"/>
      <c r="V2" s="792"/>
      <c r="W2" s="792"/>
      <c r="X2" s="792"/>
      <c r="Y2" s="792"/>
      <c r="Z2" s="792"/>
      <c r="AA2" s="792"/>
      <c r="AB2" s="792"/>
    </row>
    <row r="3" spans="2:29" ht="9" customHeight="1">
      <c r="B3" s="28"/>
      <c r="C3" s="50"/>
      <c r="D3" s="50"/>
      <c r="E3" s="50"/>
      <c r="F3" s="50"/>
      <c r="G3" s="50"/>
      <c r="H3" s="50"/>
      <c r="I3" s="50"/>
      <c r="J3" s="50"/>
      <c r="K3" s="50"/>
      <c r="L3" s="50"/>
    </row>
    <row r="4" spans="2:29" ht="24" hidden="1" customHeight="1">
      <c r="B4" s="52"/>
      <c r="D4" s="3"/>
      <c r="E4" s="3"/>
      <c r="F4" s="50"/>
      <c r="G4" s="50"/>
      <c r="H4" s="50"/>
      <c r="I4" s="50"/>
      <c r="J4" s="50"/>
      <c r="K4" s="50"/>
      <c r="L4" s="50"/>
    </row>
    <row r="5" spans="2:29" ht="21" hidden="1" customHeight="1">
      <c r="B5" s="13"/>
      <c r="C5" s="9"/>
      <c r="D5" s="9"/>
      <c r="E5" s="9"/>
      <c r="F5" s="9"/>
      <c r="G5" s="9"/>
      <c r="H5" s="9"/>
      <c r="I5" s="3"/>
      <c r="J5" s="9"/>
      <c r="K5" s="9"/>
      <c r="L5" s="51"/>
      <c r="M5" s="51"/>
      <c r="N5" s="51"/>
      <c r="O5" s="51"/>
      <c r="P5" s="51"/>
      <c r="Q5" s="51"/>
      <c r="R5" s="51"/>
      <c r="S5" s="51"/>
      <c r="T5" s="51"/>
      <c r="U5" s="51"/>
      <c r="V5" s="51"/>
      <c r="W5" s="51"/>
      <c r="X5" s="51"/>
      <c r="Y5" s="51"/>
      <c r="Z5" s="51"/>
      <c r="AA5" s="51"/>
      <c r="AB5" s="51"/>
      <c r="AC5" s="51"/>
    </row>
    <row r="6" spans="2:29" ht="21" hidden="1" customHeight="1">
      <c r="B6" s="13"/>
      <c r="C6" s="9"/>
      <c r="D6" s="9"/>
      <c r="E6" s="9"/>
      <c r="F6" s="9"/>
      <c r="G6" s="9"/>
      <c r="H6" s="9"/>
      <c r="I6" s="3"/>
      <c r="J6" s="9"/>
      <c r="K6" s="9"/>
      <c r="L6" s="51"/>
      <c r="M6" s="51"/>
      <c r="N6" s="51"/>
      <c r="O6" s="51"/>
      <c r="P6" s="51"/>
      <c r="Q6" s="51"/>
      <c r="R6" s="51"/>
      <c r="S6" s="51"/>
      <c r="T6" s="51"/>
      <c r="U6" s="51"/>
      <c r="V6" s="51"/>
      <c r="W6" s="51"/>
      <c r="X6" s="51"/>
      <c r="Y6" s="51"/>
      <c r="Z6" s="51"/>
      <c r="AA6" s="51"/>
      <c r="AB6" s="51"/>
      <c r="AC6" s="51"/>
    </row>
    <row r="7" spans="2:29" ht="21" hidden="1" customHeight="1">
      <c r="B7" s="13"/>
      <c r="C7" s="9"/>
      <c r="D7" s="9"/>
      <c r="E7" s="9"/>
      <c r="F7" s="9"/>
      <c r="G7" s="9"/>
      <c r="H7" s="9"/>
      <c r="I7" s="3"/>
      <c r="J7" s="9"/>
      <c r="K7" s="9"/>
      <c r="L7" s="51"/>
      <c r="M7" s="51"/>
      <c r="N7" s="51"/>
      <c r="O7" s="51"/>
      <c r="P7" s="51"/>
      <c r="Q7" s="51"/>
      <c r="R7" s="51"/>
      <c r="S7" s="51"/>
      <c r="T7" s="51"/>
      <c r="U7" s="51"/>
      <c r="V7" s="51"/>
      <c r="W7" s="51"/>
      <c r="X7" s="51"/>
      <c r="Y7" s="51"/>
      <c r="Z7" s="51"/>
      <c r="AA7" s="51"/>
      <c r="AB7" s="51"/>
      <c r="AC7" s="51"/>
    </row>
    <row r="8" spans="2:29" ht="21" hidden="1" customHeight="1">
      <c r="B8" s="13"/>
      <c r="C8" s="9"/>
      <c r="D8" s="9"/>
      <c r="E8" s="9"/>
      <c r="F8" s="9"/>
      <c r="G8" s="9"/>
      <c r="H8" s="9"/>
      <c r="I8" s="3"/>
      <c r="J8" s="9"/>
      <c r="K8" s="9"/>
      <c r="L8" s="51"/>
      <c r="M8" s="51"/>
      <c r="N8" s="51"/>
      <c r="O8" s="51"/>
      <c r="P8" s="51"/>
      <c r="Q8" s="51"/>
      <c r="R8" s="51"/>
      <c r="S8" s="51"/>
      <c r="T8" s="51"/>
      <c r="U8" s="51"/>
      <c r="V8" s="51"/>
      <c r="W8" s="51"/>
      <c r="X8" s="51"/>
      <c r="Y8" s="51"/>
      <c r="Z8" s="51"/>
      <c r="AA8" s="51"/>
      <c r="AB8" s="51"/>
      <c r="AC8" s="51"/>
    </row>
    <row r="9" spans="2:29" ht="21" hidden="1" customHeight="1">
      <c r="B9" s="13"/>
      <c r="C9" s="9"/>
      <c r="D9" s="9"/>
      <c r="E9" s="9"/>
      <c r="F9" s="9"/>
      <c r="G9" s="9"/>
      <c r="H9" s="9"/>
      <c r="I9" s="3"/>
      <c r="J9" s="9"/>
      <c r="K9" s="9"/>
      <c r="L9" s="51"/>
      <c r="M9" s="51"/>
      <c r="N9" s="51"/>
      <c r="O9" s="51"/>
      <c r="P9" s="51"/>
      <c r="Q9" s="51"/>
      <c r="R9" s="51"/>
      <c r="S9" s="51"/>
      <c r="T9" s="51"/>
      <c r="U9" s="51"/>
      <c r="V9" s="51"/>
      <c r="W9" s="51"/>
      <c r="X9" s="51"/>
      <c r="Y9" s="51"/>
      <c r="Z9" s="51"/>
      <c r="AA9" s="51"/>
      <c r="AB9" s="51"/>
      <c r="AC9" s="51"/>
    </row>
    <row r="10" spans="2:29" ht="21" hidden="1" customHeight="1">
      <c r="B10" s="13"/>
      <c r="C10" s="9"/>
      <c r="D10" s="9"/>
      <c r="E10" s="9"/>
      <c r="F10" s="9"/>
      <c r="G10" s="9"/>
      <c r="H10" s="9"/>
      <c r="I10" s="3"/>
      <c r="J10" s="9"/>
      <c r="K10" s="9"/>
      <c r="L10" s="51"/>
      <c r="M10" s="51"/>
      <c r="N10" s="51"/>
      <c r="O10" s="51"/>
      <c r="P10" s="51"/>
      <c r="Q10" s="51"/>
      <c r="R10" s="51"/>
      <c r="S10" s="51"/>
      <c r="T10" s="51"/>
      <c r="U10" s="51"/>
      <c r="V10" s="51"/>
      <c r="W10" s="51"/>
      <c r="X10" s="51"/>
      <c r="Y10" s="51"/>
      <c r="Z10" s="51"/>
      <c r="AA10" s="51"/>
      <c r="AB10" s="51"/>
      <c r="AC10" s="51"/>
    </row>
    <row r="11" spans="2:29" ht="21" hidden="1" customHeight="1">
      <c r="B11" s="13"/>
      <c r="C11" s="9"/>
      <c r="D11" s="9"/>
      <c r="E11" s="9"/>
      <c r="F11" s="9"/>
      <c r="G11" s="9"/>
      <c r="H11" s="9"/>
      <c r="I11" s="3"/>
      <c r="J11" s="9"/>
      <c r="K11" s="9"/>
      <c r="L11" s="51"/>
      <c r="M11" s="51"/>
      <c r="N11" s="51"/>
      <c r="O11" s="51"/>
      <c r="P11" s="51"/>
      <c r="Q11" s="51"/>
      <c r="R11" s="51"/>
      <c r="S11" s="51"/>
      <c r="T11" s="51"/>
      <c r="U11" s="51"/>
      <c r="V11" s="51"/>
      <c r="W11" s="51"/>
      <c r="X11" s="51"/>
      <c r="Y11" s="51"/>
      <c r="Z11" s="51"/>
      <c r="AA11" s="51"/>
      <c r="AB11" s="51"/>
      <c r="AC11" s="51"/>
    </row>
    <row r="12" spans="2:29" ht="21" hidden="1" customHeight="1">
      <c r="B12" s="13"/>
      <c r="C12" s="9"/>
      <c r="D12" s="9"/>
      <c r="E12" s="9"/>
      <c r="F12" s="9"/>
      <c r="G12" s="9"/>
      <c r="H12" s="9"/>
      <c r="I12" s="3"/>
      <c r="J12" s="9"/>
      <c r="K12" s="9"/>
      <c r="L12" s="51"/>
      <c r="M12" s="51"/>
      <c r="N12" s="51"/>
      <c r="O12" s="51"/>
      <c r="P12" s="51"/>
      <c r="Q12" s="51"/>
      <c r="R12" s="51"/>
      <c r="S12" s="51"/>
      <c r="T12" s="51"/>
      <c r="U12" s="51"/>
      <c r="V12" s="51"/>
      <c r="W12" s="51"/>
      <c r="X12" s="51"/>
      <c r="Y12" s="51"/>
      <c r="Z12" s="51"/>
      <c r="AA12" s="51"/>
      <c r="AB12" s="51"/>
      <c r="AC12" s="51"/>
    </row>
    <row r="13" spans="2:29" ht="21" hidden="1" customHeight="1">
      <c r="B13" s="13"/>
      <c r="D13" s="3"/>
      <c r="E13" s="3"/>
      <c r="F13" s="3"/>
      <c r="G13" s="3"/>
      <c r="H13" s="3"/>
      <c r="I13" s="3"/>
      <c r="L13" s="26"/>
      <c r="M13" s="26"/>
      <c r="N13" s="26"/>
      <c r="O13" s="53"/>
      <c r="P13" s="26"/>
      <c r="Q13" s="26"/>
      <c r="R13" s="26"/>
      <c r="S13" s="26"/>
      <c r="T13" s="26"/>
      <c r="U13" s="26"/>
      <c r="V13" s="26"/>
      <c r="W13" s="26"/>
      <c r="X13" s="26"/>
      <c r="Y13" s="26"/>
      <c r="Z13" s="26"/>
      <c r="AA13" s="26"/>
      <c r="AB13" s="26"/>
      <c r="AC13" s="26"/>
    </row>
    <row r="14" spans="2:29" ht="21" hidden="1" customHeight="1">
      <c r="B14" s="13"/>
      <c r="C14" s="9"/>
      <c r="D14" s="136"/>
      <c r="E14" s="9"/>
      <c r="F14" s="9"/>
      <c r="G14" s="9"/>
      <c r="H14" s="9"/>
      <c r="I14" s="3"/>
      <c r="J14" s="9"/>
      <c r="K14" s="9"/>
      <c r="L14" s="51"/>
      <c r="M14" s="51"/>
      <c r="N14" s="51"/>
      <c r="O14" s="51"/>
      <c r="P14" s="51"/>
      <c r="Q14" s="51"/>
      <c r="R14" s="51"/>
      <c r="S14" s="51"/>
      <c r="T14" s="51"/>
      <c r="U14" s="51"/>
      <c r="V14" s="51"/>
      <c r="W14" s="51"/>
      <c r="X14" s="51"/>
      <c r="Y14" s="51"/>
      <c r="Z14" s="51"/>
      <c r="AA14" s="51"/>
      <c r="AB14" s="51"/>
      <c r="AC14" s="51"/>
    </row>
    <row r="15" spans="2:29" ht="13.5" hidden="1" customHeight="1">
      <c r="B15" s="13"/>
      <c r="C15" s="3"/>
      <c r="D15" s="3"/>
      <c r="E15" s="3"/>
      <c r="F15" s="3"/>
      <c r="G15" s="3"/>
      <c r="H15" s="3"/>
      <c r="I15" s="3"/>
      <c r="K15" s="26"/>
      <c r="L15" s="26"/>
      <c r="M15" s="26"/>
      <c r="N15" s="53"/>
      <c r="O15" s="26"/>
      <c r="P15" s="26"/>
      <c r="Q15" s="26"/>
      <c r="R15" s="26"/>
      <c r="S15" s="26"/>
      <c r="T15" s="26"/>
      <c r="U15" s="26"/>
      <c r="V15" s="26"/>
      <c r="W15" s="26"/>
      <c r="X15" s="26"/>
      <c r="Y15" s="26"/>
      <c r="Z15" s="26"/>
      <c r="AA15" s="26"/>
      <c r="AB15" s="26"/>
    </row>
    <row r="16" spans="2:29" ht="13.5" hidden="1" customHeight="1">
      <c r="B16" s="13"/>
      <c r="C16" s="3"/>
      <c r="D16" s="3"/>
      <c r="E16" s="3"/>
      <c r="F16" s="3"/>
      <c r="G16" s="3"/>
      <c r="H16" s="3"/>
      <c r="I16" s="3"/>
      <c r="K16" s="26"/>
      <c r="L16" s="26"/>
      <c r="M16" s="26"/>
      <c r="N16" s="53"/>
      <c r="O16" s="26"/>
      <c r="P16" s="26"/>
      <c r="Q16" s="26"/>
      <c r="R16" s="26"/>
      <c r="S16" s="26"/>
      <c r="T16" s="26"/>
      <c r="U16" s="26"/>
      <c r="V16" s="26"/>
      <c r="W16" s="26"/>
      <c r="X16" s="26"/>
      <c r="Y16" s="26"/>
      <c r="Z16" s="26"/>
      <c r="AA16" s="26"/>
      <c r="AB16" s="26"/>
    </row>
    <row r="17" spans="2:28" ht="24" customHeight="1">
      <c r="B17" s="55" t="s">
        <v>2685</v>
      </c>
      <c r="C17" s="13"/>
      <c r="D17" s="13"/>
      <c r="E17" s="13"/>
      <c r="F17" s="13"/>
      <c r="G17" s="13"/>
      <c r="H17" s="13"/>
      <c r="I17" s="13"/>
      <c r="J17" s="13"/>
      <c r="K17" s="13"/>
      <c r="L17" s="13"/>
      <c r="M17" s="26"/>
      <c r="N17" s="26"/>
      <c r="O17" s="26"/>
      <c r="P17" s="26"/>
      <c r="Q17" s="26"/>
      <c r="R17" s="26"/>
      <c r="S17" s="26"/>
      <c r="T17" s="26"/>
      <c r="U17" s="26"/>
      <c r="V17" s="26"/>
      <c r="W17" s="26"/>
      <c r="X17" s="26"/>
      <c r="Y17" s="26"/>
      <c r="Z17" s="26"/>
      <c r="AA17" s="26"/>
      <c r="AB17" s="26"/>
    </row>
    <row r="18" spans="2:28" ht="14.4">
      <c r="B18" s="54"/>
      <c r="C18" s="56"/>
      <c r="D18" s="13"/>
      <c r="E18" s="13"/>
      <c r="F18" s="13"/>
      <c r="G18" s="13"/>
      <c r="H18" s="13"/>
      <c r="I18" s="13"/>
      <c r="J18" s="13"/>
      <c r="K18" s="13"/>
      <c r="L18" s="13"/>
      <c r="M18" s="26"/>
      <c r="N18" s="26"/>
      <c r="O18" s="26"/>
      <c r="P18" s="26"/>
      <c r="Q18" s="26"/>
      <c r="R18" s="26"/>
      <c r="S18" s="26"/>
      <c r="T18" s="26"/>
      <c r="U18" s="26"/>
      <c r="V18" s="26"/>
      <c r="W18" s="26"/>
      <c r="X18" s="26"/>
      <c r="Y18" s="26"/>
      <c r="Z18" s="26"/>
      <c r="AA18" s="26"/>
      <c r="AB18" s="26"/>
    </row>
    <row r="19" spans="2:28" ht="14.4">
      <c r="B19" s="54"/>
      <c r="C19" s="56"/>
      <c r="D19" s="13"/>
      <c r="E19" s="13"/>
      <c r="F19" s="13"/>
      <c r="G19" s="13"/>
      <c r="H19" s="13"/>
      <c r="I19" s="13"/>
      <c r="J19" s="13"/>
      <c r="K19" s="13"/>
      <c r="L19" s="13"/>
      <c r="M19" s="26"/>
      <c r="N19" s="26"/>
      <c r="O19" s="26"/>
      <c r="P19" s="26"/>
      <c r="Q19" s="26"/>
      <c r="R19" s="26"/>
      <c r="S19" s="26"/>
      <c r="T19" s="26"/>
      <c r="U19" s="26"/>
      <c r="V19" s="26"/>
      <c r="W19" s="26"/>
      <c r="X19" s="26"/>
      <c r="Y19" s="26"/>
      <c r="Z19" s="26"/>
      <c r="AA19" s="26"/>
      <c r="AB19" s="26"/>
    </row>
    <row r="20" spans="2:28" ht="14.4">
      <c r="B20" s="54"/>
      <c r="C20" s="56"/>
      <c r="D20" s="13"/>
      <c r="E20" s="13"/>
      <c r="F20" s="13"/>
      <c r="G20" s="13"/>
      <c r="H20" s="13"/>
      <c r="I20" s="13"/>
      <c r="J20" s="13"/>
      <c r="K20" s="13"/>
      <c r="L20" s="13"/>
      <c r="M20" s="26"/>
      <c r="N20" s="26"/>
      <c r="O20" s="26"/>
      <c r="P20" s="26"/>
      <c r="Q20" s="26"/>
      <c r="R20" s="26"/>
      <c r="S20" s="26"/>
      <c r="T20" s="26"/>
      <c r="U20" s="26"/>
      <c r="V20" s="26"/>
      <c r="W20" s="26"/>
      <c r="X20" s="26"/>
      <c r="Y20" s="26"/>
      <c r="Z20" s="26"/>
      <c r="AA20" s="26"/>
      <c r="AB20" s="26"/>
    </row>
    <row r="21" spans="2:28" ht="14.4">
      <c r="B21" s="54"/>
      <c r="C21" s="56"/>
      <c r="D21" s="13"/>
      <c r="E21" s="13"/>
      <c r="F21" s="13"/>
      <c r="G21" s="13"/>
      <c r="H21" s="13"/>
      <c r="I21" s="13"/>
      <c r="J21" s="13"/>
      <c r="K21" s="13"/>
      <c r="L21" s="13"/>
      <c r="M21" s="26"/>
      <c r="N21" s="26"/>
      <c r="O21" s="26"/>
      <c r="P21" s="26"/>
      <c r="Q21" s="26"/>
      <c r="R21" s="26"/>
      <c r="S21" s="26"/>
      <c r="T21" s="26"/>
      <c r="U21" s="26"/>
      <c r="V21" s="26"/>
      <c r="W21" s="26"/>
      <c r="X21" s="26"/>
      <c r="Y21" s="26"/>
      <c r="Z21" s="26"/>
      <c r="AA21" s="26"/>
      <c r="AB21" s="26"/>
    </row>
    <row r="22" spans="2:28" ht="13.5" customHeight="1">
      <c r="B22" s="54"/>
      <c r="C22" s="56"/>
      <c r="D22" s="13"/>
      <c r="E22" s="13"/>
      <c r="F22" s="13"/>
      <c r="G22" s="13"/>
      <c r="H22" s="13"/>
      <c r="I22" s="13"/>
      <c r="J22" s="13"/>
      <c r="K22" s="13"/>
      <c r="L22" s="13"/>
      <c r="M22" s="26"/>
      <c r="N22" s="26"/>
      <c r="O22" s="26"/>
      <c r="P22" s="26"/>
      <c r="Q22" s="26"/>
      <c r="R22" s="2" t="s">
        <v>2689</v>
      </c>
      <c r="S22" s="26"/>
      <c r="T22" s="26"/>
      <c r="U22" s="26"/>
      <c r="V22" s="26"/>
      <c r="W22" s="26"/>
      <c r="X22" s="26"/>
      <c r="Y22" s="26"/>
      <c r="Z22" s="26"/>
      <c r="AA22" s="26"/>
      <c r="AB22" s="26"/>
    </row>
    <row r="23" spans="2:28" ht="13.5" customHeight="1">
      <c r="B23" s="54"/>
      <c r="C23" s="56"/>
      <c r="D23" s="13"/>
      <c r="E23" s="13"/>
      <c r="F23" s="13"/>
      <c r="G23" s="13"/>
      <c r="H23" s="13"/>
      <c r="I23" s="13"/>
      <c r="J23" s="13"/>
      <c r="K23" s="13"/>
      <c r="L23" s="13"/>
      <c r="M23" s="26"/>
      <c r="N23" s="26"/>
      <c r="O23" s="26"/>
      <c r="P23" s="26"/>
      <c r="Q23" s="26"/>
      <c r="R23" s="26"/>
      <c r="S23" s="26"/>
      <c r="T23" s="26"/>
      <c r="U23" s="26"/>
      <c r="V23" s="26"/>
      <c r="W23" s="26"/>
      <c r="X23" s="26"/>
      <c r="Y23" s="26"/>
      <c r="Z23" s="26"/>
      <c r="AA23" s="26"/>
      <c r="AB23" s="26"/>
    </row>
    <row r="24" spans="2:28" ht="24" customHeight="1">
      <c r="B24" s="58" t="s">
        <v>2686</v>
      </c>
      <c r="C24" s="26"/>
      <c r="D24" s="26"/>
      <c r="E24" s="26"/>
      <c r="F24" s="26"/>
      <c r="G24" s="26"/>
      <c r="H24" s="26"/>
      <c r="I24" s="26"/>
      <c r="J24" s="26"/>
      <c r="K24" s="26"/>
      <c r="L24" s="26"/>
      <c r="M24" s="26"/>
      <c r="N24" s="26"/>
      <c r="O24" s="26"/>
      <c r="P24" s="26"/>
      <c r="Q24" s="26"/>
      <c r="R24" s="26"/>
      <c r="S24" s="26"/>
      <c r="T24" s="26"/>
      <c r="U24" s="26"/>
      <c r="V24" s="26"/>
      <c r="W24" s="26"/>
      <c r="X24" s="26"/>
      <c r="Y24" s="26"/>
      <c r="Z24" s="26"/>
      <c r="AA24" s="26"/>
      <c r="AB24" s="26"/>
    </row>
    <row r="25" spans="2:28" ht="21" customHeight="1">
      <c r="B25" s="26"/>
      <c r="C25" s="27" t="s">
        <v>125</v>
      </c>
    </row>
    <row r="26" spans="2:28" ht="21" customHeight="1">
      <c r="B26" s="26"/>
      <c r="D26" s="794" t="s">
        <v>136</v>
      </c>
      <c r="E26" s="794"/>
      <c r="F26" s="794"/>
      <c r="G26" s="794"/>
      <c r="H26" s="794"/>
      <c r="I26" s="794"/>
      <c r="J26" s="794"/>
      <c r="K26" s="794"/>
      <c r="L26" s="794"/>
      <c r="M26" s="794"/>
      <c r="N26" s="794"/>
      <c r="O26" s="794"/>
      <c r="P26" s="794"/>
      <c r="Q26" s="794"/>
      <c r="R26" s="794"/>
      <c r="S26" s="794"/>
      <c r="T26" s="794"/>
      <c r="U26" s="794"/>
      <c r="V26" s="794"/>
      <c r="W26" s="794"/>
      <c r="X26" s="794"/>
      <c r="Y26" s="794"/>
      <c r="Z26" s="794"/>
      <c r="AA26" s="794"/>
      <c r="AB26" s="60"/>
    </row>
    <row r="27" spans="2:28" ht="21" customHeight="1">
      <c r="B27" s="26"/>
      <c r="D27" s="794" t="s">
        <v>137</v>
      </c>
      <c r="E27" s="794"/>
      <c r="F27" s="794"/>
      <c r="G27" s="794"/>
      <c r="H27" s="794"/>
      <c r="I27" s="794"/>
      <c r="J27" s="794"/>
      <c r="K27" s="794"/>
      <c r="L27" s="794"/>
      <c r="M27" s="794"/>
      <c r="N27" s="794"/>
      <c r="O27" s="794"/>
      <c r="P27" s="794"/>
      <c r="Q27" s="794"/>
      <c r="R27" s="794"/>
      <c r="S27" s="794"/>
      <c r="T27" s="794"/>
      <c r="U27" s="794"/>
      <c r="V27" s="794"/>
      <c r="W27" s="794"/>
      <c r="X27" s="794"/>
      <c r="Y27" s="794"/>
      <c r="Z27" s="794"/>
      <c r="AA27" s="794"/>
      <c r="AB27" s="60"/>
    </row>
    <row r="28" spans="2:28" ht="5.25" customHeight="1">
      <c r="B28" s="26"/>
      <c r="E28" s="22"/>
      <c r="F28" s="9"/>
      <c r="AB28" s="26"/>
    </row>
    <row r="29" spans="2:28" ht="21" customHeight="1">
      <c r="B29" s="26"/>
      <c r="E29" s="510"/>
      <c r="F29" s="9" t="s">
        <v>132</v>
      </c>
      <c r="AB29" s="26"/>
    </row>
    <row r="30" spans="2:28" ht="5.25" customHeight="1">
      <c r="B30" s="26"/>
      <c r="E30" s="511"/>
      <c r="F30" s="9"/>
      <c r="AB30" s="26"/>
    </row>
    <row r="31" spans="2:28" ht="21" customHeight="1">
      <c r="B31" s="26"/>
      <c r="E31" s="512"/>
      <c r="F31" s="513" t="s">
        <v>133</v>
      </c>
      <c r="G31" s="9"/>
      <c r="H31" s="9"/>
      <c r="I31" s="9"/>
      <c r="J31" s="9"/>
      <c r="K31" s="9"/>
      <c r="L31" s="9"/>
      <c r="M31" s="9"/>
      <c r="N31" s="9"/>
      <c r="O31" s="9"/>
      <c r="P31" s="9"/>
      <c r="Q31" s="9"/>
      <c r="R31" s="9"/>
      <c r="S31" s="9"/>
      <c r="T31" s="9"/>
      <c r="U31" s="9"/>
      <c r="V31" s="9"/>
      <c r="W31" s="9"/>
      <c r="X31" s="9"/>
      <c r="Y31" s="9"/>
      <c r="Z31" s="9"/>
      <c r="AA31" s="9"/>
      <c r="AB31" s="51"/>
    </row>
    <row r="32" spans="2:28" ht="5.25" customHeight="1">
      <c r="B32" s="26"/>
      <c r="E32" s="511"/>
      <c r="F32" s="9"/>
      <c r="AB32" s="26"/>
    </row>
    <row r="33" spans="2:28" ht="21" customHeight="1">
      <c r="B33" s="26"/>
      <c r="E33" s="514"/>
      <c r="F33" s="9" t="s">
        <v>134</v>
      </c>
      <c r="G33" s="507"/>
      <c r="H33" s="507"/>
      <c r="I33" s="507"/>
      <c r="J33" s="507"/>
      <c r="K33" s="507"/>
      <c r="L33" s="507"/>
      <c r="M33" s="507"/>
      <c r="N33" s="507"/>
      <c r="O33" s="507"/>
      <c r="P33" s="507"/>
      <c r="Q33" s="507"/>
      <c r="R33" s="507"/>
      <c r="S33" s="507"/>
      <c r="T33" s="507"/>
      <c r="U33" s="507"/>
      <c r="V33" s="507"/>
      <c r="W33" s="507"/>
      <c r="X33" s="507"/>
      <c r="Y33" s="507"/>
      <c r="Z33" s="507"/>
      <c r="AA33" s="507"/>
      <c r="AB33" s="59"/>
    </row>
    <row r="34" spans="2:28" ht="5.25" customHeight="1">
      <c r="B34" s="26"/>
      <c r="E34" s="511"/>
      <c r="F34" s="9"/>
      <c r="G34" s="507"/>
      <c r="H34" s="507"/>
      <c r="I34" s="507"/>
      <c r="J34" s="507"/>
      <c r="K34" s="507"/>
      <c r="L34" s="507"/>
      <c r="M34" s="507"/>
      <c r="N34" s="507"/>
      <c r="O34" s="507"/>
      <c r="P34" s="507"/>
      <c r="Q34" s="507"/>
      <c r="R34" s="507"/>
      <c r="S34" s="507"/>
      <c r="T34" s="507"/>
      <c r="U34" s="507"/>
      <c r="V34" s="507"/>
      <c r="W34" s="507"/>
      <c r="X34" s="507"/>
      <c r="Y34" s="507"/>
      <c r="Z34" s="507"/>
      <c r="AA34" s="507"/>
      <c r="AB34" s="59"/>
    </row>
    <row r="35" spans="2:28" ht="21" customHeight="1">
      <c r="B35" s="26"/>
      <c r="E35" s="515"/>
      <c r="F35" s="2" t="s">
        <v>2687</v>
      </c>
      <c r="AB35" s="26"/>
    </row>
    <row r="36" spans="2:28" ht="15" customHeight="1">
      <c r="B36" s="26"/>
      <c r="D36" s="516"/>
      <c r="AB36" s="26"/>
    </row>
    <row r="37" spans="2:28" ht="13.5" customHeight="1">
      <c r="B37" s="26"/>
      <c r="C37" s="26"/>
      <c r="D37" s="26"/>
      <c r="E37" s="26"/>
      <c r="F37" s="26"/>
      <c r="G37" s="26"/>
      <c r="H37" s="26"/>
      <c r="I37" s="26"/>
      <c r="J37" s="26"/>
      <c r="K37" s="26"/>
      <c r="L37" s="26"/>
      <c r="M37" s="26"/>
      <c r="N37" s="26"/>
      <c r="O37" s="26"/>
      <c r="P37" s="26"/>
      <c r="Q37" s="26"/>
      <c r="R37" s="26"/>
      <c r="S37" s="26"/>
      <c r="T37" s="26"/>
      <c r="U37" s="26"/>
      <c r="V37" s="26"/>
      <c r="W37" s="26"/>
      <c r="X37" s="26"/>
      <c r="Y37" s="26"/>
      <c r="Z37" s="26"/>
      <c r="AA37" s="26"/>
      <c r="AB37" s="26"/>
    </row>
    <row r="38" spans="2:28" ht="21" customHeight="1">
      <c r="B38" s="26"/>
      <c r="C38" s="58" t="s">
        <v>126</v>
      </c>
      <c r="D38" s="26"/>
      <c r="E38" s="26"/>
      <c r="F38" s="26"/>
      <c r="G38" s="26"/>
      <c r="H38" s="26"/>
      <c r="I38" s="26"/>
      <c r="J38" s="26"/>
      <c r="K38" s="26"/>
      <c r="L38" s="26"/>
      <c r="M38" s="26"/>
      <c r="N38" s="26"/>
      <c r="O38" s="26"/>
      <c r="P38" s="26"/>
      <c r="Q38" s="26"/>
      <c r="R38" s="26"/>
      <c r="S38" s="26"/>
      <c r="T38" s="26"/>
      <c r="U38" s="26"/>
      <c r="V38" s="26"/>
      <c r="W38" s="26"/>
      <c r="X38" s="26"/>
      <c r="Y38" s="26"/>
      <c r="Z38" s="26"/>
      <c r="AA38" s="26"/>
      <c r="AB38" s="26"/>
    </row>
    <row r="39" spans="2:28" ht="21" customHeight="1">
      <c r="B39" s="26"/>
      <c r="C39" s="26"/>
      <c r="D39" s="793" t="s">
        <v>127</v>
      </c>
      <c r="E39" s="793"/>
      <c r="F39" s="793"/>
      <c r="G39" s="793"/>
      <c r="H39" s="793"/>
      <c r="I39" s="793"/>
      <c r="J39" s="793"/>
      <c r="K39" s="793"/>
      <c r="L39" s="793"/>
      <c r="M39" s="793"/>
      <c r="N39" s="793"/>
      <c r="O39" s="793"/>
      <c r="P39" s="793"/>
      <c r="Q39" s="793"/>
      <c r="R39" s="793"/>
      <c r="S39" s="793"/>
      <c r="T39" s="793"/>
      <c r="U39" s="793"/>
      <c r="V39" s="793"/>
      <c r="W39" s="793"/>
      <c r="X39" s="793"/>
      <c r="Y39" s="793"/>
      <c r="Z39" s="793"/>
      <c r="AA39" s="793"/>
      <c r="AB39" s="11"/>
    </row>
    <row r="40" spans="2:28" ht="18" customHeight="1">
      <c r="B40" s="26"/>
      <c r="C40" s="26"/>
      <c r="D40" s="790" t="s">
        <v>128</v>
      </c>
      <c r="E40" s="790"/>
      <c r="F40" s="790"/>
      <c r="G40" s="790"/>
      <c r="H40" s="790"/>
      <c r="I40" s="790"/>
      <c r="J40" s="790"/>
      <c r="K40" s="790"/>
      <c r="L40" s="790"/>
      <c r="M40" s="790"/>
      <c r="N40" s="790"/>
      <c r="O40" s="790"/>
      <c r="P40" s="790"/>
      <c r="Q40" s="790"/>
      <c r="R40" s="790"/>
      <c r="S40" s="790"/>
      <c r="T40" s="790"/>
      <c r="U40" s="790"/>
      <c r="V40" s="790"/>
      <c r="W40" s="790"/>
      <c r="X40" s="790"/>
      <c r="Y40" s="790"/>
      <c r="Z40" s="790"/>
      <c r="AA40" s="790"/>
    </row>
    <row r="41" spans="2:28" ht="5.25" customHeight="1">
      <c r="B41" s="26"/>
      <c r="C41" s="26"/>
      <c r="E41" s="22"/>
      <c r="F41" s="9"/>
      <c r="AB41" s="26"/>
    </row>
    <row r="42" spans="2:28" ht="21" customHeight="1">
      <c r="B42" s="26"/>
      <c r="C42" s="26"/>
      <c r="E42" s="510"/>
      <c r="F42" s="9" t="s">
        <v>132</v>
      </c>
      <c r="AB42" s="26"/>
    </row>
    <row r="43" spans="2:28" ht="5.25" customHeight="1">
      <c r="B43" s="26"/>
      <c r="C43" s="26"/>
      <c r="E43" s="511"/>
      <c r="F43" s="9"/>
      <c r="AB43" s="26"/>
    </row>
    <row r="44" spans="2:28" ht="21" customHeight="1">
      <c r="B44" s="26"/>
      <c r="C44" s="26"/>
      <c r="E44" s="512"/>
      <c r="F44" s="513" t="s">
        <v>133</v>
      </c>
      <c r="G44" s="507"/>
      <c r="H44" s="507"/>
      <c r="I44" s="507"/>
      <c r="J44" s="507"/>
      <c r="K44" s="507"/>
      <c r="L44" s="507"/>
      <c r="M44" s="507"/>
      <c r="N44" s="507"/>
      <c r="O44" s="507"/>
      <c r="P44" s="507"/>
      <c r="Q44" s="507"/>
      <c r="R44" s="507"/>
      <c r="S44" s="507"/>
      <c r="T44" s="507"/>
      <c r="U44" s="507"/>
      <c r="V44" s="507"/>
      <c r="W44" s="507"/>
      <c r="X44" s="507"/>
      <c r="Y44" s="507"/>
      <c r="Z44" s="507"/>
      <c r="AA44" s="507"/>
      <c r="AB44" s="59"/>
    </row>
    <row r="45" spans="2:28" ht="5.25" customHeight="1">
      <c r="B45" s="26"/>
      <c r="C45" s="26"/>
      <c r="E45" s="511"/>
      <c r="F45" s="9"/>
      <c r="AB45" s="26"/>
    </row>
    <row r="46" spans="2:28" ht="21" customHeight="1">
      <c r="B46" s="26"/>
      <c r="C46" s="26"/>
      <c r="E46" s="514"/>
      <c r="F46" s="9" t="s">
        <v>134</v>
      </c>
      <c r="G46" s="507"/>
      <c r="H46" s="507"/>
      <c r="I46" s="507"/>
      <c r="J46" s="507"/>
      <c r="K46" s="507"/>
      <c r="L46" s="507"/>
      <c r="M46" s="507"/>
      <c r="N46" s="507"/>
      <c r="O46" s="507"/>
      <c r="P46" s="507"/>
      <c r="Q46" s="507"/>
      <c r="R46" s="507"/>
      <c r="S46" s="507"/>
      <c r="T46" s="507"/>
      <c r="U46" s="507"/>
      <c r="V46" s="507"/>
      <c r="W46" s="507"/>
      <c r="X46" s="507"/>
      <c r="Y46" s="507"/>
      <c r="Z46" s="507"/>
      <c r="AA46" s="507"/>
      <c r="AB46" s="59"/>
    </row>
    <row r="47" spans="2:28" ht="5.25" customHeight="1">
      <c r="B47" s="26"/>
      <c r="C47" s="26"/>
      <c r="E47" s="511"/>
      <c r="F47" s="9"/>
      <c r="G47" s="507"/>
      <c r="H47" s="507"/>
      <c r="I47" s="507"/>
      <c r="J47" s="507"/>
      <c r="K47" s="507"/>
      <c r="L47" s="507"/>
      <c r="M47" s="507"/>
      <c r="N47" s="507"/>
      <c r="O47" s="507"/>
      <c r="P47" s="507"/>
      <c r="Q47" s="507"/>
      <c r="R47" s="507"/>
      <c r="S47" s="507"/>
      <c r="T47" s="507"/>
      <c r="U47" s="507"/>
      <c r="V47" s="507"/>
      <c r="W47" s="507"/>
      <c r="X47" s="507"/>
      <c r="Y47" s="507"/>
      <c r="Z47" s="507"/>
      <c r="AA47" s="507"/>
      <c r="AB47" s="59"/>
    </row>
    <row r="48" spans="2:28" ht="21" customHeight="1">
      <c r="B48" s="26"/>
      <c r="C48" s="26"/>
      <c r="E48" s="515"/>
      <c r="F48" s="2" t="s">
        <v>2687</v>
      </c>
      <c r="AB48" s="26"/>
    </row>
    <row r="49" spans="2:28" ht="14.25" customHeight="1">
      <c r="B49" s="26"/>
      <c r="C49" s="26"/>
      <c r="AB49" s="26"/>
    </row>
    <row r="50" spans="2:28" ht="14.25" customHeight="1"/>
    <row r="51" spans="2:28" ht="54.75" customHeight="1">
      <c r="B51" s="791" t="s">
        <v>500</v>
      </c>
      <c r="C51" s="792"/>
      <c r="D51" s="792"/>
      <c r="E51" s="792"/>
      <c r="F51" s="792"/>
      <c r="G51" s="792"/>
      <c r="H51" s="792"/>
      <c r="I51" s="792"/>
      <c r="J51" s="792"/>
      <c r="K51" s="792"/>
      <c r="L51" s="792"/>
      <c r="M51" s="792"/>
      <c r="N51" s="792"/>
      <c r="O51" s="792"/>
      <c r="P51" s="792"/>
      <c r="Q51" s="792"/>
      <c r="R51" s="792"/>
      <c r="S51" s="792"/>
      <c r="T51" s="792"/>
      <c r="U51" s="792"/>
      <c r="V51" s="792"/>
      <c r="W51" s="792"/>
      <c r="X51" s="792"/>
      <c r="Y51" s="792"/>
      <c r="Z51" s="792"/>
      <c r="AA51" s="792"/>
      <c r="AB51" s="792"/>
    </row>
    <row r="52" spans="2:28" ht="14.25" customHeight="1"/>
    <row r="53" spans="2:28" ht="14.25" customHeight="1"/>
    <row r="54" spans="2:28" ht="23.25" customHeight="1">
      <c r="B54" s="58" t="s">
        <v>129</v>
      </c>
      <c r="C54" s="13"/>
      <c r="D54" s="13"/>
      <c r="E54" s="26"/>
      <c r="F54" s="26"/>
      <c r="G54" s="26"/>
      <c r="H54" s="26"/>
      <c r="I54" s="26"/>
      <c r="J54" s="26"/>
      <c r="K54" s="26"/>
      <c r="L54" s="26"/>
      <c r="M54" s="26"/>
      <c r="N54" s="26"/>
      <c r="O54" s="26"/>
      <c r="P54" s="26"/>
      <c r="Q54" s="26"/>
      <c r="R54" s="26"/>
      <c r="S54" s="26"/>
      <c r="T54" s="26"/>
      <c r="U54" s="26"/>
      <c r="V54" s="26"/>
      <c r="W54" s="26"/>
      <c r="X54" s="26"/>
      <c r="Y54" s="26"/>
      <c r="Z54" s="26"/>
      <c r="AA54" s="26"/>
      <c r="AB54" s="26"/>
    </row>
    <row r="55" spans="2:28" ht="21" customHeight="1">
      <c r="B55" s="54"/>
      <c r="C55" s="26"/>
      <c r="D55" s="793" t="s">
        <v>2688</v>
      </c>
      <c r="E55" s="793"/>
      <c r="F55" s="793"/>
      <c r="G55" s="793"/>
      <c r="H55" s="793"/>
      <c r="I55" s="793"/>
      <c r="J55" s="793"/>
      <c r="K55" s="793"/>
      <c r="L55" s="793"/>
      <c r="M55" s="793"/>
      <c r="N55" s="793"/>
      <c r="O55" s="793"/>
      <c r="P55" s="793"/>
      <c r="Q55" s="793"/>
      <c r="R55" s="793"/>
      <c r="S55" s="793"/>
      <c r="T55" s="793"/>
      <c r="U55" s="793"/>
      <c r="V55" s="793"/>
      <c r="W55" s="793"/>
      <c r="X55" s="793"/>
      <c r="Y55" s="793"/>
      <c r="Z55" s="793"/>
      <c r="AA55" s="793"/>
      <c r="AB55" s="49"/>
    </row>
    <row r="56" spans="2:28" ht="14.25" customHeight="1">
      <c r="B56" s="26"/>
      <c r="C56" s="26"/>
      <c r="D56" s="26"/>
      <c r="E56" s="26"/>
      <c r="F56" s="26"/>
      <c r="G56" s="26"/>
      <c r="H56" s="26"/>
      <c r="I56" s="26"/>
      <c r="J56" s="26"/>
      <c r="K56" s="26"/>
      <c r="L56" s="26"/>
      <c r="M56" s="26"/>
      <c r="N56" s="26"/>
      <c r="O56" s="26"/>
      <c r="P56" s="26"/>
      <c r="Q56" s="26"/>
      <c r="R56" s="26"/>
      <c r="S56" s="26"/>
      <c r="T56" s="26"/>
      <c r="U56" s="26"/>
      <c r="V56" s="26"/>
      <c r="W56" s="26"/>
      <c r="X56" s="26"/>
      <c r="Y56" s="26"/>
      <c r="Z56" s="26"/>
      <c r="AA56" s="26"/>
      <c r="AB56" s="26"/>
    </row>
    <row r="57" spans="2:28" ht="14.25" customHeight="1">
      <c r="B57" s="26"/>
      <c r="C57" s="26"/>
      <c r="D57" s="26"/>
      <c r="E57" s="26"/>
      <c r="F57" s="26"/>
      <c r="G57" s="26"/>
      <c r="H57" s="26"/>
      <c r="I57" s="26"/>
      <c r="J57" s="26"/>
      <c r="K57" s="26"/>
      <c r="L57" s="26"/>
      <c r="M57" s="26"/>
      <c r="N57" s="26"/>
      <c r="O57" s="26"/>
      <c r="P57" s="26"/>
      <c r="Q57" s="26"/>
      <c r="R57" s="26"/>
      <c r="S57" s="26"/>
      <c r="T57" s="26"/>
      <c r="U57" s="26"/>
      <c r="V57" s="26"/>
      <c r="W57" s="26"/>
      <c r="X57" s="26"/>
      <c r="Y57" s="26"/>
      <c r="Z57" s="26"/>
      <c r="AA57" s="26"/>
      <c r="AB57" s="26"/>
    </row>
    <row r="58" spans="2:28" ht="24" customHeight="1">
      <c r="B58" s="57" t="s">
        <v>135</v>
      </c>
      <c r="C58" s="26"/>
      <c r="D58" s="26"/>
      <c r="E58" s="26"/>
      <c r="F58" s="26"/>
      <c r="G58" s="26"/>
      <c r="H58" s="26"/>
      <c r="I58" s="26"/>
      <c r="J58" s="26"/>
      <c r="K58" s="26"/>
      <c r="L58" s="26"/>
      <c r="M58" s="26"/>
      <c r="N58" s="26"/>
      <c r="O58" s="26"/>
      <c r="P58" s="26"/>
      <c r="Q58" s="26"/>
      <c r="R58" s="26"/>
      <c r="S58" s="26"/>
      <c r="T58" s="26"/>
      <c r="U58" s="26"/>
      <c r="V58" s="26"/>
      <c r="W58" s="26"/>
      <c r="X58" s="26"/>
      <c r="Y58" s="26"/>
      <c r="Z58" s="26"/>
      <c r="AA58" s="26"/>
      <c r="AB58" s="26"/>
    </row>
    <row r="59" spans="2:28" ht="21" customHeight="1">
      <c r="B59" s="26"/>
      <c r="C59" s="26"/>
      <c r="D59" s="790" t="s">
        <v>141</v>
      </c>
      <c r="E59" s="790"/>
      <c r="F59" s="790"/>
      <c r="G59" s="790"/>
      <c r="H59" s="790"/>
      <c r="I59" s="790"/>
      <c r="J59" s="790"/>
      <c r="K59" s="790"/>
      <c r="L59" s="790"/>
      <c r="M59" s="790"/>
      <c r="N59" s="790"/>
      <c r="O59" s="790"/>
      <c r="P59" s="790"/>
      <c r="Q59" s="790"/>
      <c r="R59" s="790"/>
      <c r="S59" s="790"/>
      <c r="T59" s="790"/>
      <c r="U59" s="790"/>
      <c r="V59" s="790"/>
      <c r="W59" s="790"/>
      <c r="X59" s="790"/>
      <c r="Y59" s="790"/>
      <c r="Z59" s="790"/>
      <c r="AA59" s="790"/>
      <c r="AB59" s="26"/>
    </row>
    <row r="60" spans="2:28" ht="21" customHeight="1">
      <c r="B60" s="26"/>
      <c r="C60" s="26"/>
      <c r="D60" s="795" t="s">
        <v>140</v>
      </c>
      <c r="E60" s="795"/>
      <c r="F60" s="795"/>
      <c r="G60" s="795"/>
      <c r="H60" s="795"/>
      <c r="I60" s="795"/>
      <c r="J60" s="795"/>
      <c r="K60" s="795"/>
      <c r="L60" s="795"/>
      <c r="M60" s="795"/>
      <c r="N60" s="795"/>
      <c r="O60" s="795"/>
      <c r="P60" s="795"/>
      <c r="Q60" s="795"/>
      <c r="R60" s="795"/>
      <c r="S60" s="795"/>
      <c r="T60" s="795"/>
      <c r="U60" s="795"/>
      <c r="V60" s="795"/>
      <c r="W60" s="795"/>
      <c r="X60" s="795"/>
      <c r="Y60" s="795"/>
      <c r="Z60" s="795"/>
      <c r="AA60" s="795"/>
      <c r="AB60" s="26"/>
    </row>
    <row r="61" spans="2:28" ht="21" customHeight="1">
      <c r="B61" s="26"/>
      <c r="C61" s="26"/>
      <c r="D61" s="61"/>
      <c r="E61" s="61"/>
      <c r="F61" s="61"/>
      <c r="G61" s="61"/>
      <c r="H61" s="61"/>
      <c r="I61" s="61"/>
      <c r="J61" s="61"/>
      <c r="K61" s="61"/>
      <c r="L61" s="61"/>
      <c r="M61" s="61"/>
      <c r="N61" s="61"/>
      <c r="O61" s="61"/>
      <c r="P61" s="61"/>
      <c r="Q61" s="61"/>
      <c r="R61" s="61"/>
      <c r="S61" s="61"/>
      <c r="T61" s="61"/>
      <c r="U61" s="61"/>
      <c r="V61" s="61"/>
      <c r="W61" s="61"/>
      <c r="X61" s="61"/>
      <c r="Y61" s="61"/>
      <c r="Z61" s="61"/>
      <c r="AA61" s="61"/>
      <c r="AB61" s="26"/>
    </row>
    <row r="62" spans="2:28" ht="21" customHeight="1">
      <c r="B62" s="26"/>
      <c r="C62" s="26" t="s">
        <v>142</v>
      </c>
      <c r="D62" s="61"/>
      <c r="E62" s="61"/>
      <c r="F62" s="61"/>
      <c r="G62" s="61"/>
      <c r="H62" s="61"/>
      <c r="I62" s="61"/>
      <c r="J62" s="61"/>
      <c r="K62" s="61"/>
      <c r="L62" s="61"/>
      <c r="M62" s="61"/>
      <c r="N62" s="61"/>
      <c r="O62" s="61"/>
      <c r="P62" s="61"/>
      <c r="Q62" s="61"/>
      <c r="R62" s="61"/>
      <c r="S62" s="61"/>
      <c r="T62" s="61"/>
      <c r="U62" s="61"/>
      <c r="V62" s="61"/>
      <c r="W62" s="61"/>
      <c r="X62" s="61"/>
      <c r="Y62" s="61"/>
      <c r="Z62" s="61"/>
      <c r="AA62" s="61"/>
      <c r="AB62" s="26"/>
    </row>
    <row r="63" spans="2:28" ht="24" customHeight="1">
      <c r="B63" s="26"/>
      <c r="C63" s="26"/>
      <c r="D63" s="790" t="s">
        <v>138</v>
      </c>
      <c r="E63" s="790"/>
      <c r="F63" s="790"/>
      <c r="G63" s="790"/>
      <c r="H63" s="790"/>
      <c r="I63" s="790"/>
      <c r="J63" s="790"/>
      <c r="K63" s="790"/>
      <c r="L63" s="790"/>
      <c r="M63" s="790"/>
      <c r="N63" s="790"/>
      <c r="O63" s="790"/>
      <c r="P63" s="790"/>
      <c r="Q63" s="790"/>
      <c r="R63" s="790"/>
      <c r="S63" s="790"/>
      <c r="T63" s="790"/>
      <c r="U63" s="790"/>
      <c r="V63" s="790"/>
      <c r="W63" s="790"/>
      <c r="X63" s="790"/>
      <c r="Y63" s="790"/>
      <c r="Z63" s="790"/>
      <c r="AA63" s="790"/>
      <c r="AB63" s="26"/>
    </row>
    <row r="64" spans="2:28" ht="24" customHeight="1">
      <c r="B64" s="26"/>
      <c r="C64" s="26"/>
      <c r="D64" s="793" t="s">
        <v>139</v>
      </c>
      <c r="E64" s="793"/>
      <c r="F64" s="793"/>
      <c r="G64" s="793"/>
      <c r="H64" s="793"/>
      <c r="I64" s="793"/>
      <c r="J64" s="793"/>
      <c r="K64" s="793"/>
      <c r="L64" s="793"/>
      <c r="M64" s="793"/>
      <c r="N64" s="793"/>
      <c r="O64" s="793"/>
      <c r="P64" s="793"/>
      <c r="Q64" s="793"/>
      <c r="R64" s="793"/>
      <c r="S64" s="793"/>
      <c r="T64" s="793"/>
      <c r="U64" s="793"/>
      <c r="V64" s="793"/>
      <c r="W64" s="793"/>
      <c r="X64" s="793"/>
      <c r="Y64" s="793"/>
      <c r="Z64" s="793"/>
      <c r="AA64" s="793"/>
      <c r="AB64" s="49"/>
    </row>
    <row r="65" spans="2:28" ht="14.25" customHeight="1">
      <c r="B65" s="26"/>
      <c r="C65" s="26"/>
      <c r="AB65" s="26"/>
    </row>
    <row r="66" spans="2:28" ht="21" customHeight="1">
      <c r="B66" s="26"/>
      <c r="C66" s="26"/>
      <c r="D66" s="2" t="s">
        <v>130</v>
      </c>
      <c r="AB66" s="26"/>
    </row>
    <row r="67" spans="2:28" ht="14.25" customHeight="1">
      <c r="B67" s="26"/>
      <c r="C67" s="26"/>
      <c r="D67" s="26"/>
      <c r="E67" s="26"/>
      <c r="F67" s="26"/>
      <c r="G67" s="26"/>
      <c r="H67" s="26"/>
      <c r="I67" s="26"/>
      <c r="J67" s="26"/>
      <c r="K67" s="26"/>
      <c r="L67" s="26"/>
      <c r="M67" s="26"/>
      <c r="N67" s="26"/>
      <c r="O67" s="26"/>
      <c r="P67" s="26"/>
      <c r="Q67" s="26"/>
      <c r="R67" s="26"/>
      <c r="S67" s="26"/>
      <c r="T67" s="26"/>
      <c r="U67" s="26"/>
      <c r="V67" s="26"/>
      <c r="W67" s="26"/>
      <c r="X67" s="26"/>
      <c r="Y67" s="26"/>
      <c r="Z67" s="26"/>
      <c r="AA67" s="26"/>
      <c r="AB67" s="26"/>
    </row>
    <row r="68" spans="2:28" ht="14.4">
      <c r="B68" s="26"/>
      <c r="C68" s="26"/>
      <c r="D68" s="26"/>
      <c r="E68" s="26"/>
      <c r="F68" s="26"/>
      <c r="G68" s="26"/>
      <c r="H68" s="26"/>
      <c r="I68" s="26"/>
      <c r="J68" s="26"/>
      <c r="K68" s="26"/>
      <c r="L68" s="26"/>
      <c r="M68" s="26"/>
      <c r="N68" s="26"/>
      <c r="O68" s="26"/>
      <c r="P68" s="26"/>
      <c r="Q68" s="26"/>
      <c r="R68" s="26"/>
      <c r="S68" s="26"/>
      <c r="T68" s="26"/>
      <c r="U68" s="26"/>
      <c r="V68" s="26"/>
      <c r="W68" s="26"/>
      <c r="X68" s="26"/>
      <c r="Y68" s="26"/>
      <c r="Z68" s="26"/>
      <c r="AA68" s="26"/>
      <c r="AB68" s="26"/>
    </row>
    <row r="69" spans="2:28" ht="14.4">
      <c r="B69" s="26"/>
      <c r="C69" s="26"/>
      <c r="D69" s="26"/>
      <c r="E69" s="26"/>
      <c r="F69" s="26"/>
      <c r="G69" s="26"/>
      <c r="H69" s="26"/>
      <c r="I69" s="26"/>
      <c r="J69" s="26"/>
      <c r="K69" s="26"/>
      <c r="L69" s="26"/>
      <c r="M69" s="26"/>
      <c r="N69" s="26"/>
      <c r="O69" s="26"/>
      <c r="P69" s="26"/>
      <c r="Q69" s="26"/>
      <c r="R69" s="26"/>
      <c r="S69" s="26"/>
      <c r="T69" s="26"/>
      <c r="U69" s="26"/>
      <c r="V69" s="26"/>
      <c r="W69" s="26"/>
      <c r="X69" s="26"/>
      <c r="Y69" s="26"/>
      <c r="Z69" s="26"/>
      <c r="AA69" s="26"/>
      <c r="AB69" s="26"/>
    </row>
    <row r="70" spans="2:28" ht="14.4">
      <c r="B70" s="26"/>
      <c r="C70" s="26"/>
      <c r="D70" s="26"/>
      <c r="E70" s="26"/>
      <c r="F70" s="26"/>
      <c r="G70" s="26"/>
      <c r="H70" s="26"/>
      <c r="I70" s="26"/>
      <c r="J70" s="26"/>
      <c r="K70" s="26"/>
      <c r="L70" s="26"/>
      <c r="M70" s="26"/>
      <c r="N70" s="26"/>
      <c r="O70" s="26"/>
      <c r="P70" s="26"/>
      <c r="Q70" s="26"/>
      <c r="R70" s="26"/>
      <c r="S70" s="26"/>
      <c r="T70" s="26"/>
      <c r="U70" s="26"/>
      <c r="V70" s="26"/>
      <c r="W70" s="26"/>
      <c r="X70" s="26"/>
      <c r="Y70" s="26"/>
      <c r="Z70" s="26"/>
      <c r="AA70" s="26"/>
      <c r="AB70" s="26"/>
    </row>
    <row r="71" spans="2:28" ht="14.4">
      <c r="B71" s="26"/>
      <c r="C71" s="26"/>
      <c r="D71" s="26"/>
      <c r="E71" s="26"/>
      <c r="F71" s="26"/>
      <c r="G71" s="26"/>
      <c r="H71" s="26"/>
      <c r="I71" s="26"/>
      <c r="J71" s="26"/>
      <c r="K71" s="26"/>
      <c r="L71" s="26"/>
      <c r="M71" s="26"/>
      <c r="N71" s="26"/>
      <c r="O71" s="26"/>
      <c r="P71" s="26"/>
      <c r="Q71" s="26"/>
      <c r="R71" s="26"/>
      <c r="S71" s="26"/>
      <c r="T71" s="26"/>
      <c r="U71" s="26"/>
      <c r="V71" s="26"/>
      <c r="W71" s="26"/>
      <c r="X71" s="26"/>
      <c r="Y71" s="26"/>
      <c r="Z71" s="26"/>
      <c r="AA71" s="26"/>
      <c r="AB71" s="26"/>
    </row>
    <row r="72" spans="2:28" ht="14.4">
      <c r="B72" s="26"/>
      <c r="C72" s="26"/>
      <c r="D72" s="26"/>
      <c r="E72" s="26"/>
      <c r="F72" s="26"/>
      <c r="G72" s="26"/>
      <c r="H72" s="26"/>
      <c r="I72" s="26"/>
      <c r="J72" s="26"/>
      <c r="K72" s="26"/>
      <c r="L72" s="26"/>
      <c r="M72" s="26"/>
      <c r="N72" s="26"/>
      <c r="O72" s="26"/>
      <c r="P72" s="26"/>
      <c r="Q72" s="26"/>
      <c r="R72" s="26"/>
      <c r="S72" s="26"/>
      <c r="T72" s="26"/>
      <c r="U72" s="26"/>
      <c r="V72" s="26"/>
      <c r="W72" s="26"/>
      <c r="X72" s="26"/>
      <c r="Y72" s="26"/>
      <c r="Z72" s="26"/>
      <c r="AA72" s="26"/>
      <c r="AB72" s="26"/>
    </row>
    <row r="73" spans="2:28" ht="14.4">
      <c r="B73" s="26"/>
      <c r="C73" s="26"/>
      <c r="D73" s="26"/>
      <c r="E73" s="26"/>
      <c r="F73" s="26"/>
      <c r="G73" s="26"/>
      <c r="H73" s="26"/>
      <c r="I73" s="26"/>
      <c r="J73" s="26"/>
      <c r="K73" s="26"/>
      <c r="L73" s="26"/>
      <c r="M73" s="26"/>
      <c r="N73" s="26"/>
      <c r="O73" s="26"/>
      <c r="P73" s="26"/>
      <c r="Q73" s="26"/>
      <c r="R73" s="26"/>
      <c r="S73" s="26"/>
      <c r="T73" s="26"/>
      <c r="U73" s="26"/>
      <c r="V73" s="26"/>
      <c r="W73" s="26"/>
      <c r="X73" s="26"/>
      <c r="Y73" s="26"/>
      <c r="Z73" s="26"/>
      <c r="AA73" s="26"/>
      <c r="AB73" s="26"/>
    </row>
    <row r="74" spans="2:28" ht="14.4">
      <c r="B74" s="26"/>
      <c r="C74" s="26"/>
      <c r="D74" s="26"/>
      <c r="E74" s="26"/>
      <c r="F74" s="26"/>
      <c r="G74" s="26"/>
      <c r="H74" s="26"/>
      <c r="I74" s="26"/>
      <c r="J74" s="26"/>
      <c r="K74" s="26"/>
      <c r="L74" s="26"/>
      <c r="M74" s="26"/>
      <c r="N74" s="26"/>
      <c r="O74" s="26"/>
      <c r="P74" s="26"/>
      <c r="Q74" s="26"/>
      <c r="R74" s="26"/>
      <c r="S74" s="26"/>
      <c r="T74" s="26"/>
      <c r="U74" s="26"/>
      <c r="V74" s="26"/>
      <c r="W74" s="26"/>
      <c r="X74" s="26"/>
      <c r="Y74" s="26"/>
      <c r="Z74" s="26"/>
      <c r="AA74" s="26"/>
      <c r="AB74" s="26"/>
    </row>
    <row r="75" spans="2:28" ht="14.4">
      <c r="B75" s="26"/>
      <c r="C75" s="26"/>
      <c r="D75" s="26"/>
      <c r="E75" s="26"/>
      <c r="F75" s="26"/>
      <c r="G75" s="26"/>
      <c r="H75" s="26"/>
      <c r="I75" s="26"/>
      <c r="J75" s="26"/>
      <c r="K75" s="26"/>
      <c r="L75" s="26"/>
      <c r="M75" s="26"/>
      <c r="N75" s="26"/>
      <c r="O75" s="26"/>
      <c r="P75" s="26"/>
      <c r="Q75" s="26"/>
      <c r="R75" s="26"/>
      <c r="S75" s="26"/>
      <c r="T75" s="26"/>
      <c r="U75" s="26"/>
      <c r="V75" s="26"/>
      <c r="W75" s="26"/>
      <c r="X75" s="26"/>
      <c r="Y75" s="26"/>
      <c r="Z75" s="26"/>
      <c r="AA75" s="26"/>
      <c r="AB75" s="26"/>
    </row>
    <row r="76" spans="2:28" ht="14.4">
      <c r="B76" s="26"/>
      <c r="C76" s="26"/>
      <c r="D76" s="26"/>
      <c r="E76" s="26"/>
      <c r="F76" s="26"/>
      <c r="G76" s="26"/>
      <c r="H76" s="26"/>
      <c r="I76" s="26"/>
      <c r="J76" s="26"/>
      <c r="K76" s="26"/>
      <c r="L76" s="26"/>
      <c r="M76" s="26"/>
      <c r="N76" s="26"/>
      <c r="O76" s="26"/>
      <c r="P76" s="26"/>
      <c r="Q76" s="26"/>
      <c r="R76" s="26"/>
      <c r="S76" s="26"/>
      <c r="T76" s="26"/>
      <c r="U76" s="26"/>
      <c r="V76" s="26"/>
      <c r="W76" s="26"/>
      <c r="X76" s="26"/>
      <c r="Y76" s="26"/>
      <c r="Z76" s="26"/>
      <c r="AA76" s="26"/>
      <c r="AB76" s="26"/>
    </row>
    <row r="77" spans="2:28" ht="14.4">
      <c r="B77" s="26"/>
      <c r="C77" s="26"/>
      <c r="D77" s="26"/>
      <c r="E77" s="26"/>
      <c r="F77" s="26"/>
      <c r="G77" s="26"/>
      <c r="H77" s="26"/>
      <c r="I77" s="26"/>
      <c r="J77" s="26"/>
      <c r="K77" s="26"/>
      <c r="L77" s="26"/>
      <c r="M77" s="26"/>
      <c r="N77" s="26"/>
      <c r="O77" s="26"/>
      <c r="P77" s="26"/>
      <c r="Q77" s="26"/>
      <c r="R77" s="26"/>
      <c r="S77" s="26"/>
      <c r="T77" s="26"/>
      <c r="U77" s="26"/>
      <c r="V77" s="26"/>
      <c r="W77" s="26"/>
      <c r="X77" s="26"/>
      <c r="Y77" s="26"/>
      <c r="Z77" s="26"/>
      <c r="AA77" s="26"/>
      <c r="AB77" s="26"/>
    </row>
    <row r="78" spans="2:28" ht="14.4">
      <c r="B78" s="26"/>
      <c r="C78" s="26"/>
      <c r="D78" s="26"/>
      <c r="E78" s="26"/>
      <c r="F78" s="26"/>
      <c r="G78" s="26"/>
      <c r="H78" s="26"/>
      <c r="I78" s="26"/>
      <c r="J78" s="26"/>
      <c r="K78" s="26"/>
      <c r="L78" s="26"/>
      <c r="M78" s="26"/>
      <c r="N78" s="26"/>
      <c r="O78" s="26"/>
      <c r="P78" s="26"/>
      <c r="Q78" s="26"/>
      <c r="R78" s="26"/>
      <c r="S78" s="26"/>
      <c r="T78" s="26"/>
      <c r="U78" s="26"/>
      <c r="V78" s="26"/>
      <c r="W78" s="26"/>
      <c r="X78" s="26"/>
      <c r="Y78" s="26"/>
      <c r="Z78" s="26"/>
      <c r="AA78" s="26"/>
      <c r="AB78" s="26"/>
    </row>
    <row r="79" spans="2:28" ht="14.4">
      <c r="B79" s="26"/>
      <c r="C79" s="26"/>
      <c r="D79" s="26"/>
      <c r="E79" s="26"/>
      <c r="F79" s="26"/>
      <c r="G79" s="26"/>
      <c r="H79" s="26"/>
      <c r="I79" s="26"/>
      <c r="J79" s="26"/>
      <c r="K79" s="26"/>
      <c r="L79" s="26"/>
      <c r="M79" s="26"/>
      <c r="N79" s="26"/>
      <c r="O79" s="26"/>
      <c r="P79" s="26"/>
      <c r="Q79" s="26"/>
      <c r="R79" s="26"/>
      <c r="S79" s="26"/>
      <c r="T79" s="26"/>
      <c r="U79" s="26"/>
      <c r="V79" s="26"/>
      <c r="W79" s="26"/>
      <c r="X79" s="26"/>
      <c r="Y79" s="26"/>
      <c r="Z79" s="26"/>
      <c r="AA79" s="26"/>
      <c r="AB79" s="26"/>
    </row>
    <row r="80" spans="2:28" ht="14.4">
      <c r="B80" s="26"/>
      <c r="C80" s="26"/>
      <c r="D80" s="26"/>
      <c r="E80" s="26"/>
      <c r="F80" s="26"/>
      <c r="G80" s="26"/>
      <c r="H80" s="26"/>
      <c r="I80" s="26"/>
      <c r="J80" s="26"/>
      <c r="K80" s="26"/>
      <c r="L80" s="26"/>
      <c r="M80" s="26"/>
      <c r="N80" s="26"/>
      <c r="O80" s="26"/>
      <c r="P80" s="26"/>
      <c r="Q80" s="26"/>
      <c r="R80" s="26"/>
      <c r="S80" s="26"/>
      <c r="T80" s="26"/>
      <c r="U80" s="26"/>
      <c r="V80" s="26"/>
      <c r="W80" s="26"/>
      <c r="X80" s="26"/>
      <c r="Y80" s="26"/>
      <c r="Z80" s="26"/>
      <c r="AA80" s="26"/>
      <c r="AB80" s="26"/>
    </row>
    <row r="81" spans="2:28" ht="14.4">
      <c r="B81" s="26"/>
      <c r="C81" s="26"/>
      <c r="D81" s="26"/>
      <c r="E81" s="26"/>
      <c r="F81" s="26"/>
      <c r="G81" s="26"/>
      <c r="H81" s="26"/>
      <c r="I81" s="26"/>
      <c r="J81" s="26"/>
      <c r="K81" s="26"/>
      <c r="L81" s="26"/>
      <c r="M81" s="26"/>
      <c r="N81" s="26"/>
      <c r="O81" s="26"/>
      <c r="P81" s="26"/>
      <c r="Q81" s="26"/>
      <c r="R81" s="26"/>
      <c r="S81" s="26"/>
      <c r="T81" s="26"/>
      <c r="U81" s="26"/>
      <c r="V81" s="26"/>
      <c r="W81" s="26"/>
      <c r="X81" s="26"/>
      <c r="Y81" s="26"/>
      <c r="Z81" s="26"/>
      <c r="AA81" s="26"/>
      <c r="AB81" s="26"/>
    </row>
    <row r="82" spans="2:28" ht="14.4">
      <c r="B82" s="26"/>
      <c r="C82" s="26"/>
      <c r="D82" s="26"/>
      <c r="E82" s="26"/>
      <c r="F82" s="26"/>
      <c r="G82" s="26"/>
      <c r="H82" s="26"/>
      <c r="I82" s="26"/>
      <c r="J82" s="26"/>
      <c r="K82" s="26"/>
      <c r="L82" s="26"/>
      <c r="M82" s="26"/>
      <c r="N82" s="26"/>
      <c r="O82" s="26"/>
      <c r="P82" s="26"/>
      <c r="Q82" s="26"/>
      <c r="R82" s="26"/>
      <c r="S82" s="26"/>
      <c r="T82" s="26"/>
      <c r="U82" s="26"/>
      <c r="V82" s="26"/>
      <c r="W82" s="26"/>
      <c r="X82" s="26"/>
      <c r="Y82" s="26"/>
      <c r="Z82" s="26"/>
      <c r="AA82" s="26"/>
      <c r="AB82" s="26"/>
    </row>
    <row r="83" spans="2:28" ht="21.75" customHeight="1">
      <c r="B83" s="26"/>
      <c r="C83" s="26"/>
      <c r="D83" s="26"/>
      <c r="F83" s="26"/>
      <c r="G83" s="26"/>
      <c r="H83" s="26"/>
      <c r="I83" s="26"/>
      <c r="J83" s="26"/>
      <c r="K83" s="26"/>
      <c r="L83" s="26"/>
      <c r="M83" s="26"/>
      <c r="N83" s="26"/>
      <c r="O83" s="26"/>
      <c r="P83" s="26"/>
      <c r="Q83" s="26"/>
      <c r="R83" s="26"/>
      <c r="S83" s="26"/>
      <c r="T83" s="26"/>
      <c r="U83" s="26"/>
      <c r="V83" s="26"/>
      <c r="W83" s="26"/>
      <c r="X83" s="26"/>
      <c r="Y83" s="26"/>
      <c r="Z83" s="26"/>
      <c r="AA83" s="26"/>
      <c r="AB83" s="26"/>
    </row>
    <row r="84" spans="2:28" ht="21.75" customHeight="1">
      <c r="B84" s="26"/>
      <c r="C84" s="26"/>
      <c r="D84" s="26"/>
      <c r="F84" s="26"/>
      <c r="G84" s="26"/>
      <c r="H84" s="26"/>
      <c r="I84" s="26"/>
      <c r="J84" s="26"/>
      <c r="K84" s="26"/>
      <c r="L84" s="26"/>
      <c r="M84" s="26"/>
      <c r="N84" s="26"/>
      <c r="O84" s="26"/>
      <c r="P84" s="26"/>
      <c r="Q84" s="26"/>
      <c r="R84" s="26"/>
      <c r="S84" s="26"/>
      <c r="T84" s="26"/>
      <c r="U84" s="26"/>
      <c r="V84" s="26"/>
      <c r="W84" s="26"/>
      <c r="X84" s="26"/>
      <c r="Y84" s="26"/>
      <c r="Z84" s="26"/>
      <c r="AA84" s="26"/>
      <c r="AB84" s="26"/>
    </row>
    <row r="85" spans="2:28" ht="14.4">
      <c r="B85" s="26"/>
      <c r="C85" s="26"/>
      <c r="D85" s="26"/>
      <c r="E85" s="26"/>
      <c r="F85" s="26"/>
      <c r="G85" s="26"/>
      <c r="H85" s="26"/>
      <c r="I85" s="26"/>
      <c r="J85" s="26"/>
      <c r="K85" s="26"/>
      <c r="L85" s="26"/>
      <c r="M85" s="26"/>
      <c r="N85" s="26"/>
      <c r="O85" s="26"/>
      <c r="P85" s="26"/>
      <c r="Q85" s="26"/>
      <c r="R85" s="26"/>
      <c r="S85" s="26"/>
      <c r="T85" s="26"/>
      <c r="U85" s="26"/>
      <c r="V85" s="26"/>
      <c r="W85" s="26"/>
      <c r="X85" s="26"/>
      <c r="Y85" s="26"/>
      <c r="Z85" s="26"/>
      <c r="AA85" s="26"/>
      <c r="AB85" s="26"/>
    </row>
    <row r="86" spans="2:28" ht="14.4">
      <c r="B86" s="26"/>
      <c r="C86" s="26"/>
      <c r="D86" s="26"/>
      <c r="E86" s="26"/>
      <c r="F86" s="26"/>
      <c r="G86" s="26"/>
      <c r="H86" s="26"/>
      <c r="I86" s="26"/>
      <c r="J86" s="26"/>
      <c r="K86" s="26"/>
      <c r="L86" s="26"/>
      <c r="M86" s="26"/>
      <c r="N86" s="26"/>
      <c r="O86" s="26"/>
      <c r="P86" s="26"/>
      <c r="Q86" s="26"/>
      <c r="R86" s="26"/>
      <c r="S86" s="26"/>
      <c r="T86" s="26"/>
      <c r="U86" s="26"/>
      <c r="V86" s="26"/>
      <c r="W86" s="26"/>
      <c r="X86" s="26"/>
      <c r="Y86" s="26"/>
      <c r="Z86" s="26"/>
      <c r="AA86" s="26"/>
      <c r="AB86" s="26"/>
    </row>
    <row r="87" spans="2:28" ht="18" customHeight="1">
      <c r="B87" s="26"/>
      <c r="C87" s="26"/>
      <c r="D87" s="26"/>
      <c r="E87" s="26"/>
      <c r="F87" s="26"/>
      <c r="G87" s="26"/>
      <c r="H87" s="26"/>
      <c r="I87" s="26"/>
      <c r="J87" s="26"/>
      <c r="K87" s="26"/>
      <c r="L87" s="26"/>
      <c r="M87" s="26"/>
      <c r="N87" s="26"/>
      <c r="O87" s="26"/>
      <c r="P87" s="26"/>
      <c r="Q87" s="26"/>
      <c r="R87" s="26"/>
      <c r="S87" s="26"/>
      <c r="T87" s="26"/>
      <c r="U87" s="26"/>
      <c r="V87" s="26"/>
      <c r="W87" s="26"/>
      <c r="X87" s="26"/>
      <c r="Y87" s="26"/>
      <c r="Z87" s="26"/>
      <c r="AA87" s="26"/>
      <c r="AB87" s="26"/>
    </row>
  </sheetData>
  <sheetProtection algorithmName="SHA-512" hashValue="2FzGaCvl/0q2CAlo5yggUfi4NeXq1EWtLNGpYKZl8CDlpO1835YliezVoOh93fvb7ifdJXT71U7bN6JhpgeGjw==" saltValue="DX2DaP8buE7bU0mM60/2LA==" spinCount="100000" sheet="1" selectLockedCells="1"/>
  <mergeCells count="11">
    <mergeCell ref="D59:AA59"/>
    <mergeCell ref="D63:AA63"/>
    <mergeCell ref="B2:AB2"/>
    <mergeCell ref="D64:AA64"/>
    <mergeCell ref="D26:AA26"/>
    <mergeCell ref="B51:AB51"/>
    <mergeCell ref="D55:AA55"/>
    <mergeCell ref="D60:AA60"/>
    <mergeCell ref="D39:AA39"/>
    <mergeCell ref="D40:AA40"/>
    <mergeCell ref="D27:AA27"/>
  </mergeCells>
  <phoneticPr fontId="11"/>
  <pageMargins left="0.70866141732283472" right="0.70866141732283472" top="0.74803149606299213" bottom="0.74803149606299213" header="0.31496062992125984" footer="0.31496062992125984"/>
  <pageSetup paperSize="9" orientation="portrait" blackAndWhite="1" r:id="rId1"/>
  <rowBreaks count="1" manualBreakCount="1">
    <brk id="50" max="27"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
  <dimension ref="B1:C101"/>
  <sheetViews>
    <sheetView showGridLines="0" view="pageBreakPreview" zoomScaleNormal="100" zoomScaleSheetLayoutView="100" workbookViewId="0">
      <selection activeCell="C42" sqref="C42"/>
    </sheetView>
  </sheetViews>
  <sheetFormatPr defaultColWidth="9" defaultRowHeight="14.4"/>
  <cols>
    <col min="1" max="1" width="1.6640625" style="2" customWidth="1"/>
    <col min="2" max="2" width="35.6640625" style="62" customWidth="1"/>
    <col min="3" max="3" width="45.6640625" style="62" customWidth="1"/>
    <col min="4" max="16384" width="9" style="2"/>
  </cols>
  <sheetData>
    <row r="1" spans="2:3" ht="24" customHeight="1">
      <c r="B1" s="62" t="s">
        <v>264</v>
      </c>
    </row>
    <row r="2" spans="2:3" ht="18" customHeight="1">
      <c r="B2" s="79" t="s">
        <v>145</v>
      </c>
      <c r="C2" s="63" t="s">
        <v>144</v>
      </c>
    </row>
    <row r="3" spans="2:3" ht="13.2">
      <c r="B3" s="796" t="s">
        <v>146</v>
      </c>
      <c r="C3" s="81" t="s">
        <v>166</v>
      </c>
    </row>
    <row r="4" spans="2:3" ht="13.2">
      <c r="B4" s="797"/>
      <c r="C4" s="81" t="s">
        <v>167</v>
      </c>
    </row>
    <row r="5" spans="2:3" ht="13.2">
      <c r="B5" s="796" t="s">
        <v>147</v>
      </c>
      <c r="C5" s="81" t="s">
        <v>168</v>
      </c>
    </row>
    <row r="6" spans="2:3" ht="13.2">
      <c r="B6" s="797"/>
      <c r="C6" s="81" t="s">
        <v>169</v>
      </c>
    </row>
    <row r="7" spans="2:3" ht="13.2">
      <c r="B7" s="80" t="s">
        <v>148</v>
      </c>
      <c r="C7" s="81" t="s">
        <v>170</v>
      </c>
    </row>
    <row r="8" spans="2:3" ht="13.2">
      <c r="B8" s="796" t="s">
        <v>149</v>
      </c>
      <c r="C8" s="81" t="s">
        <v>171</v>
      </c>
    </row>
    <row r="9" spans="2:3" ht="13.2">
      <c r="B9" s="798"/>
      <c r="C9" s="81" t="s">
        <v>172</v>
      </c>
    </row>
    <row r="10" spans="2:3" ht="13.2">
      <c r="B10" s="797"/>
      <c r="C10" s="81" t="s">
        <v>173</v>
      </c>
    </row>
    <row r="11" spans="2:3" ht="13.2">
      <c r="B11" s="796" t="s">
        <v>150</v>
      </c>
      <c r="C11" s="81" t="s">
        <v>174</v>
      </c>
    </row>
    <row r="12" spans="2:3" ht="13.2">
      <c r="B12" s="798"/>
      <c r="C12" s="81" t="s">
        <v>175</v>
      </c>
    </row>
    <row r="13" spans="2:3" ht="13.2">
      <c r="B13" s="798"/>
      <c r="C13" s="81" t="s">
        <v>176</v>
      </c>
    </row>
    <row r="14" spans="2:3" ht="13.2">
      <c r="B14" s="798"/>
      <c r="C14" s="81" t="s">
        <v>177</v>
      </c>
    </row>
    <row r="15" spans="2:3" ht="13.2">
      <c r="B15" s="798"/>
      <c r="C15" s="81" t="s">
        <v>178</v>
      </c>
    </row>
    <row r="16" spans="2:3" ht="13.2">
      <c r="B16" s="798"/>
      <c r="C16" s="81" t="s">
        <v>179</v>
      </c>
    </row>
    <row r="17" spans="2:3" ht="13.2">
      <c r="B17" s="798"/>
      <c r="C17" s="81" t="s">
        <v>180</v>
      </c>
    </row>
    <row r="18" spans="2:3" ht="13.2">
      <c r="B18" s="798"/>
      <c r="C18" s="81" t="s">
        <v>181</v>
      </c>
    </row>
    <row r="19" spans="2:3" ht="13.2">
      <c r="B19" s="798"/>
      <c r="C19" s="81" t="s">
        <v>182</v>
      </c>
    </row>
    <row r="20" spans="2:3" ht="13.2">
      <c r="B20" s="798"/>
      <c r="C20" s="81" t="s">
        <v>183</v>
      </c>
    </row>
    <row r="21" spans="2:3" ht="13.2">
      <c r="B21" s="798"/>
      <c r="C21" s="81" t="s">
        <v>184</v>
      </c>
    </row>
    <row r="22" spans="2:3" ht="13.2">
      <c r="B22" s="798"/>
      <c r="C22" s="81" t="s">
        <v>185</v>
      </c>
    </row>
    <row r="23" spans="2:3" ht="13.2">
      <c r="B23" s="798"/>
      <c r="C23" s="81" t="s">
        <v>186</v>
      </c>
    </row>
    <row r="24" spans="2:3" ht="13.2">
      <c r="B24" s="798"/>
      <c r="C24" s="81" t="s">
        <v>187</v>
      </c>
    </row>
    <row r="25" spans="2:3" ht="13.2">
      <c r="B25" s="798"/>
      <c r="C25" s="81" t="s">
        <v>188</v>
      </c>
    </row>
    <row r="26" spans="2:3" ht="13.2">
      <c r="B26" s="798"/>
      <c r="C26" s="81" t="s">
        <v>189</v>
      </c>
    </row>
    <row r="27" spans="2:3" ht="13.2">
      <c r="B27" s="798"/>
      <c r="C27" s="81" t="s">
        <v>190</v>
      </c>
    </row>
    <row r="28" spans="2:3" ht="13.2">
      <c r="B28" s="798"/>
      <c r="C28" s="81" t="s">
        <v>191</v>
      </c>
    </row>
    <row r="29" spans="2:3" ht="13.2">
      <c r="B29" s="798"/>
      <c r="C29" s="81" t="s">
        <v>192</v>
      </c>
    </row>
    <row r="30" spans="2:3" ht="13.2">
      <c r="B30" s="798"/>
      <c r="C30" s="81" t="s">
        <v>193</v>
      </c>
    </row>
    <row r="31" spans="2:3" ht="13.2">
      <c r="B31" s="798"/>
      <c r="C31" s="81" t="s">
        <v>194</v>
      </c>
    </row>
    <row r="32" spans="2:3" ht="13.2">
      <c r="B32" s="798"/>
      <c r="C32" s="81" t="s">
        <v>195</v>
      </c>
    </row>
    <row r="33" spans="2:3" ht="13.2">
      <c r="B33" s="798"/>
      <c r="C33" s="81" t="s">
        <v>196</v>
      </c>
    </row>
    <row r="34" spans="2:3" ht="13.2">
      <c r="B34" s="797"/>
      <c r="C34" s="81" t="s">
        <v>197</v>
      </c>
    </row>
    <row r="35" spans="2:3" ht="13.2">
      <c r="B35" s="796" t="s">
        <v>151</v>
      </c>
      <c r="C35" s="81" t="s">
        <v>198</v>
      </c>
    </row>
    <row r="36" spans="2:3" ht="13.2">
      <c r="B36" s="798"/>
      <c r="C36" s="81" t="s">
        <v>199</v>
      </c>
    </row>
    <row r="37" spans="2:3" ht="13.2">
      <c r="B37" s="798"/>
      <c r="C37" s="81" t="s">
        <v>200</v>
      </c>
    </row>
    <row r="38" spans="2:3" ht="13.2">
      <c r="B38" s="797"/>
      <c r="C38" s="81" t="s">
        <v>201</v>
      </c>
    </row>
    <row r="39" spans="2:3" ht="13.2">
      <c r="B39" s="796" t="s">
        <v>152</v>
      </c>
      <c r="C39" s="81" t="s">
        <v>202</v>
      </c>
    </row>
    <row r="40" spans="2:3" ht="13.2">
      <c r="B40" s="798"/>
      <c r="C40" s="81" t="s">
        <v>203</v>
      </c>
    </row>
    <row r="41" spans="2:3" ht="13.2">
      <c r="B41" s="798"/>
      <c r="C41" s="81" t="s">
        <v>204</v>
      </c>
    </row>
    <row r="42" spans="2:3" ht="13.2">
      <c r="B42" s="798"/>
      <c r="C42" s="81" t="s">
        <v>205</v>
      </c>
    </row>
    <row r="43" spans="2:3" ht="13.2">
      <c r="B43" s="797"/>
      <c r="C43" s="81" t="s">
        <v>206</v>
      </c>
    </row>
    <row r="44" spans="2:3" ht="13.2">
      <c r="B44" s="796" t="s">
        <v>153</v>
      </c>
      <c r="C44" s="81" t="s">
        <v>207</v>
      </c>
    </row>
    <row r="45" spans="2:3" ht="13.2">
      <c r="B45" s="798"/>
      <c r="C45" s="81" t="s">
        <v>208</v>
      </c>
    </row>
    <row r="46" spans="2:3" ht="13.2">
      <c r="B46" s="798"/>
      <c r="C46" s="81" t="s">
        <v>209</v>
      </c>
    </row>
    <row r="47" spans="2:3" ht="13.2">
      <c r="B47" s="798"/>
      <c r="C47" s="81" t="s">
        <v>210</v>
      </c>
    </row>
    <row r="48" spans="2:3" ht="13.2">
      <c r="B48" s="798"/>
      <c r="C48" s="81" t="s">
        <v>211</v>
      </c>
    </row>
    <row r="49" spans="2:3" ht="13.2">
      <c r="B49" s="798"/>
      <c r="C49" s="81" t="s">
        <v>212</v>
      </c>
    </row>
    <row r="50" spans="2:3" ht="13.2">
      <c r="B50" s="798"/>
      <c r="C50" s="81" t="s">
        <v>213</v>
      </c>
    </row>
    <row r="51" spans="2:3" ht="13.2">
      <c r="B51" s="797"/>
      <c r="C51" s="81" t="s">
        <v>214</v>
      </c>
    </row>
    <row r="52" spans="2:3" ht="13.2">
      <c r="B52" s="796" t="s">
        <v>154</v>
      </c>
      <c r="C52" s="81" t="s">
        <v>215</v>
      </c>
    </row>
    <row r="53" spans="2:3" ht="13.2">
      <c r="B53" s="798"/>
      <c r="C53" s="81" t="s">
        <v>216</v>
      </c>
    </row>
    <row r="54" spans="2:3" ht="13.2">
      <c r="B54" s="798"/>
      <c r="C54" s="81" t="s">
        <v>217</v>
      </c>
    </row>
    <row r="55" spans="2:3" ht="13.2">
      <c r="B55" s="798"/>
      <c r="C55" s="81" t="s">
        <v>218</v>
      </c>
    </row>
    <row r="56" spans="2:3" ht="13.2">
      <c r="B56" s="798"/>
      <c r="C56" s="81" t="s">
        <v>219</v>
      </c>
    </row>
    <row r="57" spans="2:3" ht="13.2">
      <c r="B57" s="798"/>
      <c r="C57" s="81" t="s">
        <v>220</v>
      </c>
    </row>
    <row r="58" spans="2:3" ht="13.2">
      <c r="B58" s="798"/>
      <c r="C58" s="81" t="s">
        <v>221</v>
      </c>
    </row>
    <row r="59" spans="2:3" ht="13.2">
      <c r="B59" s="798"/>
      <c r="C59" s="81" t="s">
        <v>222</v>
      </c>
    </row>
    <row r="60" spans="2:3" ht="13.2">
      <c r="B60" s="798"/>
      <c r="C60" s="81" t="s">
        <v>223</v>
      </c>
    </row>
    <row r="61" spans="2:3" ht="13.2">
      <c r="B61" s="798"/>
      <c r="C61" s="81" t="s">
        <v>224</v>
      </c>
    </row>
    <row r="62" spans="2:3" ht="13.2">
      <c r="B62" s="798"/>
      <c r="C62" s="81" t="s">
        <v>225</v>
      </c>
    </row>
    <row r="63" spans="2:3" ht="13.2">
      <c r="B63" s="797"/>
      <c r="C63" s="81" t="s">
        <v>226</v>
      </c>
    </row>
    <row r="64" spans="2:3" ht="13.2">
      <c r="B64" s="796" t="s">
        <v>155</v>
      </c>
      <c r="C64" s="81" t="s">
        <v>227</v>
      </c>
    </row>
    <row r="65" spans="2:3" ht="13.2">
      <c r="B65" s="798"/>
      <c r="C65" s="81" t="s">
        <v>228</v>
      </c>
    </row>
    <row r="66" spans="2:3" ht="13.2">
      <c r="B66" s="798"/>
      <c r="C66" s="81" t="s">
        <v>229</v>
      </c>
    </row>
    <row r="67" spans="2:3" ht="13.2">
      <c r="B67" s="798"/>
      <c r="C67" s="81" t="s">
        <v>230</v>
      </c>
    </row>
    <row r="68" spans="2:3" ht="13.2">
      <c r="B68" s="798"/>
      <c r="C68" s="81" t="s">
        <v>231</v>
      </c>
    </row>
    <row r="69" spans="2:3" ht="13.2">
      <c r="B69" s="797"/>
      <c r="C69" s="82" t="s">
        <v>232</v>
      </c>
    </row>
    <row r="70" spans="2:3" ht="13.2">
      <c r="B70" s="796" t="s">
        <v>156</v>
      </c>
      <c r="C70" s="81" t="s">
        <v>233</v>
      </c>
    </row>
    <row r="71" spans="2:3" ht="13.2">
      <c r="B71" s="798"/>
      <c r="C71" s="81" t="s">
        <v>234</v>
      </c>
    </row>
    <row r="72" spans="2:3" ht="13.2">
      <c r="B72" s="797"/>
      <c r="C72" s="81" t="s">
        <v>235</v>
      </c>
    </row>
    <row r="73" spans="2:3" ht="13.2">
      <c r="B73" s="796" t="s">
        <v>157</v>
      </c>
      <c r="C73" s="81" t="s">
        <v>236</v>
      </c>
    </row>
    <row r="74" spans="2:3" ht="13.2">
      <c r="B74" s="798"/>
      <c r="C74" s="81" t="s">
        <v>237</v>
      </c>
    </row>
    <row r="75" spans="2:3" ht="13.2">
      <c r="B75" s="798"/>
      <c r="C75" s="81" t="s">
        <v>238</v>
      </c>
    </row>
    <row r="76" spans="2:3" ht="13.2">
      <c r="B76" s="797"/>
      <c r="C76" s="81" t="s">
        <v>239</v>
      </c>
    </row>
    <row r="77" spans="2:3" ht="13.2">
      <c r="B77" s="796" t="s">
        <v>158</v>
      </c>
      <c r="C77" s="81" t="s">
        <v>240</v>
      </c>
    </row>
    <row r="78" spans="2:3" ht="13.2">
      <c r="B78" s="798"/>
      <c r="C78" s="81" t="s">
        <v>241</v>
      </c>
    </row>
    <row r="79" spans="2:3" ht="13.2">
      <c r="B79" s="797"/>
      <c r="C79" s="81" t="s">
        <v>242</v>
      </c>
    </row>
    <row r="80" spans="2:3" ht="13.2">
      <c r="B80" s="796" t="s">
        <v>159</v>
      </c>
      <c r="C80" s="81" t="s">
        <v>2763</v>
      </c>
    </row>
    <row r="81" spans="2:3" ht="13.2">
      <c r="B81" s="798"/>
      <c r="C81" s="81" t="s">
        <v>243</v>
      </c>
    </row>
    <row r="82" spans="2:3" ht="13.2">
      <c r="B82" s="797"/>
      <c r="C82" s="81" t="s">
        <v>244</v>
      </c>
    </row>
    <row r="83" spans="2:3" ht="13.2">
      <c r="B83" s="796" t="s">
        <v>160</v>
      </c>
      <c r="C83" s="81" t="s">
        <v>245</v>
      </c>
    </row>
    <row r="84" spans="2:3" ht="13.2">
      <c r="B84" s="797"/>
      <c r="C84" s="81" t="s">
        <v>246</v>
      </c>
    </row>
    <row r="85" spans="2:3" ht="13.2">
      <c r="B85" s="796" t="s">
        <v>161</v>
      </c>
      <c r="C85" s="81" t="s">
        <v>247</v>
      </c>
    </row>
    <row r="86" spans="2:3" ht="13.2">
      <c r="B86" s="798"/>
      <c r="C86" s="81" t="s">
        <v>248</v>
      </c>
    </row>
    <row r="87" spans="2:3" ht="13.2">
      <c r="B87" s="797"/>
      <c r="C87" s="81" t="s">
        <v>249</v>
      </c>
    </row>
    <row r="88" spans="2:3" ht="13.2">
      <c r="B88" s="796" t="s">
        <v>162</v>
      </c>
      <c r="C88" s="81" t="s">
        <v>250</v>
      </c>
    </row>
    <row r="89" spans="2:3" ht="13.2">
      <c r="B89" s="797"/>
      <c r="C89" s="81" t="s">
        <v>251</v>
      </c>
    </row>
    <row r="90" spans="2:3" ht="13.2">
      <c r="B90" s="796" t="s">
        <v>163</v>
      </c>
      <c r="C90" s="81" t="s">
        <v>252</v>
      </c>
    </row>
    <row r="91" spans="2:3" ht="13.2">
      <c r="B91" s="798"/>
      <c r="C91" s="81" t="s">
        <v>253</v>
      </c>
    </row>
    <row r="92" spans="2:3" ht="13.2">
      <c r="B92" s="798"/>
      <c r="C92" s="81" t="s">
        <v>254</v>
      </c>
    </row>
    <row r="93" spans="2:3" ht="13.2">
      <c r="B93" s="798"/>
      <c r="C93" s="81" t="s">
        <v>255</v>
      </c>
    </row>
    <row r="94" spans="2:3" ht="13.2">
      <c r="B94" s="798"/>
      <c r="C94" s="81" t="s">
        <v>256</v>
      </c>
    </row>
    <row r="95" spans="2:3" ht="13.2">
      <c r="B95" s="798"/>
      <c r="C95" s="81" t="s">
        <v>257</v>
      </c>
    </row>
    <row r="96" spans="2:3" ht="13.2">
      <c r="B96" s="798"/>
      <c r="C96" s="81" t="s">
        <v>258</v>
      </c>
    </row>
    <row r="97" spans="2:3" ht="13.2">
      <c r="B97" s="798"/>
      <c r="C97" s="81" t="s">
        <v>259</v>
      </c>
    </row>
    <row r="98" spans="2:3" ht="13.2">
      <c r="B98" s="797"/>
      <c r="C98" s="81" t="s">
        <v>260</v>
      </c>
    </row>
    <row r="99" spans="2:3" ht="13.2">
      <c r="B99" s="796" t="s">
        <v>164</v>
      </c>
      <c r="C99" s="81" t="s">
        <v>261</v>
      </c>
    </row>
    <row r="100" spans="2:3" ht="13.2">
      <c r="B100" s="797"/>
      <c r="C100" s="81" t="s">
        <v>262</v>
      </c>
    </row>
    <row r="101" spans="2:3" ht="13.2">
      <c r="B101" s="80" t="s">
        <v>165</v>
      </c>
      <c r="C101" s="81" t="s">
        <v>263</v>
      </c>
    </row>
  </sheetData>
  <sheetProtection algorithmName="SHA-512" hashValue="z52OiLE+or3MlwgfqgqjItYHgJ8ZyeodfFzD5FTSVsCM8dsEH9Xluon/o5YBQIQ2/8w5iRG5ct/8F/MYbQ0TpA==" saltValue="23iZDUuGSpfI1pzwCM5Rjw==" spinCount="100000" sheet="1" objects="1" scenarios="1"/>
  <mergeCells count="18">
    <mergeCell ref="B88:B89"/>
    <mergeCell ref="B90:B98"/>
    <mergeCell ref="B99:B100"/>
    <mergeCell ref="B73:B76"/>
    <mergeCell ref="B77:B79"/>
    <mergeCell ref="B80:B82"/>
    <mergeCell ref="B83:B84"/>
    <mergeCell ref="B85:B87"/>
    <mergeCell ref="B39:B43"/>
    <mergeCell ref="B44:B51"/>
    <mergeCell ref="B52:B63"/>
    <mergeCell ref="B64:B69"/>
    <mergeCell ref="B70:B72"/>
    <mergeCell ref="B3:B4"/>
    <mergeCell ref="B5:B6"/>
    <mergeCell ref="B8:B10"/>
    <mergeCell ref="B11:B34"/>
    <mergeCell ref="B35:B38"/>
  </mergeCells>
  <phoneticPr fontId="28"/>
  <pageMargins left="0.70866141732283472" right="0.70866141732283472" top="0.74803149606299213" bottom="0.74803149606299213" header="0.31496062992125984" footer="0.31496062992125984"/>
  <pageSetup paperSize="9" orientation="portrait" blackAndWhite="1"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6"/>
  <dimension ref="B1:G2118"/>
  <sheetViews>
    <sheetView showGridLines="0" view="pageBreakPreview" zoomScaleNormal="100" zoomScaleSheetLayoutView="100" workbookViewId="0">
      <pane xSplit="1" ySplit="9" topLeftCell="B10" activePane="bottomRight" state="frozen"/>
      <selection activeCell="AF27" sqref="AF27"/>
      <selection pane="topRight" activeCell="AF27" sqref="AF27"/>
      <selection pane="bottomLeft" activeCell="AF27" sqref="AF27"/>
      <selection pane="bottomRight" activeCell="E38" sqref="E38"/>
    </sheetView>
  </sheetViews>
  <sheetFormatPr defaultColWidth="16.5546875" defaultRowHeight="13.2"/>
  <cols>
    <col min="1" max="1" width="1.33203125" style="151" customWidth="1"/>
    <col min="2" max="2" width="24.6640625" style="151" bestFit="1" customWidth="1"/>
    <col min="3" max="6" width="16.5546875" style="151"/>
    <col min="7" max="7" width="51.6640625" style="151" customWidth="1"/>
    <col min="8" max="8" width="1.77734375" style="151" customWidth="1"/>
    <col min="9" max="16384" width="16.5546875" style="151"/>
  </cols>
  <sheetData>
    <row r="1" spans="2:7" ht="13.8" thickBot="1"/>
    <row r="2" spans="2:7">
      <c r="B2" s="165" t="s">
        <v>2095</v>
      </c>
      <c r="C2" s="802" t="s">
        <v>2341</v>
      </c>
      <c r="D2" s="802"/>
      <c r="E2" s="802" t="s">
        <v>2342</v>
      </c>
      <c r="F2" s="803"/>
    </row>
    <row r="3" spans="2:7">
      <c r="B3" s="166" t="s">
        <v>2338</v>
      </c>
      <c r="C3" s="804" t="s">
        <v>2343</v>
      </c>
      <c r="D3" s="804"/>
      <c r="E3" s="804" t="s">
        <v>2347</v>
      </c>
      <c r="F3" s="806"/>
    </row>
    <row r="4" spans="2:7">
      <c r="B4" s="166" t="s">
        <v>2335</v>
      </c>
      <c r="C4" s="804" t="s">
        <v>2344</v>
      </c>
      <c r="D4" s="804"/>
      <c r="E4" s="804" t="s">
        <v>2348</v>
      </c>
      <c r="F4" s="806"/>
    </row>
    <row r="5" spans="2:7">
      <c r="B5" s="166" t="s">
        <v>2337</v>
      </c>
      <c r="C5" s="804" t="s">
        <v>2345</v>
      </c>
      <c r="D5" s="804"/>
      <c r="E5" s="804" t="s">
        <v>2348</v>
      </c>
      <c r="F5" s="806"/>
    </row>
    <row r="6" spans="2:7" ht="13.8" thickBot="1">
      <c r="B6" s="167" t="s">
        <v>2336</v>
      </c>
      <c r="C6" s="805" t="s">
        <v>2346</v>
      </c>
      <c r="D6" s="805"/>
      <c r="E6" s="805" t="s">
        <v>2349</v>
      </c>
      <c r="F6" s="807"/>
    </row>
    <row r="7" spans="2:7">
      <c r="C7" s="157"/>
      <c r="D7" s="157"/>
      <c r="E7" s="157"/>
      <c r="F7" s="157"/>
    </row>
    <row r="8" spans="2:7">
      <c r="B8" s="158" t="s">
        <v>2353</v>
      </c>
      <c r="C8" s="799" t="s">
        <v>2352</v>
      </c>
      <c r="D8" s="800"/>
      <c r="E8" s="800"/>
      <c r="F8" s="800"/>
      <c r="G8" s="801"/>
    </row>
    <row r="9" spans="2:7">
      <c r="B9" s="164" t="s">
        <v>2339</v>
      </c>
      <c r="C9" s="153" t="s">
        <v>2340</v>
      </c>
      <c r="D9" s="153" t="s">
        <v>540</v>
      </c>
      <c r="E9" s="153" t="s">
        <v>541</v>
      </c>
      <c r="F9" s="153" t="s">
        <v>542</v>
      </c>
      <c r="G9" s="153" t="s">
        <v>543</v>
      </c>
    </row>
    <row r="10" spans="2:7">
      <c r="B10" s="163" t="s">
        <v>2338</v>
      </c>
      <c r="C10" s="152" t="s">
        <v>544</v>
      </c>
      <c r="D10" s="152">
        <v>0</v>
      </c>
      <c r="E10" s="152">
        <v>0</v>
      </c>
      <c r="F10" s="152">
        <v>0</v>
      </c>
      <c r="G10" s="152" t="s">
        <v>545</v>
      </c>
    </row>
    <row r="11" spans="2:7">
      <c r="B11" s="163" t="s">
        <v>2338</v>
      </c>
      <c r="C11" s="152" t="s">
        <v>544</v>
      </c>
      <c r="D11" s="152">
        <v>1</v>
      </c>
      <c r="E11" s="152">
        <v>0</v>
      </c>
      <c r="F11" s="152">
        <v>0</v>
      </c>
      <c r="G11" s="152" t="s">
        <v>546</v>
      </c>
    </row>
    <row r="12" spans="2:7">
      <c r="B12" s="163" t="s">
        <v>2338</v>
      </c>
      <c r="C12" s="152" t="s">
        <v>544</v>
      </c>
      <c r="D12" s="152">
        <v>1</v>
      </c>
      <c r="E12" s="152">
        <v>10</v>
      </c>
      <c r="F12" s="152">
        <v>0</v>
      </c>
      <c r="G12" s="152" t="s">
        <v>547</v>
      </c>
    </row>
    <row r="13" spans="2:7">
      <c r="B13" s="163" t="s">
        <v>2338</v>
      </c>
      <c r="C13" s="152" t="s">
        <v>544</v>
      </c>
      <c r="D13" s="152">
        <v>1</v>
      </c>
      <c r="E13" s="152">
        <v>10</v>
      </c>
      <c r="F13" s="152">
        <v>100</v>
      </c>
      <c r="G13" s="152" t="s">
        <v>548</v>
      </c>
    </row>
    <row r="14" spans="2:7">
      <c r="B14" s="163" t="s">
        <v>2338</v>
      </c>
      <c r="C14" s="152" t="s">
        <v>544</v>
      </c>
      <c r="D14" s="152">
        <v>1</v>
      </c>
      <c r="E14" s="152">
        <v>10</v>
      </c>
      <c r="F14" s="152">
        <v>109</v>
      </c>
      <c r="G14" s="152" t="s">
        <v>549</v>
      </c>
    </row>
    <row r="15" spans="2:7">
      <c r="B15" s="163" t="s">
        <v>2338</v>
      </c>
      <c r="C15" s="152" t="s">
        <v>544</v>
      </c>
      <c r="D15" s="152">
        <v>1</v>
      </c>
      <c r="E15" s="152">
        <v>11</v>
      </c>
      <c r="F15" s="152">
        <v>0</v>
      </c>
      <c r="G15" s="152" t="s">
        <v>550</v>
      </c>
    </row>
    <row r="16" spans="2:7">
      <c r="B16" s="163" t="s">
        <v>2338</v>
      </c>
      <c r="C16" s="152" t="s">
        <v>544</v>
      </c>
      <c r="D16" s="152">
        <v>1</v>
      </c>
      <c r="E16" s="152">
        <v>11</v>
      </c>
      <c r="F16" s="152">
        <v>111</v>
      </c>
      <c r="G16" s="152" t="s">
        <v>551</v>
      </c>
    </row>
    <row r="17" spans="2:7">
      <c r="B17" s="163" t="s">
        <v>2338</v>
      </c>
      <c r="C17" s="152" t="s">
        <v>544</v>
      </c>
      <c r="D17" s="152">
        <v>1</v>
      </c>
      <c r="E17" s="152">
        <v>11</v>
      </c>
      <c r="F17" s="152">
        <v>112</v>
      </c>
      <c r="G17" s="152" t="s">
        <v>552</v>
      </c>
    </row>
    <row r="18" spans="2:7">
      <c r="B18" s="163" t="s">
        <v>2338</v>
      </c>
      <c r="C18" s="152" t="s">
        <v>544</v>
      </c>
      <c r="D18" s="152">
        <v>1</v>
      </c>
      <c r="E18" s="152">
        <v>11</v>
      </c>
      <c r="F18" s="152">
        <v>113</v>
      </c>
      <c r="G18" s="152" t="s">
        <v>553</v>
      </c>
    </row>
    <row r="19" spans="2:7">
      <c r="B19" s="163" t="s">
        <v>2338</v>
      </c>
      <c r="C19" s="152" t="s">
        <v>544</v>
      </c>
      <c r="D19" s="152">
        <v>1</v>
      </c>
      <c r="E19" s="152">
        <v>11</v>
      </c>
      <c r="F19" s="152">
        <v>114</v>
      </c>
      <c r="G19" s="152" t="s">
        <v>554</v>
      </c>
    </row>
    <row r="20" spans="2:7">
      <c r="B20" s="163" t="s">
        <v>2338</v>
      </c>
      <c r="C20" s="152" t="s">
        <v>544</v>
      </c>
      <c r="D20" s="152">
        <v>1</v>
      </c>
      <c r="E20" s="152">
        <v>11</v>
      </c>
      <c r="F20" s="152">
        <v>115</v>
      </c>
      <c r="G20" s="152" t="s">
        <v>555</v>
      </c>
    </row>
    <row r="21" spans="2:7">
      <c r="B21" s="163" t="s">
        <v>2338</v>
      </c>
      <c r="C21" s="152" t="s">
        <v>544</v>
      </c>
      <c r="D21" s="152">
        <v>1</v>
      </c>
      <c r="E21" s="152">
        <v>11</v>
      </c>
      <c r="F21" s="152">
        <v>116</v>
      </c>
      <c r="G21" s="152" t="s">
        <v>556</v>
      </c>
    </row>
    <row r="22" spans="2:7">
      <c r="B22" s="163" t="s">
        <v>2338</v>
      </c>
      <c r="C22" s="152" t="s">
        <v>544</v>
      </c>
      <c r="D22" s="152">
        <v>1</v>
      </c>
      <c r="E22" s="152">
        <v>11</v>
      </c>
      <c r="F22" s="152">
        <v>117</v>
      </c>
      <c r="G22" s="152" t="s">
        <v>557</v>
      </c>
    </row>
    <row r="23" spans="2:7">
      <c r="B23" s="163" t="s">
        <v>2338</v>
      </c>
      <c r="C23" s="152" t="s">
        <v>544</v>
      </c>
      <c r="D23" s="152">
        <v>1</v>
      </c>
      <c r="E23" s="152">
        <v>11</v>
      </c>
      <c r="F23" s="152">
        <v>119</v>
      </c>
      <c r="G23" s="152" t="s">
        <v>558</v>
      </c>
    </row>
    <row r="24" spans="2:7">
      <c r="B24" s="163" t="s">
        <v>2338</v>
      </c>
      <c r="C24" s="152" t="s">
        <v>544</v>
      </c>
      <c r="D24" s="152">
        <v>1</v>
      </c>
      <c r="E24" s="152">
        <v>12</v>
      </c>
      <c r="F24" s="152">
        <v>0</v>
      </c>
      <c r="G24" s="152" t="s">
        <v>559</v>
      </c>
    </row>
    <row r="25" spans="2:7">
      <c r="B25" s="163" t="s">
        <v>2338</v>
      </c>
      <c r="C25" s="152" t="s">
        <v>544</v>
      </c>
      <c r="D25" s="152">
        <v>1</v>
      </c>
      <c r="E25" s="152">
        <v>12</v>
      </c>
      <c r="F25" s="152">
        <v>121</v>
      </c>
      <c r="G25" s="152" t="s">
        <v>560</v>
      </c>
    </row>
    <row r="26" spans="2:7">
      <c r="B26" s="163" t="s">
        <v>2338</v>
      </c>
      <c r="C26" s="152" t="s">
        <v>544</v>
      </c>
      <c r="D26" s="152">
        <v>1</v>
      </c>
      <c r="E26" s="152">
        <v>12</v>
      </c>
      <c r="F26" s="152">
        <v>122</v>
      </c>
      <c r="G26" s="152" t="s">
        <v>561</v>
      </c>
    </row>
    <row r="27" spans="2:7">
      <c r="B27" s="163" t="s">
        <v>2338</v>
      </c>
      <c r="C27" s="152" t="s">
        <v>544</v>
      </c>
      <c r="D27" s="152">
        <v>1</v>
      </c>
      <c r="E27" s="152">
        <v>12</v>
      </c>
      <c r="F27" s="152">
        <v>123</v>
      </c>
      <c r="G27" s="152" t="s">
        <v>562</v>
      </c>
    </row>
    <row r="28" spans="2:7">
      <c r="B28" s="163" t="s">
        <v>2338</v>
      </c>
      <c r="C28" s="152" t="s">
        <v>544</v>
      </c>
      <c r="D28" s="152">
        <v>1</v>
      </c>
      <c r="E28" s="152">
        <v>12</v>
      </c>
      <c r="F28" s="152">
        <v>124</v>
      </c>
      <c r="G28" s="152" t="s">
        <v>563</v>
      </c>
    </row>
    <row r="29" spans="2:7">
      <c r="B29" s="163" t="s">
        <v>2338</v>
      </c>
      <c r="C29" s="152" t="s">
        <v>544</v>
      </c>
      <c r="D29" s="152">
        <v>1</v>
      </c>
      <c r="E29" s="152">
        <v>12</v>
      </c>
      <c r="F29" s="152">
        <v>125</v>
      </c>
      <c r="G29" s="152" t="s">
        <v>564</v>
      </c>
    </row>
    <row r="30" spans="2:7">
      <c r="B30" s="163" t="s">
        <v>2338</v>
      </c>
      <c r="C30" s="152" t="s">
        <v>544</v>
      </c>
      <c r="D30" s="152">
        <v>1</v>
      </c>
      <c r="E30" s="152">
        <v>12</v>
      </c>
      <c r="F30" s="152">
        <v>126</v>
      </c>
      <c r="G30" s="152" t="s">
        <v>565</v>
      </c>
    </row>
    <row r="31" spans="2:7">
      <c r="B31" s="163" t="s">
        <v>2338</v>
      </c>
      <c r="C31" s="152" t="s">
        <v>544</v>
      </c>
      <c r="D31" s="152">
        <v>1</v>
      </c>
      <c r="E31" s="152">
        <v>12</v>
      </c>
      <c r="F31" s="152">
        <v>129</v>
      </c>
      <c r="G31" s="152" t="s">
        <v>566</v>
      </c>
    </row>
    <row r="32" spans="2:7">
      <c r="B32" s="163" t="s">
        <v>2338</v>
      </c>
      <c r="C32" s="152" t="s">
        <v>544</v>
      </c>
      <c r="D32" s="152">
        <v>1</v>
      </c>
      <c r="E32" s="152">
        <v>13</v>
      </c>
      <c r="F32" s="152">
        <v>0</v>
      </c>
      <c r="G32" s="152" t="s">
        <v>567</v>
      </c>
    </row>
    <row r="33" spans="2:7">
      <c r="B33" s="163" t="s">
        <v>2338</v>
      </c>
      <c r="C33" s="152" t="s">
        <v>544</v>
      </c>
      <c r="D33" s="152">
        <v>1</v>
      </c>
      <c r="E33" s="152">
        <v>13</v>
      </c>
      <c r="F33" s="152">
        <v>131</v>
      </c>
      <c r="G33" s="152" t="s">
        <v>568</v>
      </c>
    </row>
    <row r="34" spans="2:7">
      <c r="B34" s="163" t="s">
        <v>2338</v>
      </c>
      <c r="C34" s="152" t="s">
        <v>544</v>
      </c>
      <c r="D34" s="152">
        <v>1</v>
      </c>
      <c r="E34" s="152">
        <v>13</v>
      </c>
      <c r="F34" s="152">
        <v>132</v>
      </c>
      <c r="G34" s="152" t="s">
        <v>569</v>
      </c>
    </row>
    <row r="35" spans="2:7">
      <c r="B35" s="163" t="s">
        <v>2338</v>
      </c>
      <c r="C35" s="152" t="s">
        <v>544</v>
      </c>
      <c r="D35" s="152">
        <v>1</v>
      </c>
      <c r="E35" s="152">
        <v>13</v>
      </c>
      <c r="F35" s="152">
        <v>133</v>
      </c>
      <c r="G35" s="152" t="s">
        <v>570</v>
      </c>
    </row>
    <row r="36" spans="2:7">
      <c r="B36" s="163" t="s">
        <v>2338</v>
      </c>
      <c r="C36" s="152" t="s">
        <v>544</v>
      </c>
      <c r="D36" s="152">
        <v>1</v>
      </c>
      <c r="E36" s="152">
        <v>13</v>
      </c>
      <c r="F36" s="152">
        <v>134</v>
      </c>
      <c r="G36" s="152" t="s">
        <v>571</v>
      </c>
    </row>
    <row r="37" spans="2:7">
      <c r="B37" s="163" t="s">
        <v>2338</v>
      </c>
      <c r="C37" s="152" t="s">
        <v>544</v>
      </c>
      <c r="D37" s="152">
        <v>1</v>
      </c>
      <c r="E37" s="152">
        <v>14</v>
      </c>
      <c r="F37" s="152">
        <v>0</v>
      </c>
      <c r="G37" s="152" t="s">
        <v>572</v>
      </c>
    </row>
    <row r="38" spans="2:7">
      <c r="B38" s="163" t="s">
        <v>2338</v>
      </c>
      <c r="C38" s="152" t="s">
        <v>544</v>
      </c>
      <c r="D38" s="152">
        <v>1</v>
      </c>
      <c r="E38" s="152">
        <v>14</v>
      </c>
      <c r="F38" s="152">
        <v>141</v>
      </c>
      <c r="G38" s="152" t="s">
        <v>572</v>
      </c>
    </row>
    <row r="39" spans="2:7">
      <c r="B39" s="163" t="s">
        <v>2338</v>
      </c>
      <c r="C39" s="152" t="s">
        <v>544</v>
      </c>
      <c r="D39" s="152">
        <v>2</v>
      </c>
      <c r="E39" s="152">
        <v>0</v>
      </c>
      <c r="F39" s="152">
        <v>0</v>
      </c>
      <c r="G39" s="152" t="s">
        <v>573</v>
      </c>
    </row>
    <row r="40" spans="2:7">
      <c r="B40" s="163" t="s">
        <v>2338</v>
      </c>
      <c r="C40" s="152" t="s">
        <v>544</v>
      </c>
      <c r="D40" s="152">
        <v>2</v>
      </c>
      <c r="E40" s="152">
        <v>20</v>
      </c>
      <c r="F40" s="152">
        <v>0</v>
      </c>
      <c r="G40" s="152" t="s">
        <v>574</v>
      </c>
    </row>
    <row r="41" spans="2:7">
      <c r="B41" s="163" t="s">
        <v>2338</v>
      </c>
      <c r="C41" s="152" t="s">
        <v>544</v>
      </c>
      <c r="D41" s="152">
        <v>2</v>
      </c>
      <c r="E41" s="152">
        <v>20</v>
      </c>
      <c r="F41" s="152">
        <v>200</v>
      </c>
      <c r="G41" s="152" t="s">
        <v>548</v>
      </c>
    </row>
    <row r="42" spans="2:7">
      <c r="B42" s="163" t="s">
        <v>2338</v>
      </c>
      <c r="C42" s="152" t="s">
        <v>544</v>
      </c>
      <c r="D42" s="152">
        <v>2</v>
      </c>
      <c r="E42" s="152">
        <v>20</v>
      </c>
      <c r="F42" s="152">
        <v>209</v>
      </c>
      <c r="G42" s="152" t="s">
        <v>549</v>
      </c>
    </row>
    <row r="43" spans="2:7">
      <c r="B43" s="163" t="s">
        <v>2338</v>
      </c>
      <c r="C43" s="152" t="s">
        <v>544</v>
      </c>
      <c r="D43" s="152">
        <v>2</v>
      </c>
      <c r="E43" s="152">
        <v>21</v>
      </c>
      <c r="F43" s="152">
        <v>0</v>
      </c>
      <c r="G43" s="152" t="s">
        <v>575</v>
      </c>
    </row>
    <row r="44" spans="2:7">
      <c r="B44" s="163" t="s">
        <v>2338</v>
      </c>
      <c r="C44" s="152" t="s">
        <v>544</v>
      </c>
      <c r="D44" s="152">
        <v>2</v>
      </c>
      <c r="E44" s="152">
        <v>21</v>
      </c>
      <c r="F44" s="152">
        <v>211</v>
      </c>
      <c r="G44" s="152" t="s">
        <v>575</v>
      </c>
    </row>
    <row r="45" spans="2:7">
      <c r="B45" s="163" t="s">
        <v>2338</v>
      </c>
      <c r="C45" s="152" t="s">
        <v>544</v>
      </c>
      <c r="D45" s="152">
        <v>2</v>
      </c>
      <c r="E45" s="152">
        <v>22</v>
      </c>
      <c r="F45" s="152">
        <v>0</v>
      </c>
      <c r="G45" s="152" t="s">
        <v>576</v>
      </c>
    </row>
    <row r="46" spans="2:7">
      <c r="B46" s="163" t="s">
        <v>2338</v>
      </c>
      <c r="C46" s="152" t="s">
        <v>544</v>
      </c>
      <c r="D46" s="152">
        <v>2</v>
      </c>
      <c r="E46" s="152">
        <v>22</v>
      </c>
      <c r="F46" s="152">
        <v>221</v>
      </c>
      <c r="G46" s="152" t="s">
        <v>576</v>
      </c>
    </row>
    <row r="47" spans="2:7">
      <c r="B47" s="163" t="s">
        <v>2338</v>
      </c>
      <c r="C47" s="152" t="s">
        <v>544</v>
      </c>
      <c r="D47" s="152">
        <v>2</v>
      </c>
      <c r="E47" s="152">
        <v>23</v>
      </c>
      <c r="F47" s="152">
        <v>0</v>
      </c>
      <c r="G47" s="152" t="s">
        <v>577</v>
      </c>
    </row>
    <row r="48" spans="2:7">
      <c r="B48" s="163" t="s">
        <v>2338</v>
      </c>
      <c r="C48" s="152" t="s">
        <v>544</v>
      </c>
      <c r="D48" s="152">
        <v>2</v>
      </c>
      <c r="E48" s="152">
        <v>23</v>
      </c>
      <c r="F48" s="152">
        <v>231</v>
      </c>
      <c r="G48" s="152" t="s">
        <v>578</v>
      </c>
    </row>
    <row r="49" spans="2:7">
      <c r="B49" s="163" t="s">
        <v>2338</v>
      </c>
      <c r="C49" s="152" t="s">
        <v>544</v>
      </c>
      <c r="D49" s="152">
        <v>2</v>
      </c>
      <c r="E49" s="152">
        <v>23</v>
      </c>
      <c r="F49" s="152">
        <v>239</v>
      </c>
      <c r="G49" s="152" t="s">
        <v>579</v>
      </c>
    </row>
    <row r="50" spans="2:7">
      <c r="B50" s="163" t="s">
        <v>2338</v>
      </c>
      <c r="C50" s="152" t="s">
        <v>544</v>
      </c>
      <c r="D50" s="152">
        <v>2</v>
      </c>
      <c r="E50" s="152">
        <v>24</v>
      </c>
      <c r="F50" s="152">
        <v>0</v>
      </c>
      <c r="G50" s="152" t="s">
        <v>580</v>
      </c>
    </row>
    <row r="51" spans="2:7">
      <c r="B51" s="163" t="s">
        <v>2338</v>
      </c>
      <c r="C51" s="152" t="s">
        <v>544</v>
      </c>
      <c r="D51" s="152">
        <v>2</v>
      </c>
      <c r="E51" s="152">
        <v>24</v>
      </c>
      <c r="F51" s="152">
        <v>241</v>
      </c>
      <c r="G51" s="152" t="s">
        <v>581</v>
      </c>
    </row>
    <row r="52" spans="2:7">
      <c r="B52" s="163" t="s">
        <v>2338</v>
      </c>
      <c r="C52" s="152" t="s">
        <v>544</v>
      </c>
      <c r="D52" s="152">
        <v>2</v>
      </c>
      <c r="E52" s="152">
        <v>24</v>
      </c>
      <c r="F52" s="152">
        <v>242</v>
      </c>
      <c r="G52" s="152" t="s">
        <v>582</v>
      </c>
    </row>
    <row r="53" spans="2:7">
      <c r="B53" s="163" t="s">
        <v>2338</v>
      </c>
      <c r="C53" s="152" t="s">
        <v>544</v>
      </c>
      <c r="D53" s="152">
        <v>2</v>
      </c>
      <c r="E53" s="152">
        <v>24</v>
      </c>
      <c r="F53" s="152">
        <v>243</v>
      </c>
      <c r="G53" s="152" t="s">
        <v>583</v>
      </c>
    </row>
    <row r="54" spans="2:7">
      <c r="B54" s="163" t="s">
        <v>2338</v>
      </c>
      <c r="C54" s="152" t="s">
        <v>544</v>
      </c>
      <c r="D54" s="152">
        <v>2</v>
      </c>
      <c r="E54" s="152">
        <v>24</v>
      </c>
      <c r="F54" s="152">
        <v>249</v>
      </c>
      <c r="G54" s="152" t="s">
        <v>584</v>
      </c>
    </row>
    <row r="55" spans="2:7">
      <c r="B55" s="163" t="s">
        <v>2338</v>
      </c>
      <c r="C55" s="152" t="s">
        <v>544</v>
      </c>
      <c r="D55" s="152">
        <v>2</v>
      </c>
      <c r="E55" s="152">
        <v>29</v>
      </c>
      <c r="F55" s="152">
        <v>0</v>
      </c>
      <c r="G55" s="152" t="s">
        <v>585</v>
      </c>
    </row>
    <row r="56" spans="2:7">
      <c r="B56" s="163" t="s">
        <v>2338</v>
      </c>
      <c r="C56" s="152" t="s">
        <v>544</v>
      </c>
      <c r="D56" s="152">
        <v>2</v>
      </c>
      <c r="E56" s="152">
        <v>29</v>
      </c>
      <c r="F56" s="152">
        <v>299</v>
      </c>
      <c r="G56" s="152" t="s">
        <v>585</v>
      </c>
    </row>
    <row r="57" spans="2:7">
      <c r="B57" s="163" t="s">
        <v>2338</v>
      </c>
      <c r="C57" s="152" t="s">
        <v>586</v>
      </c>
      <c r="D57" s="152">
        <v>0</v>
      </c>
      <c r="E57" s="152">
        <v>0</v>
      </c>
      <c r="F57" s="152">
        <v>0</v>
      </c>
      <c r="G57" s="152" t="s">
        <v>587</v>
      </c>
    </row>
    <row r="58" spans="2:7">
      <c r="B58" s="163" t="s">
        <v>2338</v>
      </c>
      <c r="C58" s="152" t="s">
        <v>586</v>
      </c>
      <c r="D58" s="152">
        <v>3</v>
      </c>
      <c r="E58" s="152">
        <v>0</v>
      </c>
      <c r="F58" s="152">
        <v>0</v>
      </c>
      <c r="G58" s="152" t="s">
        <v>588</v>
      </c>
    </row>
    <row r="59" spans="2:7">
      <c r="B59" s="163" t="s">
        <v>2338</v>
      </c>
      <c r="C59" s="152" t="s">
        <v>586</v>
      </c>
      <c r="D59" s="152">
        <v>3</v>
      </c>
      <c r="E59" s="152">
        <v>30</v>
      </c>
      <c r="F59" s="152">
        <v>0</v>
      </c>
      <c r="G59" s="152" t="s">
        <v>589</v>
      </c>
    </row>
    <row r="60" spans="2:7">
      <c r="B60" s="163" t="s">
        <v>2338</v>
      </c>
      <c r="C60" s="152" t="s">
        <v>586</v>
      </c>
      <c r="D60" s="152">
        <v>3</v>
      </c>
      <c r="E60" s="152">
        <v>30</v>
      </c>
      <c r="F60" s="152">
        <v>300</v>
      </c>
      <c r="G60" s="152" t="s">
        <v>548</v>
      </c>
    </row>
    <row r="61" spans="2:7">
      <c r="B61" s="163" t="s">
        <v>2338</v>
      </c>
      <c r="C61" s="152" t="s">
        <v>586</v>
      </c>
      <c r="D61" s="152">
        <v>3</v>
      </c>
      <c r="E61" s="152">
        <v>30</v>
      </c>
      <c r="F61" s="152">
        <v>309</v>
      </c>
      <c r="G61" s="152" t="s">
        <v>549</v>
      </c>
    </row>
    <row r="62" spans="2:7">
      <c r="B62" s="163" t="s">
        <v>2338</v>
      </c>
      <c r="C62" s="152" t="s">
        <v>586</v>
      </c>
      <c r="D62" s="152">
        <v>3</v>
      </c>
      <c r="E62" s="152">
        <v>31</v>
      </c>
      <c r="F62" s="152">
        <v>0</v>
      </c>
      <c r="G62" s="152" t="s">
        <v>590</v>
      </c>
    </row>
    <row r="63" spans="2:7">
      <c r="B63" s="163" t="s">
        <v>2338</v>
      </c>
      <c r="C63" s="152" t="s">
        <v>586</v>
      </c>
      <c r="D63" s="152">
        <v>3</v>
      </c>
      <c r="E63" s="152">
        <v>31</v>
      </c>
      <c r="F63" s="152">
        <v>311</v>
      </c>
      <c r="G63" s="152" t="s">
        <v>591</v>
      </c>
    </row>
    <row r="64" spans="2:7">
      <c r="B64" s="163" t="s">
        <v>2338</v>
      </c>
      <c r="C64" s="152" t="s">
        <v>586</v>
      </c>
      <c r="D64" s="152">
        <v>3</v>
      </c>
      <c r="E64" s="152">
        <v>31</v>
      </c>
      <c r="F64" s="152">
        <v>312</v>
      </c>
      <c r="G64" s="152" t="s">
        <v>592</v>
      </c>
    </row>
    <row r="65" spans="2:7">
      <c r="B65" s="163" t="s">
        <v>2338</v>
      </c>
      <c r="C65" s="152" t="s">
        <v>586</v>
      </c>
      <c r="D65" s="152">
        <v>3</v>
      </c>
      <c r="E65" s="152">
        <v>31</v>
      </c>
      <c r="F65" s="152">
        <v>313</v>
      </c>
      <c r="G65" s="152" t="s">
        <v>593</v>
      </c>
    </row>
    <row r="66" spans="2:7">
      <c r="B66" s="163" t="s">
        <v>2338</v>
      </c>
      <c r="C66" s="152" t="s">
        <v>586</v>
      </c>
      <c r="D66" s="152">
        <v>3</v>
      </c>
      <c r="E66" s="152">
        <v>31</v>
      </c>
      <c r="F66" s="152">
        <v>314</v>
      </c>
      <c r="G66" s="152" t="s">
        <v>594</v>
      </c>
    </row>
    <row r="67" spans="2:7">
      <c r="B67" s="163" t="s">
        <v>2338</v>
      </c>
      <c r="C67" s="152" t="s">
        <v>586</v>
      </c>
      <c r="D67" s="152">
        <v>3</v>
      </c>
      <c r="E67" s="152">
        <v>31</v>
      </c>
      <c r="F67" s="152">
        <v>315</v>
      </c>
      <c r="G67" s="152" t="s">
        <v>595</v>
      </c>
    </row>
    <row r="68" spans="2:7">
      <c r="B68" s="163" t="s">
        <v>2338</v>
      </c>
      <c r="C68" s="152" t="s">
        <v>586</v>
      </c>
      <c r="D68" s="152">
        <v>3</v>
      </c>
      <c r="E68" s="152">
        <v>31</v>
      </c>
      <c r="F68" s="152">
        <v>316</v>
      </c>
      <c r="G68" s="152" t="s">
        <v>596</v>
      </c>
    </row>
    <row r="69" spans="2:7">
      <c r="B69" s="163" t="s">
        <v>2338</v>
      </c>
      <c r="C69" s="152" t="s">
        <v>586</v>
      </c>
      <c r="D69" s="152">
        <v>3</v>
      </c>
      <c r="E69" s="152">
        <v>31</v>
      </c>
      <c r="F69" s="152">
        <v>317</v>
      </c>
      <c r="G69" s="152" t="s">
        <v>597</v>
      </c>
    </row>
    <row r="70" spans="2:7">
      <c r="B70" s="163" t="s">
        <v>2338</v>
      </c>
      <c r="C70" s="152" t="s">
        <v>586</v>
      </c>
      <c r="D70" s="152">
        <v>3</v>
      </c>
      <c r="E70" s="152">
        <v>31</v>
      </c>
      <c r="F70" s="152">
        <v>318</v>
      </c>
      <c r="G70" s="152" t="s">
        <v>598</v>
      </c>
    </row>
    <row r="71" spans="2:7">
      <c r="B71" s="163" t="s">
        <v>2338</v>
      </c>
      <c r="C71" s="152" t="s">
        <v>586</v>
      </c>
      <c r="D71" s="152">
        <v>3</v>
      </c>
      <c r="E71" s="152">
        <v>31</v>
      </c>
      <c r="F71" s="152">
        <v>319</v>
      </c>
      <c r="G71" s="152" t="s">
        <v>599</v>
      </c>
    </row>
    <row r="72" spans="2:7">
      <c r="B72" s="163" t="s">
        <v>2338</v>
      </c>
      <c r="C72" s="152" t="s">
        <v>586</v>
      </c>
      <c r="D72" s="152">
        <v>3</v>
      </c>
      <c r="E72" s="152">
        <v>32</v>
      </c>
      <c r="F72" s="152">
        <v>0</v>
      </c>
      <c r="G72" s="152" t="s">
        <v>600</v>
      </c>
    </row>
    <row r="73" spans="2:7">
      <c r="B73" s="163" t="s">
        <v>2338</v>
      </c>
      <c r="C73" s="152" t="s">
        <v>586</v>
      </c>
      <c r="D73" s="152">
        <v>3</v>
      </c>
      <c r="E73" s="152">
        <v>32</v>
      </c>
      <c r="F73" s="152">
        <v>321</v>
      </c>
      <c r="G73" s="152" t="s">
        <v>600</v>
      </c>
    </row>
    <row r="74" spans="2:7">
      <c r="B74" s="163" t="s">
        <v>2338</v>
      </c>
      <c r="C74" s="152" t="s">
        <v>586</v>
      </c>
      <c r="D74" s="152">
        <v>4</v>
      </c>
      <c r="E74" s="152">
        <v>0</v>
      </c>
      <c r="F74" s="152">
        <v>0</v>
      </c>
      <c r="G74" s="152" t="s">
        <v>601</v>
      </c>
    </row>
    <row r="75" spans="2:7">
      <c r="B75" s="163" t="s">
        <v>2338</v>
      </c>
      <c r="C75" s="152" t="s">
        <v>586</v>
      </c>
      <c r="D75" s="152">
        <v>4</v>
      </c>
      <c r="E75" s="152">
        <v>40</v>
      </c>
      <c r="F75" s="152">
        <v>0</v>
      </c>
      <c r="G75" s="152" t="s">
        <v>602</v>
      </c>
    </row>
    <row r="76" spans="2:7">
      <c r="B76" s="163" t="s">
        <v>2338</v>
      </c>
      <c r="C76" s="152" t="s">
        <v>586</v>
      </c>
      <c r="D76" s="152">
        <v>4</v>
      </c>
      <c r="E76" s="152">
        <v>40</v>
      </c>
      <c r="F76" s="152">
        <v>400</v>
      </c>
      <c r="G76" s="152" t="s">
        <v>548</v>
      </c>
    </row>
    <row r="77" spans="2:7">
      <c r="B77" s="163" t="s">
        <v>2338</v>
      </c>
      <c r="C77" s="152" t="s">
        <v>586</v>
      </c>
      <c r="D77" s="152">
        <v>4</v>
      </c>
      <c r="E77" s="152">
        <v>40</v>
      </c>
      <c r="F77" s="152">
        <v>409</v>
      </c>
      <c r="G77" s="152" t="s">
        <v>549</v>
      </c>
    </row>
    <row r="78" spans="2:7">
      <c r="B78" s="163" t="s">
        <v>2338</v>
      </c>
      <c r="C78" s="152" t="s">
        <v>586</v>
      </c>
      <c r="D78" s="152">
        <v>4</v>
      </c>
      <c r="E78" s="152">
        <v>41</v>
      </c>
      <c r="F78" s="152">
        <v>0</v>
      </c>
      <c r="G78" s="152" t="s">
        <v>603</v>
      </c>
    </row>
    <row r="79" spans="2:7">
      <c r="B79" s="163" t="s">
        <v>2338</v>
      </c>
      <c r="C79" s="152" t="s">
        <v>586</v>
      </c>
      <c r="D79" s="152">
        <v>4</v>
      </c>
      <c r="E79" s="152">
        <v>41</v>
      </c>
      <c r="F79" s="152">
        <v>411</v>
      </c>
      <c r="G79" s="152" t="s">
        <v>604</v>
      </c>
    </row>
    <row r="80" spans="2:7">
      <c r="B80" s="163" t="s">
        <v>2338</v>
      </c>
      <c r="C80" s="152" t="s">
        <v>586</v>
      </c>
      <c r="D80" s="152">
        <v>4</v>
      </c>
      <c r="E80" s="152">
        <v>41</v>
      </c>
      <c r="F80" s="152">
        <v>412</v>
      </c>
      <c r="G80" s="152" t="s">
        <v>605</v>
      </c>
    </row>
    <row r="81" spans="2:7">
      <c r="B81" s="163" t="s">
        <v>2338</v>
      </c>
      <c r="C81" s="152" t="s">
        <v>586</v>
      </c>
      <c r="D81" s="152">
        <v>4</v>
      </c>
      <c r="E81" s="152">
        <v>41</v>
      </c>
      <c r="F81" s="152">
        <v>413</v>
      </c>
      <c r="G81" s="152" t="s">
        <v>606</v>
      </c>
    </row>
    <row r="82" spans="2:7">
      <c r="B82" s="163" t="s">
        <v>2338</v>
      </c>
      <c r="C82" s="152" t="s">
        <v>586</v>
      </c>
      <c r="D82" s="152">
        <v>4</v>
      </c>
      <c r="E82" s="152">
        <v>41</v>
      </c>
      <c r="F82" s="152">
        <v>414</v>
      </c>
      <c r="G82" s="152" t="s">
        <v>607</v>
      </c>
    </row>
    <row r="83" spans="2:7">
      <c r="B83" s="163" t="s">
        <v>2338</v>
      </c>
      <c r="C83" s="152" t="s">
        <v>586</v>
      </c>
      <c r="D83" s="152">
        <v>4</v>
      </c>
      <c r="E83" s="152">
        <v>41</v>
      </c>
      <c r="F83" s="152">
        <v>415</v>
      </c>
      <c r="G83" s="152" t="s">
        <v>608</v>
      </c>
    </row>
    <row r="84" spans="2:7">
      <c r="B84" s="163" t="s">
        <v>2338</v>
      </c>
      <c r="C84" s="152" t="s">
        <v>586</v>
      </c>
      <c r="D84" s="152">
        <v>4</v>
      </c>
      <c r="E84" s="152">
        <v>41</v>
      </c>
      <c r="F84" s="152">
        <v>419</v>
      </c>
      <c r="G84" s="152" t="s">
        <v>609</v>
      </c>
    </row>
    <row r="85" spans="2:7">
      <c r="B85" s="163" t="s">
        <v>2338</v>
      </c>
      <c r="C85" s="152" t="s">
        <v>586</v>
      </c>
      <c r="D85" s="152">
        <v>4</v>
      </c>
      <c r="E85" s="152">
        <v>42</v>
      </c>
      <c r="F85" s="152">
        <v>0</v>
      </c>
      <c r="G85" s="152" t="s">
        <v>610</v>
      </c>
    </row>
    <row r="86" spans="2:7">
      <c r="B86" s="163" t="s">
        <v>2338</v>
      </c>
      <c r="C86" s="152" t="s">
        <v>586</v>
      </c>
      <c r="D86" s="152">
        <v>4</v>
      </c>
      <c r="E86" s="152">
        <v>42</v>
      </c>
      <c r="F86" s="152">
        <v>421</v>
      </c>
      <c r="G86" s="152" t="s">
        <v>610</v>
      </c>
    </row>
    <row r="87" spans="2:7">
      <c r="B87" s="163" t="s">
        <v>2338</v>
      </c>
      <c r="C87" s="152" t="s">
        <v>611</v>
      </c>
      <c r="D87" s="152">
        <v>0</v>
      </c>
      <c r="E87" s="152">
        <v>0</v>
      </c>
      <c r="F87" s="152">
        <v>0</v>
      </c>
      <c r="G87" s="152" t="s">
        <v>612</v>
      </c>
    </row>
    <row r="88" spans="2:7">
      <c r="B88" s="163" t="s">
        <v>2338</v>
      </c>
      <c r="C88" s="152" t="s">
        <v>611</v>
      </c>
      <c r="D88" s="152">
        <v>5</v>
      </c>
      <c r="E88" s="152">
        <v>0</v>
      </c>
      <c r="F88" s="152">
        <v>0</v>
      </c>
      <c r="G88" s="152" t="s">
        <v>612</v>
      </c>
    </row>
    <row r="89" spans="2:7">
      <c r="B89" s="163" t="s">
        <v>2338</v>
      </c>
      <c r="C89" s="152" t="s">
        <v>611</v>
      </c>
      <c r="D89" s="152">
        <v>5</v>
      </c>
      <c r="E89" s="152">
        <v>50</v>
      </c>
      <c r="F89" s="152">
        <v>0</v>
      </c>
      <c r="G89" s="152" t="s">
        <v>613</v>
      </c>
    </row>
    <row r="90" spans="2:7">
      <c r="B90" s="163" t="s">
        <v>2338</v>
      </c>
      <c r="C90" s="152" t="s">
        <v>611</v>
      </c>
      <c r="D90" s="152">
        <v>5</v>
      </c>
      <c r="E90" s="152">
        <v>50</v>
      </c>
      <c r="F90" s="152">
        <v>500</v>
      </c>
      <c r="G90" s="152" t="s">
        <v>548</v>
      </c>
    </row>
    <row r="91" spans="2:7">
      <c r="B91" s="163" t="s">
        <v>2338</v>
      </c>
      <c r="C91" s="152" t="s">
        <v>611</v>
      </c>
      <c r="D91" s="152">
        <v>5</v>
      </c>
      <c r="E91" s="152">
        <v>50</v>
      </c>
      <c r="F91" s="152">
        <v>509</v>
      </c>
      <c r="G91" s="152" t="s">
        <v>549</v>
      </c>
    </row>
    <row r="92" spans="2:7">
      <c r="B92" s="163" t="s">
        <v>2338</v>
      </c>
      <c r="C92" s="152" t="s">
        <v>611</v>
      </c>
      <c r="D92" s="152">
        <v>5</v>
      </c>
      <c r="E92" s="152">
        <v>51</v>
      </c>
      <c r="F92" s="152">
        <v>0</v>
      </c>
      <c r="G92" s="152" t="s">
        <v>614</v>
      </c>
    </row>
    <row r="93" spans="2:7">
      <c r="B93" s="163" t="s">
        <v>2338</v>
      </c>
      <c r="C93" s="152" t="s">
        <v>611</v>
      </c>
      <c r="D93" s="152">
        <v>5</v>
      </c>
      <c r="E93" s="152">
        <v>51</v>
      </c>
      <c r="F93" s="152">
        <v>511</v>
      </c>
      <c r="G93" s="152" t="s">
        <v>615</v>
      </c>
    </row>
    <row r="94" spans="2:7">
      <c r="B94" s="163" t="s">
        <v>2338</v>
      </c>
      <c r="C94" s="152" t="s">
        <v>611</v>
      </c>
      <c r="D94" s="152">
        <v>5</v>
      </c>
      <c r="E94" s="152">
        <v>51</v>
      </c>
      <c r="F94" s="152">
        <v>512</v>
      </c>
      <c r="G94" s="152" t="s">
        <v>616</v>
      </c>
    </row>
    <row r="95" spans="2:7">
      <c r="B95" s="163" t="s">
        <v>2338</v>
      </c>
      <c r="C95" s="152" t="s">
        <v>611</v>
      </c>
      <c r="D95" s="152">
        <v>5</v>
      </c>
      <c r="E95" s="152">
        <v>51</v>
      </c>
      <c r="F95" s="152">
        <v>513</v>
      </c>
      <c r="G95" s="152" t="s">
        <v>617</v>
      </c>
    </row>
    <row r="96" spans="2:7">
      <c r="B96" s="163" t="s">
        <v>2338</v>
      </c>
      <c r="C96" s="152" t="s">
        <v>611</v>
      </c>
      <c r="D96" s="152">
        <v>5</v>
      </c>
      <c r="E96" s="152">
        <v>51</v>
      </c>
      <c r="F96" s="152">
        <v>519</v>
      </c>
      <c r="G96" s="152" t="s">
        <v>618</v>
      </c>
    </row>
    <row r="97" spans="2:7">
      <c r="B97" s="163" t="s">
        <v>2338</v>
      </c>
      <c r="C97" s="152" t="s">
        <v>611</v>
      </c>
      <c r="D97" s="152">
        <v>5</v>
      </c>
      <c r="E97" s="152">
        <v>52</v>
      </c>
      <c r="F97" s="152">
        <v>0</v>
      </c>
      <c r="G97" s="152" t="s">
        <v>619</v>
      </c>
    </row>
    <row r="98" spans="2:7">
      <c r="B98" s="163" t="s">
        <v>2338</v>
      </c>
      <c r="C98" s="152" t="s">
        <v>611</v>
      </c>
      <c r="D98" s="152">
        <v>5</v>
      </c>
      <c r="E98" s="152">
        <v>52</v>
      </c>
      <c r="F98" s="152">
        <v>521</v>
      </c>
      <c r="G98" s="152" t="s">
        <v>620</v>
      </c>
    </row>
    <row r="99" spans="2:7">
      <c r="B99" s="163" t="s">
        <v>2338</v>
      </c>
      <c r="C99" s="152" t="s">
        <v>611</v>
      </c>
      <c r="D99" s="152">
        <v>5</v>
      </c>
      <c r="E99" s="152">
        <v>52</v>
      </c>
      <c r="F99" s="152">
        <v>522</v>
      </c>
      <c r="G99" s="152" t="s">
        <v>621</v>
      </c>
    </row>
    <row r="100" spans="2:7">
      <c r="B100" s="163" t="s">
        <v>2338</v>
      </c>
      <c r="C100" s="152" t="s">
        <v>611</v>
      </c>
      <c r="D100" s="152">
        <v>5</v>
      </c>
      <c r="E100" s="152">
        <v>53</v>
      </c>
      <c r="F100" s="152">
        <v>0</v>
      </c>
      <c r="G100" s="152" t="s">
        <v>622</v>
      </c>
    </row>
    <row r="101" spans="2:7">
      <c r="B101" s="163" t="s">
        <v>2338</v>
      </c>
      <c r="C101" s="152" t="s">
        <v>611</v>
      </c>
      <c r="D101" s="152">
        <v>5</v>
      </c>
      <c r="E101" s="152">
        <v>53</v>
      </c>
      <c r="F101" s="152">
        <v>531</v>
      </c>
      <c r="G101" s="152" t="s">
        <v>623</v>
      </c>
    </row>
    <row r="102" spans="2:7">
      <c r="B102" s="163" t="s">
        <v>2338</v>
      </c>
      <c r="C102" s="152" t="s">
        <v>611</v>
      </c>
      <c r="D102" s="152">
        <v>5</v>
      </c>
      <c r="E102" s="152">
        <v>53</v>
      </c>
      <c r="F102" s="152">
        <v>532</v>
      </c>
      <c r="G102" s="152" t="s">
        <v>624</v>
      </c>
    </row>
    <row r="103" spans="2:7">
      <c r="B103" s="163" t="s">
        <v>2338</v>
      </c>
      <c r="C103" s="152" t="s">
        <v>611</v>
      </c>
      <c r="D103" s="152">
        <v>5</v>
      </c>
      <c r="E103" s="152">
        <v>54</v>
      </c>
      <c r="F103" s="152">
        <v>0</v>
      </c>
      <c r="G103" s="152" t="s">
        <v>625</v>
      </c>
    </row>
    <row r="104" spans="2:7">
      <c r="B104" s="163" t="s">
        <v>2338</v>
      </c>
      <c r="C104" s="152" t="s">
        <v>611</v>
      </c>
      <c r="D104" s="152">
        <v>5</v>
      </c>
      <c r="E104" s="152">
        <v>54</v>
      </c>
      <c r="F104" s="152">
        <v>541</v>
      </c>
      <c r="G104" s="152" t="s">
        <v>626</v>
      </c>
    </row>
    <row r="105" spans="2:7">
      <c r="B105" s="163" t="s">
        <v>2338</v>
      </c>
      <c r="C105" s="152" t="s">
        <v>611</v>
      </c>
      <c r="D105" s="152">
        <v>5</v>
      </c>
      <c r="E105" s="152">
        <v>54</v>
      </c>
      <c r="F105" s="152">
        <v>542</v>
      </c>
      <c r="G105" s="152" t="s">
        <v>627</v>
      </c>
    </row>
    <row r="106" spans="2:7">
      <c r="B106" s="163" t="s">
        <v>2338</v>
      </c>
      <c r="C106" s="152" t="s">
        <v>611</v>
      </c>
      <c r="D106" s="152">
        <v>5</v>
      </c>
      <c r="E106" s="152">
        <v>54</v>
      </c>
      <c r="F106" s="152">
        <v>543</v>
      </c>
      <c r="G106" s="152" t="s">
        <v>628</v>
      </c>
    </row>
    <row r="107" spans="2:7">
      <c r="B107" s="163" t="s">
        <v>2338</v>
      </c>
      <c r="C107" s="152" t="s">
        <v>611</v>
      </c>
      <c r="D107" s="152">
        <v>5</v>
      </c>
      <c r="E107" s="152">
        <v>54</v>
      </c>
      <c r="F107" s="152">
        <v>544</v>
      </c>
      <c r="G107" s="152" t="s">
        <v>629</v>
      </c>
    </row>
    <row r="108" spans="2:7">
      <c r="B108" s="163" t="s">
        <v>2338</v>
      </c>
      <c r="C108" s="152" t="s">
        <v>611</v>
      </c>
      <c r="D108" s="152">
        <v>5</v>
      </c>
      <c r="E108" s="152">
        <v>54</v>
      </c>
      <c r="F108" s="152">
        <v>545</v>
      </c>
      <c r="G108" s="152" t="s">
        <v>630</v>
      </c>
    </row>
    <row r="109" spans="2:7">
      <c r="B109" s="163" t="s">
        <v>2338</v>
      </c>
      <c r="C109" s="152" t="s">
        <v>611</v>
      </c>
      <c r="D109" s="152">
        <v>5</v>
      </c>
      <c r="E109" s="152">
        <v>54</v>
      </c>
      <c r="F109" s="152">
        <v>546</v>
      </c>
      <c r="G109" s="152" t="s">
        <v>631</v>
      </c>
    </row>
    <row r="110" spans="2:7">
      <c r="B110" s="163" t="s">
        <v>2338</v>
      </c>
      <c r="C110" s="152" t="s">
        <v>611</v>
      </c>
      <c r="D110" s="152">
        <v>5</v>
      </c>
      <c r="E110" s="152">
        <v>54</v>
      </c>
      <c r="F110" s="152">
        <v>547</v>
      </c>
      <c r="G110" s="152" t="s">
        <v>632</v>
      </c>
    </row>
    <row r="111" spans="2:7">
      <c r="B111" s="163" t="s">
        <v>2338</v>
      </c>
      <c r="C111" s="152" t="s">
        <v>611</v>
      </c>
      <c r="D111" s="152">
        <v>5</v>
      </c>
      <c r="E111" s="152">
        <v>54</v>
      </c>
      <c r="F111" s="152">
        <v>548</v>
      </c>
      <c r="G111" s="152" t="s">
        <v>633</v>
      </c>
    </row>
    <row r="112" spans="2:7">
      <c r="B112" s="163" t="s">
        <v>2338</v>
      </c>
      <c r="C112" s="152" t="s">
        <v>611</v>
      </c>
      <c r="D112" s="152">
        <v>5</v>
      </c>
      <c r="E112" s="152">
        <v>54</v>
      </c>
      <c r="F112" s="152">
        <v>549</v>
      </c>
      <c r="G112" s="152" t="s">
        <v>634</v>
      </c>
    </row>
    <row r="113" spans="2:7">
      <c r="B113" s="163" t="s">
        <v>2338</v>
      </c>
      <c r="C113" s="152" t="s">
        <v>611</v>
      </c>
      <c r="D113" s="152">
        <v>5</v>
      </c>
      <c r="E113" s="152">
        <v>55</v>
      </c>
      <c r="F113" s="152">
        <v>0</v>
      </c>
      <c r="G113" s="152" t="s">
        <v>635</v>
      </c>
    </row>
    <row r="114" spans="2:7">
      <c r="B114" s="163" t="s">
        <v>2338</v>
      </c>
      <c r="C114" s="152" t="s">
        <v>611</v>
      </c>
      <c r="D114" s="152">
        <v>5</v>
      </c>
      <c r="E114" s="152">
        <v>55</v>
      </c>
      <c r="F114" s="152">
        <v>551</v>
      </c>
      <c r="G114" s="152" t="s">
        <v>636</v>
      </c>
    </row>
    <row r="115" spans="2:7">
      <c r="B115" s="163" t="s">
        <v>2338</v>
      </c>
      <c r="C115" s="152" t="s">
        <v>611</v>
      </c>
      <c r="D115" s="152">
        <v>5</v>
      </c>
      <c r="E115" s="152">
        <v>55</v>
      </c>
      <c r="F115" s="152">
        <v>552</v>
      </c>
      <c r="G115" s="152" t="s">
        <v>637</v>
      </c>
    </row>
    <row r="116" spans="2:7">
      <c r="B116" s="163" t="s">
        <v>2338</v>
      </c>
      <c r="C116" s="152" t="s">
        <v>611</v>
      </c>
      <c r="D116" s="152">
        <v>5</v>
      </c>
      <c r="E116" s="152">
        <v>55</v>
      </c>
      <c r="F116" s="152">
        <v>553</v>
      </c>
      <c r="G116" s="152" t="s">
        <v>638</v>
      </c>
    </row>
    <row r="117" spans="2:7">
      <c r="B117" s="163" t="s">
        <v>2338</v>
      </c>
      <c r="C117" s="152" t="s">
        <v>611</v>
      </c>
      <c r="D117" s="152">
        <v>5</v>
      </c>
      <c r="E117" s="152">
        <v>55</v>
      </c>
      <c r="F117" s="152">
        <v>554</v>
      </c>
      <c r="G117" s="152" t="s">
        <v>639</v>
      </c>
    </row>
    <row r="118" spans="2:7">
      <c r="B118" s="163" t="s">
        <v>2338</v>
      </c>
      <c r="C118" s="152" t="s">
        <v>611</v>
      </c>
      <c r="D118" s="152">
        <v>5</v>
      </c>
      <c r="E118" s="152">
        <v>55</v>
      </c>
      <c r="F118" s="152">
        <v>555</v>
      </c>
      <c r="G118" s="152" t="s">
        <v>640</v>
      </c>
    </row>
    <row r="119" spans="2:7">
      <c r="B119" s="163" t="s">
        <v>2338</v>
      </c>
      <c r="C119" s="152" t="s">
        <v>611</v>
      </c>
      <c r="D119" s="152">
        <v>5</v>
      </c>
      <c r="E119" s="152">
        <v>55</v>
      </c>
      <c r="F119" s="152">
        <v>556</v>
      </c>
      <c r="G119" s="152" t="s">
        <v>641</v>
      </c>
    </row>
    <row r="120" spans="2:7">
      <c r="B120" s="163" t="s">
        <v>2338</v>
      </c>
      <c r="C120" s="152" t="s">
        <v>611</v>
      </c>
      <c r="D120" s="152">
        <v>5</v>
      </c>
      <c r="E120" s="152">
        <v>55</v>
      </c>
      <c r="F120" s="152">
        <v>557</v>
      </c>
      <c r="G120" s="152" t="s">
        <v>642</v>
      </c>
    </row>
    <row r="121" spans="2:7">
      <c r="B121" s="163" t="s">
        <v>2338</v>
      </c>
      <c r="C121" s="152" t="s">
        <v>611</v>
      </c>
      <c r="D121" s="152">
        <v>5</v>
      </c>
      <c r="E121" s="152">
        <v>55</v>
      </c>
      <c r="F121" s="152">
        <v>559</v>
      </c>
      <c r="G121" s="152" t="s">
        <v>643</v>
      </c>
    </row>
    <row r="122" spans="2:7">
      <c r="B122" s="163" t="s">
        <v>2338</v>
      </c>
      <c r="C122" s="152" t="s">
        <v>611</v>
      </c>
      <c r="D122" s="152">
        <v>5</v>
      </c>
      <c r="E122" s="152">
        <v>59</v>
      </c>
      <c r="F122" s="152">
        <v>0</v>
      </c>
      <c r="G122" s="152" t="s">
        <v>644</v>
      </c>
    </row>
    <row r="123" spans="2:7">
      <c r="B123" s="163" t="s">
        <v>2338</v>
      </c>
      <c r="C123" s="152" t="s">
        <v>611</v>
      </c>
      <c r="D123" s="152">
        <v>5</v>
      </c>
      <c r="E123" s="152">
        <v>59</v>
      </c>
      <c r="F123" s="152">
        <v>591</v>
      </c>
      <c r="G123" s="152" t="s">
        <v>645</v>
      </c>
    </row>
    <row r="124" spans="2:7">
      <c r="B124" s="163" t="s">
        <v>2338</v>
      </c>
      <c r="C124" s="152" t="s">
        <v>611</v>
      </c>
      <c r="D124" s="152">
        <v>5</v>
      </c>
      <c r="E124" s="152">
        <v>59</v>
      </c>
      <c r="F124" s="152">
        <v>592</v>
      </c>
      <c r="G124" s="152" t="s">
        <v>646</v>
      </c>
    </row>
    <row r="125" spans="2:7">
      <c r="B125" s="163" t="s">
        <v>2338</v>
      </c>
      <c r="C125" s="152" t="s">
        <v>611</v>
      </c>
      <c r="D125" s="152">
        <v>5</v>
      </c>
      <c r="E125" s="152">
        <v>59</v>
      </c>
      <c r="F125" s="152">
        <v>593</v>
      </c>
      <c r="G125" s="152" t="s">
        <v>647</v>
      </c>
    </row>
    <row r="126" spans="2:7">
      <c r="B126" s="163" t="s">
        <v>2338</v>
      </c>
      <c r="C126" s="152" t="s">
        <v>611</v>
      </c>
      <c r="D126" s="152">
        <v>5</v>
      </c>
      <c r="E126" s="152">
        <v>59</v>
      </c>
      <c r="F126" s="152">
        <v>594</v>
      </c>
      <c r="G126" s="152" t="s">
        <v>648</v>
      </c>
    </row>
    <row r="127" spans="2:7">
      <c r="B127" s="163" t="s">
        <v>2338</v>
      </c>
      <c r="C127" s="152" t="s">
        <v>611</v>
      </c>
      <c r="D127" s="152">
        <v>5</v>
      </c>
      <c r="E127" s="152">
        <v>59</v>
      </c>
      <c r="F127" s="152">
        <v>599</v>
      </c>
      <c r="G127" s="152" t="s">
        <v>649</v>
      </c>
    </row>
    <row r="128" spans="2:7">
      <c r="B128" s="163" t="s">
        <v>2338</v>
      </c>
      <c r="C128" s="152" t="s">
        <v>650</v>
      </c>
      <c r="D128" s="152">
        <v>0</v>
      </c>
      <c r="E128" s="152">
        <v>0</v>
      </c>
      <c r="F128" s="152">
        <v>0</v>
      </c>
      <c r="G128" s="152" t="s">
        <v>651</v>
      </c>
    </row>
    <row r="129" spans="2:7">
      <c r="B129" s="163" t="s">
        <v>2338</v>
      </c>
      <c r="C129" s="152" t="s">
        <v>650</v>
      </c>
      <c r="D129" s="152">
        <v>6</v>
      </c>
      <c r="E129" s="152">
        <v>0</v>
      </c>
      <c r="F129" s="152">
        <v>0</v>
      </c>
      <c r="G129" s="152" t="s">
        <v>652</v>
      </c>
    </row>
    <row r="130" spans="2:7">
      <c r="B130" s="163" t="s">
        <v>2338</v>
      </c>
      <c r="C130" s="152" t="s">
        <v>650</v>
      </c>
      <c r="D130" s="152">
        <v>6</v>
      </c>
      <c r="E130" s="152">
        <v>60</v>
      </c>
      <c r="F130" s="152">
        <v>0</v>
      </c>
      <c r="G130" s="152" t="s">
        <v>653</v>
      </c>
    </row>
    <row r="131" spans="2:7">
      <c r="B131" s="163" t="s">
        <v>2338</v>
      </c>
      <c r="C131" s="152" t="s">
        <v>650</v>
      </c>
      <c r="D131" s="152">
        <v>6</v>
      </c>
      <c r="E131" s="152">
        <v>60</v>
      </c>
      <c r="F131" s="152">
        <v>600</v>
      </c>
      <c r="G131" s="152" t="s">
        <v>548</v>
      </c>
    </row>
    <row r="132" spans="2:7">
      <c r="B132" s="163" t="s">
        <v>2338</v>
      </c>
      <c r="C132" s="152" t="s">
        <v>650</v>
      </c>
      <c r="D132" s="152">
        <v>6</v>
      </c>
      <c r="E132" s="152">
        <v>60</v>
      </c>
      <c r="F132" s="152">
        <v>609</v>
      </c>
      <c r="G132" s="152" t="s">
        <v>549</v>
      </c>
    </row>
    <row r="133" spans="2:7">
      <c r="B133" s="163" t="s">
        <v>2338</v>
      </c>
      <c r="C133" s="152" t="s">
        <v>650</v>
      </c>
      <c r="D133" s="152">
        <v>6</v>
      </c>
      <c r="E133" s="152">
        <v>61</v>
      </c>
      <c r="F133" s="152">
        <v>0</v>
      </c>
      <c r="G133" s="152" t="s">
        <v>654</v>
      </c>
    </row>
    <row r="134" spans="2:7">
      <c r="B134" s="163" t="s">
        <v>2338</v>
      </c>
      <c r="C134" s="152" t="s">
        <v>650</v>
      </c>
      <c r="D134" s="152">
        <v>6</v>
      </c>
      <c r="E134" s="152">
        <v>61</v>
      </c>
      <c r="F134" s="152">
        <v>611</v>
      </c>
      <c r="G134" s="152" t="s">
        <v>654</v>
      </c>
    </row>
    <row r="135" spans="2:7">
      <c r="B135" s="163" t="s">
        <v>2338</v>
      </c>
      <c r="C135" s="152" t="s">
        <v>650</v>
      </c>
      <c r="D135" s="152">
        <v>6</v>
      </c>
      <c r="E135" s="152">
        <v>62</v>
      </c>
      <c r="F135" s="152">
        <v>0</v>
      </c>
      <c r="G135" s="152" t="s">
        <v>655</v>
      </c>
    </row>
    <row r="136" spans="2:7">
      <c r="B136" s="163" t="s">
        <v>2338</v>
      </c>
      <c r="C136" s="152" t="s">
        <v>650</v>
      </c>
      <c r="D136" s="152">
        <v>6</v>
      </c>
      <c r="E136" s="152">
        <v>62</v>
      </c>
      <c r="F136" s="152">
        <v>621</v>
      </c>
      <c r="G136" s="152" t="s">
        <v>656</v>
      </c>
    </row>
    <row r="137" spans="2:7">
      <c r="B137" s="163" t="s">
        <v>2338</v>
      </c>
      <c r="C137" s="152" t="s">
        <v>650</v>
      </c>
      <c r="D137" s="152">
        <v>6</v>
      </c>
      <c r="E137" s="152">
        <v>62</v>
      </c>
      <c r="F137" s="152">
        <v>622</v>
      </c>
      <c r="G137" s="152" t="s">
        <v>657</v>
      </c>
    </row>
    <row r="138" spans="2:7">
      <c r="B138" s="163" t="s">
        <v>2338</v>
      </c>
      <c r="C138" s="152" t="s">
        <v>650</v>
      </c>
      <c r="D138" s="152">
        <v>6</v>
      </c>
      <c r="E138" s="152">
        <v>62</v>
      </c>
      <c r="F138" s="152">
        <v>623</v>
      </c>
      <c r="G138" s="152" t="s">
        <v>658</v>
      </c>
    </row>
    <row r="139" spans="2:7">
      <c r="B139" s="163" t="s">
        <v>2338</v>
      </c>
      <c r="C139" s="152" t="s">
        <v>650</v>
      </c>
      <c r="D139" s="152">
        <v>6</v>
      </c>
      <c r="E139" s="152">
        <v>63</v>
      </c>
      <c r="F139" s="152">
        <v>0</v>
      </c>
      <c r="G139" s="152" t="s">
        <v>659</v>
      </c>
    </row>
    <row r="140" spans="2:7">
      <c r="B140" s="163" t="s">
        <v>2338</v>
      </c>
      <c r="C140" s="152" t="s">
        <v>650</v>
      </c>
      <c r="D140" s="152">
        <v>6</v>
      </c>
      <c r="E140" s="152">
        <v>63</v>
      </c>
      <c r="F140" s="152">
        <v>631</v>
      </c>
      <c r="G140" s="152" t="s">
        <v>659</v>
      </c>
    </row>
    <row r="141" spans="2:7">
      <c r="B141" s="163" t="s">
        <v>2338</v>
      </c>
      <c r="C141" s="152" t="s">
        <v>650</v>
      </c>
      <c r="D141" s="152">
        <v>6</v>
      </c>
      <c r="E141" s="152">
        <v>64</v>
      </c>
      <c r="F141" s="152">
        <v>0</v>
      </c>
      <c r="G141" s="152" t="s">
        <v>660</v>
      </c>
    </row>
    <row r="142" spans="2:7">
      <c r="B142" s="163" t="s">
        <v>2338</v>
      </c>
      <c r="C142" s="152" t="s">
        <v>650</v>
      </c>
      <c r="D142" s="152">
        <v>6</v>
      </c>
      <c r="E142" s="152">
        <v>64</v>
      </c>
      <c r="F142" s="152">
        <v>641</v>
      </c>
      <c r="G142" s="152" t="s">
        <v>660</v>
      </c>
    </row>
    <row r="143" spans="2:7">
      <c r="B143" s="163" t="s">
        <v>2338</v>
      </c>
      <c r="C143" s="152" t="s">
        <v>650</v>
      </c>
      <c r="D143" s="152">
        <v>6</v>
      </c>
      <c r="E143" s="152">
        <v>65</v>
      </c>
      <c r="F143" s="152">
        <v>0</v>
      </c>
      <c r="G143" s="152" t="s">
        <v>661</v>
      </c>
    </row>
    <row r="144" spans="2:7">
      <c r="B144" s="163" t="s">
        <v>2338</v>
      </c>
      <c r="C144" s="152" t="s">
        <v>650</v>
      </c>
      <c r="D144" s="152">
        <v>6</v>
      </c>
      <c r="E144" s="152">
        <v>65</v>
      </c>
      <c r="F144" s="152">
        <v>651</v>
      </c>
      <c r="G144" s="152" t="s">
        <v>661</v>
      </c>
    </row>
    <row r="145" spans="2:7">
      <c r="B145" s="163" t="s">
        <v>2338</v>
      </c>
      <c r="C145" s="152" t="s">
        <v>650</v>
      </c>
      <c r="D145" s="152">
        <v>6</v>
      </c>
      <c r="E145" s="152">
        <v>66</v>
      </c>
      <c r="F145" s="152">
        <v>0</v>
      </c>
      <c r="G145" s="152" t="s">
        <v>662</v>
      </c>
    </row>
    <row r="146" spans="2:7">
      <c r="B146" s="163" t="s">
        <v>2338</v>
      </c>
      <c r="C146" s="152" t="s">
        <v>650</v>
      </c>
      <c r="D146" s="152">
        <v>6</v>
      </c>
      <c r="E146" s="152">
        <v>66</v>
      </c>
      <c r="F146" s="152">
        <v>661</v>
      </c>
      <c r="G146" s="152" t="s">
        <v>662</v>
      </c>
    </row>
    <row r="147" spans="2:7">
      <c r="B147" s="163" t="s">
        <v>2338</v>
      </c>
      <c r="C147" s="152" t="s">
        <v>650</v>
      </c>
      <c r="D147" s="152">
        <v>7</v>
      </c>
      <c r="E147" s="152">
        <v>0</v>
      </c>
      <c r="F147" s="152">
        <v>0</v>
      </c>
      <c r="G147" s="152" t="s">
        <v>663</v>
      </c>
    </row>
    <row r="148" spans="2:7">
      <c r="B148" s="163" t="s">
        <v>2338</v>
      </c>
      <c r="C148" s="152" t="s">
        <v>650</v>
      </c>
      <c r="D148" s="152">
        <v>7</v>
      </c>
      <c r="E148" s="152">
        <v>70</v>
      </c>
      <c r="F148" s="152">
        <v>0</v>
      </c>
      <c r="G148" s="152" t="s">
        <v>664</v>
      </c>
    </row>
    <row r="149" spans="2:7">
      <c r="B149" s="163" t="s">
        <v>2338</v>
      </c>
      <c r="C149" s="152" t="s">
        <v>650</v>
      </c>
      <c r="D149" s="152">
        <v>7</v>
      </c>
      <c r="E149" s="152">
        <v>70</v>
      </c>
      <c r="F149" s="152">
        <v>700</v>
      </c>
      <c r="G149" s="152" t="s">
        <v>548</v>
      </c>
    </row>
    <row r="150" spans="2:7">
      <c r="B150" s="163" t="s">
        <v>2338</v>
      </c>
      <c r="C150" s="152" t="s">
        <v>650</v>
      </c>
      <c r="D150" s="152">
        <v>7</v>
      </c>
      <c r="E150" s="152">
        <v>70</v>
      </c>
      <c r="F150" s="152">
        <v>709</v>
      </c>
      <c r="G150" s="152" t="s">
        <v>549</v>
      </c>
    </row>
    <row r="151" spans="2:7">
      <c r="B151" s="163" t="s">
        <v>2338</v>
      </c>
      <c r="C151" s="152" t="s">
        <v>650</v>
      </c>
      <c r="D151" s="152">
        <v>7</v>
      </c>
      <c r="E151" s="152">
        <v>71</v>
      </c>
      <c r="F151" s="152">
        <v>0</v>
      </c>
      <c r="G151" s="152" t="s">
        <v>665</v>
      </c>
    </row>
    <row r="152" spans="2:7">
      <c r="B152" s="163" t="s">
        <v>2338</v>
      </c>
      <c r="C152" s="152" t="s">
        <v>650</v>
      </c>
      <c r="D152" s="152">
        <v>7</v>
      </c>
      <c r="E152" s="152">
        <v>71</v>
      </c>
      <c r="F152" s="152">
        <v>711</v>
      </c>
      <c r="G152" s="152" t="s">
        <v>666</v>
      </c>
    </row>
    <row r="153" spans="2:7">
      <c r="B153" s="163" t="s">
        <v>2338</v>
      </c>
      <c r="C153" s="152" t="s">
        <v>650</v>
      </c>
      <c r="D153" s="152">
        <v>7</v>
      </c>
      <c r="E153" s="152">
        <v>71</v>
      </c>
      <c r="F153" s="152">
        <v>712</v>
      </c>
      <c r="G153" s="152" t="s">
        <v>667</v>
      </c>
    </row>
    <row r="154" spans="2:7">
      <c r="B154" s="163" t="s">
        <v>2338</v>
      </c>
      <c r="C154" s="152" t="s">
        <v>650</v>
      </c>
      <c r="D154" s="152">
        <v>7</v>
      </c>
      <c r="E154" s="152">
        <v>72</v>
      </c>
      <c r="F154" s="152">
        <v>0</v>
      </c>
      <c r="G154" s="152" t="s">
        <v>668</v>
      </c>
    </row>
    <row r="155" spans="2:7">
      <c r="B155" s="163" t="s">
        <v>2338</v>
      </c>
      <c r="C155" s="152" t="s">
        <v>650</v>
      </c>
      <c r="D155" s="152">
        <v>7</v>
      </c>
      <c r="E155" s="152">
        <v>72</v>
      </c>
      <c r="F155" s="152">
        <v>721</v>
      </c>
      <c r="G155" s="152" t="s">
        <v>669</v>
      </c>
    </row>
    <row r="156" spans="2:7">
      <c r="B156" s="163" t="s">
        <v>2338</v>
      </c>
      <c r="C156" s="152" t="s">
        <v>650</v>
      </c>
      <c r="D156" s="152">
        <v>7</v>
      </c>
      <c r="E156" s="152">
        <v>72</v>
      </c>
      <c r="F156" s="152">
        <v>722</v>
      </c>
      <c r="G156" s="152" t="s">
        <v>670</v>
      </c>
    </row>
    <row r="157" spans="2:7">
      <c r="B157" s="163" t="s">
        <v>2338</v>
      </c>
      <c r="C157" s="152" t="s">
        <v>650</v>
      </c>
      <c r="D157" s="152">
        <v>7</v>
      </c>
      <c r="E157" s="152">
        <v>72</v>
      </c>
      <c r="F157" s="152">
        <v>723</v>
      </c>
      <c r="G157" s="152" t="s">
        <v>671</v>
      </c>
    </row>
    <row r="158" spans="2:7">
      <c r="B158" s="163" t="s">
        <v>2338</v>
      </c>
      <c r="C158" s="152" t="s">
        <v>650</v>
      </c>
      <c r="D158" s="152">
        <v>7</v>
      </c>
      <c r="E158" s="152">
        <v>73</v>
      </c>
      <c r="F158" s="152">
        <v>0</v>
      </c>
      <c r="G158" s="152" t="s">
        <v>672</v>
      </c>
    </row>
    <row r="159" spans="2:7">
      <c r="B159" s="163" t="s">
        <v>2338</v>
      </c>
      <c r="C159" s="152" t="s">
        <v>650</v>
      </c>
      <c r="D159" s="152">
        <v>7</v>
      </c>
      <c r="E159" s="152">
        <v>73</v>
      </c>
      <c r="F159" s="152">
        <v>731</v>
      </c>
      <c r="G159" s="152" t="s">
        <v>673</v>
      </c>
    </row>
    <row r="160" spans="2:7">
      <c r="B160" s="163" t="s">
        <v>2338</v>
      </c>
      <c r="C160" s="152" t="s">
        <v>650</v>
      </c>
      <c r="D160" s="152">
        <v>7</v>
      </c>
      <c r="E160" s="152">
        <v>73</v>
      </c>
      <c r="F160" s="152">
        <v>732</v>
      </c>
      <c r="G160" s="152" t="s">
        <v>674</v>
      </c>
    </row>
    <row r="161" spans="2:7">
      <c r="B161" s="163" t="s">
        <v>2338</v>
      </c>
      <c r="C161" s="152" t="s">
        <v>650</v>
      </c>
      <c r="D161" s="152">
        <v>7</v>
      </c>
      <c r="E161" s="152">
        <v>74</v>
      </c>
      <c r="F161" s="152">
        <v>0</v>
      </c>
      <c r="G161" s="152" t="s">
        <v>675</v>
      </c>
    </row>
    <row r="162" spans="2:7">
      <c r="B162" s="163" t="s">
        <v>2338</v>
      </c>
      <c r="C162" s="152" t="s">
        <v>650</v>
      </c>
      <c r="D162" s="152">
        <v>7</v>
      </c>
      <c r="E162" s="152">
        <v>74</v>
      </c>
      <c r="F162" s="152">
        <v>741</v>
      </c>
      <c r="G162" s="152" t="s">
        <v>676</v>
      </c>
    </row>
    <row r="163" spans="2:7">
      <c r="B163" s="163" t="s">
        <v>2338</v>
      </c>
      <c r="C163" s="152" t="s">
        <v>650</v>
      </c>
      <c r="D163" s="152">
        <v>7</v>
      </c>
      <c r="E163" s="152">
        <v>74</v>
      </c>
      <c r="F163" s="152">
        <v>742</v>
      </c>
      <c r="G163" s="152" t="s">
        <v>677</v>
      </c>
    </row>
    <row r="164" spans="2:7">
      <c r="B164" s="163" t="s">
        <v>2338</v>
      </c>
      <c r="C164" s="152" t="s">
        <v>650</v>
      </c>
      <c r="D164" s="152">
        <v>7</v>
      </c>
      <c r="E164" s="152">
        <v>74</v>
      </c>
      <c r="F164" s="152">
        <v>743</v>
      </c>
      <c r="G164" s="152" t="s">
        <v>678</v>
      </c>
    </row>
    <row r="165" spans="2:7">
      <c r="B165" s="163" t="s">
        <v>2338</v>
      </c>
      <c r="C165" s="152" t="s">
        <v>650</v>
      </c>
      <c r="D165" s="152">
        <v>7</v>
      </c>
      <c r="E165" s="152">
        <v>74</v>
      </c>
      <c r="F165" s="152">
        <v>744</v>
      </c>
      <c r="G165" s="152" t="s">
        <v>679</v>
      </c>
    </row>
    <row r="166" spans="2:7">
      <c r="B166" s="163" t="s">
        <v>2338</v>
      </c>
      <c r="C166" s="152" t="s">
        <v>650</v>
      </c>
      <c r="D166" s="152">
        <v>7</v>
      </c>
      <c r="E166" s="152">
        <v>75</v>
      </c>
      <c r="F166" s="152">
        <v>0</v>
      </c>
      <c r="G166" s="152" t="s">
        <v>680</v>
      </c>
    </row>
    <row r="167" spans="2:7">
      <c r="B167" s="163" t="s">
        <v>2338</v>
      </c>
      <c r="C167" s="152" t="s">
        <v>650</v>
      </c>
      <c r="D167" s="152">
        <v>7</v>
      </c>
      <c r="E167" s="152">
        <v>75</v>
      </c>
      <c r="F167" s="152">
        <v>751</v>
      </c>
      <c r="G167" s="152" t="s">
        <v>680</v>
      </c>
    </row>
    <row r="168" spans="2:7">
      <c r="B168" s="163" t="s">
        <v>2338</v>
      </c>
      <c r="C168" s="152" t="s">
        <v>650</v>
      </c>
      <c r="D168" s="152">
        <v>7</v>
      </c>
      <c r="E168" s="152">
        <v>76</v>
      </c>
      <c r="F168" s="152">
        <v>0</v>
      </c>
      <c r="G168" s="152" t="s">
        <v>681</v>
      </c>
    </row>
    <row r="169" spans="2:7">
      <c r="B169" s="163" t="s">
        <v>2338</v>
      </c>
      <c r="C169" s="152" t="s">
        <v>650</v>
      </c>
      <c r="D169" s="152">
        <v>7</v>
      </c>
      <c r="E169" s="152">
        <v>76</v>
      </c>
      <c r="F169" s="152">
        <v>761</v>
      </c>
      <c r="G169" s="152" t="s">
        <v>682</v>
      </c>
    </row>
    <row r="170" spans="2:7">
      <c r="B170" s="163" t="s">
        <v>2338</v>
      </c>
      <c r="C170" s="152" t="s">
        <v>650</v>
      </c>
      <c r="D170" s="152">
        <v>7</v>
      </c>
      <c r="E170" s="152">
        <v>76</v>
      </c>
      <c r="F170" s="152">
        <v>762</v>
      </c>
      <c r="G170" s="152" t="s">
        <v>683</v>
      </c>
    </row>
    <row r="171" spans="2:7">
      <c r="B171" s="163" t="s">
        <v>2338</v>
      </c>
      <c r="C171" s="152" t="s">
        <v>650</v>
      </c>
      <c r="D171" s="152">
        <v>7</v>
      </c>
      <c r="E171" s="152">
        <v>76</v>
      </c>
      <c r="F171" s="152">
        <v>763</v>
      </c>
      <c r="G171" s="152" t="s">
        <v>684</v>
      </c>
    </row>
    <row r="172" spans="2:7">
      <c r="B172" s="163" t="s">
        <v>2338</v>
      </c>
      <c r="C172" s="152" t="s">
        <v>650</v>
      </c>
      <c r="D172" s="152">
        <v>7</v>
      </c>
      <c r="E172" s="152">
        <v>77</v>
      </c>
      <c r="F172" s="152">
        <v>0</v>
      </c>
      <c r="G172" s="152" t="s">
        <v>685</v>
      </c>
    </row>
    <row r="173" spans="2:7">
      <c r="B173" s="163" t="s">
        <v>2338</v>
      </c>
      <c r="C173" s="152" t="s">
        <v>650</v>
      </c>
      <c r="D173" s="152">
        <v>7</v>
      </c>
      <c r="E173" s="152">
        <v>77</v>
      </c>
      <c r="F173" s="152">
        <v>771</v>
      </c>
      <c r="G173" s="152" t="s">
        <v>686</v>
      </c>
    </row>
    <row r="174" spans="2:7">
      <c r="B174" s="163" t="s">
        <v>2338</v>
      </c>
      <c r="C174" s="152" t="s">
        <v>650</v>
      </c>
      <c r="D174" s="152">
        <v>7</v>
      </c>
      <c r="E174" s="152">
        <v>77</v>
      </c>
      <c r="F174" s="152">
        <v>772</v>
      </c>
      <c r="G174" s="152" t="s">
        <v>687</v>
      </c>
    </row>
    <row r="175" spans="2:7">
      <c r="B175" s="163" t="s">
        <v>2338</v>
      </c>
      <c r="C175" s="152" t="s">
        <v>650</v>
      </c>
      <c r="D175" s="152">
        <v>7</v>
      </c>
      <c r="E175" s="152">
        <v>78</v>
      </c>
      <c r="F175" s="152">
        <v>0</v>
      </c>
      <c r="G175" s="152" t="s">
        <v>688</v>
      </c>
    </row>
    <row r="176" spans="2:7">
      <c r="B176" s="163" t="s">
        <v>2338</v>
      </c>
      <c r="C176" s="152" t="s">
        <v>650</v>
      </c>
      <c r="D176" s="152">
        <v>7</v>
      </c>
      <c r="E176" s="152">
        <v>78</v>
      </c>
      <c r="F176" s="152">
        <v>781</v>
      </c>
      <c r="G176" s="152" t="s">
        <v>689</v>
      </c>
    </row>
    <row r="177" spans="2:7">
      <c r="B177" s="163" t="s">
        <v>2338</v>
      </c>
      <c r="C177" s="152" t="s">
        <v>650</v>
      </c>
      <c r="D177" s="152">
        <v>7</v>
      </c>
      <c r="E177" s="152">
        <v>78</v>
      </c>
      <c r="F177" s="152">
        <v>782</v>
      </c>
      <c r="G177" s="152" t="s">
        <v>690</v>
      </c>
    </row>
    <row r="178" spans="2:7">
      <c r="B178" s="163" t="s">
        <v>2338</v>
      </c>
      <c r="C178" s="152" t="s">
        <v>650</v>
      </c>
      <c r="D178" s="152">
        <v>7</v>
      </c>
      <c r="E178" s="152">
        <v>79</v>
      </c>
      <c r="F178" s="152">
        <v>0</v>
      </c>
      <c r="G178" s="152" t="s">
        <v>691</v>
      </c>
    </row>
    <row r="179" spans="2:7">
      <c r="B179" s="163" t="s">
        <v>2338</v>
      </c>
      <c r="C179" s="152" t="s">
        <v>650</v>
      </c>
      <c r="D179" s="152">
        <v>7</v>
      </c>
      <c r="E179" s="152">
        <v>79</v>
      </c>
      <c r="F179" s="152">
        <v>791</v>
      </c>
      <c r="G179" s="152" t="s">
        <v>692</v>
      </c>
    </row>
    <row r="180" spans="2:7">
      <c r="B180" s="163" t="s">
        <v>2338</v>
      </c>
      <c r="C180" s="152" t="s">
        <v>650</v>
      </c>
      <c r="D180" s="152">
        <v>7</v>
      </c>
      <c r="E180" s="152">
        <v>79</v>
      </c>
      <c r="F180" s="152">
        <v>792</v>
      </c>
      <c r="G180" s="152" t="s">
        <v>693</v>
      </c>
    </row>
    <row r="181" spans="2:7">
      <c r="B181" s="163" t="s">
        <v>2338</v>
      </c>
      <c r="C181" s="152" t="s">
        <v>650</v>
      </c>
      <c r="D181" s="152">
        <v>7</v>
      </c>
      <c r="E181" s="152">
        <v>79</v>
      </c>
      <c r="F181" s="152">
        <v>793</v>
      </c>
      <c r="G181" s="152" t="s">
        <v>694</v>
      </c>
    </row>
    <row r="182" spans="2:7">
      <c r="B182" s="163" t="s">
        <v>2338</v>
      </c>
      <c r="C182" s="152" t="s">
        <v>650</v>
      </c>
      <c r="D182" s="152">
        <v>7</v>
      </c>
      <c r="E182" s="152">
        <v>79</v>
      </c>
      <c r="F182" s="152">
        <v>794</v>
      </c>
      <c r="G182" s="152" t="s">
        <v>695</v>
      </c>
    </row>
    <row r="183" spans="2:7">
      <c r="B183" s="163" t="s">
        <v>2338</v>
      </c>
      <c r="C183" s="152" t="s">
        <v>650</v>
      </c>
      <c r="D183" s="152">
        <v>7</v>
      </c>
      <c r="E183" s="152">
        <v>79</v>
      </c>
      <c r="F183" s="152">
        <v>795</v>
      </c>
      <c r="G183" s="152" t="s">
        <v>696</v>
      </c>
    </row>
    <row r="184" spans="2:7">
      <c r="B184" s="163" t="s">
        <v>2338</v>
      </c>
      <c r="C184" s="152" t="s">
        <v>650</v>
      </c>
      <c r="D184" s="152">
        <v>7</v>
      </c>
      <c r="E184" s="152">
        <v>79</v>
      </c>
      <c r="F184" s="152">
        <v>796</v>
      </c>
      <c r="G184" s="152" t="s">
        <v>697</v>
      </c>
    </row>
    <row r="185" spans="2:7">
      <c r="B185" s="163" t="s">
        <v>2338</v>
      </c>
      <c r="C185" s="152" t="s">
        <v>650</v>
      </c>
      <c r="D185" s="152">
        <v>7</v>
      </c>
      <c r="E185" s="152">
        <v>79</v>
      </c>
      <c r="F185" s="152">
        <v>799</v>
      </c>
      <c r="G185" s="152" t="s">
        <v>698</v>
      </c>
    </row>
    <row r="186" spans="2:7">
      <c r="B186" s="163" t="s">
        <v>2338</v>
      </c>
      <c r="C186" s="152" t="s">
        <v>650</v>
      </c>
      <c r="D186" s="152">
        <v>8</v>
      </c>
      <c r="E186" s="152">
        <v>0</v>
      </c>
      <c r="F186" s="152">
        <v>0</v>
      </c>
      <c r="G186" s="152" t="s">
        <v>699</v>
      </c>
    </row>
    <row r="187" spans="2:7">
      <c r="B187" s="163" t="s">
        <v>2338</v>
      </c>
      <c r="C187" s="152" t="s">
        <v>650</v>
      </c>
      <c r="D187" s="152">
        <v>8</v>
      </c>
      <c r="E187" s="152">
        <v>80</v>
      </c>
      <c r="F187" s="152">
        <v>0</v>
      </c>
      <c r="G187" s="152" t="s">
        <v>700</v>
      </c>
    </row>
    <row r="188" spans="2:7">
      <c r="B188" s="163" t="s">
        <v>2338</v>
      </c>
      <c r="C188" s="152" t="s">
        <v>650</v>
      </c>
      <c r="D188" s="152">
        <v>8</v>
      </c>
      <c r="E188" s="152">
        <v>80</v>
      </c>
      <c r="F188" s="152">
        <v>800</v>
      </c>
      <c r="G188" s="152" t="s">
        <v>548</v>
      </c>
    </row>
    <row r="189" spans="2:7">
      <c r="B189" s="163" t="s">
        <v>2338</v>
      </c>
      <c r="C189" s="152" t="s">
        <v>650</v>
      </c>
      <c r="D189" s="152">
        <v>8</v>
      </c>
      <c r="E189" s="152">
        <v>80</v>
      </c>
      <c r="F189" s="152">
        <v>809</v>
      </c>
      <c r="G189" s="152" t="s">
        <v>549</v>
      </c>
    </row>
    <row r="190" spans="2:7">
      <c r="B190" s="163" t="s">
        <v>2338</v>
      </c>
      <c r="C190" s="152" t="s">
        <v>650</v>
      </c>
      <c r="D190" s="152">
        <v>8</v>
      </c>
      <c r="E190" s="152">
        <v>81</v>
      </c>
      <c r="F190" s="152">
        <v>0</v>
      </c>
      <c r="G190" s="152" t="s">
        <v>701</v>
      </c>
    </row>
    <row r="191" spans="2:7">
      <c r="B191" s="163" t="s">
        <v>2338</v>
      </c>
      <c r="C191" s="152" t="s">
        <v>650</v>
      </c>
      <c r="D191" s="152">
        <v>8</v>
      </c>
      <c r="E191" s="152">
        <v>81</v>
      </c>
      <c r="F191" s="152">
        <v>811</v>
      </c>
      <c r="G191" s="152" t="s">
        <v>702</v>
      </c>
    </row>
    <row r="192" spans="2:7">
      <c r="B192" s="163" t="s">
        <v>2338</v>
      </c>
      <c r="C192" s="152" t="s">
        <v>650</v>
      </c>
      <c r="D192" s="152">
        <v>8</v>
      </c>
      <c r="E192" s="152">
        <v>81</v>
      </c>
      <c r="F192" s="152">
        <v>812</v>
      </c>
      <c r="G192" s="152" t="s">
        <v>703</v>
      </c>
    </row>
    <row r="193" spans="2:7">
      <c r="B193" s="163" t="s">
        <v>2338</v>
      </c>
      <c r="C193" s="152" t="s">
        <v>650</v>
      </c>
      <c r="D193" s="152">
        <v>8</v>
      </c>
      <c r="E193" s="152">
        <v>82</v>
      </c>
      <c r="F193" s="152">
        <v>0</v>
      </c>
      <c r="G193" s="152" t="s">
        <v>704</v>
      </c>
    </row>
    <row r="194" spans="2:7">
      <c r="B194" s="163" t="s">
        <v>2338</v>
      </c>
      <c r="C194" s="152" t="s">
        <v>650</v>
      </c>
      <c r="D194" s="152">
        <v>8</v>
      </c>
      <c r="E194" s="152">
        <v>82</v>
      </c>
      <c r="F194" s="152">
        <v>821</v>
      </c>
      <c r="G194" s="152" t="s">
        <v>705</v>
      </c>
    </row>
    <row r="195" spans="2:7">
      <c r="B195" s="163" t="s">
        <v>2338</v>
      </c>
      <c r="C195" s="152" t="s">
        <v>650</v>
      </c>
      <c r="D195" s="152">
        <v>8</v>
      </c>
      <c r="E195" s="152">
        <v>82</v>
      </c>
      <c r="F195" s="152">
        <v>822</v>
      </c>
      <c r="G195" s="152" t="s">
        <v>706</v>
      </c>
    </row>
    <row r="196" spans="2:7">
      <c r="B196" s="163" t="s">
        <v>2338</v>
      </c>
      <c r="C196" s="152" t="s">
        <v>650</v>
      </c>
      <c r="D196" s="152">
        <v>8</v>
      </c>
      <c r="E196" s="152">
        <v>82</v>
      </c>
      <c r="F196" s="152">
        <v>823</v>
      </c>
      <c r="G196" s="152" t="s">
        <v>707</v>
      </c>
    </row>
    <row r="197" spans="2:7">
      <c r="B197" s="163" t="s">
        <v>2338</v>
      </c>
      <c r="C197" s="152" t="s">
        <v>650</v>
      </c>
      <c r="D197" s="152">
        <v>8</v>
      </c>
      <c r="E197" s="152">
        <v>83</v>
      </c>
      <c r="F197" s="152">
        <v>0</v>
      </c>
      <c r="G197" s="152" t="s">
        <v>708</v>
      </c>
    </row>
    <row r="198" spans="2:7">
      <c r="B198" s="163" t="s">
        <v>2338</v>
      </c>
      <c r="C198" s="152" t="s">
        <v>650</v>
      </c>
      <c r="D198" s="152">
        <v>8</v>
      </c>
      <c r="E198" s="152">
        <v>83</v>
      </c>
      <c r="F198" s="152">
        <v>831</v>
      </c>
      <c r="G198" s="152" t="s">
        <v>709</v>
      </c>
    </row>
    <row r="199" spans="2:7">
      <c r="B199" s="163" t="s">
        <v>2338</v>
      </c>
      <c r="C199" s="152" t="s">
        <v>650</v>
      </c>
      <c r="D199" s="152">
        <v>8</v>
      </c>
      <c r="E199" s="152">
        <v>83</v>
      </c>
      <c r="F199" s="152">
        <v>832</v>
      </c>
      <c r="G199" s="152" t="s">
        <v>710</v>
      </c>
    </row>
    <row r="200" spans="2:7">
      <c r="B200" s="163" t="s">
        <v>2338</v>
      </c>
      <c r="C200" s="152" t="s">
        <v>650</v>
      </c>
      <c r="D200" s="152">
        <v>8</v>
      </c>
      <c r="E200" s="152">
        <v>83</v>
      </c>
      <c r="F200" s="152">
        <v>833</v>
      </c>
      <c r="G200" s="152" t="s">
        <v>711</v>
      </c>
    </row>
    <row r="201" spans="2:7">
      <c r="B201" s="163" t="s">
        <v>2338</v>
      </c>
      <c r="C201" s="152" t="s">
        <v>650</v>
      </c>
      <c r="D201" s="152">
        <v>8</v>
      </c>
      <c r="E201" s="152">
        <v>83</v>
      </c>
      <c r="F201" s="152">
        <v>839</v>
      </c>
      <c r="G201" s="152" t="s">
        <v>712</v>
      </c>
    </row>
    <row r="202" spans="2:7">
      <c r="B202" s="163" t="s">
        <v>2338</v>
      </c>
      <c r="C202" s="152" t="s">
        <v>650</v>
      </c>
      <c r="D202" s="152">
        <v>8</v>
      </c>
      <c r="E202" s="152">
        <v>84</v>
      </c>
      <c r="F202" s="152">
        <v>0</v>
      </c>
      <c r="G202" s="152" t="s">
        <v>713</v>
      </c>
    </row>
    <row r="203" spans="2:7">
      <c r="B203" s="163" t="s">
        <v>2338</v>
      </c>
      <c r="C203" s="152" t="s">
        <v>650</v>
      </c>
      <c r="D203" s="152">
        <v>8</v>
      </c>
      <c r="E203" s="152">
        <v>84</v>
      </c>
      <c r="F203" s="152">
        <v>841</v>
      </c>
      <c r="G203" s="152" t="s">
        <v>714</v>
      </c>
    </row>
    <row r="204" spans="2:7">
      <c r="B204" s="163" t="s">
        <v>2338</v>
      </c>
      <c r="C204" s="152" t="s">
        <v>650</v>
      </c>
      <c r="D204" s="152">
        <v>8</v>
      </c>
      <c r="E204" s="152">
        <v>84</v>
      </c>
      <c r="F204" s="152">
        <v>842</v>
      </c>
      <c r="G204" s="152" t="s">
        <v>715</v>
      </c>
    </row>
    <row r="205" spans="2:7">
      <c r="B205" s="163" t="s">
        <v>2338</v>
      </c>
      <c r="C205" s="152" t="s">
        <v>650</v>
      </c>
      <c r="D205" s="152">
        <v>8</v>
      </c>
      <c r="E205" s="152">
        <v>89</v>
      </c>
      <c r="F205" s="152">
        <v>0</v>
      </c>
      <c r="G205" s="152" t="s">
        <v>716</v>
      </c>
    </row>
    <row r="206" spans="2:7">
      <c r="B206" s="163" t="s">
        <v>2338</v>
      </c>
      <c r="C206" s="152" t="s">
        <v>650</v>
      </c>
      <c r="D206" s="152">
        <v>8</v>
      </c>
      <c r="E206" s="152">
        <v>89</v>
      </c>
      <c r="F206" s="152">
        <v>891</v>
      </c>
      <c r="G206" s="152" t="s">
        <v>717</v>
      </c>
    </row>
    <row r="207" spans="2:7">
      <c r="B207" s="163" t="s">
        <v>2338</v>
      </c>
      <c r="C207" s="152" t="s">
        <v>650</v>
      </c>
      <c r="D207" s="152">
        <v>8</v>
      </c>
      <c r="E207" s="152">
        <v>89</v>
      </c>
      <c r="F207" s="152">
        <v>892</v>
      </c>
      <c r="G207" s="152" t="s">
        <v>718</v>
      </c>
    </row>
    <row r="208" spans="2:7">
      <c r="B208" s="163" t="s">
        <v>2338</v>
      </c>
      <c r="C208" s="152" t="s">
        <v>650</v>
      </c>
      <c r="D208" s="152">
        <v>8</v>
      </c>
      <c r="E208" s="152">
        <v>89</v>
      </c>
      <c r="F208" s="152">
        <v>893</v>
      </c>
      <c r="G208" s="152" t="s">
        <v>719</v>
      </c>
    </row>
    <row r="209" spans="2:7">
      <c r="B209" s="163" t="s">
        <v>2338</v>
      </c>
      <c r="C209" s="152" t="s">
        <v>650</v>
      </c>
      <c r="D209" s="152">
        <v>8</v>
      </c>
      <c r="E209" s="152">
        <v>89</v>
      </c>
      <c r="F209" s="152">
        <v>894</v>
      </c>
      <c r="G209" s="152" t="s">
        <v>720</v>
      </c>
    </row>
    <row r="210" spans="2:7">
      <c r="B210" s="163" t="s">
        <v>2338</v>
      </c>
      <c r="C210" s="152" t="s">
        <v>721</v>
      </c>
      <c r="D210" s="152">
        <v>0</v>
      </c>
      <c r="E210" s="152">
        <v>0</v>
      </c>
      <c r="F210" s="152">
        <v>0</v>
      </c>
      <c r="G210" s="152" t="s">
        <v>722</v>
      </c>
    </row>
    <row r="211" spans="2:7">
      <c r="B211" s="163" t="s">
        <v>2338</v>
      </c>
      <c r="C211" s="152" t="s">
        <v>721</v>
      </c>
      <c r="D211" s="152">
        <v>9</v>
      </c>
      <c r="E211" s="152">
        <v>0</v>
      </c>
      <c r="F211" s="152">
        <v>0</v>
      </c>
      <c r="G211" s="152" t="s">
        <v>723</v>
      </c>
    </row>
    <row r="212" spans="2:7">
      <c r="B212" s="163" t="s">
        <v>2338</v>
      </c>
      <c r="C212" s="152" t="s">
        <v>721</v>
      </c>
      <c r="D212" s="152">
        <v>9</v>
      </c>
      <c r="E212" s="152">
        <v>90</v>
      </c>
      <c r="F212" s="152">
        <v>0</v>
      </c>
      <c r="G212" s="152" t="s">
        <v>724</v>
      </c>
    </row>
    <row r="213" spans="2:7">
      <c r="B213" s="163" t="s">
        <v>2338</v>
      </c>
      <c r="C213" s="152" t="s">
        <v>721</v>
      </c>
      <c r="D213" s="152">
        <v>9</v>
      </c>
      <c r="E213" s="152">
        <v>90</v>
      </c>
      <c r="F213" s="152">
        <v>900</v>
      </c>
      <c r="G213" s="152" t="s">
        <v>548</v>
      </c>
    </row>
    <row r="214" spans="2:7">
      <c r="B214" s="163" t="s">
        <v>2338</v>
      </c>
      <c r="C214" s="152" t="s">
        <v>721</v>
      </c>
      <c r="D214" s="152">
        <v>9</v>
      </c>
      <c r="E214" s="152">
        <v>90</v>
      </c>
      <c r="F214" s="152">
        <v>909</v>
      </c>
      <c r="G214" s="152" t="s">
        <v>549</v>
      </c>
    </row>
    <row r="215" spans="2:7">
      <c r="B215" s="163" t="s">
        <v>2338</v>
      </c>
      <c r="C215" s="152" t="s">
        <v>721</v>
      </c>
      <c r="D215" s="152">
        <v>9</v>
      </c>
      <c r="E215" s="152">
        <v>91</v>
      </c>
      <c r="F215" s="152">
        <v>0</v>
      </c>
      <c r="G215" s="152" t="s">
        <v>725</v>
      </c>
    </row>
    <row r="216" spans="2:7">
      <c r="B216" s="163" t="s">
        <v>2338</v>
      </c>
      <c r="C216" s="152" t="s">
        <v>721</v>
      </c>
      <c r="D216" s="152">
        <v>9</v>
      </c>
      <c r="E216" s="152">
        <v>91</v>
      </c>
      <c r="F216" s="152">
        <v>911</v>
      </c>
      <c r="G216" s="152" t="s">
        <v>726</v>
      </c>
    </row>
    <row r="217" spans="2:7">
      <c r="B217" s="163" t="s">
        <v>2338</v>
      </c>
      <c r="C217" s="152" t="s">
        <v>721</v>
      </c>
      <c r="D217" s="152">
        <v>9</v>
      </c>
      <c r="E217" s="152">
        <v>91</v>
      </c>
      <c r="F217" s="152">
        <v>912</v>
      </c>
      <c r="G217" s="152" t="s">
        <v>727</v>
      </c>
    </row>
    <row r="218" spans="2:7">
      <c r="B218" s="163" t="s">
        <v>2338</v>
      </c>
      <c r="C218" s="152" t="s">
        <v>721</v>
      </c>
      <c r="D218" s="152">
        <v>9</v>
      </c>
      <c r="E218" s="152">
        <v>91</v>
      </c>
      <c r="F218" s="152">
        <v>913</v>
      </c>
      <c r="G218" s="152" t="s">
        <v>728</v>
      </c>
    </row>
    <row r="219" spans="2:7">
      <c r="B219" s="163" t="s">
        <v>2338</v>
      </c>
      <c r="C219" s="152" t="s">
        <v>721</v>
      </c>
      <c r="D219" s="152">
        <v>9</v>
      </c>
      <c r="E219" s="152">
        <v>91</v>
      </c>
      <c r="F219" s="152">
        <v>914</v>
      </c>
      <c r="G219" s="152" t="s">
        <v>729</v>
      </c>
    </row>
    <row r="220" spans="2:7">
      <c r="B220" s="163" t="s">
        <v>2338</v>
      </c>
      <c r="C220" s="152" t="s">
        <v>721</v>
      </c>
      <c r="D220" s="152">
        <v>9</v>
      </c>
      <c r="E220" s="152">
        <v>91</v>
      </c>
      <c r="F220" s="152">
        <v>919</v>
      </c>
      <c r="G220" s="152" t="s">
        <v>730</v>
      </c>
    </row>
    <row r="221" spans="2:7">
      <c r="B221" s="163" t="s">
        <v>2338</v>
      </c>
      <c r="C221" s="152" t="s">
        <v>721</v>
      </c>
      <c r="D221" s="152">
        <v>9</v>
      </c>
      <c r="E221" s="152">
        <v>92</v>
      </c>
      <c r="F221" s="152">
        <v>0</v>
      </c>
      <c r="G221" s="152" t="s">
        <v>731</v>
      </c>
    </row>
    <row r="222" spans="2:7">
      <c r="B222" s="163" t="s">
        <v>2338</v>
      </c>
      <c r="C222" s="152" t="s">
        <v>721</v>
      </c>
      <c r="D222" s="152">
        <v>9</v>
      </c>
      <c r="E222" s="152">
        <v>92</v>
      </c>
      <c r="F222" s="152">
        <v>921</v>
      </c>
      <c r="G222" s="152" t="s">
        <v>732</v>
      </c>
    </row>
    <row r="223" spans="2:7">
      <c r="B223" s="163" t="s">
        <v>2338</v>
      </c>
      <c r="C223" s="152" t="s">
        <v>721</v>
      </c>
      <c r="D223" s="152">
        <v>9</v>
      </c>
      <c r="E223" s="152">
        <v>92</v>
      </c>
      <c r="F223" s="152">
        <v>922</v>
      </c>
      <c r="G223" s="152" t="s">
        <v>733</v>
      </c>
    </row>
    <row r="224" spans="2:7">
      <c r="B224" s="163" t="s">
        <v>2338</v>
      </c>
      <c r="C224" s="152" t="s">
        <v>721</v>
      </c>
      <c r="D224" s="152">
        <v>9</v>
      </c>
      <c r="E224" s="152">
        <v>92</v>
      </c>
      <c r="F224" s="152">
        <v>923</v>
      </c>
      <c r="G224" s="152" t="s">
        <v>734</v>
      </c>
    </row>
    <row r="225" spans="2:7">
      <c r="B225" s="163" t="s">
        <v>2338</v>
      </c>
      <c r="C225" s="152" t="s">
        <v>721</v>
      </c>
      <c r="D225" s="152">
        <v>9</v>
      </c>
      <c r="E225" s="152">
        <v>92</v>
      </c>
      <c r="F225" s="152">
        <v>924</v>
      </c>
      <c r="G225" s="152" t="s">
        <v>735</v>
      </c>
    </row>
    <row r="226" spans="2:7">
      <c r="B226" s="163" t="s">
        <v>2338</v>
      </c>
      <c r="C226" s="152" t="s">
        <v>721</v>
      </c>
      <c r="D226" s="152">
        <v>9</v>
      </c>
      <c r="E226" s="152">
        <v>92</v>
      </c>
      <c r="F226" s="152">
        <v>925</v>
      </c>
      <c r="G226" s="152" t="s">
        <v>736</v>
      </c>
    </row>
    <row r="227" spans="2:7">
      <c r="B227" s="163" t="s">
        <v>2338</v>
      </c>
      <c r="C227" s="152" t="s">
        <v>721</v>
      </c>
      <c r="D227" s="152">
        <v>9</v>
      </c>
      <c r="E227" s="152">
        <v>92</v>
      </c>
      <c r="F227" s="152">
        <v>926</v>
      </c>
      <c r="G227" s="152" t="s">
        <v>737</v>
      </c>
    </row>
    <row r="228" spans="2:7">
      <c r="B228" s="163" t="s">
        <v>2338</v>
      </c>
      <c r="C228" s="152" t="s">
        <v>721</v>
      </c>
      <c r="D228" s="152">
        <v>9</v>
      </c>
      <c r="E228" s="152">
        <v>92</v>
      </c>
      <c r="F228" s="152">
        <v>929</v>
      </c>
      <c r="G228" s="152" t="s">
        <v>738</v>
      </c>
    </row>
    <row r="229" spans="2:7">
      <c r="B229" s="163" t="s">
        <v>2338</v>
      </c>
      <c r="C229" s="152" t="s">
        <v>721</v>
      </c>
      <c r="D229" s="152">
        <v>9</v>
      </c>
      <c r="E229" s="152">
        <v>93</v>
      </c>
      <c r="F229" s="152">
        <v>0</v>
      </c>
      <c r="G229" s="152" t="s">
        <v>739</v>
      </c>
    </row>
    <row r="230" spans="2:7">
      <c r="B230" s="163" t="s">
        <v>2338</v>
      </c>
      <c r="C230" s="152" t="s">
        <v>721</v>
      </c>
      <c r="D230" s="152">
        <v>9</v>
      </c>
      <c r="E230" s="152">
        <v>93</v>
      </c>
      <c r="F230" s="152">
        <v>931</v>
      </c>
      <c r="G230" s="152" t="s">
        <v>740</v>
      </c>
    </row>
    <row r="231" spans="2:7">
      <c r="B231" s="163" t="s">
        <v>2338</v>
      </c>
      <c r="C231" s="152" t="s">
        <v>721</v>
      </c>
      <c r="D231" s="152">
        <v>9</v>
      </c>
      <c r="E231" s="152">
        <v>93</v>
      </c>
      <c r="F231" s="152">
        <v>932</v>
      </c>
      <c r="G231" s="152" t="s">
        <v>741</v>
      </c>
    </row>
    <row r="232" spans="2:7">
      <c r="B232" s="163" t="s">
        <v>2338</v>
      </c>
      <c r="C232" s="152" t="s">
        <v>721</v>
      </c>
      <c r="D232" s="152">
        <v>9</v>
      </c>
      <c r="E232" s="152">
        <v>94</v>
      </c>
      <c r="F232" s="152">
        <v>0</v>
      </c>
      <c r="G232" s="152" t="s">
        <v>742</v>
      </c>
    </row>
    <row r="233" spans="2:7">
      <c r="B233" s="163" t="s">
        <v>2338</v>
      </c>
      <c r="C233" s="152" t="s">
        <v>721</v>
      </c>
      <c r="D233" s="152">
        <v>9</v>
      </c>
      <c r="E233" s="152">
        <v>94</v>
      </c>
      <c r="F233" s="152">
        <v>941</v>
      </c>
      <c r="G233" s="152" t="s">
        <v>743</v>
      </c>
    </row>
    <row r="234" spans="2:7">
      <c r="B234" s="163" t="s">
        <v>2338</v>
      </c>
      <c r="C234" s="152" t="s">
        <v>721</v>
      </c>
      <c r="D234" s="152">
        <v>9</v>
      </c>
      <c r="E234" s="152">
        <v>94</v>
      </c>
      <c r="F234" s="152">
        <v>942</v>
      </c>
      <c r="G234" s="152" t="s">
        <v>744</v>
      </c>
    </row>
    <row r="235" spans="2:7">
      <c r="B235" s="163" t="s">
        <v>2338</v>
      </c>
      <c r="C235" s="152" t="s">
        <v>721</v>
      </c>
      <c r="D235" s="152">
        <v>9</v>
      </c>
      <c r="E235" s="152">
        <v>94</v>
      </c>
      <c r="F235" s="152">
        <v>943</v>
      </c>
      <c r="G235" s="152" t="s">
        <v>745</v>
      </c>
    </row>
    <row r="236" spans="2:7">
      <c r="B236" s="163" t="s">
        <v>2338</v>
      </c>
      <c r="C236" s="152" t="s">
        <v>721</v>
      </c>
      <c r="D236" s="152">
        <v>9</v>
      </c>
      <c r="E236" s="152">
        <v>94</v>
      </c>
      <c r="F236" s="152">
        <v>944</v>
      </c>
      <c r="G236" s="152" t="s">
        <v>746</v>
      </c>
    </row>
    <row r="237" spans="2:7">
      <c r="B237" s="163" t="s">
        <v>2338</v>
      </c>
      <c r="C237" s="152" t="s">
        <v>721</v>
      </c>
      <c r="D237" s="152">
        <v>9</v>
      </c>
      <c r="E237" s="152">
        <v>94</v>
      </c>
      <c r="F237" s="152">
        <v>949</v>
      </c>
      <c r="G237" s="152" t="s">
        <v>747</v>
      </c>
    </row>
    <row r="238" spans="2:7">
      <c r="B238" s="163" t="s">
        <v>2338</v>
      </c>
      <c r="C238" s="152" t="s">
        <v>721</v>
      </c>
      <c r="D238" s="152">
        <v>9</v>
      </c>
      <c r="E238" s="152">
        <v>95</v>
      </c>
      <c r="F238" s="152">
        <v>0</v>
      </c>
      <c r="G238" s="152" t="s">
        <v>748</v>
      </c>
    </row>
    <row r="239" spans="2:7">
      <c r="B239" s="163" t="s">
        <v>2338</v>
      </c>
      <c r="C239" s="152" t="s">
        <v>721</v>
      </c>
      <c r="D239" s="152">
        <v>9</v>
      </c>
      <c r="E239" s="152">
        <v>95</v>
      </c>
      <c r="F239" s="152">
        <v>951</v>
      </c>
      <c r="G239" s="152" t="s">
        <v>749</v>
      </c>
    </row>
    <row r="240" spans="2:7">
      <c r="B240" s="163" t="s">
        <v>2338</v>
      </c>
      <c r="C240" s="152" t="s">
        <v>721</v>
      </c>
      <c r="D240" s="152">
        <v>9</v>
      </c>
      <c r="E240" s="152">
        <v>95</v>
      </c>
      <c r="F240" s="152">
        <v>952</v>
      </c>
      <c r="G240" s="152" t="s">
        <v>750</v>
      </c>
    </row>
    <row r="241" spans="2:7">
      <c r="B241" s="163" t="s">
        <v>2338</v>
      </c>
      <c r="C241" s="152" t="s">
        <v>721</v>
      </c>
      <c r="D241" s="152">
        <v>9</v>
      </c>
      <c r="E241" s="152">
        <v>95</v>
      </c>
      <c r="F241" s="152">
        <v>953</v>
      </c>
      <c r="G241" s="152" t="s">
        <v>751</v>
      </c>
    </row>
    <row r="242" spans="2:7">
      <c r="B242" s="163" t="s">
        <v>2338</v>
      </c>
      <c r="C242" s="152" t="s">
        <v>721</v>
      </c>
      <c r="D242" s="152">
        <v>9</v>
      </c>
      <c r="E242" s="152">
        <v>96</v>
      </c>
      <c r="F242" s="152">
        <v>0</v>
      </c>
      <c r="G242" s="152" t="s">
        <v>752</v>
      </c>
    </row>
    <row r="243" spans="2:7">
      <c r="B243" s="163" t="s">
        <v>2338</v>
      </c>
      <c r="C243" s="152" t="s">
        <v>721</v>
      </c>
      <c r="D243" s="152">
        <v>9</v>
      </c>
      <c r="E243" s="152">
        <v>96</v>
      </c>
      <c r="F243" s="152">
        <v>961</v>
      </c>
      <c r="G243" s="152" t="s">
        <v>753</v>
      </c>
    </row>
    <row r="244" spans="2:7">
      <c r="B244" s="163" t="s">
        <v>2338</v>
      </c>
      <c r="C244" s="152" t="s">
        <v>721</v>
      </c>
      <c r="D244" s="152">
        <v>9</v>
      </c>
      <c r="E244" s="152">
        <v>96</v>
      </c>
      <c r="F244" s="152">
        <v>962</v>
      </c>
      <c r="G244" s="152" t="s">
        <v>754</v>
      </c>
    </row>
    <row r="245" spans="2:7">
      <c r="B245" s="163" t="s">
        <v>2338</v>
      </c>
      <c r="C245" s="152" t="s">
        <v>721</v>
      </c>
      <c r="D245" s="152">
        <v>9</v>
      </c>
      <c r="E245" s="152">
        <v>96</v>
      </c>
      <c r="F245" s="152">
        <v>969</v>
      </c>
      <c r="G245" s="152" t="s">
        <v>755</v>
      </c>
    </row>
    <row r="246" spans="2:7">
      <c r="B246" s="163" t="s">
        <v>2338</v>
      </c>
      <c r="C246" s="152" t="s">
        <v>721</v>
      </c>
      <c r="D246" s="152">
        <v>9</v>
      </c>
      <c r="E246" s="152">
        <v>97</v>
      </c>
      <c r="F246" s="152">
        <v>0</v>
      </c>
      <c r="G246" s="152" t="s">
        <v>756</v>
      </c>
    </row>
    <row r="247" spans="2:7">
      <c r="B247" s="163" t="s">
        <v>2338</v>
      </c>
      <c r="C247" s="152" t="s">
        <v>721</v>
      </c>
      <c r="D247" s="152">
        <v>9</v>
      </c>
      <c r="E247" s="152">
        <v>97</v>
      </c>
      <c r="F247" s="152">
        <v>971</v>
      </c>
      <c r="G247" s="152" t="s">
        <v>757</v>
      </c>
    </row>
    <row r="248" spans="2:7">
      <c r="B248" s="163" t="s">
        <v>2338</v>
      </c>
      <c r="C248" s="152" t="s">
        <v>721</v>
      </c>
      <c r="D248" s="152">
        <v>9</v>
      </c>
      <c r="E248" s="152">
        <v>97</v>
      </c>
      <c r="F248" s="152">
        <v>972</v>
      </c>
      <c r="G248" s="152" t="s">
        <v>758</v>
      </c>
    </row>
    <row r="249" spans="2:7">
      <c r="B249" s="163" t="s">
        <v>2338</v>
      </c>
      <c r="C249" s="152" t="s">
        <v>721</v>
      </c>
      <c r="D249" s="152">
        <v>9</v>
      </c>
      <c r="E249" s="152">
        <v>97</v>
      </c>
      <c r="F249" s="152">
        <v>973</v>
      </c>
      <c r="G249" s="152" t="s">
        <v>759</v>
      </c>
    </row>
    <row r="250" spans="2:7">
      <c r="B250" s="163" t="s">
        <v>2338</v>
      </c>
      <c r="C250" s="152" t="s">
        <v>721</v>
      </c>
      <c r="D250" s="152">
        <v>9</v>
      </c>
      <c r="E250" s="152">
        <v>97</v>
      </c>
      <c r="F250" s="152">
        <v>974</v>
      </c>
      <c r="G250" s="152" t="s">
        <v>760</v>
      </c>
    </row>
    <row r="251" spans="2:7">
      <c r="B251" s="163" t="s">
        <v>2338</v>
      </c>
      <c r="C251" s="152" t="s">
        <v>721</v>
      </c>
      <c r="D251" s="152">
        <v>9</v>
      </c>
      <c r="E251" s="152">
        <v>97</v>
      </c>
      <c r="F251" s="152">
        <v>979</v>
      </c>
      <c r="G251" s="152" t="s">
        <v>761</v>
      </c>
    </row>
    <row r="252" spans="2:7">
      <c r="B252" s="163" t="s">
        <v>2338</v>
      </c>
      <c r="C252" s="152" t="s">
        <v>721</v>
      </c>
      <c r="D252" s="152">
        <v>9</v>
      </c>
      <c r="E252" s="152">
        <v>98</v>
      </c>
      <c r="F252" s="152">
        <v>0</v>
      </c>
      <c r="G252" s="152" t="s">
        <v>762</v>
      </c>
    </row>
    <row r="253" spans="2:7">
      <c r="B253" s="163" t="s">
        <v>2338</v>
      </c>
      <c r="C253" s="152" t="s">
        <v>721</v>
      </c>
      <c r="D253" s="152">
        <v>9</v>
      </c>
      <c r="E253" s="152">
        <v>98</v>
      </c>
      <c r="F253" s="152">
        <v>981</v>
      </c>
      <c r="G253" s="152" t="s">
        <v>763</v>
      </c>
    </row>
    <row r="254" spans="2:7">
      <c r="B254" s="163" t="s">
        <v>2338</v>
      </c>
      <c r="C254" s="152" t="s">
        <v>721</v>
      </c>
      <c r="D254" s="152">
        <v>9</v>
      </c>
      <c r="E254" s="152">
        <v>98</v>
      </c>
      <c r="F254" s="152">
        <v>982</v>
      </c>
      <c r="G254" s="152" t="s">
        <v>764</v>
      </c>
    </row>
    <row r="255" spans="2:7">
      <c r="B255" s="163" t="s">
        <v>2338</v>
      </c>
      <c r="C255" s="152" t="s">
        <v>721</v>
      </c>
      <c r="D255" s="152">
        <v>9</v>
      </c>
      <c r="E255" s="152">
        <v>99</v>
      </c>
      <c r="F255" s="152">
        <v>0</v>
      </c>
      <c r="G255" s="152" t="s">
        <v>765</v>
      </c>
    </row>
    <row r="256" spans="2:7">
      <c r="B256" s="163" t="s">
        <v>2338</v>
      </c>
      <c r="C256" s="152" t="s">
        <v>721</v>
      </c>
      <c r="D256" s="152">
        <v>9</v>
      </c>
      <c r="E256" s="152">
        <v>99</v>
      </c>
      <c r="F256" s="152">
        <v>991</v>
      </c>
      <c r="G256" s="152" t="s">
        <v>766</v>
      </c>
    </row>
    <row r="257" spans="2:7">
      <c r="B257" s="163" t="s">
        <v>2338</v>
      </c>
      <c r="C257" s="152" t="s">
        <v>721</v>
      </c>
      <c r="D257" s="152">
        <v>9</v>
      </c>
      <c r="E257" s="152">
        <v>99</v>
      </c>
      <c r="F257" s="152">
        <v>992</v>
      </c>
      <c r="G257" s="152" t="s">
        <v>767</v>
      </c>
    </row>
    <row r="258" spans="2:7">
      <c r="B258" s="163" t="s">
        <v>2338</v>
      </c>
      <c r="C258" s="152" t="s">
        <v>721</v>
      </c>
      <c r="D258" s="152">
        <v>9</v>
      </c>
      <c r="E258" s="152">
        <v>99</v>
      </c>
      <c r="F258" s="152">
        <v>993</v>
      </c>
      <c r="G258" s="152" t="s">
        <v>768</v>
      </c>
    </row>
    <row r="259" spans="2:7">
      <c r="B259" s="163" t="s">
        <v>2338</v>
      </c>
      <c r="C259" s="152" t="s">
        <v>721</v>
      </c>
      <c r="D259" s="152">
        <v>9</v>
      </c>
      <c r="E259" s="152">
        <v>99</v>
      </c>
      <c r="F259" s="152">
        <v>994</v>
      </c>
      <c r="G259" s="152" t="s">
        <v>769</v>
      </c>
    </row>
    <row r="260" spans="2:7">
      <c r="B260" s="163" t="s">
        <v>2338</v>
      </c>
      <c r="C260" s="152" t="s">
        <v>721</v>
      </c>
      <c r="D260" s="152">
        <v>9</v>
      </c>
      <c r="E260" s="152">
        <v>99</v>
      </c>
      <c r="F260" s="152">
        <v>995</v>
      </c>
      <c r="G260" s="152" t="s">
        <v>770</v>
      </c>
    </row>
    <row r="261" spans="2:7">
      <c r="B261" s="163" t="s">
        <v>2338</v>
      </c>
      <c r="C261" s="152" t="s">
        <v>721</v>
      </c>
      <c r="D261" s="152">
        <v>9</v>
      </c>
      <c r="E261" s="152">
        <v>99</v>
      </c>
      <c r="F261" s="152">
        <v>996</v>
      </c>
      <c r="G261" s="152" t="s">
        <v>771</v>
      </c>
    </row>
    <row r="262" spans="2:7">
      <c r="B262" s="163" t="s">
        <v>2338</v>
      </c>
      <c r="C262" s="152" t="s">
        <v>721</v>
      </c>
      <c r="D262" s="152">
        <v>9</v>
      </c>
      <c r="E262" s="152">
        <v>99</v>
      </c>
      <c r="F262" s="152">
        <v>997</v>
      </c>
      <c r="G262" s="152" t="s">
        <v>772</v>
      </c>
    </row>
    <row r="263" spans="2:7">
      <c r="B263" s="163" t="s">
        <v>2338</v>
      </c>
      <c r="C263" s="152" t="s">
        <v>721</v>
      </c>
      <c r="D263" s="152">
        <v>9</v>
      </c>
      <c r="E263" s="152">
        <v>99</v>
      </c>
      <c r="F263" s="152">
        <v>998</v>
      </c>
      <c r="G263" s="152" t="s">
        <v>773</v>
      </c>
    </row>
    <row r="264" spans="2:7">
      <c r="B264" s="163" t="s">
        <v>2338</v>
      </c>
      <c r="C264" s="152" t="s">
        <v>721</v>
      </c>
      <c r="D264" s="152">
        <v>9</v>
      </c>
      <c r="E264" s="152">
        <v>99</v>
      </c>
      <c r="F264" s="152">
        <v>999</v>
      </c>
      <c r="G264" s="152" t="s">
        <v>774</v>
      </c>
    </row>
    <row r="265" spans="2:7">
      <c r="B265" s="163" t="s">
        <v>2338</v>
      </c>
      <c r="C265" s="152" t="s">
        <v>721</v>
      </c>
      <c r="D265" s="152">
        <v>10</v>
      </c>
      <c r="E265" s="152">
        <v>0</v>
      </c>
      <c r="F265" s="152">
        <v>0</v>
      </c>
      <c r="G265" s="152" t="s">
        <v>775</v>
      </c>
    </row>
    <row r="266" spans="2:7">
      <c r="B266" s="163" t="s">
        <v>2338</v>
      </c>
      <c r="C266" s="152" t="s">
        <v>721</v>
      </c>
      <c r="D266" s="152">
        <v>10</v>
      </c>
      <c r="E266" s="152">
        <v>100</v>
      </c>
      <c r="F266" s="152">
        <v>0</v>
      </c>
      <c r="G266" s="152" t="s">
        <v>776</v>
      </c>
    </row>
    <row r="267" spans="2:7">
      <c r="B267" s="163" t="s">
        <v>2338</v>
      </c>
      <c r="C267" s="152" t="s">
        <v>721</v>
      </c>
      <c r="D267" s="152">
        <v>10</v>
      </c>
      <c r="E267" s="152">
        <v>100</v>
      </c>
      <c r="F267" s="152">
        <v>1000</v>
      </c>
      <c r="G267" s="152" t="s">
        <v>548</v>
      </c>
    </row>
    <row r="268" spans="2:7">
      <c r="B268" s="163" t="s">
        <v>2338</v>
      </c>
      <c r="C268" s="152" t="s">
        <v>721</v>
      </c>
      <c r="D268" s="152">
        <v>10</v>
      </c>
      <c r="E268" s="152">
        <v>100</v>
      </c>
      <c r="F268" s="152">
        <v>1009</v>
      </c>
      <c r="G268" s="152" t="s">
        <v>549</v>
      </c>
    </row>
    <row r="269" spans="2:7">
      <c r="B269" s="163" t="s">
        <v>2338</v>
      </c>
      <c r="C269" s="152" t="s">
        <v>721</v>
      </c>
      <c r="D269" s="152">
        <v>10</v>
      </c>
      <c r="E269" s="152">
        <v>101</v>
      </c>
      <c r="F269" s="152">
        <v>0</v>
      </c>
      <c r="G269" s="152" t="s">
        <v>777</v>
      </c>
    </row>
    <row r="270" spans="2:7">
      <c r="B270" s="163" t="s">
        <v>2338</v>
      </c>
      <c r="C270" s="152" t="s">
        <v>721</v>
      </c>
      <c r="D270" s="152">
        <v>10</v>
      </c>
      <c r="E270" s="152">
        <v>101</v>
      </c>
      <c r="F270" s="152">
        <v>1011</v>
      </c>
      <c r="G270" s="152" t="s">
        <v>777</v>
      </c>
    </row>
    <row r="271" spans="2:7">
      <c r="B271" s="163" t="s">
        <v>2338</v>
      </c>
      <c r="C271" s="152" t="s">
        <v>721</v>
      </c>
      <c r="D271" s="152">
        <v>10</v>
      </c>
      <c r="E271" s="152">
        <v>102</v>
      </c>
      <c r="F271" s="152">
        <v>0</v>
      </c>
      <c r="G271" s="152" t="s">
        <v>778</v>
      </c>
    </row>
    <row r="272" spans="2:7">
      <c r="B272" s="163" t="s">
        <v>2338</v>
      </c>
      <c r="C272" s="152" t="s">
        <v>721</v>
      </c>
      <c r="D272" s="152">
        <v>10</v>
      </c>
      <c r="E272" s="152">
        <v>102</v>
      </c>
      <c r="F272" s="152">
        <v>1021</v>
      </c>
      <c r="G272" s="152" t="s">
        <v>779</v>
      </c>
    </row>
    <row r="273" spans="2:7">
      <c r="B273" s="163" t="s">
        <v>2338</v>
      </c>
      <c r="C273" s="152" t="s">
        <v>721</v>
      </c>
      <c r="D273" s="152">
        <v>10</v>
      </c>
      <c r="E273" s="152">
        <v>102</v>
      </c>
      <c r="F273" s="152">
        <v>1022</v>
      </c>
      <c r="G273" s="152" t="s">
        <v>780</v>
      </c>
    </row>
    <row r="274" spans="2:7">
      <c r="B274" s="163" t="s">
        <v>2338</v>
      </c>
      <c r="C274" s="152" t="s">
        <v>721</v>
      </c>
      <c r="D274" s="152">
        <v>10</v>
      </c>
      <c r="E274" s="152">
        <v>102</v>
      </c>
      <c r="F274" s="152">
        <v>1023</v>
      </c>
      <c r="G274" s="152" t="s">
        <v>781</v>
      </c>
    </row>
    <row r="275" spans="2:7">
      <c r="B275" s="163" t="s">
        <v>2338</v>
      </c>
      <c r="C275" s="152" t="s">
        <v>721</v>
      </c>
      <c r="D275" s="152">
        <v>10</v>
      </c>
      <c r="E275" s="152">
        <v>102</v>
      </c>
      <c r="F275" s="152">
        <v>1024</v>
      </c>
      <c r="G275" s="152" t="s">
        <v>782</v>
      </c>
    </row>
    <row r="276" spans="2:7">
      <c r="B276" s="163" t="s">
        <v>2338</v>
      </c>
      <c r="C276" s="152" t="s">
        <v>721</v>
      </c>
      <c r="D276" s="152">
        <v>10</v>
      </c>
      <c r="E276" s="152">
        <v>103</v>
      </c>
      <c r="F276" s="152">
        <v>0</v>
      </c>
      <c r="G276" s="152" t="s">
        <v>783</v>
      </c>
    </row>
    <row r="277" spans="2:7">
      <c r="B277" s="163" t="s">
        <v>2338</v>
      </c>
      <c r="C277" s="152" t="s">
        <v>721</v>
      </c>
      <c r="D277" s="152">
        <v>10</v>
      </c>
      <c r="E277" s="152">
        <v>103</v>
      </c>
      <c r="F277" s="152">
        <v>1031</v>
      </c>
      <c r="G277" s="152" t="s">
        <v>784</v>
      </c>
    </row>
    <row r="278" spans="2:7">
      <c r="B278" s="163" t="s">
        <v>2338</v>
      </c>
      <c r="C278" s="152" t="s">
        <v>721</v>
      </c>
      <c r="D278" s="152">
        <v>10</v>
      </c>
      <c r="E278" s="152">
        <v>103</v>
      </c>
      <c r="F278" s="152">
        <v>1032</v>
      </c>
      <c r="G278" s="152" t="s">
        <v>785</v>
      </c>
    </row>
    <row r="279" spans="2:7">
      <c r="B279" s="163" t="s">
        <v>2338</v>
      </c>
      <c r="C279" s="152" t="s">
        <v>721</v>
      </c>
      <c r="D279" s="152">
        <v>10</v>
      </c>
      <c r="E279" s="152">
        <v>104</v>
      </c>
      <c r="F279" s="152">
        <v>0</v>
      </c>
      <c r="G279" s="152" t="s">
        <v>786</v>
      </c>
    </row>
    <row r="280" spans="2:7">
      <c r="B280" s="163" t="s">
        <v>2338</v>
      </c>
      <c r="C280" s="152" t="s">
        <v>721</v>
      </c>
      <c r="D280" s="152">
        <v>10</v>
      </c>
      <c r="E280" s="152">
        <v>104</v>
      </c>
      <c r="F280" s="152">
        <v>1041</v>
      </c>
      <c r="G280" s="152" t="s">
        <v>786</v>
      </c>
    </row>
    <row r="281" spans="2:7">
      <c r="B281" s="163" t="s">
        <v>2338</v>
      </c>
      <c r="C281" s="152" t="s">
        <v>721</v>
      </c>
      <c r="D281" s="152">
        <v>10</v>
      </c>
      <c r="E281" s="152">
        <v>105</v>
      </c>
      <c r="F281" s="152">
        <v>0</v>
      </c>
      <c r="G281" s="152" t="s">
        <v>787</v>
      </c>
    </row>
    <row r="282" spans="2:7">
      <c r="B282" s="163" t="s">
        <v>2338</v>
      </c>
      <c r="C282" s="152" t="s">
        <v>721</v>
      </c>
      <c r="D282" s="152">
        <v>10</v>
      </c>
      <c r="E282" s="152">
        <v>105</v>
      </c>
      <c r="F282" s="152">
        <v>1051</v>
      </c>
      <c r="G282" s="152" t="s">
        <v>788</v>
      </c>
    </row>
    <row r="283" spans="2:7">
      <c r="B283" s="163" t="s">
        <v>2338</v>
      </c>
      <c r="C283" s="152" t="s">
        <v>721</v>
      </c>
      <c r="D283" s="152">
        <v>10</v>
      </c>
      <c r="E283" s="152">
        <v>105</v>
      </c>
      <c r="F283" s="152">
        <v>1052</v>
      </c>
      <c r="G283" s="152" t="s">
        <v>789</v>
      </c>
    </row>
    <row r="284" spans="2:7">
      <c r="B284" s="163" t="s">
        <v>2338</v>
      </c>
      <c r="C284" s="152" t="s">
        <v>721</v>
      </c>
      <c r="D284" s="152">
        <v>10</v>
      </c>
      <c r="E284" s="152">
        <v>106</v>
      </c>
      <c r="F284" s="152">
        <v>0</v>
      </c>
      <c r="G284" s="152" t="s">
        <v>790</v>
      </c>
    </row>
    <row r="285" spans="2:7">
      <c r="B285" s="163" t="s">
        <v>2338</v>
      </c>
      <c r="C285" s="152" t="s">
        <v>721</v>
      </c>
      <c r="D285" s="152">
        <v>10</v>
      </c>
      <c r="E285" s="152">
        <v>106</v>
      </c>
      <c r="F285" s="152">
        <v>1061</v>
      </c>
      <c r="G285" s="152" t="s">
        <v>791</v>
      </c>
    </row>
    <row r="286" spans="2:7">
      <c r="B286" s="163" t="s">
        <v>2338</v>
      </c>
      <c r="C286" s="152" t="s">
        <v>721</v>
      </c>
      <c r="D286" s="152">
        <v>10</v>
      </c>
      <c r="E286" s="152">
        <v>106</v>
      </c>
      <c r="F286" s="152">
        <v>1062</v>
      </c>
      <c r="G286" s="152" t="s">
        <v>792</v>
      </c>
    </row>
    <row r="287" spans="2:7">
      <c r="B287" s="163" t="s">
        <v>2338</v>
      </c>
      <c r="C287" s="152" t="s">
        <v>721</v>
      </c>
      <c r="D287" s="152">
        <v>10</v>
      </c>
      <c r="E287" s="152">
        <v>106</v>
      </c>
      <c r="F287" s="152">
        <v>1063</v>
      </c>
      <c r="G287" s="152" t="s">
        <v>793</v>
      </c>
    </row>
    <row r="288" spans="2:7">
      <c r="B288" s="163" t="s">
        <v>2338</v>
      </c>
      <c r="C288" s="152" t="s">
        <v>721</v>
      </c>
      <c r="D288" s="152">
        <v>11</v>
      </c>
      <c r="E288" s="152">
        <v>0</v>
      </c>
      <c r="F288" s="152">
        <v>0</v>
      </c>
      <c r="G288" s="152" t="s">
        <v>794</v>
      </c>
    </row>
    <row r="289" spans="2:7">
      <c r="B289" s="163" t="s">
        <v>2338</v>
      </c>
      <c r="C289" s="152" t="s">
        <v>721</v>
      </c>
      <c r="D289" s="152">
        <v>11</v>
      </c>
      <c r="E289" s="152">
        <v>110</v>
      </c>
      <c r="F289" s="152">
        <v>0</v>
      </c>
      <c r="G289" s="152" t="s">
        <v>795</v>
      </c>
    </row>
    <row r="290" spans="2:7">
      <c r="B290" s="163" t="s">
        <v>2338</v>
      </c>
      <c r="C290" s="152" t="s">
        <v>721</v>
      </c>
      <c r="D290" s="152">
        <v>11</v>
      </c>
      <c r="E290" s="152">
        <v>110</v>
      </c>
      <c r="F290" s="152">
        <v>1100</v>
      </c>
      <c r="G290" s="152" t="s">
        <v>548</v>
      </c>
    </row>
    <row r="291" spans="2:7">
      <c r="B291" s="163" t="s">
        <v>2338</v>
      </c>
      <c r="C291" s="152" t="s">
        <v>721</v>
      </c>
      <c r="D291" s="152">
        <v>11</v>
      </c>
      <c r="E291" s="152">
        <v>110</v>
      </c>
      <c r="F291" s="152">
        <v>1109</v>
      </c>
      <c r="G291" s="152" t="s">
        <v>549</v>
      </c>
    </row>
    <row r="292" spans="2:7">
      <c r="B292" s="163" t="s">
        <v>2338</v>
      </c>
      <c r="C292" s="152" t="s">
        <v>721</v>
      </c>
      <c r="D292" s="152">
        <v>11</v>
      </c>
      <c r="E292" s="152">
        <v>111</v>
      </c>
      <c r="F292" s="152">
        <v>0</v>
      </c>
      <c r="G292" s="152" t="s">
        <v>796</v>
      </c>
    </row>
    <row r="293" spans="2:7">
      <c r="B293" s="163" t="s">
        <v>2338</v>
      </c>
      <c r="C293" s="152" t="s">
        <v>721</v>
      </c>
      <c r="D293" s="152">
        <v>11</v>
      </c>
      <c r="E293" s="152">
        <v>111</v>
      </c>
      <c r="F293" s="152">
        <v>1111</v>
      </c>
      <c r="G293" s="152" t="s">
        <v>797</v>
      </c>
    </row>
    <row r="294" spans="2:7">
      <c r="B294" s="163" t="s">
        <v>2338</v>
      </c>
      <c r="C294" s="152" t="s">
        <v>721</v>
      </c>
      <c r="D294" s="152">
        <v>11</v>
      </c>
      <c r="E294" s="152">
        <v>111</v>
      </c>
      <c r="F294" s="152">
        <v>1112</v>
      </c>
      <c r="G294" s="152" t="s">
        <v>798</v>
      </c>
    </row>
    <row r="295" spans="2:7">
      <c r="B295" s="163" t="s">
        <v>2338</v>
      </c>
      <c r="C295" s="152" t="s">
        <v>721</v>
      </c>
      <c r="D295" s="152">
        <v>11</v>
      </c>
      <c r="E295" s="152">
        <v>111</v>
      </c>
      <c r="F295" s="152">
        <v>1113</v>
      </c>
      <c r="G295" s="152" t="s">
        <v>799</v>
      </c>
    </row>
    <row r="296" spans="2:7">
      <c r="B296" s="163" t="s">
        <v>2338</v>
      </c>
      <c r="C296" s="152" t="s">
        <v>721</v>
      </c>
      <c r="D296" s="152">
        <v>11</v>
      </c>
      <c r="E296" s="152">
        <v>111</v>
      </c>
      <c r="F296" s="152">
        <v>1114</v>
      </c>
      <c r="G296" s="152" t="s">
        <v>800</v>
      </c>
    </row>
    <row r="297" spans="2:7">
      <c r="B297" s="163" t="s">
        <v>2338</v>
      </c>
      <c r="C297" s="152" t="s">
        <v>721</v>
      </c>
      <c r="D297" s="152">
        <v>11</v>
      </c>
      <c r="E297" s="152">
        <v>111</v>
      </c>
      <c r="F297" s="152">
        <v>1115</v>
      </c>
      <c r="G297" s="152" t="s">
        <v>801</v>
      </c>
    </row>
    <row r="298" spans="2:7">
      <c r="B298" s="163" t="s">
        <v>2338</v>
      </c>
      <c r="C298" s="152" t="s">
        <v>721</v>
      </c>
      <c r="D298" s="152">
        <v>11</v>
      </c>
      <c r="E298" s="152">
        <v>111</v>
      </c>
      <c r="F298" s="152">
        <v>1116</v>
      </c>
      <c r="G298" s="152" t="s">
        <v>802</v>
      </c>
    </row>
    <row r="299" spans="2:7">
      <c r="B299" s="163" t="s">
        <v>2338</v>
      </c>
      <c r="C299" s="152" t="s">
        <v>721</v>
      </c>
      <c r="D299" s="152">
        <v>11</v>
      </c>
      <c r="E299" s="152">
        <v>111</v>
      </c>
      <c r="F299" s="152">
        <v>1117</v>
      </c>
      <c r="G299" s="152" t="s">
        <v>803</v>
      </c>
    </row>
    <row r="300" spans="2:7">
      <c r="B300" s="163" t="s">
        <v>2338</v>
      </c>
      <c r="C300" s="152" t="s">
        <v>721</v>
      </c>
      <c r="D300" s="152">
        <v>11</v>
      </c>
      <c r="E300" s="152">
        <v>111</v>
      </c>
      <c r="F300" s="152">
        <v>1118</v>
      </c>
      <c r="G300" s="152" t="s">
        <v>804</v>
      </c>
    </row>
    <row r="301" spans="2:7">
      <c r="B301" s="163" t="s">
        <v>2338</v>
      </c>
      <c r="C301" s="152" t="s">
        <v>721</v>
      </c>
      <c r="D301" s="152">
        <v>11</v>
      </c>
      <c r="E301" s="152">
        <v>111</v>
      </c>
      <c r="F301" s="152">
        <v>1119</v>
      </c>
      <c r="G301" s="152" t="s">
        <v>805</v>
      </c>
    </row>
    <row r="302" spans="2:7">
      <c r="B302" s="163" t="s">
        <v>2338</v>
      </c>
      <c r="C302" s="152" t="s">
        <v>721</v>
      </c>
      <c r="D302" s="152">
        <v>11</v>
      </c>
      <c r="E302" s="152">
        <v>112</v>
      </c>
      <c r="F302" s="152">
        <v>0</v>
      </c>
      <c r="G302" s="152" t="s">
        <v>806</v>
      </c>
    </row>
    <row r="303" spans="2:7">
      <c r="B303" s="163" t="s">
        <v>2338</v>
      </c>
      <c r="C303" s="152" t="s">
        <v>721</v>
      </c>
      <c r="D303" s="152">
        <v>11</v>
      </c>
      <c r="E303" s="152">
        <v>112</v>
      </c>
      <c r="F303" s="152">
        <v>1121</v>
      </c>
      <c r="G303" s="152" t="s">
        <v>807</v>
      </c>
    </row>
    <row r="304" spans="2:7">
      <c r="B304" s="163" t="s">
        <v>2338</v>
      </c>
      <c r="C304" s="152" t="s">
        <v>721</v>
      </c>
      <c r="D304" s="152">
        <v>11</v>
      </c>
      <c r="E304" s="152">
        <v>112</v>
      </c>
      <c r="F304" s="152">
        <v>1122</v>
      </c>
      <c r="G304" s="152" t="s">
        <v>808</v>
      </c>
    </row>
    <row r="305" spans="2:7">
      <c r="B305" s="163" t="s">
        <v>2338</v>
      </c>
      <c r="C305" s="152" t="s">
        <v>721</v>
      </c>
      <c r="D305" s="152">
        <v>11</v>
      </c>
      <c r="E305" s="152">
        <v>112</v>
      </c>
      <c r="F305" s="152">
        <v>1123</v>
      </c>
      <c r="G305" s="152" t="s">
        <v>809</v>
      </c>
    </row>
    <row r="306" spans="2:7">
      <c r="B306" s="163" t="s">
        <v>2338</v>
      </c>
      <c r="C306" s="152" t="s">
        <v>721</v>
      </c>
      <c r="D306" s="152">
        <v>11</v>
      </c>
      <c r="E306" s="152">
        <v>112</v>
      </c>
      <c r="F306" s="152">
        <v>1124</v>
      </c>
      <c r="G306" s="152" t="s">
        <v>810</v>
      </c>
    </row>
    <row r="307" spans="2:7">
      <c r="B307" s="163" t="s">
        <v>2338</v>
      </c>
      <c r="C307" s="152" t="s">
        <v>721</v>
      </c>
      <c r="D307" s="152">
        <v>11</v>
      </c>
      <c r="E307" s="152">
        <v>112</v>
      </c>
      <c r="F307" s="152">
        <v>1125</v>
      </c>
      <c r="G307" s="152" t="s">
        <v>811</v>
      </c>
    </row>
    <row r="308" spans="2:7">
      <c r="B308" s="163" t="s">
        <v>2338</v>
      </c>
      <c r="C308" s="152" t="s">
        <v>721</v>
      </c>
      <c r="D308" s="152">
        <v>11</v>
      </c>
      <c r="E308" s="152">
        <v>112</v>
      </c>
      <c r="F308" s="152">
        <v>1129</v>
      </c>
      <c r="G308" s="152" t="s">
        <v>812</v>
      </c>
    </row>
    <row r="309" spans="2:7">
      <c r="B309" s="163" t="s">
        <v>2338</v>
      </c>
      <c r="C309" s="152" t="s">
        <v>721</v>
      </c>
      <c r="D309" s="152">
        <v>11</v>
      </c>
      <c r="E309" s="152">
        <v>113</v>
      </c>
      <c r="F309" s="152">
        <v>0</v>
      </c>
      <c r="G309" s="152" t="s">
        <v>813</v>
      </c>
    </row>
    <row r="310" spans="2:7">
      <c r="B310" s="163" t="s">
        <v>2338</v>
      </c>
      <c r="C310" s="152" t="s">
        <v>721</v>
      </c>
      <c r="D310" s="152">
        <v>11</v>
      </c>
      <c r="E310" s="152">
        <v>113</v>
      </c>
      <c r="F310" s="152">
        <v>1131</v>
      </c>
      <c r="G310" s="152" t="s">
        <v>814</v>
      </c>
    </row>
    <row r="311" spans="2:7">
      <c r="B311" s="163" t="s">
        <v>2338</v>
      </c>
      <c r="C311" s="152" t="s">
        <v>721</v>
      </c>
      <c r="D311" s="152">
        <v>11</v>
      </c>
      <c r="E311" s="152">
        <v>113</v>
      </c>
      <c r="F311" s="152">
        <v>1132</v>
      </c>
      <c r="G311" s="152" t="s">
        <v>815</v>
      </c>
    </row>
    <row r="312" spans="2:7">
      <c r="B312" s="163" t="s">
        <v>2338</v>
      </c>
      <c r="C312" s="152" t="s">
        <v>721</v>
      </c>
      <c r="D312" s="152">
        <v>11</v>
      </c>
      <c r="E312" s="152">
        <v>113</v>
      </c>
      <c r="F312" s="152">
        <v>1133</v>
      </c>
      <c r="G312" s="152" t="s">
        <v>816</v>
      </c>
    </row>
    <row r="313" spans="2:7">
      <c r="B313" s="163" t="s">
        <v>2338</v>
      </c>
      <c r="C313" s="152" t="s">
        <v>721</v>
      </c>
      <c r="D313" s="152">
        <v>11</v>
      </c>
      <c r="E313" s="152">
        <v>114</v>
      </c>
      <c r="F313" s="152">
        <v>0</v>
      </c>
      <c r="G313" s="152" t="s">
        <v>817</v>
      </c>
    </row>
    <row r="314" spans="2:7">
      <c r="B314" s="163" t="s">
        <v>2338</v>
      </c>
      <c r="C314" s="152" t="s">
        <v>721</v>
      </c>
      <c r="D314" s="152">
        <v>11</v>
      </c>
      <c r="E314" s="152">
        <v>114</v>
      </c>
      <c r="F314" s="152">
        <v>1141</v>
      </c>
      <c r="G314" s="152" t="s">
        <v>818</v>
      </c>
    </row>
    <row r="315" spans="2:7">
      <c r="B315" s="163" t="s">
        <v>2338</v>
      </c>
      <c r="C315" s="152" t="s">
        <v>721</v>
      </c>
      <c r="D315" s="152">
        <v>11</v>
      </c>
      <c r="E315" s="152">
        <v>114</v>
      </c>
      <c r="F315" s="152">
        <v>1142</v>
      </c>
      <c r="G315" s="152" t="s">
        <v>819</v>
      </c>
    </row>
    <row r="316" spans="2:7">
      <c r="B316" s="163" t="s">
        <v>2338</v>
      </c>
      <c r="C316" s="152" t="s">
        <v>721</v>
      </c>
      <c r="D316" s="152">
        <v>11</v>
      </c>
      <c r="E316" s="152">
        <v>114</v>
      </c>
      <c r="F316" s="152">
        <v>1143</v>
      </c>
      <c r="G316" s="152" t="s">
        <v>820</v>
      </c>
    </row>
    <row r="317" spans="2:7">
      <c r="B317" s="163" t="s">
        <v>2338</v>
      </c>
      <c r="C317" s="152" t="s">
        <v>721</v>
      </c>
      <c r="D317" s="152">
        <v>11</v>
      </c>
      <c r="E317" s="152">
        <v>114</v>
      </c>
      <c r="F317" s="152">
        <v>1144</v>
      </c>
      <c r="G317" s="152" t="s">
        <v>821</v>
      </c>
    </row>
    <row r="318" spans="2:7">
      <c r="B318" s="163" t="s">
        <v>2338</v>
      </c>
      <c r="C318" s="152" t="s">
        <v>721</v>
      </c>
      <c r="D318" s="152">
        <v>11</v>
      </c>
      <c r="E318" s="152">
        <v>114</v>
      </c>
      <c r="F318" s="152">
        <v>1145</v>
      </c>
      <c r="G318" s="152" t="s">
        <v>822</v>
      </c>
    </row>
    <row r="319" spans="2:7">
      <c r="B319" s="163" t="s">
        <v>2338</v>
      </c>
      <c r="C319" s="152" t="s">
        <v>721</v>
      </c>
      <c r="D319" s="152">
        <v>11</v>
      </c>
      <c r="E319" s="152">
        <v>114</v>
      </c>
      <c r="F319" s="152">
        <v>1146</v>
      </c>
      <c r="G319" s="152" t="s">
        <v>823</v>
      </c>
    </row>
    <row r="320" spans="2:7">
      <c r="B320" s="163" t="s">
        <v>2338</v>
      </c>
      <c r="C320" s="152" t="s">
        <v>721</v>
      </c>
      <c r="D320" s="152">
        <v>11</v>
      </c>
      <c r="E320" s="152">
        <v>114</v>
      </c>
      <c r="F320" s="152">
        <v>1147</v>
      </c>
      <c r="G320" s="152" t="s">
        <v>824</v>
      </c>
    </row>
    <row r="321" spans="2:7">
      <c r="B321" s="163" t="s">
        <v>2338</v>
      </c>
      <c r="C321" s="152" t="s">
        <v>721</v>
      </c>
      <c r="D321" s="152">
        <v>11</v>
      </c>
      <c r="E321" s="152">
        <v>114</v>
      </c>
      <c r="F321" s="152">
        <v>1148</v>
      </c>
      <c r="G321" s="152" t="s">
        <v>825</v>
      </c>
    </row>
    <row r="322" spans="2:7">
      <c r="B322" s="163" t="s">
        <v>2338</v>
      </c>
      <c r="C322" s="152" t="s">
        <v>721</v>
      </c>
      <c r="D322" s="152">
        <v>11</v>
      </c>
      <c r="E322" s="152">
        <v>115</v>
      </c>
      <c r="F322" s="152">
        <v>0</v>
      </c>
      <c r="G322" s="152" t="s">
        <v>826</v>
      </c>
    </row>
    <row r="323" spans="2:7">
      <c r="B323" s="163" t="s">
        <v>2338</v>
      </c>
      <c r="C323" s="152" t="s">
        <v>721</v>
      </c>
      <c r="D323" s="152">
        <v>11</v>
      </c>
      <c r="E323" s="152">
        <v>115</v>
      </c>
      <c r="F323" s="152">
        <v>1151</v>
      </c>
      <c r="G323" s="152" t="s">
        <v>827</v>
      </c>
    </row>
    <row r="324" spans="2:7">
      <c r="B324" s="163" t="s">
        <v>2338</v>
      </c>
      <c r="C324" s="152" t="s">
        <v>721</v>
      </c>
      <c r="D324" s="152">
        <v>11</v>
      </c>
      <c r="E324" s="152">
        <v>115</v>
      </c>
      <c r="F324" s="152">
        <v>1152</v>
      </c>
      <c r="G324" s="152" t="s">
        <v>828</v>
      </c>
    </row>
    <row r="325" spans="2:7">
      <c r="B325" s="163" t="s">
        <v>2338</v>
      </c>
      <c r="C325" s="152" t="s">
        <v>721</v>
      </c>
      <c r="D325" s="152">
        <v>11</v>
      </c>
      <c r="E325" s="152">
        <v>115</v>
      </c>
      <c r="F325" s="152">
        <v>1153</v>
      </c>
      <c r="G325" s="152" t="s">
        <v>829</v>
      </c>
    </row>
    <row r="326" spans="2:7">
      <c r="B326" s="163" t="s">
        <v>2338</v>
      </c>
      <c r="C326" s="152" t="s">
        <v>721</v>
      </c>
      <c r="D326" s="152">
        <v>11</v>
      </c>
      <c r="E326" s="152">
        <v>115</v>
      </c>
      <c r="F326" s="152">
        <v>1154</v>
      </c>
      <c r="G326" s="152" t="s">
        <v>830</v>
      </c>
    </row>
    <row r="327" spans="2:7">
      <c r="B327" s="163" t="s">
        <v>2338</v>
      </c>
      <c r="C327" s="152" t="s">
        <v>721</v>
      </c>
      <c r="D327" s="152">
        <v>11</v>
      </c>
      <c r="E327" s="152">
        <v>115</v>
      </c>
      <c r="F327" s="152">
        <v>1155</v>
      </c>
      <c r="G327" s="152" t="s">
        <v>831</v>
      </c>
    </row>
    <row r="328" spans="2:7">
      <c r="B328" s="163" t="s">
        <v>2338</v>
      </c>
      <c r="C328" s="152" t="s">
        <v>721</v>
      </c>
      <c r="D328" s="152">
        <v>11</v>
      </c>
      <c r="E328" s="152">
        <v>115</v>
      </c>
      <c r="F328" s="152">
        <v>1156</v>
      </c>
      <c r="G328" s="152" t="s">
        <v>832</v>
      </c>
    </row>
    <row r="329" spans="2:7">
      <c r="B329" s="163" t="s">
        <v>2338</v>
      </c>
      <c r="C329" s="152" t="s">
        <v>721</v>
      </c>
      <c r="D329" s="152">
        <v>11</v>
      </c>
      <c r="E329" s="152">
        <v>115</v>
      </c>
      <c r="F329" s="152">
        <v>1157</v>
      </c>
      <c r="G329" s="152" t="s">
        <v>833</v>
      </c>
    </row>
    <row r="330" spans="2:7">
      <c r="B330" s="163" t="s">
        <v>2338</v>
      </c>
      <c r="C330" s="152" t="s">
        <v>721</v>
      </c>
      <c r="D330" s="152">
        <v>11</v>
      </c>
      <c r="E330" s="152">
        <v>115</v>
      </c>
      <c r="F330" s="152">
        <v>1158</v>
      </c>
      <c r="G330" s="152" t="s">
        <v>834</v>
      </c>
    </row>
    <row r="331" spans="2:7">
      <c r="B331" s="163" t="s">
        <v>2338</v>
      </c>
      <c r="C331" s="152" t="s">
        <v>721</v>
      </c>
      <c r="D331" s="152">
        <v>11</v>
      </c>
      <c r="E331" s="152">
        <v>115</v>
      </c>
      <c r="F331" s="152">
        <v>1159</v>
      </c>
      <c r="G331" s="152" t="s">
        <v>835</v>
      </c>
    </row>
    <row r="332" spans="2:7">
      <c r="B332" s="163" t="s">
        <v>2338</v>
      </c>
      <c r="C332" s="152" t="s">
        <v>721</v>
      </c>
      <c r="D332" s="152">
        <v>11</v>
      </c>
      <c r="E332" s="152">
        <v>116</v>
      </c>
      <c r="F332" s="152">
        <v>0</v>
      </c>
      <c r="G332" s="152" t="s">
        <v>836</v>
      </c>
    </row>
    <row r="333" spans="2:7">
      <c r="B333" s="163" t="s">
        <v>2338</v>
      </c>
      <c r="C333" s="152" t="s">
        <v>721</v>
      </c>
      <c r="D333" s="152">
        <v>11</v>
      </c>
      <c r="E333" s="152">
        <v>116</v>
      </c>
      <c r="F333" s="152">
        <v>1161</v>
      </c>
      <c r="G333" s="152" t="s">
        <v>837</v>
      </c>
    </row>
    <row r="334" spans="2:7">
      <c r="B334" s="163" t="s">
        <v>2338</v>
      </c>
      <c r="C334" s="152" t="s">
        <v>721</v>
      </c>
      <c r="D334" s="152">
        <v>11</v>
      </c>
      <c r="E334" s="152">
        <v>116</v>
      </c>
      <c r="F334" s="152">
        <v>1162</v>
      </c>
      <c r="G334" s="152" t="s">
        <v>838</v>
      </c>
    </row>
    <row r="335" spans="2:7">
      <c r="B335" s="163" t="s">
        <v>2338</v>
      </c>
      <c r="C335" s="152" t="s">
        <v>721</v>
      </c>
      <c r="D335" s="152">
        <v>11</v>
      </c>
      <c r="E335" s="152">
        <v>116</v>
      </c>
      <c r="F335" s="152">
        <v>1163</v>
      </c>
      <c r="G335" s="152" t="s">
        <v>839</v>
      </c>
    </row>
    <row r="336" spans="2:7">
      <c r="B336" s="163" t="s">
        <v>2338</v>
      </c>
      <c r="C336" s="152" t="s">
        <v>721</v>
      </c>
      <c r="D336" s="152">
        <v>11</v>
      </c>
      <c r="E336" s="152">
        <v>116</v>
      </c>
      <c r="F336" s="152">
        <v>1164</v>
      </c>
      <c r="G336" s="152" t="s">
        <v>840</v>
      </c>
    </row>
    <row r="337" spans="2:7">
      <c r="B337" s="163" t="s">
        <v>2338</v>
      </c>
      <c r="C337" s="152" t="s">
        <v>721</v>
      </c>
      <c r="D337" s="152">
        <v>11</v>
      </c>
      <c r="E337" s="152">
        <v>116</v>
      </c>
      <c r="F337" s="152">
        <v>1165</v>
      </c>
      <c r="G337" s="152" t="s">
        <v>841</v>
      </c>
    </row>
    <row r="338" spans="2:7">
      <c r="B338" s="163" t="s">
        <v>2338</v>
      </c>
      <c r="C338" s="152" t="s">
        <v>721</v>
      </c>
      <c r="D338" s="152">
        <v>11</v>
      </c>
      <c r="E338" s="152">
        <v>116</v>
      </c>
      <c r="F338" s="152">
        <v>1166</v>
      </c>
      <c r="G338" s="152" t="s">
        <v>842</v>
      </c>
    </row>
    <row r="339" spans="2:7">
      <c r="B339" s="163" t="s">
        <v>2338</v>
      </c>
      <c r="C339" s="152" t="s">
        <v>721</v>
      </c>
      <c r="D339" s="152">
        <v>11</v>
      </c>
      <c r="E339" s="152">
        <v>116</v>
      </c>
      <c r="F339" s="152">
        <v>1167</v>
      </c>
      <c r="G339" s="152" t="s">
        <v>843</v>
      </c>
    </row>
    <row r="340" spans="2:7">
      <c r="B340" s="163" t="s">
        <v>2338</v>
      </c>
      <c r="C340" s="152" t="s">
        <v>721</v>
      </c>
      <c r="D340" s="152">
        <v>11</v>
      </c>
      <c r="E340" s="152">
        <v>116</v>
      </c>
      <c r="F340" s="152">
        <v>1168</v>
      </c>
      <c r="G340" s="152" t="s">
        <v>844</v>
      </c>
    </row>
    <row r="341" spans="2:7">
      <c r="B341" s="163" t="s">
        <v>2338</v>
      </c>
      <c r="C341" s="152" t="s">
        <v>721</v>
      </c>
      <c r="D341" s="152">
        <v>11</v>
      </c>
      <c r="E341" s="152">
        <v>116</v>
      </c>
      <c r="F341" s="152">
        <v>1169</v>
      </c>
      <c r="G341" s="152" t="s">
        <v>845</v>
      </c>
    </row>
    <row r="342" spans="2:7">
      <c r="B342" s="163" t="s">
        <v>2338</v>
      </c>
      <c r="C342" s="152" t="s">
        <v>721</v>
      </c>
      <c r="D342" s="152">
        <v>11</v>
      </c>
      <c r="E342" s="152">
        <v>117</v>
      </c>
      <c r="F342" s="152">
        <v>0</v>
      </c>
      <c r="G342" s="152" t="s">
        <v>846</v>
      </c>
    </row>
    <row r="343" spans="2:7">
      <c r="B343" s="163" t="s">
        <v>2338</v>
      </c>
      <c r="C343" s="152" t="s">
        <v>721</v>
      </c>
      <c r="D343" s="152">
        <v>11</v>
      </c>
      <c r="E343" s="152">
        <v>117</v>
      </c>
      <c r="F343" s="152">
        <v>1171</v>
      </c>
      <c r="G343" s="152" t="s">
        <v>847</v>
      </c>
    </row>
    <row r="344" spans="2:7">
      <c r="B344" s="163" t="s">
        <v>2338</v>
      </c>
      <c r="C344" s="152" t="s">
        <v>721</v>
      </c>
      <c r="D344" s="152">
        <v>11</v>
      </c>
      <c r="E344" s="152">
        <v>117</v>
      </c>
      <c r="F344" s="152">
        <v>1172</v>
      </c>
      <c r="G344" s="152" t="s">
        <v>848</v>
      </c>
    </row>
    <row r="345" spans="2:7">
      <c r="B345" s="163" t="s">
        <v>2338</v>
      </c>
      <c r="C345" s="152" t="s">
        <v>721</v>
      </c>
      <c r="D345" s="152">
        <v>11</v>
      </c>
      <c r="E345" s="152">
        <v>117</v>
      </c>
      <c r="F345" s="152">
        <v>1173</v>
      </c>
      <c r="G345" s="152" t="s">
        <v>849</v>
      </c>
    </row>
    <row r="346" spans="2:7">
      <c r="B346" s="163" t="s">
        <v>2338</v>
      </c>
      <c r="C346" s="152" t="s">
        <v>721</v>
      </c>
      <c r="D346" s="152">
        <v>11</v>
      </c>
      <c r="E346" s="152">
        <v>117</v>
      </c>
      <c r="F346" s="152">
        <v>1174</v>
      </c>
      <c r="G346" s="152" t="s">
        <v>850</v>
      </c>
    </row>
    <row r="347" spans="2:7">
      <c r="B347" s="163" t="s">
        <v>2338</v>
      </c>
      <c r="C347" s="152" t="s">
        <v>721</v>
      </c>
      <c r="D347" s="152">
        <v>11</v>
      </c>
      <c r="E347" s="152">
        <v>118</v>
      </c>
      <c r="F347" s="152">
        <v>0</v>
      </c>
      <c r="G347" s="152" t="s">
        <v>851</v>
      </c>
    </row>
    <row r="348" spans="2:7">
      <c r="B348" s="163" t="s">
        <v>2338</v>
      </c>
      <c r="C348" s="152" t="s">
        <v>721</v>
      </c>
      <c r="D348" s="152">
        <v>11</v>
      </c>
      <c r="E348" s="152">
        <v>118</v>
      </c>
      <c r="F348" s="152">
        <v>1181</v>
      </c>
      <c r="G348" s="152" t="s">
        <v>852</v>
      </c>
    </row>
    <row r="349" spans="2:7">
      <c r="B349" s="163" t="s">
        <v>2338</v>
      </c>
      <c r="C349" s="152" t="s">
        <v>721</v>
      </c>
      <c r="D349" s="152">
        <v>11</v>
      </c>
      <c r="E349" s="152">
        <v>118</v>
      </c>
      <c r="F349" s="152">
        <v>1182</v>
      </c>
      <c r="G349" s="152" t="s">
        <v>853</v>
      </c>
    </row>
    <row r="350" spans="2:7">
      <c r="B350" s="163" t="s">
        <v>2338</v>
      </c>
      <c r="C350" s="152" t="s">
        <v>721</v>
      </c>
      <c r="D350" s="152">
        <v>11</v>
      </c>
      <c r="E350" s="152">
        <v>118</v>
      </c>
      <c r="F350" s="152">
        <v>1183</v>
      </c>
      <c r="G350" s="152" t="s">
        <v>854</v>
      </c>
    </row>
    <row r="351" spans="2:7">
      <c r="B351" s="163" t="s">
        <v>2338</v>
      </c>
      <c r="C351" s="152" t="s">
        <v>721</v>
      </c>
      <c r="D351" s="152">
        <v>11</v>
      </c>
      <c r="E351" s="152">
        <v>118</v>
      </c>
      <c r="F351" s="152">
        <v>1184</v>
      </c>
      <c r="G351" s="152" t="s">
        <v>855</v>
      </c>
    </row>
    <row r="352" spans="2:7">
      <c r="B352" s="163" t="s">
        <v>2338</v>
      </c>
      <c r="C352" s="152" t="s">
        <v>721</v>
      </c>
      <c r="D352" s="152">
        <v>11</v>
      </c>
      <c r="E352" s="152">
        <v>118</v>
      </c>
      <c r="F352" s="152">
        <v>1185</v>
      </c>
      <c r="G352" s="152" t="s">
        <v>856</v>
      </c>
    </row>
    <row r="353" spans="2:7">
      <c r="B353" s="163" t="s">
        <v>2338</v>
      </c>
      <c r="C353" s="152" t="s">
        <v>721</v>
      </c>
      <c r="D353" s="152">
        <v>11</v>
      </c>
      <c r="E353" s="152">
        <v>118</v>
      </c>
      <c r="F353" s="152">
        <v>1186</v>
      </c>
      <c r="G353" s="152" t="s">
        <v>857</v>
      </c>
    </row>
    <row r="354" spans="2:7">
      <c r="B354" s="163" t="s">
        <v>2338</v>
      </c>
      <c r="C354" s="152" t="s">
        <v>721</v>
      </c>
      <c r="D354" s="152">
        <v>11</v>
      </c>
      <c r="E354" s="152">
        <v>118</v>
      </c>
      <c r="F354" s="152">
        <v>1189</v>
      </c>
      <c r="G354" s="152" t="s">
        <v>858</v>
      </c>
    </row>
    <row r="355" spans="2:7">
      <c r="B355" s="163" t="s">
        <v>2338</v>
      </c>
      <c r="C355" s="152" t="s">
        <v>721</v>
      </c>
      <c r="D355" s="152">
        <v>11</v>
      </c>
      <c r="E355" s="152">
        <v>119</v>
      </c>
      <c r="F355" s="152">
        <v>0</v>
      </c>
      <c r="G355" s="152" t="s">
        <v>859</v>
      </c>
    </row>
    <row r="356" spans="2:7">
      <c r="B356" s="163" t="s">
        <v>2338</v>
      </c>
      <c r="C356" s="152" t="s">
        <v>721</v>
      </c>
      <c r="D356" s="152">
        <v>11</v>
      </c>
      <c r="E356" s="152">
        <v>119</v>
      </c>
      <c r="F356" s="152">
        <v>1191</v>
      </c>
      <c r="G356" s="152" t="s">
        <v>860</v>
      </c>
    </row>
    <row r="357" spans="2:7">
      <c r="B357" s="163" t="s">
        <v>2338</v>
      </c>
      <c r="C357" s="152" t="s">
        <v>721</v>
      </c>
      <c r="D357" s="152">
        <v>11</v>
      </c>
      <c r="E357" s="152">
        <v>119</v>
      </c>
      <c r="F357" s="152">
        <v>1192</v>
      </c>
      <c r="G357" s="152" t="s">
        <v>861</v>
      </c>
    </row>
    <row r="358" spans="2:7">
      <c r="B358" s="163" t="s">
        <v>2338</v>
      </c>
      <c r="C358" s="152" t="s">
        <v>721</v>
      </c>
      <c r="D358" s="152">
        <v>11</v>
      </c>
      <c r="E358" s="152">
        <v>119</v>
      </c>
      <c r="F358" s="152">
        <v>1193</v>
      </c>
      <c r="G358" s="152" t="s">
        <v>862</v>
      </c>
    </row>
    <row r="359" spans="2:7">
      <c r="B359" s="163" t="s">
        <v>2338</v>
      </c>
      <c r="C359" s="152" t="s">
        <v>721</v>
      </c>
      <c r="D359" s="152">
        <v>11</v>
      </c>
      <c r="E359" s="152">
        <v>119</v>
      </c>
      <c r="F359" s="152">
        <v>1194</v>
      </c>
      <c r="G359" s="152" t="s">
        <v>863</v>
      </c>
    </row>
    <row r="360" spans="2:7">
      <c r="B360" s="163" t="s">
        <v>2338</v>
      </c>
      <c r="C360" s="152" t="s">
        <v>721</v>
      </c>
      <c r="D360" s="152">
        <v>11</v>
      </c>
      <c r="E360" s="152">
        <v>119</v>
      </c>
      <c r="F360" s="152">
        <v>1195</v>
      </c>
      <c r="G360" s="152" t="s">
        <v>864</v>
      </c>
    </row>
    <row r="361" spans="2:7">
      <c r="B361" s="163" t="s">
        <v>2338</v>
      </c>
      <c r="C361" s="152" t="s">
        <v>721</v>
      </c>
      <c r="D361" s="152">
        <v>11</v>
      </c>
      <c r="E361" s="152">
        <v>119</v>
      </c>
      <c r="F361" s="152">
        <v>1196</v>
      </c>
      <c r="G361" s="152" t="s">
        <v>865</v>
      </c>
    </row>
    <row r="362" spans="2:7">
      <c r="B362" s="163" t="s">
        <v>2338</v>
      </c>
      <c r="C362" s="152" t="s">
        <v>721</v>
      </c>
      <c r="D362" s="152">
        <v>11</v>
      </c>
      <c r="E362" s="152">
        <v>119</v>
      </c>
      <c r="F362" s="152">
        <v>1197</v>
      </c>
      <c r="G362" s="152" t="s">
        <v>866</v>
      </c>
    </row>
    <row r="363" spans="2:7">
      <c r="B363" s="163" t="s">
        <v>2338</v>
      </c>
      <c r="C363" s="152" t="s">
        <v>721</v>
      </c>
      <c r="D363" s="152">
        <v>11</v>
      </c>
      <c r="E363" s="152">
        <v>119</v>
      </c>
      <c r="F363" s="152">
        <v>1198</v>
      </c>
      <c r="G363" s="152" t="s">
        <v>867</v>
      </c>
    </row>
    <row r="364" spans="2:7">
      <c r="B364" s="163" t="s">
        <v>2338</v>
      </c>
      <c r="C364" s="152" t="s">
        <v>721</v>
      </c>
      <c r="D364" s="152">
        <v>11</v>
      </c>
      <c r="E364" s="152">
        <v>119</v>
      </c>
      <c r="F364" s="152">
        <v>1199</v>
      </c>
      <c r="G364" s="152" t="s">
        <v>868</v>
      </c>
    </row>
    <row r="365" spans="2:7">
      <c r="B365" s="163" t="s">
        <v>2338</v>
      </c>
      <c r="C365" s="152" t="s">
        <v>721</v>
      </c>
      <c r="D365" s="152">
        <v>12</v>
      </c>
      <c r="E365" s="152">
        <v>0</v>
      </c>
      <c r="F365" s="152">
        <v>0</v>
      </c>
      <c r="G365" s="152" t="s">
        <v>869</v>
      </c>
    </row>
    <row r="366" spans="2:7">
      <c r="B366" s="163" t="s">
        <v>2338</v>
      </c>
      <c r="C366" s="152" t="s">
        <v>721</v>
      </c>
      <c r="D366" s="152">
        <v>12</v>
      </c>
      <c r="E366" s="152">
        <v>120</v>
      </c>
      <c r="F366" s="152">
        <v>0</v>
      </c>
      <c r="G366" s="152" t="s">
        <v>870</v>
      </c>
    </row>
    <row r="367" spans="2:7">
      <c r="B367" s="163" t="s">
        <v>2338</v>
      </c>
      <c r="C367" s="152" t="s">
        <v>721</v>
      </c>
      <c r="D367" s="152">
        <v>12</v>
      </c>
      <c r="E367" s="152">
        <v>120</v>
      </c>
      <c r="F367" s="152">
        <v>1200</v>
      </c>
      <c r="G367" s="152" t="s">
        <v>548</v>
      </c>
    </row>
    <row r="368" spans="2:7">
      <c r="B368" s="163" t="s">
        <v>2338</v>
      </c>
      <c r="C368" s="152" t="s">
        <v>721</v>
      </c>
      <c r="D368" s="152">
        <v>12</v>
      </c>
      <c r="E368" s="152">
        <v>120</v>
      </c>
      <c r="F368" s="152">
        <v>1209</v>
      </c>
      <c r="G368" s="152" t="s">
        <v>549</v>
      </c>
    </row>
    <row r="369" spans="2:7">
      <c r="B369" s="163" t="s">
        <v>2338</v>
      </c>
      <c r="C369" s="152" t="s">
        <v>721</v>
      </c>
      <c r="D369" s="152">
        <v>12</v>
      </c>
      <c r="E369" s="152">
        <v>121</v>
      </c>
      <c r="F369" s="152">
        <v>0</v>
      </c>
      <c r="G369" s="152" t="s">
        <v>871</v>
      </c>
    </row>
    <row r="370" spans="2:7">
      <c r="B370" s="163" t="s">
        <v>2338</v>
      </c>
      <c r="C370" s="152" t="s">
        <v>721</v>
      </c>
      <c r="D370" s="152">
        <v>12</v>
      </c>
      <c r="E370" s="152">
        <v>121</v>
      </c>
      <c r="F370" s="152">
        <v>1211</v>
      </c>
      <c r="G370" s="152" t="s">
        <v>872</v>
      </c>
    </row>
    <row r="371" spans="2:7">
      <c r="B371" s="163" t="s">
        <v>2338</v>
      </c>
      <c r="C371" s="152" t="s">
        <v>721</v>
      </c>
      <c r="D371" s="152">
        <v>12</v>
      </c>
      <c r="E371" s="152">
        <v>121</v>
      </c>
      <c r="F371" s="152">
        <v>1212</v>
      </c>
      <c r="G371" s="152" t="s">
        <v>873</v>
      </c>
    </row>
    <row r="372" spans="2:7">
      <c r="B372" s="163" t="s">
        <v>2338</v>
      </c>
      <c r="C372" s="152" t="s">
        <v>721</v>
      </c>
      <c r="D372" s="152">
        <v>12</v>
      </c>
      <c r="E372" s="152">
        <v>121</v>
      </c>
      <c r="F372" s="152">
        <v>1213</v>
      </c>
      <c r="G372" s="152" t="s">
        <v>874</v>
      </c>
    </row>
    <row r="373" spans="2:7">
      <c r="B373" s="163" t="s">
        <v>2338</v>
      </c>
      <c r="C373" s="152" t="s">
        <v>721</v>
      </c>
      <c r="D373" s="152">
        <v>12</v>
      </c>
      <c r="E373" s="152">
        <v>121</v>
      </c>
      <c r="F373" s="152">
        <v>1219</v>
      </c>
      <c r="G373" s="152" t="s">
        <v>875</v>
      </c>
    </row>
    <row r="374" spans="2:7">
      <c r="B374" s="163" t="s">
        <v>2338</v>
      </c>
      <c r="C374" s="152" t="s">
        <v>721</v>
      </c>
      <c r="D374" s="152">
        <v>12</v>
      </c>
      <c r="E374" s="152">
        <v>122</v>
      </c>
      <c r="F374" s="152">
        <v>0</v>
      </c>
      <c r="G374" s="152" t="s">
        <v>876</v>
      </c>
    </row>
    <row r="375" spans="2:7">
      <c r="B375" s="163" t="s">
        <v>2338</v>
      </c>
      <c r="C375" s="152" t="s">
        <v>721</v>
      </c>
      <c r="D375" s="152">
        <v>12</v>
      </c>
      <c r="E375" s="152">
        <v>122</v>
      </c>
      <c r="F375" s="152">
        <v>1221</v>
      </c>
      <c r="G375" s="152" t="s">
        <v>877</v>
      </c>
    </row>
    <row r="376" spans="2:7">
      <c r="B376" s="163" t="s">
        <v>2338</v>
      </c>
      <c r="C376" s="152" t="s">
        <v>721</v>
      </c>
      <c r="D376" s="152">
        <v>12</v>
      </c>
      <c r="E376" s="152">
        <v>122</v>
      </c>
      <c r="F376" s="152">
        <v>1222</v>
      </c>
      <c r="G376" s="152" t="s">
        <v>878</v>
      </c>
    </row>
    <row r="377" spans="2:7">
      <c r="B377" s="163" t="s">
        <v>2338</v>
      </c>
      <c r="C377" s="152" t="s">
        <v>721</v>
      </c>
      <c r="D377" s="152">
        <v>12</v>
      </c>
      <c r="E377" s="152">
        <v>122</v>
      </c>
      <c r="F377" s="152">
        <v>1223</v>
      </c>
      <c r="G377" s="152" t="s">
        <v>879</v>
      </c>
    </row>
    <row r="378" spans="2:7">
      <c r="B378" s="163" t="s">
        <v>2338</v>
      </c>
      <c r="C378" s="152" t="s">
        <v>721</v>
      </c>
      <c r="D378" s="152">
        <v>12</v>
      </c>
      <c r="E378" s="152">
        <v>122</v>
      </c>
      <c r="F378" s="152">
        <v>1224</v>
      </c>
      <c r="G378" s="152" t="s">
        <v>880</v>
      </c>
    </row>
    <row r="379" spans="2:7">
      <c r="B379" s="163" t="s">
        <v>2338</v>
      </c>
      <c r="C379" s="152" t="s">
        <v>721</v>
      </c>
      <c r="D379" s="152">
        <v>12</v>
      </c>
      <c r="E379" s="152">
        <v>122</v>
      </c>
      <c r="F379" s="152">
        <v>1225</v>
      </c>
      <c r="G379" s="152" t="s">
        <v>881</v>
      </c>
    </row>
    <row r="380" spans="2:7">
      <c r="B380" s="163" t="s">
        <v>2338</v>
      </c>
      <c r="C380" s="152" t="s">
        <v>721</v>
      </c>
      <c r="D380" s="152">
        <v>12</v>
      </c>
      <c r="E380" s="152">
        <v>122</v>
      </c>
      <c r="F380" s="152">
        <v>1226</v>
      </c>
      <c r="G380" s="152" t="s">
        <v>882</v>
      </c>
    </row>
    <row r="381" spans="2:7">
      <c r="B381" s="163" t="s">
        <v>2338</v>
      </c>
      <c r="C381" s="152" t="s">
        <v>721</v>
      </c>
      <c r="D381" s="152">
        <v>12</v>
      </c>
      <c r="E381" s="152">
        <v>122</v>
      </c>
      <c r="F381" s="152">
        <v>1227</v>
      </c>
      <c r="G381" s="152" t="s">
        <v>883</v>
      </c>
    </row>
    <row r="382" spans="2:7">
      <c r="B382" s="163" t="s">
        <v>2338</v>
      </c>
      <c r="C382" s="152" t="s">
        <v>721</v>
      </c>
      <c r="D382" s="152">
        <v>12</v>
      </c>
      <c r="E382" s="152">
        <v>122</v>
      </c>
      <c r="F382" s="152">
        <v>1228</v>
      </c>
      <c r="G382" s="152" t="s">
        <v>884</v>
      </c>
    </row>
    <row r="383" spans="2:7">
      <c r="B383" s="163" t="s">
        <v>2338</v>
      </c>
      <c r="C383" s="152" t="s">
        <v>721</v>
      </c>
      <c r="D383" s="152">
        <v>12</v>
      </c>
      <c r="E383" s="152">
        <v>123</v>
      </c>
      <c r="F383" s="152">
        <v>0</v>
      </c>
      <c r="G383" s="152" t="s">
        <v>885</v>
      </c>
    </row>
    <row r="384" spans="2:7">
      <c r="B384" s="163" t="s">
        <v>2338</v>
      </c>
      <c r="C384" s="152" t="s">
        <v>721</v>
      </c>
      <c r="D384" s="152">
        <v>12</v>
      </c>
      <c r="E384" s="152">
        <v>123</v>
      </c>
      <c r="F384" s="152">
        <v>1231</v>
      </c>
      <c r="G384" s="152" t="s">
        <v>886</v>
      </c>
    </row>
    <row r="385" spans="2:7">
      <c r="B385" s="163" t="s">
        <v>2338</v>
      </c>
      <c r="C385" s="152" t="s">
        <v>721</v>
      </c>
      <c r="D385" s="152">
        <v>12</v>
      </c>
      <c r="E385" s="152">
        <v>123</v>
      </c>
      <c r="F385" s="152">
        <v>1232</v>
      </c>
      <c r="G385" s="152" t="s">
        <v>887</v>
      </c>
    </row>
    <row r="386" spans="2:7">
      <c r="B386" s="163" t="s">
        <v>2338</v>
      </c>
      <c r="C386" s="152" t="s">
        <v>721</v>
      </c>
      <c r="D386" s="152">
        <v>12</v>
      </c>
      <c r="E386" s="152">
        <v>123</v>
      </c>
      <c r="F386" s="152">
        <v>1233</v>
      </c>
      <c r="G386" s="152" t="s">
        <v>888</v>
      </c>
    </row>
    <row r="387" spans="2:7">
      <c r="B387" s="163" t="s">
        <v>2338</v>
      </c>
      <c r="C387" s="152" t="s">
        <v>721</v>
      </c>
      <c r="D387" s="152">
        <v>12</v>
      </c>
      <c r="E387" s="152">
        <v>129</v>
      </c>
      <c r="F387" s="152">
        <v>0</v>
      </c>
      <c r="G387" s="152" t="s">
        <v>889</v>
      </c>
    </row>
    <row r="388" spans="2:7">
      <c r="B388" s="163" t="s">
        <v>2338</v>
      </c>
      <c r="C388" s="152" t="s">
        <v>721</v>
      </c>
      <c r="D388" s="152">
        <v>12</v>
      </c>
      <c r="E388" s="152">
        <v>129</v>
      </c>
      <c r="F388" s="152">
        <v>1291</v>
      </c>
      <c r="G388" s="152" t="s">
        <v>890</v>
      </c>
    </row>
    <row r="389" spans="2:7">
      <c r="B389" s="163" t="s">
        <v>2338</v>
      </c>
      <c r="C389" s="152" t="s">
        <v>721</v>
      </c>
      <c r="D389" s="152">
        <v>12</v>
      </c>
      <c r="E389" s="152">
        <v>129</v>
      </c>
      <c r="F389" s="152">
        <v>1292</v>
      </c>
      <c r="G389" s="152" t="s">
        <v>891</v>
      </c>
    </row>
    <row r="390" spans="2:7">
      <c r="B390" s="163" t="s">
        <v>2338</v>
      </c>
      <c r="C390" s="152" t="s">
        <v>721</v>
      </c>
      <c r="D390" s="152">
        <v>12</v>
      </c>
      <c r="E390" s="152">
        <v>129</v>
      </c>
      <c r="F390" s="152">
        <v>1299</v>
      </c>
      <c r="G390" s="152" t="s">
        <v>892</v>
      </c>
    </row>
    <row r="391" spans="2:7">
      <c r="B391" s="163" t="s">
        <v>2338</v>
      </c>
      <c r="C391" s="152" t="s">
        <v>721</v>
      </c>
      <c r="D391" s="152">
        <v>13</v>
      </c>
      <c r="E391" s="152">
        <v>0</v>
      </c>
      <c r="F391" s="152">
        <v>0</v>
      </c>
      <c r="G391" s="152" t="s">
        <v>893</v>
      </c>
    </row>
    <row r="392" spans="2:7">
      <c r="B392" s="163" t="s">
        <v>2338</v>
      </c>
      <c r="C392" s="152" t="s">
        <v>721</v>
      </c>
      <c r="D392" s="152">
        <v>13</v>
      </c>
      <c r="E392" s="152">
        <v>130</v>
      </c>
      <c r="F392" s="152">
        <v>0</v>
      </c>
      <c r="G392" s="152" t="s">
        <v>894</v>
      </c>
    </row>
    <row r="393" spans="2:7">
      <c r="B393" s="163" t="s">
        <v>2338</v>
      </c>
      <c r="C393" s="152" t="s">
        <v>721</v>
      </c>
      <c r="D393" s="152">
        <v>13</v>
      </c>
      <c r="E393" s="152">
        <v>130</v>
      </c>
      <c r="F393" s="152">
        <v>1300</v>
      </c>
      <c r="G393" s="152" t="s">
        <v>548</v>
      </c>
    </row>
    <row r="394" spans="2:7">
      <c r="B394" s="163" t="s">
        <v>2338</v>
      </c>
      <c r="C394" s="152" t="s">
        <v>721</v>
      </c>
      <c r="D394" s="152">
        <v>13</v>
      </c>
      <c r="E394" s="152">
        <v>130</v>
      </c>
      <c r="F394" s="152">
        <v>1309</v>
      </c>
      <c r="G394" s="152" t="s">
        <v>549</v>
      </c>
    </row>
    <row r="395" spans="2:7">
      <c r="B395" s="163" t="s">
        <v>2338</v>
      </c>
      <c r="C395" s="152" t="s">
        <v>721</v>
      </c>
      <c r="D395" s="152">
        <v>13</v>
      </c>
      <c r="E395" s="152">
        <v>131</v>
      </c>
      <c r="F395" s="152">
        <v>0</v>
      </c>
      <c r="G395" s="152" t="s">
        <v>895</v>
      </c>
    </row>
    <row r="396" spans="2:7">
      <c r="B396" s="163" t="s">
        <v>2338</v>
      </c>
      <c r="C396" s="152" t="s">
        <v>721</v>
      </c>
      <c r="D396" s="152">
        <v>13</v>
      </c>
      <c r="E396" s="152">
        <v>131</v>
      </c>
      <c r="F396" s="152">
        <v>1311</v>
      </c>
      <c r="G396" s="152" t="s">
        <v>896</v>
      </c>
    </row>
    <row r="397" spans="2:7">
      <c r="B397" s="163" t="s">
        <v>2338</v>
      </c>
      <c r="C397" s="152" t="s">
        <v>721</v>
      </c>
      <c r="D397" s="152">
        <v>13</v>
      </c>
      <c r="E397" s="152">
        <v>131</v>
      </c>
      <c r="F397" s="152">
        <v>1312</v>
      </c>
      <c r="G397" s="152" t="s">
        <v>897</v>
      </c>
    </row>
    <row r="398" spans="2:7">
      <c r="B398" s="163" t="s">
        <v>2338</v>
      </c>
      <c r="C398" s="152" t="s">
        <v>721</v>
      </c>
      <c r="D398" s="152">
        <v>13</v>
      </c>
      <c r="E398" s="152">
        <v>131</v>
      </c>
      <c r="F398" s="152">
        <v>1313</v>
      </c>
      <c r="G398" s="152" t="s">
        <v>898</v>
      </c>
    </row>
    <row r="399" spans="2:7">
      <c r="B399" s="163" t="s">
        <v>2338</v>
      </c>
      <c r="C399" s="152" t="s">
        <v>721</v>
      </c>
      <c r="D399" s="152">
        <v>13</v>
      </c>
      <c r="E399" s="152">
        <v>132</v>
      </c>
      <c r="F399" s="152">
        <v>0</v>
      </c>
      <c r="G399" s="152" t="s">
        <v>899</v>
      </c>
    </row>
    <row r="400" spans="2:7">
      <c r="B400" s="163" t="s">
        <v>2338</v>
      </c>
      <c r="C400" s="152" t="s">
        <v>721</v>
      </c>
      <c r="D400" s="152">
        <v>13</v>
      </c>
      <c r="E400" s="152">
        <v>132</v>
      </c>
      <c r="F400" s="152">
        <v>1321</v>
      </c>
      <c r="G400" s="152" t="s">
        <v>899</v>
      </c>
    </row>
    <row r="401" spans="2:7">
      <c r="B401" s="163" t="s">
        <v>2338</v>
      </c>
      <c r="C401" s="152" t="s">
        <v>721</v>
      </c>
      <c r="D401" s="152">
        <v>13</v>
      </c>
      <c r="E401" s="152">
        <v>133</v>
      </c>
      <c r="F401" s="152">
        <v>0</v>
      </c>
      <c r="G401" s="152" t="s">
        <v>900</v>
      </c>
    </row>
    <row r="402" spans="2:7">
      <c r="B402" s="163" t="s">
        <v>2338</v>
      </c>
      <c r="C402" s="152" t="s">
        <v>721</v>
      </c>
      <c r="D402" s="152">
        <v>13</v>
      </c>
      <c r="E402" s="152">
        <v>133</v>
      </c>
      <c r="F402" s="152">
        <v>1331</v>
      </c>
      <c r="G402" s="152" t="s">
        <v>900</v>
      </c>
    </row>
    <row r="403" spans="2:7">
      <c r="B403" s="163" t="s">
        <v>2338</v>
      </c>
      <c r="C403" s="152" t="s">
        <v>721</v>
      </c>
      <c r="D403" s="152">
        <v>13</v>
      </c>
      <c r="E403" s="152">
        <v>139</v>
      </c>
      <c r="F403" s="152">
        <v>0</v>
      </c>
      <c r="G403" s="152" t="s">
        <v>901</v>
      </c>
    </row>
    <row r="404" spans="2:7">
      <c r="B404" s="163" t="s">
        <v>2338</v>
      </c>
      <c r="C404" s="152" t="s">
        <v>721</v>
      </c>
      <c r="D404" s="152">
        <v>13</v>
      </c>
      <c r="E404" s="152">
        <v>139</v>
      </c>
      <c r="F404" s="152">
        <v>1391</v>
      </c>
      <c r="G404" s="152" t="s">
        <v>902</v>
      </c>
    </row>
    <row r="405" spans="2:7">
      <c r="B405" s="163" t="s">
        <v>2338</v>
      </c>
      <c r="C405" s="152" t="s">
        <v>721</v>
      </c>
      <c r="D405" s="152">
        <v>13</v>
      </c>
      <c r="E405" s="152">
        <v>139</v>
      </c>
      <c r="F405" s="152">
        <v>1392</v>
      </c>
      <c r="G405" s="152" t="s">
        <v>903</v>
      </c>
    </row>
    <row r="406" spans="2:7">
      <c r="B406" s="163" t="s">
        <v>2338</v>
      </c>
      <c r="C406" s="152" t="s">
        <v>721</v>
      </c>
      <c r="D406" s="152">
        <v>13</v>
      </c>
      <c r="E406" s="152">
        <v>139</v>
      </c>
      <c r="F406" s="152">
        <v>1393</v>
      </c>
      <c r="G406" s="152" t="s">
        <v>904</v>
      </c>
    </row>
    <row r="407" spans="2:7">
      <c r="B407" s="163" t="s">
        <v>2338</v>
      </c>
      <c r="C407" s="152" t="s">
        <v>721</v>
      </c>
      <c r="D407" s="152">
        <v>13</v>
      </c>
      <c r="E407" s="152">
        <v>139</v>
      </c>
      <c r="F407" s="152">
        <v>1399</v>
      </c>
      <c r="G407" s="152" t="s">
        <v>905</v>
      </c>
    </row>
    <row r="408" spans="2:7">
      <c r="B408" s="163" t="s">
        <v>2338</v>
      </c>
      <c r="C408" s="152" t="s">
        <v>721</v>
      </c>
      <c r="D408" s="152">
        <v>14</v>
      </c>
      <c r="E408" s="152">
        <v>0</v>
      </c>
      <c r="F408" s="152">
        <v>0</v>
      </c>
      <c r="G408" s="152" t="s">
        <v>906</v>
      </c>
    </row>
    <row r="409" spans="2:7">
      <c r="B409" s="163" t="s">
        <v>2338</v>
      </c>
      <c r="C409" s="152" t="s">
        <v>721</v>
      </c>
      <c r="D409" s="152">
        <v>14</v>
      </c>
      <c r="E409" s="152">
        <v>140</v>
      </c>
      <c r="F409" s="152">
        <v>0</v>
      </c>
      <c r="G409" s="152" t="s">
        <v>907</v>
      </c>
    </row>
    <row r="410" spans="2:7">
      <c r="B410" s="163" t="s">
        <v>2338</v>
      </c>
      <c r="C410" s="152" t="s">
        <v>721</v>
      </c>
      <c r="D410" s="152">
        <v>14</v>
      </c>
      <c r="E410" s="152">
        <v>140</v>
      </c>
      <c r="F410" s="152">
        <v>1400</v>
      </c>
      <c r="G410" s="152" t="s">
        <v>548</v>
      </c>
    </row>
    <row r="411" spans="2:7">
      <c r="B411" s="163" t="s">
        <v>2338</v>
      </c>
      <c r="C411" s="152" t="s">
        <v>721</v>
      </c>
      <c r="D411" s="152">
        <v>14</v>
      </c>
      <c r="E411" s="152">
        <v>140</v>
      </c>
      <c r="F411" s="152">
        <v>1409</v>
      </c>
      <c r="G411" s="152" t="s">
        <v>549</v>
      </c>
    </row>
    <row r="412" spans="2:7">
      <c r="B412" s="163" t="s">
        <v>2338</v>
      </c>
      <c r="C412" s="152" t="s">
        <v>721</v>
      </c>
      <c r="D412" s="152">
        <v>14</v>
      </c>
      <c r="E412" s="152">
        <v>141</v>
      </c>
      <c r="F412" s="152">
        <v>0</v>
      </c>
      <c r="G412" s="152" t="s">
        <v>908</v>
      </c>
    </row>
    <row r="413" spans="2:7">
      <c r="B413" s="163" t="s">
        <v>2338</v>
      </c>
      <c r="C413" s="152" t="s">
        <v>721</v>
      </c>
      <c r="D413" s="152">
        <v>14</v>
      </c>
      <c r="E413" s="152">
        <v>141</v>
      </c>
      <c r="F413" s="152">
        <v>1411</v>
      </c>
      <c r="G413" s="152" t="s">
        <v>908</v>
      </c>
    </row>
    <row r="414" spans="2:7">
      <c r="B414" s="163" t="s">
        <v>2338</v>
      </c>
      <c r="C414" s="152" t="s">
        <v>721</v>
      </c>
      <c r="D414" s="152">
        <v>14</v>
      </c>
      <c r="E414" s="152">
        <v>142</v>
      </c>
      <c r="F414" s="152">
        <v>0</v>
      </c>
      <c r="G414" s="152" t="s">
        <v>909</v>
      </c>
    </row>
    <row r="415" spans="2:7">
      <c r="B415" s="163" t="s">
        <v>2338</v>
      </c>
      <c r="C415" s="152" t="s">
        <v>721</v>
      </c>
      <c r="D415" s="152">
        <v>14</v>
      </c>
      <c r="E415" s="152">
        <v>142</v>
      </c>
      <c r="F415" s="152">
        <v>1421</v>
      </c>
      <c r="G415" s="152" t="s">
        <v>910</v>
      </c>
    </row>
    <row r="416" spans="2:7">
      <c r="B416" s="163" t="s">
        <v>2338</v>
      </c>
      <c r="C416" s="152" t="s">
        <v>721</v>
      </c>
      <c r="D416" s="152">
        <v>14</v>
      </c>
      <c r="E416" s="152">
        <v>142</v>
      </c>
      <c r="F416" s="152">
        <v>1422</v>
      </c>
      <c r="G416" s="152" t="s">
        <v>911</v>
      </c>
    </row>
    <row r="417" spans="2:7">
      <c r="B417" s="163" t="s">
        <v>2338</v>
      </c>
      <c r="C417" s="152" t="s">
        <v>721</v>
      </c>
      <c r="D417" s="152">
        <v>14</v>
      </c>
      <c r="E417" s="152">
        <v>142</v>
      </c>
      <c r="F417" s="152">
        <v>1423</v>
      </c>
      <c r="G417" s="152" t="s">
        <v>912</v>
      </c>
    </row>
    <row r="418" spans="2:7">
      <c r="B418" s="163" t="s">
        <v>2338</v>
      </c>
      <c r="C418" s="152" t="s">
        <v>721</v>
      </c>
      <c r="D418" s="152">
        <v>14</v>
      </c>
      <c r="E418" s="152">
        <v>142</v>
      </c>
      <c r="F418" s="152">
        <v>1424</v>
      </c>
      <c r="G418" s="152" t="s">
        <v>913</v>
      </c>
    </row>
    <row r="419" spans="2:7">
      <c r="B419" s="163" t="s">
        <v>2338</v>
      </c>
      <c r="C419" s="152" t="s">
        <v>721</v>
      </c>
      <c r="D419" s="152">
        <v>14</v>
      </c>
      <c r="E419" s="152">
        <v>143</v>
      </c>
      <c r="F419" s="152">
        <v>0</v>
      </c>
      <c r="G419" s="152" t="s">
        <v>914</v>
      </c>
    </row>
    <row r="420" spans="2:7">
      <c r="B420" s="163" t="s">
        <v>2338</v>
      </c>
      <c r="C420" s="152" t="s">
        <v>721</v>
      </c>
      <c r="D420" s="152">
        <v>14</v>
      </c>
      <c r="E420" s="152">
        <v>143</v>
      </c>
      <c r="F420" s="152">
        <v>1431</v>
      </c>
      <c r="G420" s="152" t="s">
        <v>915</v>
      </c>
    </row>
    <row r="421" spans="2:7">
      <c r="B421" s="163" t="s">
        <v>2338</v>
      </c>
      <c r="C421" s="152" t="s">
        <v>721</v>
      </c>
      <c r="D421" s="152">
        <v>14</v>
      </c>
      <c r="E421" s="152">
        <v>143</v>
      </c>
      <c r="F421" s="152">
        <v>1432</v>
      </c>
      <c r="G421" s="152" t="s">
        <v>916</v>
      </c>
    </row>
    <row r="422" spans="2:7">
      <c r="B422" s="163" t="s">
        <v>2338</v>
      </c>
      <c r="C422" s="152" t="s">
        <v>721</v>
      </c>
      <c r="D422" s="152">
        <v>14</v>
      </c>
      <c r="E422" s="152">
        <v>143</v>
      </c>
      <c r="F422" s="152">
        <v>1433</v>
      </c>
      <c r="G422" s="152" t="s">
        <v>917</v>
      </c>
    </row>
    <row r="423" spans="2:7">
      <c r="B423" s="163" t="s">
        <v>2338</v>
      </c>
      <c r="C423" s="152" t="s">
        <v>721</v>
      </c>
      <c r="D423" s="152">
        <v>14</v>
      </c>
      <c r="E423" s="152">
        <v>144</v>
      </c>
      <c r="F423" s="152">
        <v>0</v>
      </c>
      <c r="G423" s="152" t="s">
        <v>918</v>
      </c>
    </row>
    <row r="424" spans="2:7">
      <c r="B424" s="163" t="s">
        <v>2338</v>
      </c>
      <c r="C424" s="152" t="s">
        <v>721</v>
      </c>
      <c r="D424" s="152">
        <v>14</v>
      </c>
      <c r="E424" s="152">
        <v>144</v>
      </c>
      <c r="F424" s="152">
        <v>1441</v>
      </c>
      <c r="G424" s="152" t="s">
        <v>919</v>
      </c>
    </row>
    <row r="425" spans="2:7">
      <c r="B425" s="163" t="s">
        <v>2338</v>
      </c>
      <c r="C425" s="152" t="s">
        <v>721</v>
      </c>
      <c r="D425" s="152">
        <v>14</v>
      </c>
      <c r="E425" s="152">
        <v>144</v>
      </c>
      <c r="F425" s="152">
        <v>1442</v>
      </c>
      <c r="G425" s="152" t="s">
        <v>920</v>
      </c>
    </row>
    <row r="426" spans="2:7">
      <c r="B426" s="163" t="s">
        <v>2338</v>
      </c>
      <c r="C426" s="152" t="s">
        <v>721</v>
      </c>
      <c r="D426" s="152">
        <v>14</v>
      </c>
      <c r="E426" s="152">
        <v>144</v>
      </c>
      <c r="F426" s="152">
        <v>1449</v>
      </c>
      <c r="G426" s="152" t="s">
        <v>921</v>
      </c>
    </row>
    <row r="427" spans="2:7">
      <c r="B427" s="163" t="s">
        <v>2338</v>
      </c>
      <c r="C427" s="152" t="s">
        <v>721</v>
      </c>
      <c r="D427" s="152">
        <v>14</v>
      </c>
      <c r="E427" s="152">
        <v>145</v>
      </c>
      <c r="F427" s="152">
        <v>0</v>
      </c>
      <c r="G427" s="152" t="s">
        <v>922</v>
      </c>
    </row>
    <row r="428" spans="2:7">
      <c r="B428" s="163" t="s">
        <v>2338</v>
      </c>
      <c r="C428" s="152" t="s">
        <v>721</v>
      </c>
      <c r="D428" s="152">
        <v>14</v>
      </c>
      <c r="E428" s="152">
        <v>145</v>
      </c>
      <c r="F428" s="152">
        <v>1451</v>
      </c>
      <c r="G428" s="152" t="s">
        <v>923</v>
      </c>
    </row>
    <row r="429" spans="2:7">
      <c r="B429" s="163" t="s">
        <v>2338</v>
      </c>
      <c r="C429" s="152" t="s">
        <v>721</v>
      </c>
      <c r="D429" s="152">
        <v>14</v>
      </c>
      <c r="E429" s="152">
        <v>145</v>
      </c>
      <c r="F429" s="152">
        <v>1452</v>
      </c>
      <c r="G429" s="152" t="s">
        <v>924</v>
      </c>
    </row>
    <row r="430" spans="2:7">
      <c r="B430" s="163" t="s">
        <v>2338</v>
      </c>
      <c r="C430" s="152" t="s">
        <v>721</v>
      </c>
      <c r="D430" s="152">
        <v>14</v>
      </c>
      <c r="E430" s="152">
        <v>145</v>
      </c>
      <c r="F430" s="152">
        <v>1453</v>
      </c>
      <c r="G430" s="152" t="s">
        <v>925</v>
      </c>
    </row>
    <row r="431" spans="2:7">
      <c r="B431" s="163" t="s">
        <v>2338</v>
      </c>
      <c r="C431" s="152" t="s">
        <v>721</v>
      </c>
      <c r="D431" s="152">
        <v>14</v>
      </c>
      <c r="E431" s="152">
        <v>145</v>
      </c>
      <c r="F431" s="152">
        <v>1454</v>
      </c>
      <c r="G431" s="152" t="s">
        <v>926</v>
      </c>
    </row>
    <row r="432" spans="2:7">
      <c r="B432" s="163" t="s">
        <v>2338</v>
      </c>
      <c r="C432" s="152" t="s">
        <v>721</v>
      </c>
      <c r="D432" s="152">
        <v>14</v>
      </c>
      <c r="E432" s="152">
        <v>149</v>
      </c>
      <c r="F432" s="152">
        <v>0</v>
      </c>
      <c r="G432" s="152" t="s">
        <v>927</v>
      </c>
    </row>
    <row r="433" spans="2:7">
      <c r="B433" s="163" t="s">
        <v>2338</v>
      </c>
      <c r="C433" s="152" t="s">
        <v>721</v>
      </c>
      <c r="D433" s="152">
        <v>14</v>
      </c>
      <c r="E433" s="152">
        <v>149</v>
      </c>
      <c r="F433" s="152">
        <v>1499</v>
      </c>
      <c r="G433" s="152" t="s">
        <v>927</v>
      </c>
    </row>
    <row r="434" spans="2:7">
      <c r="B434" s="163" t="s">
        <v>2338</v>
      </c>
      <c r="C434" s="152" t="s">
        <v>721</v>
      </c>
      <c r="D434" s="152">
        <v>15</v>
      </c>
      <c r="E434" s="152">
        <v>0</v>
      </c>
      <c r="F434" s="152">
        <v>0</v>
      </c>
      <c r="G434" s="152" t="s">
        <v>928</v>
      </c>
    </row>
    <row r="435" spans="2:7">
      <c r="B435" s="163" t="s">
        <v>2338</v>
      </c>
      <c r="C435" s="152" t="s">
        <v>721</v>
      </c>
      <c r="D435" s="152">
        <v>15</v>
      </c>
      <c r="E435" s="152">
        <v>150</v>
      </c>
      <c r="F435" s="152">
        <v>0</v>
      </c>
      <c r="G435" s="152" t="s">
        <v>929</v>
      </c>
    </row>
    <row r="436" spans="2:7">
      <c r="B436" s="163" t="s">
        <v>2338</v>
      </c>
      <c r="C436" s="152" t="s">
        <v>721</v>
      </c>
      <c r="D436" s="152">
        <v>15</v>
      </c>
      <c r="E436" s="152">
        <v>150</v>
      </c>
      <c r="F436" s="152">
        <v>1500</v>
      </c>
      <c r="G436" s="152" t="s">
        <v>548</v>
      </c>
    </row>
    <row r="437" spans="2:7">
      <c r="B437" s="163" t="s">
        <v>2338</v>
      </c>
      <c r="C437" s="152" t="s">
        <v>721</v>
      </c>
      <c r="D437" s="152">
        <v>15</v>
      </c>
      <c r="E437" s="152">
        <v>150</v>
      </c>
      <c r="F437" s="152">
        <v>1509</v>
      </c>
      <c r="G437" s="152" t="s">
        <v>549</v>
      </c>
    </row>
    <row r="438" spans="2:7">
      <c r="B438" s="163" t="s">
        <v>2338</v>
      </c>
      <c r="C438" s="152" t="s">
        <v>721</v>
      </c>
      <c r="D438" s="152">
        <v>15</v>
      </c>
      <c r="E438" s="152">
        <v>151</v>
      </c>
      <c r="F438" s="152">
        <v>0</v>
      </c>
      <c r="G438" s="152" t="s">
        <v>930</v>
      </c>
    </row>
    <row r="439" spans="2:7">
      <c r="B439" s="163" t="s">
        <v>2338</v>
      </c>
      <c r="C439" s="152" t="s">
        <v>721</v>
      </c>
      <c r="D439" s="152">
        <v>15</v>
      </c>
      <c r="E439" s="152">
        <v>151</v>
      </c>
      <c r="F439" s="152">
        <v>1511</v>
      </c>
      <c r="G439" s="152" t="s">
        <v>931</v>
      </c>
    </row>
    <row r="440" spans="2:7">
      <c r="B440" s="163" t="s">
        <v>2338</v>
      </c>
      <c r="C440" s="152" t="s">
        <v>721</v>
      </c>
      <c r="D440" s="152">
        <v>15</v>
      </c>
      <c r="E440" s="152">
        <v>151</v>
      </c>
      <c r="F440" s="152">
        <v>1512</v>
      </c>
      <c r="G440" s="152" t="s">
        <v>932</v>
      </c>
    </row>
    <row r="441" spans="2:7">
      <c r="B441" s="163" t="s">
        <v>2338</v>
      </c>
      <c r="C441" s="152" t="s">
        <v>721</v>
      </c>
      <c r="D441" s="152">
        <v>15</v>
      </c>
      <c r="E441" s="152">
        <v>151</v>
      </c>
      <c r="F441" s="152">
        <v>1513</v>
      </c>
      <c r="G441" s="152" t="s">
        <v>933</v>
      </c>
    </row>
    <row r="442" spans="2:7">
      <c r="B442" s="163" t="s">
        <v>2338</v>
      </c>
      <c r="C442" s="152" t="s">
        <v>721</v>
      </c>
      <c r="D442" s="152">
        <v>15</v>
      </c>
      <c r="E442" s="152">
        <v>152</v>
      </c>
      <c r="F442" s="152">
        <v>0</v>
      </c>
      <c r="G442" s="152" t="s">
        <v>934</v>
      </c>
    </row>
    <row r="443" spans="2:7">
      <c r="B443" s="163" t="s">
        <v>2338</v>
      </c>
      <c r="C443" s="152" t="s">
        <v>721</v>
      </c>
      <c r="D443" s="152">
        <v>15</v>
      </c>
      <c r="E443" s="152">
        <v>152</v>
      </c>
      <c r="F443" s="152">
        <v>1521</v>
      </c>
      <c r="G443" s="152" t="s">
        <v>934</v>
      </c>
    </row>
    <row r="444" spans="2:7">
      <c r="B444" s="163" t="s">
        <v>2338</v>
      </c>
      <c r="C444" s="152" t="s">
        <v>721</v>
      </c>
      <c r="D444" s="152">
        <v>15</v>
      </c>
      <c r="E444" s="152">
        <v>153</v>
      </c>
      <c r="F444" s="152">
        <v>0</v>
      </c>
      <c r="G444" s="152" t="s">
        <v>935</v>
      </c>
    </row>
    <row r="445" spans="2:7">
      <c r="B445" s="163" t="s">
        <v>2338</v>
      </c>
      <c r="C445" s="152" t="s">
        <v>721</v>
      </c>
      <c r="D445" s="152">
        <v>15</v>
      </c>
      <c r="E445" s="152">
        <v>153</v>
      </c>
      <c r="F445" s="152">
        <v>1531</v>
      </c>
      <c r="G445" s="152" t="s">
        <v>936</v>
      </c>
    </row>
    <row r="446" spans="2:7">
      <c r="B446" s="163" t="s">
        <v>2338</v>
      </c>
      <c r="C446" s="152" t="s">
        <v>721</v>
      </c>
      <c r="D446" s="152">
        <v>15</v>
      </c>
      <c r="E446" s="152">
        <v>153</v>
      </c>
      <c r="F446" s="152">
        <v>1532</v>
      </c>
      <c r="G446" s="152" t="s">
        <v>937</v>
      </c>
    </row>
    <row r="447" spans="2:7">
      <c r="B447" s="163" t="s">
        <v>2338</v>
      </c>
      <c r="C447" s="152" t="s">
        <v>721</v>
      </c>
      <c r="D447" s="152">
        <v>15</v>
      </c>
      <c r="E447" s="152">
        <v>159</v>
      </c>
      <c r="F447" s="152">
        <v>0</v>
      </c>
      <c r="G447" s="152" t="s">
        <v>938</v>
      </c>
    </row>
    <row r="448" spans="2:7">
      <c r="B448" s="163" t="s">
        <v>2338</v>
      </c>
      <c r="C448" s="152" t="s">
        <v>721</v>
      </c>
      <c r="D448" s="152">
        <v>15</v>
      </c>
      <c r="E448" s="152">
        <v>159</v>
      </c>
      <c r="F448" s="152">
        <v>1591</v>
      </c>
      <c r="G448" s="152" t="s">
        <v>938</v>
      </c>
    </row>
    <row r="449" spans="2:7">
      <c r="B449" s="163" t="s">
        <v>2338</v>
      </c>
      <c r="C449" s="152" t="s">
        <v>721</v>
      </c>
      <c r="D449" s="152">
        <v>16</v>
      </c>
      <c r="E449" s="152">
        <v>0</v>
      </c>
      <c r="F449" s="152">
        <v>0</v>
      </c>
      <c r="G449" s="152" t="s">
        <v>939</v>
      </c>
    </row>
    <row r="450" spans="2:7">
      <c r="B450" s="163" t="s">
        <v>2338</v>
      </c>
      <c r="C450" s="152" t="s">
        <v>721</v>
      </c>
      <c r="D450" s="152">
        <v>16</v>
      </c>
      <c r="E450" s="152">
        <v>160</v>
      </c>
      <c r="F450" s="152">
        <v>0</v>
      </c>
      <c r="G450" s="152" t="s">
        <v>940</v>
      </c>
    </row>
    <row r="451" spans="2:7">
      <c r="B451" s="163" t="s">
        <v>2338</v>
      </c>
      <c r="C451" s="152" t="s">
        <v>721</v>
      </c>
      <c r="D451" s="152">
        <v>16</v>
      </c>
      <c r="E451" s="152">
        <v>160</v>
      </c>
      <c r="F451" s="152">
        <v>1600</v>
      </c>
      <c r="G451" s="152" t="s">
        <v>548</v>
      </c>
    </row>
    <row r="452" spans="2:7">
      <c r="B452" s="163" t="s">
        <v>2338</v>
      </c>
      <c r="C452" s="152" t="s">
        <v>721</v>
      </c>
      <c r="D452" s="152">
        <v>16</v>
      </c>
      <c r="E452" s="152">
        <v>160</v>
      </c>
      <c r="F452" s="152">
        <v>1609</v>
      </c>
      <c r="G452" s="152" t="s">
        <v>549</v>
      </c>
    </row>
    <row r="453" spans="2:7">
      <c r="B453" s="163" t="s">
        <v>2338</v>
      </c>
      <c r="C453" s="152" t="s">
        <v>721</v>
      </c>
      <c r="D453" s="152">
        <v>16</v>
      </c>
      <c r="E453" s="152">
        <v>161</v>
      </c>
      <c r="F453" s="152">
        <v>0</v>
      </c>
      <c r="G453" s="152" t="s">
        <v>941</v>
      </c>
    </row>
    <row r="454" spans="2:7">
      <c r="B454" s="163" t="s">
        <v>2338</v>
      </c>
      <c r="C454" s="152" t="s">
        <v>721</v>
      </c>
      <c r="D454" s="152">
        <v>16</v>
      </c>
      <c r="E454" s="152">
        <v>161</v>
      </c>
      <c r="F454" s="152">
        <v>1611</v>
      </c>
      <c r="G454" s="152" t="s">
        <v>942</v>
      </c>
    </row>
    <row r="455" spans="2:7">
      <c r="B455" s="163" t="s">
        <v>2338</v>
      </c>
      <c r="C455" s="152" t="s">
        <v>721</v>
      </c>
      <c r="D455" s="152">
        <v>16</v>
      </c>
      <c r="E455" s="152">
        <v>161</v>
      </c>
      <c r="F455" s="152">
        <v>1612</v>
      </c>
      <c r="G455" s="152" t="s">
        <v>943</v>
      </c>
    </row>
    <row r="456" spans="2:7">
      <c r="B456" s="163" t="s">
        <v>2338</v>
      </c>
      <c r="C456" s="152" t="s">
        <v>721</v>
      </c>
      <c r="D456" s="152">
        <v>16</v>
      </c>
      <c r="E456" s="152">
        <v>161</v>
      </c>
      <c r="F456" s="152">
        <v>1619</v>
      </c>
      <c r="G456" s="152" t="s">
        <v>944</v>
      </c>
    </row>
    <row r="457" spans="2:7">
      <c r="B457" s="163" t="s">
        <v>2338</v>
      </c>
      <c r="C457" s="152" t="s">
        <v>721</v>
      </c>
      <c r="D457" s="152">
        <v>16</v>
      </c>
      <c r="E457" s="152">
        <v>162</v>
      </c>
      <c r="F457" s="152">
        <v>0</v>
      </c>
      <c r="G457" s="152" t="s">
        <v>945</v>
      </c>
    </row>
    <row r="458" spans="2:7">
      <c r="B458" s="163" t="s">
        <v>2338</v>
      </c>
      <c r="C458" s="152" t="s">
        <v>721</v>
      </c>
      <c r="D458" s="152">
        <v>16</v>
      </c>
      <c r="E458" s="152">
        <v>162</v>
      </c>
      <c r="F458" s="152">
        <v>1621</v>
      </c>
      <c r="G458" s="152" t="s">
        <v>946</v>
      </c>
    </row>
    <row r="459" spans="2:7">
      <c r="B459" s="163" t="s">
        <v>2338</v>
      </c>
      <c r="C459" s="152" t="s">
        <v>721</v>
      </c>
      <c r="D459" s="152">
        <v>16</v>
      </c>
      <c r="E459" s="152">
        <v>162</v>
      </c>
      <c r="F459" s="152">
        <v>1622</v>
      </c>
      <c r="G459" s="152" t="s">
        <v>947</v>
      </c>
    </row>
    <row r="460" spans="2:7">
      <c r="B460" s="163" t="s">
        <v>2338</v>
      </c>
      <c r="C460" s="152" t="s">
        <v>721</v>
      </c>
      <c r="D460" s="152">
        <v>16</v>
      </c>
      <c r="E460" s="152">
        <v>162</v>
      </c>
      <c r="F460" s="152">
        <v>1623</v>
      </c>
      <c r="G460" s="152" t="s">
        <v>948</v>
      </c>
    </row>
    <row r="461" spans="2:7">
      <c r="B461" s="163" t="s">
        <v>2338</v>
      </c>
      <c r="C461" s="152" t="s">
        <v>721</v>
      </c>
      <c r="D461" s="152">
        <v>16</v>
      </c>
      <c r="E461" s="152">
        <v>162</v>
      </c>
      <c r="F461" s="152">
        <v>1624</v>
      </c>
      <c r="G461" s="152" t="s">
        <v>949</v>
      </c>
    </row>
    <row r="462" spans="2:7">
      <c r="B462" s="163" t="s">
        <v>2338</v>
      </c>
      <c r="C462" s="152" t="s">
        <v>721</v>
      </c>
      <c r="D462" s="152">
        <v>16</v>
      </c>
      <c r="E462" s="152">
        <v>162</v>
      </c>
      <c r="F462" s="152">
        <v>1629</v>
      </c>
      <c r="G462" s="152" t="s">
        <v>950</v>
      </c>
    </row>
    <row r="463" spans="2:7">
      <c r="B463" s="163" t="s">
        <v>2338</v>
      </c>
      <c r="C463" s="152" t="s">
        <v>721</v>
      </c>
      <c r="D463" s="152">
        <v>16</v>
      </c>
      <c r="E463" s="152">
        <v>163</v>
      </c>
      <c r="F463" s="152">
        <v>0</v>
      </c>
      <c r="G463" s="152" t="s">
        <v>951</v>
      </c>
    </row>
    <row r="464" spans="2:7">
      <c r="B464" s="163" t="s">
        <v>2338</v>
      </c>
      <c r="C464" s="152" t="s">
        <v>721</v>
      </c>
      <c r="D464" s="152">
        <v>16</v>
      </c>
      <c r="E464" s="152">
        <v>163</v>
      </c>
      <c r="F464" s="152">
        <v>1631</v>
      </c>
      <c r="G464" s="152" t="s">
        <v>952</v>
      </c>
    </row>
    <row r="465" spans="2:7">
      <c r="B465" s="163" t="s">
        <v>2338</v>
      </c>
      <c r="C465" s="152" t="s">
        <v>721</v>
      </c>
      <c r="D465" s="152">
        <v>16</v>
      </c>
      <c r="E465" s="152">
        <v>163</v>
      </c>
      <c r="F465" s="152">
        <v>1632</v>
      </c>
      <c r="G465" s="152" t="s">
        <v>953</v>
      </c>
    </row>
    <row r="466" spans="2:7">
      <c r="B466" s="163" t="s">
        <v>2338</v>
      </c>
      <c r="C466" s="152" t="s">
        <v>721</v>
      </c>
      <c r="D466" s="152">
        <v>16</v>
      </c>
      <c r="E466" s="152">
        <v>163</v>
      </c>
      <c r="F466" s="152">
        <v>1633</v>
      </c>
      <c r="G466" s="152" t="s">
        <v>954</v>
      </c>
    </row>
    <row r="467" spans="2:7">
      <c r="B467" s="163" t="s">
        <v>2338</v>
      </c>
      <c r="C467" s="152" t="s">
        <v>721</v>
      </c>
      <c r="D467" s="152">
        <v>16</v>
      </c>
      <c r="E467" s="152">
        <v>163</v>
      </c>
      <c r="F467" s="152">
        <v>1634</v>
      </c>
      <c r="G467" s="152" t="s">
        <v>955</v>
      </c>
    </row>
    <row r="468" spans="2:7">
      <c r="B468" s="163" t="s">
        <v>2338</v>
      </c>
      <c r="C468" s="152" t="s">
        <v>721</v>
      </c>
      <c r="D468" s="152">
        <v>16</v>
      </c>
      <c r="E468" s="152">
        <v>163</v>
      </c>
      <c r="F468" s="152">
        <v>1635</v>
      </c>
      <c r="G468" s="152" t="s">
        <v>956</v>
      </c>
    </row>
    <row r="469" spans="2:7">
      <c r="B469" s="163" t="s">
        <v>2338</v>
      </c>
      <c r="C469" s="152" t="s">
        <v>721</v>
      </c>
      <c r="D469" s="152">
        <v>16</v>
      </c>
      <c r="E469" s="152">
        <v>163</v>
      </c>
      <c r="F469" s="152">
        <v>1636</v>
      </c>
      <c r="G469" s="152" t="s">
        <v>957</v>
      </c>
    </row>
    <row r="470" spans="2:7">
      <c r="B470" s="163" t="s">
        <v>2338</v>
      </c>
      <c r="C470" s="152" t="s">
        <v>721</v>
      </c>
      <c r="D470" s="152">
        <v>16</v>
      </c>
      <c r="E470" s="152">
        <v>163</v>
      </c>
      <c r="F470" s="152">
        <v>1639</v>
      </c>
      <c r="G470" s="152" t="s">
        <v>958</v>
      </c>
    </row>
    <row r="471" spans="2:7">
      <c r="B471" s="163" t="s">
        <v>2338</v>
      </c>
      <c r="C471" s="152" t="s">
        <v>721</v>
      </c>
      <c r="D471" s="152">
        <v>16</v>
      </c>
      <c r="E471" s="152">
        <v>164</v>
      </c>
      <c r="F471" s="152">
        <v>0</v>
      </c>
      <c r="G471" s="152" t="s">
        <v>959</v>
      </c>
    </row>
    <row r="472" spans="2:7">
      <c r="B472" s="163" t="s">
        <v>2338</v>
      </c>
      <c r="C472" s="152" t="s">
        <v>721</v>
      </c>
      <c r="D472" s="152">
        <v>16</v>
      </c>
      <c r="E472" s="152">
        <v>164</v>
      </c>
      <c r="F472" s="152">
        <v>1641</v>
      </c>
      <c r="G472" s="152" t="s">
        <v>960</v>
      </c>
    </row>
    <row r="473" spans="2:7">
      <c r="B473" s="163" t="s">
        <v>2338</v>
      </c>
      <c r="C473" s="152" t="s">
        <v>721</v>
      </c>
      <c r="D473" s="152">
        <v>16</v>
      </c>
      <c r="E473" s="152">
        <v>164</v>
      </c>
      <c r="F473" s="152">
        <v>1642</v>
      </c>
      <c r="G473" s="152" t="s">
        <v>961</v>
      </c>
    </row>
    <row r="474" spans="2:7">
      <c r="B474" s="163" t="s">
        <v>2338</v>
      </c>
      <c r="C474" s="152" t="s">
        <v>721</v>
      </c>
      <c r="D474" s="152">
        <v>16</v>
      </c>
      <c r="E474" s="152">
        <v>164</v>
      </c>
      <c r="F474" s="152">
        <v>1643</v>
      </c>
      <c r="G474" s="152" t="s">
        <v>962</v>
      </c>
    </row>
    <row r="475" spans="2:7">
      <c r="B475" s="163" t="s">
        <v>2338</v>
      </c>
      <c r="C475" s="152" t="s">
        <v>721</v>
      </c>
      <c r="D475" s="152">
        <v>16</v>
      </c>
      <c r="E475" s="152">
        <v>164</v>
      </c>
      <c r="F475" s="152">
        <v>1644</v>
      </c>
      <c r="G475" s="152" t="s">
        <v>963</v>
      </c>
    </row>
    <row r="476" spans="2:7">
      <c r="B476" s="163" t="s">
        <v>2338</v>
      </c>
      <c r="C476" s="152" t="s">
        <v>721</v>
      </c>
      <c r="D476" s="152">
        <v>16</v>
      </c>
      <c r="E476" s="152">
        <v>164</v>
      </c>
      <c r="F476" s="152">
        <v>1645</v>
      </c>
      <c r="G476" s="152" t="s">
        <v>964</v>
      </c>
    </row>
    <row r="477" spans="2:7">
      <c r="B477" s="163" t="s">
        <v>2338</v>
      </c>
      <c r="C477" s="152" t="s">
        <v>721</v>
      </c>
      <c r="D477" s="152">
        <v>16</v>
      </c>
      <c r="E477" s="152">
        <v>164</v>
      </c>
      <c r="F477" s="152">
        <v>1646</v>
      </c>
      <c r="G477" s="152" t="s">
        <v>965</v>
      </c>
    </row>
    <row r="478" spans="2:7">
      <c r="B478" s="163" t="s">
        <v>2338</v>
      </c>
      <c r="C478" s="152" t="s">
        <v>721</v>
      </c>
      <c r="D478" s="152">
        <v>16</v>
      </c>
      <c r="E478" s="152">
        <v>164</v>
      </c>
      <c r="F478" s="152">
        <v>1647</v>
      </c>
      <c r="G478" s="152" t="s">
        <v>966</v>
      </c>
    </row>
    <row r="479" spans="2:7">
      <c r="B479" s="163" t="s">
        <v>2338</v>
      </c>
      <c r="C479" s="152" t="s">
        <v>721</v>
      </c>
      <c r="D479" s="152">
        <v>16</v>
      </c>
      <c r="E479" s="152">
        <v>165</v>
      </c>
      <c r="F479" s="152">
        <v>0</v>
      </c>
      <c r="G479" s="152" t="s">
        <v>967</v>
      </c>
    </row>
    <row r="480" spans="2:7">
      <c r="B480" s="163" t="s">
        <v>2338</v>
      </c>
      <c r="C480" s="152" t="s">
        <v>721</v>
      </c>
      <c r="D480" s="152">
        <v>16</v>
      </c>
      <c r="E480" s="152">
        <v>165</v>
      </c>
      <c r="F480" s="152">
        <v>1651</v>
      </c>
      <c r="G480" s="152" t="s">
        <v>968</v>
      </c>
    </row>
    <row r="481" spans="2:7">
      <c r="B481" s="163" t="s">
        <v>2338</v>
      </c>
      <c r="C481" s="152" t="s">
        <v>721</v>
      </c>
      <c r="D481" s="152">
        <v>16</v>
      </c>
      <c r="E481" s="152">
        <v>165</v>
      </c>
      <c r="F481" s="152">
        <v>1652</v>
      </c>
      <c r="G481" s="152" t="s">
        <v>969</v>
      </c>
    </row>
    <row r="482" spans="2:7">
      <c r="B482" s="163" t="s">
        <v>2338</v>
      </c>
      <c r="C482" s="152" t="s">
        <v>721</v>
      </c>
      <c r="D482" s="152">
        <v>16</v>
      </c>
      <c r="E482" s="152">
        <v>165</v>
      </c>
      <c r="F482" s="152">
        <v>1653</v>
      </c>
      <c r="G482" s="152" t="s">
        <v>970</v>
      </c>
    </row>
    <row r="483" spans="2:7">
      <c r="B483" s="163" t="s">
        <v>2338</v>
      </c>
      <c r="C483" s="152" t="s">
        <v>721</v>
      </c>
      <c r="D483" s="152">
        <v>16</v>
      </c>
      <c r="E483" s="152">
        <v>165</v>
      </c>
      <c r="F483" s="152">
        <v>1654</v>
      </c>
      <c r="G483" s="152" t="s">
        <v>971</v>
      </c>
    </row>
    <row r="484" spans="2:7">
      <c r="B484" s="163" t="s">
        <v>2338</v>
      </c>
      <c r="C484" s="152" t="s">
        <v>721</v>
      </c>
      <c r="D484" s="152">
        <v>16</v>
      </c>
      <c r="E484" s="152">
        <v>165</v>
      </c>
      <c r="F484" s="152">
        <v>1655</v>
      </c>
      <c r="G484" s="152" t="s">
        <v>972</v>
      </c>
    </row>
    <row r="485" spans="2:7">
      <c r="B485" s="163" t="s">
        <v>2338</v>
      </c>
      <c r="C485" s="152" t="s">
        <v>721</v>
      </c>
      <c r="D485" s="152">
        <v>16</v>
      </c>
      <c r="E485" s="152">
        <v>166</v>
      </c>
      <c r="F485" s="152">
        <v>0</v>
      </c>
      <c r="G485" s="152" t="s">
        <v>973</v>
      </c>
    </row>
    <row r="486" spans="2:7">
      <c r="B486" s="163" t="s">
        <v>2338</v>
      </c>
      <c r="C486" s="152" t="s">
        <v>721</v>
      </c>
      <c r="D486" s="152">
        <v>16</v>
      </c>
      <c r="E486" s="152">
        <v>166</v>
      </c>
      <c r="F486" s="152">
        <v>1661</v>
      </c>
      <c r="G486" s="152" t="s">
        <v>974</v>
      </c>
    </row>
    <row r="487" spans="2:7">
      <c r="B487" s="163" t="s">
        <v>2338</v>
      </c>
      <c r="C487" s="152" t="s">
        <v>721</v>
      </c>
      <c r="D487" s="152">
        <v>16</v>
      </c>
      <c r="E487" s="152">
        <v>166</v>
      </c>
      <c r="F487" s="152">
        <v>1662</v>
      </c>
      <c r="G487" s="152" t="s">
        <v>975</v>
      </c>
    </row>
    <row r="488" spans="2:7">
      <c r="B488" s="163" t="s">
        <v>2338</v>
      </c>
      <c r="C488" s="152" t="s">
        <v>721</v>
      </c>
      <c r="D488" s="152">
        <v>16</v>
      </c>
      <c r="E488" s="152">
        <v>166</v>
      </c>
      <c r="F488" s="152">
        <v>1669</v>
      </c>
      <c r="G488" s="152" t="s">
        <v>976</v>
      </c>
    </row>
    <row r="489" spans="2:7">
      <c r="B489" s="163" t="s">
        <v>2338</v>
      </c>
      <c r="C489" s="152" t="s">
        <v>721</v>
      </c>
      <c r="D489" s="152">
        <v>16</v>
      </c>
      <c r="E489" s="152">
        <v>169</v>
      </c>
      <c r="F489" s="152">
        <v>0</v>
      </c>
      <c r="G489" s="152" t="s">
        <v>977</v>
      </c>
    </row>
    <row r="490" spans="2:7">
      <c r="B490" s="163" t="s">
        <v>2338</v>
      </c>
      <c r="C490" s="152" t="s">
        <v>721</v>
      </c>
      <c r="D490" s="152">
        <v>16</v>
      </c>
      <c r="E490" s="152">
        <v>169</v>
      </c>
      <c r="F490" s="152">
        <v>1691</v>
      </c>
      <c r="G490" s="152" t="s">
        <v>978</v>
      </c>
    </row>
    <row r="491" spans="2:7">
      <c r="B491" s="163" t="s">
        <v>2338</v>
      </c>
      <c r="C491" s="152" t="s">
        <v>721</v>
      </c>
      <c r="D491" s="152">
        <v>16</v>
      </c>
      <c r="E491" s="152">
        <v>169</v>
      </c>
      <c r="F491" s="152">
        <v>1692</v>
      </c>
      <c r="G491" s="152" t="s">
        <v>979</v>
      </c>
    </row>
    <row r="492" spans="2:7">
      <c r="B492" s="163" t="s">
        <v>2338</v>
      </c>
      <c r="C492" s="152" t="s">
        <v>721</v>
      </c>
      <c r="D492" s="152">
        <v>16</v>
      </c>
      <c r="E492" s="152">
        <v>169</v>
      </c>
      <c r="F492" s="152">
        <v>1693</v>
      </c>
      <c r="G492" s="152" t="s">
        <v>980</v>
      </c>
    </row>
    <row r="493" spans="2:7">
      <c r="B493" s="163" t="s">
        <v>2338</v>
      </c>
      <c r="C493" s="152" t="s">
        <v>721</v>
      </c>
      <c r="D493" s="152">
        <v>16</v>
      </c>
      <c r="E493" s="152">
        <v>169</v>
      </c>
      <c r="F493" s="152">
        <v>1694</v>
      </c>
      <c r="G493" s="152" t="s">
        <v>981</v>
      </c>
    </row>
    <row r="494" spans="2:7">
      <c r="B494" s="163" t="s">
        <v>2338</v>
      </c>
      <c r="C494" s="152" t="s">
        <v>721</v>
      </c>
      <c r="D494" s="152">
        <v>16</v>
      </c>
      <c r="E494" s="152">
        <v>169</v>
      </c>
      <c r="F494" s="152">
        <v>1695</v>
      </c>
      <c r="G494" s="152" t="s">
        <v>982</v>
      </c>
    </row>
    <row r="495" spans="2:7">
      <c r="B495" s="163" t="s">
        <v>2338</v>
      </c>
      <c r="C495" s="152" t="s">
        <v>721</v>
      </c>
      <c r="D495" s="152">
        <v>16</v>
      </c>
      <c r="E495" s="152">
        <v>169</v>
      </c>
      <c r="F495" s="152">
        <v>1696</v>
      </c>
      <c r="G495" s="152" t="s">
        <v>983</v>
      </c>
    </row>
    <row r="496" spans="2:7">
      <c r="B496" s="163" t="s">
        <v>2338</v>
      </c>
      <c r="C496" s="152" t="s">
        <v>721</v>
      </c>
      <c r="D496" s="152">
        <v>16</v>
      </c>
      <c r="E496" s="152">
        <v>169</v>
      </c>
      <c r="F496" s="152">
        <v>1697</v>
      </c>
      <c r="G496" s="152" t="s">
        <v>984</v>
      </c>
    </row>
    <row r="497" spans="2:7">
      <c r="B497" s="163" t="s">
        <v>2338</v>
      </c>
      <c r="C497" s="152" t="s">
        <v>721</v>
      </c>
      <c r="D497" s="152">
        <v>16</v>
      </c>
      <c r="E497" s="152">
        <v>169</v>
      </c>
      <c r="F497" s="152">
        <v>1699</v>
      </c>
      <c r="G497" s="152" t="s">
        <v>985</v>
      </c>
    </row>
    <row r="498" spans="2:7">
      <c r="B498" s="163" t="s">
        <v>2338</v>
      </c>
      <c r="C498" s="152" t="s">
        <v>721</v>
      </c>
      <c r="D498" s="152">
        <v>17</v>
      </c>
      <c r="E498" s="152">
        <v>0</v>
      </c>
      <c r="F498" s="152">
        <v>0</v>
      </c>
      <c r="G498" s="152" t="s">
        <v>986</v>
      </c>
    </row>
    <row r="499" spans="2:7">
      <c r="B499" s="163" t="s">
        <v>2338</v>
      </c>
      <c r="C499" s="152" t="s">
        <v>721</v>
      </c>
      <c r="D499" s="152">
        <v>17</v>
      </c>
      <c r="E499" s="152">
        <v>170</v>
      </c>
      <c r="F499" s="152">
        <v>0</v>
      </c>
      <c r="G499" s="152" t="s">
        <v>987</v>
      </c>
    </row>
    <row r="500" spans="2:7">
      <c r="B500" s="163" t="s">
        <v>2338</v>
      </c>
      <c r="C500" s="152" t="s">
        <v>721</v>
      </c>
      <c r="D500" s="152">
        <v>17</v>
      </c>
      <c r="E500" s="152">
        <v>170</v>
      </c>
      <c r="F500" s="152">
        <v>1700</v>
      </c>
      <c r="G500" s="152" t="s">
        <v>548</v>
      </c>
    </row>
    <row r="501" spans="2:7">
      <c r="B501" s="163" t="s">
        <v>2338</v>
      </c>
      <c r="C501" s="152" t="s">
        <v>721</v>
      </c>
      <c r="D501" s="152">
        <v>17</v>
      </c>
      <c r="E501" s="152">
        <v>170</v>
      </c>
      <c r="F501" s="152">
        <v>1709</v>
      </c>
      <c r="G501" s="152" t="s">
        <v>549</v>
      </c>
    </row>
    <row r="502" spans="2:7">
      <c r="B502" s="163" t="s">
        <v>2338</v>
      </c>
      <c r="C502" s="152" t="s">
        <v>721</v>
      </c>
      <c r="D502" s="152">
        <v>17</v>
      </c>
      <c r="E502" s="152">
        <v>171</v>
      </c>
      <c r="F502" s="152">
        <v>0</v>
      </c>
      <c r="G502" s="152" t="s">
        <v>988</v>
      </c>
    </row>
    <row r="503" spans="2:7">
      <c r="B503" s="163" t="s">
        <v>2338</v>
      </c>
      <c r="C503" s="152" t="s">
        <v>721</v>
      </c>
      <c r="D503" s="152">
        <v>17</v>
      </c>
      <c r="E503" s="152">
        <v>171</v>
      </c>
      <c r="F503" s="152">
        <v>1711</v>
      </c>
      <c r="G503" s="152" t="s">
        <v>988</v>
      </c>
    </row>
    <row r="504" spans="2:7">
      <c r="B504" s="163" t="s">
        <v>2338</v>
      </c>
      <c r="C504" s="152" t="s">
        <v>721</v>
      </c>
      <c r="D504" s="152">
        <v>17</v>
      </c>
      <c r="E504" s="152">
        <v>172</v>
      </c>
      <c r="F504" s="152">
        <v>0</v>
      </c>
      <c r="G504" s="152" t="s">
        <v>989</v>
      </c>
    </row>
    <row r="505" spans="2:7">
      <c r="B505" s="163" t="s">
        <v>2338</v>
      </c>
      <c r="C505" s="152" t="s">
        <v>721</v>
      </c>
      <c r="D505" s="152">
        <v>17</v>
      </c>
      <c r="E505" s="152">
        <v>172</v>
      </c>
      <c r="F505" s="152">
        <v>1721</v>
      </c>
      <c r="G505" s="152" t="s">
        <v>989</v>
      </c>
    </row>
    <row r="506" spans="2:7">
      <c r="B506" s="163" t="s">
        <v>2338</v>
      </c>
      <c r="C506" s="152" t="s">
        <v>721</v>
      </c>
      <c r="D506" s="152">
        <v>17</v>
      </c>
      <c r="E506" s="152">
        <v>173</v>
      </c>
      <c r="F506" s="152">
        <v>0</v>
      </c>
      <c r="G506" s="152" t="s">
        <v>990</v>
      </c>
    </row>
    <row r="507" spans="2:7">
      <c r="B507" s="163" t="s">
        <v>2338</v>
      </c>
      <c r="C507" s="152" t="s">
        <v>721</v>
      </c>
      <c r="D507" s="152">
        <v>17</v>
      </c>
      <c r="E507" s="152">
        <v>173</v>
      </c>
      <c r="F507" s="152">
        <v>1731</v>
      </c>
      <c r="G507" s="152" t="s">
        <v>990</v>
      </c>
    </row>
    <row r="508" spans="2:7">
      <c r="B508" s="163" t="s">
        <v>2338</v>
      </c>
      <c r="C508" s="152" t="s">
        <v>721</v>
      </c>
      <c r="D508" s="152">
        <v>17</v>
      </c>
      <c r="E508" s="152">
        <v>174</v>
      </c>
      <c r="F508" s="152">
        <v>0</v>
      </c>
      <c r="G508" s="152" t="s">
        <v>991</v>
      </c>
    </row>
    <row r="509" spans="2:7">
      <c r="B509" s="163" t="s">
        <v>2338</v>
      </c>
      <c r="C509" s="152" t="s">
        <v>721</v>
      </c>
      <c r="D509" s="152">
        <v>17</v>
      </c>
      <c r="E509" s="152">
        <v>174</v>
      </c>
      <c r="F509" s="152">
        <v>1741</v>
      </c>
      <c r="G509" s="152" t="s">
        <v>991</v>
      </c>
    </row>
    <row r="510" spans="2:7">
      <c r="B510" s="163" t="s">
        <v>2338</v>
      </c>
      <c r="C510" s="152" t="s">
        <v>721</v>
      </c>
      <c r="D510" s="152">
        <v>17</v>
      </c>
      <c r="E510" s="152">
        <v>179</v>
      </c>
      <c r="F510" s="152">
        <v>0</v>
      </c>
      <c r="G510" s="152" t="s">
        <v>992</v>
      </c>
    </row>
    <row r="511" spans="2:7">
      <c r="B511" s="163" t="s">
        <v>2338</v>
      </c>
      <c r="C511" s="152" t="s">
        <v>721</v>
      </c>
      <c r="D511" s="152">
        <v>17</v>
      </c>
      <c r="E511" s="152">
        <v>179</v>
      </c>
      <c r="F511" s="152">
        <v>1799</v>
      </c>
      <c r="G511" s="152" t="s">
        <v>992</v>
      </c>
    </row>
    <row r="512" spans="2:7">
      <c r="B512" s="163" t="s">
        <v>2338</v>
      </c>
      <c r="C512" s="152" t="s">
        <v>721</v>
      </c>
      <c r="D512" s="152">
        <v>18</v>
      </c>
      <c r="E512" s="152">
        <v>0</v>
      </c>
      <c r="F512" s="152">
        <v>0</v>
      </c>
      <c r="G512" s="152" t="s">
        <v>993</v>
      </c>
    </row>
    <row r="513" spans="2:7">
      <c r="B513" s="163" t="s">
        <v>2338</v>
      </c>
      <c r="C513" s="152" t="s">
        <v>721</v>
      </c>
      <c r="D513" s="152">
        <v>18</v>
      </c>
      <c r="E513" s="152">
        <v>180</v>
      </c>
      <c r="F513" s="152">
        <v>0</v>
      </c>
      <c r="G513" s="152" t="s">
        <v>994</v>
      </c>
    </row>
    <row r="514" spans="2:7">
      <c r="B514" s="163" t="s">
        <v>2338</v>
      </c>
      <c r="C514" s="152" t="s">
        <v>721</v>
      </c>
      <c r="D514" s="152">
        <v>18</v>
      </c>
      <c r="E514" s="152">
        <v>180</v>
      </c>
      <c r="F514" s="152">
        <v>1800</v>
      </c>
      <c r="G514" s="152" t="s">
        <v>548</v>
      </c>
    </row>
    <row r="515" spans="2:7">
      <c r="B515" s="163" t="s">
        <v>2338</v>
      </c>
      <c r="C515" s="152" t="s">
        <v>721</v>
      </c>
      <c r="D515" s="152">
        <v>18</v>
      </c>
      <c r="E515" s="152">
        <v>180</v>
      </c>
      <c r="F515" s="152">
        <v>1809</v>
      </c>
      <c r="G515" s="152" t="s">
        <v>549</v>
      </c>
    </row>
    <row r="516" spans="2:7">
      <c r="B516" s="163" t="s">
        <v>2338</v>
      </c>
      <c r="C516" s="152" t="s">
        <v>721</v>
      </c>
      <c r="D516" s="152">
        <v>18</v>
      </c>
      <c r="E516" s="152">
        <v>181</v>
      </c>
      <c r="F516" s="152">
        <v>0</v>
      </c>
      <c r="G516" s="152" t="s">
        <v>995</v>
      </c>
    </row>
    <row r="517" spans="2:7">
      <c r="B517" s="163" t="s">
        <v>2338</v>
      </c>
      <c r="C517" s="152" t="s">
        <v>721</v>
      </c>
      <c r="D517" s="152">
        <v>18</v>
      </c>
      <c r="E517" s="152">
        <v>181</v>
      </c>
      <c r="F517" s="152">
        <v>1811</v>
      </c>
      <c r="G517" s="152" t="s">
        <v>996</v>
      </c>
    </row>
    <row r="518" spans="2:7">
      <c r="B518" s="163" t="s">
        <v>2338</v>
      </c>
      <c r="C518" s="152" t="s">
        <v>721</v>
      </c>
      <c r="D518" s="152">
        <v>18</v>
      </c>
      <c r="E518" s="152">
        <v>181</v>
      </c>
      <c r="F518" s="152">
        <v>1812</v>
      </c>
      <c r="G518" s="152" t="s">
        <v>997</v>
      </c>
    </row>
    <row r="519" spans="2:7">
      <c r="B519" s="163" t="s">
        <v>2338</v>
      </c>
      <c r="C519" s="152" t="s">
        <v>721</v>
      </c>
      <c r="D519" s="152">
        <v>18</v>
      </c>
      <c r="E519" s="152">
        <v>181</v>
      </c>
      <c r="F519" s="152">
        <v>1813</v>
      </c>
      <c r="G519" s="152" t="s">
        <v>998</v>
      </c>
    </row>
    <row r="520" spans="2:7">
      <c r="B520" s="163" t="s">
        <v>2338</v>
      </c>
      <c r="C520" s="152" t="s">
        <v>721</v>
      </c>
      <c r="D520" s="152">
        <v>18</v>
      </c>
      <c r="E520" s="152">
        <v>181</v>
      </c>
      <c r="F520" s="152">
        <v>1814</v>
      </c>
      <c r="G520" s="152" t="s">
        <v>999</v>
      </c>
    </row>
    <row r="521" spans="2:7">
      <c r="B521" s="163" t="s">
        <v>2338</v>
      </c>
      <c r="C521" s="152" t="s">
        <v>721</v>
      </c>
      <c r="D521" s="152">
        <v>18</v>
      </c>
      <c r="E521" s="152">
        <v>181</v>
      </c>
      <c r="F521" s="152">
        <v>1815</v>
      </c>
      <c r="G521" s="152" t="s">
        <v>1000</v>
      </c>
    </row>
    <row r="522" spans="2:7">
      <c r="B522" s="163" t="s">
        <v>2338</v>
      </c>
      <c r="C522" s="152" t="s">
        <v>721</v>
      </c>
      <c r="D522" s="152">
        <v>18</v>
      </c>
      <c r="E522" s="152">
        <v>182</v>
      </c>
      <c r="F522" s="152">
        <v>0</v>
      </c>
      <c r="G522" s="152" t="s">
        <v>1001</v>
      </c>
    </row>
    <row r="523" spans="2:7">
      <c r="B523" s="163" t="s">
        <v>2338</v>
      </c>
      <c r="C523" s="152" t="s">
        <v>721</v>
      </c>
      <c r="D523" s="152">
        <v>18</v>
      </c>
      <c r="E523" s="152">
        <v>182</v>
      </c>
      <c r="F523" s="152">
        <v>1821</v>
      </c>
      <c r="G523" s="152" t="s">
        <v>1002</v>
      </c>
    </row>
    <row r="524" spans="2:7">
      <c r="B524" s="163" t="s">
        <v>2338</v>
      </c>
      <c r="C524" s="152" t="s">
        <v>721</v>
      </c>
      <c r="D524" s="152">
        <v>18</v>
      </c>
      <c r="E524" s="152">
        <v>182</v>
      </c>
      <c r="F524" s="152">
        <v>1822</v>
      </c>
      <c r="G524" s="152" t="s">
        <v>1003</v>
      </c>
    </row>
    <row r="525" spans="2:7">
      <c r="B525" s="163" t="s">
        <v>2338</v>
      </c>
      <c r="C525" s="152" t="s">
        <v>721</v>
      </c>
      <c r="D525" s="152">
        <v>18</v>
      </c>
      <c r="E525" s="152">
        <v>182</v>
      </c>
      <c r="F525" s="152">
        <v>1823</v>
      </c>
      <c r="G525" s="152" t="s">
        <v>1004</v>
      </c>
    </row>
    <row r="526" spans="2:7">
      <c r="B526" s="163" t="s">
        <v>2338</v>
      </c>
      <c r="C526" s="152" t="s">
        <v>721</v>
      </c>
      <c r="D526" s="152">
        <v>18</v>
      </c>
      <c r="E526" s="152">
        <v>182</v>
      </c>
      <c r="F526" s="152">
        <v>1824</v>
      </c>
      <c r="G526" s="152" t="s">
        <v>1005</v>
      </c>
    </row>
    <row r="527" spans="2:7">
      <c r="B527" s="163" t="s">
        <v>2338</v>
      </c>
      <c r="C527" s="152" t="s">
        <v>721</v>
      </c>
      <c r="D527" s="152">
        <v>18</v>
      </c>
      <c r="E527" s="152">
        <v>182</v>
      </c>
      <c r="F527" s="152">
        <v>1825</v>
      </c>
      <c r="G527" s="152" t="s">
        <v>1006</v>
      </c>
    </row>
    <row r="528" spans="2:7">
      <c r="B528" s="163" t="s">
        <v>2338</v>
      </c>
      <c r="C528" s="152" t="s">
        <v>721</v>
      </c>
      <c r="D528" s="152">
        <v>18</v>
      </c>
      <c r="E528" s="152">
        <v>183</v>
      </c>
      <c r="F528" s="152">
        <v>0</v>
      </c>
      <c r="G528" s="152" t="s">
        <v>1007</v>
      </c>
    </row>
    <row r="529" spans="2:7">
      <c r="B529" s="163" t="s">
        <v>2338</v>
      </c>
      <c r="C529" s="152" t="s">
        <v>721</v>
      </c>
      <c r="D529" s="152">
        <v>18</v>
      </c>
      <c r="E529" s="152">
        <v>183</v>
      </c>
      <c r="F529" s="152">
        <v>1831</v>
      </c>
      <c r="G529" s="152" t="s">
        <v>1008</v>
      </c>
    </row>
    <row r="530" spans="2:7">
      <c r="B530" s="163" t="s">
        <v>2338</v>
      </c>
      <c r="C530" s="152" t="s">
        <v>721</v>
      </c>
      <c r="D530" s="152">
        <v>18</v>
      </c>
      <c r="E530" s="152">
        <v>183</v>
      </c>
      <c r="F530" s="152">
        <v>1832</v>
      </c>
      <c r="G530" s="152" t="s">
        <v>1009</v>
      </c>
    </row>
    <row r="531" spans="2:7">
      <c r="B531" s="163" t="s">
        <v>2338</v>
      </c>
      <c r="C531" s="152" t="s">
        <v>721</v>
      </c>
      <c r="D531" s="152">
        <v>18</v>
      </c>
      <c r="E531" s="152">
        <v>183</v>
      </c>
      <c r="F531" s="152">
        <v>1833</v>
      </c>
      <c r="G531" s="152" t="s">
        <v>1010</v>
      </c>
    </row>
    <row r="532" spans="2:7">
      <c r="B532" s="163" t="s">
        <v>2338</v>
      </c>
      <c r="C532" s="152" t="s">
        <v>721</v>
      </c>
      <c r="D532" s="152">
        <v>18</v>
      </c>
      <c r="E532" s="152">
        <v>183</v>
      </c>
      <c r="F532" s="152">
        <v>1834</v>
      </c>
      <c r="G532" s="152" t="s">
        <v>1011</v>
      </c>
    </row>
    <row r="533" spans="2:7">
      <c r="B533" s="163" t="s">
        <v>2338</v>
      </c>
      <c r="C533" s="152" t="s">
        <v>721</v>
      </c>
      <c r="D533" s="152">
        <v>18</v>
      </c>
      <c r="E533" s="152">
        <v>184</v>
      </c>
      <c r="F533" s="152">
        <v>0</v>
      </c>
      <c r="G533" s="152" t="s">
        <v>1012</v>
      </c>
    </row>
    <row r="534" spans="2:7">
      <c r="B534" s="163" t="s">
        <v>2338</v>
      </c>
      <c r="C534" s="152" t="s">
        <v>721</v>
      </c>
      <c r="D534" s="152">
        <v>18</v>
      </c>
      <c r="E534" s="152">
        <v>184</v>
      </c>
      <c r="F534" s="152">
        <v>1841</v>
      </c>
      <c r="G534" s="152" t="s">
        <v>1013</v>
      </c>
    </row>
    <row r="535" spans="2:7">
      <c r="B535" s="163" t="s">
        <v>2338</v>
      </c>
      <c r="C535" s="152" t="s">
        <v>721</v>
      </c>
      <c r="D535" s="152">
        <v>18</v>
      </c>
      <c r="E535" s="152">
        <v>184</v>
      </c>
      <c r="F535" s="152">
        <v>1842</v>
      </c>
      <c r="G535" s="152" t="s">
        <v>1014</v>
      </c>
    </row>
    <row r="536" spans="2:7">
      <c r="B536" s="163" t="s">
        <v>2338</v>
      </c>
      <c r="C536" s="152" t="s">
        <v>721</v>
      </c>
      <c r="D536" s="152">
        <v>18</v>
      </c>
      <c r="E536" s="152">
        <v>184</v>
      </c>
      <c r="F536" s="152">
        <v>1843</v>
      </c>
      <c r="G536" s="152" t="s">
        <v>1015</v>
      </c>
    </row>
    <row r="537" spans="2:7">
      <c r="B537" s="163" t="s">
        <v>2338</v>
      </c>
      <c r="C537" s="152" t="s">
        <v>721</v>
      </c>
      <c r="D537" s="152">
        <v>18</v>
      </c>
      <c r="E537" s="152">
        <v>184</v>
      </c>
      <c r="F537" s="152">
        <v>1844</v>
      </c>
      <c r="G537" s="152" t="s">
        <v>1016</v>
      </c>
    </row>
    <row r="538" spans="2:7">
      <c r="B538" s="163" t="s">
        <v>2338</v>
      </c>
      <c r="C538" s="152" t="s">
        <v>721</v>
      </c>
      <c r="D538" s="152">
        <v>18</v>
      </c>
      <c r="E538" s="152">
        <v>184</v>
      </c>
      <c r="F538" s="152">
        <v>1845</v>
      </c>
      <c r="G538" s="152" t="s">
        <v>1017</v>
      </c>
    </row>
    <row r="539" spans="2:7">
      <c r="B539" s="163" t="s">
        <v>2338</v>
      </c>
      <c r="C539" s="152" t="s">
        <v>721</v>
      </c>
      <c r="D539" s="152">
        <v>18</v>
      </c>
      <c r="E539" s="152">
        <v>185</v>
      </c>
      <c r="F539" s="152">
        <v>0</v>
      </c>
      <c r="G539" s="152" t="s">
        <v>1018</v>
      </c>
    </row>
    <row r="540" spans="2:7">
      <c r="B540" s="163" t="s">
        <v>2338</v>
      </c>
      <c r="C540" s="152" t="s">
        <v>721</v>
      </c>
      <c r="D540" s="152">
        <v>18</v>
      </c>
      <c r="E540" s="152">
        <v>185</v>
      </c>
      <c r="F540" s="152">
        <v>1851</v>
      </c>
      <c r="G540" s="152" t="s">
        <v>1019</v>
      </c>
    </row>
    <row r="541" spans="2:7">
      <c r="B541" s="163" t="s">
        <v>2338</v>
      </c>
      <c r="C541" s="152" t="s">
        <v>721</v>
      </c>
      <c r="D541" s="152">
        <v>18</v>
      </c>
      <c r="E541" s="152">
        <v>185</v>
      </c>
      <c r="F541" s="152">
        <v>1852</v>
      </c>
      <c r="G541" s="152" t="s">
        <v>1020</v>
      </c>
    </row>
    <row r="542" spans="2:7">
      <c r="B542" s="163" t="s">
        <v>2338</v>
      </c>
      <c r="C542" s="152" t="s">
        <v>721</v>
      </c>
      <c r="D542" s="152">
        <v>18</v>
      </c>
      <c r="E542" s="152">
        <v>189</v>
      </c>
      <c r="F542" s="152">
        <v>0</v>
      </c>
      <c r="G542" s="152" t="s">
        <v>1021</v>
      </c>
    </row>
    <row r="543" spans="2:7">
      <c r="B543" s="163" t="s">
        <v>2338</v>
      </c>
      <c r="C543" s="152" t="s">
        <v>721</v>
      </c>
      <c r="D543" s="152">
        <v>18</v>
      </c>
      <c r="E543" s="152">
        <v>189</v>
      </c>
      <c r="F543" s="152">
        <v>1891</v>
      </c>
      <c r="G543" s="152" t="s">
        <v>1022</v>
      </c>
    </row>
    <row r="544" spans="2:7">
      <c r="B544" s="163" t="s">
        <v>2338</v>
      </c>
      <c r="C544" s="152" t="s">
        <v>721</v>
      </c>
      <c r="D544" s="152">
        <v>18</v>
      </c>
      <c r="E544" s="152">
        <v>189</v>
      </c>
      <c r="F544" s="152">
        <v>1892</v>
      </c>
      <c r="G544" s="152" t="s">
        <v>1023</v>
      </c>
    </row>
    <row r="545" spans="2:7">
      <c r="B545" s="163" t="s">
        <v>2338</v>
      </c>
      <c r="C545" s="152" t="s">
        <v>721</v>
      </c>
      <c r="D545" s="152">
        <v>18</v>
      </c>
      <c r="E545" s="152">
        <v>189</v>
      </c>
      <c r="F545" s="152">
        <v>1897</v>
      </c>
      <c r="G545" s="152" t="s">
        <v>1024</v>
      </c>
    </row>
    <row r="546" spans="2:7">
      <c r="B546" s="163" t="s">
        <v>2338</v>
      </c>
      <c r="C546" s="152" t="s">
        <v>721</v>
      </c>
      <c r="D546" s="152">
        <v>18</v>
      </c>
      <c r="E546" s="152">
        <v>189</v>
      </c>
      <c r="F546" s="152">
        <v>1898</v>
      </c>
      <c r="G546" s="152" t="s">
        <v>1025</v>
      </c>
    </row>
    <row r="547" spans="2:7">
      <c r="B547" s="163" t="s">
        <v>2338</v>
      </c>
      <c r="C547" s="152" t="s">
        <v>721</v>
      </c>
      <c r="D547" s="152">
        <v>19</v>
      </c>
      <c r="E547" s="152">
        <v>0</v>
      </c>
      <c r="F547" s="152">
        <v>0</v>
      </c>
      <c r="G547" s="152" t="s">
        <v>1026</v>
      </c>
    </row>
    <row r="548" spans="2:7">
      <c r="B548" s="163" t="s">
        <v>2338</v>
      </c>
      <c r="C548" s="152" t="s">
        <v>721</v>
      </c>
      <c r="D548" s="152">
        <v>19</v>
      </c>
      <c r="E548" s="152">
        <v>190</v>
      </c>
      <c r="F548" s="152">
        <v>0</v>
      </c>
      <c r="G548" s="152" t="s">
        <v>1027</v>
      </c>
    </row>
    <row r="549" spans="2:7">
      <c r="B549" s="163" t="s">
        <v>2338</v>
      </c>
      <c r="C549" s="152" t="s">
        <v>721</v>
      </c>
      <c r="D549" s="152">
        <v>19</v>
      </c>
      <c r="E549" s="152">
        <v>190</v>
      </c>
      <c r="F549" s="152">
        <v>1900</v>
      </c>
      <c r="G549" s="152" t="s">
        <v>548</v>
      </c>
    </row>
    <row r="550" spans="2:7">
      <c r="B550" s="163" t="s">
        <v>2338</v>
      </c>
      <c r="C550" s="152" t="s">
        <v>721</v>
      </c>
      <c r="D550" s="152">
        <v>19</v>
      </c>
      <c r="E550" s="152">
        <v>190</v>
      </c>
      <c r="F550" s="152">
        <v>1909</v>
      </c>
      <c r="G550" s="152" t="s">
        <v>549</v>
      </c>
    </row>
    <row r="551" spans="2:7">
      <c r="B551" s="163" t="s">
        <v>2338</v>
      </c>
      <c r="C551" s="152" t="s">
        <v>721</v>
      </c>
      <c r="D551" s="152">
        <v>19</v>
      </c>
      <c r="E551" s="152">
        <v>191</v>
      </c>
      <c r="F551" s="152">
        <v>0</v>
      </c>
      <c r="G551" s="152" t="s">
        <v>1028</v>
      </c>
    </row>
    <row r="552" spans="2:7">
      <c r="B552" s="163" t="s">
        <v>2338</v>
      </c>
      <c r="C552" s="152" t="s">
        <v>721</v>
      </c>
      <c r="D552" s="152">
        <v>19</v>
      </c>
      <c r="E552" s="152">
        <v>191</v>
      </c>
      <c r="F552" s="152">
        <v>1911</v>
      </c>
      <c r="G552" s="152" t="s">
        <v>1029</v>
      </c>
    </row>
    <row r="553" spans="2:7">
      <c r="B553" s="163" t="s">
        <v>2338</v>
      </c>
      <c r="C553" s="152" t="s">
        <v>721</v>
      </c>
      <c r="D553" s="152">
        <v>19</v>
      </c>
      <c r="E553" s="152">
        <v>191</v>
      </c>
      <c r="F553" s="152">
        <v>1919</v>
      </c>
      <c r="G553" s="152" t="s">
        <v>1030</v>
      </c>
    </row>
    <row r="554" spans="2:7">
      <c r="B554" s="163" t="s">
        <v>2338</v>
      </c>
      <c r="C554" s="152" t="s">
        <v>721</v>
      </c>
      <c r="D554" s="152">
        <v>19</v>
      </c>
      <c r="E554" s="152">
        <v>192</v>
      </c>
      <c r="F554" s="152">
        <v>0</v>
      </c>
      <c r="G554" s="152" t="s">
        <v>1031</v>
      </c>
    </row>
    <row r="555" spans="2:7">
      <c r="B555" s="163" t="s">
        <v>2338</v>
      </c>
      <c r="C555" s="152" t="s">
        <v>721</v>
      </c>
      <c r="D555" s="152">
        <v>19</v>
      </c>
      <c r="E555" s="152">
        <v>192</v>
      </c>
      <c r="F555" s="152">
        <v>1921</v>
      </c>
      <c r="G555" s="152" t="s">
        <v>1032</v>
      </c>
    </row>
    <row r="556" spans="2:7">
      <c r="B556" s="163" t="s">
        <v>2338</v>
      </c>
      <c r="C556" s="152" t="s">
        <v>721</v>
      </c>
      <c r="D556" s="152">
        <v>19</v>
      </c>
      <c r="E556" s="152">
        <v>192</v>
      </c>
      <c r="F556" s="152">
        <v>1922</v>
      </c>
      <c r="G556" s="152" t="s">
        <v>1033</v>
      </c>
    </row>
    <row r="557" spans="2:7">
      <c r="B557" s="163" t="s">
        <v>2338</v>
      </c>
      <c r="C557" s="152" t="s">
        <v>721</v>
      </c>
      <c r="D557" s="152">
        <v>19</v>
      </c>
      <c r="E557" s="152">
        <v>193</v>
      </c>
      <c r="F557" s="152">
        <v>0</v>
      </c>
      <c r="G557" s="152" t="s">
        <v>1034</v>
      </c>
    </row>
    <row r="558" spans="2:7">
      <c r="B558" s="163" t="s">
        <v>2338</v>
      </c>
      <c r="C558" s="152" t="s">
        <v>721</v>
      </c>
      <c r="D558" s="152">
        <v>19</v>
      </c>
      <c r="E558" s="152">
        <v>193</v>
      </c>
      <c r="F558" s="152">
        <v>1931</v>
      </c>
      <c r="G558" s="152" t="s">
        <v>1035</v>
      </c>
    </row>
    <row r="559" spans="2:7">
      <c r="B559" s="163" t="s">
        <v>2338</v>
      </c>
      <c r="C559" s="152" t="s">
        <v>721</v>
      </c>
      <c r="D559" s="152">
        <v>19</v>
      </c>
      <c r="E559" s="152">
        <v>193</v>
      </c>
      <c r="F559" s="152">
        <v>1932</v>
      </c>
      <c r="G559" s="152" t="s">
        <v>1036</v>
      </c>
    </row>
    <row r="560" spans="2:7">
      <c r="B560" s="163" t="s">
        <v>2338</v>
      </c>
      <c r="C560" s="152" t="s">
        <v>721</v>
      </c>
      <c r="D560" s="152">
        <v>19</v>
      </c>
      <c r="E560" s="152">
        <v>193</v>
      </c>
      <c r="F560" s="152">
        <v>1933</v>
      </c>
      <c r="G560" s="152" t="s">
        <v>1037</v>
      </c>
    </row>
    <row r="561" spans="2:7">
      <c r="B561" s="163" t="s">
        <v>2338</v>
      </c>
      <c r="C561" s="152" t="s">
        <v>721</v>
      </c>
      <c r="D561" s="152">
        <v>19</v>
      </c>
      <c r="E561" s="152">
        <v>199</v>
      </c>
      <c r="F561" s="152">
        <v>0</v>
      </c>
      <c r="G561" s="152" t="s">
        <v>1038</v>
      </c>
    </row>
    <row r="562" spans="2:7">
      <c r="B562" s="163" t="s">
        <v>2338</v>
      </c>
      <c r="C562" s="152" t="s">
        <v>721</v>
      </c>
      <c r="D562" s="152">
        <v>19</v>
      </c>
      <c r="E562" s="152">
        <v>199</v>
      </c>
      <c r="F562" s="152">
        <v>1991</v>
      </c>
      <c r="G562" s="152" t="s">
        <v>1039</v>
      </c>
    </row>
    <row r="563" spans="2:7">
      <c r="B563" s="163" t="s">
        <v>2338</v>
      </c>
      <c r="C563" s="152" t="s">
        <v>721</v>
      </c>
      <c r="D563" s="152">
        <v>19</v>
      </c>
      <c r="E563" s="152">
        <v>199</v>
      </c>
      <c r="F563" s="152">
        <v>1992</v>
      </c>
      <c r="G563" s="152" t="s">
        <v>1040</v>
      </c>
    </row>
    <row r="564" spans="2:7">
      <c r="B564" s="163" t="s">
        <v>2338</v>
      </c>
      <c r="C564" s="152" t="s">
        <v>721</v>
      </c>
      <c r="D564" s="152">
        <v>19</v>
      </c>
      <c r="E564" s="152">
        <v>199</v>
      </c>
      <c r="F564" s="152">
        <v>1993</v>
      </c>
      <c r="G564" s="152" t="s">
        <v>1041</v>
      </c>
    </row>
    <row r="565" spans="2:7">
      <c r="B565" s="163" t="s">
        <v>2338</v>
      </c>
      <c r="C565" s="152" t="s">
        <v>721</v>
      </c>
      <c r="D565" s="152">
        <v>19</v>
      </c>
      <c r="E565" s="152">
        <v>199</v>
      </c>
      <c r="F565" s="152">
        <v>1994</v>
      </c>
      <c r="G565" s="152" t="s">
        <v>1042</v>
      </c>
    </row>
    <row r="566" spans="2:7">
      <c r="B566" s="163" t="s">
        <v>2338</v>
      </c>
      <c r="C566" s="152" t="s">
        <v>721</v>
      </c>
      <c r="D566" s="152">
        <v>19</v>
      </c>
      <c r="E566" s="152">
        <v>199</v>
      </c>
      <c r="F566" s="152">
        <v>1995</v>
      </c>
      <c r="G566" s="152" t="s">
        <v>1043</v>
      </c>
    </row>
    <row r="567" spans="2:7">
      <c r="B567" s="163" t="s">
        <v>2338</v>
      </c>
      <c r="C567" s="152" t="s">
        <v>721</v>
      </c>
      <c r="D567" s="152">
        <v>19</v>
      </c>
      <c r="E567" s="152">
        <v>199</v>
      </c>
      <c r="F567" s="152">
        <v>1999</v>
      </c>
      <c r="G567" s="152" t="s">
        <v>1044</v>
      </c>
    </row>
    <row r="568" spans="2:7">
      <c r="B568" s="163" t="s">
        <v>2338</v>
      </c>
      <c r="C568" s="152" t="s">
        <v>721</v>
      </c>
      <c r="D568" s="152">
        <v>20</v>
      </c>
      <c r="E568" s="152">
        <v>0</v>
      </c>
      <c r="F568" s="152">
        <v>0</v>
      </c>
      <c r="G568" s="152" t="s">
        <v>1045</v>
      </c>
    </row>
    <row r="569" spans="2:7">
      <c r="B569" s="163" t="s">
        <v>2338</v>
      </c>
      <c r="C569" s="152" t="s">
        <v>721</v>
      </c>
      <c r="D569" s="152">
        <v>20</v>
      </c>
      <c r="E569" s="152">
        <v>200</v>
      </c>
      <c r="F569" s="152">
        <v>0</v>
      </c>
      <c r="G569" s="152" t="s">
        <v>1046</v>
      </c>
    </row>
    <row r="570" spans="2:7">
      <c r="B570" s="163" t="s">
        <v>2338</v>
      </c>
      <c r="C570" s="152" t="s">
        <v>721</v>
      </c>
      <c r="D570" s="152">
        <v>20</v>
      </c>
      <c r="E570" s="152">
        <v>200</v>
      </c>
      <c r="F570" s="152">
        <v>2000</v>
      </c>
      <c r="G570" s="152" t="s">
        <v>548</v>
      </c>
    </row>
    <row r="571" spans="2:7">
      <c r="B571" s="163" t="s">
        <v>2338</v>
      </c>
      <c r="C571" s="152" t="s">
        <v>721</v>
      </c>
      <c r="D571" s="152">
        <v>20</v>
      </c>
      <c r="E571" s="152">
        <v>200</v>
      </c>
      <c r="F571" s="152">
        <v>2009</v>
      </c>
      <c r="G571" s="152" t="s">
        <v>549</v>
      </c>
    </row>
    <row r="572" spans="2:7">
      <c r="B572" s="163" t="s">
        <v>2338</v>
      </c>
      <c r="C572" s="152" t="s">
        <v>721</v>
      </c>
      <c r="D572" s="152">
        <v>20</v>
      </c>
      <c r="E572" s="152">
        <v>201</v>
      </c>
      <c r="F572" s="152">
        <v>0</v>
      </c>
      <c r="G572" s="152" t="s">
        <v>1047</v>
      </c>
    </row>
    <row r="573" spans="2:7">
      <c r="B573" s="163" t="s">
        <v>2338</v>
      </c>
      <c r="C573" s="152" t="s">
        <v>721</v>
      </c>
      <c r="D573" s="152">
        <v>20</v>
      </c>
      <c r="E573" s="152">
        <v>201</v>
      </c>
      <c r="F573" s="152">
        <v>2011</v>
      </c>
      <c r="G573" s="152" t="s">
        <v>1047</v>
      </c>
    </row>
    <row r="574" spans="2:7">
      <c r="B574" s="163" t="s">
        <v>2338</v>
      </c>
      <c r="C574" s="152" t="s">
        <v>721</v>
      </c>
      <c r="D574" s="152">
        <v>20</v>
      </c>
      <c r="E574" s="152">
        <v>202</v>
      </c>
      <c r="F574" s="152">
        <v>0</v>
      </c>
      <c r="G574" s="152" t="s">
        <v>1048</v>
      </c>
    </row>
    <row r="575" spans="2:7">
      <c r="B575" s="163" t="s">
        <v>2338</v>
      </c>
      <c r="C575" s="152" t="s">
        <v>721</v>
      </c>
      <c r="D575" s="152">
        <v>20</v>
      </c>
      <c r="E575" s="152">
        <v>202</v>
      </c>
      <c r="F575" s="152">
        <v>2021</v>
      </c>
      <c r="G575" s="152" t="s">
        <v>1048</v>
      </c>
    </row>
    <row r="576" spans="2:7">
      <c r="B576" s="163" t="s">
        <v>2338</v>
      </c>
      <c r="C576" s="152" t="s">
        <v>721</v>
      </c>
      <c r="D576" s="152">
        <v>20</v>
      </c>
      <c r="E576" s="152">
        <v>203</v>
      </c>
      <c r="F576" s="152">
        <v>0</v>
      </c>
      <c r="G576" s="152" t="s">
        <v>1049</v>
      </c>
    </row>
    <row r="577" spans="2:7">
      <c r="B577" s="163" t="s">
        <v>2338</v>
      </c>
      <c r="C577" s="152" t="s">
        <v>721</v>
      </c>
      <c r="D577" s="152">
        <v>20</v>
      </c>
      <c r="E577" s="152">
        <v>203</v>
      </c>
      <c r="F577" s="152">
        <v>2031</v>
      </c>
      <c r="G577" s="152" t="s">
        <v>1049</v>
      </c>
    </row>
    <row r="578" spans="2:7">
      <c r="B578" s="163" t="s">
        <v>2338</v>
      </c>
      <c r="C578" s="152" t="s">
        <v>721</v>
      </c>
      <c r="D578" s="152">
        <v>20</v>
      </c>
      <c r="E578" s="152">
        <v>204</v>
      </c>
      <c r="F578" s="152">
        <v>0</v>
      </c>
      <c r="G578" s="152" t="s">
        <v>1050</v>
      </c>
    </row>
    <row r="579" spans="2:7">
      <c r="B579" s="163" t="s">
        <v>2338</v>
      </c>
      <c r="C579" s="152" t="s">
        <v>721</v>
      </c>
      <c r="D579" s="152">
        <v>20</v>
      </c>
      <c r="E579" s="152">
        <v>204</v>
      </c>
      <c r="F579" s="152">
        <v>2041</v>
      </c>
      <c r="G579" s="152" t="s">
        <v>1050</v>
      </c>
    </row>
    <row r="580" spans="2:7">
      <c r="B580" s="163" t="s">
        <v>2338</v>
      </c>
      <c r="C580" s="152" t="s">
        <v>721</v>
      </c>
      <c r="D580" s="152">
        <v>20</v>
      </c>
      <c r="E580" s="152">
        <v>205</v>
      </c>
      <c r="F580" s="152">
        <v>0</v>
      </c>
      <c r="G580" s="152" t="s">
        <v>1051</v>
      </c>
    </row>
    <row r="581" spans="2:7">
      <c r="B581" s="163" t="s">
        <v>2338</v>
      </c>
      <c r="C581" s="152" t="s">
        <v>721</v>
      </c>
      <c r="D581" s="152">
        <v>20</v>
      </c>
      <c r="E581" s="152">
        <v>205</v>
      </c>
      <c r="F581" s="152">
        <v>2051</v>
      </c>
      <c r="G581" s="152" t="s">
        <v>1051</v>
      </c>
    </row>
    <row r="582" spans="2:7">
      <c r="B582" s="163" t="s">
        <v>2338</v>
      </c>
      <c r="C582" s="152" t="s">
        <v>721</v>
      </c>
      <c r="D582" s="152">
        <v>20</v>
      </c>
      <c r="E582" s="152">
        <v>206</v>
      </c>
      <c r="F582" s="152">
        <v>0</v>
      </c>
      <c r="G582" s="152" t="s">
        <v>1052</v>
      </c>
    </row>
    <row r="583" spans="2:7">
      <c r="B583" s="163" t="s">
        <v>2338</v>
      </c>
      <c r="C583" s="152" t="s">
        <v>721</v>
      </c>
      <c r="D583" s="152">
        <v>20</v>
      </c>
      <c r="E583" s="152">
        <v>206</v>
      </c>
      <c r="F583" s="152">
        <v>2061</v>
      </c>
      <c r="G583" s="152" t="s">
        <v>1052</v>
      </c>
    </row>
    <row r="584" spans="2:7">
      <c r="B584" s="163" t="s">
        <v>2338</v>
      </c>
      <c r="C584" s="152" t="s">
        <v>721</v>
      </c>
      <c r="D584" s="152">
        <v>20</v>
      </c>
      <c r="E584" s="152">
        <v>207</v>
      </c>
      <c r="F584" s="152">
        <v>0</v>
      </c>
      <c r="G584" s="152" t="s">
        <v>1053</v>
      </c>
    </row>
    <row r="585" spans="2:7">
      <c r="B585" s="163" t="s">
        <v>2338</v>
      </c>
      <c r="C585" s="152" t="s">
        <v>721</v>
      </c>
      <c r="D585" s="152">
        <v>20</v>
      </c>
      <c r="E585" s="152">
        <v>207</v>
      </c>
      <c r="F585" s="152">
        <v>2071</v>
      </c>
      <c r="G585" s="152" t="s">
        <v>1054</v>
      </c>
    </row>
    <row r="586" spans="2:7">
      <c r="B586" s="163" t="s">
        <v>2338</v>
      </c>
      <c r="C586" s="152" t="s">
        <v>721</v>
      </c>
      <c r="D586" s="152">
        <v>20</v>
      </c>
      <c r="E586" s="152">
        <v>207</v>
      </c>
      <c r="F586" s="152">
        <v>2072</v>
      </c>
      <c r="G586" s="152" t="s">
        <v>1055</v>
      </c>
    </row>
    <row r="587" spans="2:7">
      <c r="B587" s="163" t="s">
        <v>2338</v>
      </c>
      <c r="C587" s="152" t="s">
        <v>721</v>
      </c>
      <c r="D587" s="152">
        <v>20</v>
      </c>
      <c r="E587" s="152">
        <v>208</v>
      </c>
      <c r="F587" s="152">
        <v>0</v>
      </c>
      <c r="G587" s="152" t="s">
        <v>1056</v>
      </c>
    </row>
    <row r="588" spans="2:7">
      <c r="B588" s="163" t="s">
        <v>2338</v>
      </c>
      <c r="C588" s="152" t="s">
        <v>721</v>
      </c>
      <c r="D588" s="152">
        <v>20</v>
      </c>
      <c r="E588" s="152">
        <v>208</v>
      </c>
      <c r="F588" s="152">
        <v>2081</v>
      </c>
      <c r="G588" s="152" t="s">
        <v>1056</v>
      </c>
    </row>
    <row r="589" spans="2:7">
      <c r="B589" s="163" t="s">
        <v>2338</v>
      </c>
      <c r="C589" s="152" t="s">
        <v>721</v>
      </c>
      <c r="D589" s="152">
        <v>20</v>
      </c>
      <c r="E589" s="152">
        <v>209</v>
      </c>
      <c r="F589" s="152">
        <v>0</v>
      </c>
      <c r="G589" s="152" t="s">
        <v>1057</v>
      </c>
    </row>
    <row r="590" spans="2:7">
      <c r="B590" s="163" t="s">
        <v>2338</v>
      </c>
      <c r="C590" s="152" t="s">
        <v>721</v>
      </c>
      <c r="D590" s="152">
        <v>20</v>
      </c>
      <c r="E590" s="152">
        <v>209</v>
      </c>
      <c r="F590" s="152">
        <v>2099</v>
      </c>
      <c r="G590" s="152" t="s">
        <v>1057</v>
      </c>
    </row>
    <row r="591" spans="2:7">
      <c r="B591" s="163" t="s">
        <v>2338</v>
      </c>
      <c r="C591" s="152" t="s">
        <v>721</v>
      </c>
      <c r="D591" s="152">
        <v>21</v>
      </c>
      <c r="E591" s="152">
        <v>0</v>
      </c>
      <c r="F591" s="152">
        <v>0</v>
      </c>
      <c r="G591" s="152" t="s">
        <v>1058</v>
      </c>
    </row>
    <row r="592" spans="2:7">
      <c r="B592" s="163" t="s">
        <v>2338</v>
      </c>
      <c r="C592" s="152" t="s">
        <v>721</v>
      </c>
      <c r="D592" s="152">
        <v>21</v>
      </c>
      <c r="E592" s="152">
        <v>210</v>
      </c>
      <c r="F592" s="152">
        <v>0</v>
      </c>
      <c r="G592" s="152" t="s">
        <v>1059</v>
      </c>
    </row>
    <row r="593" spans="2:7">
      <c r="B593" s="163" t="s">
        <v>2338</v>
      </c>
      <c r="C593" s="152" t="s">
        <v>721</v>
      </c>
      <c r="D593" s="152">
        <v>21</v>
      </c>
      <c r="E593" s="152">
        <v>210</v>
      </c>
      <c r="F593" s="152">
        <v>2100</v>
      </c>
      <c r="G593" s="152" t="s">
        <v>548</v>
      </c>
    </row>
    <row r="594" spans="2:7">
      <c r="B594" s="163" t="s">
        <v>2338</v>
      </c>
      <c r="C594" s="152" t="s">
        <v>721</v>
      </c>
      <c r="D594" s="152">
        <v>21</v>
      </c>
      <c r="E594" s="152">
        <v>210</v>
      </c>
      <c r="F594" s="152">
        <v>2109</v>
      </c>
      <c r="G594" s="152" t="s">
        <v>549</v>
      </c>
    </row>
    <row r="595" spans="2:7">
      <c r="B595" s="163" t="s">
        <v>2338</v>
      </c>
      <c r="C595" s="152" t="s">
        <v>721</v>
      </c>
      <c r="D595" s="152">
        <v>21</v>
      </c>
      <c r="E595" s="152">
        <v>211</v>
      </c>
      <c r="F595" s="152">
        <v>0</v>
      </c>
      <c r="G595" s="152" t="s">
        <v>1060</v>
      </c>
    </row>
    <row r="596" spans="2:7">
      <c r="B596" s="163" t="s">
        <v>2338</v>
      </c>
      <c r="C596" s="152" t="s">
        <v>721</v>
      </c>
      <c r="D596" s="152">
        <v>21</v>
      </c>
      <c r="E596" s="152">
        <v>211</v>
      </c>
      <c r="F596" s="152">
        <v>2111</v>
      </c>
      <c r="G596" s="152" t="s">
        <v>1061</v>
      </c>
    </row>
    <row r="597" spans="2:7">
      <c r="B597" s="163" t="s">
        <v>2338</v>
      </c>
      <c r="C597" s="152" t="s">
        <v>721</v>
      </c>
      <c r="D597" s="152">
        <v>21</v>
      </c>
      <c r="E597" s="152">
        <v>211</v>
      </c>
      <c r="F597" s="152">
        <v>2112</v>
      </c>
      <c r="G597" s="152" t="s">
        <v>1062</v>
      </c>
    </row>
    <row r="598" spans="2:7">
      <c r="B598" s="163" t="s">
        <v>2338</v>
      </c>
      <c r="C598" s="152" t="s">
        <v>721</v>
      </c>
      <c r="D598" s="152">
        <v>21</v>
      </c>
      <c r="E598" s="152">
        <v>211</v>
      </c>
      <c r="F598" s="152">
        <v>2113</v>
      </c>
      <c r="G598" s="152" t="s">
        <v>1063</v>
      </c>
    </row>
    <row r="599" spans="2:7">
      <c r="B599" s="163" t="s">
        <v>2338</v>
      </c>
      <c r="C599" s="152" t="s">
        <v>721</v>
      </c>
      <c r="D599" s="152">
        <v>21</v>
      </c>
      <c r="E599" s="152">
        <v>211</v>
      </c>
      <c r="F599" s="152">
        <v>2114</v>
      </c>
      <c r="G599" s="152" t="s">
        <v>1064</v>
      </c>
    </row>
    <row r="600" spans="2:7">
      <c r="B600" s="163" t="s">
        <v>2338</v>
      </c>
      <c r="C600" s="152" t="s">
        <v>721</v>
      </c>
      <c r="D600" s="152">
        <v>21</v>
      </c>
      <c r="E600" s="152">
        <v>211</v>
      </c>
      <c r="F600" s="152">
        <v>2115</v>
      </c>
      <c r="G600" s="152" t="s">
        <v>1065</v>
      </c>
    </row>
    <row r="601" spans="2:7">
      <c r="B601" s="163" t="s">
        <v>2338</v>
      </c>
      <c r="C601" s="152" t="s">
        <v>721</v>
      </c>
      <c r="D601" s="152">
        <v>21</v>
      </c>
      <c r="E601" s="152">
        <v>211</v>
      </c>
      <c r="F601" s="152">
        <v>2116</v>
      </c>
      <c r="G601" s="152" t="s">
        <v>1066</v>
      </c>
    </row>
    <row r="602" spans="2:7">
      <c r="B602" s="163" t="s">
        <v>2338</v>
      </c>
      <c r="C602" s="152" t="s">
        <v>721</v>
      </c>
      <c r="D602" s="152">
        <v>21</v>
      </c>
      <c r="E602" s="152">
        <v>211</v>
      </c>
      <c r="F602" s="152">
        <v>2117</v>
      </c>
      <c r="G602" s="152" t="s">
        <v>1067</v>
      </c>
    </row>
    <row r="603" spans="2:7">
      <c r="B603" s="163" t="s">
        <v>2338</v>
      </c>
      <c r="C603" s="152" t="s">
        <v>721</v>
      </c>
      <c r="D603" s="152">
        <v>21</v>
      </c>
      <c r="E603" s="152">
        <v>211</v>
      </c>
      <c r="F603" s="152">
        <v>2119</v>
      </c>
      <c r="G603" s="152" t="s">
        <v>1068</v>
      </c>
    </row>
    <row r="604" spans="2:7">
      <c r="B604" s="163" t="s">
        <v>2338</v>
      </c>
      <c r="C604" s="152" t="s">
        <v>721</v>
      </c>
      <c r="D604" s="152">
        <v>21</v>
      </c>
      <c r="E604" s="152">
        <v>212</v>
      </c>
      <c r="F604" s="152">
        <v>0</v>
      </c>
      <c r="G604" s="152" t="s">
        <v>1069</v>
      </c>
    </row>
    <row r="605" spans="2:7">
      <c r="B605" s="163" t="s">
        <v>2338</v>
      </c>
      <c r="C605" s="152" t="s">
        <v>721</v>
      </c>
      <c r="D605" s="152">
        <v>21</v>
      </c>
      <c r="E605" s="152">
        <v>212</v>
      </c>
      <c r="F605" s="152">
        <v>2121</v>
      </c>
      <c r="G605" s="152" t="s">
        <v>1070</v>
      </c>
    </row>
    <row r="606" spans="2:7">
      <c r="B606" s="163" t="s">
        <v>2338</v>
      </c>
      <c r="C606" s="152" t="s">
        <v>721</v>
      </c>
      <c r="D606" s="152">
        <v>21</v>
      </c>
      <c r="E606" s="152">
        <v>212</v>
      </c>
      <c r="F606" s="152">
        <v>2122</v>
      </c>
      <c r="G606" s="152" t="s">
        <v>1071</v>
      </c>
    </row>
    <row r="607" spans="2:7">
      <c r="B607" s="163" t="s">
        <v>2338</v>
      </c>
      <c r="C607" s="152" t="s">
        <v>721</v>
      </c>
      <c r="D607" s="152">
        <v>21</v>
      </c>
      <c r="E607" s="152">
        <v>212</v>
      </c>
      <c r="F607" s="152">
        <v>2123</v>
      </c>
      <c r="G607" s="152" t="s">
        <v>1072</v>
      </c>
    </row>
    <row r="608" spans="2:7">
      <c r="B608" s="163" t="s">
        <v>2338</v>
      </c>
      <c r="C608" s="152" t="s">
        <v>721</v>
      </c>
      <c r="D608" s="152">
        <v>21</v>
      </c>
      <c r="E608" s="152">
        <v>212</v>
      </c>
      <c r="F608" s="152">
        <v>2129</v>
      </c>
      <c r="G608" s="152" t="s">
        <v>1073</v>
      </c>
    </row>
    <row r="609" spans="2:7">
      <c r="B609" s="163" t="s">
        <v>2338</v>
      </c>
      <c r="C609" s="152" t="s">
        <v>721</v>
      </c>
      <c r="D609" s="152">
        <v>21</v>
      </c>
      <c r="E609" s="152">
        <v>213</v>
      </c>
      <c r="F609" s="152">
        <v>0</v>
      </c>
      <c r="G609" s="152" t="s">
        <v>1074</v>
      </c>
    </row>
    <row r="610" spans="2:7">
      <c r="B610" s="163" t="s">
        <v>2338</v>
      </c>
      <c r="C610" s="152" t="s">
        <v>721</v>
      </c>
      <c r="D610" s="152">
        <v>21</v>
      </c>
      <c r="E610" s="152">
        <v>213</v>
      </c>
      <c r="F610" s="152">
        <v>2131</v>
      </c>
      <c r="G610" s="152" t="s">
        <v>1075</v>
      </c>
    </row>
    <row r="611" spans="2:7">
      <c r="B611" s="163" t="s">
        <v>2338</v>
      </c>
      <c r="C611" s="152" t="s">
        <v>721</v>
      </c>
      <c r="D611" s="152">
        <v>21</v>
      </c>
      <c r="E611" s="152">
        <v>213</v>
      </c>
      <c r="F611" s="152">
        <v>2132</v>
      </c>
      <c r="G611" s="152" t="s">
        <v>1076</v>
      </c>
    </row>
    <row r="612" spans="2:7">
      <c r="B612" s="163" t="s">
        <v>2338</v>
      </c>
      <c r="C612" s="152" t="s">
        <v>721</v>
      </c>
      <c r="D612" s="152">
        <v>21</v>
      </c>
      <c r="E612" s="152">
        <v>213</v>
      </c>
      <c r="F612" s="152">
        <v>2139</v>
      </c>
      <c r="G612" s="152" t="s">
        <v>1077</v>
      </c>
    </row>
    <row r="613" spans="2:7">
      <c r="B613" s="163" t="s">
        <v>2338</v>
      </c>
      <c r="C613" s="152" t="s">
        <v>721</v>
      </c>
      <c r="D613" s="152">
        <v>21</v>
      </c>
      <c r="E613" s="152">
        <v>214</v>
      </c>
      <c r="F613" s="152">
        <v>0</v>
      </c>
      <c r="G613" s="152" t="s">
        <v>1078</v>
      </c>
    </row>
    <row r="614" spans="2:7">
      <c r="B614" s="163" t="s">
        <v>2338</v>
      </c>
      <c r="C614" s="152" t="s">
        <v>721</v>
      </c>
      <c r="D614" s="152">
        <v>21</v>
      </c>
      <c r="E614" s="152">
        <v>214</v>
      </c>
      <c r="F614" s="152">
        <v>2141</v>
      </c>
      <c r="G614" s="152" t="s">
        <v>1079</v>
      </c>
    </row>
    <row r="615" spans="2:7">
      <c r="B615" s="163" t="s">
        <v>2338</v>
      </c>
      <c r="C615" s="152" t="s">
        <v>721</v>
      </c>
      <c r="D615" s="152">
        <v>21</v>
      </c>
      <c r="E615" s="152">
        <v>214</v>
      </c>
      <c r="F615" s="152">
        <v>2142</v>
      </c>
      <c r="G615" s="152" t="s">
        <v>1080</v>
      </c>
    </row>
    <row r="616" spans="2:7">
      <c r="B616" s="163" t="s">
        <v>2338</v>
      </c>
      <c r="C616" s="152" t="s">
        <v>721</v>
      </c>
      <c r="D616" s="152">
        <v>21</v>
      </c>
      <c r="E616" s="152">
        <v>214</v>
      </c>
      <c r="F616" s="152">
        <v>2143</v>
      </c>
      <c r="G616" s="152" t="s">
        <v>1081</v>
      </c>
    </row>
    <row r="617" spans="2:7">
      <c r="B617" s="163" t="s">
        <v>2338</v>
      </c>
      <c r="C617" s="152" t="s">
        <v>721</v>
      </c>
      <c r="D617" s="152">
        <v>21</v>
      </c>
      <c r="E617" s="152">
        <v>214</v>
      </c>
      <c r="F617" s="152">
        <v>2144</v>
      </c>
      <c r="G617" s="152" t="s">
        <v>1082</v>
      </c>
    </row>
    <row r="618" spans="2:7">
      <c r="B618" s="163" t="s">
        <v>2338</v>
      </c>
      <c r="C618" s="152" t="s">
        <v>721</v>
      </c>
      <c r="D618" s="152">
        <v>21</v>
      </c>
      <c r="E618" s="152">
        <v>214</v>
      </c>
      <c r="F618" s="152">
        <v>2145</v>
      </c>
      <c r="G618" s="152" t="s">
        <v>1083</v>
      </c>
    </row>
    <row r="619" spans="2:7">
      <c r="B619" s="163" t="s">
        <v>2338</v>
      </c>
      <c r="C619" s="152" t="s">
        <v>721</v>
      </c>
      <c r="D619" s="152">
        <v>21</v>
      </c>
      <c r="E619" s="152">
        <v>214</v>
      </c>
      <c r="F619" s="152">
        <v>2146</v>
      </c>
      <c r="G619" s="152" t="s">
        <v>1084</v>
      </c>
    </row>
    <row r="620" spans="2:7">
      <c r="B620" s="163" t="s">
        <v>2338</v>
      </c>
      <c r="C620" s="152" t="s">
        <v>721</v>
      </c>
      <c r="D620" s="152">
        <v>21</v>
      </c>
      <c r="E620" s="152">
        <v>214</v>
      </c>
      <c r="F620" s="152">
        <v>2147</v>
      </c>
      <c r="G620" s="152" t="s">
        <v>1085</v>
      </c>
    </row>
    <row r="621" spans="2:7">
      <c r="B621" s="163" t="s">
        <v>2338</v>
      </c>
      <c r="C621" s="152" t="s">
        <v>721</v>
      </c>
      <c r="D621" s="152">
        <v>21</v>
      </c>
      <c r="E621" s="152">
        <v>214</v>
      </c>
      <c r="F621" s="152">
        <v>2148</v>
      </c>
      <c r="G621" s="152" t="s">
        <v>1086</v>
      </c>
    </row>
    <row r="622" spans="2:7">
      <c r="B622" s="163" t="s">
        <v>2338</v>
      </c>
      <c r="C622" s="152" t="s">
        <v>721</v>
      </c>
      <c r="D622" s="152">
        <v>21</v>
      </c>
      <c r="E622" s="152">
        <v>214</v>
      </c>
      <c r="F622" s="152">
        <v>2149</v>
      </c>
      <c r="G622" s="152" t="s">
        <v>1087</v>
      </c>
    </row>
    <row r="623" spans="2:7">
      <c r="B623" s="163" t="s">
        <v>2338</v>
      </c>
      <c r="C623" s="152" t="s">
        <v>721</v>
      </c>
      <c r="D623" s="152">
        <v>21</v>
      </c>
      <c r="E623" s="152">
        <v>215</v>
      </c>
      <c r="F623" s="152">
        <v>0</v>
      </c>
      <c r="G623" s="152" t="s">
        <v>1088</v>
      </c>
    </row>
    <row r="624" spans="2:7">
      <c r="B624" s="163" t="s">
        <v>2338</v>
      </c>
      <c r="C624" s="152" t="s">
        <v>721</v>
      </c>
      <c r="D624" s="152">
        <v>21</v>
      </c>
      <c r="E624" s="152">
        <v>215</v>
      </c>
      <c r="F624" s="152">
        <v>2151</v>
      </c>
      <c r="G624" s="152" t="s">
        <v>1089</v>
      </c>
    </row>
    <row r="625" spans="2:7">
      <c r="B625" s="163" t="s">
        <v>2338</v>
      </c>
      <c r="C625" s="152" t="s">
        <v>721</v>
      </c>
      <c r="D625" s="152">
        <v>21</v>
      </c>
      <c r="E625" s="152">
        <v>215</v>
      </c>
      <c r="F625" s="152">
        <v>2152</v>
      </c>
      <c r="G625" s="152" t="s">
        <v>1090</v>
      </c>
    </row>
    <row r="626" spans="2:7">
      <c r="B626" s="163" t="s">
        <v>2338</v>
      </c>
      <c r="C626" s="152" t="s">
        <v>721</v>
      </c>
      <c r="D626" s="152">
        <v>21</v>
      </c>
      <c r="E626" s="152">
        <v>215</v>
      </c>
      <c r="F626" s="152">
        <v>2159</v>
      </c>
      <c r="G626" s="152" t="s">
        <v>1091</v>
      </c>
    </row>
    <row r="627" spans="2:7">
      <c r="B627" s="163" t="s">
        <v>2338</v>
      </c>
      <c r="C627" s="152" t="s">
        <v>721</v>
      </c>
      <c r="D627" s="152">
        <v>21</v>
      </c>
      <c r="E627" s="152">
        <v>216</v>
      </c>
      <c r="F627" s="152">
        <v>0</v>
      </c>
      <c r="G627" s="152" t="s">
        <v>1092</v>
      </c>
    </row>
    <row r="628" spans="2:7">
      <c r="B628" s="163" t="s">
        <v>2338</v>
      </c>
      <c r="C628" s="152" t="s">
        <v>721</v>
      </c>
      <c r="D628" s="152">
        <v>21</v>
      </c>
      <c r="E628" s="152">
        <v>216</v>
      </c>
      <c r="F628" s="152">
        <v>2161</v>
      </c>
      <c r="G628" s="152" t="s">
        <v>1093</v>
      </c>
    </row>
    <row r="629" spans="2:7">
      <c r="B629" s="163" t="s">
        <v>2338</v>
      </c>
      <c r="C629" s="152" t="s">
        <v>721</v>
      </c>
      <c r="D629" s="152">
        <v>21</v>
      </c>
      <c r="E629" s="152">
        <v>216</v>
      </c>
      <c r="F629" s="152">
        <v>2169</v>
      </c>
      <c r="G629" s="152" t="s">
        <v>1094</v>
      </c>
    </row>
    <row r="630" spans="2:7">
      <c r="B630" s="163" t="s">
        <v>2338</v>
      </c>
      <c r="C630" s="152" t="s">
        <v>721</v>
      </c>
      <c r="D630" s="152">
        <v>21</v>
      </c>
      <c r="E630" s="152">
        <v>217</v>
      </c>
      <c r="F630" s="152">
        <v>0</v>
      </c>
      <c r="G630" s="152" t="s">
        <v>1095</v>
      </c>
    </row>
    <row r="631" spans="2:7">
      <c r="B631" s="163" t="s">
        <v>2338</v>
      </c>
      <c r="C631" s="152" t="s">
        <v>721</v>
      </c>
      <c r="D631" s="152">
        <v>21</v>
      </c>
      <c r="E631" s="152">
        <v>217</v>
      </c>
      <c r="F631" s="152">
        <v>2171</v>
      </c>
      <c r="G631" s="152" t="s">
        <v>1096</v>
      </c>
    </row>
    <row r="632" spans="2:7">
      <c r="B632" s="163" t="s">
        <v>2338</v>
      </c>
      <c r="C632" s="152" t="s">
        <v>721</v>
      </c>
      <c r="D632" s="152">
        <v>21</v>
      </c>
      <c r="E632" s="152">
        <v>217</v>
      </c>
      <c r="F632" s="152">
        <v>2172</v>
      </c>
      <c r="G632" s="152" t="s">
        <v>1097</v>
      </c>
    </row>
    <row r="633" spans="2:7">
      <c r="B633" s="163" t="s">
        <v>2338</v>
      </c>
      <c r="C633" s="152" t="s">
        <v>721</v>
      </c>
      <c r="D633" s="152">
        <v>21</v>
      </c>
      <c r="E633" s="152">
        <v>217</v>
      </c>
      <c r="F633" s="152">
        <v>2173</v>
      </c>
      <c r="G633" s="152" t="s">
        <v>1098</v>
      </c>
    </row>
    <row r="634" spans="2:7">
      <c r="B634" s="163" t="s">
        <v>2338</v>
      </c>
      <c r="C634" s="152" t="s">
        <v>721</v>
      </c>
      <c r="D634" s="152">
        <v>21</v>
      </c>
      <c r="E634" s="152">
        <v>217</v>
      </c>
      <c r="F634" s="152">
        <v>2179</v>
      </c>
      <c r="G634" s="152" t="s">
        <v>1099</v>
      </c>
    </row>
    <row r="635" spans="2:7">
      <c r="B635" s="163" t="s">
        <v>2338</v>
      </c>
      <c r="C635" s="152" t="s">
        <v>721</v>
      </c>
      <c r="D635" s="152">
        <v>21</v>
      </c>
      <c r="E635" s="152">
        <v>218</v>
      </c>
      <c r="F635" s="152">
        <v>0</v>
      </c>
      <c r="G635" s="152" t="s">
        <v>1100</v>
      </c>
    </row>
    <row r="636" spans="2:7">
      <c r="B636" s="163" t="s">
        <v>2338</v>
      </c>
      <c r="C636" s="152" t="s">
        <v>721</v>
      </c>
      <c r="D636" s="152">
        <v>21</v>
      </c>
      <c r="E636" s="152">
        <v>218</v>
      </c>
      <c r="F636" s="152">
        <v>2181</v>
      </c>
      <c r="G636" s="152" t="s">
        <v>1101</v>
      </c>
    </row>
    <row r="637" spans="2:7">
      <c r="B637" s="163" t="s">
        <v>2338</v>
      </c>
      <c r="C637" s="152" t="s">
        <v>721</v>
      </c>
      <c r="D637" s="152">
        <v>21</v>
      </c>
      <c r="E637" s="152">
        <v>218</v>
      </c>
      <c r="F637" s="152">
        <v>2182</v>
      </c>
      <c r="G637" s="152" t="s">
        <v>1102</v>
      </c>
    </row>
    <row r="638" spans="2:7">
      <c r="B638" s="163" t="s">
        <v>2338</v>
      </c>
      <c r="C638" s="152" t="s">
        <v>721</v>
      </c>
      <c r="D638" s="152">
        <v>21</v>
      </c>
      <c r="E638" s="152">
        <v>218</v>
      </c>
      <c r="F638" s="152">
        <v>2183</v>
      </c>
      <c r="G638" s="152" t="s">
        <v>1103</v>
      </c>
    </row>
    <row r="639" spans="2:7">
      <c r="B639" s="163" t="s">
        <v>2338</v>
      </c>
      <c r="C639" s="152" t="s">
        <v>721</v>
      </c>
      <c r="D639" s="152">
        <v>21</v>
      </c>
      <c r="E639" s="152">
        <v>218</v>
      </c>
      <c r="F639" s="152">
        <v>2184</v>
      </c>
      <c r="G639" s="152" t="s">
        <v>1104</v>
      </c>
    </row>
    <row r="640" spans="2:7">
      <c r="B640" s="163" t="s">
        <v>2338</v>
      </c>
      <c r="C640" s="152" t="s">
        <v>721</v>
      </c>
      <c r="D640" s="152">
        <v>21</v>
      </c>
      <c r="E640" s="152">
        <v>218</v>
      </c>
      <c r="F640" s="152">
        <v>2185</v>
      </c>
      <c r="G640" s="152" t="s">
        <v>1105</v>
      </c>
    </row>
    <row r="641" spans="2:7">
      <c r="B641" s="163" t="s">
        <v>2338</v>
      </c>
      <c r="C641" s="152" t="s">
        <v>721</v>
      </c>
      <c r="D641" s="152">
        <v>21</v>
      </c>
      <c r="E641" s="152">
        <v>218</v>
      </c>
      <c r="F641" s="152">
        <v>2186</v>
      </c>
      <c r="G641" s="152" t="s">
        <v>1106</v>
      </c>
    </row>
    <row r="642" spans="2:7">
      <c r="B642" s="163" t="s">
        <v>2338</v>
      </c>
      <c r="C642" s="152" t="s">
        <v>721</v>
      </c>
      <c r="D642" s="152">
        <v>21</v>
      </c>
      <c r="E642" s="152">
        <v>219</v>
      </c>
      <c r="F642" s="152">
        <v>0</v>
      </c>
      <c r="G642" s="152" t="s">
        <v>1107</v>
      </c>
    </row>
    <row r="643" spans="2:7">
      <c r="B643" s="163" t="s">
        <v>2338</v>
      </c>
      <c r="C643" s="152" t="s">
        <v>721</v>
      </c>
      <c r="D643" s="152">
        <v>21</v>
      </c>
      <c r="E643" s="152">
        <v>219</v>
      </c>
      <c r="F643" s="152">
        <v>2191</v>
      </c>
      <c r="G643" s="152" t="s">
        <v>1108</v>
      </c>
    </row>
    <row r="644" spans="2:7">
      <c r="B644" s="163" t="s">
        <v>2338</v>
      </c>
      <c r="C644" s="152" t="s">
        <v>721</v>
      </c>
      <c r="D644" s="152">
        <v>21</v>
      </c>
      <c r="E644" s="152">
        <v>219</v>
      </c>
      <c r="F644" s="152">
        <v>2192</v>
      </c>
      <c r="G644" s="152" t="s">
        <v>1109</v>
      </c>
    </row>
    <row r="645" spans="2:7">
      <c r="B645" s="163" t="s">
        <v>2338</v>
      </c>
      <c r="C645" s="152" t="s">
        <v>721</v>
      </c>
      <c r="D645" s="152">
        <v>21</v>
      </c>
      <c r="E645" s="152">
        <v>219</v>
      </c>
      <c r="F645" s="152">
        <v>2193</v>
      </c>
      <c r="G645" s="152" t="s">
        <v>1110</v>
      </c>
    </row>
    <row r="646" spans="2:7">
      <c r="B646" s="163" t="s">
        <v>2338</v>
      </c>
      <c r="C646" s="152" t="s">
        <v>721</v>
      </c>
      <c r="D646" s="152">
        <v>21</v>
      </c>
      <c r="E646" s="152">
        <v>219</v>
      </c>
      <c r="F646" s="152">
        <v>2194</v>
      </c>
      <c r="G646" s="152" t="s">
        <v>1111</v>
      </c>
    </row>
    <row r="647" spans="2:7">
      <c r="B647" s="163" t="s">
        <v>2338</v>
      </c>
      <c r="C647" s="152" t="s">
        <v>721</v>
      </c>
      <c r="D647" s="152">
        <v>21</v>
      </c>
      <c r="E647" s="152">
        <v>219</v>
      </c>
      <c r="F647" s="152">
        <v>2199</v>
      </c>
      <c r="G647" s="152" t="s">
        <v>1112</v>
      </c>
    </row>
    <row r="648" spans="2:7">
      <c r="B648" s="163" t="s">
        <v>2338</v>
      </c>
      <c r="C648" s="152" t="s">
        <v>721</v>
      </c>
      <c r="D648" s="152">
        <v>22</v>
      </c>
      <c r="E648" s="152">
        <v>0</v>
      </c>
      <c r="F648" s="152">
        <v>0</v>
      </c>
      <c r="G648" s="152" t="s">
        <v>1113</v>
      </c>
    </row>
    <row r="649" spans="2:7">
      <c r="B649" s="163" t="s">
        <v>2338</v>
      </c>
      <c r="C649" s="152" t="s">
        <v>721</v>
      </c>
      <c r="D649" s="152">
        <v>22</v>
      </c>
      <c r="E649" s="152">
        <v>220</v>
      </c>
      <c r="F649" s="152">
        <v>0</v>
      </c>
      <c r="G649" s="152" t="s">
        <v>1114</v>
      </c>
    </row>
    <row r="650" spans="2:7">
      <c r="B650" s="163" t="s">
        <v>2338</v>
      </c>
      <c r="C650" s="152" t="s">
        <v>721</v>
      </c>
      <c r="D650" s="152">
        <v>22</v>
      </c>
      <c r="E650" s="152">
        <v>220</v>
      </c>
      <c r="F650" s="152">
        <v>2200</v>
      </c>
      <c r="G650" s="152" t="s">
        <v>548</v>
      </c>
    </row>
    <row r="651" spans="2:7">
      <c r="B651" s="163" t="s">
        <v>2338</v>
      </c>
      <c r="C651" s="152" t="s">
        <v>721</v>
      </c>
      <c r="D651" s="152">
        <v>22</v>
      </c>
      <c r="E651" s="152">
        <v>220</v>
      </c>
      <c r="F651" s="152">
        <v>2209</v>
      </c>
      <c r="G651" s="152" t="s">
        <v>549</v>
      </c>
    </row>
    <row r="652" spans="2:7">
      <c r="B652" s="163" t="s">
        <v>2338</v>
      </c>
      <c r="C652" s="152" t="s">
        <v>721</v>
      </c>
      <c r="D652" s="152">
        <v>22</v>
      </c>
      <c r="E652" s="152">
        <v>221</v>
      </c>
      <c r="F652" s="152">
        <v>0</v>
      </c>
      <c r="G652" s="152" t="s">
        <v>1115</v>
      </c>
    </row>
    <row r="653" spans="2:7">
      <c r="B653" s="163" t="s">
        <v>2338</v>
      </c>
      <c r="C653" s="152" t="s">
        <v>721</v>
      </c>
      <c r="D653" s="152">
        <v>22</v>
      </c>
      <c r="E653" s="152">
        <v>221</v>
      </c>
      <c r="F653" s="152">
        <v>2211</v>
      </c>
      <c r="G653" s="152" t="s">
        <v>1116</v>
      </c>
    </row>
    <row r="654" spans="2:7">
      <c r="B654" s="163" t="s">
        <v>2338</v>
      </c>
      <c r="C654" s="152" t="s">
        <v>721</v>
      </c>
      <c r="D654" s="152">
        <v>22</v>
      </c>
      <c r="E654" s="152">
        <v>221</v>
      </c>
      <c r="F654" s="152">
        <v>2212</v>
      </c>
      <c r="G654" s="152" t="s">
        <v>1117</v>
      </c>
    </row>
    <row r="655" spans="2:7">
      <c r="B655" s="163" t="s">
        <v>2338</v>
      </c>
      <c r="C655" s="152" t="s">
        <v>721</v>
      </c>
      <c r="D655" s="152">
        <v>22</v>
      </c>
      <c r="E655" s="152">
        <v>221</v>
      </c>
      <c r="F655" s="152">
        <v>2213</v>
      </c>
      <c r="G655" s="152" t="s">
        <v>1118</v>
      </c>
    </row>
    <row r="656" spans="2:7">
      <c r="B656" s="163" t="s">
        <v>2338</v>
      </c>
      <c r="C656" s="152" t="s">
        <v>721</v>
      </c>
      <c r="D656" s="152">
        <v>22</v>
      </c>
      <c r="E656" s="152">
        <v>222</v>
      </c>
      <c r="F656" s="152">
        <v>0</v>
      </c>
      <c r="G656" s="152" t="s">
        <v>1119</v>
      </c>
    </row>
    <row r="657" spans="2:7">
      <c r="B657" s="163" t="s">
        <v>2338</v>
      </c>
      <c r="C657" s="152" t="s">
        <v>721</v>
      </c>
      <c r="D657" s="152">
        <v>22</v>
      </c>
      <c r="E657" s="152">
        <v>222</v>
      </c>
      <c r="F657" s="152">
        <v>2221</v>
      </c>
      <c r="G657" s="152" t="s">
        <v>1119</v>
      </c>
    </row>
    <row r="658" spans="2:7">
      <c r="B658" s="163" t="s">
        <v>2338</v>
      </c>
      <c r="C658" s="152" t="s">
        <v>721</v>
      </c>
      <c r="D658" s="152">
        <v>22</v>
      </c>
      <c r="E658" s="152">
        <v>223</v>
      </c>
      <c r="F658" s="152">
        <v>0</v>
      </c>
      <c r="G658" s="152" t="s">
        <v>1120</v>
      </c>
    </row>
    <row r="659" spans="2:7">
      <c r="B659" s="163" t="s">
        <v>2338</v>
      </c>
      <c r="C659" s="152" t="s">
        <v>721</v>
      </c>
      <c r="D659" s="152">
        <v>22</v>
      </c>
      <c r="E659" s="152">
        <v>223</v>
      </c>
      <c r="F659" s="152">
        <v>2231</v>
      </c>
      <c r="G659" s="152" t="s">
        <v>1121</v>
      </c>
    </row>
    <row r="660" spans="2:7">
      <c r="B660" s="163" t="s">
        <v>2338</v>
      </c>
      <c r="C660" s="152" t="s">
        <v>721</v>
      </c>
      <c r="D660" s="152">
        <v>22</v>
      </c>
      <c r="E660" s="152">
        <v>223</v>
      </c>
      <c r="F660" s="152">
        <v>2232</v>
      </c>
      <c r="G660" s="152" t="s">
        <v>1122</v>
      </c>
    </row>
    <row r="661" spans="2:7">
      <c r="B661" s="163" t="s">
        <v>2338</v>
      </c>
      <c r="C661" s="152" t="s">
        <v>721</v>
      </c>
      <c r="D661" s="152">
        <v>22</v>
      </c>
      <c r="E661" s="152">
        <v>223</v>
      </c>
      <c r="F661" s="152">
        <v>2233</v>
      </c>
      <c r="G661" s="152" t="s">
        <v>1123</v>
      </c>
    </row>
    <row r="662" spans="2:7">
      <c r="B662" s="163" t="s">
        <v>2338</v>
      </c>
      <c r="C662" s="152" t="s">
        <v>721</v>
      </c>
      <c r="D662" s="152">
        <v>22</v>
      </c>
      <c r="E662" s="152">
        <v>223</v>
      </c>
      <c r="F662" s="152">
        <v>2234</v>
      </c>
      <c r="G662" s="152" t="s">
        <v>1124</v>
      </c>
    </row>
    <row r="663" spans="2:7">
      <c r="B663" s="163" t="s">
        <v>2338</v>
      </c>
      <c r="C663" s="152" t="s">
        <v>721</v>
      </c>
      <c r="D663" s="152">
        <v>22</v>
      </c>
      <c r="E663" s="152">
        <v>223</v>
      </c>
      <c r="F663" s="152">
        <v>2235</v>
      </c>
      <c r="G663" s="152" t="s">
        <v>1125</v>
      </c>
    </row>
    <row r="664" spans="2:7">
      <c r="B664" s="163" t="s">
        <v>2338</v>
      </c>
      <c r="C664" s="152" t="s">
        <v>721</v>
      </c>
      <c r="D664" s="152">
        <v>22</v>
      </c>
      <c r="E664" s="152">
        <v>223</v>
      </c>
      <c r="F664" s="152">
        <v>2236</v>
      </c>
      <c r="G664" s="152" t="s">
        <v>1126</v>
      </c>
    </row>
    <row r="665" spans="2:7">
      <c r="B665" s="163" t="s">
        <v>2338</v>
      </c>
      <c r="C665" s="152" t="s">
        <v>721</v>
      </c>
      <c r="D665" s="152">
        <v>22</v>
      </c>
      <c r="E665" s="152">
        <v>223</v>
      </c>
      <c r="F665" s="152">
        <v>2237</v>
      </c>
      <c r="G665" s="152" t="s">
        <v>1127</v>
      </c>
    </row>
    <row r="666" spans="2:7">
      <c r="B666" s="163" t="s">
        <v>2338</v>
      </c>
      <c r="C666" s="152" t="s">
        <v>721</v>
      </c>
      <c r="D666" s="152">
        <v>22</v>
      </c>
      <c r="E666" s="152">
        <v>223</v>
      </c>
      <c r="F666" s="152">
        <v>2238</v>
      </c>
      <c r="G666" s="152" t="s">
        <v>1128</v>
      </c>
    </row>
    <row r="667" spans="2:7">
      <c r="B667" s="163" t="s">
        <v>2338</v>
      </c>
      <c r="C667" s="152" t="s">
        <v>721</v>
      </c>
      <c r="D667" s="152">
        <v>22</v>
      </c>
      <c r="E667" s="152">
        <v>223</v>
      </c>
      <c r="F667" s="152">
        <v>2239</v>
      </c>
      <c r="G667" s="152" t="s">
        <v>1129</v>
      </c>
    </row>
    <row r="668" spans="2:7">
      <c r="B668" s="163" t="s">
        <v>2338</v>
      </c>
      <c r="C668" s="152" t="s">
        <v>721</v>
      </c>
      <c r="D668" s="152">
        <v>22</v>
      </c>
      <c r="E668" s="152">
        <v>224</v>
      </c>
      <c r="F668" s="152">
        <v>0</v>
      </c>
      <c r="G668" s="152" t="s">
        <v>1130</v>
      </c>
    </row>
    <row r="669" spans="2:7">
      <c r="B669" s="163" t="s">
        <v>2338</v>
      </c>
      <c r="C669" s="152" t="s">
        <v>721</v>
      </c>
      <c r="D669" s="152">
        <v>22</v>
      </c>
      <c r="E669" s="152">
        <v>224</v>
      </c>
      <c r="F669" s="152">
        <v>2241</v>
      </c>
      <c r="G669" s="152" t="s">
        <v>1131</v>
      </c>
    </row>
    <row r="670" spans="2:7">
      <c r="B670" s="163" t="s">
        <v>2338</v>
      </c>
      <c r="C670" s="152" t="s">
        <v>721</v>
      </c>
      <c r="D670" s="152">
        <v>22</v>
      </c>
      <c r="E670" s="152">
        <v>224</v>
      </c>
      <c r="F670" s="152">
        <v>2249</v>
      </c>
      <c r="G670" s="152" t="s">
        <v>1132</v>
      </c>
    </row>
    <row r="671" spans="2:7">
      <c r="B671" s="163" t="s">
        <v>2338</v>
      </c>
      <c r="C671" s="152" t="s">
        <v>721</v>
      </c>
      <c r="D671" s="152">
        <v>22</v>
      </c>
      <c r="E671" s="152">
        <v>225</v>
      </c>
      <c r="F671" s="152">
        <v>0</v>
      </c>
      <c r="G671" s="152" t="s">
        <v>1133</v>
      </c>
    </row>
    <row r="672" spans="2:7">
      <c r="B672" s="163" t="s">
        <v>2338</v>
      </c>
      <c r="C672" s="152" t="s">
        <v>721</v>
      </c>
      <c r="D672" s="152">
        <v>22</v>
      </c>
      <c r="E672" s="152">
        <v>225</v>
      </c>
      <c r="F672" s="152">
        <v>2251</v>
      </c>
      <c r="G672" s="152" t="s">
        <v>1134</v>
      </c>
    </row>
    <row r="673" spans="2:7">
      <c r="B673" s="163" t="s">
        <v>2338</v>
      </c>
      <c r="C673" s="152" t="s">
        <v>721</v>
      </c>
      <c r="D673" s="152">
        <v>22</v>
      </c>
      <c r="E673" s="152">
        <v>225</v>
      </c>
      <c r="F673" s="152">
        <v>2252</v>
      </c>
      <c r="G673" s="152" t="s">
        <v>1135</v>
      </c>
    </row>
    <row r="674" spans="2:7">
      <c r="B674" s="163" t="s">
        <v>2338</v>
      </c>
      <c r="C674" s="152" t="s">
        <v>721</v>
      </c>
      <c r="D674" s="152">
        <v>22</v>
      </c>
      <c r="E674" s="152">
        <v>225</v>
      </c>
      <c r="F674" s="152">
        <v>2253</v>
      </c>
      <c r="G674" s="152" t="s">
        <v>1136</v>
      </c>
    </row>
    <row r="675" spans="2:7">
      <c r="B675" s="163" t="s">
        <v>2338</v>
      </c>
      <c r="C675" s="152" t="s">
        <v>721</v>
      </c>
      <c r="D675" s="152">
        <v>22</v>
      </c>
      <c r="E675" s="152">
        <v>225</v>
      </c>
      <c r="F675" s="152">
        <v>2254</v>
      </c>
      <c r="G675" s="152" t="s">
        <v>1137</v>
      </c>
    </row>
    <row r="676" spans="2:7">
      <c r="B676" s="163" t="s">
        <v>2338</v>
      </c>
      <c r="C676" s="152" t="s">
        <v>721</v>
      </c>
      <c r="D676" s="152">
        <v>22</v>
      </c>
      <c r="E676" s="152">
        <v>225</v>
      </c>
      <c r="F676" s="152">
        <v>2255</v>
      </c>
      <c r="G676" s="152" t="s">
        <v>1138</v>
      </c>
    </row>
    <row r="677" spans="2:7">
      <c r="B677" s="163" t="s">
        <v>2338</v>
      </c>
      <c r="C677" s="152" t="s">
        <v>721</v>
      </c>
      <c r="D677" s="152">
        <v>22</v>
      </c>
      <c r="E677" s="152">
        <v>229</v>
      </c>
      <c r="F677" s="152">
        <v>0</v>
      </c>
      <c r="G677" s="152" t="s">
        <v>1139</v>
      </c>
    </row>
    <row r="678" spans="2:7">
      <c r="B678" s="163" t="s">
        <v>2338</v>
      </c>
      <c r="C678" s="152" t="s">
        <v>721</v>
      </c>
      <c r="D678" s="152">
        <v>22</v>
      </c>
      <c r="E678" s="152">
        <v>229</v>
      </c>
      <c r="F678" s="152">
        <v>2291</v>
      </c>
      <c r="G678" s="152" t="s">
        <v>1140</v>
      </c>
    </row>
    <row r="679" spans="2:7">
      <c r="B679" s="163" t="s">
        <v>2338</v>
      </c>
      <c r="C679" s="152" t="s">
        <v>721</v>
      </c>
      <c r="D679" s="152">
        <v>22</v>
      </c>
      <c r="E679" s="152">
        <v>229</v>
      </c>
      <c r="F679" s="152">
        <v>2292</v>
      </c>
      <c r="G679" s="152" t="s">
        <v>1141</v>
      </c>
    </row>
    <row r="680" spans="2:7">
      <c r="B680" s="163" t="s">
        <v>2338</v>
      </c>
      <c r="C680" s="152" t="s">
        <v>721</v>
      </c>
      <c r="D680" s="152">
        <v>22</v>
      </c>
      <c r="E680" s="152">
        <v>229</v>
      </c>
      <c r="F680" s="152">
        <v>2293</v>
      </c>
      <c r="G680" s="152" t="s">
        <v>1142</v>
      </c>
    </row>
    <row r="681" spans="2:7">
      <c r="B681" s="163" t="s">
        <v>2338</v>
      </c>
      <c r="C681" s="152" t="s">
        <v>721</v>
      </c>
      <c r="D681" s="152">
        <v>22</v>
      </c>
      <c r="E681" s="152">
        <v>229</v>
      </c>
      <c r="F681" s="152">
        <v>2299</v>
      </c>
      <c r="G681" s="152" t="s">
        <v>1143</v>
      </c>
    </row>
    <row r="682" spans="2:7">
      <c r="B682" s="163" t="s">
        <v>2338</v>
      </c>
      <c r="C682" s="152" t="s">
        <v>721</v>
      </c>
      <c r="D682" s="152">
        <v>23</v>
      </c>
      <c r="E682" s="152">
        <v>0</v>
      </c>
      <c r="F682" s="152">
        <v>0</v>
      </c>
      <c r="G682" s="152" t="s">
        <v>1144</v>
      </c>
    </row>
    <row r="683" spans="2:7">
      <c r="B683" s="163" t="s">
        <v>2338</v>
      </c>
      <c r="C683" s="152" t="s">
        <v>721</v>
      </c>
      <c r="D683" s="152">
        <v>23</v>
      </c>
      <c r="E683" s="152">
        <v>230</v>
      </c>
      <c r="F683" s="152">
        <v>0</v>
      </c>
      <c r="G683" s="152" t="s">
        <v>1145</v>
      </c>
    </row>
    <row r="684" spans="2:7">
      <c r="B684" s="163" t="s">
        <v>2338</v>
      </c>
      <c r="C684" s="152" t="s">
        <v>721</v>
      </c>
      <c r="D684" s="152">
        <v>23</v>
      </c>
      <c r="E684" s="152">
        <v>230</v>
      </c>
      <c r="F684" s="152">
        <v>2300</v>
      </c>
      <c r="G684" s="152" t="s">
        <v>548</v>
      </c>
    </row>
    <row r="685" spans="2:7">
      <c r="B685" s="163" t="s">
        <v>2338</v>
      </c>
      <c r="C685" s="152" t="s">
        <v>721</v>
      </c>
      <c r="D685" s="152">
        <v>23</v>
      </c>
      <c r="E685" s="152">
        <v>230</v>
      </c>
      <c r="F685" s="152">
        <v>2309</v>
      </c>
      <c r="G685" s="152" t="s">
        <v>549</v>
      </c>
    </row>
    <row r="686" spans="2:7">
      <c r="B686" s="163" t="s">
        <v>2338</v>
      </c>
      <c r="C686" s="152" t="s">
        <v>721</v>
      </c>
      <c r="D686" s="152">
        <v>23</v>
      </c>
      <c r="E686" s="152">
        <v>231</v>
      </c>
      <c r="F686" s="152">
        <v>0</v>
      </c>
      <c r="G686" s="152" t="s">
        <v>1146</v>
      </c>
    </row>
    <row r="687" spans="2:7">
      <c r="B687" s="163" t="s">
        <v>2338</v>
      </c>
      <c r="C687" s="152" t="s">
        <v>721</v>
      </c>
      <c r="D687" s="152">
        <v>23</v>
      </c>
      <c r="E687" s="152">
        <v>231</v>
      </c>
      <c r="F687" s="152">
        <v>2311</v>
      </c>
      <c r="G687" s="152" t="s">
        <v>1147</v>
      </c>
    </row>
    <row r="688" spans="2:7">
      <c r="B688" s="163" t="s">
        <v>2338</v>
      </c>
      <c r="C688" s="152" t="s">
        <v>721</v>
      </c>
      <c r="D688" s="152">
        <v>23</v>
      </c>
      <c r="E688" s="152">
        <v>231</v>
      </c>
      <c r="F688" s="152">
        <v>2312</v>
      </c>
      <c r="G688" s="152" t="s">
        <v>1148</v>
      </c>
    </row>
    <row r="689" spans="2:7">
      <c r="B689" s="163" t="s">
        <v>2338</v>
      </c>
      <c r="C689" s="152" t="s">
        <v>721</v>
      </c>
      <c r="D689" s="152">
        <v>23</v>
      </c>
      <c r="E689" s="152">
        <v>231</v>
      </c>
      <c r="F689" s="152">
        <v>2319</v>
      </c>
      <c r="G689" s="152" t="s">
        <v>1149</v>
      </c>
    </row>
    <row r="690" spans="2:7">
      <c r="B690" s="163" t="s">
        <v>2338</v>
      </c>
      <c r="C690" s="152" t="s">
        <v>721</v>
      </c>
      <c r="D690" s="152">
        <v>23</v>
      </c>
      <c r="E690" s="152">
        <v>232</v>
      </c>
      <c r="F690" s="152">
        <v>0</v>
      </c>
      <c r="G690" s="152" t="s">
        <v>1150</v>
      </c>
    </row>
    <row r="691" spans="2:7">
      <c r="B691" s="163" t="s">
        <v>2338</v>
      </c>
      <c r="C691" s="152" t="s">
        <v>721</v>
      </c>
      <c r="D691" s="152">
        <v>23</v>
      </c>
      <c r="E691" s="152">
        <v>232</v>
      </c>
      <c r="F691" s="152">
        <v>2321</v>
      </c>
      <c r="G691" s="152" t="s">
        <v>1151</v>
      </c>
    </row>
    <row r="692" spans="2:7">
      <c r="B692" s="163" t="s">
        <v>2338</v>
      </c>
      <c r="C692" s="152" t="s">
        <v>721</v>
      </c>
      <c r="D692" s="152">
        <v>23</v>
      </c>
      <c r="E692" s="152">
        <v>232</v>
      </c>
      <c r="F692" s="152">
        <v>2322</v>
      </c>
      <c r="G692" s="152" t="s">
        <v>1152</v>
      </c>
    </row>
    <row r="693" spans="2:7">
      <c r="B693" s="163" t="s">
        <v>2338</v>
      </c>
      <c r="C693" s="152" t="s">
        <v>721</v>
      </c>
      <c r="D693" s="152">
        <v>23</v>
      </c>
      <c r="E693" s="152">
        <v>232</v>
      </c>
      <c r="F693" s="152">
        <v>2329</v>
      </c>
      <c r="G693" s="152" t="s">
        <v>1153</v>
      </c>
    </row>
    <row r="694" spans="2:7">
      <c r="B694" s="163" t="s">
        <v>2338</v>
      </c>
      <c r="C694" s="152" t="s">
        <v>721</v>
      </c>
      <c r="D694" s="152">
        <v>23</v>
      </c>
      <c r="E694" s="152">
        <v>233</v>
      </c>
      <c r="F694" s="152">
        <v>0</v>
      </c>
      <c r="G694" s="152" t="s">
        <v>1154</v>
      </c>
    </row>
    <row r="695" spans="2:7">
      <c r="B695" s="163" t="s">
        <v>2338</v>
      </c>
      <c r="C695" s="152" t="s">
        <v>721</v>
      </c>
      <c r="D695" s="152">
        <v>23</v>
      </c>
      <c r="E695" s="152">
        <v>233</v>
      </c>
      <c r="F695" s="152">
        <v>2331</v>
      </c>
      <c r="G695" s="152" t="s">
        <v>1155</v>
      </c>
    </row>
    <row r="696" spans="2:7">
      <c r="B696" s="163" t="s">
        <v>2338</v>
      </c>
      <c r="C696" s="152" t="s">
        <v>721</v>
      </c>
      <c r="D696" s="152">
        <v>23</v>
      </c>
      <c r="E696" s="152">
        <v>233</v>
      </c>
      <c r="F696" s="152">
        <v>2332</v>
      </c>
      <c r="G696" s="152" t="s">
        <v>1156</v>
      </c>
    </row>
    <row r="697" spans="2:7">
      <c r="B697" s="163" t="s">
        <v>2338</v>
      </c>
      <c r="C697" s="152" t="s">
        <v>721</v>
      </c>
      <c r="D697" s="152">
        <v>23</v>
      </c>
      <c r="E697" s="152">
        <v>233</v>
      </c>
      <c r="F697" s="152">
        <v>2339</v>
      </c>
      <c r="G697" s="152" t="s">
        <v>1157</v>
      </c>
    </row>
    <row r="698" spans="2:7">
      <c r="B698" s="163" t="s">
        <v>2338</v>
      </c>
      <c r="C698" s="152" t="s">
        <v>721</v>
      </c>
      <c r="D698" s="152">
        <v>23</v>
      </c>
      <c r="E698" s="152">
        <v>234</v>
      </c>
      <c r="F698" s="152">
        <v>0</v>
      </c>
      <c r="G698" s="152" t="s">
        <v>1158</v>
      </c>
    </row>
    <row r="699" spans="2:7">
      <c r="B699" s="163" t="s">
        <v>2338</v>
      </c>
      <c r="C699" s="152" t="s">
        <v>721</v>
      </c>
      <c r="D699" s="152">
        <v>23</v>
      </c>
      <c r="E699" s="152">
        <v>234</v>
      </c>
      <c r="F699" s="152">
        <v>2341</v>
      </c>
      <c r="G699" s="152" t="s">
        <v>1159</v>
      </c>
    </row>
    <row r="700" spans="2:7">
      <c r="B700" s="163" t="s">
        <v>2338</v>
      </c>
      <c r="C700" s="152" t="s">
        <v>721</v>
      </c>
      <c r="D700" s="152">
        <v>23</v>
      </c>
      <c r="E700" s="152">
        <v>234</v>
      </c>
      <c r="F700" s="152">
        <v>2342</v>
      </c>
      <c r="G700" s="152" t="s">
        <v>1160</v>
      </c>
    </row>
    <row r="701" spans="2:7">
      <c r="B701" s="163" t="s">
        <v>2338</v>
      </c>
      <c r="C701" s="152" t="s">
        <v>721</v>
      </c>
      <c r="D701" s="152">
        <v>23</v>
      </c>
      <c r="E701" s="152">
        <v>235</v>
      </c>
      <c r="F701" s="152">
        <v>0</v>
      </c>
      <c r="G701" s="152" t="s">
        <v>1161</v>
      </c>
    </row>
    <row r="702" spans="2:7">
      <c r="B702" s="163" t="s">
        <v>2338</v>
      </c>
      <c r="C702" s="152" t="s">
        <v>721</v>
      </c>
      <c r="D702" s="152">
        <v>23</v>
      </c>
      <c r="E702" s="152">
        <v>235</v>
      </c>
      <c r="F702" s="152">
        <v>2351</v>
      </c>
      <c r="G702" s="152" t="s">
        <v>1162</v>
      </c>
    </row>
    <row r="703" spans="2:7">
      <c r="B703" s="163" t="s">
        <v>2338</v>
      </c>
      <c r="C703" s="152" t="s">
        <v>721</v>
      </c>
      <c r="D703" s="152">
        <v>23</v>
      </c>
      <c r="E703" s="152">
        <v>235</v>
      </c>
      <c r="F703" s="152">
        <v>2352</v>
      </c>
      <c r="G703" s="152" t="s">
        <v>1163</v>
      </c>
    </row>
    <row r="704" spans="2:7">
      <c r="B704" s="163" t="s">
        <v>2338</v>
      </c>
      <c r="C704" s="152" t="s">
        <v>721</v>
      </c>
      <c r="D704" s="152">
        <v>23</v>
      </c>
      <c r="E704" s="152">
        <v>235</v>
      </c>
      <c r="F704" s="152">
        <v>2353</v>
      </c>
      <c r="G704" s="152" t="s">
        <v>1164</v>
      </c>
    </row>
    <row r="705" spans="2:7">
      <c r="B705" s="163" t="s">
        <v>2338</v>
      </c>
      <c r="C705" s="152" t="s">
        <v>721</v>
      </c>
      <c r="D705" s="152">
        <v>23</v>
      </c>
      <c r="E705" s="152">
        <v>235</v>
      </c>
      <c r="F705" s="152">
        <v>2354</v>
      </c>
      <c r="G705" s="152" t="s">
        <v>1165</v>
      </c>
    </row>
    <row r="706" spans="2:7">
      <c r="B706" s="163" t="s">
        <v>2338</v>
      </c>
      <c r="C706" s="152" t="s">
        <v>721</v>
      </c>
      <c r="D706" s="152">
        <v>23</v>
      </c>
      <c r="E706" s="152">
        <v>235</v>
      </c>
      <c r="F706" s="152">
        <v>2355</v>
      </c>
      <c r="G706" s="152" t="s">
        <v>1166</v>
      </c>
    </row>
    <row r="707" spans="2:7">
      <c r="B707" s="163" t="s">
        <v>2338</v>
      </c>
      <c r="C707" s="152" t="s">
        <v>721</v>
      </c>
      <c r="D707" s="152">
        <v>23</v>
      </c>
      <c r="E707" s="152">
        <v>239</v>
      </c>
      <c r="F707" s="152">
        <v>0</v>
      </c>
      <c r="G707" s="152" t="s">
        <v>1167</v>
      </c>
    </row>
    <row r="708" spans="2:7">
      <c r="B708" s="163" t="s">
        <v>2338</v>
      </c>
      <c r="C708" s="152" t="s">
        <v>721</v>
      </c>
      <c r="D708" s="152">
        <v>23</v>
      </c>
      <c r="E708" s="152">
        <v>239</v>
      </c>
      <c r="F708" s="152">
        <v>2391</v>
      </c>
      <c r="G708" s="152" t="s">
        <v>1168</v>
      </c>
    </row>
    <row r="709" spans="2:7">
      <c r="B709" s="163" t="s">
        <v>2338</v>
      </c>
      <c r="C709" s="152" t="s">
        <v>721</v>
      </c>
      <c r="D709" s="152">
        <v>23</v>
      </c>
      <c r="E709" s="152">
        <v>239</v>
      </c>
      <c r="F709" s="152">
        <v>2399</v>
      </c>
      <c r="G709" s="152" t="s">
        <v>1169</v>
      </c>
    </row>
    <row r="710" spans="2:7">
      <c r="B710" s="163" t="s">
        <v>2338</v>
      </c>
      <c r="C710" s="152" t="s">
        <v>721</v>
      </c>
      <c r="D710" s="152">
        <v>24</v>
      </c>
      <c r="E710" s="152">
        <v>0</v>
      </c>
      <c r="F710" s="152">
        <v>0</v>
      </c>
      <c r="G710" s="152" t="s">
        <v>1170</v>
      </c>
    </row>
    <row r="711" spans="2:7">
      <c r="B711" s="163" t="s">
        <v>2338</v>
      </c>
      <c r="C711" s="152" t="s">
        <v>721</v>
      </c>
      <c r="D711" s="152">
        <v>24</v>
      </c>
      <c r="E711" s="152">
        <v>240</v>
      </c>
      <c r="F711" s="152">
        <v>0</v>
      </c>
      <c r="G711" s="152" t="s">
        <v>1171</v>
      </c>
    </row>
    <row r="712" spans="2:7">
      <c r="B712" s="163" t="s">
        <v>2338</v>
      </c>
      <c r="C712" s="152" t="s">
        <v>721</v>
      </c>
      <c r="D712" s="152">
        <v>24</v>
      </c>
      <c r="E712" s="152">
        <v>240</v>
      </c>
      <c r="F712" s="152">
        <v>2400</v>
      </c>
      <c r="G712" s="152" t="s">
        <v>548</v>
      </c>
    </row>
    <row r="713" spans="2:7">
      <c r="B713" s="163" t="s">
        <v>2338</v>
      </c>
      <c r="C713" s="152" t="s">
        <v>721</v>
      </c>
      <c r="D713" s="152">
        <v>24</v>
      </c>
      <c r="E713" s="152">
        <v>240</v>
      </c>
      <c r="F713" s="152">
        <v>2409</v>
      </c>
      <c r="G713" s="152" t="s">
        <v>549</v>
      </c>
    </row>
    <row r="714" spans="2:7">
      <c r="B714" s="163" t="s">
        <v>2338</v>
      </c>
      <c r="C714" s="152" t="s">
        <v>721</v>
      </c>
      <c r="D714" s="152">
        <v>24</v>
      </c>
      <c r="E714" s="152">
        <v>241</v>
      </c>
      <c r="F714" s="152">
        <v>0</v>
      </c>
      <c r="G714" s="152" t="s">
        <v>1172</v>
      </c>
    </row>
    <row r="715" spans="2:7">
      <c r="B715" s="163" t="s">
        <v>2338</v>
      </c>
      <c r="C715" s="152" t="s">
        <v>721</v>
      </c>
      <c r="D715" s="152">
        <v>24</v>
      </c>
      <c r="E715" s="152">
        <v>241</v>
      </c>
      <c r="F715" s="152">
        <v>2411</v>
      </c>
      <c r="G715" s="152" t="s">
        <v>1172</v>
      </c>
    </row>
    <row r="716" spans="2:7">
      <c r="B716" s="163" t="s">
        <v>2338</v>
      </c>
      <c r="C716" s="152" t="s">
        <v>721</v>
      </c>
      <c r="D716" s="152">
        <v>24</v>
      </c>
      <c r="E716" s="152">
        <v>242</v>
      </c>
      <c r="F716" s="152">
        <v>0</v>
      </c>
      <c r="G716" s="152" t="s">
        <v>1173</v>
      </c>
    </row>
    <row r="717" spans="2:7">
      <c r="B717" s="163" t="s">
        <v>2338</v>
      </c>
      <c r="C717" s="152" t="s">
        <v>721</v>
      </c>
      <c r="D717" s="152">
        <v>24</v>
      </c>
      <c r="E717" s="152">
        <v>242</v>
      </c>
      <c r="F717" s="152">
        <v>2421</v>
      </c>
      <c r="G717" s="152" t="s">
        <v>1174</v>
      </c>
    </row>
    <row r="718" spans="2:7">
      <c r="B718" s="163" t="s">
        <v>2338</v>
      </c>
      <c r="C718" s="152" t="s">
        <v>721</v>
      </c>
      <c r="D718" s="152">
        <v>24</v>
      </c>
      <c r="E718" s="152">
        <v>242</v>
      </c>
      <c r="F718" s="152">
        <v>2422</v>
      </c>
      <c r="G718" s="152" t="s">
        <v>1175</v>
      </c>
    </row>
    <row r="719" spans="2:7">
      <c r="B719" s="163" t="s">
        <v>2338</v>
      </c>
      <c r="C719" s="152" t="s">
        <v>721</v>
      </c>
      <c r="D719" s="152">
        <v>24</v>
      </c>
      <c r="E719" s="152">
        <v>242</v>
      </c>
      <c r="F719" s="152">
        <v>2423</v>
      </c>
      <c r="G719" s="152" t="s">
        <v>1176</v>
      </c>
    </row>
    <row r="720" spans="2:7">
      <c r="B720" s="163" t="s">
        <v>2338</v>
      </c>
      <c r="C720" s="152" t="s">
        <v>721</v>
      </c>
      <c r="D720" s="152">
        <v>24</v>
      </c>
      <c r="E720" s="152">
        <v>242</v>
      </c>
      <c r="F720" s="152">
        <v>2424</v>
      </c>
      <c r="G720" s="152" t="s">
        <v>1177</v>
      </c>
    </row>
    <row r="721" spans="2:7">
      <c r="B721" s="163" t="s">
        <v>2338</v>
      </c>
      <c r="C721" s="152" t="s">
        <v>721</v>
      </c>
      <c r="D721" s="152">
        <v>24</v>
      </c>
      <c r="E721" s="152">
        <v>242</v>
      </c>
      <c r="F721" s="152">
        <v>2425</v>
      </c>
      <c r="G721" s="152" t="s">
        <v>1178</v>
      </c>
    </row>
    <row r="722" spans="2:7">
      <c r="B722" s="163" t="s">
        <v>2338</v>
      </c>
      <c r="C722" s="152" t="s">
        <v>721</v>
      </c>
      <c r="D722" s="152">
        <v>24</v>
      </c>
      <c r="E722" s="152">
        <v>242</v>
      </c>
      <c r="F722" s="152">
        <v>2426</v>
      </c>
      <c r="G722" s="152" t="s">
        <v>1179</v>
      </c>
    </row>
    <row r="723" spans="2:7">
      <c r="B723" s="163" t="s">
        <v>2338</v>
      </c>
      <c r="C723" s="152" t="s">
        <v>721</v>
      </c>
      <c r="D723" s="152">
        <v>24</v>
      </c>
      <c r="E723" s="152">
        <v>242</v>
      </c>
      <c r="F723" s="152">
        <v>2429</v>
      </c>
      <c r="G723" s="152" t="s">
        <v>1180</v>
      </c>
    </row>
    <row r="724" spans="2:7">
      <c r="B724" s="163" t="s">
        <v>2338</v>
      </c>
      <c r="C724" s="152" t="s">
        <v>721</v>
      </c>
      <c r="D724" s="152">
        <v>24</v>
      </c>
      <c r="E724" s="152">
        <v>243</v>
      </c>
      <c r="F724" s="152">
        <v>0</v>
      </c>
      <c r="G724" s="152" t="s">
        <v>1181</v>
      </c>
    </row>
    <row r="725" spans="2:7">
      <c r="B725" s="163" t="s">
        <v>2338</v>
      </c>
      <c r="C725" s="152" t="s">
        <v>721</v>
      </c>
      <c r="D725" s="152">
        <v>24</v>
      </c>
      <c r="E725" s="152">
        <v>243</v>
      </c>
      <c r="F725" s="152">
        <v>2431</v>
      </c>
      <c r="G725" s="152" t="s">
        <v>1182</v>
      </c>
    </row>
    <row r="726" spans="2:7">
      <c r="B726" s="163" t="s">
        <v>2338</v>
      </c>
      <c r="C726" s="152" t="s">
        <v>721</v>
      </c>
      <c r="D726" s="152">
        <v>24</v>
      </c>
      <c r="E726" s="152">
        <v>243</v>
      </c>
      <c r="F726" s="152">
        <v>2432</v>
      </c>
      <c r="G726" s="152" t="s">
        <v>1183</v>
      </c>
    </row>
    <row r="727" spans="2:7">
      <c r="B727" s="163" t="s">
        <v>2338</v>
      </c>
      <c r="C727" s="152" t="s">
        <v>721</v>
      </c>
      <c r="D727" s="152">
        <v>24</v>
      </c>
      <c r="E727" s="152">
        <v>243</v>
      </c>
      <c r="F727" s="152">
        <v>2433</v>
      </c>
      <c r="G727" s="152" t="s">
        <v>1184</v>
      </c>
    </row>
    <row r="728" spans="2:7">
      <c r="B728" s="163" t="s">
        <v>2338</v>
      </c>
      <c r="C728" s="152" t="s">
        <v>721</v>
      </c>
      <c r="D728" s="152">
        <v>24</v>
      </c>
      <c r="E728" s="152">
        <v>243</v>
      </c>
      <c r="F728" s="152">
        <v>2439</v>
      </c>
      <c r="G728" s="152" t="s">
        <v>1185</v>
      </c>
    </row>
    <row r="729" spans="2:7">
      <c r="B729" s="163" t="s">
        <v>2338</v>
      </c>
      <c r="C729" s="152" t="s">
        <v>721</v>
      </c>
      <c r="D729" s="152">
        <v>24</v>
      </c>
      <c r="E729" s="152">
        <v>244</v>
      </c>
      <c r="F729" s="152">
        <v>0</v>
      </c>
      <c r="G729" s="152" t="s">
        <v>1186</v>
      </c>
    </row>
    <row r="730" spans="2:7">
      <c r="B730" s="163" t="s">
        <v>2338</v>
      </c>
      <c r="C730" s="152" t="s">
        <v>721</v>
      </c>
      <c r="D730" s="152">
        <v>24</v>
      </c>
      <c r="E730" s="152">
        <v>244</v>
      </c>
      <c r="F730" s="152">
        <v>2441</v>
      </c>
      <c r="G730" s="152" t="s">
        <v>1187</v>
      </c>
    </row>
    <row r="731" spans="2:7">
      <c r="B731" s="163" t="s">
        <v>2338</v>
      </c>
      <c r="C731" s="152" t="s">
        <v>721</v>
      </c>
      <c r="D731" s="152">
        <v>24</v>
      </c>
      <c r="E731" s="152">
        <v>244</v>
      </c>
      <c r="F731" s="152">
        <v>2442</v>
      </c>
      <c r="G731" s="152" t="s">
        <v>1188</v>
      </c>
    </row>
    <row r="732" spans="2:7">
      <c r="B732" s="163" t="s">
        <v>2338</v>
      </c>
      <c r="C732" s="152" t="s">
        <v>721</v>
      </c>
      <c r="D732" s="152">
        <v>24</v>
      </c>
      <c r="E732" s="152">
        <v>244</v>
      </c>
      <c r="F732" s="152">
        <v>2443</v>
      </c>
      <c r="G732" s="152" t="s">
        <v>1189</v>
      </c>
    </row>
    <row r="733" spans="2:7">
      <c r="B733" s="163" t="s">
        <v>2338</v>
      </c>
      <c r="C733" s="152" t="s">
        <v>721</v>
      </c>
      <c r="D733" s="152">
        <v>24</v>
      </c>
      <c r="E733" s="152">
        <v>244</v>
      </c>
      <c r="F733" s="152">
        <v>2444</v>
      </c>
      <c r="G733" s="152" t="s">
        <v>1190</v>
      </c>
    </row>
    <row r="734" spans="2:7">
      <c r="B734" s="163" t="s">
        <v>2338</v>
      </c>
      <c r="C734" s="152" t="s">
        <v>721</v>
      </c>
      <c r="D734" s="152">
        <v>24</v>
      </c>
      <c r="E734" s="152">
        <v>244</v>
      </c>
      <c r="F734" s="152">
        <v>2445</v>
      </c>
      <c r="G734" s="152" t="s">
        <v>1191</v>
      </c>
    </row>
    <row r="735" spans="2:7">
      <c r="B735" s="163" t="s">
        <v>2338</v>
      </c>
      <c r="C735" s="152" t="s">
        <v>721</v>
      </c>
      <c r="D735" s="152">
        <v>24</v>
      </c>
      <c r="E735" s="152">
        <v>244</v>
      </c>
      <c r="F735" s="152">
        <v>2446</v>
      </c>
      <c r="G735" s="152" t="s">
        <v>1192</v>
      </c>
    </row>
    <row r="736" spans="2:7">
      <c r="B736" s="163" t="s">
        <v>2338</v>
      </c>
      <c r="C736" s="152" t="s">
        <v>721</v>
      </c>
      <c r="D736" s="152">
        <v>24</v>
      </c>
      <c r="E736" s="152">
        <v>245</v>
      </c>
      <c r="F736" s="152">
        <v>0</v>
      </c>
      <c r="G736" s="152" t="s">
        <v>1193</v>
      </c>
    </row>
    <row r="737" spans="2:7">
      <c r="B737" s="163" t="s">
        <v>2338</v>
      </c>
      <c r="C737" s="152" t="s">
        <v>721</v>
      </c>
      <c r="D737" s="152">
        <v>24</v>
      </c>
      <c r="E737" s="152">
        <v>245</v>
      </c>
      <c r="F737" s="152">
        <v>2451</v>
      </c>
      <c r="G737" s="152" t="s">
        <v>1194</v>
      </c>
    </row>
    <row r="738" spans="2:7">
      <c r="B738" s="163" t="s">
        <v>2338</v>
      </c>
      <c r="C738" s="152" t="s">
        <v>721</v>
      </c>
      <c r="D738" s="152">
        <v>24</v>
      </c>
      <c r="E738" s="152">
        <v>245</v>
      </c>
      <c r="F738" s="152">
        <v>2452</v>
      </c>
      <c r="G738" s="152" t="s">
        <v>1195</v>
      </c>
    </row>
    <row r="739" spans="2:7">
      <c r="B739" s="163" t="s">
        <v>2338</v>
      </c>
      <c r="C739" s="152" t="s">
        <v>721</v>
      </c>
      <c r="D739" s="152">
        <v>24</v>
      </c>
      <c r="E739" s="152">
        <v>245</v>
      </c>
      <c r="F739" s="152">
        <v>2453</v>
      </c>
      <c r="G739" s="152" t="s">
        <v>1196</v>
      </c>
    </row>
    <row r="740" spans="2:7">
      <c r="B740" s="163" t="s">
        <v>2338</v>
      </c>
      <c r="C740" s="152" t="s">
        <v>721</v>
      </c>
      <c r="D740" s="152">
        <v>24</v>
      </c>
      <c r="E740" s="152">
        <v>246</v>
      </c>
      <c r="F740" s="152">
        <v>0</v>
      </c>
      <c r="G740" s="152" t="s">
        <v>1197</v>
      </c>
    </row>
    <row r="741" spans="2:7">
      <c r="B741" s="163" t="s">
        <v>2338</v>
      </c>
      <c r="C741" s="152" t="s">
        <v>721</v>
      </c>
      <c r="D741" s="152">
        <v>24</v>
      </c>
      <c r="E741" s="152">
        <v>246</v>
      </c>
      <c r="F741" s="152">
        <v>2461</v>
      </c>
      <c r="G741" s="152" t="s">
        <v>1198</v>
      </c>
    </row>
    <row r="742" spans="2:7">
      <c r="B742" s="163" t="s">
        <v>2338</v>
      </c>
      <c r="C742" s="152" t="s">
        <v>721</v>
      </c>
      <c r="D742" s="152">
        <v>24</v>
      </c>
      <c r="E742" s="152">
        <v>246</v>
      </c>
      <c r="F742" s="152">
        <v>2462</v>
      </c>
      <c r="G742" s="152" t="s">
        <v>1199</v>
      </c>
    </row>
    <row r="743" spans="2:7">
      <c r="B743" s="163" t="s">
        <v>2338</v>
      </c>
      <c r="C743" s="152" t="s">
        <v>721</v>
      </c>
      <c r="D743" s="152">
        <v>24</v>
      </c>
      <c r="E743" s="152">
        <v>246</v>
      </c>
      <c r="F743" s="152">
        <v>2463</v>
      </c>
      <c r="G743" s="152" t="s">
        <v>1200</v>
      </c>
    </row>
    <row r="744" spans="2:7">
      <c r="B744" s="163" t="s">
        <v>2338</v>
      </c>
      <c r="C744" s="152" t="s">
        <v>721</v>
      </c>
      <c r="D744" s="152">
        <v>24</v>
      </c>
      <c r="E744" s="152">
        <v>246</v>
      </c>
      <c r="F744" s="152">
        <v>2464</v>
      </c>
      <c r="G744" s="152" t="s">
        <v>1201</v>
      </c>
    </row>
    <row r="745" spans="2:7">
      <c r="B745" s="163" t="s">
        <v>2338</v>
      </c>
      <c r="C745" s="152" t="s">
        <v>721</v>
      </c>
      <c r="D745" s="152">
        <v>24</v>
      </c>
      <c r="E745" s="152">
        <v>246</v>
      </c>
      <c r="F745" s="152">
        <v>2465</v>
      </c>
      <c r="G745" s="152" t="s">
        <v>1202</v>
      </c>
    </row>
    <row r="746" spans="2:7">
      <c r="B746" s="163" t="s">
        <v>2338</v>
      </c>
      <c r="C746" s="152" t="s">
        <v>721</v>
      </c>
      <c r="D746" s="152">
        <v>24</v>
      </c>
      <c r="E746" s="152">
        <v>246</v>
      </c>
      <c r="F746" s="152">
        <v>2469</v>
      </c>
      <c r="G746" s="152" t="s">
        <v>1203</v>
      </c>
    </row>
    <row r="747" spans="2:7">
      <c r="B747" s="163" t="s">
        <v>2338</v>
      </c>
      <c r="C747" s="152" t="s">
        <v>721</v>
      </c>
      <c r="D747" s="152">
        <v>24</v>
      </c>
      <c r="E747" s="152">
        <v>247</v>
      </c>
      <c r="F747" s="152">
        <v>0</v>
      </c>
      <c r="G747" s="152" t="s">
        <v>1204</v>
      </c>
    </row>
    <row r="748" spans="2:7">
      <c r="B748" s="163" t="s">
        <v>2338</v>
      </c>
      <c r="C748" s="152" t="s">
        <v>721</v>
      </c>
      <c r="D748" s="152">
        <v>24</v>
      </c>
      <c r="E748" s="152">
        <v>247</v>
      </c>
      <c r="F748" s="152">
        <v>2471</v>
      </c>
      <c r="G748" s="152" t="s">
        <v>1205</v>
      </c>
    </row>
    <row r="749" spans="2:7">
      <c r="B749" s="163" t="s">
        <v>2338</v>
      </c>
      <c r="C749" s="152" t="s">
        <v>721</v>
      </c>
      <c r="D749" s="152">
        <v>24</v>
      </c>
      <c r="E749" s="152">
        <v>247</v>
      </c>
      <c r="F749" s="152">
        <v>2479</v>
      </c>
      <c r="G749" s="152" t="s">
        <v>1206</v>
      </c>
    </row>
    <row r="750" spans="2:7">
      <c r="B750" s="163" t="s">
        <v>2338</v>
      </c>
      <c r="C750" s="152" t="s">
        <v>721</v>
      </c>
      <c r="D750" s="152">
        <v>24</v>
      </c>
      <c r="E750" s="152">
        <v>248</v>
      </c>
      <c r="F750" s="152">
        <v>0</v>
      </c>
      <c r="G750" s="152" t="s">
        <v>1207</v>
      </c>
    </row>
    <row r="751" spans="2:7">
      <c r="B751" s="163" t="s">
        <v>2338</v>
      </c>
      <c r="C751" s="152" t="s">
        <v>721</v>
      </c>
      <c r="D751" s="152">
        <v>24</v>
      </c>
      <c r="E751" s="152">
        <v>248</v>
      </c>
      <c r="F751" s="152">
        <v>2481</v>
      </c>
      <c r="G751" s="152" t="s">
        <v>1207</v>
      </c>
    </row>
    <row r="752" spans="2:7">
      <c r="B752" s="163" t="s">
        <v>2338</v>
      </c>
      <c r="C752" s="152" t="s">
        <v>721</v>
      </c>
      <c r="D752" s="152">
        <v>24</v>
      </c>
      <c r="E752" s="152">
        <v>249</v>
      </c>
      <c r="F752" s="152">
        <v>0</v>
      </c>
      <c r="G752" s="152" t="s">
        <v>1208</v>
      </c>
    </row>
    <row r="753" spans="2:7">
      <c r="B753" s="163" t="s">
        <v>2338</v>
      </c>
      <c r="C753" s="152" t="s">
        <v>721</v>
      </c>
      <c r="D753" s="152">
        <v>24</v>
      </c>
      <c r="E753" s="152">
        <v>249</v>
      </c>
      <c r="F753" s="152">
        <v>2491</v>
      </c>
      <c r="G753" s="152" t="s">
        <v>1209</v>
      </c>
    </row>
    <row r="754" spans="2:7">
      <c r="B754" s="163" t="s">
        <v>2338</v>
      </c>
      <c r="C754" s="152" t="s">
        <v>721</v>
      </c>
      <c r="D754" s="152">
        <v>24</v>
      </c>
      <c r="E754" s="152">
        <v>249</v>
      </c>
      <c r="F754" s="152">
        <v>2492</v>
      </c>
      <c r="G754" s="152" t="s">
        <v>1210</v>
      </c>
    </row>
    <row r="755" spans="2:7">
      <c r="B755" s="163" t="s">
        <v>2338</v>
      </c>
      <c r="C755" s="152" t="s">
        <v>721</v>
      </c>
      <c r="D755" s="152">
        <v>24</v>
      </c>
      <c r="E755" s="152">
        <v>249</v>
      </c>
      <c r="F755" s="152">
        <v>2499</v>
      </c>
      <c r="G755" s="152" t="s">
        <v>1211</v>
      </c>
    </row>
    <row r="756" spans="2:7">
      <c r="B756" s="163" t="s">
        <v>2338</v>
      </c>
      <c r="C756" s="152" t="s">
        <v>721</v>
      </c>
      <c r="D756" s="152">
        <v>25</v>
      </c>
      <c r="E756" s="152">
        <v>0</v>
      </c>
      <c r="F756" s="152">
        <v>0</v>
      </c>
      <c r="G756" s="152" t="s">
        <v>1212</v>
      </c>
    </row>
    <row r="757" spans="2:7">
      <c r="B757" s="163" t="s">
        <v>2338</v>
      </c>
      <c r="C757" s="152" t="s">
        <v>721</v>
      </c>
      <c r="D757" s="152">
        <v>25</v>
      </c>
      <c r="E757" s="152">
        <v>250</v>
      </c>
      <c r="F757" s="152">
        <v>0</v>
      </c>
      <c r="G757" s="152" t="s">
        <v>1213</v>
      </c>
    </row>
    <row r="758" spans="2:7">
      <c r="B758" s="163" t="s">
        <v>2338</v>
      </c>
      <c r="C758" s="152" t="s">
        <v>721</v>
      </c>
      <c r="D758" s="152">
        <v>25</v>
      </c>
      <c r="E758" s="152">
        <v>250</v>
      </c>
      <c r="F758" s="152">
        <v>2500</v>
      </c>
      <c r="G758" s="152" t="s">
        <v>548</v>
      </c>
    </row>
    <row r="759" spans="2:7">
      <c r="B759" s="163" t="s">
        <v>2338</v>
      </c>
      <c r="C759" s="152" t="s">
        <v>721</v>
      </c>
      <c r="D759" s="152">
        <v>25</v>
      </c>
      <c r="E759" s="152">
        <v>250</v>
      </c>
      <c r="F759" s="152">
        <v>2509</v>
      </c>
      <c r="G759" s="152" t="s">
        <v>549</v>
      </c>
    </row>
    <row r="760" spans="2:7">
      <c r="B760" s="163" t="s">
        <v>2338</v>
      </c>
      <c r="C760" s="152" t="s">
        <v>721</v>
      </c>
      <c r="D760" s="152">
        <v>25</v>
      </c>
      <c r="E760" s="152">
        <v>251</v>
      </c>
      <c r="F760" s="152">
        <v>0</v>
      </c>
      <c r="G760" s="152" t="s">
        <v>1214</v>
      </c>
    </row>
    <row r="761" spans="2:7">
      <c r="B761" s="163" t="s">
        <v>2338</v>
      </c>
      <c r="C761" s="152" t="s">
        <v>721</v>
      </c>
      <c r="D761" s="152">
        <v>25</v>
      </c>
      <c r="E761" s="152">
        <v>251</v>
      </c>
      <c r="F761" s="152">
        <v>2511</v>
      </c>
      <c r="G761" s="152" t="s">
        <v>1215</v>
      </c>
    </row>
    <row r="762" spans="2:7">
      <c r="B762" s="163" t="s">
        <v>2338</v>
      </c>
      <c r="C762" s="152" t="s">
        <v>721</v>
      </c>
      <c r="D762" s="152">
        <v>25</v>
      </c>
      <c r="E762" s="152">
        <v>251</v>
      </c>
      <c r="F762" s="152">
        <v>2512</v>
      </c>
      <c r="G762" s="152" t="s">
        <v>1216</v>
      </c>
    </row>
    <row r="763" spans="2:7">
      <c r="B763" s="163" t="s">
        <v>2338</v>
      </c>
      <c r="C763" s="152" t="s">
        <v>721</v>
      </c>
      <c r="D763" s="152">
        <v>25</v>
      </c>
      <c r="E763" s="152">
        <v>251</v>
      </c>
      <c r="F763" s="152">
        <v>2513</v>
      </c>
      <c r="G763" s="152" t="s">
        <v>1217</v>
      </c>
    </row>
    <row r="764" spans="2:7">
      <c r="B764" s="163" t="s">
        <v>2338</v>
      </c>
      <c r="C764" s="152" t="s">
        <v>721</v>
      </c>
      <c r="D764" s="152">
        <v>25</v>
      </c>
      <c r="E764" s="152">
        <v>251</v>
      </c>
      <c r="F764" s="152">
        <v>2519</v>
      </c>
      <c r="G764" s="152" t="s">
        <v>1218</v>
      </c>
    </row>
    <row r="765" spans="2:7">
      <c r="B765" s="163" t="s">
        <v>2338</v>
      </c>
      <c r="C765" s="152" t="s">
        <v>721</v>
      </c>
      <c r="D765" s="152">
        <v>25</v>
      </c>
      <c r="E765" s="152">
        <v>252</v>
      </c>
      <c r="F765" s="152">
        <v>0</v>
      </c>
      <c r="G765" s="152" t="s">
        <v>1219</v>
      </c>
    </row>
    <row r="766" spans="2:7">
      <c r="B766" s="163" t="s">
        <v>2338</v>
      </c>
      <c r="C766" s="152" t="s">
        <v>721</v>
      </c>
      <c r="D766" s="152">
        <v>25</v>
      </c>
      <c r="E766" s="152">
        <v>252</v>
      </c>
      <c r="F766" s="152">
        <v>2521</v>
      </c>
      <c r="G766" s="152" t="s">
        <v>1220</v>
      </c>
    </row>
    <row r="767" spans="2:7">
      <c r="B767" s="163" t="s">
        <v>2338</v>
      </c>
      <c r="C767" s="152" t="s">
        <v>721</v>
      </c>
      <c r="D767" s="152">
        <v>25</v>
      </c>
      <c r="E767" s="152">
        <v>252</v>
      </c>
      <c r="F767" s="152">
        <v>2522</v>
      </c>
      <c r="G767" s="152" t="s">
        <v>1221</v>
      </c>
    </row>
    <row r="768" spans="2:7">
      <c r="B768" s="163" t="s">
        <v>2338</v>
      </c>
      <c r="C768" s="152" t="s">
        <v>721</v>
      </c>
      <c r="D768" s="152">
        <v>25</v>
      </c>
      <c r="E768" s="152">
        <v>252</v>
      </c>
      <c r="F768" s="152">
        <v>2523</v>
      </c>
      <c r="G768" s="152" t="s">
        <v>1222</v>
      </c>
    </row>
    <row r="769" spans="2:7">
      <c r="B769" s="163" t="s">
        <v>2338</v>
      </c>
      <c r="C769" s="152" t="s">
        <v>721</v>
      </c>
      <c r="D769" s="152">
        <v>25</v>
      </c>
      <c r="E769" s="152">
        <v>253</v>
      </c>
      <c r="F769" s="152">
        <v>0</v>
      </c>
      <c r="G769" s="152" t="s">
        <v>1223</v>
      </c>
    </row>
    <row r="770" spans="2:7">
      <c r="B770" s="163" t="s">
        <v>2338</v>
      </c>
      <c r="C770" s="152" t="s">
        <v>721</v>
      </c>
      <c r="D770" s="152">
        <v>25</v>
      </c>
      <c r="E770" s="152">
        <v>253</v>
      </c>
      <c r="F770" s="152">
        <v>2531</v>
      </c>
      <c r="G770" s="152" t="s">
        <v>1224</v>
      </c>
    </row>
    <row r="771" spans="2:7">
      <c r="B771" s="163" t="s">
        <v>2338</v>
      </c>
      <c r="C771" s="152" t="s">
        <v>721</v>
      </c>
      <c r="D771" s="152">
        <v>25</v>
      </c>
      <c r="E771" s="152">
        <v>253</v>
      </c>
      <c r="F771" s="152">
        <v>2532</v>
      </c>
      <c r="G771" s="152" t="s">
        <v>1225</v>
      </c>
    </row>
    <row r="772" spans="2:7">
      <c r="B772" s="163" t="s">
        <v>2338</v>
      </c>
      <c r="C772" s="152" t="s">
        <v>721</v>
      </c>
      <c r="D772" s="152">
        <v>25</v>
      </c>
      <c r="E772" s="152">
        <v>253</v>
      </c>
      <c r="F772" s="152">
        <v>2533</v>
      </c>
      <c r="G772" s="152" t="s">
        <v>1226</v>
      </c>
    </row>
    <row r="773" spans="2:7">
      <c r="B773" s="163" t="s">
        <v>2338</v>
      </c>
      <c r="C773" s="152" t="s">
        <v>721</v>
      </c>
      <c r="D773" s="152">
        <v>25</v>
      </c>
      <c r="E773" s="152">
        <v>253</v>
      </c>
      <c r="F773" s="152">
        <v>2534</v>
      </c>
      <c r="G773" s="152" t="s">
        <v>1227</v>
      </c>
    </row>
    <row r="774" spans="2:7">
      <c r="B774" s="163" t="s">
        <v>2338</v>
      </c>
      <c r="C774" s="152" t="s">
        <v>721</v>
      </c>
      <c r="D774" s="152">
        <v>25</v>
      </c>
      <c r="E774" s="152">
        <v>253</v>
      </c>
      <c r="F774" s="152">
        <v>2535</v>
      </c>
      <c r="G774" s="152" t="s">
        <v>1228</v>
      </c>
    </row>
    <row r="775" spans="2:7">
      <c r="B775" s="163" t="s">
        <v>2338</v>
      </c>
      <c r="C775" s="152" t="s">
        <v>721</v>
      </c>
      <c r="D775" s="152">
        <v>25</v>
      </c>
      <c r="E775" s="152">
        <v>259</v>
      </c>
      <c r="F775" s="152">
        <v>0</v>
      </c>
      <c r="G775" s="152" t="s">
        <v>1229</v>
      </c>
    </row>
    <row r="776" spans="2:7">
      <c r="B776" s="163" t="s">
        <v>2338</v>
      </c>
      <c r="C776" s="152" t="s">
        <v>721</v>
      </c>
      <c r="D776" s="152">
        <v>25</v>
      </c>
      <c r="E776" s="152">
        <v>259</v>
      </c>
      <c r="F776" s="152">
        <v>2591</v>
      </c>
      <c r="G776" s="152" t="s">
        <v>1230</v>
      </c>
    </row>
    <row r="777" spans="2:7">
      <c r="B777" s="163" t="s">
        <v>2338</v>
      </c>
      <c r="C777" s="152" t="s">
        <v>721</v>
      </c>
      <c r="D777" s="152">
        <v>25</v>
      </c>
      <c r="E777" s="152">
        <v>259</v>
      </c>
      <c r="F777" s="152">
        <v>2592</v>
      </c>
      <c r="G777" s="152" t="s">
        <v>1231</v>
      </c>
    </row>
    <row r="778" spans="2:7">
      <c r="B778" s="163" t="s">
        <v>2338</v>
      </c>
      <c r="C778" s="152" t="s">
        <v>721</v>
      </c>
      <c r="D778" s="152">
        <v>25</v>
      </c>
      <c r="E778" s="152">
        <v>259</v>
      </c>
      <c r="F778" s="152">
        <v>2593</v>
      </c>
      <c r="G778" s="152" t="s">
        <v>1232</v>
      </c>
    </row>
    <row r="779" spans="2:7">
      <c r="B779" s="163" t="s">
        <v>2338</v>
      </c>
      <c r="C779" s="152" t="s">
        <v>721</v>
      </c>
      <c r="D779" s="152">
        <v>25</v>
      </c>
      <c r="E779" s="152">
        <v>259</v>
      </c>
      <c r="F779" s="152">
        <v>2594</v>
      </c>
      <c r="G779" s="152" t="s">
        <v>1233</v>
      </c>
    </row>
    <row r="780" spans="2:7">
      <c r="B780" s="163" t="s">
        <v>2338</v>
      </c>
      <c r="C780" s="152" t="s">
        <v>721</v>
      </c>
      <c r="D780" s="152">
        <v>25</v>
      </c>
      <c r="E780" s="152">
        <v>259</v>
      </c>
      <c r="F780" s="152">
        <v>2595</v>
      </c>
      <c r="G780" s="152" t="s">
        <v>1234</v>
      </c>
    </row>
    <row r="781" spans="2:7">
      <c r="B781" s="163" t="s">
        <v>2338</v>
      </c>
      <c r="C781" s="152" t="s">
        <v>721</v>
      </c>
      <c r="D781" s="152">
        <v>25</v>
      </c>
      <c r="E781" s="152">
        <v>259</v>
      </c>
      <c r="F781" s="152">
        <v>2596</v>
      </c>
      <c r="G781" s="152" t="s">
        <v>1235</v>
      </c>
    </row>
    <row r="782" spans="2:7">
      <c r="B782" s="163" t="s">
        <v>2338</v>
      </c>
      <c r="C782" s="152" t="s">
        <v>721</v>
      </c>
      <c r="D782" s="152">
        <v>25</v>
      </c>
      <c r="E782" s="152">
        <v>259</v>
      </c>
      <c r="F782" s="152">
        <v>2599</v>
      </c>
      <c r="G782" s="152" t="s">
        <v>1236</v>
      </c>
    </row>
    <row r="783" spans="2:7">
      <c r="B783" s="163" t="s">
        <v>2338</v>
      </c>
      <c r="C783" s="152" t="s">
        <v>721</v>
      </c>
      <c r="D783" s="152">
        <v>26</v>
      </c>
      <c r="E783" s="152">
        <v>0</v>
      </c>
      <c r="F783" s="152">
        <v>0</v>
      </c>
      <c r="G783" s="152" t="s">
        <v>1237</v>
      </c>
    </row>
    <row r="784" spans="2:7">
      <c r="B784" s="163" t="s">
        <v>2338</v>
      </c>
      <c r="C784" s="152" t="s">
        <v>721</v>
      </c>
      <c r="D784" s="152">
        <v>26</v>
      </c>
      <c r="E784" s="152">
        <v>260</v>
      </c>
      <c r="F784" s="152">
        <v>0</v>
      </c>
      <c r="G784" s="152" t="s">
        <v>1238</v>
      </c>
    </row>
    <row r="785" spans="2:7">
      <c r="B785" s="163" t="s">
        <v>2338</v>
      </c>
      <c r="C785" s="152" t="s">
        <v>721</v>
      </c>
      <c r="D785" s="152">
        <v>26</v>
      </c>
      <c r="E785" s="152">
        <v>260</v>
      </c>
      <c r="F785" s="152">
        <v>2600</v>
      </c>
      <c r="G785" s="152" t="s">
        <v>548</v>
      </c>
    </row>
    <row r="786" spans="2:7">
      <c r="B786" s="163" t="s">
        <v>2338</v>
      </c>
      <c r="C786" s="152" t="s">
        <v>721</v>
      </c>
      <c r="D786" s="152">
        <v>26</v>
      </c>
      <c r="E786" s="152">
        <v>260</v>
      </c>
      <c r="F786" s="152">
        <v>2609</v>
      </c>
      <c r="G786" s="152" t="s">
        <v>549</v>
      </c>
    </row>
    <row r="787" spans="2:7">
      <c r="B787" s="163" t="s">
        <v>2338</v>
      </c>
      <c r="C787" s="152" t="s">
        <v>721</v>
      </c>
      <c r="D787" s="152">
        <v>26</v>
      </c>
      <c r="E787" s="152">
        <v>261</v>
      </c>
      <c r="F787" s="152">
        <v>0</v>
      </c>
      <c r="G787" s="152" t="s">
        <v>1239</v>
      </c>
    </row>
    <row r="788" spans="2:7">
      <c r="B788" s="163" t="s">
        <v>2338</v>
      </c>
      <c r="C788" s="152" t="s">
        <v>721</v>
      </c>
      <c r="D788" s="152">
        <v>26</v>
      </c>
      <c r="E788" s="152">
        <v>261</v>
      </c>
      <c r="F788" s="152">
        <v>2611</v>
      </c>
      <c r="G788" s="152" t="s">
        <v>1239</v>
      </c>
    </row>
    <row r="789" spans="2:7">
      <c r="B789" s="163" t="s">
        <v>2338</v>
      </c>
      <c r="C789" s="152" t="s">
        <v>721</v>
      </c>
      <c r="D789" s="152">
        <v>26</v>
      </c>
      <c r="E789" s="152">
        <v>262</v>
      </c>
      <c r="F789" s="152">
        <v>0</v>
      </c>
      <c r="G789" s="152" t="s">
        <v>1240</v>
      </c>
    </row>
    <row r="790" spans="2:7">
      <c r="B790" s="163" t="s">
        <v>2338</v>
      </c>
      <c r="C790" s="152" t="s">
        <v>721</v>
      </c>
      <c r="D790" s="152">
        <v>26</v>
      </c>
      <c r="E790" s="152">
        <v>262</v>
      </c>
      <c r="F790" s="152">
        <v>2621</v>
      </c>
      <c r="G790" s="152" t="s">
        <v>1240</v>
      </c>
    </row>
    <row r="791" spans="2:7">
      <c r="B791" s="163" t="s">
        <v>2338</v>
      </c>
      <c r="C791" s="152" t="s">
        <v>721</v>
      </c>
      <c r="D791" s="152">
        <v>26</v>
      </c>
      <c r="E791" s="152">
        <v>263</v>
      </c>
      <c r="F791" s="152">
        <v>0</v>
      </c>
      <c r="G791" s="152" t="s">
        <v>1241</v>
      </c>
    </row>
    <row r="792" spans="2:7">
      <c r="B792" s="163" t="s">
        <v>2338</v>
      </c>
      <c r="C792" s="152" t="s">
        <v>721</v>
      </c>
      <c r="D792" s="152">
        <v>26</v>
      </c>
      <c r="E792" s="152">
        <v>263</v>
      </c>
      <c r="F792" s="152">
        <v>2631</v>
      </c>
      <c r="G792" s="152" t="s">
        <v>1242</v>
      </c>
    </row>
    <row r="793" spans="2:7">
      <c r="B793" s="163" t="s">
        <v>2338</v>
      </c>
      <c r="C793" s="152" t="s">
        <v>721</v>
      </c>
      <c r="D793" s="152">
        <v>26</v>
      </c>
      <c r="E793" s="152">
        <v>263</v>
      </c>
      <c r="F793" s="152">
        <v>2632</v>
      </c>
      <c r="G793" s="152" t="s">
        <v>1243</v>
      </c>
    </row>
    <row r="794" spans="2:7">
      <c r="B794" s="163" t="s">
        <v>2338</v>
      </c>
      <c r="C794" s="152" t="s">
        <v>721</v>
      </c>
      <c r="D794" s="152">
        <v>26</v>
      </c>
      <c r="E794" s="152">
        <v>263</v>
      </c>
      <c r="F794" s="152">
        <v>2633</v>
      </c>
      <c r="G794" s="152" t="s">
        <v>1244</v>
      </c>
    </row>
    <row r="795" spans="2:7">
      <c r="B795" s="163" t="s">
        <v>2338</v>
      </c>
      <c r="C795" s="152" t="s">
        <v>721</v>
      </c>
      <c r="D795" s="152">
        <v>26</v>
      </c>
      <c r="E795" s="152">
        <v>263</v>
      </c>
      <c r="F795" s="152">
        <v>2634</v>
      </c>
      <c r="G795" s="152" t="s">
        <v>1245</v>
      </c>
    </row>
    <row r="796" spans="2:7">
      <c r="B796" s="163" t="s">
        <v>2338</v>
      </c>
      <c r="C796" s="152" t="s">
        <v>721</v>
      </c>
      <c r="D796" s="152">
        <v>26</v>
      </c>
      <c r="E796" s="152">
        <v>263</v>
      </c>
      <c r="F796" s="152">
        <v>2635</v>
      </c>
      <c r="G796" s="152" t="s">
        <v>1246</v>
      </c>
    </row>
    <row r="797" spans="2:7">
      <c r="B797" s="163" t="s">
        <v>2338</v>
      </c>
      <c r="C797" s="152" t="s">
        <v>721</v>
      </c>
      <c r="D797" s="152">
        <v>26</v>
      </c>
      <c r="E797" s="152">
        <v>264</v>
      </c>
      <c r="F797" s="152">
        <v>0</v>
      </c>
      <c r="G797" s="152" t="s">
        <v>1247</v>
      </c>
    </row>
    <row r="798" spans="2:7">
      <c r="B798" s="163" t="s">
        <v>2338</v>
      </c>
      <c r="C798" s="152" t="s">
        <v>721</v>
      </c>
      <c r="D798" s="152">
        <v>26</v>
      </c>
      <c r="E798" s="152">
        <v>264</v>
      </c>
      <c r="F798" s="152">
        <v>2641</v>
      </c>
      <c r="G798" s="152" t="s">
        <v>1248</v>
      </c>
    </row>
    <row r="799" spans="2:7">
      <c r="B799" s="163" t="s">
        <v>2338</v>
      </c>
      <c r="C799" s="152" t="s">
        <v>721</v>
      </c>
      <c r="D799" s="152">
        <v>26</v>
      </c>
      <c r="E799" s="152">
        <v>264</v>
      </c>
      <c r="F799" s="152">
        <v>2642</v>
      </c>
      <c r="G799" s="152" t="s">
        <v>1249</v>
      </c>
    </row>
    <row r="800" spans="2:7">
      <c r="B800" s="163" t="s">
        <v>2338</v>
      </c>
      <c r="C800" s="152" t="s">
        <v>721</v>
      </c>
      <c r="D800" s="152">
        <v>26</v>
      </c>
      <c r="E800" s="152">
        <v>264</v>
      </c>
      <c r="F800" s="152">
        <v>2643</v>
      </c>
      <c r="G800" s="152" t="s">
        <v>1250</v>
      </c>
    </row>
    <row r="801" spans="2:7">
      <c r="B801" s="163" t="s">
        <v>2338</v>
      </c>
      <c r="C801" s="152" t="s">
        <v>721</v>
      </c>
      <c r="D801" s="152">
        <v>26</v>
      </c>
      <c r="E801" s="152">
        <v>264</v>
      </c>
      <c r="F801" s="152">
        <v>2644</v>
      </c>
      <c r="G801" s="152" t="s">
        <v>1251</v>
      </c>
    </row>
    <row r="802" spans="2:7">
      <c r="B802" s="163" t="s">
        <v>2338</v>
      </c>
      <c r="C802" s="152" t="s">
        <v>721</v>
      </c>
      <c r="D802" s="152">
        <v>26</v>
      </c>
      <c r="E802" s="152">
        <v>264</v>
      </c>
      <c r="F802" s="152">
        <v>2645</v>
      </c>
      <c r="G802" s="152" t="s">
        <v>1252</v>
      </c>
    </row>
    <row r="803" spans="2:7">
      <c r="B803" s="163" t="s">
        <v>2338</v>
      </c>
      <c r="C803" s="152" t="s">
        <v>721</v>
      </c>
      <c r="D803" s="152">
        <v>26</v>
      </c>
      <c r="E803" s="152">
        <v>265</v>
      </c>
      <c r="F803" s="152">
        <v>0</v>
      </c>
      <c r="G803" s="152" t="s">
        <v>1253</v>
      </c>
    </row>
    <row r="804" spans="2:7">
      <c r="B804" s="163" t="s">
        <v>2338</v>
      </c>
      <c r="C804" s="152" t="s">
        <v>721</v>
      </c>
      <c r="D804" s="152">
        <v>26</v>
      </c>
      <c r="E804" s="152">
        <v>265</v>
      </c>
      <c r="F804" s="152">
        <v>2651</v>
      </c>
      <c r="G804" s="152" t="s">
        <v>1254</v>
      </c>
    </row>
    <row r="805" spans="2:7">
      <c r="B805" s="163" t="s">
        <v>2338</v>
      </c>
      <c r="C805" s="152" t="s">
        <v>721</v>
      </c>
      <c r="D805" s="152">
        <v>26</v>
      </c>
      <c r="E805" s="152">
        <v>265</v>
      </c>
      <c r="F805" s="152">
        <v>2652</v>
      </c>
      <c r="G805" s="152" t="s">
        <v>1255</v>
      </c>
    </row>
    <row r="806" spans="2:7">
      <c r="B806" s="163" t="s">
        <v>2338</v>
      </c>
      <c r="C806" s="152" t="s">
        <v>721</v>
      </c>
      <c r="D806" s="152">
        <v>26</v>
      </c>
      <c r="E806" s="152">
        <v>265</v>
      </c>
      <c r="F806" s="152">
        <v>2653</v>
      </c>
      <c r="G806" s="152" t="s">
        <v>1256</v>
      </c>
    </row>
    <row r="807" spans="2:7">
      <c r="B807" s="163" t="s">
        <v>2338</v>
      </c>
      <c r="C807" s="152" t="s">
        <v>721</v>
      </c>
      <c r="D807" s="152">
        <v>26</v>
      </c>
      <c r="E807" s="152">
        <v>266</v>
      </c>
      <c r="F807" s="152">
        <v>0</v>
      </c>
      <c r="G807" s="152" t="s">
        <v>1257</v>
      </c>
    </row>
    <row r="808" spans="2:7">
      <c r="B808" s="163" t="s">
        <v>2338</v>
      </c>
      <c r="C808" s="152" t="s">
        <v>721</v>
      </c>
      <c r="D808" s="152">
        <v>26</v>
      </c>
      <c r="E808" s="152">
        <v>266</v>
      </c>
      <c r="F808" s="152">
        <v>2661</v>
      </c>
      <c r="G808" s="152" t="s">
        <v>1258</v>
      </c>
    </row>
    <row r="809" spans="2:7">
      <c r="B809" s="163" t="s">
        <v>2338</v>
      </c>
      <c r="C809" s="152" t="s">
        <v>721</v>
      </c>
      <c r="D809" s="152">
        <v>26</v>
      </c>
      <c r="E809" s="152">
        <v>266</v>
      </c>
      <c r="F809" s="152">
        <v>2662</v>
      </c>
      <c r="G809" s="152" t="s">
        <v>1259</v>
      </c>
    </row>
    <row r="810" spans="2:7">
      <c r="B810" s="163" t="s">
        <v>2338</v>
      </c>
      <c r="C810" s="152" t="s">
        <v>721</v>
      </c>
      <c r="D810" s="152">
        <v>26</v>
      </c>
      <c r="E810" s="152">
        <v>266</v>
      </c>
      <c r="F810" s="152">
        <v>2663</v>
      </c>
      <c r="G810" s="152" t="s">
        <v>1260</v>
      </c>
    </row>
    <row r="811" spans="2:7">
      <c r="B811" s="163" t="s">
        <v>2338</v>
      </c>
      <c r="C811" s="152" t="s">
        <v>721</v>
      </c>
      <c r="D811" s="152">
        <v>26</v>
      </c>
      <c r="E811" s="152">
        <v>266</v>
      </c>
      <c r="F811" s="152">
        <v>2664</v>
      </c>
      <c r="G811" s="152" t="s">
        <v>1261</v>
      </c>
    </row>
    <row r="812" spans="2:7">
      <c r="B812" s="163" t="s">
        <v>2338</v>
      </c>
      <c r="C812" s="152" t="s">
        <v>721</v>
      </c>
      <c r="D812" s="152">
        <v>26</v>
      </c>
      <c r="E812" s="152">
        <v>267</v>
      </c>
      <c r="F812" s="152">
        <v>0</v>
      </c>
      <c r="G812" s="152" t="s">
        <v>1262</v>
      </c>
    </row>
    <row r="813" spans="2:7">
      <c r="B813" s="163" t="s">
        <v>2338</v>
      </c>
      <c r="C813" s="152" t="s">
        <v>721</v>
      </c>
      <c r="D813" s="152">
        <v>26</v>
      </c>
      <c r="E813" s="152">
        <v>267</v>
      </c>
      <c r="F813" s="152">
        <v>2671</v>
      </c>
      <c r="G813" s="152" t="s">
        <v>1263</v>
      </c>
    </row>
    <row r="814" spans="2:7">
      <c r="B814" s="163" t="s">
        <v>2338</v>
      </c>
      <c r="C814" s="152" t="s">
        <v>721</v>
      </c>
      <c r="D814" s="152">
        <v>26</v>
      </c>
      <c r="E814" s="152">
        <v>267</v>
      </c>
      <c r="F814" s="152">
        <v>2672</v>
      </c>
      <c r="G814" s="152" t="s">
        <v>1264</v>
      </c>
    </row>
    <row r="815" spans="2:7">
      <c r="B815" s="163" t="s">
        <v>2338</v>
      </c>
      <c r="C815" s="152" t="s">
        <v>721</v>
      </c>
      <c r="D815" s="152">
        <v>26</v>
      </c>
      <c r="E815" s="152">
        <v>269</v>
      </c>
      <c r="F815" s="152">
        <v>0</v>
      </c>
      <c r="G815" s="152" t="s">
        <v>1265</v>
      </c>
    </row>
    <row r="816" spans="2:7">
      <c r="B816" s="163" t="s">
        <v>2338</v>
      </c>
      <c r="C816" s="152" t="s">
        <v>721</v>
      </c>
      <c r="D816" s="152">
        <v>26</v>
      </c>
      <c r="E816" s="152">
        <v>269</v>
      </c>
      <c r="F816" s="152">
        <v>2691</v>
      </c>
      <c r="G816" s="152" t="s">
        <v>1266</v>
      </c>
    </row>
    <row r="817" spans="2:7">
      <c r="B817" s="163" t="s">
        <v>2338</v>
      </c>
      <c r="C817" s="152" t="s">
        <v>721</v>
      </c>
      <c r="D817" s="152">
        <v>26</v>
      </c>
      <c r="E817" s="152">
        <v>269</v>
      </c>
      <c r="F817" s="152">
        <v>2692</v>
      </c>
      <c r="G817" s="152" t="s">
        <v>1267</v>
      </c>
    </row>
    <row r="818" spans="2:7">
      <c r="B818" s="163" t="s">
        <v>2338</v>
      </c>
      <c r="C818" s="152" t="s">
        <v>721</v>
      </c>
      <c r="D818" s="152">
        <v>26</v>
      </c>
      <c r="E818" s="152">
        <v>269</v>
      </c>
      <c r="F818" s="152">
        <v>2693</v>
      </c>
      <c r="G818" s="152" t="s">
        <v>1268</v>
      </c>
    </row>
    <row r="819" spans="2:7">
      <c r="B819" s="163" t="s">
        <v>2338</v>
      </c>
      <c r="C819" s="152" t="s">
        <v>721</v>
      </c>
      <c r="D819" s="152">
        <v>26</v>
      </c>
      <c r="E819" s="152">
        <v>269</v>
      </c>
      <c r="F819" s="152">
        <v>2694</v>
      </c>
      <c r="G819" s="152" t="s">
        <v>1269</v>
      </c>
    </row>
    <row r="820" spans="2:7">
      <c r="B820" s="163" t="s">
        <v>2338</v>
      </c>
      <c r="C820" s="152" t="s">
        <v>721</v>
      </c>
      <c r="D820" s="152">
        <v>26</v>
      </c>
      <c r="E820" s="152">
        <v>269</v>
      </c>
      <c r="F820" s="152">
        <v>2699</v>
      </c>
      <c r="G820" s="152" t="s">
        <v>1270</v>
      </c>
    </row>
    <row r="821" spans="2:7">
      <c r="B821" s="163" t="s">
        <v>2338</v>
      </c>
      <c r="C821" s="152" t="s">
        <v>721</v>
      </c>
      <c r="D821" s="152">
        <v>27</v>
      </c>
      <c r="E821" s="152">
        <v>0</v>
      </c>
      <c r="F821" s="152">
        <v>0</v>
      </c>
      <c r="G821" s="152" t="s">
        <v>1271</v>
      </c>
    </row>
    <row r="822" spans="2:7">
      <c r="B822" s="163" t="s">
        <v>2338</v>
      </c>
      <c r="C822" s="152" t="s">
        <v>721</v>
      </c>
      <c r="D822" s="152">
        <v>27</v>
      </c>
      <c r="E822" s="152">
        <v>270</v>
      </c>
      <c r="F822" s="152">
        <v>0</v>
      </c>
      <c r="G822" s="152" t="s">
        <v>1272</v>
      </c>
    </row>
    <row r="823" spans="2:7">
      <c r="B823" s="163" t="s">
        <v>2338</v>
      </c>
      <c r="C823" s="152" t="s">
        <v>721</v>
      </c>
      <c r="D823" s="152">
        <v>27</v>
      </c>
      <c r="E823" s="152">
        <v>270</v>
      </c>
      <c r="F823" s="152">
        <v>2700</v>
      </c>
      <c r="G823" s="152" t="s">
        <v>548</v>
      </c>
    </row>
    <row r="824" spans="2:7">
      <c r="B824" s="163" t="s">
        <v>2338</v>
      </c>
      <c r="C824" s="152" t="s">
        <v>721</v>
      </c>
      <c r="D824" s="152">
        <v>27</v>
      </c>
      <c r="E824" s="152">
        <v>270</v>
      </c>
      <c r="F824" s="152">
        <v>2709</v>
      </c>
      <c r="G824" s="152" t="s">
        <v>549</v>
      </c>
    </row>
    <row r="825" spans="2:7">
      <c r="B825" s="163" t="s">
        <v>2338</v>
      </c>
      <c r="C825" s="152" t="s">
        <v>721</v>
      </c>
      <c r="D825" s="152">
        <v>27</v>
      </c>
      <c r="E825" s="152">
        <v>271</v>
      </c>
      <c r="F825" s="152">
        <v>0</v>
      </c>
      <c r="G825" s="152" t="s">
        <v>1273</v>
      </c>
    </row>
    <row r="826" spans="2:7">
      <c r="B826" s="163" t="s">
        <v>2338</v>
      </c>
      <c r="C826" s="152" t="s">
        <v>721</v>
      </c>
      <c r="D826" s="152">
        <v>27</v>
      </c>
      <c r="E826" s="152">
        <v>271</v>
      </c>
      <c r="F826" s="152">
        <v>2711</v>
      </c>
      <c r="G826" s="152" t="s">
        <v>1274</v>
      </c>
    </row>
    <row r="827" spans="2:7">
      <c r="B827" s="163" t="s">
        <v>2338</v>
      </c>
      <c r="C827" s="152" t="s">
        <v>721</v>
      </c>
      <c r="D827" s="152">
        <v>27</v>
      </c>
      <c r="E827" s="152">
        <v>271</v>
      </c>
      <c r="F827" s="152">
        <v>2719</v>
      </c>
      <c r="G827" s="152" t="s">
        <v>1275</v>
      </c>
    </row>
    <row r="828" spans="2:7">
      <c r="B828" s="163" t="s">
        <v>2338</v>
      </c>
      <c r="C828" s="152" t="s">
        <v>721</v>
      </c>
      <c r="D828" s="152">
        <v>27</v>
      </c>
      <c r="E828" s="152">
        <v>272</v>
      </c>
      <c r="F828" s="152">
        <v>0</v>
      </c>
      <c r="G828" s="152" t="s">
        <v>1276</v>
      </c>
    </row>
    <row r="829" spans="2:7">
      <c r="B829" s="163" t="s">
        <v>2338</v>
      </c>
      <c r="C829" s="152" t="s">
        <v>721</v>
      </c>
      <c r="D829" s="152">
        <v>27</v>
      </c>
      <c r="E829" s="152">
        <v>272</v>
      </c>
      <c r="F829" s="152">
        <v>2721</v>
      </c>
      <c r="G829" s="152" t="s">
        <v>1277</v>
      </c>
    </row>
    <row r="830" spans="2:7">
      <c r="B830" s="163" t="s">
        <v>2338</v>
      </c>
      <c r="C830" s="152" t="s">
        <v>721</v>
      </c>
      <c r="D830" s="152">
        <v>27</v>
      </c>
      <c r="E830" s="152">
        <v>272</v>
      </c>
      <c r="F830" s="152">
        <v>2722</v>
      </c>
      <c r="G830" s="152" t="s">
        <v>1278</v>
      </c>
    </row>
    <row r="831" spans="2:7">
      <c r="B831" s="163" t="s">
        <v>2338</v>
      </c>
      <c r="C831" s="152" t="s">
        <v>721</v>
      </c>
      <c r="D831" s="152">
        <v>27</v>
      </c>
      <c r="E831" s="152">
        <v>272</v>
      </c>
      <c r="F831" s="152">
        <v>2723</v>
      </c>
      <c r="G831" s="152" t="s">
        <v>1279</v>
      </c>
    </row>
    <row r="832" spans="2:7">
      <c r="B832" s="163" t="s">
        <v>2338</v>
      </c>
      <c r="C832" s="152" t="s">
        <v>721</v>
      </c>
      <c r="D832" s="152">
        <v>27</v>
      </c>
      <c r="E832" s="152">
        <v>272</v>
      </c>
      <c r="F832" s="152">
        <v>2729</v>
      </c>
      <c r="G832" s="152" t="s">
        <v>1280</v>
      </c>
    </row>
    <row r="833" spans="2:7">
      <c r="B833" s="163" t="s">
        <v>2338</v>
      </c>
      <c r="C833" s="152" t="s">
        <v>721</v>
      </c>
      <c r="D833" s="152">
        <v>27</v>
      </c>
      <c r="E833" s="152">
        <v>273</v>
      </c>
      <c r="F833" s="152">
        <v>0</v>
      </c>
      <c r="G833" s="152" t="s">
        <v>1281</v>
      </c>
    </row>
    <row r="834" spans="2:7">
      <c r="B834" s="163" t="s">
        <v>2338</v>
      </c>
      <c r="C834" s="152" t="s">
        <v>721</v>
      </c>
      <c r="D834" s="152">
        <v>27</v>
      </c>
      <c r="E834" s="152">
        <v>273</v>
      </c>
      <c r="F834" s="152">
        <v>2731</v>
      </c>
      <c r="G834" s="152" t="s">
        <v>1282</v>
      </c>
    </row>
    <row r="835" spans="2:7">
      <c r="B835" s="163" t="s">
        <v>2338</v>
      </c>
      <c r="C835" s="152" t="s">
        <v>721</v>
      </c>
      <c r="D835" s="152">
        <v>27</v>
      </c>
      <c r="E835" s="152">
        <v>273</v>
      </c>
      <c r="F835" s="152">
        <v>2732</v>
      </c>
      <c r="G835" s="152" t="s">
        <v>1283</v>
      </c>
    </row>
    <row r="836" spans="2:7">
      <c r="B836" s="163" t="s">
        <v>2338</v>
      </c>
      <c r="C836" s="152" t="s">
        <v>721</v>
      </c>
      <c r="D836" s="152">
        <v>27</v>
      </c>
      <c r="E836" s="152">
        <v>273</v>
      </c>
      <c r="F836" s="152">
        <v>2733</v>
      </c>
      <c r="G836" s="152" t="s">
        <v>1284</v>
      </c>
    </row>
    <row r="837" spans="2:7">
      <c r="B837" s="163" t="s">
        <v>2338</v>
      </c>
      <c r="C837" s="152" t="s">
        <v>721</v>
      </c>
      <c r="D837" s="152">
        <v>27</v>
      </c>
      <c r="E837" s="152">
        <v>273</v>
      </c>
      <c r="F837" s="152">
        <v>2734</v>
      </c>
      <c r="G837" s="152" t="s">
        <v>1285</v>
      </c>
    </row>
    <row r="838" spans="2:7">
      <c r="B838" s="163" t="s">
        <v>2338</v>
      </c>
      <c r="C838" s="152" t="s">
        <v>721</v>
      </c>
      <c r="D838" s="152">
        <v>27</v>
      </c>
      <c r="E838" s="152">
        <v>273</v>
      </c>
      <c r="F838" s="152">
        <v>2735</v>
      </c>
      <c r="G838" s="152" t="s">
        <v>1286</v>
      </c>
    </row>
    <row r="839" spans="2:7">
      <c r="B839" s="163" t="s">
        <v>2338</v>
      </c>
      <c r="C839" s="152" t="s">
        <v>721</v>
      </c>
      <c r="D839" s="152">
        <v>27</v>
      </c>
      <c r="E839" s="152">
        <v>273</v>
      </c>
      <c r="F839" s="152">
        <v>2736</v>
      </c>
      <c r="G839" s="152" t="s">
        <v>1287</v>
      </c>
    </row>
    <row r="840" spans="2:7">
      <c r="B840" s="163" t="s">
        <v>2338</v>
      </c>
      <c r="C840" s="152" t="s">
        <v>721</v>
      </c>
      <c r="D840" s="152">
        <v>27</v>
      </c>
      <c r="E840" s="152">
        <v>273</v>
      </c>
      <c r="F840" s="152">
        <v>2737</v>
      </c>
      <c r="G840" s="152" t="s">
        <v>1288</v>
      </c>
    </row>
    <row r="841" spans="2:7">
      <c r="B841" s="163" t="s">
        <v>2338</v>
      </c>
      <c r="C841" s="152" t="s">
        <v>721</v>
      </c>
      <c r="D841" s="152">
        <v>27</v>
      </c>
      <c r="E841" s="152">
        <v>273</v>
      </c>
      <c r="F841" s="152">
        <v>2738</v>
      </c>
      <c r="G841" s="152" t="s">
        <v>1289</v>
      </c>
    </row>
    <row r="842" spans="2:7">
      <c r="B842" s="163" t="s">
        <v>2338</v>
      </c>
      <c r="C842" s="152" t="s">
        <v>721</v>
      </c>
      <c r="D842" s="152">
        <v>27</v>
      </c>
      <c r="E842" s="152">
        <v>273</v>
      </c>
      <c r="F842" s="152">
        <v>2739</v>
      </c>
      <c r="G842" s="152" t="s">
        <v>1290</v>
      </c>
    </row>
    <row r="843" spans="2:7">
      <c r="B843" s="163" t="s">
        <v>2338</v>
      </c>
      <c r="C843" s="152" t="s">
        <v>721</v>
      </c>
      <c r="D843" s="152">
        <v>27</v>
      </c>
      <c r="E843" s="152">
        <v>274</v>
      </c>
      <c r="F843" s="152">
        <v>0</v>
      </c>
      <c r="G843" s="152" t="s">
        <v>1291</v>
      </c>
    </row>
    <row r="844" spans="2:7">
      <c r="B844" s="163" t="s">
        <v>2338</v>
      </c>
      <c r="C844" s="152" t="s">
        <v>721</v>
      </c>
      <c r="D844" s="152">
        <v>27</v>
      </c>
      <c r="E844" s="152">
        <v>274</v>
      </c>
      <c r="F844" s="152">
        <v>2741</v>
      </c>
      <c r="G844" s="152" t="s">
        <v>1292</v>
      </c>
    </row>
    <row r="845" spans="2:7">
      <c r="B845" s="163" t="s">
        <v>2338</v>
      </c>
      <c r="C845" s="152" t="s">
        <v>721</v>
      </c>
      <c r="D845" s="152">
        <v>27</v>
      </c>
      <c r="E845" s="152">
        <v>274</v>
      </c>
      <c r="F845" s="152">
        <v>2742</v>
      </c>
      <c r="G845" s="152" t="s">
        <v>1293</v>
      </c>
    </row>
    <row r="846" spans="2:7">
      <c r="B846" s="163" t="s">
        <v>2338</v>
      </c>
      <c r="C846" s="152" t="s">
        <v>721</v>
      </c>
      <c r="D846" s="152">
        <v>27</v>
      </c>
      <c r="E846" s="152">
        <v>274</v>
      </c>
      <c r="F846" s="152">
        <v>2743</v>
      </c>
      <c r="G846" s="152" t="s">
        <v>1294</v>
      </c>
    </row>
    <row r="847" spans="2:7">
      <c r="B847" s="163" t="s">
        <v>2338</v>
      </c>
      <c r="C847" s="152" t="s">
        <v>721</v>
      </c>
      <c r="D847" s="152">
        <v>27</v>
      </c>
      <c r="E847" s="152">
        <v>274</v>
      </c>
      <c r="F847" s="152">
        <v>2744</v>
      </c>
      <c r="G847" s="152" t="s">
        <v>1295</v>
      </c>
    </row>
    <row r="848" spans="2:7">
      <c r="B848" s="163" t="s">
        <v>2338</v>
      </c>
      <c r="C848" s="152" t="s">
        <v>721</v>
      </c>
      <c r="D848" s="152">
        <v>27</v>
      </c>
      <c r="E848" s="152">
        <v>275</v>
      </c>
      <c r="F848" s="152">
        <v>0</v>
      </c>
      <c r="G848" s="152" t="s">
        <v>1296</v>
      </c>
    </row>
    <row r="849" spans="2:7">
      <c r="B849" s="163" t="s">
        <v>2338</v>
      </c>
      <c r="C849" s="152" t="s">
        <v>721</v>
      </c>
      <c r="D849" s="152">
        <v>27</v>
      </c>
      <c r="E849" s="152">
        <v>275</v>
      </c>
      <c r="F849" s="152">
        <v>2751</v>
      </c>
      <c r="G849" s="152" t="s">
        <v>1297</v>
      </c>
    </row>
    <row r="850" spans="2:7">
      <c r="B850" s="163" t="s">
        <v>2338</v>
      </c>
      <c r="C850" s="152" t="s">
        <v>721</v>
      </c>
      <c r="D850" s="152">
        <v>27</v>
      </c>
      <c r="E850" s="152">
        <v>275</v>
      </c>
      <c r="F850" s="152">
        <v>2752</v>
      </c>
      <c r="G850" s="152" t="s">
        <v>1298</v>
      </c>
    </row>
    <row r="851" spans="2:7">
      <c r="B851" s="163" t="s">
        <v>2338</v>
      </c>
      <c r="C851" s="152" t="s">
        <v>721</v>
      </c>
      <c r="D851" s="152">
        <v>27</v>
      </c>
      <c r="E851" s="152">
        <v>275</v>
      </c>
      <c r="F851" s="152">
        <v>2753</v>
      </c>
      <c r="G851" s="152" t="s">
        <v>1299</v>
      </c>
    </row>
    <row r="852" spans="2:7">
      <c r="B852" s="163" t="s">
        <v>2338</v>
      </c>
      <c r="C852" s="152" t="s">
        <v>721</v>
      </c>
      <c r="D852" s="152">
        <v>27</v>
      </c>
      <c r="E852" s="152">
        <v>276</v>
      </c>
      <c r="F852" s="152">
        <v>0</v>
      </c>
      <c r="G852" s="152" t="s">
        <v>1300</v>
      </c>
    </row>
    <row r="853" spans="2:7">
      <c r="B853" s="163" t="s">
        <v>2338</v>
      </c>
      <c r="C853" s="152" t="s">
        <v>721</v>
      </c>
      <c r="D853" s="152">
        <v>27</v>
      </c>
      <c r="E853" s="152">
        <v>276</v>
      </c>
      <c r="F853" s="152">
        <v>2761</v>
      </c>
      <c r="G853" s="152" t="s">
        <v>1300</v>
      </c>
    </row>
    <row r="854" spans="2:7">
      <c r="B854" s="163" t="s">
        <v>2338</v>
      </c>
      <c r="C854" s="152" t="s">
        <v>721</v>
      </c>
      <c r="D854" s="152">
        <v>28</v>
      </c>
      <c r="E854" s="152">
        <v>0</v>
      </c>
      <c r="F854" s="152">
        <v>0</v>
      </c>
      <c r="G854" s="152" t="s">
        <v>1301</v>
      </c>
    </row>
    <row r="855" spans="2:7">
      <c r="B855" s="163" t="s">
        <v>2338</v>
      </c>
      <c r="C855" s="152" t="s">
        <v>721</v>
      </c>
      <c r="D855" s="152">
        <v>28</v>
      </c>
      <c r="E855" s="152">
        <v>280</v>
      </c>
      <c r="F855" s="152">
        <v>0</v>
      </c>
      <c r="G855" s="152" t="s">
        <v>1302</v>
      </c>
    </row>
    <row r="856" spans="2:7">
      <c r="B856" s="163" t="s">
        <v>2338</v>
      </c>
      <c r="C856" s="152" t="s">
        <v>721</v>
      </c>
      <c r="D856" s="152">
        <v>28</v>
      </c>
      <c r="E856" s="152">
        <v>280</v>
      </c>
      <c r="F856" s="152">
        <v>2800</v>
      </c>
      <c r="G856" s="152" t="s">
        <v>548</v>
      </c>
    </row>
    <row r="857" spans="2:7">
      <c r="B857" s="163" t="s">
        <v>2338</v>
      </c>
      <c r="C857" s="152" t="s">
        <v>721</v>
      </c>
      <c r="D857" s="152">
        <v>28</v>
      </c>
      <c r="E857" s="152">
        <v>280</v>
      </c>
      <c r="F857" s="152">
        <v>2809</v>
      </c>
      <c r="G857" s="152" t="s">
        <v>549</v>
      </c>
    </row>
    <row r="858" spans="2:7">
      <c r="B858" s="163" t="s">
        <v>2338</v>
      </c>
      <c r="C858" s="152" t="s">
        <v>721</v>
      </c>
      <c r="D858" s="152">
        <v>28</v>
      </c>
      <c r="E858" s="152">
        <v>281</v>
      </c>
      <c r="F858" s="152">
        <v>0</v>
      </c>
      <c r="G858" s="152" t="s">
        <v>1303</v>
      </c>
    </row>
    <row r="859" spans="2:7">
      <c r="B859" s="163" t="s">
        <v>2338</v>
      </c>
      <c r="C859" s="152" t="s">
        <v>721</v>
      </c>
      <c r="D859" s="152">
        <v>28</v>
      </c>
      <c r="E859" s="152">
        <v>281</v>
      </c>
      <c r="F859" s="152">
        <v>2811</v>
      </c>
      <c r="G859" s="152" t="s">
        <v>1304</v>
      </c>
    </row>
    <row r="860" spans="2:7">
      <c r="B860" s="163" t="s">
        <v>2338</v>
      </c>
      <c r="C860" s="152" t="s">
        <v>721</v>
      </c>
      <c r="D860" s="152">
        <v>28</v>
      </c>
      <c r="E860" s="152">
        <v>281</v>
      </c>
      <c r="F860" s="152">
        <v>2812</v>
      </c>
      <c r="G860" s="152" t="s">
        <v>1305</v>
      </c>
    </row>
    <row r="861" spans="2:7">
      <c r="B861" s="163" t="s">
        <v>2338</v>
      </c>
      <c r="C861" s="152" t="s">
        <v>721</v>
      </c>
      <c r="D861" s="152">
        <v>28</v>
      </c>
      <c r="E861" s="152">
        <v>281</v>
      </c>
      <c r="F861" s="152">
        <v>2813</v>
      </c>
      <c r="G861" s="152" t="s">
        <v>1306</v>
      </c>
    </row>
    <row r="862" spans="2:7">
      <c r="B862" s="163" t="s">
        <v>2338</v>
      </c>
      <c r="C862" s="152" t="s">
        <v>721</v>
      </c>
      <c r="D862" s="152">
        <v>28</v>
      </c>
      <c r="E862" s="152">
        <v>281</v>
      </c>
      <c r="F862" s="152">
        <v>2814</v>
      </c>
      <c r="G862" s="152" t="s">
        <v>1307</v>
      </c>
    </row>
    <row r="863" spans="2:7">
      <c r="B863" s="163" t="s">
        <v>2338</v>
      </c>
      <c r="C863" s="152" t="s">
        <v>721</v>
      </c>
      <c r="D863" s="152">
        <v>28</v>
      </c>
      <c r="E863" s="152">
        <v>281</v>
      </c>
      <c r="F863" s="152">
        <v>2815</v>
      </c>
      <c r="G863" s="152" t="s">
        <v>1308</v>
      </c>
    </row>
    <row r="864" spans="2:7">
      <c r="B864" s="163" t="s">
        <v>2338</v>
      </c>
      <c r="C864" s="152" t="s">
        <v>721</v>
      </c>
      <c r="D864" s="152">
        <v>28</v>
      </c>
      <c r="E864" s="152">
        <v>282</v>
      </c>
      <c r="F864" s="152">
        <v>0</v>
      </c>
      <c r="G864" s="152" t="s">
        <v>1309</v>
      </c>
    </row>
    <row r="865" spans="2:7">
      <c r="B865" s="163" t="s">
        <v>2338</v>
      </c>
      <c r="C865" s="152" t="s">
        <v>721</v>
      </c>
      <c r="D865" s="152">
        <v>28</v>
      </c>
      <c r="E865" s="152">
        <v>282</v>
      </c>
      <c r="F865" s="152">
        <v>2821</v>
      </c>
      <c r="G865" s="152" t="s">
        <v>1310</v>
      </c>
    </row>
    <row r="866" spans="2:7">
      <c r="B866" s="163" t="s">
        <v>2338</v>
      </c>
      <c r="C866" s="152" t="s">
        <v>721</v>
      </c>
      <c r="D866" s="152">
        <v>28</v>
      </c>
      <c r="E866" s="152">
        <v>282</v>
      </c>
      <c r="F866" s="152">
        <v>2822</v>
      </c>
      <c r="G866" s="152" t="s">
        <v>1311</v>
      </c>
    </row>
    <row r="867" spans="2:7">
      <c r="B867" s="163" t="s">
        <v>2338</v>
      </c>
      <c r="C867" s="152" t="s">
        <v>721</v>
      </c>
      <c r="D867" s="152">
        <v>28</v>
      </c>
      <c r="E867" s="152">
        <v>282</v>
      </c>
      <c r="F867" s="152">
        <v>2823</v>
      </c>
      <c r="G867" s="152" t="s">
        <v>1312</v>
      </c>
    </row>
    <row r="868" spans="2:7">
      <c r="B868" s="163" t="s">
        <v>2338</v>
      </c>
      <c r="C868" s="152" t="s">
        <v>721</v>
      </c>
      <c r="D868" s="152">
        <v>28</v>
      </c>
      <c r="E868" s="152">
        <v>283</v>
      </c>
      <c r="F868" s="152">
        <v>0</v>
      </c>
      <c r="G868" s="152" t="s">
        <v>1313</v>
      </c>
    </row>
    <row r="869" spans="2:7">
      <c r="B869" s="163" t="s">
        <v>2338</v>
      </c>
      <c r="C869" s="152" t="s">
        <v>721</v>
      </c>
      <c r="D869" s="152">
        <v>28</v>
      </c>
      <c r="E869" s="152">
        <v>283</v>
      </c>
      <c r="F869" s="152">
        <v>2831</v>
      </c>
      <c r="G869" s="152" t="s">
        <v>1314</v>
      </c>
    </row>
    <row r="870" spans="2:7">
      <c r="B870" s="163" t="s">
        <v>2338</v>
      </c>
      <c r="C870" s="152" t="s">
        <v>721</v>
      </c>
      <c r="D870" s="152">
        <v>28</v>
      </c>
      <c r="E870" s="152">
        <v>283</v>
      </c>
      <c r="F870" s="152">
        <v>2832</v>
      </c>
      <c r="G870" s="152" t="s">
        <v>1315</v>
      </c>
    </row>
    <row r="871" spans="2:7">
      <c r="B871" s="163" t="s">
        <v>2338</v>
      </c>
      <c r="C871" s="152" t="s">
        <v>721</v>
      </c>
      <c r="D871" s="152">
        <v>28</v>
      </c>
      <c r="E871" s="152">
        <v>284</v>
      </c>
      <c r="F871" s="152">
        <v>0</v>
      </c>
      <c r="G871" s="152" t="s">
        <v>1316</v>
      </c>
    </row>
    <row r="872" spans="2:7">
      <c r="B872" s="163" t="s">
        <v>2338</v>
      </c>
      <c r="C872" s="152" t="s">
        <v>721</v>
      </c>
      <c r="D872" s="152">
        <v>28</v>
      </c>
      <c r="E872" s="152">
        <v>284</v>
      </c>
      <c r="F872" s="152">
        <v>2841</v>
      </c>
      <c r="G872" s="152" t="s">
        <v>1317</v>
      </c>
    </row>
    <row r="873" spans="2:7">
      <c r="B873" s="163" t="s">
        <v>2338</v>
      </c>
      <c r="C873" s="152" t="s">
        <v>721</v>
      </c>
      <c r="D873" s="152">
        <v>28</v>
      </c>
      <c r="E873" s="152">
        <v>284</v>
      </c>
      <c r="F873" s="152">
        <v>2842</v>
      </c>
      <c r="G873" s="152" t="s">
        <v>1318</v>
      </c>
    </row>
    <row r="874" spans="2:7">
      <c r="B874" s="163" t="s">
        <v>2338</v>
      </c>
      <c r="C874" s="152" t="s">
        <v>721</v>
      </c>
      <c r="D874" s="152">
        <v>28</v>
      </c>
      <c r="E874" s="152">
        <v>285</v>
      </c>
      <c r="F874" s="152">
        <v>0</v>
      </c>
      <c r="G874" s="152" t="s">
        <v>1319</v>
      </c>
    </row>
    <row r="875" spans="2:7">
      <c r="B875" s="163" t="s">
        <v>2338</v>
      </c>
      <c r="C875" s="152" t="s">
        <v>721</v>
      </c>
      <c r="D875" s="152">
        <v>28</v>
      </c>
      <c r="E875" s="152">
        <v>285</v>
      </c>
      <c r="F875" s="152">
        <v>2851</v>
      </c>
      <c r="G875" s="152" t="s">
        <v>1320</v>
      </c>
    </row>
    <row r="876" spans="2:7">
      <c r="B876" s="163" t="s">
        <v>2338</v>
      </c>
      <c r="C876" s="152" t="s">
        <v>721</v>
      </c>
      <c r="D876" s="152">
        <v>28</v>
      </c>
      <c r="E876" s="152">
        <v>285</v>
      </c>
      <c r="F876" s="152">
        <v>2859</v>
      </c>
      <c r="G876" s="152" t="s">
        <v>1321</v>
      </c>
    </row>
    <row r="877" spans="2:7">
      <c r="B877" s="163" t="s">
        <v>2338</v>
      </c>
      <c r="C877" s="152" t="s">
        <v>721</v>
      </c>
      <c r="D877" s="152">
        <v>28</v>
      </c>
      <c r="E877" s="152">
        <v>289</v>
      </c>
      <c r="F877" s="152">
        <v>0</v>
      </c>
      <c r="G877" s="152" t="s">
        <v>1322</v>
      </c>
    </row>
    <row r="878" spans="2:7">
      <c r="B878" s="163" t="s">
        <v>2338</v>
      </c>
      <c r="C878" s="152" t="s">
        <v>721</v>
      </c>
      <c r="D878" s="152">
        <v>28</v>
      </c>
      <c r="E878" s="152">
        <v>289</v>
      </c>
      <c r="F878" s="152">
        <v>2899</v>
      </c>
      <c r="G878" s="152" t="s">
        <v>1322</v>
      </c>
    </row>
    <row r="879" spans="2:7">
      <c r="B879" s="163" t="s">
        <v>2338</v>
      </c>
      <c r="C879" s="152" t="s">
        <v>721</v>
      </c>
      <c r="D879" s="152">
        <v>29</v>
      </c>
      <c r="E879" s="152">
        <v>0</v>
      </c>
      <c r="F879" s="152">
        <v>0</v>
      </c>
      <c r="G879" s="152" t="s">
        <v>1323</v>
      </c>
    </row>
    <row r="880" spans="2:7">
      <c r="B880" s="163" t="s">
        <v>2338</v>
      </c>
      <c r="C880" s="152" t="s">
        <v>721</v>
      </c>
      <c r="D880" s="152">
        <v>29</v>
      </c>
      <c r="E880" s="152">
        <v>290</v>
      </c>
      <c r="F880" s="152">
        <v>0</v>
      </c>
      <c r="G880" s="152" t="s">
        <v>1324</v>
      </c>
    </row>
    <row r="881" spans="2:7">
      <c r="B881" s="163" t="s">
        <v>2338</v>
      </c>
      <c r="C881" s="152" t="s">
        <v>721</v>
      </c>
      <c r="D881" s="152">
        <v>29</v>
      </c>
      <c r="E881" s="152">
        <v>290</v>
      </c>
      <c r="F881" s="152">
        <v>2900</v>
      </c>
      <c r="G881" s="152" t="s">
        <v>548</v>
      </c>
    </row>
    <row r="882" spans="2:7">
      <c r="B882" s="163" t="s">
        <v>2338</v>
      </c>
      <c r="C882" s="152" t="s">
        <v>721</v>
      </c>
      <c r="D882" s="152">
        <v>29</v>
      </c>
      <c r="E882" s="152">
        <v>290</v>
      </c>
      <c r="F882" s="152">
        <v>2909</v>
      </c>
      <c r="G882" s="152" t="s">
        <v>549</v>
      </c>
    </row>
    <row r="883" spans="2:7">
      <c r="B883" s="163" t="s">
        <v>2338</v>
      </c>
      <c r="C883" s="152" t="s">
        <v>721</v>
      </c>
      <c r="D883" s="152">
        <v>29</v>
      </c>
      <c r="E883" s="152">
        <v>291</v>
      </c>
      <c r="F883" s="152">
        <v>0</v>
      </c>
      <c r="G883" s="152" t="s">
        <v>1325</v>
      </c>
    </row>
    <row r="884" spans="2:7">
      <c r="B884" s="163" t="s">
        <v>2338</v>
      </c>
      <c r="C884" s="152" t="s">
        <v>721</v>
      </c>
      <c r="D884" s="152">
        <v>29</v>
      </c>
      <c r="E884" s="152">
        <v>291</v>
      </c>
      <c r="F884" s="152">
        <v>2911</v>
      </c>
      <c r="G884" s="152" t="s">
        <v>1326</v>
      </c>
    </row>
    <row r="885" spans="2:7">
      <c r="B885" s="163" t="s">
        <v>2338</v>
      </c>
      <c r="C885" s="152" t="s">
        <v>721</v>
      </c>
      <c r="D885" s="152">
        <v>29</v>
      </c>
      <c r="E885" s="152">
        <v>291</v>
      </c>
      <c r="F885" s="152">
        <v>2912</v>
      </c>
      <c r="G885" s="152" t="s">
        <v>1327</v>
      </c>
    </row>
    <row r="886" spans="2:7">
      <c r="B886" s="163" t="s">
        <v>2338</v>
      </c>
      <c r="C886" s="152" t="s">
        <v>721</v>
      </c>
      <c r="D886" s="152">
        <v>29</v>
      </c>
      <c r="E886" s="152">
        <v>291</v>
      </c>
      <c r="F886" s="152">
        <v>2913</v>
      </c>
      <c r="G886" s="152" t="s">
        <v>1328</v>
      </c>
    </row>
    <row r="887" spans="2:7">
      <c r="B887" s="163" t="s">
        <v>2338</v>
      </c>
      <c r="C887" s="152" t="s">
        <v>721</v>
      </c>
      <c r="D887" s="152">
        <v>29</v>
      </c>
      <c r="E887" s="152">
        <v>291</v>
      </c>
      <c r="F887" s="152">
        <v>2914</v>
      </c>
      <c r="G887" s="152" t="s">
        <v>1329</v>
      </c>
    </row>
    <row r="888" spans="2:7">
      <c r="B888" s="163" t="s">
        <v>2338</v>
      </c>
      <c r="C888" s="152" t="s">
        <v>721</v>
      </c>
      <c r="D888" s="152">
        <v>29</v>
      </c>
      <c r="E888" s="152">
        <v>291</v>
      </c>
      <c r="F888" s="152">
        <v>2915</v>
      </c>
      <c r="G888" s="152" t="s">
        <v>1330</v>
      </c>
    </row>
    <row r="889" spans="2:7">
      <c r="B889" s="163" t="s">
        <v>2338</v>
      </c>
      <c r="C889" s="152" t="s">
        <v>721</v>
      </c>
      <c r="D889" s="152">
        <v>29</v>
      </c>
      <c r="E889" s="152">
        <v>292</v>
      </c>
      <c r="F889" s="152">
        <v>0</v>
      </c>
      <c r="G889" s="152" t="s">
        <v>1331</v>
      </c>
    </row>
    <row r="890" spans="2:7">
      <c r="B890" s="163" t="s">
        <v>2338</v>
      </c>
      <c r="C890" s="152" t="s">
        <v>721</v>
      </c>
      <c r="D890" s="152">
        <v>29</v>
      </c>
      <c r="E890" s="152">
        <v>292</v>
      </c>
      <c r="F890" s="152">
        <v>2921</v>
      </c>
      <c r="G890" s="152" t="s">
        <v>1332</v>
      </c>
    </row>
    <row r="891" spans="2:7">
      <c r="B891" s="163" t="s">
        <v>2338</v>
      </c>
      <c r="C891" s="152" t="s">
        <v>721</v>
      </c>
      <c r="D891" s="152">
        <v>29</v>
      </c>
      <c r="E891" s="152">
        <v>292</v>
      </c>
      <c r="F891" s="152">
        <v>2922</v>
      </c>
      <c r="G891" s="152" t="s">
        <v>1333</v>
      </c>
    </row>
    <row r="892" spans="2:7">
      <c r="B892" s="163" t="s">
        <v>2338</v>
      </c>
      <c r="C892" s="152" t="s">
        <v>721</v>
      </c>
      <c r="D892" s="152">
        <v>29</v>
      </c>
      <c r="E892" s="152">
        <v>292</v>
      </c>
      <c r="F892" s="152">
        <v>2929</v>
      </c>
      <c r="G892" s="152" t="s">
        <v>1334</v>
      </c>
    </row>
    <row r="893" spans="2:7">
      <c r="B893" s="163" t="s">
        <v>2338</v>
      </c>
      <c r="C893" s="152" t="s">
        <v>721</v>
      </c>
      <c r="D893" s="152">
        <v>29</v>
      </c>
      <c r="E893" s="152">
        <v>293</v>
      </c>
      <c r="F893" s="152">
        <v>0</v>
      </c>
      <c r="G893" s="152" t="s">
        <v>1335</v>
      </c>
    </row>
    <row r="894" spans="2:7">
      <c r="B894" s="163" t="s">
        <v>2338</v>
      </c>
      <c r="C894" s="152" t="s">
        <v>721</v>
      </c>
      <c r="D894" s="152">
        <v>29</v>
      </c>
      <c r="E894" s="152">
        <v>293</v>
      </c>
      <c r="F894" s="152">
        <v>2931</v>
      </c>
      <c r="G894" s="152" t="s">
        <v>1336</v>
      </c>
    </row>
    <row r="895" spans="2:7">
      <c r="B895" s="163" t="s">
        <v>2338</v>
      </c>
      <c r="C895" s="152" t="s">
        <v>721</v>
      </c>
      <c r="D895" s="152">
        <v>29</v>
      </c>
      <c r="E895" s="152">
        <v>293</v>
      </c>
      <c r="F895" s="152">
        <v>2932</v>
      </c>
      <c r="G895" s="152" t="s">
        <v>1337</v>
      </c>
    </row>
    <row r="896" spans="2:7">
      <c r="B896" s="163" t="s">
        <v>2338</v>
      </c>
      <c r="C896" s="152" t="s">
        <v>721</v>
      </c>
      <c r="D896" s="152">
        <v>29</v>
      </c>
      <c r="E896" s="152">
        <v>293</v>
      </c>
      <c r="F896" s="152">
        <v>2933</v>
      </c>
      <c r="G896" s="152" t="s">
        <v>1338</v>
      </c>
    </row>
    <row r="897" spans="2:7">
      <c r="B897" s="163" t="s">
        <v>2338</v>
      </c>
      <c r="C897" s="152" t="s">
        <v>721</v>
      </c>
      <c r="D897" s="152">
        <v>29</v>
      </c>
      <c r="E897" s="152">
        <v>293</v>
      </c>
      <c r="F897" s="152">
        <v>2939</v>
      </c>
      <c r="G897" s="152" t="s">
        <v>1339</v>
      </c>
    </row>
    <row r="898" spans="2:7">
      <c r="B898" s="163" t="s">
        <v>2338</v>
      </c>
      <c r="C898" s="152" t="s">
        <v>721</v>
      </c>
      <c r="D898" s="152">
        <v>29</v>
      </c>
      <c r="E898" s="152">
        <v>294</v>
      </c>
      <c r="F898" s="152">
        <v>0</v>
      </c>
      <c r="G898" s="152" t="s">
        <v>1340</v>
      </c>
    </row>
    <row r="899" spans="2:7">
      <c r="B899" s="163" t="s">
        <v>2338</v>
      </c>
      <c r="C899" s="152" t="s">
        <v>721</v>
      </c>
      <c r="D899" s="152">
        <v>29</v>
      </c>
      <c r="E899" s="152">
        <v>294</v>
      </c>
      <c r="F899" s="152">
        <v>2941</v>
      </c>
      <c r="G899" s="152" t="s">
        <v>1341</v>
      </c>
    </row>
    <row r="900" spans="2:7">
      <c r="B900" s="163" t="s">
        <v>2338</v>
      </c>
      <c r="C900" s="152" t="s">
        <v>721</v>
      </c>
      <c r="D900" s="152">
        <v>29</v>
      </c>
      <c r="E900" s="152">
        <v>294</v>
      </c>
      <c r="F900" s="152">
        <v>2942</v>
      </c>
      <c r="G900" s="152" t="s">
        <v>1342</v>
      </c>
    </row>
    <row r="901" spans="2:7">
      <c r="B901" s="163" t="s">
        <v>2338</v>
      </c>
      <c r="C901" s="152" t="s">
        <v>721</v>
      </c>
      <c r="D901" s="152">
        <v>29</v>
      </c>
      <c r="E901" s="152">
        <v>295</v>
      </c>
      <c r="F901" s="152">
        <v>0</v>
      </c>
      <c r="G901" s="152" t="s">
        <v>1343</v>
      </c>
    </row>
    <row r="902" spans="2:7">
      <c r="B902" s="163" t="s">
        <v>2338</v>
      </c>
      <c r="C902" s="152" t="s">
        <v>721</v>
      </c>
      <c r="D902" s="152">
        <v>29</v>
      </c>
      <c r="E902" s="152">
        <v>295</v>
      </c>
      <c r="F902" s="152">
        <v>2951</v>
      </c>
      <c r="G902" s="152" t="s">
        <v>1344</v>
      </c>
    </row>
    <row r="903" spans="2:7">
      <c r="B903" s="163" t="s">
        <v>2338</v>
      </c>
      <c r="C903" s="152" t="s">
        <v>721</v>
      </c>
      <c r="D903" s="152">
        <v>29</v>
      </c>
      <c r="E903" s="152">
        <v>295</v>
      </c>
      <c r="F903" s="152">
        <v>2952</v>
      </c>
      <c r="G903" s="152" t="s">
        <v>1345</v>
      </c>
    </row>
    <row r="904" spans="2:7">
      <c r="B904" s="163" t="s">
        <v>2338</v>
      </c>
      <c r="C904" s="152" t="s">
        <v>721</v>
      </c>
      <c r="D904" s="152">
        <v>29</v>
      </c>
      <c r="E904" s="152">
        <v>296</v>
      </c>
      <c r="F904" s="152">
        <v>0</v>
      </c>
      <c r="G904" s="152" t="s">
        <v>1346</v>
      </c>
    </row>
    <row r="905" spans="2:7">
      <c r="B905" s="163" t="s">
        <v>2338</v>
      </c>
      <c r="C905" s="152" t="s">
        <v>721</v>
      </c>
      <c r="D905" s="152">
        <v>29</v>
      </c>
      <c r="E905" s="152">
        <v>296</v>
      </c>
      <c r="F905" s="152">
        <v>2961</v>
      </c>
      <c r="G905" s="152" t="s">
        <v>1347</v>
      </c>
    </row>
    <row r="906" spans="2:7">
      <c r="B906" s="163" t="s">
        <v>2338</v>
      </c>
      <c r="C906" s="152" t="s">
        <v>721</v>
      </c>
      <c r="D906" s="152">
        <v>29</v>
      </c>
      <c r="E906" s="152">
        <v>296</v>
      </c>
      <c r="F906" s="152">
        <v>2962</v>
      </c>
      <c r="G906" s="152" t="s">
        <v>1348</v>
      </c>
    </row>
    <row r="907" spans="2:7">
      <c r="B907" s="163" t="s">
        <v>2338</v>
      </c>
      <c r="C907" s="152" t="s">
        <v>721</v>
      </c>
      <c r="D907" s="152">
        <v>29</v>
      </c>
      <c r="E907" s="152">
        <v>296</v>
      </c>
      <c r="F907" s="152">
        <v>2969</v>
      </c>
      <c r="G907" s="152" t="s">
        <v>1349</v>
      </c>
    </row>
    <row r="908" spans="2:7">
      <c r="B908" s="163" t="s">
        <v>2338</v>
      </c>
      <c r="C908" s="152" t="s">
        <v>721</v>
      </c>
      <c r="D908" s="152">
        <v>29</v>
      </c>
      <c r="E908" s="152">
        <v>297</v>
      </c>
      <c r="F908" s="152">
        <v>0</v>
      </c>
      <c r="G908" s="152" t="s">
        <v>1350</v>
      </c>
    </row>
    <row r="909" spans="2:7">
      <c r="B909" s="163" t="s">
        <v>2338</v>
      </c>
      <c r="C909" s="152" t="s">
        <v>721</v>
      </c>
      <c r="D909" s="152">
        <v>29</v>
      </c>
      <c r="E909" s="152">
        <v>297</v>
      </c>
      <c r="F909" s="152">
        <v>2971</v>
      </c>
      <c r="G909" s="152" t="s">
        <v>1351</v>
      </c>
    </row>
    <row r="910" spans="2:7">
      <c r="B910" s="163" t="s">
        <v>2338</v>
      </c>
      <c r="C910" s="152" t="s">
        <v>721</v>
      </c>
      <c r="D910" s="152">
        <v>29</v>
      </c>
      <c r="E910" s="152">
        <v>297</v>
      </c>
      <c r="F910" s="152">
        <v>2972</v>
      </c>
      <c r="G910" s="152" t="s">
        <v>1352</v>
      </c>
    </row>
    <row r="911" spans="2:7">
      <c r="B911" s="163" t="s">
        <v>2338</v>
      </c>
      <c r="C911" s="152" t="s">
        <v>721</v>
      </c>
      <c r="D911" s="152">
        <v>29</v>
      </c>
      <c r="E911" s="152">
        <v>297</v>
      </c>
      <c r="F911" s="152">
        <v>2973</v>
      </c>
      <c r="G911" s="152" t="s">
        <v>1353</v>
      </c>
    </row>
    <row r="912" spans="2:7">
      <c r="B912" s="163" t="s">
        <v>2338</v>
      </c>
      <c r="C912" s="152" t="s">
        <v>721</v>
      </c>
      <c r="D912" s="152">
        <v>29</v>
      </c>
      <c r="E912" s="152">
        <v>299</v>
      </c>
      <c r="F912" s="152">
        <v>0</v>
      </c>
      <c r="G912" s="152" t="s">
        <v>1354</v>
      </c>
    </row>
    <row r="913" spans="2:7">
      <c r="B913" s="163" t="s">
        <v>2338</v>
      </c>
      <c r="C913" s="152" t="s">
        <v>721</v>
      </c>
      <c r="D913" s="152">
        <v>29</v>
      </c>
      <c r="E913" s="152">
        <v>299</v>
      </c>
      <c r="F913" s="152">
        <v>2999</v>
      </c>
      <c r="G913" s="152" t="s">
        <v>1354</v>
      </c>
    </row>
    <row r="914" spans="2:7">
      <c r="B914" s="163" t="s">
        <v>2338</v>
      </c>
      <c r="C914" s="152" t="s">
        <v>721</v>
      </c>
      <c r="D914" s="152">
        <v>30</v>
      </c>
      <c r="E914" s="152">
        <v>0</v>
      </c>
      <c r="F914" s="152">
        <v>0</v>
      </c>
      <c r="G914" s="152" t="s">
        <v>1355</v>
      </c>
    </row>
    <row r="915" spans="2:7">
      <c r="B915" s="163" t="s">
        <v>2338</v>
      </c>
      <c r="C915" s="152" t="s">
        <v>721</v>
      </c>
      <c r="D915" s="152">
        <v>30</v>
      </c>
      <c r="E915" s="152">
        <v>300</v>
      </c>
      <c r="F915" s="152">
        <v>0</v>
      </c>
      <c r="G915" s="152" t="s">
        <v>1356</v>
      </c>
    </row>
    <row r="916" spans="2:7">
      <c r="B916" s="163" t="s">
        <v>2338</v>
      </c>
      <c r="C916" s="152" t="s">
        <v>721</v>
      </c>
      <c r="D916" s="152">
        <v>30</v>
      </c>
      <c r="E916" s="152">
        <v>300</v>
      </c>
      <c r="F916" s="152">
        <v>3000</v>
      </c>
      <c r="G916" s="152" t="s">
        <v>548</v>
      </c>
    </row>
    <row r="917" spans="2:7">
      <c r="B917" s="163" t="s">
        <v>2338</v>
      </c>
      <c r="C917" s="152" t="s">
        <v>721</v>
      </c>
      <c r="D917" s="152">
        <v>30</v>
      </c>
      <c r="E917" s="152">
        <v>300</v>
      </c>
      <c r="F917" s="152">
        <v>3009</v>
      </c>
      <c r="G917" s="152" t="s">
        <v>549</v>
      </c>
    </row>
    <row r="918" spans="2:7">
      <c r="B918" s="163" t="s">
        <v>2338</v>
      </c>
      <c r="C918" s="152" t="s">
        <v>721</v>
      </c>
      <c r="D918" s="152">
        <v>30</v>
      </c>
      <c r="E918" s="152">
        <v>301</v>
      </c>
      <c r="F918" s="152">
        <v>0</v>
      </c>
      <c r="G918" s="152" t="s">
        <v>1357</v>
      </c>
    </row>
    <row r="919" spans="2:7">
      <c r="B919" s="163" t="s">
        <v>2338</v>
      </c>
      <c r="C919" s="152" t="s">
        <v>721</v>
      </c>
      <c r="D919" s="152">
        <v>30</v>
      </c>
      <c r="E919" s="152">
        <v>301</v>
      </c>
      <c r="F919" s="152">
        <v>3011</v>
      </c>
      <c r="G919" s="152" t="s">
        <v>1358</v>
      </c>
    </row>
    <row r="920" spans="2:7">
      <c r="B920" s="163" t="s">
        <v>2338</v>
      </c>
      <c r="C920" s="152" t="s">
        <v>721</v>
      </c>
      <c r="D920" s="152">
        <v>30</v>
      </c>
      <c r="E920" s="152">
        <v>301</v>
      </c>
      <c r="F920" s="152">
        <v>3012</v>
      </c>
      <c r="G920" s="152" t="s">
        <v>1359</v>
      </c>
    </row>
    <row r="921" spans="2:7">
      <c r="B921" s="163" t="s">
        <v>2338</v>
      </c>
      <c r="C921" s="152" t="s">
        <v>721</v>
      </c>
      <c r="D921" s="152">
        <v>30</v>
      </c>
      <c r="E921" s="152">
        <v>301</v>
      </c>
      <c r="F921" s="152">
        <v>3013</v>
      </c>
      <c r="G921" s="152" t="s">
        <v>1360</v>
      </c>
    </row>
    <row r="922" spans="2:7">
      <c r="B922" s="163" t="s">
        <v>2338</v>
      </c>
      <c r="C922" s="152" t="s">
        <v>721</v>
      </c>
      <c r="D922" s="152">
        <v>30</v>
      </c>
      <c r="E922" s="152">
        <v>301</v>
      </c>
      <c r="F922" s="152">
        <v>3014</v>
      </c>
      <c r="G922" s="152" t="s">
        <v>1361</v>
      </c>
    </row>
    <row r="923" spans="2:7">
      <c r="B923" s="163" t="s">
        <v>2338</v>
      </c>
      <c r="C923" s="152" t="s">
        <v>721</v>
      </c>
      <c r="D923" s="152">
        <v>30</v>
      </c>
      <c r="E923" s="152">
        <v>301</v>
      </c>
      <c r="F923" s="152">
        <v>3015</v>
      </c>
      <c r="G923" s="152" t="s">
        <v>1362</v>
      </c>
    </row>
    <row r="924" spans="2:7">
      <c r="B924" s="163" t="s">
        <v>2338</v>
      </c>
      <c r="C924" s="152" t="s">
        <v>721</v>
      </c>
      <c r="D924" s="152">
        <v>30</v>
      </c>
      <c r="E924" s="152">
        <v>301</v>
      </c>
      <c r="F924" s="152">
        <v>3019</v>
      </c>
      <c r="G924" s="152" t="s">
        <v>1363</v>
      </c>
    </row>
    <row r="925" spans="2:7">
      <c r="B925" s="163" t="s">
        <v>2338</v>
      </c>
      <c r="C925" s="152" t="s">
        <v>721</v>
      </c>
      <c r="D925" s="152">
        <v>30</v>
      </c>
      <c r="E925" s="152">
        <v>302</v>
      </c>
      <c r="F925" s="152">
        <v>0</v>
      </c>
      <c r="G925" s="152" t="s">
        <v>1364</v>
      </c>
    </row>
    <row r="926" spans="2:7">
      <c r="B926" s="163" t="s">
        <v>2338</v>
      </c>
      <c r="C926" s="152" t="s">
        <v>721</v>
      </c>
      <c r="D926" s="152">
        <v>30</v>
      </c>
      <c r="E926" s="152">
        <v>302</v>
      </c>
      <c r="F926" s="152">
        <v>3021</v>
      </c>
      <c r="G926" s="152" t="s">
        <v>1365</v>
      </c>
    </row>
    <row r="927" spans="2:7">
      <c r="B927" s="163" t="s">
        <v>2338</v>
      </c>
      <c r="C927" s="152" t="s">
        <v>721</v>
      </c>
      <c r="D927" s="152">
        <v>30</v>
      </c>
      <c r="E927" s="152">
        <v>302</v>
      </c>
      <c r="F927" s="152">
        <v>3022</v>
      </c>
      <c r="G927" s="152" t="s">
        <v>1366</v>
      </c>
    </row>
    <row r="928" spans="2:7">
      <c r="B928" s="163" t="s">
        <v>2338</v>
      </c>
      <c r="C928" s="152" t="s">
        <v>721</v>
      </c>
      <c r="D928" s="152">
        <v>30</v>
      </c>
      <c r="E928" s="152">
        <v>302</v>
      </c>
      <c r="F928" s="152">
        <v>3023</v>
      </c>
      <c r="G928" s="152" t="s">
        <v>1367</v>
      </c>
    </row>
    <row r="929" spans="2:7">
      <c r="B929" s="163" t="s">
        <v>2338</v>
      </c>
      <c r="C929" s="152" t="s">
        <v>721</v>
      </c>
      <c r="D929" s="152">
        <v>30</v>
      </c>
      <c r="E929" s="152">
        <v>303</v>
      </c>
      <c r="F929" s="152">
        <v>0</v>
      </c>
      <c r="G929" s="152" t="s">
        <v>1368</v>
      </c>
    </row>
    <row r="930" spans="2:7">
      <c r="B930" s="163" t="s">
        <v>2338</v>
      </c>
      <c r="C930" s="152" t="s">
        <v>721</v>
      </c>
      <c r="D930" s="152">
        <v>30</v>
      </c>
      <c r="E930" s="152">
        <v>303</v>
      </c>
      <c r="F930" s="152">
        <v>3031</v>
      </c>
      <c r="G930" s="152" t="s">
        <v>1369</v>
      </c>
    </row>
    <row r="931" spans="2:7">
      <c r="B931" s="163" t="s">
        <v>2338</v>
      </c>
      <c r="C931" s="152" t="s">
        <v>721</v>
      </c>
      <c r="D931" s="152">
        <v>30</v>
      </c>
      <c r="E931" s="152">
        <v>303</v>
      </c>
      <c r="F931" s="152">
        <v>3032</v>
      </c>
      <c r="G931" s="152" t="s">
        <v>1370</v>
      </c>
    </row>
    <row r="932" spans="2:7">
      <c r="B932" s="163" t="s">
        <v>2338</v>
      </c>
      <c r="C932" s="152" t="s">
        <v>721</v>
      </c>
      <c r="D932" s="152">
        <v>30</v>
      </c>
      <c r="E932" s="152">
        <v>303</v>
      </c>
      <c r="F932" s="152">
        <v>3033</v>
      </c>
      <c r="G932" s="152" t="s">
        <v>1371</v>
      </c>
    </row>
    <row r="933" spans="2:7">
      <c r="B933" s="163" t="s">
        <v>2338</v>
      </c>
      <c r="C933" s="152" t="s">
        <v>721</v>
      </c>
      <c r="D933" s="152">
        <v>30</v>
      </c>
      <c r="E933" s="152">
        <v>303</v>
      </c>
      <c r="F933" s="152">
        <v>3034</v>
      </c>
      <c r="G933" s="152" t="s">
        <v>1372</v>
      </c>
    </row>
    <row r="934" spans="2:7">
      <c r="B934" s="163" t="s">
        <v>2338</v>
      </c>
      <c r="C934" s="152" t="s">
        <v>721</v>
      </c>
      <c r="D934" s="152">
        <v>30</v>
      </c>
      <c r="E934" s="152">
        <v>303</v>
      </c>
      <c r="F934" s="152">
        <v>3035</v>
      </c>
      <c r="G934" s="152" t="s">
        <v>1373</v>
      </c>
    </row>
    <row r="935" spans="2:7">
      <c r="B935" s="163" t="s">
        <v>2338</v>
      </c>
      <c r="C935" s="152" t="s">
        <v>721</v>
      </c>
      <c r="D935" s="152">
        <v>30</v>
      </c>
      <c r="E935" s="152">
        <v>303</v>
      </c>
      <c r="F935" s="152">
        <v>3039</v>
      </c>
      <c r="G935" s="152" t="s">
        <v>1374</v>
      </c>
    </row>
    <row r="936" spans="2:7">
      <c r="B936" s="163" t="s">
        <v>2338</v>
      </c>
      <c r="C936" s="152" t="s">
        <v>721</v>
      </c>
      <c r="D936" s="152">
        <v>31</v>
      </c>
      <c r="E936" s="152">
        <v>0</v>
      </c>
      <c r="F936" s="152">
        <v>0</v>
      </c>
      <c r="G936" s="152" t="s">
        <v>1375</v>
      </c>
    </row>
    <row r="937" spans="2:7">
      <c r="B937" s="163" t="s">
        <v>2338</v>
      </c>
      <c r="C937" s="152" t="s">
        <v>721</v>
      </c>
      <c r="D937" s="152">
        <v>31</v>
      </c>
      <c r="E937" s="152">
        <v>310</v>
      </c>
      <c r="F937" s="152">
        <v>0</v>
      </c>
      <c r="G937" s="152" t="s">
        <v>1376</v>
      </c>
    </row>
    <row r="938" spans="2:7">
      <c r="B938" s="163" t="s">
        <v>2338</v>
      </c>
      <c r="C938" s="152" t="s">
        <v>721</v>
      </c>
      <c r="D938" s="152">
        <v>31</v>
      </c>
      <c r="E938" s="152">
        <v>310</v>
      </c>
      <c r="F938" s="152">
        <v>3100</v>
      </c>
      <c r="G938" s="152" t="s">
        <v>548</v>
      </c>
    </row>
    <row r="939" spans="2:7">
      <c r="B939" s="163" t="s">
        <v>2338</v>
      </c>
      <c r="C939" s="152" t="s">
        <v>721</v>
      </c>
      <c r="D939" s="152">
        <v>31</v>
      </c>
      <c r="E939" s="152">
        <v>310</v>
      </c>
      <c r="F939" s="152">
        <v>3109</v>
      </c>
      <c r="G939" s="152" t="s">
        <v>549</v>
      </c>
    </row>
    <row r="940" spans="2:7">
      <c r="B940" s="163" t="s">
        <v>2338</v>
      </c>
      <c r="C940" s="152" t="s">
        <v>721</v>
      </c>
      <c r="D940" s="152">
        <v>31</v>
      </c>
      <c r="E940" s="152">
        <v>311</v>
      </c>
      <c r="F940" s="152">
        <v>0</v>
      </c>
      <c r="G940" s="152" t="s">
        <v>1377</v>
      </c>
    </row>
    <row r="941" spans="2:7">
      <c r="B941" s="163" t="s">
        <v>2338</v>
      </c>
      <c r="C941" s="152" t="s">
        <v>721</v>
      </c>
      <c r="D941" s="152">
        <v>31</v>
      </c>
      <c r="E941" s="152">
        <v>311</v>
      </c>
      <c r="F941" s="152">
        <v>3111</v>
      </c>
      <c r="G941" s="152" t="s">
        <v>1378</v>
      </c>
    </row>
    <row r="942" spans="2:7">
      <c r="B942" s="163" t="s">
        <v>2338</v>
      </c>
      <c r="C942" s="152" t="s">
        <v>721</v>
      </c>
      <c r="D942" s="152">
        <v>31</v>
      </c>
      <c r="E942" s="152">
        <v>311</v>
      </c>
      <c r="F942" s="152">
        <v>3112</v>
      </c>
      <c r="G942" s="152" t="s">
        <v>1379</v>
      </c>
    </row>
    <row r="943" spans="2:7">
      <c r="B943" s="163" t="s">
        <v>2338</v>
      </c>
      <c r="C943" s="152" t="s">
        <v>721</v>
      </c>
      <c r="D943" s="152">
        <v>31</v>
      </c>
      <c r="E943" s="152">
        <v>311</v>
      </c>
      <c r="F943" s="152">
        <v>3113</v>
      </c>
      <c r="G943" s="152" t="s">
        <v>1380</v>
      </c>
    </row>
    <row r="944" spans="2:7">
      <c r="B944" s="163" t="s">
        <v>2338</v>
      </c>
      <c r="C944" s="152" t="s">
        <v>721</v>
      </c>
      <c r="D944" s="152">
        <v>31</v>
      </c>
      <c r="E944" s="152">
        <v>312</v>
      </c>
      <c r="F944" s="152">
        <v>0</v>
      </c>
      <c r="G944" s="152" t="s">
        <v>1381</v>
      </c>
    </row>
    <row r="945" spans="2:7">
      <c r="B945" s="163" t="s">
        <v>2338</v>
      </c>
      <c r="C945" s="152" t="s">
        <v>721</v>
      </c>
      <c r="D945" s="152">
        <v>31</v>
      </c>
      <c r="E945" s="152">
        <v>312</v>
      </c>
      <c r="F945" s="152">
        <v>3121</v>
      </c>
      <c r="G945" s="152" t="s">
        <v>1382</v>
      </c>
    </row>
    <row r="946" spans="2:7">
      <c r="B946" s="163" t="s">
        <v>2338</v>
      </c>
      <c r="C946" s="152" t="s">
        <v>721</v>
      </c>
      <c r="D946" s="152">
        <v>31</v>
      </c>
      <c r="E946" s="152">
        <v>312</v>
      </c>
      <c r="F946" s="152">
        <v>3122</v>
      </c>
      <c r="G946" s="152" t="s">
        <v>1383</v>
      </c>
    </row>
    <row r="947" spans="2:7">
      <c r="B947" s="163" t="s">
        <v>2338</v>
      </c>
      <c r="C947" s="152" t="s">
        <v>721</v>
      </c>
      <c r="D947" s="152">
        <v>31</v>
      </c>
      <c r="E947" s="152">
        <v>313</v>
      </c>
      <c r="F947" s="152">
        <v>0</v>
      </c>
      <c r="G947" s="152" t="s">
        <v>1384</v>
      </c>
    </row>
    <row r="948" spans="2:7">
      <c r="B948" s="163" t="s">
        <v>2338</v>
      </c>
      <c r="C948" s="152" t="s">
        <v>721</v>
      </c>
      <c r="D948" s="152">
        <v>31</v>
      </c>
      <c r="E948" s="152">
        <v>313</v>
      </c>
      <c r="F948" s="152">
        <v>3131</v>
      </c>
      <c r="G948" s="152" t="s">
        <v>1385</v>
      </c>
    </row>
    <row r="949" spans="2:7">
      <c r="B949" s="163" t="s">
        <v>2338</v>
      </c>
      <c r="C949" s="152" t="s">
        <v>721</v>
      </c>
      <c r="D949" s="152">
        <v>31</v>
      </c>
      <c r="E949" s="152">
        <v>313</v>
      </c>
      <c r="F949" s="152">
        <v>3132</v>
      </c>
      <c r="G949" s="152" t="s">
        <v>1386</v>
      </c>
    </row>
    <row r="950" spans="2:7">
      <c r="B950" s="163" t="s">
        <v>2338</v>
      </c>
      <c r="C950" s="152" t="s">
        <v>721</v>
      </c>
      <c r="D950" s="152">
        <v>31</v>
      </c>
      <c r="E950" s="152">
        <v>313</v>
      </c>
      <c r="F950" s="152">
        <v>3133</v>
      </c>
      <c r="G950" s="152" t="s">
        <v>1387</v>
      </c>
    </row>
    <row r="951" spans="2:7">
      <c r="B951" s="163" t="s">
        <v>2338</v>
      </c>
      <c r="C951" s="152" t="s">
        <v>721</v>
      </c>
      <c r="D951" s="152">
        <v>31</v>
      </c>
      <c r="E951" s="152">
        <v>313</v>
      </c>
      <c r="F951" s="152">
        <v>3134</v>
      </c>
      <c r="G951" s="152" t="s">
        <v>1388</v>
      </c>
    </row>
    <row r="952" spans="2:7">
      <c r="B952" s="163" t="s">
        <v>2338</v>
      </c>
      <c r="C952" s="152" t="s">
        <v>721</v>
      </c>
      <c r="D952" s="152">
        <v>31</v>
      </c>
      <c r="E952" s="152">
        <v>314</v>
      </c>
      <c r="F952" s="152">
        <v>0</v>
      </c>
      <c r="G952" s="152" t="s">
        <v>1389</v>
      </c>
    </row>
    <row r="953" spans="2:7">
      <c r="B953" s="163" t="s">
        <v>2338</v>
      </c>
      <c r="C953" s="152" t="s">
        <v>721</v>
      </c>
      <c r="D953" s="152">
        <v>31</v>
      </c>
      <c r="E953" s="152">
        <v>314</v>
      </c>
      <c r="F953" s="152">
        <v>3141</v>
      </c>
      <c r="G953" s="152" t="s">
        <v>1390</v>
      </c>
    </row>
    <row r="954" spans="2:7">
      <c r="B954" s="163" t="s">
        <v>2338</v>
      </c>
      <c r="C954" s="152" t="s">
        <v>721</v>
      </c>
      <c r="D954" s="152">
        <v>31</v>
      </c>
      <c r="E954" s="152">
        <v>314</v>
      </c>
      <c r="F954" s="152">
        <v>3142</v>
      </c>
      <c r="G954" s="152" t="s">
        <v>1391</v>
      </c>
    </row>
    <row r="955" spans="2:7">
      <c r="B955" s="163" t="s">
        <v>2338</v>
      </c>
      <c r="C955" s="152" t="s">
        <v>721</v>
      </c>
      <c r="D955" s="152">
        <v>31</v>
      </c>
      <c r="E955" s="152">
        <v>314</v>
      </c>
      <c r="F955" s="152">
        <v>3149</v>
      </c>
      <c r="G955" s="152" t="s">
        <v>1392</v>
      </c>
    </row>
    <row r="956" spans="2:7">
      <c r="B956" s="163" t="s">
        <v>2338</v>
      </c>
      <c r="C956" s="152" t="s">
        <v>721</v>
      </c>
      <c r="D956" s="152">
        <v>31</v>
      </c>
      <c r="E956" s="152">
        <v>315</v>
      </c>
      <c r="F956" s="152">
        <v>0</v>
      </c>
      <c r="G956" s="152" t="s">
        <v>1393</v>
      </c>
    </row>
    <row r="957" spans="2:7">
      <c r="B957" s="163" t="s">
        <v>2338</v>
      </c>
      <c r="C957" s="152" t="s">
        <v>721</v>
      </c>
      <c r="D957" s="152">
        <v>31</v>
      </c>
      <c r="E957" s="152">
        <v>315</v>
      </c>
      <c r="F957" s="152">
        <v>3151</v>
      </c>
      <c r="G957" s="152" t="s">
        <v>1394</v>
      </c>
    </row>
    <row r="958" spans="2:7">
      <c r="B958" s="163" t="s">
        <v>2338</v>
      </c>
      <c r="C958" s="152" t="s">
        <v>721</v>
      </c>
      <c r="D958" s="152">
        <v>31</v>
      </c>
      <c r="E958" s="152">
        <v>315</v>
      </c>
      <c r="F958" s="152">
        <v>3159</v>
      </c>
      <c r="G958" s="152" t="s">
        <v>1395</v>
      </c>
    </row>
    <row r="959" spans="2:7">
      <c r="B959" s="163" t="s">
        <v>2338</v>
      </c>
      <c r="C959" s="152" t="s">
        <v>721</v>
      </c>
      <c r="D959" s="152">
        <v>31</v>
      </c>
      <c r="E959" s="152">
        <v>319</v>
      </c>
      <c r="F959" s="152">
        <v>0</v>
      </c>
      <c r="G959" s="152" t="s">
        <v>1396</v>
      </c>
    </row>
    <row r="960" spans="2:7">
      <c r="B960" s="163" t="s">
        <v>2338</v>
      </c>
      <c r="C960" s="152" t="s">
        <v>721</v>
      </c>
      <c r="D960" s="152">
        <v>31</v>
      </c>
      <c r="E960" s="152">
        <v>319</v>
      </c>
      <c r="F960" s="152">
        <v>3191</v>
      </c>
      <c r="G960" s="152" t="s">
        <v>1397</v>
      </c>
    </row>
    <row r="961" spans="2:7">
      <c r="B961" s="163" t="s">
        <v>2338</v>
      </c>
      <c r="C961" s="152" t="s">
        <v>721</v>
      </c>
      <c r="D961" s="152">
        <v>31</v>
      </c>
      <c r="E961" s="152">
        <v>319</v>
      </c>
      <c r="F961" s="152">
        <v>3199</v>
      </c>
      <c r="G961" s="152" t="s">
        <v>1398</v>
      </c>
    </row>
    <row r="962" spans="2:7">
      <c r="B962" s="163" t="s">
        <v>2338</v>
      </c>
      <c r="C962" s="152" t="s">
        <v>721</v>
      </c>
      <c r="D962" s="152">
        <v>32</v>
      </c>
      <c r="E962" s="152">
        <v>0</v>
      </c>
      <c r="F962" s="152">
        <v>0</v>
      </c>
      <c r="G962" s="152" t="s">
        <v>1399</v>
      </c>
    </row>
    <row r="963" spans="2:7">
      <c r="B963" s="163" t="s">
        <v>2338</v>
      </c>
      <c r="C963" s="152" t="s">
        <v>721</v>
      </c>
      <c r="D963" s="152">
        <v>32</v>
      </c>
      <c r="E963" s="152">
        <v>320</v>
      </c>
      <c r="F963" s="152">
        <v>0</v>
      </c>
      <c r="G963" s="152" t="s">
        <v>1400</v>
      </c>
    </row>
    <row r="964" spans="2:7">
      <c r="B964" s="163" t="s">
        <v>2338</v>
      </c>
      <c r="C964" s="152" t="s">
        <v>721</v>
      </c>
      <c r="D964" s="152">
        <v>32</v>
      </c>
      <c r="E964" s="152">
        <v>320</v>
      </c>
      <c r="F964" s="152">
        <v>3200</v>
      </c>
      <c r="G964" s="152" t="s">
        <v>548</v>
      </c>
    </row>
    <row r="965" spans="2:7">
      <c r="B965" s="163" t="s">
        <v>2338</v>
      </c>
      <c r="C965" s="152" t="s">
        <v>721</v>
      </c>
      <c r="D965" s="152">
        <v>32</v>
      </c>
      <c r="E965" s="152">
        <v>320</v>
      </c>
      <c r="F965" s="152">
        <v>3209</v>
      </c>
      <c r="G965" s="152" t="s">
        <v>549</v>
      </c>
    </row>
    <row r="966" spans="2:7">
      <c r="B966" s="163" t="s">
        <v>2338</v>
      </c>
      <c r="C966" s="152" t="s">
        <v>721</v>
      </c>
      <c r="D966" s="152">
        <v>32</v>
      </c>
      <c r="E966" s="152">
        <v>321</v>
      </c>
      <c r="F966" s="152">
        <v>0</v>
      </c>
      <c r="G966" s="152" t="s">
        <v>1401</v>
      </c>
    </row>
    <row r="967" spans="2:7">
      <c r="B967" s="163" t="s">
        <v>2338</v>
      </c>
      <c r="C967" s="152" t="s">
        <v>721</v>
      </c>
      <c r="D967" s="152">
        <v>32</v>
      </c>
      <c r="E967" s="152">
        <v>321</v>
      </c>
      <c r="F967" s="152">
        <v>3211</v>
      </c>
      <c r="G967" s="152" t="s">
        <v>1402</v>
      </c>
    </row>
    <row r="968" spans="2:7">
      <c r="B968" s="163" t="s">
        <v>2338</v>
      </c>
      <c r="C968" s="152" t="s">
        <v>721</v>
      </c>
      <c r="D968" s="152">
        <v>32</v>
      </c>
      <c r="E968" s="152">
        <v>321</v>
      </c>
      <c r="F968" s="152">
        <v>3212</v>
      </c>
      <c r="G968" s="152" t="s">
        <v>1403</v>
      </c>
    </row>
    <row r="969" spans="2:7">
      <c r="B969" s="163" t="s">
        <v>2338</v>
      </c>
      <c r="C969" s="152" t="s">
        <v>721</v>
      </c>
      <c r="D969" s="152">
        <v>32</v>
      </c>
      <c r="E969" s="152">
        <v>321</v>
      </c>
      <c r="F969" s="152">
        <v>3219</v>
      </c>
      <c r="G969" s="152" t="s">
        <v>1404</v>
      </c>
    </row>
    <row r="970" spans="2:7">
      <c r="B970" s="163" t="s">
        <v>2338</v>
      </c>
      <c r="C970" s="152" t="s">
        <v>721</v>
      </c>
      <c r="D970" s="152">
        <v>32</v>
      </c>
      <c r="E970" s="152">
        <v>322</v>
      </c>
      <c r="F970" s="152">
        <v>0</v>
      </c>
      <c r="G970" s="152" t="s">
        <v>1405</v>
      </c>
    </row>
    <row r="971" spans="2:7">
      <c r="B971" s="163" t="s">
        <v>2338</v>
      </c>
      <c r="C971" s="152" t="s">
        <v>721</v>
      </c>
      <c r="D971" s="152">
        <v>32</v>
      </c>
      <c r="E971" s="152">
        <v>322</v>
      </c>
      <c r="F971" s="152">
        <v>3221</v>
      </c>
      <c r="G971" s="152" t="s">
        <v>1406</v>
      </c>
    </row>
    <row r="972" spans="2:7">
      <c r="B972" s="163" t="s">
        <v>2338</v>
      </c>
      <c r="C972" s="152" t="s">
        <v>721</v>
      </c>
      <c r="D972" s="152">
        <v>32</v>
      </c>
      <c r="E972" s="152">
        <v>322</v>
      </c>
      <c r="F972" s="152">
        <v>3222</v>
      </c>
      <c r="G972" s="152" t="s">
        <v>1407</v>
      </c>
    </row>
    <row r="973" spans="2:7">
      <c r="B973" s="163" t="s">
        <v>2338</v>
      </c>
      <c r="C973" s="152" t="s">
        <v>721</v>
      </c>
      <c r="D973" s="152">
        <v>32</v>
      </c>
      <c r="E973" s="152">
        <v>322</v>
      </c>
      <c r="F973" s="152">
        <v>3223</v>
      </c>
      <c r="G973" s="152" t="s">
        <v>1408</v>
      </c>
    </row>
    <row r="974" spans="2:7">
      <c r="B974" s="163" t="s">
        <v>2338</v>
      </c>
      <c r="C974" s="152" t="s">
        <v>721</v>
      </c>
      <c r="D974" s="152">
        <v>32</v>
      </c>
      <c r="E974" s="152">
        <v>322</v>
      </c>
      <c r="F974" s="152">
        <v>3224</v>
      </c>
      <c r="G974" s="152" t="s">
        <v>1409</v>
      </c>
    </row>
    <row r="975" spans="2:7">
      <c r="B975" s="163" t="s">
        <v>2338</v>
      </c>
      <c r="C975" s="152" t="s">
        <v>721</v>
      </c>
      <c r="D975" s="152">
        <v>32</v>
      </c>
      <c r="E975" s="152">
        <v>322</v>
      </c>
      <c r="F975" s="152">
        <v>3229</v>
      </c>
      <c r="G975" s="152" t="s">
        <v>1410</v>
      </c>
    </row>
    <row r="976" spans="2:7">
      <c r="B976" s="163" t="s">
        <v>2338</v>
      </c>
      <c r="C976" s="152" t="s">
        <v>721</v>
      </c>
      <c r="D976" s="152">
        <v>32</v>
      </c>
      <c r="E976" s="152">
        <v>323</v>
      </c>
      <c r="F976" s="152">
        <v>0</v>
      </c>
      <c r="G976" s="152" t="s">
        <v>1411</v>
      </c>
    </row>
    <row r="977" spans="2:7">
      <c r="B977" s="163" t="s">
        <v>2338</v>
      </c>
      <c r="C977" s="152" t="s">
        <v>721</v>
      </c>
      <c r="D977" s="152">
        <v>32</v>
      </c>
      <c r="E977" s="152">
        <v>323</v>
      </c>
      <c r="F977" s="152">
        <v>3231</v>
      </c>
      <c r="G977" s="152" t="s">
        <v>1411</v>
      </c>
    </row>
    <row r="978" spans="2:7">
      <c r="B978" s="163" t="s">
        <v>2338</v>
      </c>
      <c r="C978" s="152" t="s">
        <v>721</v>
      </c>
      <c r="D978" s="152">
        <v>32</v>
      </c>
      <c r="E978" s="152">
        <v>324</v>
      </c>
      <c r="F978" s="152">
        <v>0</v>
      </c>
      <c r="G978" s="152" t="s">
        <v>1412</v>
      </c>
    </row>
    <row r="979" spans="2:7">
      <c r="B979" s="163" t="s">
        <v>2338</v>
      </c>
      <c r="C979" s="152" t="s">
        <v>721</v>
      </c>
      <c r="D979" s="152">
        <v>32</v>
      </c>
      <c r="E979" s="152">
        <v>324</v>
      </c>
      <c r="F979" s="152">
        <v>3241</v>
      </c>
      <c r="G979" s="152" t="s">
        <v>1413</v>
      </c>
    </row>
    <row r="980" spans="2:7">
      <c r="B980" s="163" t="s">
        <v>2338</v>
      </c>
      <c r="C980" s="152" t="s">
        <v>721</v>
      </c>
      <c r="D980" s="152">
        <v>32</v>
      </c>
      <c r="E980" s="152">
        <v>324</v>
      </c>
      <c r="F980" s="152">
        <v>3249</v>
      </c>
      <c r="G980" s="152" t="s">
        <v>1414</v>
      </c>
    </row>
    <row r="981" spans="2:7">
      <c r="B981" s="163" t="s">
        <v>2338</v>
      </c>
      <c r="C981" s="152" t="s">
        <v>721</v>
      </c>
      <c r="D981" s="152">
        <v>32</v>
      </c>
      <c r="E981" s="152">
        <v>325</v>
      </c>
      <c r="F981" s="152">
        <v>0</v>
      </c>
      <c r="G981" s="152" t="s">
        <v>1415</v>
      </c>
    </row>
    <row r="982" spans="2:7">
      <c r="B982" s="163" t="s">
        <v>2338</v>
      </c>
      <c r="C982" s="152" t="s">
        <v>721</v>
      </c>
      <c r="D982" s="152">
        <v>32</v>
      </c>
      <c r="E982" s="152">
        <v>325</v>
      </c>
      <c r="F982" s="152">
        <v>3251</v>
      </c>
      <c r="G982" s="152" t="s">
        <v>1416</v>
      </c>
    </row>
    <row r="983" spans="2:7">
      <c r="B983" s="163" t="s">
        <v>2338</v>
      </c>
      <c r="C983" s="152" t="s">
        <v>721</v>
      </c>
      <c r="D983" s="152">
        <v>32</v>
      </c>
      <c r="E983" s="152">
        <v>325</v>
      </c>
      <c r="F983" s="152">
        <v>3252</v>
      </c>
      <c r="G983" s="152" t="s">
        <v>1417</v>
      </c>
    </row>
    <row r="984" spans="2:7">
      <c r="B984" s="163" t="s">
        <v>2338</v>
      </c>
      <c r="C984" s="152" t="s">
        <v>721</v>
      </c>
      <c r="D984" s="152">
        <v>32</v>
      </c>
      <c r="E984" s="152">
        <v>325</v>
      </c>
      <c r="F984" s="152">
        <v>3253</v>
      </c>
      <c r="G984" s="152" t="s">
        <v>1418</v>
      </c>
    </row>
    <row r="985" spans="2:7">
      <c r="B985" s="163" t="s">
        <v>2338</v>
      </c>
      <c r="C985" s="152" t="s">
        <v>721</v>
      </c>
      <c r="D985" s="152">
        <v>32</v>
      </c>
      <c r="E985" s="152">
        <v>326</v>
      </c>
      <c r="F985" s="152">
        <v>0</v>
      </c>
      <c r="G985" s="152" t="s">
        <v>1419</v>
      </c>
    </row>
    <row r="986" spans="2:7">
      <c r="B986" s="163" t="s">
        <v>2338</v>
      </c>
      <c r="C986" s="152" t="s">
        <v>721</v>
      </c>
      <c r="D986" s="152">
        <v>32</v>
      </c>
      <c r="E986" s="152">
        <v>326</v>
      </c>
      <c r="F986" s="152">
        <v>3261</v>
      </c>
      <c r="G986" s="152" t="s">
        <v>1420</v>
      </c>
    </row>
    <row r="987" spans="2:7">
      <c r="B987" s="163" t="s">
        <v>2338</v>
      </c>
      <c r="C987" s="152" t="s">
        <v>721</v>
      </c>
      <c r="D987" s="152">
        <v>32</v>
      </c>
      <c r="E987" s="152">
        <v>326</v>
      </c>
      <c r="F987" s="152">
        <v>3262</v>
      </c>
      <c r="G987" s="152" t="s">
        <v>1421</v>
      </c>
    </row>
    <row r="988" spans="2:7">
      <c r="B988" s="163" t="s">
        <v>2338</v>
      </c>
      <c r="C988" s="152" t="s">
        <v>721</v>
      </c>
      <c r="D988" s="152">
        <v>32</v>
      </c>
      <c r="E988" s="152">
        <v>326</v>
      </c>
      <c r="F988" s="152">
        <v>3269</v>
      </c>
      <c r="G988" s="152" t="s">
        <v>1422</v>
      </c>
    </row>
    <row r="989" spans="2:7">
      <c r="B989" s="163" t="s">
        <v>2338</v>
      </c>
      <c r="C989" s="152" t="s">
        <v>721</v>
      </c>
      <c r="D989" s="152">
        <v>32</v>
      </c>
      <c r="E989" s="152">
        <v>327</v>
      </c>
      <c r="F989" s="152">
        <v>0</v>
      </c>
      <c r="G989" s="152" t="s">
        <v>1423</v>
      </c>
    </row>
    <row r="990" spans="2:7">
      <c r="B990" s="163" t="s">
        <v>2338</v>
      </c>
      <c r="C990" s="152" t="s">
        <v>721</v>
      </c>
      <c r="D990" s="152">
        <v>32</v>
      </c>
      <c r="E990" s="152">
        <v>327</v>
      </c>
      <c r="F990" s="152">
        <v>3271</v>
      </c>
      <c r="G990" s="152" t="s">
        <v>1423</v>
      </c>
    </row>
    <row r="991" spans="2:7">
      <c r="B991" s="163" t="s">
        <v>2338</v>
      </c>
      <c r="C991" s="152" t="s">
        <v>721</v>
      </c>
      <c r="D991" s="152">
        <v>32</v>
      </c>
      <c r="E991" s="152">
        <v>328</v>
      </c>
      <c r="F991" s="152">
        <v>0</v>
      </c>
      <c r="G991" s="152" t="s">
        <v>1424</v>
      </c>
    </row>
    <row r="992" spans="2:7">
      <c r="B992" s="163" t="s">
        <v>2338</v>
      </c>
      <c r="C992" s="152" t="s">
        <v>721</v>
      </c>
      <c r="D992" s="152">
        <v>32</v>
      </c>
      <c r="E992" s="152">
        <v>328</v>
      </c>
      <c r="F992" s="152">
        <v>3281</v>
      </c>
      <c r="G992" s="152" t="s">
        <v>1425</v>
      </c>
    </row>
    <row r="993" spans="2:7">
      <c r="B993" s="163" t="s">
        <v>2338</v>
      </c>
      <c r="C993" s="152" t="s">
        <v>721</v>
      </c>
      <c r="D993" s="152">
        <v>32</v>
      </c>
      <c r="E993" s="152">
        <v>328</v>
      </c>
      <c r="F993" s="152">
        <v>3282</v>
      </c>
      <c r="G993" s="152" t="s">
        <v>1426</v>
      </c>
    </row>
    <row r="994" spans="2:7">
      <c r="B994" s="163" t="s">
        <v>2338</v>
      </c>
      <c r="C994" s="152" t="s">
        <v>721</v>
      </c>
      <c r="D994" s="152">
        <v>32</v>
      </c>
      <c r="E994" s="152">
        <v>328</v>
      </c>
      <c r="F994" s="152">
        <v>3283</v>
      </c>
      <c r="G994" s="152" t="s">
        <v>1427</v>
      </c>
    </row>
    <row r="995" spans="2:7">
      <c r="B995" s="163" t="s">
        <v>2338</v>
      </c>
      <c r="C995" s="152" t="s">
        <v>721</v>
      </c>
      <c r="D995" s="152">
        <v>32</v>
      </c>
      <c r="E995" s="152">
        <v>328</v>
      </c>
      <c r="F995" s="152">
        <v>3284</v>
      </c>
      <c r="G995" s="152" t="s">
        <v>1428</v>
      </c>
    </row>
    <row r="996" spans="2:7">
      <c r="B996" s="163" t="s">
        <v>2338</v>
      </c>
      <c r="C996" s="152" t="s">
        <v>721</v>
      </c>
      <c r="D996" s="152">
        <v>32</v>
      </c>
      <c r="E996" s="152">
        <v>328</v>
      </c>
      <c r="F996" s="152">
        <v>3285</v>
      </c>
      <c r="G996" s="152" t="s">
        <v>1429</v>
      </c>
    </row>
    <row r="997" spans="2:7">
      <c r="B997" s="163" t="s">
        <v>2338</v>
      </c>
      <c r="C997" s="152" t="s">
        <v>721</v>
      </c>
      <c r="D997" s="152">
        <v>32</v>
      </c>
      <c r="E997" s="152">
        <v>328</v>
      </c>
      <c r="F997" s="152">
        <v>3289</v>
      </c>
      <c r="G997" s="152" t="s">
        <v>1430</v>
      </c>
    </row>
    <row r="998" spans="2:7">
      <c r="B998" s="163" t="s">
        <v>2338</v>
      </c>
      <c r="C998" s="152" t="s">
        <v>721</v>
      </c>
      <c r="D998" s="152">
        <v>32</v>
      </c>
      <c r="E998" s="152">
        <v>329</v>
      </c>
      <c r="F998" s="152">
        <v>0</v>
      </c>
      <c r="G998" s="152" t="s">
        <v>1431</v>
      </c>
    </row>
    <row r="999" spans="2:7">
      <c r="B999" s="163" t="s">
        <v>2338</v>
      </c>
      <c r="C999" s="152" t="s">
        <v>721</v>
      </c>
      <c r="D999" s="152">
        <v>32</v>
      </c>
      <c r="E999" s="152">
        <v>329</v>
      </c>
      <c r="F999" s="152">
        <v>3291</v>
      </c>
      <c r="G999" s="152" t="s">
        <v>1432</v>
      </c>
    </row>
    <row r="1000" spans="2:7">
      <c r="B1000" s="163" t="s">
        <v>2338</v>
      </c>
      <c r="C1000" s="152" t="s">
        <v>721</v>
      </c>
      <c r="D1000" s="152">
        <v>32</v>
      </c>
      <c r="E1000" s="152">
        <v>329</v>
      </c>
      <c r="F1000" s="152">
        <v>3292</v>
      </c>
      <c r="G1000" s="152" t="s">
        <v>1433</v>
      </c>
    </row>
    <row r="1001" spans="2:7">
      <c r="B1001" s="163" t="s">
        <v>2338</v>
      </c>
      <c r="C1001" s="152" t="s">
        <v>721</v>
      </c>
      <c r="D1001" s="152">
        <v>32</v>
      </c>
      <c r="E1001" s="152">
        <v>329</v>
      </c>
      <c r="F1001" s="152">
        <v>3293</v>
      </c>
      <c r="G1001" s="152" t="s">
        <v>1434</v>
      </c>
    </row>
    <row r="1002" spans="2:7">
      <c r="B1002" s="163" t="s">
        <v>2338</v>
      </c>
      <c r="C1002" s="152" t="s">
        <v>721</v>
      </c>
      <c r="D1002" s="152">
        <v>32</v>
      </c>
      <c r="E1002" s="152">
        <v>329</v>
      </c>
      <c r="F1002" s="152">
        <v>3294</v>
      </c>
      <c r="G1002" s="152" t="s">
        <v>1435</v>
      </c>
    </row>
    <row r="1003" spans="2:7">
      <c r="B1003" s="163" t="s">
        <v>2338</v>
      </c>
      <c r="C1003" s="152" t="s">
        <v>721</v>
      </c>
      <c r="D1003" s="152">
        <v>32</v>
      </c>
      <c r="E1003" s="152">
        <v>329</v>
      </c>
      <c r="F1003" s="152">
        <v>3295</v>
      </c>
      <c r="G1003" s="152" t="s">
        <v>1436</v>
      </c>
    </row>
    <row r="1004" spans="2:7">
      <c r="B1004" s="163" t="s">
        <v>2338</v>
      </c>
      <c r="C1004" s="152" t="s">
        <v>721</v>
      </c>
      <c r="D1004" s="152">
        <v>32</v>
      </c>
      <c r="E1004" s="152">
        <v>329</v>
      </c>
      <c r="F1004" s="152">
        <v>3296</v>
      </c>
      <c r="G1004" s="152" t="s">
        <v>1437</v>
      </c>
    </row>
    <row r="1005" spans="2:7">
      <c r="B1005" s="163" t="s">
        <v>2338</v>
      </c>
      <c r="C1005" s="152" t="s">
        <v>721</v>
      </c>
      <c r="D1005" s="152">
        <v>32</v>
      </c>
      <c r="E1005" s="152">
        <v>329</v>
      </c>
      <c r="F1005" s="152">
        <v>3297</v>
      </c>
      <c r="G1005" s="152" t="s">
        <v>1438</v>
      </c>
    </row>
    <row r="1006" spans="2:7">
      <c r="B1006" s="163" t="s">
        <v>2338</v>
      </c>
      <c r="C1006" s="152" t="s">
        <v>721</v>
      </c>
      <c r="D1006" s="152">
        <v>32</v>
      </c>
      <c r="E1006" s="152">
        <v>329</v>
      </c>
      <c r="F1006" s="152">
        <v>3299</v>
      </c>
      <c r="G1006" s="152" t="s">
        <v>1439</v>
      </c>
    </row>
    <row r="1007" spans="2:7">
      <c r="B1007" s="163" t="s">
        <v>2338</v>
      </c>
      <c r="C1007" s="152" t="s">
        <v>1440</v>
      </c>
      <c r="D1007" s="152">
        <v>0</v>
      </c>
      <c r="E1007" s="152">
        <v>0</v>
      </c>
      <c r="F1007" s="152">
        <v>0</v>
      </c>
      <c r="G1007" s="152" t="s">
        <v>1441</v>
      </c>
    </row>
    <row r="1008" spans="2:7">
      <c r="B1008" s="163" t="s">
        <v>2338</v>
      </c>
      <c r="C1008" s="152" t="s">
        <v>1440</v>
      </c>
      <c r="D1008" s="152">
        <v>33</v>
      </c>
      <c r="E1008" s="152">
        <v>0</v>
      </c>
      <c r="F1008" s="152">
        <v>0</v>
      </c>
      <c r="G1008" s="152" t="s">
        <v>1442</v>
      </c>
    </row>
    <row r="1009" spans="2:7">
      <c r="B1009" s="163" t="s">
        <v>2338</v>
      </c>
      <c r="C1009" s="152" t="s">
        <v>1440</v>
      </c>
      <c r="D1009" s="152">
        <v>33</v>
      </c>
      <c r="E1009" s="152">
        <v>330</v>
      </c>
      <c r="F1009" s="152">
        <v>0</v>
      </c>
      <c r="G1009" s="152" t="s">
        <v>1443</v>
      </c>
    </row>
    <row r="1010" spans="2:7">
      <c r="B1010" s="163" t="s">
        <v>2338</v>
      </c>
      <c r="C1010" s="152" t="s">
        <v>1440</v>
      </c>
      <c r="D1010" s="152">
        <v>33</v>
      </c>
      <c r="E1010" s="152">
        <v>330</v>
      </c>
      <c r="F1010" s="152">
        <v>3300</v>
      </c>
      <c r="G1010" s="152" t="s">
        <v>548</v>
      </c>
    </row>
    <row r="1011" spans="2:7">
      <c r="B1011" s="163" t="s">
        <v>2338</v>
      </c>
      <c r="C1011" s="152" t="s">
        <v>1440</v>
      </c>
      <c r="D1011" s="152">
        <v>33</v>
      </c>
      <c r="E1011" s="152">
        <v>330</v>
      </c>
      <c r="F1011" s="152">
        <v>3309</v>
      </c>
      <c r="G1011" s="152" t="s">
        <v>549</v>
      </c>
    </row>
    <row r="1012" spans="2:7">
      <c r="B1012" s="163" t="s">
        <v>2338</v>
      </c>
      <c r="C1012" s="152" t="s">
        <v>1440</v>
      </c>
      <c r="D1012" s="152">
        <v>33</v>
      </c>
      <c r="E1012" s="152">
        <v>331</v>
      </c>
      <c r="F1012" s="152">
        <v>0</v>
      </c>
      <c r="G1012" s="152" t="s">
        <v>1442</v>
      </c>
    </row>
    <row r="1013" spans="2:7">
      <c r="B1013" s="163" t="s">
        <v>2338</v>
      </c>
      <c r="C1013" s="152" t="s">
        <v>1440</v>
      </c>
      <c r="D1013" s="152">
        <v>33</v>
      </c>
      <c r="E1013" s="152">
        <v>331</v>
      </c>
      <c r="F1013" s="152">
        <v>3311</v>
      </c>
      <c r="G1013" s="152" t="s">
        <v>1444</v>
      </c>
    </row>
    <row r="1014" spans="2:7">
      <c r="B1014" s="163" t="s">
        <v>2338</v>
      </c>
      <c r="C1014" s="152" t="s">
        <v>1440</v>
      </c>
      <c r="D1014" s="152">
        <v>33</v>
      </c>
      <c r="E1014" s="152">
        <v>331</v>
      </c>
      <c r="F1014" s="152">
        <v>3312</v>
      </c>
      <c r="G1014" s="152" t="s">
        <v>1445</v>
      </c>
    </row>
    <row r="1015" spans="2:7">
      <c r="B1015" s="163" t="s">
        <v>2338</v>
      </c>
      <c r="C1015" s="152" t="s">
        <v>1440</v>
      </c>
      <c r="D1015" s="152">
        <v>34</v>
      </c>
      <c r="E1015" s="152">
        <v>0</v>
      </c>
      <c r="F1015" s="152">
        <v>0</v>
      </c>
      <c r="G1015" s="152" t="s">
        <v>1446</v>
      </c>
    </row>
    <row r="1016" spans="2:7">
      <c r="B1016" s="163" t="s">
        <v>2338</v>
      </c>
      <c r="C1016" s="152" t="s">
        <v>1440</v>
      </c>
      <c r="D1016" s="152">
        <v>34</v>
      </c>
      <c r="E1016" s="152">
        <v>340</v>
      </c>
      <c r="F1016" s="152">
        <v>0</v>
      </c>
      <c r="G1016" s="152" t="s">
        <v>1447</v>
      </c>
    </row>
    <row r="1017" spans="2:7">
      <c r="B1017" s="163" t="s">
        <v>2338</v>
      </c>
      <c r="C1017" s="152" t="s">
        <v>1440</v>
      </c>
      <c r="D1017" s="152">
        <v>34</v>
      </c>
      <c r="E1017" s="152">
        <v>340</v>
      </c>
      <c r="F1017" s="152">
        <v>3400</v>
      </c>
      <c r="G1017" s="152" t="s">
        <v>548</v>
      </c>
    </row>
    <row r="1018" spans="2:7">
      <c r="B1018" s="163" t="s">
        <v>2338</v>
      </c>
      <c r="C1018" s="152" t="s">
        <v>1440</v>
      </c>
      <c r="D1018" s="152">
        <v>34</v>
      </c>
      <c r="E1018" s="152">
        <v>340</v>
      </c>
      <c r="F1018" s="152">
        <v>3409</v>
      </c>
      <c r="G1018" s="152" t="s">
        <v>549</v>
      </c>
    </row>
    <row r="1019" spans="2:7">
      <c r="B1019" s="163" t="s">
        <v>2338</v>
      </c>
      <c r="C1019" s="152" t="s">
        <v>1440</v>
      </c>
      <c r="D1019" s="152">
        <v>34</v>
      </c>
      <c r="E1019" s="152">
        <v>341</v>
      </c>
      <c r="F1019" s="152">
        <v>0</v>
      </c>
      <c r="G1019" s="152" t="s">
        <v>1446</v>
      </c>
    </row>
    <row r="1020" spans="2:7">
      <c r="B1020" s="163" t="s">
        <v>2338</v>
      </c>
      <c r="C1020" s="152" t="s">
        <v>1440</v>
      </c>
      <c r="D1020" s="152">
        <v>34</v>
      </c>
      <c r="E1020" s="152">
        <v>341</v>
      </c>
      <c r="F1020" s="152">
        <v>3411</v>
      </c>
      <c r="G1020" s="152" t="s">
        <v>1448</v>
      </c>
    </row>
    <row r="1021" spans="2:7">
      <c r="B1021" s="163" t="s">
        <v>2338</v>
      </c>
      <c r="C1021" s="152" t="s">
        <v>1440</v>
      </c>
      <c r="D1021" s="152">
        <v>34</v>
      </c>
      <c r="E1021" s="152">
        <v>341</v>
      </c>
      <c r="F1021" s="152">
        <v>3412</v>
      </c>
      <c r="G1021" s="152" t="s">
        <v>1449</v>
      </c>
    </row>
    <row r="1022" spans="2:7">
      <c r="B1022" s="163" t="s">
        <v>2338</v>
      </c>
      <c r="C1022" s="152" t="s">
        <v>1440</v>
      </c>
      <c r="D1022" s="152">
        <v>35</v>
      </c>
      <c r="E1022" s="152">
        <v>0</v>
      </c>
      <c r="F1022" s="152">
        <v>0</v>
      </c>
      <c r="G1022" s="152" t="s">
        <v>1450</v>
      </c>
    </row>
    <row r="1023" spans="2:7">
      <c r="B1023" s="163" t="s">
        <v>2338</v>
      </c>
      <c r="C1023" s="152" t="s">
        <v>1440</v>
      </c>
      <c r="D1023" s="152">
        <v>35</v>
      </c>
      <c r="E1023" s="152">
        <v>350</v>
      </c>
      <c r="F1023" s="152">
        <v>0</v>
      </c>
      <c r="G1023" s="152" t="s">
        <v>1451</v>
      </c>
    </row>
    <row r="1024" spans="2:7">
      <c r="B1024" s="163" t="s">
        <v>2338</v>
      </c>
      <c r="C1024" s="152" t="s">
        <v>1440</v>
      </c>
      <c r="D1024" s="152">
        <v>35</v>
      </c>
      <c r="E1024" s="152">
        <v>350</v>
      </c>
      <c r="F1024" s="152">
        <v>3500</v>
      </c>
      <c r="G1024" s="152" t="s">
        <v>548</v>
      </c>
    </row>
    <row r="1025" spans="2:7">
      <c r="B1025" s="163" t="s">
        <v>2338</v>
      </c>
      <c r="C1025" s="152" t="s">
        <v>1440</v>
      </c>
      <c r="D1025" s="152">
        <v>35</v>
      </c>
      <c r="E1025" s="152">
        <v>350</v>
      </c>
      <c r="F1025" s="152">
        <v>3509</v>
      </c>
      <c r="G1025" s="152" t="s">
        <v>549</v>
      </c>
    </row>
    <row r="1026" spans="2:7">
      <c r="B1026" s="163" t="s">
        <v>2338</v>
      </c>
      <c r="C1026" s="152" t="s">
        <v>1440</v>
      </c>
      <c r="D1026" s="152">
        <v>35</v>
      </c>
      <c r="E1026" s="152">
        <v>351</v>
      </c>
      <c r="F1026" s="152">
        <v>0</v>
      </c>
      <c r="G1026" s="152" t="s">
        <v>1450</v>
      </c>
    </row>
    <row r="1027" spans="2:7">
      <c r="B1027" s="163" t="s">
        <v>2338</v>
      </c>
      <c r="C1027" s="152" t="s">
        <v>1440</v>
      </c>
      <c r="D1027" s="152">
        <v>35</v>
      </c>
      <c r="E1027" s="152">
        <v>351</v>
      </c>
      <c r="F1027" s="152">
        <v>3511</v>
      </c>
      <c r="G1027" s="152" t="s">
        <v>1450</v>
      </c>
    </row>
    <row r="1028" spans="2:7">
      <c r="B1028" s="163" t="s">
        <v>2338</v>
      </c>
      <c r="C1028" s="152" t="s">
        <v>1440</v>
      </c>
      <c r="D1028" s="152">
        <v>36</v>
      </c>
      <c r="E1028" s="152">
        <v>0</v>
      </c>
      <c r="F1028" s="152">
        <v>0</v>
      </c>
      <c r="G1028" s="152" t="s">
        <v>1452</v>
      </c>
    </row>
    <row r="1029" spans="2:7">
      <c r="B1029" s="163" t="s">
        <v>2338</v>
      </c>
      <c r="C1029" s="152" t="s">
        <v>1440</v>
      </c>
      <c r="D1029" s="152">
        <v>36</v>
      </c>
      <c r="E1029" s="152">
        <v>360</v>
      </c>
      <c r="F1029" s="152">
        <v>0</v>
      </c>
      <c r="G1029" s="152" t="s">
        <v>1453</v>
      </c>
    </row>
    <row r="1030" spans="2:7">
      <c r="B1030" s="163" t="s">
        <v>2338</v>
      </c>
      <c r="C1030" s="152" t="s">
        <v>1440</v>
      </c>
      <c r="D1030" s="152">
        <v>36</v>
      </c>
      <c r="E1030" s="152">
        <v>360</v>
      </c>
      <c r="F1030" s="152">
        <v>3600</v>
      </c>
      <c r="G1030" s="152" t="s">
        <v>548</v>
      </c>
    </row>
    <row r="1031" spans="2:7">
      <c r="B1031" s="163" t="s">
        <v>2338</v>
      </c>
      <c r="C1031" s="152" t="s">
        <v>1440</v>
      </c>
      <c r="D1031" s="152">
        <v>36</v>
      </c>
      <c r="E1031" s="152">
        <v>360</v>
      </c>
      <c r="F1031" s="152">
        <v>3609</v>
      </c>
      <c r="G1031" s="152" t="s">
        <v>549</v>
      </c>
    </row>
    <row r="1032" spans="2:7">
      <c r="B1032" s="163" t="s">
        <v>2338</v>
      </c>
      <c r="C1032" s="152" t="s">
        <v>1440</v>
      </c>
      <c r="D1032" s="152">
        <v>36</v>
      </c>
      <c r="E1032" s="152">
        <v>361</v>
      </c>
      <c r="F1032" s="152">
        <v>0</v>
      </c>
      <c r="G1032" s="152" t="s">
        <v>1454</v>
      </c>
    </row>
    <row r="1033" spans="2:7">
      <c r="B1033" s="163" t="s">
        <v>2338</v>
      </c>
      <c r="C1033" s="152" t="s">
        <v>1440</v>
      </c>
      <c r="D1033" s="152">
        <v>36</v>
      </c>
      <c r="E1033" s="152">
        <v>361</v>
      </c>
      <c r="F1033" s="152">
        <v>3611</v>
      </c>
      <c r="G1033" s="152" t="s">
        <v>1454</v>
      </c>
    </row>
    <row r="1034" spans="2:7">
      <c r="B1034" s="163" t="s">
        <v>2338</v>
      </c>
      <c r="C1034" s="152" t="s">
        <v>1440</v>
      </c>
      <c r="D1034" s="152">
        <v>36</v>
      </c>
      <c r="E1034" s="152">
        <v>362</v>
      </c>
      <c r="F1034" s="152">
        <v>0</v>
      </c>
      <c r="G1034" s="152" t="s">
        <v>1455</v>
      </c>
    </row>
    <row r="1035" spans="2:7">
      <c r="B1035" s="163" t="s">
        <v>2338</v>
      </c>
      <c r="C1035" s="152" t="s">
        <v>1440</v>
      </c>
      <c r="D1035" s="152">
        <v>36</v>
      </c>
      <c r="E1035" s="152">
        <v>362</v>
      </c>
      <c r="F1035" s="152">
        <v>3621</v>
      </c>
      <c r="G1035" s="152" t="s">
        <v>1455</v>
      </c>
    </row>
    <row r="1036" spans="2:7">
      <c r="B1036" s="163" t="s">
        <v>2338</v>
      </c>
      <c r="C1036" s="152" t="s">
        <v>1440</v>
      </c>
      <c r="D1036" s="152">
        <v>36</v>
      </c>
      <c r="E1036" s="152">
        <v>363</v>
      </c>
      <c r="F1036" s="152">
        <v>0</v>
      </c>
      <c r="G1036" s="152" t="s">
        <v>1456</v>
      </c>
    </row>
    <row r="1037" spans="2:7">
      <c r="B1037" s="163" t="s">
        <v>2338</v>
      </c>
      <c r="C1037" s="152" t="s">
        <v>1440</v>
      </c>
      <c r="D1037" s="152">
        <v>36</v>
      </c>
      <c r="E1037" s="152">
        <v>363</v>
      </c>
      <c r="F1037" s="152">
        <v>3631</v>
      </c>
      <c r="G1037" s="152" t="s">
        <v>1457</v>
      </c>
    </row>
    <row r="1038" spans="2:7">
      <c r="B1038" s="163" t="s">
        <v>2338</v>
      </c>
      <c r="C1038" s="152" t="s">
        <v>1440</v>
      </c>
      <c r="D1038" s="152">
        <v>36</v>
      </c>
      <c r="E1038" s="152">
        <v>363</v>
      </c>
      <c r="F1038" s="152">
        <v>3632</v>
      </c>
      <c r="G1038" s="152" t="s">
        <v>1458</v>
      </c>
    </row>
    <row r="1039" spans="2:7">
      <c r="B1039" s="163" t="s">
        <v>2338</v>
      </c>
      <c r="C1039" s="152" t="s">
        <v>1459</v>
      </c>
      <c r="D1039" s="152">
        <v>0</v>
      </c>
      <c r="E1039" s="152">
        <v>0</v>
      </c>
      <c r="F1039" s="152">
        <v>0</v>
      </c>
      <c r="G1039" s="152" t="s">
        <v>1460</v>
      </c>
    </row>
    <row r="1040" spans="2:7">
      <c r="B1040" s="163" t="s">
        <v>2338</v>
      </c>
      <c r="C1040" s="152" t="s">
        <v>1459</v>
      </c>
      <c r="D1040" s="152">
        <v>37</v>
      </c>
      <c r="E1040" s="152">
        <v>0</v>
      </c>
      <c r="F1040" s="152">
        <v>0</v>
      </c>
      <c r="G1040" s="152" t="s">
        <v>1461</v>
      </c>
    </row>
    <row r="1041" spans="2:7">
      <c r="B1041" s="163" t="s">
        <v>2338</v>
      </c>
      <c r="C1041" s="152" t="s">
        <v>1459</v>
      </c>
      <c r="D1041" s="152">
        <v>37</v>
      </c>
      <c r="E1041" s="152">
        <v>370</v>
      </c>
      <c r="F1041" s="152">
        <v>0</v>
      </c>
      <c r="G1041" s="152" t="s">
        <v>1462</v>
      </c>
    </row>
    <row r="1042" spans="2:7">
      <c r="B1042" s="163" t="s">
        <v>2338</v>
      </c>
      <c r="C1042" s="152" t="s">
        <v>1459</v>
      </c>
      <c r="D1042" s="152">
        <v>37</v>
      </c>
      <c r="E1042" s="152">
        <v>370</v>
      </c>
      <c r="F1042" s="152">
        <v>3700</v>
      </c>
      <c r="G1042" s="152" t="s">
        <v>548</v>
      </c>
    </row>
    <row r="1043" spans="2:7">
      <c r="B1043" s="163" t="s">
        <v>2338</v>
      </c>
      <c r="C1043" s="152" t="s">
        <v>1459</v>
      </c>
      <c r="D1043" s="152">
        <v>37</v>
      </c>
      <c r="E1043" s="152">
        <v>370</v>
      </c>
      <c r="F1043" s="152">
        <v>3709</v>
      </c>
      <c r="G1043" s="152" t="s">
        <v>549</v>
      </c>
    </row>
    <row r="1044" spans="2:7">
      <c r="B1044" s="163" t="s">
        <v>2338</v>
      </c>
      <c r="C1044" s="152" t="s">
        <v>1459</v>
      </c>
      <c r="D1044" s="152">
        <v>37</v>
      </c>
      <c r="E1044" s="152">
        <v>371</v>
      </c>
      <c r="F1044" s="152">
        <v>0</v>
      </c>
      <c r="G1044" s="152" t="s">
        <v>1463</v>
      </c>
    </row>
    <row r="1045" spans="2:7">
      <c r="B1045" s="163" t="s">
        <v>2338</v>
      </c>
      <c r="C1045" s="152" t="s">
        <v>1459</v>
      </c>
      <c r="D1045" s="152">
        <v>37</v>
      </c>
      <c r="E1045" s="152">
        <v>371</v>
      </c>
      <c r="F1045" s="152">
        <v>3711</v>
      </c>
      <c r="G1045" s="152" t="s">
        <v>1464</v>
      </c>
    </row>
    <row r="1046" spans="2:7">
      <c r="B1046" s="163" t="s">
        <v>2338</v>
      </c>
      <c r="C1046" s="152" t="s">
        <v>1459</v>
      </c>
      <c r="D1046" s="152">
        <v>37</v>
      </c>
      <c r="E1046" s="152">
        <v>371</v>
      </c>
      <c r="F1046" s="152">
        <v>3712</v>
      </c>
      <c r="G1046" s="152" t="s">
        <v>1465</v>
      </c>
    </row>
    <row r="1047" spans="2:7">
      <c r="B1047" s="163" t="s">
        <v>2338</v>
      </c>
      <c r="C1047" s="152" t="s">
        <v>1459</v>
      </c>
      <c r="D1047" s="152">
        <v>37</v>
      </c>
      <c r="E1047" s="152">
        <v>371</v>
      </c>
      <c r="F1047" s="152">
        <v>3713</v>
      </c>
      <c r="G1047" s="152" t="s">
        <v>1466</v>
      </c>
    </row>
    <row r="1048" spans="2:7">
      <c r="B1048" s="163" t="s">
        <v>2338</v>
      </c>
      <c r="C1048" s="152" t="s">
        <v>1459</v>
      </c>
      <c r="D1048" s="152">
        <v>37</v>
      </c>
      <c r="E1048" s="152">
        <v>371</v>
      </c>
      <c r="F1048" s="152">
        <v>3719</v>
      </c>
      <c r="G1048" s="152" t="s">
        <v>1467</v>
      </c>
    </row>
    <row r="1049" spans="2:7">
      <c r="B1049" s="163" t="s">
        <v>2338</v>
      </c>
      <c r="C1049" s="152" t="s">
        <v>1459</v>
      </c>
      <c r="D1049" s="152">
        <v>37</v>
      </c>
      <c r="E1049" s="152">
        <v>372</v>
      </c>
      <c r="F1049" s="152">
        <v>0</v>
      </c>
      <c r="G1049" s="152" t="s">
        <v>1468</v>
      </c>
    </row>
    <row r="1050" spans="2:7">
      <c r="B1050" s="163" t="s">
        <v>2338</v>
      </c>
      <c r="C1050" s="152" t="s">
        <v>1459</v>
      </c>
      <c r="D1050" s="152">
        <v>37</v>
      </c>
      <c r="E1050" s="152">
        <v>372</v>
      </c>
      <c r="F1050" s="152">
        <v>3721</v>
      </c>
      <c r="G1050" s="152" t="s">
        <v>1468</v>
      </c>
    </row>
    <row r="1051" spans="2:7">
      <c r="B1051" s="163" t="s">
        <v>2338</v>
      </c>
      <c r="C1051" s="152" t="s">
        <v>1459</v>
      </c>
      <c r="D1051" s="152">
        <v>37</v>
      </c>
      <c r="E1051" s="152">
        <v>373</v>
      </c>
      <c r="F1051" s="152">
        <v>0</v>
      </c>
      <c r="G1051" s="152" t="s">
        <v>1469</v>
      </c>
    </row>
    <row r="1052" spans="2:7">
      <c r="B1052" s="163" t="s">
        <v>2338</v>
      </c>
      <c r="C1052" s="152" t="s">
        <v>1459</v>
      </c>
      <c r="D1052" s="152">
        <v>37</v>
      </c>
      <c r="E1052" s="152">
        <v>373</v>
      </c>
      <c r="F1052" s="152">
        <v>3731</v>
      </c>
      <c r="G1052" s="152" t="s">
        <v>1469</v>
      </c>
    </row>
    <row r="1053" spans="2:7">
      <c r="B1053" s="163" t="s">
        <v>2337</v>
      </c>
      <c r="C1053" s="152" t="s">
        <v>1459</v>
      </c>
      <c r="D1053" s="152">
        <v>38</v>
      </c>
      <c r="E1053" s="152">
        <v>0</v>
      </c>
      <c r="F1053" s="152">
        <v>0</v>
      </c>
      <c r="G1053" s="152" t="s">
        <v>1470</v>
      </c>
    </row>
    <row r="1054" spans="2:7">
      <c r="B1054" s="163" t="s">
        <v>2337</v>
      </c>
      <c r="C1054" s="152" t="s">
        <v>1459</v>
      </c>
      <c r="D1054" s="152">
        <v>38</v>
      </c>
      <c r="E1054" s="152">
        <v>380</v>
      </c>
      <c r="F1054" s="152">
        <v>0</v>
      </c>
      <c r="G1054" s="152" t="s">
        <v>1471</v>
      </c>
    </row>
    <row r="1055" spans="2:7">
      <c r="B1055" s="163" t="s">
        <v>2337</v>
      </c>
      <c r="C1055" s="152" t="s">
        <v>1459</v>
      </c>
      <c r="D1055" s="152">
        <v>38</v>
      </c>
      <c r="E1055" s="152">
        <v>380</v>
      </c>
      <c r="F1055" s="152">
        <v>3800</v>
      </c>
      <c r="G1055" s="152" t="s">
        <v>548</v>
      </c>
    </row>
    <row r="1056" spans="2:7">
      <c r="B1056" s="163" t="s">
        <v>2337</v>
      </c>
      <c r="C1056" s="152" t="s">
        <v>1459</v>
      </c>
      <c r="D1056" s="152">
        <v>38</v>
      </c>
      <c r="E1056" s="152">
        <v>380</v>
      </c>
      <c r="F1056" s="152">
        <v>3809</v>
      </c>
      <c r="G1056" s="152" t="s">
        <v>549</v>
      </c>
    </row>
    <row r="1057" spans="2:7">
      <c r="B1057" s="163" t="s">
        <v>2337</v>
      </c>
      <c r="C1057" s="152" t="s">
        <v>1459</v>
      </c>
      <c r="D1057" s="152">
        <v>38</v>
      </c>
      <c r="E1057" s="152">
        <v>381</v>
      </c>
      <c r="F1057" s="152">
        <v>0</v>
      </c>
      <c r="G1057" s="152" t="s">
        <v>1472</v>
      </c>
    </row>
    <row r="1058" spans="2:7">
      <c r="B1058" s="163" t="s">
        <v>2337</v>
      </c>
      <c r="C1058" s="152" t="s">
        <v>1459</v>
      </c>
      <c r="D1058" s="152">
        <v>38</v>
      </c>
      <c r="E1058" s="152">
        <v>381</v>
      </c>
      <c r="F1058" s="152">
        <v>3811</v>
      </c>
      <c r="G1058" s="152" t="s">
        <v>1472</v>
      </c>
    </row>
    <row r="1059" spans="2:7">
      <c r="B1059" s="163" t="s">
        <v>2337</v>
      </c>
      <c r="C1059" s="152" t="s">
        <v>1459</v>
      </c>
      <c r="D1059" s="152">
        <v>38</v>
      </c>
      <c r="E1059" s="152">
        <v>382</v>
      </c>
      <c r="F1059" s="152">
        <v>0</v>
      </c>
      <c r="G1059" s="152" t="s">
        <v>1473</v>
      </c>
    </row>
    <row r="1060" spans="2:7">
      <c r="B1060" s="163" t="s">
        <v>2337</v>
      </c>
      <c r="C1060" s="152" t="s">
        <v>1459</v>
      </c>
      <c r="D1060" s="152">
        <v>38</v>
      </c>
      <c r="E1060" s="152">
        <v>382</v>
      </c>
      <c r="F1060" s="152">
        <v>3821</v>
      </c>
      <c r="G1060" s="152" t="s">
        <v>1474</v>
      </c>
    </row>
    <row r="1061" spans="2:7">
      <c r="B1061" s="163" t="s">
        <v>2337</v>
      </c>
      <c r="C1061" s="152" t="s">
        <v>1459</v>
      </c>
      <c r="D1061" s="152">
        <v>38</v>
      </c>
      <c r="E1061" s="152">
        <v>382</v>
      </c>
      <c r="F1061" s="152">
        <v>3822</v>
      </c>
      <c r="G1061" s="152" t="s">
        <v>1475</v>
      </c>
    </row>
    <row r="1062" spans="2:7">
      <c r="B1062" s="163" t="s">
        <v>2337</v>
      </c>
      <c r="C1062" s="152" t="s">
        <v>1459</v>
      </c>
      <c r="D1062" s="152">
        <v>38</v>
      </c>
      <c r="E1062" s="152">
        <v>382</v>
      </c>
      <c r="F1062" s="152">
        <v>3823</v>
      </c>
      <c r="G1062" s="152" t="s">
        <v>1476</v>
      </c>
    </row>
    <row r="1063" spans="2:7">
      <c r="B1063" s="163" t="s">
        <v>2337</v>
      </c>
      <c r="C1063" s="152" t="s">
        <v>1459</v>
      </c>
      <c r="D1063" s="152">
        <v>38</v>
      </c>
      <c r="E1063" s="152">
        <v>382</v>
      </c>
      <c r="F1063" s="152">
        <v>3829</v>
      </c>
      <c r="G1063" s="152" t="s">
        <v>1477</v>
      </c>
    </row>
    <row r="1064" spans="2:7">
      <c r="B1064" s="163" t="s">
        <v>2337</v>
      </c>
      <c r="C1064" s="152" t="s">
        <v>1459</v>
      </c>
      <c r="D1064" s="152">
        <v>38</v>
      </c>
      <c r="E1064" s="152">
        <v>383</v>
      </c>
      <c r="F1064" s="152">
        <v>0</v>
      </c>
      <c r="G1064" s="152" t="s">
        <v>1478</v>
      </c>
    </row>
    <row r="1065" spans="2:7">
      <c r="B1065" s="163" t="s">
        <v>2337</v>
      </c>
      <c r="C1065" s="152" t="s">
        <v>1459</v>
      </c>
      <c r="D1065" s="152">
        <v>38</v>
      </c>
      <c r="E1065" s="152">
        <v>383</v>
      </c>
      <c r="F1065" s="152">
        <v>3831</v>
      </c>
      <c r="G1065" s="152" t="s">
        <v>1479</v>
      </c>
    </row>
    <row r="1066" spans="2:7">
      <c r="B1066" s="163" t="s">
        <v>2337</v>
      </c>
      <c r="C1066" s="152" t="s">
        <v>1459</v>
      </c>
      <c r="D1066" s="152">
        <v>38</v>
      </c>
      <c r="E1066" s="152">
        <v>383</v>
      </c>
      <c r="F1066" s="152">
        <v>3832</v>
      </c>
      <c r="G1066" s="152" t="s">
        <v>1480</v>
      </c>
    </row>
    <row r="1067" spans="2:7">
      <c r="B1067" s="163" t="s">
        <v>2337</v>
      </c>
      <c r="C1067" s="152" t="s">
        <v>1459</v>
      </c>
      <c r="D1067" s="152">
        <v>39</v>
      </c>
      <c r="E1067" s="152">
        <v>0</v>
      </c>
      <c r="F1067" s="152">
        <v>0</v>
      </c>
      <c r="G1067" s="152" t="s">
        <v>1481</v>
      </c>
    </row>
    <row r="1068" spans="2:7">
      <c r="B1068" s="163" t="s">
        <v>2337</v>
      </c>
      <c r="C1068" s="152" t="s">
        <v>1459</v>
      </c>
      <c r="D1068" s="152">
        <v>39</v>
      </c>
      <c r="E1068" s="152">
        <v>390</v>
      </c>
      <c r="F1068" s="152">
        <v>0</v>
      </c>
      <c r="G1068" s="152" t="s">
        <v>1482</v>
      </c>
    </row>
    <row r="1069" spans="2:7">
      <c r="B1069" s="163" t="s">
        <v>2337</v>
      </c>
      <c r="C1069" s="152" t="s">
        <v>1459</v>
      </c>
      <c r="D1069" s="152">
        <v>39</v>
      </c>
      <c r="E1069" s="152">
        <v>390</v>
      </c>
      <c r="F1069" s="152">
        <v>3900</v>
      </c>
      <c r="G1069" s="152" t="s">
        <v>548</v>
      </c>
    </row>
    <row r="1070" spans="2:7">
      <c r="B1070" s="163" t="s">
        <v>2337</v>
      </c>
      <c r="C1070" s="152" t="s">
        <v>1459</v>
      </c>
      <c r="D1070" s="152">
        <v>39</v>
      </c>
      <c r="E1070" s="152">
        <v>390</v>
      </c>
      <c r="F1070" s="152">
        <v>3909</v>
      </c>
      <c r="G1070" s="152" t="s">
        <v>549</v>
      </c>
    </row>
    <row r="1071" spans="2:7">
      <c r="B1071" s="163" t="s">
        <v>2337</v>
      </c>
      <c r="C1071" s="152" t="s">
        <v>1459</v>
      </c>
      <c r="D1071" s="152">
        <v>39</v>
      </c>
      <c r="E1071" s="152">
        <v>391</v>
      </c>
      <c r="F1071" s="152">
        <v>0</v>
      </c>
      <c r="G1071" s="152" t="s">
        <v>1483</v>
      </c>
    </row>
    <row r="1072" spans="2:7">
      <c r="B1072" s="163" t="s">
        <v>2337</v>
      </c>
      <c r="C1072" s="152" t="s">
        <v>1459</v>
      </c>
      <c r="D1072" s="152">
        <v>39</v>
      </c>
      <c r="E1072" s="152">
        <v>391</v>
      </c>
      <c r="F1072" s="152">
        <v>3911</v>
      </c>
      <c r="G1072" s="152" t="s">
        <v>1484</v>
      </c>
    </row>
    <row r="1073" spans="2:7">
      <c r="B1073" s="163" t="s">
        <v>2337</v>
      </c>
      <c r="C1073" s="152" t="s">
        <v>1459</v>
      </c>
      <c r="D1073" s="152">
        <v>39</v>
      </c>
      <c r="E1073" s="152">
        <v>391</v>
      </c>
      <c r="F1073" s="152">
        <v>3912</v>
      </c>
      <c r="G1073" s="152" t="s">
        <v>1485</v>
      </c>
    </row>
    <row r="1074" spans="2:7">
      <c r="B1074" s="163" t="s">
        <v>2337</v>
      </c>
      <c r="C1074" s="152" t="s">
        <v>1459</v>
      </c>
      <c r="D1074" s="152">
        <v>39</v>
      </c>
      <c r="E1074" s="152">
        <v>391</v>
      </c>
      <c r="F1074" s="152">
        <v>3913</v>
      </c>
      <c r="G1074" s="152" t="s">
        <v>1486</v>
      </c>
    </row>
    <row r="1075" spans="2:7">
      <c r="B1075" s="163" t="s">
        <v>2337</v>
      </c>
      <c r="C1075" s="152" t="s">
        <v>1459</v>
      </c>
      <c r="D1075" s="152">
        <v>39</v>
      </c>
      <c r="E1075" s="152">
        <v>391</v>
      </c>
      <c r="F1075" s="152">
        <v>3914</v>
      </c>
      <c r="G1075" s="152" t="s">
        <v>1487</v>
      </c>
    </row>
    <row r="1076" spans="2:7">
      <c r="B1076" s="163" t="s">
        <v>2337</v>
      </c>
      <c r="C1076" s="152" t="s">
        <v>1459</v>
      </c>
      <c r="D1076" s="152">
        <v>39</v>
      </c>
      <c r="E1076" s="152">
        <v>392</v>
      </c>
      <c r="F1076" s="152">
        <v>0</v>
      </c>
      <c r="G1076" s="152" t="s">
        <v>1488</v>
      </c>
    </row>
    <row r="1077" spans="2:7">
      <c r="B1077" s="163" t="s">
        <v>2337</v>
      </c>
      <c r="C1077" s="152" t="s">
        <v>1459</v>
      </c>
      <c r="D1077" s="152">
        <v>39</v>
      </c>
      <c r="E1077" s="152">
        <v>392</v>
      </c>
      <c r="F1077" s="152">
        <v>3921</v>
      </c>
      <c r="G1077" s="152" t="s">
        <v>1489</v>
      </c>
    </row>
    <row r="1078" spans="2:7">
      <c r="B1078" s="163" t="s">
        <v>2337</v>
      </c>
      <c r="C1078" s="152" t="s">
        <v>1459</v>
      </c>
      <c r="D1078" s="152">
        <v>39</v>
      </c>
      <c r="E1078" s="152">
        <v>392</v>
      </c>
      <c r="F1078" s="152">
        <v>3922</v>
      </c>
      <c r="G1078" s="152" t="s">
        <v>1490</v>
      </c>
    </row>
    <row r="1079" spans="2:7">
      <c r="B1079" s="163" t="s">
        <v>2337</v>
      </c>
      <c r="C1079" s="152" t="s">
        <v>1459</v>
      </c>
      <c r="D1079" s="152">
        <v>39</v>
      </c>
      <c r="E1079" s="152">
        <v>392</v>
      </c>
      <c r="F1079" s="152">
        <v>3923</v>
      </c>
      <c r="G1079" s="152" t="s">
        <v>1491</v>
      </c>
    </row>
    <row r="1080" spans="2:7">
      <c r="B1080" s="163" t="s">
        <v>2337</v>
      </c>
      <c r="C1080" s="152" t="s">
        <v>1459</v>
      </c>
      <c r="D1080" s="152">
        <v>39</v>
      </c>
      <c r="E1080" s="152">
        <v>392</v>
      </c>
      <c r="F1080" s="152">
        <v>3929</v>
      </c>
      <c r="G1080" s="152" t="s">
        <v>1492</v>
      </c>
    </row>
    <row r="1081" spans="2:7">
      <c r="B1081" s="163" t="s">
        <v>2338</v>
      </c>
      <c r="C1081" s="152" t="s">
        <v>1459</v>
      </c>
      <c r="D1081" s="152">
        <v>40</v>
      </c>
      <c r="E1081" s="152">
        <v>0</v>
      </c>
      <c r="F1081" s="152">
        <v>0</v>
      </c>
      <c r="G1081" s="152" t="s">
        <v>1493</v>
      </c>
    </row>
    <row r="1082" spans="2:7">
      <c r="B1082" s="163" t="s">
        <v>2338</v>
      </c>
      <c r="C1082" s="152" t="s">
        <v>1459</v>
      </c>
      <c r="D1082" s="152">
        <v>40</v>
      </c>
      <c r="E1082" s="152">
        <v>400</v>
      </c>
      <c r="F1082" s="152">
        <v>0</v>
      </c>
      <c r="G1082" s="152" t="s">
        <v>1494</v>
      </c>
    </row>
    <row r="1083" spans="2:7">
      <c r="B1083" s="163" t="s">
        <v>2338</v>
      </c>
      <c r="C1083" s="152" t="s">
        <v>1459</v>
      </c>
      <c r="D1083" s="152">
        <v>40</v>
      </c>
      <c r="E1083" s="152">
        <v>400</v>
      </c>
      <c r="F1083" s="152">
        <v>4000</v>
      </c>
      <c r="G1083" s="152" t="s">
        <v>548</v>
      </c>
    </row>
    <row r="1084" spans="2:7">
      <c r="B1084" s="163" t="s">
        <v>2338</v>
      </c>
      <c r="C1084" s="152" t="s">
        <v>1459</v>
      </c>
      <c r="D1084" s="152">
        <v>40</v>
      </c>
      <c r="E1084" s="152">
        <v>400</v>
      </c>
      <c r="F1084" s="152">
        <v>4009</v>
      </c>
      <c r="G1084" s="152" t="s">
        <v>549</v>
      </c>
    </row>
    <row r="1085" spans="2:7">
      <c r="B1085" s="163" t="s">
        <v>2338</v>
      </c>
      <c r="C1085" s="152" t="s">
        <v>1459</v>
      </c>
      <c r="D1085" s="152">
        <v>40</v>
      </c>
      <c r="E1085" s="152">
        <v>401</v>
      </c>
      <c r="F1085" s="152">
        <v>0</v>
      </c>
      <c r="G1085" s="152" t="s">
        <v>1493</v>
      </c>
    </row>
    <row r="1086" spans="2:7">
      <c r="B1086" s="163" t="s">
        <v>2338</v>
      </c>
      <c r="C1086" s="152" t="s">
        <v>1459</v>
      </c>
      <c r="D1086" s="152">
        <v>40</v>
      </c>
      <c r="E1086" s="152">
        <v>401</v>
      </c>
      <c r="F1086" s="152">
        <v>4011</v>
      </c>
      <c r="G1086" s="152" t="s">
        <v>1495</v>
      </c>
    </row>
    <row r="1087" spans="2:7">
      <c r="B1087" s="163" t="s">
        <v>2338</v>
      </c>
      <c r="C1087" s="152" t="s">
        <v>1459</v>
      </c>
      <c r="D1087" s="152">
        <v>40</v>
      </c>
      <c r="E1087" s="152">
        <v>401</v>
      </c>
      <c r="F1087" s="152">
        <v>4012</v>
      </c>
      <c r="G1087" s="152" t="s">
        <v>1496</v>
      </c>
    </row>
    <row r="1088" spans="2:7">
      <c r="B1088" s="163" t="s">
        <v>2338</v>
      </c>
      <c r="C1088" s="152" t="s">
        <v>1459</v>
      </c>
      <c r="D1088" s="152">
        <v>40</v>
      </c>
      <c r="E1088" s="152">
        <v>401</v>
      </c>
      <c r="F1088" s="152">
        <v>4013</v>
      </c>
      <c r="G1088" s="152" t="s">
        <v>1497</v>
      </c>
    </row>
    <row r="1089" spans="2:7">
      <c r="B1089" s="163" t="s">
        <v>2338</v>
      </c>
      <c r="C1089" s="152" t="s">
        <v>1459</v>
      </c>
      <c r="D1089" s="152">
        <v>41</v>
      </c>
      <c r="E1089" s="152">
        <v>0</v>
      </c>
      <c r="F1089" s="152">
        <v>0</v>
      </c>
      <c r="G1089" s="152" t="s">
        <v>1498</v>
      </c>
    </row>
    <row r="1090" spans="2:7">
      <c r="B1090" s="163" t="s">
        <v>2338</v>
      </c>
      <c r="C1090" s="152" t="s">
        <v>1459</v>
      </c>
      <c r="D1090" s="152">
        <v>41</v>
      </c>
      <c r="E1090" s="152">
        <v>410</v>
      </c>
      <c r="F1090" s="152">
        <v>0</v>
      </c>
      <c r="G1090" s="152" t="s">
        <v>1499</v>
      </c>
    </row>
    <row r="1091" spans="2:7">
      <c r="B1091" s="163" t="s">
        <v>2338</v>
      </c>
      <c r="C1091" s="152" t="s">
        <v>1459</v>
      </c>
      <c r="D1091" s="152">
        <v>41</v>
      </c>
      <c r="E1091" s="152">
        <v>410</v>
      </c>
      <c r="F1091" s="152">
        <v>4100</v>
      </c>
      <c r="G1091" s="152" t="s">
        <v>548</v>
      </c>
    </row>
    <row r="1092" spans="2:7">
      <c r="B1092" s="163" t="s">
        <v>2338</v>
      </c>
      <c r="C1092" s="152" t="s">
        <v>1459</v>
      </c>
      <c r="D1092" s="152">
        <v>41</v>
      </c>
      <c r="E1092" s="152">
        <v>410</v>
      </c>
      <c r="F1092" s="152">
        <v>4109</v>
      </c>
      <c r="G1092" s="152" t="s">
        <v>549</v>
      </c>
    </row>
    <row r="1093" spans="2:7">
      <c r="B1093" s="163" t="s">
        <v>2337</v>
      </c>
      <c r="C1093" s="152" t="s">
        <v>1459</v>
      </c>
      <c r="D1093" s="152">
        <v>41</v>
      </c>
      <c r="E1093" s="152">
        <v>411</v>
      </c>
      <c r="F1093" s="152">
        <v>0</v>
      </c>
      <c r="G1093" s="152" t="s">
        <v>1500</v>
      </c>
    </row>
    <row r="1094" spans="2:7">
      <c r="B1094" s="163" t="s">
        <v>2337</v>
      </c>
      <c r="C1094" s="152" t="s">
        <v>1459</v>
      </c>
      <c r="D1094" s="152">
        <v>41</v>
      </c>
      <c r="E1094" s="152">
        <v>411</v>
      </c>
      <c r="F1094" s="152">
        <v>4111</v>
      </c>
      <c r="G1094" s="152" t="s">
        <v>1501</v>
      </c>
    </row>
    <row r="1095" spans="2:7">
      <c r="B1095" s="163" t="s">
        <v>2337</v>
      </c>
      <c r="C1095" s="152" t="s">
        <v>1459</v>
      </c>
      <c r="D1095" s="152">
        <v>41</v>
      </c>
      <c r="E1095" s="152">
        <v>411</v>
      </c>
      <c r="F1095" s="152">
        <v>4112</v>
      </c>
      <c r="G1095" s="152" t="s">
        <v>1502</v>
      </c>
    </row>
    <row r="1096" spans="2:7">
      <c r="B1096" s="163" t="s">
        <v>2337</v>
      </c>
      <c r="C1096" s="152" t="s">
        <v>1459</v>
      </c>
      <c r="D1096" s="152">
        <v>41</v>
      </c>
      <c r="E1096" s="152">
        <v>411</v>
      </c>
      <c r="F1096" s="152">
        <v>4113</v>
      </c>
      <c r="G1096" s="152" t="s">
        <v>1503</v>
      </c>
    </row>
    <row r="1097" spans="2:7">
      <c r="B1097" s="163" t="s">
        <v>2337</v>
      </c>
      <c r="C1097" s="152" t="s">
        <v>1459</v>
      </c>
      <c r="D1097" s="152">
        <v>41</v>
      </c>
      <c r="E1097" s="152">
        <v>411</v>
      </c>
      <c r="F1097" s="152">
        <v>4114</v>
      </c>
      <c r="G1097" s="152" t="s">
        <v>1504</v>
      </c>
    </row>
    <row r="1098" spans="2:7">
      <c r="B1098" s="163" t="s">
        <v>2337</v>
      </c>
      <c r="C1098" s="152" t="s">
        <v>1459</v>
      </c>
      <c r="D1098" s="152">
        <v>41</v>
      </c>
      <c r="E1098" s="152">
        <v>412</v>
      </c>
      <c r="F1098" s="152">
        <v>0</v>
      </c>
      <c r="G1098" s="152" t="s">
        <v>1505</v>
      </c>
    </row>
    <row r="1099" spans="2:7">
      <c r="B1099" s="163" t="s">
        <v>2337</v>
      </c>
      <c r="C1099" s="152" t="s">
        <v>1459</v>
      </c>
      <c r="D1099" s="152">
        <v>41</v>
      </c>
      <c r="E1099" s="152">
        <v>412</v>
      </c>
      <c r="F1099" s="152">
        <v>4121</v>
      </c>
      <c r="G1099" s="152" t="s">
        <v>1506</v>
      </c>
    </row>
    <row r="1100" spans="2:7">
      <c r="B1100" s="163" t="s">
        <v>2337</v>
      </c>
      <c r="C1100" s="152" t="s">
        <v>1459</v>
      </c>
      <c r="D1100" s="152">
        <v>41</v>
      </c>
      <c r="E1100" s="152">
        <v>412</v>
      </c>
      <c r="F1100" s="152">
        <v>4122</v>
      </c>
      <c r="G1100" s="152" t="s">
        <v>1507</v>
      </c>
    </row>
    <row r="1101" spans="2:7">
      <c r="B1101" s="163" t="s">
        <v>2338</v>
      </c>
      <c r="C1101" s="152" t="s">
        <v>1459</v>
      </c>
      <c r="D1101" s="152">
        <v>41</v>
      </c>
      <c r="E1101" s="152">
        <v>413</v>
      </c>
      <c r="F1101" s="152">
        <v>0</v>
      </c>
      <c r="G1101" s="152" t="s">
        <v>1508</v>
      </c>
    </row>
    <row r="1102" spans="2:7">
      <c r="B1102" s="163" t="s">
        <v>2338</v>
      </c>
      <c r="C1102" s="152" t="s">
        <v>1459</v>
      </c>
      <c r="D1102" s="152">
        <v>41</v>
      </c>
      <c r="E1102" s="152">
        <v>413</v>
      </c>
      <c r="F1102" s="152">
        <v>4131</v>
      </c>
      <c r="G1102" s="152" t="s">
        <v>1508</v>
      </c>
    </row>
    <row r="1103" spans="2:7">
      <c r="B1103" s="163" t="s">
        <v>2338</v>
      </c>
      <c r="C1103" s="152" t="s">
        <v>1459</v>
      </c>
      <c r="D1103" s="152">
        <v>41</v>
      </c>
      <c r="E1103" s="152">
        <v>414</v>
      </c>
      <c r="F1103" s="152">
        <v>0</v>
      </c>
      <c r="G1103" s="152" t="s">
        <v>1509</v>
      </c>
    </row>
    <row r="1104" spans="2:7">
      <c r="B1104" s="163" t="s">
        <v>2338</v>
      </c>
      <c r="C1104" s="152" t="s">
        <v>1459</v>
      </c>
      <c r="D1104" s="152">
        <v>41</v>
      </c>
      <c r="E1104" s="152">
        <v>414</v>
      </c>
      <c r="F1104" s="152">
        <v>4141</v>
      </c>
      <c r="G1104" s="152" t="s">
        <v>1509</v>
      </c>
    </row>
    <row r="1105" spans="2:7">
      <c r="B1105" s="163" t="s">
        <v>2337</v>
      </c>
      <c r="C1105" s="152" t="s">
        <v>1459</v>
      </c>
      <c r="D1105" s="152">
        <v>41</v>
      </c>
      <c r="E1105" s="152">
        <v>415</v>
      </c>
      <c r="F1105" s="152">
        <v>0</v>
      </c>
      <c r="G1105" s="152" t="s">
        <v>1510</v>
      </c>
    </row>
    <row r="1106" spans="2:7">
      <c r="B1106" s="163" t="s">
        <v>2337</v>
      </c>
      <c r="C1106" s="152" t="s">
        <v>1459</v>
      </c>
      <c r="D1106" s="152">
        <v>41</v>
      </c>
      <c r="E1106" s="152">
        <v>415</v>
      </c>
      <c r="F1106" s="152">
        <v>4151</v>
      </c>
      <c r="G1106" s="152" t="s">
        <v>1510</v>
      </c>
    </row>
    <row r="1107" spans="2:7">
      <c r="B1107" s="163" t="s">
        <v>2337</v>
      </c>
      <c r="C1107" s="152" t="s">
        <v>1459</v>
      </c>
      <c r="D1107" s="152">
        <v>41</v>
      </c>
      <c r="E1107" s="152">
        <v>416</v>
      </c>
      <c r="F1107" s="152">
        <v>0</v>
      </c>
      <c r="G1107" s="152" t="s">
        <v>1511</v>
      </c>
    </row>
    <row r="1108" spans="2:7">
      <c r="B1108" s="163" t="s">
        <v>2337</v>
      </c>
      <c r="C1108" s="152" t="s">
        <v>1459</v>
      </c>
      <c r="D1108" s="152">
        <v>41</v>
      </c>
      <c r="E1108" s="152">
        <v>416</v>
      </c>
      <c r="F1108" s="152">
        <v>4161</v>
      </c>
      <c r="G1108" s="152" t="s">
        <v>1512</v>
      </c>
    </row>
    <row r="1109" spans="2:7">
      <c r="B1109" s="163" t="s">
        <v>2337</v>
      </c>
      <c r="C1109" s="152" t="s">
        <v>1459</v>
      </c>
      <c r="D1109" s="152">
        <v>41</v>
      </c>
      <c r="E1109" s="152">
        <v>416</v>
      </c>
      <c r="F1109" s="152">
        <v>4169</v>
      </c>
      <c r="G1109" s="152" t="s">
        <v>1513</v>
      </c>
    </row>
    <row r="1110" spans="2:7">
      <c r="B1110" s="163" t="s">
        <v>2338</v>
      </c>
      <c r="C1110" s="152" t="s">
        <v>1514</v>
      </c>
      <c r="D1110" s="152">
        <v>0</v>
      </c>
      <c r="E1110" s="152">
        <v>0</v>
      </c>
      <c r="F1110" s="152">
        <v>0</v>
      </c>
      <c r="G1110" s="152" t="s">
        <v>1515</v>
      </c>
    </row>
    <row r="1111" spans="2:7">
      <c r="B1111" s="163" t="s">
        <v>2338</v>
      </c>
      <c r="C1111" s="152" t="s">
        <v>1514</v>
      </c>
      <c r="D1111" s="152">
        <v>42</v>
      </c>
      <c r="E1111" s="152">
        <v>0</v>
      </c>
      <c r="F1111" s="152">
        <v>0</v>
      </c>
      <c r="G1111" s="152" t="s">
        <v>1516</v>
      </c>
    </row>
    <row r="1112" spans="2:7">
      <c r="B1112" s="163" t="s">
        <v>2338</v>
      </c>
      <c r="C1112" s="152" t="s">
        <v>1514</v>
      </c>
      <c r="D1112" s="152">
        <v>42</v>
      </c>
      <c r="E1112" s="152">
        <v>420</v>
      </c>
      <c r="F1112" s="152">
        <v>0</v>
      </c>
      <c r="G1112" s="152" t="s">
        <v>1517</v>
      </c>
    </row>
    <row r="1113" spans="2:7">
      <c r="B1113" s="163" t="s">
        <v>2338</v>
      </c>
      <c r="C1113" s="152" t="s">
        <v>1514</v>
      </c>
      <c r="D1113" s="152">
        <v>42</v>
      </c>
      <c r="E1113" s="152">
        <v>420</v>
      </c>
      <c r="F1113" s="152">
        <v>4200</v>
      </c>
      <c r="G1113" s="152" t="s">
        <v>548</v>
      </c>
    </row>
    <row r="1114" spans="2:7">
      <c r="B1114" s="163" t="s">
        <v>2338</v>
      </c>
      <c r="C1114" s="152" t="s">
        <v>1514</v>
      </c>
      <c r="D1114" s="152">
        <v>42</v>
      </c>
      <c r="E1114" s="152">
        <v>420</v>
      </c>
      <c r="F1114" s="152">
        <v>4209</v>
      </c>
      <c r="G1114" s="152" t="s">
        <v>549</v>
      </c>
    </row>
    <row r="1115" spans="2:7">
      <c r="B1115" s="163" t="s">
        <v>2338</v>
      </c>
      <c r="C1115" s="152" t="s">
        <v>1514</v>
      </c>
      <c r="D1115" s="152">
        <v>42</v>
      </c>
      <c r="E1115" s="152">
        <v>421</v>
      </c>
      <c r="F1115" s="152">
        <v>0</v>
      </c>
      <c r="G1115" s="152" t="s">
        <v>1516</v>
      </c>
    </row>
    <row r="1116" spans="2:7">
      <c r="B1116" s="163" t="s">
        <v>2338</v>
      </c>
      <c r="C1116" s="152" t="s">
        <v>1514</v>
      </c>
      <c r="D1116" s="152">
        <v>42</v>
      </c>
      <c r="E1116" s="152">
        <v>421</v>
      </c>
      <c r="F1116" s="152">
        <v>4211</v>
      </c>
      <c r="G1116" s="152" t="s">
        <v>1518</v>
      </c>
    </row>
    <row r="1117" spans="2:7">
      <c r="B1117" s="163" t="s">
        <v>2338</v>
      </c>
      <c r="C1117" s="152" t="s">
        <v>1514</v>
      </c>
      <c r="D1117" s="152">
        <v>42</v>
      </c>
      <c r="E1117" s="152">
        <v>421</v>
      </c>
      <c r="F1117" s="152">
        <v>4212</v>
      </c>
      <c r="G1117" s="152" t="s">
        <v>1519</v>
      </c>
    </row>
    <row r="1118" spans="2:7">
      <c r="B1118" s="163" t="s">
        <v>2338</v>
      </c>
      <c r="C1118" s="152" t="s">
        <v>1514</v>
      </c>
      <c r="D1118" s="152">
        <v>42</v>
      </c>
      <c r="E1118" s="152">
        <v>421</v>
      </c>
      <c r="F1118" s="152">
        <v>4213</v>
      </c>
      <c r="G1118" s="152" t="s">
        <v>1520</v>
      </c>
    </row>
    <row r="1119" spans="2:7">
      <c r="B1119" s="163" t="s">
        <v>2338</v>
      </c>
      <c r="C1119" s="152" t="s">
        <v>1514</v>
      </c>
      <c r="D1119" s="152">
        <v>42</v>
      </c>
      <c r="E1119" s="152">
        <v>421</v>
      </c>
      <c r="F1119" s="152">
        <v>4214</v>
      </c>
      <c r="G1119" s="152" t="s">
        <v>1521</v>
      </c>
    </row>
    <row r="1120" spans="2:7">
      <c r="B1120" s="163" t="s">
        <v>2338</v>
      </c>
      <c r="C1120" s="152" t="s">
        <v>1514</v>
      </c>
      <c r="D1120" s="152">
        <v>42</v>
      </c>
      <c r="E1120" s="152">
        <v>421</v>
      </c>
      <c r="F1120" s="152">
        <v>4215</v>
      </c>
      <c r="G1120" s="152" t="s">
        <v>1522</v>
      </c>
    </row>
    <row r="1121" spans="2:7">
      <c r="B1121" s="163" t="s">
        <v>2338</v>
      </c>
      <c r="C1121" s="152" t="s">
        <v>1514</v>
      </c>
      <c r="D1121" s="152">
        <v>42</v>
      </c>
      <c r="E1121" s="152">
        <v>421</v>
      </c>
      <c r="F1121" s="152">
        <v>4216</v>
      </c>
      <c r="G1121" s="152" t="s">
        <v>1523</v>
      </c>
    </row>
    <row r="1122" spans="2:7">
      <c r="B1122" s="163" t="s">
        <v>2338</v>
      </c>
      <c r="C1122" s="152" t="s">
        <v>1514</v>
      </c>
      <c r="D1122" s="152">
        <v>42</v>
      </c>
      <c r="E1122" s="152">
        <v>421</v>
      </c>
      <c r="F1122" s="152">
        <v>4217</v>
      </c>
      <c r="G1122" s="152" t="s">
        <v>1524</v>
      </c>
    </row>
    <row r="1123" spans="2:7">
      <c r="B1123" s="163" t="s">
        <v>2338</v>
      </c>
      <c r="C1123" s="152" t="s">
        <v>1514</v>
      </c>
      <c r="D1123" s="152">
        <v>42</v>
      </c>
      <c r="E1123" s="152">
        <v>421</v>
      </c>
      <c r="F1123" s="152">
        <v>4219</v>
      </c>
      <c r="G1123" s="152" t="s">
        <v>1525</v>
      </c>
    </row>
    <row r="1124" spans="2:7">
      <c r="B1124" s="163" t="s">
        <v>2338</v>
      </c>
      <c r="C1124" s="152" t="s">
        <v>1514</v>
      </c>
      <c r="D1124" s="152">
        <v>43</v>
      </c>
      <c r="E1124" s="152">
        <v>0</v>
      </c>
      <c r="F1124" s="152">
        <v>0</v>
      </c>
      <c r="G1124" s="152" t="s">
        <v>1526</v>
      </c>
    </row>
    <row r="1125" spans="2:7">
      <c r="B1125" s="163" t="s">
        <v>2338</v>
      </c>
      <c r="C1125" s="152" t="s">
        <v>1514</v>
      </c>
      <c r="D1125" s="152">
        <v>43</v>
      </c>
      <c r="E1125" s="152">
        <v>430</v>
      </c>
      <c r="F1125" s="152">
        <v>0</v>
      </c>
      <c r="G1125" s="152" t="s">
        <v>1527</v>
      </c>
    </row>
    <row r="1126" spans="2:7">
      <c r="B1126" s="163" t="s">
        <v>2338</v>
      </c>
      <c r="C1126" s="152" t="s">
        <v>1514</v>
      </c>
      <c r="D1126" s="152">
        <v>43</v>
      </c>
      <c r="E1126" s="152">
        <v>430</v>
      </c>
      <c r="F1126" s="152">
        <v>4300</v>
      </c>
      <c r="G1126" s="152" t="s">
        <v>548</v>
      </c>
    </row>
    <row r="1127" spans="2:7">
      <c r="B1127" s="163" t="s">
        <v>2338</v>
      </c>
      <c r="C1127" s="152" t="s">
        <v>1514</v>
      </c>
      <c r="D1127" s="152">
        <v>43</v>
      </c>
      <c r="E1127" s="152">
        <v>430</v>
      </c>
      <c r="F1127" s="152">
        <v>4309</v>
      </c>
      <c r="G1127" s="152" t="s">
        <v>549</v>
      </c>
    </row>
    <row r="1128" spans="2:7">
      <c r="B1128" s="163" t="s">
        <v>2338</v>
      </c>
      <c r="C1128" s="152" t="s">
        <v>1514</v>
      </c>
      <c r="D1128" s="152">
        <v>43</v>
      </c>
      <c r="E1128" s="152">
        <v>431</v>
      </c>
      <c r="F1128" s="152">
        <v>0</v>
      </c>
      <c r="G1128" s="152" t="s">
        <v>1528</v>
      </c>
    </row>
    <row r="1129" spans="2:7">
      <c r="B1129" s="163" t="s">
        <v>2338</v>
      </c>
      <c r="C1129" s="152" t="s">
        <v>1514</v>
      </c>
      <c r="D1129" s="152">
        <v>43</v>
      </c>
      <c r="E1129" s="152">
        <v>431</v>
      </c>
      <c r="F1129" s="152">
        <v>4311</v>
      </c>
      <c r="G1129" s="152" t="s">
        <v>1528</v>
      </c>
    </row>
    <row r="1130" spans="2:7">
      <c r="B1130" s="163" t="s">
        <v>2338</v>
      </c>
      <c r="C1130" s="152" t="s">
        <v>1514</v>
      </c>
      <c r="D1130" s="152">
        <v>43</v>
      </c>
      <c r="E1130" s="152">
        <v>432</v>
      </c>
      <c r="F1130" s="152">
        <v>0</v>
      </c>
      <c r="G1130" s="152" t="s">
        <v>1529</v>
      </c>
    </row>
    <row r="1131" spans="2:7">
      <c r="B1131" s="163" t="s">
        <v>2338</v>
      </c>
      <c r="C1131" s="152" t="s">
        <v>1514</v>
      </c>
      <c r="D1131" s="152">
        <v>43</v>
      </c>
      <c r="E1131" s="152">
        <v>432</v>
      </c>
      <c r="F1131" s="152">
        <v>4321</v>
      </c>
      <c r="G1131" s="152" t="s">
        <v>1529</v>
      </c>
    </row>
    <row r="1132" spans="2:7">
      <c r="B1132" s="163" t="s">
        <v>2338</v>
      </c>
      <c r="C1132" s="152" t="s">
        <v>1514</v>
      </c>
      <c r="D1132" s="152">
        <v>43</v>
      </c>
      <c r="E1132" s="152">
        <v>433</v>
      </c>
      <c r="F1132" s="152">
        <v>0</v>
      </c>
      <c r="G1132" s="152" t="s">
        <v>1530</v>
      </c>
    </row>
    <row r="1133" spans="2:7">
      <c r="B1133" s="163" t="s">
        <v>2338</v>
      </c>
      <c r="C1133" s="152" t="s">
        <v>1514</v>
      </c>
      <c r="D1133" s="152">
        <v>43</v>
      </c>
      <c r="E1133" s="152">
        <v>433</v>
      </c>
      <c r="F1133" s="152">
        <v>4331</v>
      </c>
      <c r="G1133" s="152" t="s">
        <v>1530</v>
      </c>
    </row>
    <row r="1134" spans="2:7">
      <c r="B1134" s="163" t="s">
        <v>2338</v>
      </c>
      <c r="C1134" s="152" t="s">
        <v>1514</v>
      </c>
      <c r="D1134" s="152">
        <v>43</v>
      </c>
      <c r="E1134" s="152">
        <v>439</v>
      </c>
      <c r="F1134" s="152">
        <v>0</v>
      </c>
      <c r="G1134" s="152" t="s">
        <v>1531</v>
      </c>
    </row>
    <row r="1135" spans="2:7">
      <c r="B1135" s="163" t="s">
        <v>2338</v>
      </c>
      <c r="C1135" s="152" t="s">
        <v>1514</v>
      </c>
      <c r="D1135" s="152">
        <v>43</v>
      </c>
      <c r="E1135" s="152">
        <v>439</v>
      </c>
      <c r="F1135" s="152">
        <v>4391</v>
      </c>
      <c r="G1135" s="152" t="s">
        <v>1532</v>
      </c>
    </row>
    <row r="1136" spans="2:7">
      <c r="B1136" s="163" t="s">
        <v>2338</v>
      </c>
      <c r="C1136" s="152" t="s">
        <v>1514</v>
      </c>
      <c r="D1136" s="152">
        <v>43</v>
      </c>
      <c r="E1136" s="152">
        <v>439</v>
      </c>
      <c r="F1136" s="152">
        <v>4399</v>
      </c>
      <c r="G1136" s="152" t="s">
        <v>1533</v>
      </c>
    </row>
    <row r="1137" spans="2:7">
      <c r="B1137" s="163" t="s">
        <v>2338</v>
      </c>
      <c r="C1137" s="152" t="s">
        <v>1514</v>
      </c>
      <c r="D1137" s="152">
        <v>44</v>
      </c>
      <c r="E1137" s="152">
        <v>0</v>
      </c>
      <c r="F1137" s="152">
        <v>0</v>
      </c>
      <c r="G1137" s="152" t="s">
        <v>1534</v>
      </c>
    </row>
    <row r="1138" spans="2:7">
      <c r="B1138" s="163" t="s">
        <v>2338</v>
      </c>
      <c r="C1138" s="152" t="s">
        <v>1514</v>
      </c>
      <c r="D1138" s="152">
        <v>44</v>
      </c>
      <c r="E1138" s="152">
        <v>440</v>
      </c>
      <c r="F1138" s="152">
        <v>0</v>
      </c>
      <c r="G1138" s="152" t="s">
        <v>1535</v>
      </c>
    </row>
    <row r="1139" spans="2:7">
      <c r="B1139" s="163" t="s">
        <v>2338</v>
      </c>
      <c r="C1139" s="152" t="s">
        <v>1514</v>
      </c>
      <c r="D1139" s="152">
        <v>44</v>
      </c>
      <c r="E1139" s="152">
        <v>440</v>
      </c>
      <c r="F1139" s="152">
        <v>4400</v>
      </c>
      <c r="G1139" s="152" t="s">
        <v>548</v>
      </c>
    </row>
    <row r="1140" spans="2:7">
      <c r="B1140" s="163" t="s">
        <v>2338</v>
      </c>
      <c r="C1140" s="152" t="s">
        <v>1514</v>
      </c>
      <c r="D1140" s="152">
        <v>44</v>
      </c>
      <c r="E1140" s="152">
        <v>440</v>
      </c>
      <c r="F1140" s="152">
        <v>4409</v>
      </c>
      <c r="G1140" s="152" t="s">
        <v>549</v>
      </c>
    </row>
    <row r="1141" spans="2:7">
      <c r="B1141" s="163" t="s">
        <v>2338</v>
      </c>
      <c r="C1141" s="152" t="s">
        <v>1514</v>
      </c>
      <c r="D1141" s="152">
        <v>44</v>
      </c>
      <c r="E1141" s="152">
        <v>441</v>
      </c>
      <c r="F1141" s="152">
        <v>0</v>
      </c>
      <c r="G1141" s="152" t="s">
        <v>1536</v>
      </c>
    </row>
    <row r="1142" spans="2:7">
      <c r="B1142" s="163" t="s">
        <v>2338</v>
      </c>
      <c r="C1142" s="152" t="s">
        <v>1514</v>
      </c>
      <c r="D1142" s="152">
        <v>44</v>
      </c>
      <c r="E1142" s="152">
        <v>441</v>
      </c>
      <c r="F1142" s="152">
        <v>4411</v>
      </c>
      <c r="G1142" s="152" t="s">
        <v>1537</v>
      </c>
    </row>
    <row r="1143" spans="2:7">
      <c r="B1143" s="163" t="s">
        <v>2338</v>
      </c>
      <c r="C1143" s="152" t="s">
        <v>1514</v>
      </c>
      <c r="D1143" s="152">
        <v>44</v>
      </c>
      <c r="E1143" s="152">
        <v>441</v>
      </c>
      <c r="F1143" s="152">
        <v>4412</v>
      </c>
      <c r="G1143" s="152" t="s">
        <v>1538</v>
      </c>
    </row>
    <row r="1144" spans="2:7">
      <c r="B1144" s="163" t="s">
        <v>2338</v>
      </c>
      <c r="C1144" s="152" t="s">
        <v>1514</v>
      </c>
      <c r="D1144" s="152">
        <v>44</v>
      </c>
      <c r="E1144" s="152">
        <v>442</v>
      </c>
      <c r="F1144" s="152">
        <v>0</v>
      </c>
      <c r="G1144" s="152" t="s">
        <v>1539</v>
      </c>
    </row>
    <row r="1145" spans="2:7">
      <c r="B1145" s="163" t="s">
        <v>2338</v>
      </c>
      <c r="C1145" s="152" t="s">
        <v>1514</v>
      </c>
      <c r="D1145" s="152">
        <v>44</v>
      </c>
      <c r="E1145" s="152">
        <v>442</v>
      </c>
      <c r="F1145" s="152">
        <v>4421</v>
      </c>
      <c r="G1145" s="152" t="s">
        <v>1539</v>
      </c>
    </row>
    <row r="1146" spans="2:7">
      <c r="B1146" s="163" t="s">
        <v>2338</v>
      </c>
      <c r="C1146" s="152" t="s">
        <v>1514</v>
      </c>
      <c r="D1146" s="152">
        <v>44</v>
      </c>
      <c r="E1146" s="152">
        <v>443</v>
      </c>
      <c r="F1146" s="152">
        <v>0</v>
      </c>
      <c r="G1146" s="152" t="s">
        <v>1540</v>
      </c>
    </row>
    <row r="1147" spans="2:7">
      <c r="B1147" s="163" t="s">
        <v>2338</v>
      </c>
      <c r="C1147" s="152" t="s">
        <v>1514</v>
      </c>
      <c r="D1147" s="152">
        <v>44</v>
      </c>
      <c r="E1147" s="152">
        <v>443</v>
      </c>
      <c r="F1147" s="152">
        <v>4431</v>
      </c>
      <c r="G1147" s="152" t="s">
        <v>1540</v>
      </c>
    </row>
    <row r="1148" spans="2:7">
      <c r="B1148" s="163" t="s">
        <v>2338</v>
      </c>
      <c r="C1148" s="152" t="s">
        <v>1514</v>
      </c>
      <c r="D1148" s="152">
        <v>44</v>
      </c>
      <c r="E1148" s="152">
        <v>444</v>
      </c>
      <c r="F1148" s="152">
        <v>0</v>
      </c>
      <c r="G1148" s="152" t="s">
        <v>1541</v>
      </c>
    </row>
    <row r="1149" spans="2:7">
      <c r="B1149" s="163" t="s">
        <v>2338</v>
      </c>
      <c r="C1149" s="152" t="s">
        <v>1514</v>
      </c>
      <c r="D1149" s="152">
        <v>44</v>
      </c>
      <c r="E1149" s="152">
        <v>444</v>
      </c>
      <c r="F1149" s="152">
        <v>4441</v>
      </c>
      <c r="G1149" s="152" t="s">
        <v>1541</v>
      </c>
    </row>
    <row r="1150" spans="2:7">
      <c r="B1150" s="163" t="s">
        <v>2338</v>
      </c>
      <c r="C1150" s="152" t="s">
        <v>1514</v>
      </c>
      <c r="D1150" s="152">
        <v>44</v>
      </c>
      <c r="E1150" s="152">
        <v>449</v>
      </c>
      <c r="F1150" s="152">
        <v>0</v>
      </c>
      <c r="G1150" s="152" t="s">
        <v>1542</v>
      </c>
    </row>
    <row r="1151" spans="2:7">
      <c r="B1151" s="163" t="s">
        <v>2338</v>
      </c>
      <c r="C1151" s="152" t="s">
        <v>1514</v>
      </c>
      <c r="D1151" s="152">
        <v>44</v>
      </c>
      <c r="E1151" s="152">
        <v>449</v>
      </c>
      <c r="F1151" s="152">
        <v>4499</v>
      </c>
      <c r="G1151" s="152" t="s">
        <v>1542</v>
      </c>
    </row>
    <row r="1152" spans="2:7">
      <c r="B1152" s="163" t="s">
        <v>2338</v>
      </c>
      <c r="C1152" s="152" t="s">
        <v>1514</v>
      </c>
      <c r="D1152" s="152">
        <v>45</v>
      </c>
      <c r="E1152" s="152">
        <v>0</v>
      </c>
      <c r="F1152" s="152">
        <v>0</v>
      </c>
      <c r="G1152" s="152" t="s">
        <v>1543</v>
      </c>
    </row>
    <row r="1153" spans="2:7">
      <c r="B1153" s="163" t="s">
        <v>2338</v>
      </c>
      <c r="C1153" s="152" t="s">
        <v>1514</v>
      </c>
      <c r="D1153" s="152">
        <v>45</v>
      </c>
      <c r="E1153" s="152">
        <v>450</v>
      </c>
      <c r="F1153" s="152">
        <v>0</v>
      </c>
      <c r="G1153" s="152" t="s">
        <v>1544</v>
      </c>
    </row>
    <row r="1154" spans="2:7">
      <c r="B1154" s="163" t="s">
        <v>2338</v>
      </c>
      <c r="C1154" s="152" t="s">
        <v>1514</v>
      </c>
      <c r="D1154" s="152">
        <v>45</v>
      </c>
      <c r="E1154" s="152">
        <v>450</v>
      </c>
      <c r="F1154" s="152">
        <v>4500</v>
      </c>
      <c r="G1154" s="152" t="s">
        <v>548</v>
      </c>
    </row>
    <row r="1155" spans="2:7">
      <c r="B1155" s="163" t="s">
        <v>2338</v>
      </c>
      <c r="C1155" s="152" t="s">
        <v>1514</v>
      </c>
      <c r="D1155" s="152">
        <v>45</v>
      </c>
      <c r="E1155" s="152">
        <v>450</v>
      </c>
      <c r="F1155" s="152">
        <v>4509</v>
      </c>
      <c r="G1155" s="152" t="s">
        <v>549</v>
      </c>
    </row>
    <row r="1156" spans="2:7">
      <c r="B1156" s="163" t="s">
        <v>2338</v>
      </c>
      <c r="C1156" s="152" t="s">
        <v>1514</v>
      </c>
      <c r="D1156" s="152">
        <v>45</v>
      </c>
      <c r="E1156" s="152">
        <v>451</v>
      </c>
      <c r="F1156" s="152">
        <v>0</v>
      </c>
      <c r="G1156" s="152" t="s">
        <v>1545</v>
      </c>
    </row>
    <row r="1157" spans="2:7">
      <c r="B1157" s="163" t="s">
        <v>2338</v>
      </c>
      <c r="C1157" s="152" t="s">
        <v>1514</v>
      </c>
      <c r="D1157" s="152">
        <v>45</v>
      </c>
      <c r="E1157" s="152">
        <v>451</v>
      </c>
      <c r="F1157" s="152">
        <v>4511</v>
      </c>
      <c r="G1157" s="152" t="s">
        <v>1546</v>
      </c>
    </row>
    <row r="1158" spans="2:7">
      <c r="B1158" s="163" t="s">
        <v>2338</v>
      </c>
      <c r="C1158" s="152" t="s">
        <v>1514</v>
      </c>
      <c r="D1158" s="152">
        <v>45</v>
      </c>
      <c r="E1158" s="152">
        <v>451</v>
      </c>
      <c r="F1158" s="152">
        <v>4512</v>
      </c>
      <c r="G1158" s="152" t="s">
        <v>1547</v>
      </c>
    </row>
    <row r="1159" spans="2:7">
      <c r="B1159" s="163" t="s">
        <v>2338</v>
      </c>
      <c r="C1159" s="152" t="s">
        <v>1514</v>
      </c>
      <c r="D1159" s="152">
        <v>45</v>
      </c>
      <c r="E1159" s="152">
        <v>452</v>
      </c>
      <c r="F1159" s="152">
        <v>0</v>
      </c>
      <c r="G1159" s="152" t="s">
        <v>1548</v>
      </c>
    </row>
    <row r="1160" spans="2:7">
      <c r="B1160" s="163" t="s">
        <v>2338</v>
      </c>
      <c r="C1160" s="152" t="s">
        <v>1514</v>
      </c>
      <c r="D1160" s="152">
        <v>45</v>
      </c>
      <c r="E1160" s="152">
        <v>452</v>
      </c>
      <c r="F1160" s="152">
        <v>4521</v>
      </c>
      <c r="G1160" s="152" t="s">
        <v>1549</v>
      </c>
    </row>
    <row r="1161" spans="2:7">
      <c r="B1161" s="163" t="s">
        <v>2338</v>
      </c>
      <c r="C1161" s="152" t="s">
        <v>1514</v>
      </c>
      <c r="D1161" s="152">
        <v>45</v>
      </c>
      <c r="E1161" s="152">
        <v>452</v>
      </c>
      <c r="F1161" s="152">
        <v>4522</v>
      </c>
      <c r="G1161" s="152" t="s">
        <v>1550</v>
      </c>
    </row>
    <row r="1162" spans="2:7">
      <c r="B1162" s="163" t="s">
        <v>2338</v>
      </c>
      <c r="C1162" s="152" t="s">
        <v>1514</v>
      </c>
      <c r="D1162" s="152">
        <v>45</v>
      </c>
      <c r="E1162" s="152">
        <v>453</v>
      </c>
      <c r="F1162" s="152">
        <v>0</v>
      </c>
      <c r="G1162" s="152" t="s">
        <v>1551</v>
      </c>
    </row>
    <row r="1163" spans="2:7">
      <c r="B1163" s="163" t="s">
        <v>2338</v>
      </c>
      <c r="C1163" s="152" t="s">
        <v>1514</v>
      </c>
      <c r="D1163" s="152">
        <v>45</v>
      </c>
      <c r="E1163" s="152">
        <v>453</v>
      </c>
      <c r="F1163" s="152">
        <v>4531</v>
      </c>
      <c r="G1163" s="152" t="s">
        <v>1552</v>
      </c>
    </row>
    <row r="1164" spans="2:7">
      <c r="B1164" s="163" t="s">
        <v>2338</v>
      </c>
      <c r="C1164" s="152" t="s">
        <v>1514</v>
      </c>
      <c r="D1164" s="152">
        <v>45</v>
      </c>
      <c r="E1164" s="152">
        <v>453</v>
      </c>
      <c r="F1164" s="152">
        <v>4532</v>
      </c>
      <c r="G1164" s="152" t="s">
        <v>1553</v>
      </c>
    </row>
    <row r="1165" spans="2:7">
      <c r="B1165" s="163" t="s">
        <v>2338</v>
      </c>
      <c r="C1165" s="152" t="s">
        <v>1514</v>
      </c>
      <c r="D1165" s="152">
        <v>45</v>
      </c>
      <c r="E1165" s="152">
        <v>453</v>
      </c>
      <c r="F1165" s="152">
        <v>4533</v>
      </c>
      <c r="G1165" s="152" t="s">
        <v>1554</v>
      </c>
    </row>
    <row r="1166" spans="2:7">
      <c r="B1166" s="163" t="s">
        <v>2338</v>
      </c>
      <c r="C1166" s="152" t="s">
        <v>1514</v>
      </c>
      <c r="D1166" s="152">
        <v>45</v>
      </c>
      <c r="E1166" s="152">
        <v>454</v>
      </c>
      <c r="F1166" s="152">
        <v>0</v>
      </c>
      <c r="G1166" s="152" t="s">
        <v>1555</v>
      </c>
    </row>
    <row r="1167" spans="2:7">
      <c r="B1167" s="163" t="s">
        <v>2338</v>
      </c>
      <c r="C1167" s="152" t="s">
        <v>1514</v>
      </c>
      <c r="D1167" s="152">
        <v>45</v>
      </c>
      <c r="E1167" s="152">
        <v>454</v>
      </c>
      <c r="F1167" s="152">
        <v>4541</v>
      </c>
      <c r="G1167" s="152" t="s">
        <v>1556</v>
      </c>
    </row>
    <row r="1168" spans="2:7">
      <c r="B1168" s="163" t="s">
        <v>2338</v>
      </c>
      <c r="C1168" s="152" t="s">
        <v>1514</v>
      </c>
      <c r="D1168" s="152">
        <v>45</v>
      </c>
      <c r="E1168" s="152">
        <v>454</v>
      </c>
      <c r="F1168" s="152">
        <v>4542</v>
      </c>
      <c r="G1168" s="152" t="s">
        <v>1557</v>
      </c>
    </row>
    <row r="1169" spans="2:7">
      <c r="B1169" s="163" t="s">
        <v>2338</v>
      </c>
      <c r="C1169" s="152" t="s">
        <v>1514</v>
      </c>
      <c r="D1169" s="152">
        <v>46</v>
      </c>
      <c r="E1169" s="152">
        <v>0</v>
      </c>
      <c r="F1169" s="152">
        <v>0</v>
      </c>
      <c r="G1169" s="152" t="s">
        <v>1558</v>
      </c>
    </row>
    <row r="1170" spans="2:7">
      <c r="B1170" s="163" t="s">
        <v>2338</v>
      </c>
      <c r="C1170" s="152" t="s">
        <v>1514</v>
      </c>
      <c r="D1170" s="152">
        <v>46</v>
      </c>
      <c r="E1170" s="152">
        <v>460</v>
      </c>
      <c r="F1170" s="152">
        <v>0</v>
      </c>
      <c r="G1170" s="152" t="s">
        <v>1559</v>
      </c>
    </row>
    <row r="1171" spans="2:7">
      <c r="B1171" s="163" t="s">
        <v>2338</v>
      </c>
      <c r="C1171" s="152" t="s">
        <v>1514</v>
      </c>
      <c r="D1171" s="152">
        <v>46</v>
      </c>
      <c r="E1171" s="152">
        <v>460</v>
      </c>
      <c r="F1171" s="152">
        <v>4600</v>
      </c>
      <c r="G1171" s="152" t="s">
        <v>548</v>
      </c>
    </row>
    <row r="1172" spans="2:7">
      <c r="B1172" s="163" t="s">
        <v>2338</v>
      </c>
      <c r="C1172" s="152" t="s">
        <v>1514</v>
      </c>
      <c r="D1172" s="152">
        <v>46</v>
      </c>
      <c r="E1172" s="152">
        <v>460</v>
      </c>
      <c r="F1172" s="152">
        <v>4609</v>
      </c>
      <c r="G1172" s="152" t="s">
        <v>549</v>
      </c>
    </row>
    <row r="1173" spans="2:7">
      <c r="B1173" s="163" t="s">
        <v>2338</v>
      </c>
      <c r="C1173" s="152" t="s">
        <v>1514</v>
      </c>
      <c r="D1173" s="152">
        <v>46</v>
      </c>
      <c r="E1173" s="152">
        <v>461</v>
      </c>
      <c r="F1173" s="152">
        <v>0</v>
      </c>
      <c r="G1173" s="152" t="s">
        <v>1560</v>
      </c>
    </row>
    <row r="1174" spans="2:7">
      <c r="B1174" s="163" t="s">
        <v>2338</v>
      </c>
      <c r="C1174" s="152" t="s">
        <v>1514</v>
      </c>
      <c r="D1174" s="152">
        <v>46</v>
      </c>
      <c r="E1174" s="152">
        <v>461</v>
      </c>
      <c r="F1174" s="152">
        <v>4611</v>
      </c>
      <c r="G1174" s="152" t="s">
        <v>1560</v>
      </c>
    </row>
    <row r="1175" spans="2:7">
      <c r="B1175" s="163" t="s">
        <v>2338</v>
      </c>
      <c r="C1175" s="152" t="s">
        <v>1514</v>
      </c>
      <c r="D1175" s="152">
        <v>46</v>
      </c>
      <c r="E1175" s="152">
        <v>462</v>
      </c>
      <c r="F1175" s="152">
        <v>0</v>
      </c>
      <c r="G1175" s="152" t="s">
        <v>1561</v>
      </c>
    </row>
    <row r="1176" spans="2:7">
      <c r="B1176" s="163" t="s">
        <v>2338</v>
      </c>
      <c r="C1176" s="152" t="s">
        <v>1514</v>
      </c>
      <c r="D1176" s="152">
        <v>46</v>
      </c>
      <c r="E1176" s="152">
        <v>462</v>
      </c>
      <c r="F1176" s="152">
        <v>4621</v>
      </c>
      <c r="G1176" s="152" t="s">
        <v>1561</v>
      </c>
    </row>
    <row r="1177" spans="2:7">
      <c r="B1177" s="163" t="s">
        <v>2338</v>
      </c>
      <c r="C1177" s="152" t="s">
        <v>1514</v>
      </c>
      <c r="D1177" s="152">
        <v>47</v>
      </c>
      <c r="E1177" s="152">
        <v>0</v>
      </c>
      <c r="F1177" s="152">
        <v>0</v>
      </c>
      <c r="G1177" s="152" t="s">
        <v>1562</v>
      </c>
    </row>
    <row r="1178" spans="2:7">
      <c r="B1178" s="163" t="s">
        <v>2338</v>
      </c>
      <c r="C1178" s="152" t="s">
        <v>1514</v>
      </c>
      <c r="D1178" s="152">
        <v>47</v>
      </c>
      <c r="E1178" s="152">
        <v>470</v>
      </c>
      <c r="F1178" s="152">
        <v>0</v>
      </c>
      <c r="G1178" s="152" t="s">
        <v>1563</v>
      </c>
    </row>
    <row r="1179" spans="2:7">
      <c r="B1179" s="163" t="s">
        <v>2338</v>
      </c>
      <c r="C1179" s="152" t="s">
        <v>1514</v>
      </c>
      <c r="D1179" s="152">
        <v>47</v>
      </c>
      <c r="E1179" s="152">
        <v>470</v>
      </c>
      <c r="F1179" s="152">
        <v>4700</v>
      </c>
      <c r="G1179" s="152" t="s">
        <v>548</v>
      </c>
    </row>
    <row r="1180" spans="2:7">
      <c r="B1180" s="163" t="s">
        <v>2338</v>
      </c>
      <c r="C1180" s="152" t="s">
        <v>1514</v>
      </c>
      <c r="D1180" s="152">
        <v>47</v>
      </c>
      <c r="E1180" s="152">
        <v>470</v>
      </c>
      <c r="F1180" s="152">
        <v>4709</v>
      </c>
      <c r="G1180" s="152" t="s">
        <v>549</v>
      </c>
    </row>
    <row r="1181" spans="2:7">
      <c r="B1181" s="163" t="s">
        <v>2338</v>
      </c>
      <c r="C1181" s="152" t="s">
        <v>1514</v>
      </c>
      <c r="D1181" s="152">
        <v>47</v>
      </c>
      <c r="E1181" s="152">
        <v>471</v>
      </c>
      <c r="F1181" s="152">
        <v>0</v>
      </c>
      <c r="G1181" s="152" t="s">
        <v>1564</v>
      </c>
    </row>
    <row r="1182" spans="2:7">
      <c r="B1182" s="163" t="s">
        <v>2338</v>
      </c>
      <c r="C1182" s="152" t="s">
        <v>1514</v>
      </c>
      <c r="D1182" s="152">
        <v>47</v>
      </c>
      <c r="E1182" s="152">
        <v>471</v>
      </c>
      <c r="F1182" s="152">
        <v>4711</v>
      </c>
      <c r="G1182" s="152" t="s">
        <v>1564</v>
      </c>
    </row>
    <row r="1183" spans="2:7">
      <c r="B1183" s="163" t="s">
        <v>2338</v>
      </c>
      <c r="C1183" s="152" t="s">
        <v>1514</v>
      </c>
      <c r="D1183" s="152">
        <v>47</v>
      </c>
      <c r="E1183" s="152">
        <v>472</v>
      </c>
      <c r="F1183" s="152">
        <v>0</v>
      </c>
      <c r="G1183" s="152" t="s">
        <v>1565</v>
      </c>
    </row>
    <row r="1184" spans="2:7">
      <c r="B1184" s="163" t="s">
        <v>2338</v>
      </c>
      <c r="C1184" s="152" t="s">
        <v>1514</v>
      </c>
      <c r="D1184" s="152">
        <v>47</v>
      </c>
      <c r="E1184" s="152">
        <v>472</v>
      </c>
      <c r="F1184" s="152">
        <v>4721</v>
      </c>
      <c r="G1184" s="152" t="s">
        <v>1565</v>
      </c>
    </row>
    <row r="1185" spans="2:7">
      <c r="B1185" s="163" t="s">
        <v>2338</v>
      </c>
      <c r="C1185" s="152" t="s">
        <v>1514</v>
      </c>
      <c r="D1185" s="152">
        <v>48</v>
      </c>
      <c r="E1185" s="152">
        <v>0</v>
      </c>
      <c r="F1185" s="152">
        <v>0</v>
      </c>
      <c r="G1185" s="152" t="s">
        <v>1566</v>
      </c>
    </row>
    <row r="1186" spans="2:7">
      <c r="B1186" s="163" t="s">
        <v>2338</v>
      </c>
      <c r="C1186" s="152" t="s">
        <v>1514</v>
      </c>
      <c r="D1186" s="152">
        <v>48</v>
      </c>
      <c r="E1186" s="152">
        <v>480</v>
      </c>
      <c r="F1186" s="152">
        <v>0</v>
      </c>
      <c r="G1186" s="152" t="s">
        <v>1567</v>
      </c>
    </row>
    <row r="1187" spans="2:7">
      <c r="B1187" s="163" t="s">
        <v>2338</v>
      </c>
      <c r="C1187" s="152" t="s">
        <v>1514</v>
      </c>
      <c r="D1187" s="152">
        <v>48</v>
      </c>
      <c r="E1187" s="152">
        <v>480</v>
      </c>
      <c r="F1187" s="152">
        <v>4800</v>
      </c>
      <c r="G1187" s="152" t="s">
        <v>548</v>
      </c>
    </row>
    <row r="1188" spans="2:7">
      <c r="B1188" s="163" t="s">
        <v>2338</v>
      </c>
      <c r="C1188" s="152" t="s">
        <v>1514</v>
      </c>
      <c r="D1188" s="152">
        <v>48</v>
      </c>
      <c r="E1188" s="152">
        <v>480</v>
      </c>
      <c r="F1188" s="152">
        <v>4809</v>
      </c>
      <c r="G1188" s="152" t="s">
        <v>549</v>
      </c>
    </row>
    <row r="1189" spans="2:7">
      <c r="B1189" s="163" t="s">
        <v>2338</v>
      </c>
      <c r="C1189" s="152" t="s">
        <v>1514</v>
      </c>
      <c r="D1189" s="152">
        <v>48</v>
      </c>
      <c r="E1189" s="152">
        <v>481</v>
      </c>
      <c r="F1189" s="152">
        <v>0</v>
      </c>
      <c r="G1189" s="152" t="s">
        <v>1568</v>
      </c>
    </row>
    <row r="1190" spans="2:7">
      <c r="B1190" s="163" t="s">
        <v>2338</v>
      </c>
      <c r="C1190" s="152" t="s">
        <v>1514</v>
      </c>
      <c r="D1190" s="152">
        <v>48</v>
      </c>
      <c r="E1190" s="152">
        <v>481</v>
      </c>
      <c r="F1190" s="152">
        <v>4811</v>
      </c>
      <c r="G1190" s="152" t="s">
        <v>1568</v>
      </c>
    </row>
    <row r="1191" spans="2:7">
      <c r="B1191" s="163" t="s">
        <v>2338</v>
      </c>
      <c r="C1191" s="152" t="s">
        <v>1514</v>
      </c>
      <c r="D1191" s="152">
        <v>48</v>
      </c>
      <c r="E1191" s="152">
        <v>482</v>
      </c>
      <c r="F1191" s="152">
        <v>0</v>
      </c>
      <c r="G1191" s="152" t="s">
        <v>1569</v>
      </c>
    </row>
    <row r="1192" spans="2:7">
      <c r="B1192" s="163" t="s">
        <v>2338</v>
      </c>
      <c r="C1192" s="152" t="s">
        <v>1514</v>
      </c>
      <c r="D1192" s="152">
        <v>48</v>
      </c>
      <c r="E1192" s="152">
        <v>482</v>
      </c>
      <c r="F1192" s="152">
        <v>4821</v>
      </c>
      <c r="G1192" s="152" t="s">
        <v>1570</v>
      </c>
    </row>
    <row r="1193" spans="2:7">
      <c r="B1193" s="163" t="s">
        <v>2338</v>
      </c>
      <c r="C1193" s="152" t="s">
        <v>1514</v>
      </c>
      <c r="D1193" s="152">
        <v>48</v>
      </c>
      <c r="E1193" s="152">
        <v>482</v>
      </c>
      <c r="F1193" s="152">
        <v>4822</v>
      </c>
      <c r="G1193" s="152" t="s">
        <v>1571</v>
      </c>
    </row>
    <row r="1194" spans="2:7">
      <c r="B1194" s="163" t="s">
        <v>2338</v>
      </c>
      <c r="C1194" s="152" t="s">
        <v>1514</v>
      </c>
      <c r="D1194" s="152">
        <v>48</v>
      </c>
      <c r="E1194" s="152">
        <v>483</v>
      </c>
      <c r="F1194" s="152">
        <v>0</v>
      </c>
      <c r="G1194" s="152" t="s">
        <v>1572</v>
      </c>
    </row>
    <row r="1195" spans="2:7">
      <c r="B1195" s="163" t="s">
        <v>2338</v>
      </c>
      <c r="C1195" s="152" t="s">
        <v>1514</v>
      </c>
      <c r="D1195" s="152">
        <v>48</v>
      </c>
      <c r="E1195" s="152">
        <v>483</v>
      </c>
      <c r="F1195" s="152">
        <v>4831</v>
      </c>
      <c r="G1195" s="152" t="s">
        <v>1572</v>
      </c>
    </row>
    <row r="1196" spans="2:7">
      <c r="B1196" s="163" t="s">
        <v>2338</v>
      </c>
      <c r="C1196" s="152" t="s">
        <v>1514</v>
      </c>
      <c r="D1196" s="152">
        <v>48</v>
      </c>
      <c r="E1196" s="152">
        <v>484</v>
      </c>
      <c r="F1196" s="152">
        <v>0</v>
      </c>
      <c r="G1196" s="152" t="s">
        <v>1573</v>
      </c>
    </row>
    <row r="1197" spans="2:7">
      <c r="B1197" s="163" t="s">
        <v>2338</v>
      </c>
      <c r="C1197" s="152" t="s">
        <v>1514</v>
      </c>
      <c r="D1197" s="152">
        <v>48</v>
      </c>
      <c r="E1197" s="152">
        <v>484</v>
      </c>
      <c r="F1197" s="152">
        <v>4841</v>
      </c>
      <c r="G1197" s="152" t="s">
        <v>1574</v>
      </c>
    </row>
    <row r="1198" spans="2:7">
      <c r="B1198" s="163" t="s">
        <v>2338</v>
      </c>
      <c r="C1198" s="152" t="s">
        <v>1514</v>
      </c>
      <c r="D1198" s="152">
        <v>48</v>
      </c>
      <c r="E1198" s="152">
        <v>484</v>
      </c>
      <c r="F1198" s="152">
        <v>4842</v>
      </c>
      <c r="G1198" s="152" t="s">
        <v>1575</v>
      </c>
    </row>
    <row r="1199" spans="2:7">
      <c r="B1199" s="163" t="s">
        <v>2338</v>
      </c>
      <c r="C1199" s="152" t="s">
        <v>1514</v>
      </c>
      <c r="D1199" s="152">
        <v>48</v>
      </c>
      <c r="E1199" s="152">
        <v>485</v>
      </c>
      <c r="F1199" s="152">
        <v>0</v>
      </c>
      <c r="G1199" s="152" t="s">
        <v>1576</v>
      </c>
    </row>
    <row r="1200" spans="2:7">
      <c r="B1200" s="163" t="s">
        <v>2338</v>
      </c>
      <c r="C1200" s="152" t="s">
        <v>1514</v>
      </c>
      <c r="D1200" s="152">
        <v>48</v>
      </c>
      <c r="E1200" s="152">
        <v>485</v>
      </c>
      <c r="F1200" s="152">
        <v>4851</v>
      </c>
      <c r="G1200" s="152" t="s">
        <v>1577</v>
      </c>
    </row>
    <row r="1201" spans="2:7">
      <c r="B1201" s="163" t="s">
        <v>2338</v>
      </c>
      <c r="C1201" s="152" t="s">
        <v>1514</v>
      </c>
      <c r="D1201" s="152">
        <v>48</v>
      </c>
      <c r="E1201" s="152">
        <v>485</v>
      </c>
      <c r="F1201" s="152">
        <v>4852</v>
      </c>
      <c r="G1201" s="152" t="s">
        <v>1578</v>
      </c>
    </row>
    <row r="1202" spans="2:7">
      <c r="B1202" s="163" t="s">
        <v>2338</v>
      </c>
      <c r="C1202" s="152" t="s">
        <v>1514</v>
      </c>
      <c r="D1202" s="152">
        <v>48</v>
      </c>
      <c r="E1202" s="152">
        <v>485</v>
      </c>
      <c r="F1202" s="152">
        <v>4853</v>
      </c>
      <c r="G1202" s="152" t="s">
        <v>1579</v>
      </c>
    </row>
    <row r="1203" spans="2:7">
      <c r="B1203" s="163" t="s">
        <v>2338</v>
      </c>
      <c r="C1203" s="152" t="s">
        <v>1514</v>
      </c>
      <c r="D1203" s="152">
        <v>48</v>
      </c>
      <c r="E1203" s="152">
        <v>485</v>
      </c>
      <c r="F1203" s="152">
        <v>4854</v>
      </c>
      <c r="G1203" s="152" t="s">
        <v>1580</v>
      </c>
    </row>
    <row r="1204" spans="2:7">
      <c r="B1204" s="163" t="s">
        <v>2338</v>
      </c>
      <c r="C1204" s="152" t="s">
        <v>1514</v>
      </c>
      <c r="D1204" s="152">
        <v>48</v>
      </c>
      <c r="E1204" s="152">
        <v>485</v>
      </c>
      <c r="F1204" s="152">
        <v>4855</v>
      </c>
      <c r="G1204" s="152" t="s">
        <v>1581</v>
      </c>
    </row>
    <row r="1205" spans="2:7">
      <c r="B1205" s="163" t="s">
        <v>2338</v>
      </c>
      <c r="C1205" s="152" t="s">
        <v>1514</v>
      </c>
      <c r="D1205" s="152">
        <v>48</v>
      </c>
      <c r="E1205" s="152">
        <v>485</v>
      </c>
      <c r="F1205" s="152">
        <v>4856</v>
      </c>
      <c r="G1205" s="152" t="s">
        <v>1582</v>
      </c>
    </row>
    <row r="1206" spans="2:7">
      <c r="B1206" s="163" t="s">
        <v>2338</v>
      </c>
      <c r="C1206" s="152" t="s">
        <v>1514</v>
      </c>
      <c r="D1206" s="152">
        <v>48</v>
      </c>
      <c r="E1206" s="152">
        <v>489</v>
      </c>
      <c r="F1206" s="152">
        <v>0</v>
      </c>
      <c r="G1206" s="152" t="s">
        <v>1583</v>
      </c>
    </row>
    <row r="1207" spans="2:7">
      <c r="B1207" s="163" t="s">
        <v>2338</v>
      </c>
      <c r="C1207" s="152" t="s">
        <v>1514</v>
      </c>
      <c r="D1207" s="152">
        <v>48</v>
      </c>
      <c r="E1207" s="152">
        <v>489</v>
      </c>
      <c r="F1207" s="152">
        <v>4891</v>
      </c>
      <c r="G1207" s="152" t="s">
        <v>1584</v>
      </c>
    </row>
    <row r="1208" spans="2:7">
      <c r="B1208" s="163" t="s">
        <v>2338</v>
      </c>
      <c r="C1208" s="152" t="s">
        <v>1514</v>
      </c>
      <c r="D1208" s="152">
        <v>48</v>
      </c>
      <c r="E1208" s="152">
        <v>489</v>
      </c>
      <c r="F1208" s="152">
        <v>4899</v>
      </c>
      <c r="G1208" s="152" t="s">
        <v>1585</v>
      </c>
    </row>
    <row r="1209" spans="2:7">
      <c r="B1209" s="163" t="s">
        <v>2338</v>
      </c>
      <c r="C1209" s="152" t="s">
        <v>1514</v>
      </c>
      <c r="D1209" s="152">
        <v>49</v>
      </c>
      <c r="E1209" s="152">
        <v>0</v>
      </c>
      <c r="F1209" s="152">
        <v>0</v>
      </c>
      <c r="G1209" s="152" t="s">
        <v>1586</v>
      </c>
    </row>
    <row r="1210" spans="2:7">
      <c r="B1210" s="163" t="s">
        <v>2338</v>
      </c>
      <c r="C1210" s="152" t="s">
        <v>1514</v>
      </c>
      <c r="D1210" s="152">
        <v>49</v>
      </c>
      <c r="E1210" s="152">
        <v>490</v>
      </c>
      <c r="F1210" s="152">
        <v>0</v>
      </c>
      <c r="G1210" s="152" t="s">
        <v>1587</v>
      </c>
    </row>
    <row r="1211" spans="2:7">
      <c r="B1211" s="163" t="s">
        <v>2338</v>
      </c>
      <c r="C1211" s="152" t="s">
        <v>1514</v>
      </c>
      <c r="D1211" s="152">
        <v>49</v>
      </c>
      <c r="E1211" s="152">
        <v>490</v>
      </c>
      <c r="F1211" s="152">
        <v>4901</v>
      </c>
      <c r="G1211" s="152" t="s">
        <v>1588</v>
      </c>
    </row>
    <row r="1212" spans="2:7">
      <c r="B1212" s="163" t="s">
        <v>2338</v>
      </c>
      <c r="C1212" s="152" t="s">
        <v>1514</v>
      </c>
      <c r="D1212" s="152">
        <v>49</v>
      </c>
      <c r="E1212" s="152">
        <v>491</v>
      </c>
      <c r="F1212" s="152">
        <v>0</v>
      </c>
      <c r="G1212" s="152" t="s">
        <v>1586</v>
      </c>
    </row>
    <row r="1213" spans="2:7">
      <c r="B1213" s="163" t="s">
        <v>2338</v>
      </c>
      <c r="C1213" s="152" t="s">
        <v>1514</v>
      </c>
      <c r="D1213" s="152">
        <v>49</v>
      </c>
      <c r="E1213" s="152">
        <v>491</v>
      </c>
      <c r="F1213" s="152">
        <v>4911</v>
      </c>
      <c r="G1213" s="152" t="s">
        <v>1586</v>
      </c>
    </row>
    <row r="1214" spans="2:7">
      <c r="B1214" s="163" t="s">
        <v>2338</v>
      </c>
      <c r="C1214" s="152" t="s">
        <v>1589</v>
      </c>
      <c r="D1214" s="152">
        <v>0</v>
      </c>
      <c r="E1214" s="152">
        <v>0</v>
      </c>
      <c r="F1214" s="152">
        <v>0</v>
      </c>
      <c r="G1214" s="152" t="s">
        <v>1590</v>
      </c>
    </row>
    <row r="1215" spans="2:7">
      <c r="B1215" s="163" t="s">
        <v>2335</v>
      </c>
      <c r="C1215" s="152" t="s">
        <v>1589</v>
      </c>
      <c r="D1215" s="152">
        <v>50</v>
      </c>
      <c r="E1215" s="152">
        <v>0</v>
      </c>
      <c r="F1215" s="152">
        <v>0</v>
      </c>
      <c r="G1215" s="152" t="s">
        <v>1591</v>
      </c>
    </row>
    <row r="1216" spans="2:7">
      <c r="B1216" s="163" t="s">
        <v>2335</v>
      </c>
      <c r="C1216" s="152" t="s">
        <v>1589</v>
      </c>
      <c r="D1216" s="152">
        <v>50</v>
      </c>
      <c r="E1216" s="152">
        <v>500</v>
      </c>
      <c r="F1216" s="152">
        <v>0</v>
      </c>
      <c r="G1216" s="152" t="s">
        <v>2096</v>
      </c>
    </row>
    <row r="1217" spans="2:7">
      <c r="B1217" s="163" t="s">
        <v>2335</v>
      </c>
      <c r="C1217" s="152" t="s">
        <v>1589</v>
      </c>
      <c r="D1217" s="152">
        <v>50</v>
      </c>
      <c r="E1217" s="152">
        <v>500</v>
      </c>
      <c r="F1217" s="152">
        <v>5000</v>
      </c>
      <c r="G1217" s="152" t="s">
        <v>548</v>
      </c>
    </row>
    <row r="1218" spans="2:7">
      <c r="B1218" s="163" t="s">
        <v>2335</v>
      </c>
      <c r="C1218" s="152" t="s">
        <v>1589</v>
      </c>
      <c r="D1218" s="152">
        <v>50</v>
      </c>
      <c r="E1218" s="152">
        <v>500</v>
      </c>
      <c r="F1218" s="152">
        <v>5008</v>
      </c>
      <c r="G1218" s="152" t="s">
        <v>2097</v>
      </c>
    </row>
    <row r="1219" spans="2:7">
      <c r="B1219" s="163" t="s">
        <v>2335</v>
      </c>
      <c r="C1219" s="152" t="s">
        <v>1589</v>
      </c>
      <c r="D1219" s="152">
        <v>50</v>
      </c>
      <c r="E1219" s="152">
        <v>500</v>
      </c>
      <c r="F1219" s="152">
        <v>5009</v>
      </c>
      <c r="G1219" s="152" t="s">
        <v>549</v>
      </c>
    </row>
    <row r="1220" spans="2:7">
      <c r="B1220" s="163" t="s">
        <v>2335</v>
      </c>
      <c r="C1220" s="152" t="s">
        <v>1589</v>
      </c>
      <c r="D1220" s="152">
        <v>50</v>
      </c>
      <c r="E1220" s="152">
        <v>501</v>
      </c>
      <c r="F1220" s="152">
        <v>0</v>
      </c>
      <c r="G1220" s="152" t="s">
        <v>1591</v>
      </c>
    </row>
    <row r="1221" spans="2:7">
      <c r="B1221" s="163" t="s">
        <v>2335</v>
      </c>
      <c r="C1221" s="152" t="s">
        <v>1589</v>
      </c>
      <c r="D1221" s="152">
        <v>50</v>
      </c>
      <c r="E1221" s="152">
        <v>501</v>
      </c>
      <c r="F1221" s="152">
        <v>5011</v>
      </c>
      <c r="G1221" s="152" t="s">
        <v>2098</v>
      </c>
    </row>
    <row r="1222" spans="2:7">
      <c r="B1222" s="163" t="s">
        <v>2335</v>
      </c>
      <c r="C1222" s="152" t="s">
        <v>1589</v>
      </c>
      <c r="D1222" s="152">
        <v>50</v>
      </c>
      <c r="E1222" s="152">
        <v>501</v>
      </c>
      <c r="F1222" s="152">
        <v>5019</v>
      </c>
      <c r="G1222" s="152" t="s">
        <v>2099</v>
      </c>
    </row>
    <row r="1223" spans="2:7">
      <c r="B1223" s="163" t="s">
        <v>2335</v>
      </c>
      <c r="C1223" s="152" t="s">
        <v>1589</v>
      </c>
      <c r="D1223" s="152">
        <v>51</v>
      </c>
      <c r="E1223" s="152">
        <v>0</v>
      </c>
      <c r="F1223" s="152">
        <v>0</v>
      </c>
      <c r="G1223" s="152" t="s">
        <v>1592</v>
      </c>
    </row>
    <row r="1224" spans="2:7">
      <c r="B1224" s="163" t="s">
        <v>2335</v>
      </c>
      <c r="C1224" s="152" t="s">
        <v>1589</v>
      </c>
      <c r="D1224" s="152">
        <v>51</v>
      </c>
      <c r="E1224" s="152">
        <v>510</v>
      </c>
      <c r="F1224" s="152">
        <v>0</v>
      </c>
      <c r="G1224" s="152" t="s">
        <v>2100</v>
      </c>
    </row>
    <row r="1225" spans="2:7">
      <c r="B1225" s="163" t="s">
        <v>2335</v>
      </c>
      <c r="C1225" s="152" t="s">
        <v>1589</v>
      </c>
      <c r="D1225" s="152">
        <v>51</v>
      </c>
      <c r="E1225" s="152">
        <v>510</v>
      </c>
      <c r="F1225" s="152">
        <v>5100</v>
      </c>
      <c r="G1225" s="152" t="s">
        <v>548</v>
      </c>
    </row>
    <row r="1226" spans="2:7">
      <c r="B1226" s="163" t="s">
        <v>2335</v>
      </c>
      <c r="C1226" s="152" t="s">
        <v>1589</v>
      </c>
      <c r="D1226" s="152">
        <v>51</v>
      </c>
      <c r="E1226" s="152">
        <v>510</v>
      </c>
      <c r="F1226" s="152">
        <v>5108</v>
      </c>
      <c r="G1226" s="152" t="s">
        <v>2097</v>
      </c>
    </row>
    <row r="1227" spans="2:7">
      <c r="B1227" s="163" t="s">
        <v>2335</v>
      </c>
      <c r="C1227" s="152" t="s">
        <v>1589</v>
      </c>
      <c r="D1227" s="152">
        <v>51</v>
      </c>
      <c r="E1227" s="152">
        <v>510</v>
      </c>
      <c r="F1227" s="152">
        <v>5109</v>
      </c>
      <c r="G1227" s="152" t="s">
        <v>549</v>
      </c>
    </row>
    <row r="1228" spans="2:7">
      <c r="B1228" s="163" t="s">
        <v>2335</v>
      </c>
      <c r="C1228" s="152" t="s">
        <v>1589</v>
      </c>
      <c r="D1228" s="152">
        <v>51</v>
      </c>
      <c r="E1228" s="152">
        <v>511</v>
      </c>
      <c r="F1228" s="152">
        <v>0</v>
      </c>
      <c r="G1228" s="152" t="s">
        <v>2101</v>
      </c>
    </row>
    <row r="1229" spans="2:7">
      <c r="B1229" s="163" t="s">
        <v>2335</v>
      </c>
      <c r="C1229" s="152" t="s">
        <v>1589</v>
      </c>
      <c r="D1229" s="152">
        <v>51</v>
      </c>
      <c r="E1229" s="152">
        <v>511</v>
      </c>
      <c r="F1229" s="152">
        <v>5111</v>
      </c>
      <c r="G1229" s="152" t="s">
        <v>2102</v>
      </c>
    </row>
    <row r="1230" spans="2:7">
      <c r="B1230" s="163" t="s">
        <v>2335</v>
      </c>
      <c r="C1230" s="152" t="s">
        <v>1589</v>
      </c>
      <c r="D1230" s="152">
        <v>51</v>
      </c>
      <c r="E1230" s="152">
        <v>511</v>
      </c>
      <c r="F1230" s="152">
        <v>5112</v>
      </c>
      <c r="G1230" s="152" t="s">
        <v>2103</v>
      </c>
    </row>
    <row r="1231" spans="2:7">
      <c r="B1231" s="163" t="s">
        <v>2335</v>
      </c>
      <c r="C1231" s="152" t="s">
        <v>1589</v>
      </c>
      <c r="D1231" s="152">
        <v>51</v>
      </c>
      <c r="E1231" s="152">
        <v>511</v>
      </c>
      <c r="F1231" s="152">
        <v>5113</v>
      </c>
      <c r="G1231" s="152" t="s">
        <v>2104</v>
      </c>
    </row>
    <row r="1232" spans="2:7">
      <c r="B1232" s="163" t="s">
        <v>2335</v>
      </c>
      <c r="C1232" s="152" t="s">
        <v>1589</v>
      </c>
      <c r="D1232" s="152">
        <v>51</v>
      </c>
      <c r="E1232" s="152">
        <v>512</v>
      </c>
      <c r="F1232" s="152">
        <v>0</v>
      </c>
      <c r="G1232" s="152" t="s">
        <v>2105</v>
      </c>
    </row>
    <row r="1233" spans="2:7">
      <c r="B1233" s="163" t="s">
        <v>2335</v>
      </c>
      <c r="C1233" s="152" t="s">
        <v>1589</v>
      </c>
      <c r="D1233" s="152">
        <v>51</v>
      </c>
      <c r="E1233" s="152">
        <v>512</v>
      </c>
      <c r="F1233" s="152">
        <v>5121</v>
      </c>
      <c r="G1233" s="152" t="s">
        <v>2106</v>
      </c>
    </row>
    <row r="1234" spans="2:7">
      <c r="B1234" s="163" t="s">
        <v>2335</v>
      </c>
      <c r="C1234" s="152" t="s">
        <v>1589</v>
      </c>
      <c r="D1234" s="152">
        <v>51</v>
      </c>
      <c r="E1234" s="152">
        <v>512</v>
      </c>
      <c r="F1234" s="152">
        <v>5122</v>
      </c>
      <c r="G1234" s="152" t="s">
        <v>2107</v>
      </c>
    </row>
    <row r="1235" spans="2:7">
      <c r="B1235" s="163" t="s">
        <v>2335</v>
      </c>
      <c r="C1235" s="152" t="s">
        <v>1589</v>
      </c>
      <c r="D1235" s="152">
        <v>51</v>
      </c>
      <c r="E1235" s="152">
        <v>512</v>
      </c>
      <c r="F1235" s="152">
        <v>5123</v>
      </c>
      <c r="G1235" s="152" t="s">
        <v>2108</v>
      </c>
    </row>
    <row r="1236" spans="2:7">
      <c r="B1236" s="163" t="s">
        <v>2335</v>
      </c>
      <c r="C1236" s="152" t="s">
        <v>1589</v>
      </c>
      <c r="D1236" s="152">
        <v>51</v>
      </c>
      <c r="E1236" s="152">
        <v>512</v>
      </c>
      <c r="F1236" s="152">
        <v>5129</v>
      </c>
      <c r="G1236" s="152" t="s">
        <v>2109</v>
      </c>
    </row>
    <row r="1237" spans="2:7">
      <c r="B1237" s="163" t="s">
        <v>2335</v>
      </c>
      <c r="C1237" s="152" t="s">
        <v>1589</v>
      </c>
      <c r="D1237" s="152">
        <v>51</v>
      </c>
      <c r="E1237" s="152">
        <v>513</v>
      </c>
      <c r="F1237" s="152">
        <v>0</v>
      </c>
      <c r="G1237" s="152" t="s">
        <v>2110</v>
      </c>
    </row>
    <row r="1238" spans="2:7">
      <c r="B1238" s="163" t="s">
        <v>2335</v>
      </c>
      <c r="C1238" s="152" t="s">
        <v>1589</v>
      </c>
      <c r="D1238" s="152">
        <v>51</v>
      </c>
      <c r="E1238" s="152">
        <v>513</v>
      </c>
      <c r="F1238" s="152">
        <v>5131</v>
      </c>
      <c r="G1238" s="152" t="s">
        <v>2111</v>
      </c>
    </row>
    <row r="1239" spans="2:7">
      <c r="B1239" s="163" t="s">
        <v>2335</v>
      </c>
      <c r="C1239" s="152" t="s">
        <v>1589</v>
      </c>
      <c r="D1239" s="152">
        <v>51</v>
      </c>
      <c r="E1239" s="152">
        <v>513</v>
      </c>
      <c r="F1239" s="152">
        <v>5132</v>
      </c>
      <c r="G1239" s="152" t="s">
        <v>2112</v>
      </c>
    </row>
    <row r="1240" spans="2:7">
      <c r="B1240" s="163" t="s">
        <v>2335</v>
      </c>
      <c r="C1240" s="152" t="s">
        <v>1589</v>
      </c>
      <c r="D1240" s="152">
        <v>51</v>
      </c>
      <c r="E1240" s="152">
        <v>513</v>
      </c>
      <c r="F1240" s="152">
        <v>5133</v>
      </c>
      <c r="G1240" s="152" t="s">
        <v>2113</v>
      </c>
    </row>
    <row r="1241" spans="2:7">
      <c r="B1241" s="163" t="s">
        <v>2335</v>
      </c>
      <c r="C1241" s="152" t="s">
        <v>1589</v>
      </c>
      <c r="D1241" s="152">
        <v>51</v>
      </c>
      <c r="E1241" s="152">
        <v>513</v>
      </c>
      <c r="F1241" s="152">
        <v>5139</v>
      </c>
      <c r="G1241" s="152" t="s">
        <v>2114</v>
      </c>
    </row>
    <row r="1242" spans="2:7">
      <c r="B1242" s="163" t="s">
        <v>2335</v>
      </c>
      <c r="C1242" s="152" t="s">
        <v>1589</v>
      </c>
      <c r="D1242" s="152">
        <v>52</v>
      </c>
      <c r="E1242" s="152">
        <v>0</v>
      </c>
      <c r="F1242" s="152">
        <v>0</v>
      </c>
      <c r="G1242" s="152" t="s">
        <v>1593</v>
      </c>
    </row>
    <row r="1243" spans="2:7">
      <c r="B1243" s="163" t="s">
        <v>2335</v>
      </c>
      <c r="C1243" s="152" t="s">
        <v>1589</v>
      </c>
      <c r="D1243" s="152">
        <v>52</v>
      </c>
      <c r="E1243" s="152">
        <v>520</v>
      </c>
      <c r="F1243" s="152">
        <v>0</v>
      </c>
      <c r="G1243" s="152" t="s">
        <v>2115</v>
      </c>
    </row>
    <row r="1244" spans="2:7">
      <c r="B1244" s="163" t="s">
        <v>2335</v>
      </c>
      <c r="C1244" s="152" t="s">
        <v>1589</v>
      </c>
      <c r="D1244" s="152">
        <v>52</v>
      </c>
      <c r="E1244" s="152">
        <v>520</v>
      </c>
      <c r="F1244" s="152">
        <v>5200</v>
      </c>
      <c r="G1244" s="152" t="s">
        <v>548</v>
      </c>
    </row>
    <row r="1245" spans="2:7">
      <c r="B1245" s="163" t="s">
        <v>2335</v>
      </c>
      <c r="C1245" s="152" t="s">
        <v>1589</v>
      </c>
      <c r="D1245" s="152">
        <v>52</v>
      </c>
      <c r="E1245" s="152">
        <v>520</v>
      </c>
      <c r="F1245" s="152">
        <v>5208</v>
      </c>
      <c r="G1245" s="152" t="s">
        <v>2097</v>
      </c>
    </row>
    <row r="1246" spans="2:7">
      <c r="B1246" s="163" t="s">
        <v>2335</v>
      </c>
      <c r="C1246" s="152" t="s">
        <v>1589</v>
      </c>
      <c r="D1246" s="152">
        <v>52</v>
      </c>
      <c r="E1246" s="152">
        <v>520</v>
      </c>
      <c r="F1246" s="152">
        <v>5209</v>
      </c>
      <c r="G1246" s="152" t="s">
        <v>549</v>
      </c>
    </row>
    <row r="1247" spans="2:7">
      <c r="B1247" s="163" t="s">
        <v>2335</v>
      </c>
      <c r="C1247" s="152" t="s">
        <v>1589</v>
      </c>
      <c r="D1247" s="152">
        <v>52</v>
      </c>
      <c r="E1247" s="152">
        <v>521</v>
      </c>
      <c r="F1247" s="152">
        <v>0</v>
      </c>
      <c r="G1247" s="152" t="s">
        <v>2116</v>
      </c>
    </row>
    <row r="1248" spans="2:7">
      <c r="B1248" s="163" t="s">
        <v>2335</v>
      </c>
      <c r="C1248" s="152" t="s">
        <v>1589</v>
      </c>
      <c r="D1248" s="152">
        <v>52</v>
      </c>
      <c r="E1248" s="152">
        <v>521</v>
      </c>
      <c r="F1248" s="152">
        <v>5211</v>
      </c>
      <c r="G1248" s="152" t="s">
        <v>2117</v>
      </c>
    </row>
    <row r="1249" spans="2:7">
      <c r="B1249" s="163" t="s">
        <v>2335</v>
      </c>
      <c r="C1249" s="152" t="s">
        <v>1589</v>
      </c>
      <c r="D1249" s="152">
        <v>52</v>
      </c>
      <c r="E1249" s="152">
        <v>521</v>
      </c>
      <c r="F1249" s="152">
        <v>5212</v>
      </c>
      <c r="G1249" s="152" t="s">
        <v>2118</v>
      </c>
    </row>
    <row r="1250" spans="2:7">
      <c r="B1250" s="163" t="s">
        <v>2335</v>
      </c>
      <c r="C1250" s="152" t="s">
        <v>1589</v>
      </c>
      <c r="D1250" s="152">
        <v>52</v>
      </c>
      <c r="E1250" s="152">
        <v>521</v>
      </c>
      <c r="F1250" s="152">
        <v>5213</v>
      </c>
      <c r="G1250" s="152" t="s">
        <v>2119</v>
      </c>
    </row>
    <row r="1251" spans="2:7">
      <c r="B1251" s="163" t="s">
        <v>2335</v>
      </c>
      <c r="C1251" s="152" t="s">
        <v>1589</v>
      </c>
      <c r="D1251" s="152">
        <v>52</v>
      </c>
      <c r="E1251" s="152">
        <v>521</v>
      </c>
      <c r="F1251" s="152">
        <v>5214</v>
      </c>
      <c r="G1251" s="152" t="s">
        <v>2120</v>
      </c>
    </row>
    <row r="1252" spans="2:7">
      <c r="B1252" s="163" t="s">
        <v>2335</v>
      </c>
      <c r="C1252" s="152" t="s">
        <v>1589</v>
      </c>
      <c r="D1252" s="152">
        <v>52</v>
      </c>
      <c r="E1252" s="152">
        <v>521</v>
      </c>
      <c r="F1252" s="152">
        <v>5215</v>
      </c>
      <c r="G1252" s="152" t="s">
        <v>2121</v>
      </c>
    </row>
    <row r="1253" spans="2:7">
      <c r="B1253" s="163" t="s">
        <v>2335</v>
      </c>
      <c r="C1253" s="152" t="s">
        <v>1589</v>
      </c>
      <c r="D1253" s="152">
        <v>52</v>
      </c>
      <c r="E1253" s="152">
        <v>521</v>
      </c>
      <c r="F1253" s="152">
        <v>5216</v>
      </c>
      <c r="G1253" s="152" t="s">
        <v>2122</v>
      </c>
    </row>
    <row r="1254" spans="2:7">
      <c r="B1254" s="163" t="s">
        <v>2335</v>
      </c>
      <c r="C1254" s="152" t="s">
        <v>1589</v>
      </c>
      <c r="D1254" s="152">
        <v>52</v>
      </c>
      <c r="E1254" s="152">
        <v>521</v>
      </c>
      <c r="F1254" s="152">
        <v>5219</v>
      </c>
      <c r="G1254" s="152" t="s">
        <v>2123</v>
      </c>
    </row>
    <row r="1255" spans="2:7">
      <c r="B1255" s="163" t="s">
        <v>2335</v>
      </c>
      <c r="C1255" s="152" t="s">
        <v>1589</v>
      </c>
      <c r="D1255" s="152">
        <v>52</v>
      </c>
      <c r="E1255" s="152">
        <v>522</v>
      </c>
      <c r="F1255" s="152">
        <v>0</v>
      </c>
      <c r="G1255" s="152" t="s">
        <v>2124</v>
      </c>
    </row>
    <row r="1256" spans="2:7">
      <c r="B1256" s="163" t="s">
        <v>2335</v>
      </c>
      <c r="C1256" s="152" t="s">
        <v>1589</v>
      </c>
      <c r="D1256" s="152">
        <v>52</v>
      </c>
      <c r="E1256" s="152">
        <v>522</v>
      </c>
      <c r="F1256" s="152">
        <v>5221</v>
      </c>
      <c r="G1256" s="152" t="s">
        <v>2125</v>
      </c>
    </row>
    <row r="1257" spans="2:7">
      <c r="B1257" s="163" t="s">
        <v>2335</v>
      </c>
      <c r="C1257" s="152" t="s">
        <v>1589</v>
      </c>
      <c r="D1257" s="152">
        <v>52</v>
      </c>
      <c r="E1257" s="152">
        <v>522</v>
      </c>
      <c r="F1257" s="152">
        <v>5222</v>
      </c>
      <c r="G1257" s="152" t="s">
        <v>2126</v>
      </c>
    </row>
    <row r="1258" spans="2:7">
      <c r="B1258" s="163" t="s">
        <v>2335</v>
      </c>
      <c r="C1258" s="152" t="s">
        <v>1589</v>
      </c>
      <c r="D1258" s="152">
        <v>52</v>
      </c>
      <c r="E1258" s="152">
        <v>522</v>
      </c>
      <c r="F1258" s="152">
        <v>5223</v>
      </c>
      <c r="G1258" s="152" t="s">
        <v>2127</v>
      </c>
    </row>
    <row r="1259" spans="2:7">
      <c r="B1259" s="163" t="s">
        <v>2335</v>
      </c>
      <c r="C1259" s="152" t="s">
        <v>1589</v>
      </c>
      <c r="D1259" s="152">
        <v>52</v>
      </c>
      <c r="E1259" s="152">
        <v>522</v>
      </c>
      <c r="F1259" s="152">
        <v>5224</v>
      </c>
      <c r="G1259" s="152" t="s">
        <v>2128</v>
      </c>
    </row>
    <row r="1260" spans="2:7">
      <c r="B1260" s="163" t="s">
        <v>2335</v>
      </c>
      <c r="C1260" s="152" t="s">
        <v>1589</v>
      </c>
      <c r="D1260" s="152">
        <v>52</v>
      </c>
      <c r="E1260" s="152">
        <v>522</v>
      </c>
      <c r="F1260" s="152">
        <v>5225</v>
      </c>
      <c r="G1260" s="152" t="s">
        <v>2129</v>
      </c>
    </row>
    <row r="1261" spans="2:7">
      <c r="B1261" s="163" t="s">
        <v>2335</v>
      </c>
      <c r="C1261" s="152" t="s">
        <v>1589</v>
      </c>
      <c r="D1261" s="152">
        <v>52</v>
      </c>
      <c r="E1261" s="152">
        <v>522</v>
      </c>
      <c r="F1261" s="152">
        <v>5226</v>
      </c>
      <c r="G1261" s="152" t="s">
        <v>2130</v>
      </c>
    </row>
    <row r="1262" spans="2:7">
      <c r="B1262" s="163" t="s">
        <v>2335</v>
      </c>
      <c r="C1262" s="152" t="s">
        <v>1589</v>
      </c>
      <c r="D1262" s="152">
        <v>52</v>
      </c>
      <c r="E1262" s="152">
        <v>522</v>
      </c>
      <c r="F1262" s="152">
        <v>5227</v>
      </c>
      <c r="G1262" s="152" t="s">
        <v>2131</v>
      </c>
    </row>
    <row r="1263" spans="2:7">
      <c r="B1263" s="163" t="s">
        <v>2335</v>
      </c>
      <c r="C1263" s="152" t="s">
        <v>1589</v>
      </c>
      <c r="D1263" s="152">
        <v>52</v>
      </c>
      <c r="E1263" s="152">
        <v>522</v>
      </c>
      <c r="F1263" s="152">
        <v>5229</v>
      </c>
      <c r="G1263" s="152" t="s">
        <v>2132</v>
      </c>
    </row>
    <row r="1264" spans="2:7">
      <c r="B1264" s="163" t="s">
        <v>2335</v>
      </c>
      <c r="C1264" s="152" t="s">
        <v>1589</v>
      </c>
      <c r="D1264" s="152">
        <v>53</v>
      </c>
      <c r="E1264" s="152">
        <v>0</v>
      </c>
      <c r="F1264" s="152">
        <v>0</v>
      </c>
      <c r="G1264" s="152" t="s">
        <v>1594</v>
      </c>
    </row>
    <row r="1265" spans="2:7">
      <c r="B1265" s="163" t="s">
        <v>2335</v>
      </c>
      <c r="C1265" s="152" t="s">
        <v>1589</v>
      </c>
      <c r="D1265" s="152">
        <v>53</v>
      </c>
      <c r="E1265" s="152">
        <v>530</v>
      </c>
      <c r="F1265" s="152">
        <v>0</v>
      </c>
      <c r="G1265" s="152" t="s">
        <v>2133</v>
      </c>
    </row>
    <row r="1266" spans="2:7">
      <c r="B1266" s="163" t="s">
        <v>2335</v>
      </c>
      <c r="C1266" s="152" t="s">
        <v>1589</v>
      </c>
      <c r="D1266" s="152">
        <v>53</v>
      </c>
      <c r="E1266" s="152">
        <v>530</v>
      </c>
      <c r="F1266" s="152">
        <v>5300</v>
      </c>
      <c r="G1266" s="152" t="s">
        <v>548</v>
      </c>
    </row>
    <row r="1267" spans="2:7">
      <c r="B1267" s="163" t="s">
        <v>2335</v>
      </c>
      <c r="C1267" s="152" t="s">
        <v>1589</v>
      </c>
      <c r="D1267" s="152">
        <v>53</v>
      </c>
      <c r="E1267" s="152">
        <v>530</v>
      </c>
      <c r="F1267" s="152">
        <v>5308</v>
      </c>
      <c r="G1267" s="152" t="s">
        <v>2097</v>
      </c>
    </row>
    <row r="1268" spans="2:7">
      <c r="B1268" s="163" t="s">
        <v>2335</v>
      </c>
      <c r="C1268" s="152" t="s">
        <v>1589</v>
      </c>
      <c r="D1268" s="152">
        <v>53</v>
      </c>
      <c r="E1268" s="152">
        <v>530</v>
      </c>
      <c r="F1268" s="152">
        <v>5309</v>
      </c>
      <c r="G1268" s="152" t="s">
        <v>549</v>
      </c>
    </row>
    <row r="1269" spans="2:7">
      <c r="B1269" s="163" t="s">
        <v>2335</v>
      </c>
      <c r="C1269" s="152" t="s">
        <v>1589</v>
      </c>
      <c r="D1269" s="152">
        <v>53</v>
      </c>
      <c r="E1269" s="152">
        <v>531</v>
      </c>
      <c r="F1269" s="152">
        <v>0</v>
      </c>
      <c r="G1269" s="152" t="s">
        <v>2134</v>
      </c>
    </row>
    <row r="1270" spans="2:7">
      <c r="B1270" s="163" t="s">
        <v>2335</v>
      </c>
      <c r="C1270" s="152" t="s">
        <v>1589</v>
      </c>
      <c r="D1270" s="152">
        <v>53</v>
      </c>
      <c r="E1270" s="152">
        <v>531</v>
      </c>
      <c r="F1270" s="152">
        <v>5311</v>
      </c>
      <c r="G1270" s="152" t="s">
        <v>2135</v>
      </c>
    </row>
    <row r="1271" spans="2:7">
      <c r="B1271" s="163" t="s">
        <v>2335</v>
      </c>
      <c r="C1271" s="152" t="s">
        <v>1589</v>
      </c>
      <c r="D1271" s="152">
        <v>53</v>
      </c>
      <c r="E1271" s="152">
        <v>531</v>
      </c>
      <c r="F1271" s="152">
        <v>5312</v>
      </c>
      <c r="G1271" s="152" t="s">
        <v>2136</v>
      </c>
    </row>
    <row r="1272" spans="2:7">
      <c r="B1272" s="163" t="s">
        <v>2335</v>
      </c>
      <c r="C1272" s="152" t="s">
        <v>1589</v>
      </c>
      <c r="D1272" s="152">
        <v>53</v>
      </c>
      <c r="E1272" s="152">
        <v>531</v>
      </c>
      <c r="F1272" s="152">
        <v>5313</v>
      </c>
      <c r="G1272" s="152" t="s">
        <v>2137</v>
      </c>
    </row>
    <row r="1273" spans="2:7">
      <c r="B1273" s="163" t="s">
        <v>2335</v>
      </c>
      <c r="C1273" s="152" t="s">
        <v>1589</v>
      </c>
      <c r="D1273" s="152">
        <v>53</v>
      </c>
      <c r="E1273" s="152">
        <v>531</v>
      </c>
      <c r="F1273" s="152">
        <v>5314</v>
      </c>
      <c r="G1273" s="152" t="s">
        <v>2138</v>
      </c>
    </row>
    <row r="1274" spans="2:7">
      <c r="B1274" s="163" t="s">
        <v>2335</v>
      </c>
      <c r="C1274" s="152" t="s">
        <v>1589</v>
      </c>
      <c r="D1274" s="152">
        <v>53</v>
      </c>
      <c r="E1274" s="152">
        <v>531</v>
      </c>
      <c r="F1274" s="152">
        <v>5319</v>
      </c>
      <c r="G1274" s="152" t="s">
        <v>2139</v>
      </c>
    </row>
    <row r="1275" spans="2:7">
      <c r="B1275" s="163" t="s">
        <v>2335</v>
      </c>
      <c r="C1275" s="152" t="s">
        <v>1589</v>
      </c>
      <c r="D1275" s="152">
        <v>53</v>
      </c>
      <c r="E1275" s="152">
        <v>532</v>
      </c>
      <c r="F1275" s="152">
        <v>0</v>
      </c>
      <c r="G1275" s="152" t="s">
        <v>2140</v>
      </c>
    </row>
    <row r="1276" spans="2:7">
      <c r="B1276" s="163" t="s">
        <v>2335</v>
      </c>
      <c r="C1276" s="152" t="s">
        <v>1589</v>
      </c>
      <c r="D1276" s="152">
        <v>53</v>
      </c>
      <c r="E1276" s="152">
        <v>532</v>
      </c>
      <c r="F1276" s="152">
        <v>5321</v>
      </c>
      <c r="G1276" s="152" t="s">
        <v>2141</v>
      </c>
    </row>
    <row r="1277" spans="2:7">
      <c r="B1277" s="163" t="s">
        <v>2335</v>
      </c>
      <c r="C1277" s="152" t="s">
        <v>1589</v>
      </c>
      <c r="D1277" s="152">
        <v>53</v>
      </c>
      <c r="E1277" s="152">
        <v>532</v>
      </c>
      <c r="F1277" s="152">
        <v>5322</v>
      </c>
      <c r="G1277" s="152" t="s">
        <v>2142</v>
      </c>
    </row>
    <row r="1278" spans="2:7">
      <c r="B1278" s="163" t="s">
        <v>2335</v>
      </c>
      <c r="C1278" s="152" t="s">
        <v>1589</v>
      </c>
      <c r="D1278" s="152">
        <v>53</v>
      </c>
      <c r="E1278" s="152">
        <v>532</v>
      </c>
      <c r="F1278" s="152">
        <v>5329</v>
      </c>
      <c r="G1278" s="152" t="s">
        <v>2143</v>
      </c>
    </row>
    <row r="1279" spans="2:7">
      <c r="B1279" s="163" t="s">
        <v>2335</v>
      </c>
      <c r="C1279" s="152" t="s">
        <v>1589</v>
      </c>
      <c r="D1279" s="152">
        <v>53</v>
      </c>
      <c r="E1279" s="152">
        <v>533</v>
      </c>
      <c r="F1279" s="152">
        <v>0</v>
      </c>
      <c r="G1279" s="152" t="s">
        <v>2144</v>
      </c>
    </row>
    <row r="1280" spans="2:7">
      <c r="B1280" s="163" t="s">
        <v>2335</v>
      </c>
      <c r="C1280" s="152" t="s">
        <v>1589</v>
      </c>
      <c r="D1280" s="152">
        <v>53</v>
      </c>
      <c r="E1280" s="152">
        <v>533</v>
      </c>
      <c r="F1280" s="152">
        <v>5331</v>
      </c>
      <c r="G1280" s="152" t="s">
        <v>2145</v>
      </c>
    </row>
    <row r="1281" spans="2:7">
      <c r="B1281" s="163" t="s">
        <v>2335</v>
      </c>
      <c r="C1281" s="152" t="s">
        <v>1589</v>
      </c>
      <c r="D1281" s="152">
        <v>53</v>
      </c>
      <c r="E1281" s="152">
        <v>533</v>
      </c>
      <c r="F1281" s="152">
        <v>5332</v>
      </c>
      <c r="G1281" s="152" t="s">
        <v>2146</v>
      </c>
    </row>
    <row r="1282" spans="2:7">
      <c r="B1282" s="163" t="s">
        <v>2335</v>
      </c>
      <c r="C1282" s="152" t="s">
        <v>1589</v>
      </c>
      <c r="D1282" s="152">
        <v>53</v>
      </c>
      <c r="E1282" s="152">
        <v>534</v>
      </c>
      <c r="F1282" s="152">
        <v>0</v>
      </c>
      <c r="G1282" s="152" t="s">
        <v>2147</v>
      </c>
    </row>
    <row r="1283" spans="2:7">
      <c r="B1283" s="163" t="s">
        <v>2335</v>
      </c>
      <c r="C1283" s="152" t="s">
        <v>1589</v>
      </c>
      <c r="D1283" s="152">
        <v>53</v>
      </c>
      <c r="E1283" s="152">
        <v>534</v>
      </c>
      <c r="F1283" s="152">
        <v>5341</v>
      </c>
      <c r="G1283" s="152" t="s">
        <v>2148</v>
      </c>
    </row>
    <row r="1284" spans="2:7">
      <c r="B1284" s="163" t="s">
        <v>2335</v>
      </c>
      <c r="C1284" s="152" t="s">
        <v>1589</v>
      </c>
      <c r="D1284" s="152">
        <v>53</v>
      </c>
      <c r="E1284" s="152">
        <v>534</v>
      </c>
      <c r="F1284" s="152">
        <v>5342</v>
      </c>
      <c r="G1284" s="152" t="s">
        <v>2149</v>
      </c>
    </row>
    <row r="1285" spans="2:7">
      <c r="B1285" s="163" t="s">
        <v>2335</v>
      </c>
      <c r="C1285" s="152" t="s">
        <v>1589</v>
      </c>
      <c r="D1285" s="152">
        <v>53</v>
      </c>
      <c r="E1285" s="152">
        <v>534</v>
      </c>
      <c r="F1285" s="152">
        <v>5349</v>
      </c>
      <c r="G1285" s="152" t="s">
        <v>2150</v>
      </c>
    </row>
    <row r="1286" spans="2:7">
      <c r="B1286" s="163" t="s">
        <v>2335</v>
      </c>
      <c r="C1286" s="152" t="s">
        <v>1589</v>
      </c>
      <c r="D1286" s="152">
        <v>53</v>
      </c>
      <c r="E1286" s="152">
        <v>535</v>
      </c>
      <c r="F1286" s="152">
        <v>0</v>
      </c>
      <c r="G1286" s="152" t="s">
        <v>2151</v>
      </c>
    </row>
    <row r="1287" spans="2:7">
      <c r="B1287" s="163" t="s">
        <v>2335</v>
      </c>
      <c r="C1287" s="152" t="s">
        <v>1589</v>
      </c>
      <c r="D1287" s="152">
        <v>53</v>
      </c>
      <c r="E1287" s="152">
        <v>535</v>
      </c>
      <c r="F1287" s="152">
        <v>5351</v>
      </c>
      <c r="G1287" s="152" t="s">
        <v>2152</v>
      </c>
    </row>
    <row r="1288" spans="2:7">
      <c r="B1288" s="163" t="s">
        <v>2335</v>
      </c>
      <c r="C1288" s="152" t="s">
        <v>1589</v>
      </c>
      <c r="D1288" s="152">
        <v>53</v>
      </c>
      <c r="E1288" s="152">
        <v>535</v>
      </c>
      <c r="F1288" s="152">
        <v>5352</v>
      </c>
      <c r="G1288" s="152" t="s">
        <v>2153</v>
      </c>
    </row>
    <row r="1289" spans="2:7">
      <c r="B1289" s="163" t="s">
        <v>2335</v>
      </c>
      <c r="C1289" s="152" t="s">
        <v>1589</v>
      </c>
      <c r="D1289" s="152">
        <v>53</v>
      </c>
      <c r="E1289" s="152">
        <v>536</v>
      </c>
      <c r="F1289" s="152">
        <v>0</v>
      </c>
      <c r="G1289" s="152" t="s">
        <v>2154</v>
      </c>
    </row>
    <row r="1290" spans="2:7">
      <c r="B1290" s="163" t="s">
        <v>2335</v>
      </c>
      <c r="C1290" s="152" t="s">
        <v>1589</v>
      </c>
      <c r="D1290" s="152">
        <v>53</v>
      </c>
      <c r="E1290" s="152">
        <v>536</v>
      </c>
      <c r="F1290" s="152">
        <v>5361</v>
      </c>
      <c r="G1290" s="152" t="s">
        <v>2155</v>
      </c>
    </row>
    <row r="1291" spans="2:7">
      <c r="B1291" s="163" t="s">
        <v>2335</v>
      </c>
      <c r="C1291" s="152" t="s">
        <v>1589</v>
      </c>
      <c r="D1291" s="152">
        <v>53</v>
      </c>
      <c r="E1291" s="152">
        <v>536</v>
      </c>
      <c r="F1291" s="152">
        <v>5362</v>
      </c>
      <c r="G1291" s="152" t="s">
        <v>2156</v>
      </c>
    </row>
    <row r="1292" spans="2:7">
      <c r="B1292" s="163" t="s">
        <v>2335</v>
      </c>
      <c r="C1292" s="152" t="s">
        <v>1589</v>
      </c>
      <c r="D1292" s="152">
        <v>53</v>
      </c>
      <c r="E1292" s="152">
        <v>536</v>
      </c>
      <c r="F1292" s="152">
        <v>5363</v>
      </c>
      <c r="G1292" s="152" t="s">
        <v>2157</v>
      </c>
    </row>
    <row r="1293" spans="2:7">
      <c r="B1293" s="163" t="s">
        <v>2335</v>
      </c>
      <c r="C1293" s="152" t="s">
        <v>1589</v>
      </c>
      <c r="D1293" s="152">
        <v>53</v>
      </c>
      <c r="E1293" s="152">
        <v>536</v>
      </c>
      <c r="F1293" s="152">
        <v>5364</v>
      </c>
      <c r="G1293" s="152" t="s">
        <v>2158</v>
      </c>
    </row>
    <row r="1294" spans="2:7">
      <c r="B1294" s="163" t="s">
        <v>2335</v>
      </c>
      <c r="C1294" s="152" t="s">
        <v>1589</v>
      </c>
      <c r="D1294" s="152">
        <v>53</v>
      </c>
      <c r="E1294" s="152">
        <v>536</v>
      </c>
      <c r="F1294" s="152">
        <v>5369</v>
      </c>
      <c r="G1294" s="152" t="s">
        <v>2159</v>
      </c>
    </row>
    <row r="1295" spans="2:7">
      <c r="B1295" s="163" t="s">
        <v>2335</v>
      </c>
      <c r="C1295" s="152" t="s">
        <v>1589</v>
      </c>
      <c r="D1295" s="152">
        <v>54</v>
      </c>
      <c r="E1295" s="152">
        <v>0</v>
      </c>
      <c r="F1295" s="152">
        <v>0</v>
      </c>
      <c r="G1295" s="152" t="s">
        <v>1595</v>
      </c>
    </row>
    <row r="1296" spans="2:7">
      <c r="B1296" s="163" t="s">
        <v>2335</v>
      </c>
      <c r="C1296" s="152" t="s">
        <v>1589</v>
      </c>
      <c r="D1296" s="152">
        <v>54</v>
      </c>
      <c r="E1296" s="152">
        <v>540</v>
      </c>
      <c r="F1296" s="152">
        <v>0</v>
      </c>
      <c r="G1296" s="152" t="s">
        <v>2160</v>
      </c>
    </row>
    <row r="1297" spans="2:7">
      <c r="B1297" s="163" t="s">
        <v>2335</v>
      </c>
      <c r="C1297" s="152" t="s">
        <v>1589</v>
      </c>
      <c r="D1297" s="152">
        <v>54</v>
      </c>
      <c r="E1297" s="152">
        <v>540</v>
      </c>
      <c r="F1297" s="152">
        <v>5400</v>
      </c>
      <c r="G1297" s="152" t="s">
        <v>548</v>
      </c>
    </row>
    <row r="1298" spans="2:7">
      <c r="B1298" s="163" t="s">
        <v>2335</v>
      </c>
      <c r="C1298" s="152" t="s">
        <v>1589</v>
      </c>
      <c r="D1298" s="152">
        <v>54</v>
      </c>
      <c r="E1298" s="152">
        <v>540</v>
      </c>
      <c r="F1298" s="152">
        <v>5408</v>
      </c>
      <c r="G1298" s="152" t="s">
        <v>2097</v>
      </c>
    </row>
    <row r="1299" spans="2:7">
      <c r="B1299" s="163" t="s">
        <v>2335</v>
      </c>
      <c r="C1299" s="152" t="s">
        <v>1589</v>
      </c>
      <c r="D1299" s="152">
        <v>54</v>
      </c>
      <c r="E1299" s="152">
        <v>540</v>
      </c>
      <c r="F1299" s="152">
        <v>5409</v>
      </c>
      <c r="G1299" s="152" t="s">
        <v>549</v>
      </c>
    </row>
    <row r="1300" spans="2:7">
      <c r="B1300" s="163" t="s">
        <v>2335</v>
      </c>
      <c r="C1300" s="152" t="s">
        <v>1589</v>
      </c>
      <c r="D1300" s="152">
        <v>54</v>
      </c>
      <c r="E1300" s="152">
        <v>541</v>
      </c>
      <c r="F1300" s="152">
        <v>0</v>
      </c>
      <c r="G1300" s="152" t="s">
        <v>2161</v>
      </c>
    </row>
    <row r="1301" spans="2:7">
      <c r="B1301" s="163" t="s">
        <v>2335</v>
      </c>
      <c r="C1301" s="152" t="s">
        <v>1589</v>
      </c>
      <c r="D1301" s="152">
        <v>54</v>
      </c>
      <c r="E1301" s="152">
        <v>541</v>
      </c>
      <c r="F1301" s="152">
        <v>5411</v>
      </c>
      <c r="G1301" s="152" t="s">
        <v>2162</v>
      </c>
    </row>
    <row r="1302" spans="2:7">
      <c r="B1302" s="163" t="s">
        <v>2335</v>
      </c>
      <c r="C1302" s="152" t="s">
        <v>1589</v>
      </c>
      <c r="D1302" s="152">
        <v>54</v>
      </c>
      <c r="E1302" s="152">
        <v>541</v>
      </c>
      <c r="F1302" s="152">
        <v>5412</v>
      </c>
      <c r="G1302" s="152" t="s">
        <v>2163</v>
      </c>
    </row>
    <row r="1303" spans="2:7">
      <c r="B1303" s="163" t="s">
        <v>2335</v>
      </c>
      <c r="C1303" s="152" t="s">
        <v>1589</v>
      </c>
      <c r="D1303" s="152">
        <v>54</v>
      </c>
      <c r="E1303" s="152">
        <v>541</v>
      </c>
      <c r="F1303" s="152">
        <v>5413</v>
      </c>
      <c r="G1303" s="152" t="s">
        <v>2164</v>
      </c>
    </row>
    <row r="1304" spans="2:7">
      <c r="B1304" s="163" t="s">
        <v>2335</v>
      </c>
      <c r="C1304" s="152" t="s">
        <v>1589</v>
      </c>
      <c r="D1304" s="152">
        <v>54</v>
      </c>
      <c r="E1304" s="152">
        <v>541</v>
      </c>
      <c r="F1304" s="152">
        <v>5414</v>
      </c>
      <c r="G1304" s="152" t="s">
        <v>2165</v>
      </c>
    </row>
    <row r="1305" spans="2:7">
      <c r="B1305" s="163" t="s">
        <v>2335</v>
      </c>
      <c r="C1305" s="152" t="s">
        <v>1589</v>
      </c>
      <c r="D1305" s="152">
        <v>54</v>
      </c>
      <c r="E1305" s="152">
        <v>541</v>
      </c>
      <c r="F1305" s="152">
        <v>5419</v>
      </c>
      <c r="G1305" s="152" t="s">
        <v>2166</v>
      </c>
    </row>
    <row r="1306" spans="2:7">
      <c r="B1306" s="163" t="s">
        <v>2335</v>
      </c>
      <c r="C1306" s="152" t="s">
        <v>1589</v>
      </c>
      <c r="D1306" s="152">
        <v>54</v>
      </c>
      <c r="E1306" s="152">
        <v>542</v>
      </c>
      <c r="F1306" s="152">
        <v>0</v>
      </c>
      <c r="G1306" s="152" t="s">
        <v>2167</v>
      </c>
    </row>
    <row r="1307" spans="2:7">
      <c r="B1307" s="163" t="s">
        <v>2335</v>
      </c>
      <c r="C1307" s="152" t="s">
        <v>1589</v>
      </c>
      <c r="D1307" s="152">
        <v>54</v>
      </c>
      <c r="E1307" s="152">
        <v>542</v>
      </c>
      <c r="F1307" s="152">
        <v>5421</v>
      </c>
      <c r="G1307" s="152" t="s">
        <v>2168</v>
      </c>
    </row>
    <row r="1308" spans="2:7">
      <c r="B1308" s="163" t="s">
        <v>2335</v>
      </c>
      <c r="C1308" s="152" t="s">
        <v>1589</v>
      </c>
      <c r="D1308" s="152">
        <v>54</v>
      </c>
      <c r="E1308" s="152">
        <v>542</v>
      </c>
      <c r="F1308" s="152">
        <v>5422</v>
      </c>
      <c r="G1308" s="152" t="s">
        <v>2169</v>
      </c>
    </row>
    <row r="1309" spans="2:7">
      <c r="B1309" s="163" t="s">
        <v>2335</v>
      </c>
      <c r="C1309" s="152" t="s">
        <v>1589</v>
      </c>
      <c r="D1309" s="152">
        <v>54</v>
      </c>
      <c r="E1309" s="152">
        <v>542</v>
      </c>
      <c r="F1309" s="152">
        <v>5423</v>
      </c>
      <c r="G1309" s="152" t="s">
        <v>2170</v>
      </c>
    </row>
    <row r="1310" spans="2:7">
      <c r="B1310" s="163" t="s">
        <v>2335</v>
      </c>
      <c r="C1310" s="152" t="s">
        <v>1589</v>
      </c>
      <c r="D1310" s="152">
        <v>54</v>
      </c>
      <c r="E1310" s="152">
        <v>543</v>
      </c>
      <c r="F1310" s="152">
        <v>0</v>
      </c>
      <c r="G1310" s="152" t="s">
        <v>2171</v>
      </c>
    </row>
    <row r="1311" spans="2:7">
      <c r="B1311" s="163" t="s">
        <v>2335</v>
      </c>
      <c r="C1311" s="152" t="s">
        <v>1589</v>
      </c>
      <c r="D1311" s="152">
        <v>54</v>
      </c>
      <c r="E1311" s="152">
        <v>543</v>
      </c>
      <c r="F1311" s="152">
        <v>5431</v>
      </c>
      <c r="G1311" s="152" t="s">
        <v>2172</v>
      </c>
    </row>
    <row r="1312" spans="2:7">
      <c r="B1312" s="163" t="s">
        <v>2335</v>
      </c>
      <c r="C1312" s="152" t="s">
        <v>1589</v>
      </c>
      <c r="D1312" s="152">
        <v>54</v>
      </c>
      <c r="E1312" s="152">
        <v>543</v>
      </c>
      <c r="F1312" s="152">
        <v>5432</v>
      </c>
      <c r="G1312" s="152" t="s">
        <v>2173</v>
      </c>
    </row>
    <row r="1313" spans="2:7">
      <c r="B1313" s="163" t="s">
        <v>2335</v>
      </c>
      <c r="C1313" s="152" t="s">
        <v>1589</v>
      </c>
      <c r="D1313" s="152">
        <v>54</v>
      </c>
      <c r="E1313" s="152">
        <v>549</v>
      </c>
      <c r="F1313" s="152">
        <v>0</v>
      </c>
      <c r="G1313" s="152" t="s">
        <v>2174</v>
      </c>
    </row>
    <row r="1314" spans="2:7">
      <c r="B1314" s="163" t="s">
        <v>2335</v>
      </c>
      <c r="C1314" s="152" t="s">
        <v>1589</v>
      </c>
      <c r="D1314" s="152">
        <v>54</v>
      </c>
      <c r="E1314" s="152">
        <v>549</v>
      </c>
      <c r="F1314" s="152">
        <v>5491</v>
      </c>
      <c r="G1314" s="152" t="s">
        <v>2175</v>
      </c>
    </row>
    <row r="1315" spans="2:7">
      <c r="B1315" s="163" t="s">
        <v>2335</v>
      </c>
      <c r="C1315" s="152" t="s">
        <v>1589</v>
      </c>
      <c r="D1315" s="152">
        <v>54</v>
      </c>
      <c r="E1315" s="152">
        <v>549</v>
      </c>
      <c r="F1315" s="152">
        <v>5492</v>
      </c>
      <c r="G1315" s="152" t="s">
        <v>2176</v>
      </c>
    </row>
    <row r="1316" spans="2:7">
      <c r="B1316" s="163" t="s">
        <v>2335</v>
      </c>
      <c r="C1316" s="152" t="s">
        <v>1589</v>
      </c>
      <c r="D1316" s="152">
        <v>54</v>
      </c>
      <c r="E1316" s="152">
        <v>549</v>
      </c>
      <c r="F1316" s="152">
        <v>5493</v>
      </c>
      <c r="G1316" s="152" t="s">
        <v>2177</v>
      </c>
    </row>
    <row r="1317" spans="2:7">
      <c r="B1317" s="163" t="s">
        <v>2335</v>
      </c>
      <c r="C1317" s="152" t="s">
        <v>1589</v>
      </c>
      <c r="D1317" s="152">
        <v>55</v>
      </c>
      <c r="E1317" s="152">
        <v>0</v>
      </c>
      <c r="F1317" s="152">
        <v>0</v>
      </c>
      <c r="G1317" s="152" t="s">
        <v>1596</v>
      </c>
    </row>
    <row r="1318" spans="2:7">
      <c r="B1318" s="163" t="s">
        <v>2335</v>
      </c>
      <c r="C1318" s="152" t="s">
        <v>1589</v>
      </c>
      <c r="D1318" s="152">
        <v>55</v>
      </c>
      <c r="E1318" s="152">
        <v>550</v>
      </c>
      <c r="F1318" s="152">
        <v>0</v>
      </c>
      <c r="G1318" s="152" t="s">
        <v>2178</v>
      </c>
    </row>
    <row r="1319" spans="2:7">
      <c r="B1319" s="163" t="s">
        <v>2335</v>
      </c>
      <c r="C1319" s="152" t="s">
        <v>1589</v>
      </c>
      <c r="D1319" s="152">
        <v>55</v>
      </c>
      <c r="E1319" s="152">
        <v>550</v>
      </c>
      <c r="F1319" s="152">
        <v>5500</v>
      </c>
      <c r="G1319" s="152" t="s">
        <v>548</v>
      </c>
    </row>
    <row r="1320" spans="2:7">
      <c r="B1320" s="163" t="s">
        <v>2335</v>
      </c>
      <c r="C1320" s="152" t="s">
        <v>1589</v>
      </c>
      <c r="D1320" s="152">
        <v>55</v>
      </c>
      <c r="E1320" s="152">
        <v>550</v>
      </c>
      <c r="F1320" s="152">
        <v>5508</v>
      </c>
      <c r="G1320" s="152" t="s">
        <v>2097</v>
      </c>
    </row>
    <row r="1321" spans="2:7">
      <c r="B1321" s="163" t="s">
        <v>2335</v>
      </c>
      <c r="C1321" s="152" t="s">
        <v>1589</v>
      </c>
      <c r="D1321" s="152">
        <v>55</v>
      </c>
      <c r="E1321" s="152">
        <v>550</v>
      </c>
      <c r="F1321" s="152">
        <v>5509</v>
      </c>
      <c r="G1321" s="152" t="s">
        <v>549</v>
      </c>
    </row>
    <row r="1322" spans="2:7">
      <c r="B1322" s="163" t="s">
        <v>2335</v>
      </c>
      <c r="C1322" s="152" t="s">
        <v>1589</v>
      </c>
      <c r="D1322" s="152">
        <v>55</v>
      </c>
      <c r="E1322" s="152">
        <v>551</v>
      </c>
      <c r="F1322" s="152">
        <v>0</v>
      </c>
      <c r="G1322" s="152" t="s">
        <v>2179</v>
      </c>
    </row>
    <row r="1323" spans="2:7">
      <c r="B1323" s="163" t="s">
        <v>2335</v>
      </c>
      <c r="C1323" s="152" t="s">
        <v>1589</v>
      </c>
      <c r="D1323" s="152">
        <v>55</v>
      </c>
      <c r="E1323" s="152">
        <v>551</v>
      </c>
      <c r="F1323" s="152">
        <v>5511</v>
      </c>
      <c r="G1323" s="152" t="s">
        <v>2180</v>
      </c>
    </row>
    <row r="1324" spans="2:7">
      <c r="B1324" s="163" t="s">
        <v>2335</v>
      </c>
      <c r="C1324" s="152" t="s">
        <v>1589</v>
      </c>
      <c r="D1324" s="152">
        <v>55</v>
      </c>
      <c r="E1324" s="152">
        <v>551</v>
      </c>
      <c r="F1324" s="152">
        <v>5512</v>
      </c>
      <c r="G1324" s="152" t="s">
        <v>2181</v>
      </c>
    </row>
    <row r="1325" spans="2:7">
      <c r="B1325" s="163" t="s">
        <v>2335</v>
      </c>
      <c r="C1325" s="152" t="s">
        <v>1589</v>
      </c>
      <c r="D1325" s="152">
        <v>55</v>
      </c>
      <c r="E1325" s="152">
        <v>551</v>
      </c>
      <c r="F1325" s="152">
        <v>5513</v>
      </c>
      <c r="G1325" s="152" t="s">
        <v>2182</v>
      </c>
    </row>
    <row r="1326" spans="2:7">
      <c r="B1326" s="163" t="s">
        <v>2335</v>
      </c>
      <c r="C1326" s="152" t="s">
        <v>1589</v>
      </c>
      <c r="D1326" s="152">
        <v>55</v>
      </c>
      <c r="E1326" s="152">
        <v>551</v>
      </c>
      <c r="F1326" s="152">
        <v>5514</v>
      </c>
      <c r="G1326" s="152" t="s">
        <v>2183</v>
      </c>
    </row>
    <row r="1327" spans="2:7">
      <c r="B1327" s="163" t="s">
        <v>2335</v>
      </c>
      <c r="C1327" s="152" t="s">
        <v>1589</v>
      </c>
      <c r="D1327" s="152">
        <v>55</v>
      </c>
      <c r="E1327" s="152">
        <v>551</v>
      </c>
      <c r="F1327" s="152">
        <v>5515</v>
      </c>
      <c r="G1327" s="152" t="s">
        <v>2184</v>
      </c>
    </row>
    <row r="1328" spans="2:7">
      <c r="B1328" s="163" t="s">
        <v>2335</v>
      </c>
      <c r="C1328" s="152" t="s">
        <v>1589</v>
      </c>
      <c r="D1328" s="152">
        <v>55</v>
      </c>
      <c r="E1328" s="152">
        <v>551</v>
      </c>
      <c r="F1328" s="152">
        <v>5519</v>
      </c>
      <c r="G1328" s="152" t="s">
        <v>2185</v>
      </c>
    </row>
    <row r="1329" spans="2:7">
      <c r="B1329" s="163" t="s">
        <v>2335</v>
      </c>
      <c r="C1329" s="152" t="s">
        <v>1589</v>
      </c>
      <c r="D1329" s="152">
        <v>55</v>
      </c>
      <c r="E1329" s="152">
        <v>552</v>
      </c>
      <c r="F1329" s="152">
        <v>0</v>
      </c>
      <c r="G1329" s="152" t="s">
        <v>2186</v>
      </c>
    </row>
    <row r="1330" spans="2:7">
      <c r="B1330" s="163" t="s">
        <v>2335</v>
      </c>
      <c r="C1330" s="152" t="s">
        <v>1589</v>
      </c>
      <c r="D1330" s="152">
        <v>55</v>
      </c>
      <c r="E1330" s="152">
        <v>552</v>
      </c>
      <c r="F1330" s="152">
        <v>5521</v>
      </c>
      <c r="G1330" s="152" t="s">
        <v>2187</v>
      </c>
    </row>
    <row r="1331" spans="2:7">
      <c r="B1331" s="163" t="s">
        <v>2335</v>
      </c>
      <c r="C1331" s="152" t="s">
        <v>1589</v>
      </c>
      <c r="D1331" s="152">
        <v>55</v>
      </c>
      <c r="E1331" s="152">
        <v>552</v>
      </c>
      <c r="F1331" s="152">
        <v>5522</v>
      </c>
      <c r="G1331" s="152" t="s">
        <v>2188</v>
      </c>
    </row>
    <row r="1332" spans="2:7">
      <c r="B1332" s="163" t="s">
        <v>2335</v>
      </c>
      <c r="C1332" s="152" t="s">
        <v>1589</v>
      </c>
      <c r="D1332" s="152">
        <v>55</v>
      </c>
      <c r="E1332" s="152">
        <v>552</v>
      </c>
      <c r="F1332" s="152">
        <v>5523</v>
      </c>
      <c r="G1332" s="152" t="s">
        <v>2189</v>
      </c>
    </row>
    <row r="1333" spans="2:7">
      <c r="B1333" s="163" t="s">
        <v>2335</v>
      </c>
      <c r="C1333" s="152" t="s">
        <v>1589</v>
      </c>
      <c r="D1333" s="152">
        <v>55</v>
      </c>
      <c r="E1333" s="152">
        <v>552</v>
      </c>
      <c r="F1333" s="152">
        <v>5524</v>
      </c>
      <c r="G1333" s="152" t="s">
        <v>2190</v>
      </c>
    </row>
    <row r="1334" spans="2:7">
      <c r="B1334" s="163" t="s">
        <v>2335</v>
      </c>
      <c r="C1334" s="152" t="s">
        <v>1589</v>
      </c>
      <c r="D1334" s="152">
        <v>55</v>
      </c>
      <c r="E1334" s="152">
        <v>553</v>
      </c>
      <c r="F1334" s="152">
        <v>0</v>
      </c>
      <c r="G1334" s="152" t="s">
        <v>2191</v>
      </c>
    </row>
    <row r="1335" spans="2:7">
      <c r="B1335" s="163" t="s">
        <v>2335</v>
      </c>
      <c r="C1335" s="152" t="s">
        <v>1589</v>
      </c>
      <c r="D1335" s="152">
        <v>55</v>
      </c>
      <c r="E1335" s="152">
        <v>553</v>
      </c>
      <c r="F1335" s="152">
        <v>5531</v>
      </c>
      <c r="G1335" s="152" t="s">
        <v>2192</v>
      </c>
    </row>
    <row r="1336" spans="2:7">
      <c r="B1336" s="163" t="s">
        <v>2335</v>
      </c>
      <c r="C1336" s="152" t="s">
        <v>1589</v>
      </c>
      <c r="D1336" s="152">
        <v>55</v>
      </c>
      <c r="E1336" s="152">
        <v>553</v>
      </c>
      <c r="F1336" s="152">
        <v>5532</v>
      </c>
      <c r="G1336" s="152" t="s">
        <v>2193</v>
      </c>
    </row>
    <row r="1337" spans="2:7">
      <c r="B1337" s="163" t="s">
        <v>2335</v>
      </c>
      <c r="C1337" s="152" t="s">
        <v>1589</v>
      </c>
      <c r="D1337" s="152">
        <v>55</v>
      </c>
      <c r="E1337" s="152">
        <v>559</v>
      </c>
      <c r="F1337" s="152">
        <v>0</v>
      </c>
      <c r="G1337" s="152" t="s">
        <v>2194</v>
      </c>
    </row>
    <row r="1338" spans="2:7">
      <c r="B1338" s="163" t="s">
        <v>2335</v>
      </c>
      <c r="C1338" s="152" t="s">
        <v>1589</v>
      </c>
      <c r="D1338" s="152">
        <v>55</v>
      </c>
      <c r="E1338" s="152">
        <v>559</v>
      </c>
      <c r="F1338" s="152">
        <v>5591</v>
      </c>
      <c r="G1338" s="152" t="s">
        <v>2195</v>
      </c>
    </row>
    <row r="1339" spans="2:7">
      <c r="B1339" s="163" t="s">
        <v>2335</v>
      </c>
      <c r="C1339" s="152" t="s">
        <v>1589</v>
      </c>
      <c r="D1339" s="152">
        <v>55</v>
      </c>
      <c r="E1339" s="152">
        <v>559</v>
      </c>
      <c r="F1339" s="152">
        <v>5592</v>
      </c>
      <c r="G1339" s="152" t="s">
        <v>2196</v>
      </c>
    </row>
    <row r="1340" spans="2:7">
      <c r="B1340" s="163" t="s">
        <v>2335</v>
      </c>
      <c r="C1340" s="152" t="s">
        <v>1589</v>
      </c>
      <c r="D1340" s="152">
        <v>55</v>
      </c>
      <c r="E1340" s="152">
        <v>559</v>
      </c>
      <c r="F1340" s="152">
        <v>5593</v>
      </c>
      <c r="G1340" s="152" t="s">
        <v>2197</v>
      </c>
    </row>
    <row r="1341" spans="2:7">
      <c r="B1341" s="163" t="s">
        <v>2335</v>
      </c>
      <c r="C1341" s="152" t="s">
        <v>1589</v>
      </c>
      <c r="D1341" s="152">
        <v>55</v>
      </c>
      <c r="E1341" s="152">
        <v>559</v>
      </c>
      <c r="F1341" s="152">
        <v>5594</v>
      </c>
      <c r="G1341" s="152" t="s">
        <v>2198</v>
      </c>
    </row>
    <row r="1342" spans="2:7">
      <c r="B1342" s="163" t="s">
        <v>2335</v>
      </c>
      <c r="C1342" s="152" t="s">
        <v>1589</v>
      </c>
      <c r="D1342" s="152">
        <v>55</v>
      </c>
      <c r="E1342" s="152">
        <v>559</v>
      </c>
      <c r="F1342" s="152">
        <v>5595</v>
      </c>
      <c r="G1342" s="152" t="s">
        <v>2199</v>
      </c>
    </row>
    <row r="1343" spans="2:7">
      <c r="B1343" s="163" t="s">
        <v>2335</v>
      </c>
      <c r="C1343" s="152" t="s">
        <v>1589</v>
      </c>
      <c r="D1343" s="152">
        <v>55</v>
      </c>
      <c r="E1343" s="152">
        <v>559</v>
      </c>
      <c r="F1343" s="152">
        <v>5596</v>
      </c>
      <c r="G1343" s="152" t="s">
        <v>2200</v>
      </c>
    </row>
    <row r="1344" spans="2:7">
      <c r="B1344" s="163" t="s">
        <v>2335</v>
      </c>
      <c r="C1344" s="152" t="s">
        <v>1589</v>
      </c>
      <c r="D1344" s="152">
        <v>55</v>
      </c>
      <c r="E1344" s="152">
        <v>559</v>
      </c>
      <c r="F1344" s="152">
        <v>5597</v>
      </c>
      <c r="G1344" s="152" t="s">
        <v>2201</v>
      </c>
    </row>
    <row r="1345" spans="2:7">
      <c r="B1345" s="163" t="s">
        <v>2335</v>
      </c>
      <c r="C1345" s="152" t="s">
        <v>1589</v>
      </c>
      <c r="D1345" s="152">
        <v>55</v>
      </c>
      <c r="E1345" s="152">
        <v>559</v>
      </c>
      <c r="F1345" s="152">
        <v>5598</v>
      </c>
      <c r="G1345" s="152" t="s">
        <v>2202</v>
      </c>
    </row>
    <row r="1346" spans="2:7">
      <c r="B1346" s="163" t="s">
        <v>2335</v>
      </c>
      <c r="C1346" s="152" t="s">
        <v>1589</v>
      </c>
      <c r="D1346" s="152">
        <v>55</v>
      </c>
      <c r="E1346" s="152">
        <v>559</v>
      </c>
      <c r="F1346" s="152">
        <v>5599</v>
      </c>
      <c r="G1346" s="152" t="s">
        <v>2203</v>
      </c>
    </row>
    <row r="1347" spans="2:7">
      <c r="B1347" s="163" t="s">
        <v>2336</v>
      </c>
      <c r="C1347" s="152" t="s">
        <v>1589</v>
      </c>
      <c r="D1347" s="152">
        <v>56</v>
      </c>
      <c r="E1347" s="152">
        <v>0</v>
      </c>
      <c r="F1347" s="152">
        <v>0</v>
      </c>
      <c r="G1347" s="152" t="s">
        <v>1597</v>
      </c>
    </row>
    <row r="1348" spans="2:7">
      <c r="B1348" s="163" t="s">
        <v>2336</v>
      </c>
      <c r="C1348" s="152" t="s">
        <v>1589</v>
      </c>
      <c r="D1348" s="152">
        <v>56</v>
      </c>
      <c r="E1348" s="152">
        <v>560</v>
      </c>
      <c r="F1348" s="152">
        <v>0</v>
      </c>
      <c r="G1348" s="152" t="s">
        <v>2204</v>
      </c>
    </row>
    <row r="1349" spans="2:7">
      <c r="B1349" s="163" t="s">
        <v>2336</v>
      </c>
      <c r="C1349" s="152" t="s">
        <v>1589</v>
      </c>
      <c r="D1349" s="152">
        <v>56</v>
      </c>
      <c r="E1349" s="152">
        <v>560</v>
      </c>
      <c r="F1349" s="152">
        <v>5600</v>
      </c>
      <c r="G1349" s="152" t="s">
        <v>548</v>
      </c>
    </row>
    <row r="1350" spans="2:7">
      <c r="B1350" s="163" t="s">
        <v>2336</v>
      </c>
      <c r="C1350" s="152" t="s">
        <v>1589</v>
      </c>
      <c r="D1350" s="152">
        <v>56</v>
      </c>
      <c r="E1350" s="152">
        <v>560</v>
      </c>
      <c r="F1350" s="152">
        <v>5608</v>
      </c>
      <c r="G1350" s="152" t="s">
        <v>2097</v>
      </c>
    </row>
    <row r="1351" spans="2:7">
      <c r="B1351" s="163" t="s">
        <v>2336</v>
      </c>
      <c r="C1351" s="152" t="s">
        <v>1589</v>
      </c>
      <c r="D1351" s="152">
        <v>56</v>
      </c>
      <c r="E1351" s="152">
        <v>560</v>
      </c>
      <c r="F1351" s="152">
        <v>5609</v>
      </c>
      <c r="G1351" s="152" t="s">
        <v>549</v>
      </c>
    </row>
    <row r="1352" spans="2:7">
      <c r="B1352" s="163" t="s">
        <v>2336</v>
      </c>
      <c r="C1352" s="152" t="s">
        <v>1589</v>
      </c>
      <c r="D1352" s="152">
        <v>56</v>
      </c>
      <c r="E1352" s="152">
        <v>561</v>
      </c>
      <c r="F1352" s="152">
        <v>0</v>
      </c>
      <c r="G1352" s="152" t="s">
        <v>2205</v>
      </c>
    </row>
    <row r="1353" spans="2:7">
      <c r="B1353" s="163" t="s">
        <v>2336</v>
      </c>
      <c r="C1353" s="152" t="s">
        <v>1589</v>
      </c>
      <c r="D1353" s="152">
        <v>56</v>
      </c>
      <c r="E1353" s="152">
        <v>561</v>
      </c>
      <c r="F1353" s="152">
        <v>5611</v>
      </c>
      <c r="G1353" s="152" t="s">
        <v>2205</v>
      </c>
    </row>
    <row r="1354" spans="2:7">
      <c r="B1354" s="163" t="s">
        <v>2336</v>
      </c>
      <c r="C1354" s="152" t="s">
        <v>1589</v>
      </c>
      <c r="D1354" s="152">
        <v>56</v>
      </c>
      <c r="E1354" s="152">
        <v>569</v>
      </c>
      <c r="F1354" s="152">
        <v>0</v>
      </c>
      <c r="G1354" s="152" t="s">
        <v>2206</v>
      </c>
    </row>
    <row r="1355" spans="2:7">
      <c r="B1355" s="163" t="s">
        <v>2336</v>
      </c>
      <c r="C1355" s="152" t="s">
        <v>1589</v>
      </c>
      <c r="D1355" s="152">
        <v>56</v>
      </c>
      <c r="E1355" s="152">
        <v>569</v>
      </c>
      <c r="F1355" s="152">
        <v>5699</v>
      </c>
      <c r="G1355" s="152" t="s">
        <v>2206</v>
      </c>
    </row>
    <row r="1356" spans="2:7">
      <c r="B1356" s="163" t="s">
        <v>2336</v>
      </c>
      <c r="C1356" s="152" t="s">
        <v>1589</v>
      </c>
      <c r="D1356" s="152">
        <v>57</v>
      </c>
      <c r="E1356" s="152">
        <v>0</v>
      </c>
      <c r="F1356" s="152">
        <v>0</v>
      </c>
      <c r="G1356" s="152" t="s">
        <v>1598</v>
      </c>
    </row>
    <row r="1357" spans="2:7">
      <c r="B1357" s="163" t="s">
        <v>2336</v>
      </c>
      <c r="C1357" s="152" t="s">
        <v>1589</v>
      </c>
      <c r="D1357" s="152">
        <v>57</v>
      </c>
      <c r="E1357" s="152">
        <v>570</v>
      </c>
      <c r="F1357" s="152">
        <v>0</v>
      </c>
      <c r="G1357" s="152" t="s">
        <v>2207</v>
      </c>
    </row>
    <row r="1358" spans="2:7">
      <c r="B1358" s="163" t="s">
        <v>2336</v>
      </c>
      <c r="C1358" s="152" t="s">
        <v>1589</v>
      </c>
      <c r="D1358" s="152">
        <v>57</v>
      </c>
      <c r="E1358" s="152">
        <v>570</v>
      </c>
      <c r="F1358" s="152">
        <v>5700</v>
      </c>
      <c r="G1358" s="152" t="s">
        <v>548</v>
      </c>
    </row>
    <row r="1359" spans="2:7">
      <c r="B1359" s="163" t="s">
        <v>2336</v>
      </c>
      <c r="C1359" s="152" t="s">
        <v>1589</v>
      </c>
      <c r="D1359" s="152">
        <v>57</v>
      </c>
      <c r="E1359" s="152">
        <v>570</v>
      </c>
      <c r="F1359" s="152">
        <v>5708</v>
      </c>
      <c r="G1359" s="152" t="s">
        <v>2097</v>
      </c>
    </row>
    <row r="1360" spans="2:7">
      <c r="B1360" s="163" t="s">
        <v>2336</v>
      </c>
      <c r="C1360" s="152" t="s">
        <v>1589</v>
      </c>
      <c r="D1360" s="152">
        <v>57</v>
      </c>
      <c r="E1360" s="152">
        <v>570</v>
      </c>
      <c r="F1360" s="152">
        <v>5709</v>
      </c>
      <c r="G1360" s="152" t="s">
        <v>549</v>
      </c>
    </row>
    <row r="1361" spans="2:7">
      <c r="B1361" s="163" t="s">
        <v>2336</v>
      </c>
      <c r="C1361" s="152" t="s">
        <v>1589</v>
      </c>
      <c r="D1361" s="152">
        <v>57</v>
      </c>
      <c r="E1361" s="152">
        <v>571</v>
      </c>
      <c r="F1361" s="152">
        <v>0</v>
      </c>
      <c r="G1361" s="152" t="s">
        <v>2208</v>
      </c>
    </row>
    <row r="1362" spans="2:7">
      <c r="B1362" s="163" t="s">
        <v>2336</v>
      </c>
      <c r="C1362" s="152" t="s">
        <v>1589</v>
      </c>
      <c r="D1362" s="152">
        <v>57</v>
      </c>
      <c r="E1362" s="152">
        <v>571</v>
      </c>
      <c r="F1362" s="152">
        <v>5711</v>
      </c>
      <c r="G1362" s="152" t="s">
        <v>2209</v>
      </c>
    </row>
    <row r="1363" spans="2:7">
      <c r="B1363" s="163" t="s">
        <v>2336</v>
      </c>
      <c r="C1363" s="152" t="s">
        <v>1589</v>
      </c>
      <c r="D1363" s="152">
        <v>57</v>
      </c>
      <c r="E1363" s="152">
        <v>571</v>
      </c>
      <c r="F1363" s="152">
        <v>5712</v>
      </c>
      <c r="G1363" s="152" t="s">
        <v>2210</v>
      </c>
    </row>
    <row r="1364" spans="2:7">
      <c r="B1364" s="163" t="s">
        <v>2336</v>
      </c>
      <c r="C1364" s="152" t="s">
        <v>1589</v>
      </c>
      <c r="D1364" s="152">
        <v>57</v>
      </c>
      <c r="E1364" s="152">
        <v>572</v>
      </c>
      <c r="F1364" s="152">
        <v>0</v>
      </c>
      <c r="G1364" s="152" t="s">
        <v>2211</v>
      </c>
    </row>
    <row r="1365" spans="2:7">
      <c r="B1365" s="163" t="s">
        <v>2336</v>
      </c>
      <c r="C1365" s="152" t="s">
        <v>1589</v>
      </c>
      <c r="D1365" s="152">
        <v>57</v>
      </c>
      <c r="E1365" s="152">
        <v>572</v>
      </c>
      <c r="F1365" s="152">
        <v>5721</v>
      </c>
      <c r="G1365" s="152" t="s">
        <v>2211</v>
      </c>
    </row>
    <row r="1366" spans="2:7">
      <c r="B1366" s="163" t="s">
        <v>2336</v>
      </c>
      <c r="C1366" s="152" t="s">
        <v>1589</v>
      </c>
      <c r="D1366" s="152">
        <v>57</v>
      </c>
      <c r="E1366" s="152">
        <v>573</v>
      </c>
      <c r="F1366" s="152">
        <v>0</v>
      </c>
      <c r="G1366" s="152" t="s">
        <v>2212</v>
      </c>
    </row>
    <row r="1367" spans="2:7">
      <c r="B1367" s="163" t="s">
        <v>2336</v>
      </c>
      <c r="C1367" s="152" t="s">
        <v>1589</v>
      </c>
      <c r="D1367" s="152">
        <v>57</v>
      </c>
      <c r="E1367" s="152">
        <v>573</v>
      </c>
      <c r="F1367" s="152">
        <v>5731</v>
      </c>
      <c r="G1367" s="152" t="s">
        <v>2213</v>
      </c>
    </row>
    <row r="1368" spans="2:7">
      <c r="B1368" s="163" t="s">
        <v>2336</v>
      </c>
      <c r="C1368" s="152" t="s">
        <v>1589</v>
      </c>
      <c r="D1368" s="152">
        <v>57</v>
      </c>
      <c r="E1368" s="152">
        <v>573</v>
      </c>
      <c r="F1368" s="152">
        <v>5732</v>
      </c>
      <c r="G1368" s="152" t="s">
        <v>2214</v>
      </c>
    </row>
    <row r="1369" spans="2:7">
      <c r="B1369" s="163" t="s">
        <v>2336</v>
      </c>
      <c r="C1369" s="152" t="s">
        <v>1589</v>
      </c>
      <c r="D1369" s="152">
        <v>57</v>
      </c>
      <c r="E1369" s="152">
        <v>574</v>
      </c>
      <c r="F1369" s="152">
        <v>0</v>
      </c>
      <c r="G1369" s="152" t="s">
        <v>2215</v>
      </c>
    </row>
    <row r="1370" spans="2:7">
      <c r="B1370" s="163" t="s">
        <v>2336</v>
      </c>
      <c r="C1370" s="152" t="s">
        <v>1589</v>
      </c>
      <c r="D1370" s="152">
        <v>57</v>
      </c>
      <c r="E1370" s="152">
        <v>574</v>
      </c>
      <c r="F1370" s="152">
        <v>5741</v>
      </c>
      <c r="G1370" s="152" t="s">
        <v>2216</v>
      </c>
    </row>
    <row r="1371" spans="2:7">
      <c r="B1371" s="163" t="s">
        <v>2336</v>
      </c>
      <c r="C1371" s="152" t="s">
        <v>1589</v>
      </c>
      <c r="D1371" s="152">
        <v>57</v>
      </c>
      <c r="E1371" s="152">
        <v>574</v>
      </c>
      <c r="F1371" s="152">
        <v>5742</v>
      </c>
      <c r="G1371" s="152" t="s">
        <v>2217</v>
      </c>
    </row>
    <row r="1372" spans="2:7">
      <c r="B1372" s="163" t="s">
        <v>2336</v>
      </c>
      <c r="C1372" s="152" t="s">
        <v>1589</v>
      </c>
      <c r="D1372" s="152">
        <v>57</v>
      </c>
      <c r="E1372" s="152">
        <v>579</v>
      </c>
      <c r="F1372" s="152">
        <v>0</v>
      </c>
      <c r="G1372" s="152" t="s">
        <v>2218</v>
      </c>
    </row>
    <row r="1373" spans="2:7">
      <c r="B1373" s="163" t="s">
        <v>2336</v>
      </c>
      <c r="C1373" s="152" t="s">
        <v>1589</v>
      </c>
      <c r="D1373" s="152">
        <v>57</v>
      </c>
      <c r="E1373" s="152">
        <v>579</v>
      </c>
      <c r="F1373" s="152">
        <v>5791</v>
      </c>
      <c r="G1373" s="152" t="s">
        <v>2219</v>
      </c>
    </row>
    <row r="1374" spans="2:7">
      <c r="B1374" s="163" t="s">
        <v>2336</v>
      </c>
      <c r="C1374" s="152" t="s">
        <v>1589</v>
      </c>
      <c r="D1374" s="152">
        <v>57</v>
      </c>
      <c r="E1374" s="152">
        <v>579</v>
      </c>
      <c r="F1374" s="152">
        <v>5792</v>
      </c>
      <c r="G1374" s="152" t="s">
        <v>2220</v>
      </c>
    </row>
    <row r="1375" spans="2:7">
      <c r="B1375" s="163" t="s">
        <v>2336</v>
      </c>
      <c r="C1375" s="152" t="s">
        <v>1589</v>
      </c>
      <c r="D1375" s="152">
        <v>57</v>
      </c>
      <c r="E1375" s="152">
        <v>579</v>
      </c>
      <c r="F1375" s="152">
        <v>5793</v>
      </c>
      <c r="G1375" s="152" t="s">
        <v>2221</v>
      </c>
    </row>
    <row r="1376" spans="2:7">
      <c r="B1376" s="163" t="s">
        <v>2336</v>
      </c>
      <c r="C1376" s="152" t="s">
        <v>1589</v>
      </c>
      <c r="D1376" s="152">
        <v>57</v>
      </c>
      <c r="E1376" s="152">
        <v>579</v>
      </c>
      <c r="F1376" s="152">
        <v>5799</v>
      </c>
      <c r="G1376" s="152" t="s">
        <v>2222</v>
      </c>
    </row>
    <row r="1377" spans="2:7">
      <c r="B1377" s="163" t="s">
        <v>2336</v>
      </c>
      <c r="C1377" s="152" t="s">
        <v>1589</v>
      </c>
      <c r="D1377" s="152">
        <v>58</v>
      </c>
      <c r="E1377" s="152">
        <v>0</v>
      </c>
      <c r="F1377" s="152">
        <v>0</v>
      </c>
      <c r="G1377" s="152" t="s">
        <v>1599</v>
      </c>
    </row>
    <row r="1378" spans="2:7">
      <c r="B1378" s="163" t="s">
        <v>2336</v>
      </c>
      <c r="C1378" s="152" t="s">
        <v>1589</v>
      </c>
      <c r="D1378" s="152">
        <v>58</v>
      </c>
      <c r="E1378" s="152">
        <v>580</v>
      </c>
      <c r="F1378" s="152">
        <v>0</v>
      </c>
      <c r="G1378" s="152" t="s">
        <v>2223</v>
      </c>
    </row>
    <row r="1379" spans="2:7">
      <c r="B1379" s="163" t="s">
        <v>2336</v>
      </c>
      <c r="C1379" s="152" t="s">
        <v>1589</v>
      </c>
      <c r="D1379" s="152">
        <v>58</v>
      </c>
      <c r="E1379" s="152">
        <v>580</v>
      </c>
      <c r="F1379" s="152">
        <v>5800</v>
      </c>
      <c r="G1379" s="152" t="s">
        <v>548</v>
      </c>
    </row>
    <row r="1380" spans="2:7">
      <c r="B1380" s="163" t="s">
        <v>2336</v>
      </c>
      <c r="C1380" s="152" t="s">
        <v>1589</v>
      </c>
      <c r="D1380" s="152">
        <v>58</v>
      </c>
      <c r="E1380" s="152">
        <v>580</v>
      </c>
      <c r="F1380" s="152">
        <v>5808</v>
      </c>
      <c r="G1380" s="152" t="s">
        <v>2097</v>
      </c>
    </row>
    <row r="1381" spans="2:7">
      <c r="B1381" s="163" t="s">
        <v>2336</v>
      </c>
      <c r="C1381" s="152" t="s">
        <v>1589</v>
      </c>
      <c r="D1381" s="152">
        <v>58</v>
      </c>
      <c r="E1381" s="152">
        <v>580</v>
      </c>
      <c r="F1381" s="152">
        <v>5809</v>
      </c>
      <c r="G1381" s="152" t="s">
        <v>549</v>
      </c>
    </row>
    <row r="1382" spans="2:7">
      <c r="B1382" s="163" t="s">
        <v>2336</v>
      </c>
      <c r="C1382" s="152" t="s">
        <v>1589</v>
      </c>
      <c r="D1382" s="152">
        <v>58</v>
      </c>
      <c r="E1382" s="152">
        <v>581</v>
      </c>
      <c r="F1382" s="152">
        <v>0</v>
      </c>
      <c r="G1382" s="152" t="s">
        <v>2224</v>
      </c>
    </row>
    <row r="1383" spans="2:7">
      <c r="B1383" s="163" t="s">
        <v>2336</v>
      </c>
      <c r="C1383" s="152" t="s">
        <v>1589</v>
      </c>
      <c r="D1383" s="152">
        <v>58</v>
      </c>
      <c r="E1383" s="152">
        <v>581</v>
      </c>
      <c r="F1383" s="152">
        <v>5811</v>
      </c>
      <c r="G1383" s="152" t="s">
        <v>2224</v>
      </c>
    </row>
    <row r="1384" spans="2:7">
      <c r="B1384" s="163" t="s">
        <v>2336</v>
      </c>
      <c r="C1384" s="152" t="s">
        <v>1589</v>
      </c>
      <c r="D1384" s="152">
        <v>58</v>
      </c>
      <c r="E1384" s="152">
        <v>582</v>
      </c>
      <c r="F1384" s="152">
        <v>0</v>
      </c>
      <c r="G1384" s="152" t="s">
        <v>2225</v>
      </c>
    </row>
    <row r="1385" spans="2:7">
      <c r="B1385" s="163" t="s">
        <v>2336</v>
      </c>
      <c r="C1385" s="152" t="s">
        <v>1589</v>
      </c>
      <c r="D1385" s="152">
        <v>58</v>
      </c>
      <c r="E1385" s="152">
        <v>582</v>
      </c>
      <c r="F1385" s="152">
        <v>5821</v>
      </c>
      <c r="G1385" s="152" t="s">
        <v>2226</v>
      </c>
    </row>
    <row r="1386" spans="2:7">
      <c r="B1386" s="163" t="s">
        <v>2336</v>
      </c>
      <c r="C1386" s="152" t="s">
        <v>1589</v>
      </c>
      <c r="D1386" s="152">
        <v>58</v>
      </c>
      <c r="E1386" s="152">
        <v>582</v>
      </c>
      <c r="F1386" s="152">
        <v>5822</v>
      </c>
      <c r="G1386" s="152" t="s">
        <v>2227</v>
      </c>
    </row>
    <row r="1387" spans="2:7">
      <c r="B1387" s="163" t="s">
        <v>2336</v>
      </c>
      <c r="C1387" s="152" t="s">
        <v>1589</v>
      </c>
      <c r="D1387" s="152">
        <v>58</v>
      </c>
      <c r="E1387" s="152">
        <v>583</v>
      </c>
      <c r="F1387" s="152">
        <v>0</v>
      </c>
      <c r="G1387" s="152" t="s">
        <v>2228</v>
      </c>
    </row>
    <row r="1388" spans="2:7">
      <c r="B1388" s="163" t="s">
        <v>2336</v>
      </c>
      <c r="C1388" s="152" t="s">
        <v>1589</v>
      </c>
      <c r="D1388" s="152">
        <v>58</v>
      </c>
      <c r="E1388" s="152">
        <v>583</v>
      </c>
      <c r="F1388" s="152">
        <v>5831</v>
      </c>
      <c r="G1388" s="152" t="s">
        <v>2229</v>
      </c>
    </row>
    <row r="1389" spans="2:7">
      <c r="B1389" s="163" t="s">
        <v>2336</v>
      </c>
      <c r="C1389" s="152" t="s">
        <v>1589</v>
      </c>
      <c r="D1389" s="152">
        <v>58</v>
      </c>
      <c r="E1389" s="152">
        <v>583</v>
      </c>
      <c r="F1389" s="152">
        <v>5832</v>
      </c>
      <c r="G1389" s="152" t="s">
        <v>2230</v>
      </c>
    </row>
    <row r="1390" spans="2:7">
      <c r="B1390" s="163" t="s">
        <v>2336</v>
      </c>
      <c r="C1390" s="152" t="s">
        <v>1589</v>
      </c>
      <c r="D1390" s="152">
        <v>58</v>
      </c>
      <c r="E1390" s="152">
        <v>584</v>
      </c>
      <c r="F1390" s="152">
        <v>0</v>
      </c>
      <c r="G1390" s="152" t="s">
        <v>2231</v>
      </c>
    </row>
    <row r="1391" spans="2:7">
      <c r="B1391" s="163" t="s">
        <v>2336</v>
      </c>
      <c r="C1391" s="152" t="s">
        <v>1589</v>
      </c>
      <c r="D1391" s="152">
        <v>58</v>
      </c>
      <c r="E1391" s="152">
        <v>584</v>
      </c>
      <c r="F1391" s="152">
        <v>5841</v>
      </c>
      <c r="G1391" s="152" t="s">
        <v>2231</v>
      </c>
    </row>
    <row r="1392" spans="2:7">
      <c r="B1392" s="163" t="s">
        <v>2336</v>
      </c>
      <c r="C1392" s="152" t="s">
        <v>1589</v>
      </c>
      <c r="D1392" s="152">
        <v>58</v>
      </c>
      <c r="E1392" s="152">
        <v>585</v>
      </c>
      <c r="F1392" s="152">
        <v>0</v>
      </c>
      <c r="G1392" s="152" t="s">
        <v>2232</v>
      </c>
    </row>
    <row r="1393" spans="2:7">
      <c r="B1393" s="163" t="s">
        <v>2336</v>
      </c>
      <c r="C1393" s="152" t="s">
        <v>1589</v>
      </c>
      <c r="D1393" s="152">
        <v>58</v>
      </c>
      <c r="E1393" s="152">
        <v>585</v>
      </c>
      <c r="F1393" s="152">
        <v>5851</v>
      </c>
      <c r="G1393" s="152" t="s">
        <v>2232</v>
      </c>
    </row>
    <row r="1394" spans="2:7">
      <c r="B1394" s="163" t="s">
        <v>2336</v>
      </c>
      <c r="C1394" s="152" t="s">
        <v>1589</v>
      </c>
      <c r="D1394" s="152">
        <v>58</v>
      </c>
      <c r="E1394" s="152">
        <v>586</v>
      </c>
      <c r="F1394" s="152">
        <v>0</v>
      </c>
      <c r="G1394" s="152" t="s">
        <v>2233</v>
      </c>
    </row>
    <row r="1395" spans="2:7">
      <c r="B1395" s="163" t="s">
        <v>2336</v>
      </c>
      <c r="C1395" s="152" t="s">
        <v>1589</v>
      </c>
      <c r="D1395" s="152">
        <v>58</v>
      </c>
      <c r="E1395" s="152">
        <v>586</v>
      </c>
      <c r="F1395" s="152">
        <v>5861</v>
      </c>
      <c r="G1395" s="152" t="s">
        <v>2234</v>
      </c>
    </row>
    <row r="1396" spans="2:7">
      <c r="B1396" s="163" t="s">
        <v>2336</v>
      </c>
      <c r="C1396" s="152" t="s">
        <v>1589</v>
      </c>
      <c r="D1396" s="152">
        <v>58</v>
      </c>
      <c r="E1396" s="152">
        <v>586</v>
      </c>
      <c r="F1396" s="152">
        <v>5862</v>
      </c>
      <c r="G1396" s="152" t="s">
        <v>2235</v>
      </c>
    </row>
    <row r="1397" spans="2:7">
      <c r="B1397" s="163" t="s">
        <v>2336</v>
      </c>
      <c r="C1397" s="152" t="s">
        <v>1589</v>
      </c>
      <c r="D1397" s="152">
        <v>58</v>
      </c>
      <c r="E1397" s="152">
        <v>586</v>
      </c>
      <c r="F1397" s="152">
        <v>5863</v>
      </c>
      <c r="G1397" s="152" t="s">
        <v>2236</v>
      </c>
    </row>
    <row r="1398" spans="2:7">
      <c r="B1398" s="163" t="s">
        <v>2336</v>
      </c>
      <c r="C1398" s="152" t="s">
        <v>1589</v>
      </c>
      <c r="D1398" s="152">
        <v>58</v>
      </c>
      <c r="E1398" s="152">
        <v>586</v>
      </c>
      <c r="F1398" s="152">
        <v>5864</v>
      </c>
      <c r="G1398" s="152" t="s">
        <v>2237</v>
      </c>
    </row>
    <row r="1399" spans="2:7">
      <c r="B1399" s="163" t="s">
        <v>2336</v>
      </c>
      <c r="C1399" s="152" t="s">
        <v>1589</v>
      </c>
      <c r="D1399" s="152">
        <v>58</v>
      </c>
      <c r="E1399" s="152">
        <v>589</v>
      </c>
      <c r="F1399" s="152">
        <v>0</v>
      </c>
      <c r="G1399" s="152" t="s">
        <v>2238</v>
      </c>
    </row>
    <row r="1400" spans="2:7">
      <c r="B1400" s="163" t="s">
        <v>2336</v>
      </c>
      <c r="C1400" s="152" t="s">
        <v>1589</v>
      </c>
      <c r="D1400" s="152">
        <v>58</v>
      </c>
      <c r="E1400" s="152">
        <v>589</v>
      </c>
      <c r="F1400" s="152">
        <v>5891</v>
      </c>
      <c r="G1400" s="152" t="s">
        <v>2239</v>
      </c>
    </row>
    <row r="1401" spans="2:7">
      <c r="B1401" s="163" t="s">
        <v>2336</v>
      </c>
      <c r="C1401" s="152" t="s">
        <v>1589</v>
      </c>
      <c r="D1401" s="152">
        <v>58</v>
      </c>
      <c r="E1401" s="152">
        <v>589</v>
      </c>
      <c r="F1401" s="152">
        <v>5892</v>
      </c>
      <c r="G1401" s="152" t="s">
        <v>2240</v>
      </c>
    </row>
    <row r="1402" spans="2:7">
      <c r="B1402" s="163" t="s">
        <v>2336</v>
      </c>
      <c r="C1402" s="152" t="s">
        <v>1589</v>
      </c>
      <c r="D1402" s="152">
        <v>58</v>
      </c>
      <c r="E1402" s="152">
        <v>589</v>
      </c>
      <c r="F1402" s="152">
        <v>5893</v>
      </c>
      <c r="G1402" s="152" t="s">
        <v>2241</v>
      </c>
    </row>
    <row r="1403" spans="2:7">
      <c r="B1403" s="163" t="s">
        <v>2336</v>
      </c>
      <c r="C1403" s="152" t="s">
        <v>1589</v>
      </c>
      <c r="D1403" s="152">
        <v>58</v>
      </c>
      <c r="E1403" s="152">
        <v>589</v>
      </c>
      <c r="F1403" s="152">
        <v>5894</v>
      </c>
      <c r="G1403" s="152" t="s">
        <v>2242</v>
      </c>
    </row>
    <row r="1404" spans="2:7">
      <c r="B1404" s="163" t="s">
        <v>2336</v>
      </c>
      <c r="C1404" s="152" t="s">
        <v>1589</v>
      </c>
      <c r="D1404" s="152">
        <v>58</v>
      </c>
      <c r="E1404" s="152">
        <v>589</v>
      </c>
      <c r="F1404" s="152">
        <v>5895</v>
      </c>
      <c r="G1404" s="152" t="s">
        <v>2243</v>
      </c>
    </row>
    <row r="1405" spans="2:7">
      <c r="B1405" s="163" t="s">
        <v>2336</v>
      </c>
      <c r="C1405" s="152" t="s">
        <v>1589</v>
      </c>
      <c r="D1405" s="152">
        <v>58</v>
      </c>
      <c r="E1405" s="152">
        <v>589</v>
      </c>
      <c r="F1405" s="152">
        <v>5896</v>
      </c>
      <c r="G1405" s="152" t="s">
        <v>2244</v>
      </c>
    </row>
    <row r="1406" spans="2:7">
      <c r="B1406" s="163" t="s">
        <v>2336</v>
      </c>
      <c r="C1406" s="152" t="s">
        <v>1589</v>
      </c>
      <c r="D1406" s="152">
        <v>58</v>
      </c>
      <c r="E1406" s="152">
        <v>589</v>
      </c>
      <c r="F1406" s="152">
        <v>5897</v>
      </c>
      <c r="G1406" s="152" t="s">
        <v>2245</v>
      </c>
    </row>
    <row r="1407" spans="2:7">
      <c r="B1407" s="163" t="s">
        <v>2336</v>
      </c>
      <c r="C1407" s="152" t="s">
        <v>1589</v>
      </c>
      <c r="D1407" s="152">
        <v>58</v>
      </c>
      <c r="E1407" s="152">
        <v>589</v>
      </c>
      <c r="F1407" s="152">
        <v>5898</v>
      </c>
      <c r="G1407" s="152" t="s">
        <v>2246</v>
      </c>
    </row>
    <row r="1408" spans="2:7">
      <c r="B1408" s="163" t="s">
        <v>2336</v>
      </c>
      <c r="C1408" s="152" t="s">
        <v>1589</v>
      </c>
      <c r="D1408" s="152">
        <v>58</v>
      </c>
      <c r="E1408" s="152">
        <v>589</v>
      </c>
      <c r="F1408" s="152">
        <v>5899</v>
      </c>
      <c r="G1408" s="152" t="s">
        <v>2247</v>
      </c>
    </row>
    <row r="1409" spans="2:7">
      <c r="B1409" s="163" t="s">
        <v>2336</v>
      </c>
      <c r="C1409" s="152" t="s">
        <v>1589</v>
      </c>
      <c r="D1409" s="152">
        <v>59</v>
      </c>
      <c r="E1409" s="152">
        <v>0</v>
      </c>
      <c r="F1409" s="152">
        <v>0</v>
      </c>
      <c r="G1409" s="152" t="s">
        <v>1600</v>
      </c>
    </row>
    <row r="1410" spans="2:7">
      <c r="B1410" s="163" t="s">
        <v>2336</v>
      </c>
      <c r="C1410" s="152" t="s">
        <v>1589</v>
      </c>
      <c r="D1410" s="152">
        <v>59</v>
      </c>
      <c r="E1410" s="152">
        <v>590</v>
      </c>
      <c r="F1410" s="152">
        <v>0</v>
      </c>
      <c r="G1410" s="152" t="s">
        <v>2248</v>
      </c>
    </row>
    <row r="1411" spans="2:7">
      <c r="B1411" s="163" t="s">
        <v>2336</v>
      </c>
      <c r="C1411" s="152" t="s">
        <v>1589</v>
      </c>
      <c r="D1411" s="152">
        <v>59</v>
      </c>
      <c r="E1411" s="152">
        <v>590</v>
      </c>
      <c r="F1411" s="152">
        <v>5900</v>
      </c>
      <c r="G1411" s="152" t="s">
        <v>548</v>
      </c>
    </row>
    <row r="1412" spans="2:7">
      <c r="B1412" s="163" t="s">
        <v>2336</v>
      </c>
      <c r="C1412" s="152" t="s">
        <v>1589</v>
      </c>
      <c r="D1412" s="152">
        <v>59</v>
      </c>
      <c r="E1412" s="152">
        <v>590</v>
      </c>
      <c r="F1412" s="152">
        <v>5908</v>
      </c>
      <c r="G1412" s="152" t="s">
        <v>2097</v>
      </c>
    </row>
    <row r="1413" spans="2:7">
      <c r="B1413" s="163" t="s">
        <v>2336</v>
      </c>
      <c r="C1413" s="152" t="s">
        <v>1589</v>
      </c>
      <c r="D1413" s="152">
        <v>59</v>
      </c>
      <c r="E1413" s="152">
        <v>590</v>
      </c>
      <c r="F1413" s="152">
        <v>5909</v>
      </c>
      <c r="G1413" s="152" t="s">
        <v>549</v>
      </c>
    </row>
    <row r="1414" spans="2:7">
      <c r="B1414" s="163" t="s">
        <v>2336</v>
      </c>
      <c r="C1414" s="152" t="s">
        <v>1589</v>
      </c>
      <c r="D1414" s="152">
        <v>59</v>
      </c>
      <c r="E1414" s="152">
        <v>591</v>
      </c>
      <c r="F1414" s="152">
        <v>0</v>
      </c>
      <c r="G1414" s="152" t="s">
        <v>2249</v>
      </c>
    </row>
    <row r="1415" spans="2:7">
      <c r="B1415" s="163" t="s">
        <v>2336</v>
      </c>
      <c r="C1415" s="152" t="s">
        <v>1589</v>
      </c>
      <c r="D1415" s="152">
        <v>59</v>
      </c>
      <c r="E1415" s="152">
        <v>591</v>
      </c>
      <c r="F1415" s="152">
        <v>5911</v>
      </c>
      <c r="G1415" s="152" t="s">
        <v>2250</v>
      </c>
    </row>
    <row r="1416" spans="2:7">
      <c r="B1416" s="163" t="s">
        <v>2336</v>
      </c>
      <c r="C1416" s="152" t="s">
        <v>1589</v>
      </c>
      <c r="D1416" s="152">
        <v>59</v>
      </c>
      <c r="E1416" s="152">
        <v>591</v>
      </c>
      <c r="F1416" s="152">
        <v>5912</v>
      </c>
      <c r="G1416" s="152" t="s">
        <v>2251</v>
      </c>
    </row>
    <row r="1417" spans="2:7">
      <c r="B1417" s="163" t="s">
        <v>2336</v>
      </c>
      <c r="C1417" s="152" t="s">
        <v>1589</v>
      </c>
      <c r="D1417" s="152">
        <v>59</v>
      </c>
      <c r="E1417" s="152">
        <v>591</v>
      </c>
      <c r="F1417" s="152">
        <v>5913</v>
      </c>
      <c r="G1417" s="152" t="s">
        <v>2252</v>
      </c>
    </row>
    <row r="1418" spans="2:7">
      <c r="B1418" s="163" t="s">
        <v>2336</v>
      </c>
      <c r="C1418" s="152" t="s">
        <v>1589</v>
      </c>
      <c r="D1418" s="152">
        <v>59</v>
      </c>
      <c r="E1418" s="152">
        <v>591</v>
      </c>
      <c r="F1418" s="152">
        <v>5914</v>
      </c>
      <c r="G1418" s="152" t="s">
        <v>2253</v>
      </c>
    </row>
    <row r="1419" spans="2:7">
      <c r="B1419" s="163" t="s">
        <v>2336</v>
      </c>
      <c r="C1419" s="152" t="s">
        <v>1589</v>
      </c>
      <c r="D1419" s="152">
        <v>59</v>
      </c>
      <c r="E1419" s="152">
        <v>592</v>
      </c>
      <c r="F1419" s="152">
        <v>0</v>
      </c>
      <c r="G1419" s="152" t="s">
        <v>2254</v>
      </c>
    </row>
    <row r="1420" spans="2:7">
      <c r="B1420" s="163" t="s">
        <v>2336</v>
      </c>
      <c r="C1420" s="152" t="s">
        <v>1589</v>
      </c>
      <c r="D1420" s="152">
        <v>59</v>
      </c>
      <c r="E1420" s="152">
        <v>592</v>
      </c>
      <c r="F1420" s="152">
        <v>5921</v>
      </c>
      <c r="G1420" s="152" t="s">
        <v>2254</v>
      </c>
    </row>
    <row r="1421" spans="2:7">
      <c r="B1421" s="163" t="s">
        <v>2336</v>
      </c>
      <c r="C1421" s="152" t="s">
        <v>1589</v>
      </c>
      <c r="D1421" s="152">
        <v>59</v>
      </c>
      <c r="E1421" s="152">
        <v>593</v>
      </c>
      <c r="F1421" s="152">
        <v>0</v>
      </c>
      <c r="G1421" s="152" t="s">
        <v>2255</v>
      </c>
    </row>
    <row r="1422" spans="2:7">
      <c r="B1422" s="163" t="s">
        <v>2336</v>
      </c>
      <c r="C1422" s="152" t="s">
        <v>1589</v>
      </c>
      <c r="D1422" s="152">
        <v>59</v>
      </c>
      <c r="E1422" s="152">
        <v>593</v>
      </c>
      <c r="F1422" s="152">
        <v>5931</v>
      </c>
      <c r="G1422" s="152" t="s">
        <v>2256</v>
      </c>
    </row>
    <row r="1423" spans="2:7">
      <c r="B1423" s="163" t="s">
        <v>2336</v>
      </c>
      <c r="C1423" s="152" t="s">
        <v>1589</v>
      </c>
      <c r="D1423" s="152">
        <v>59</v>
      </c>
      <c r="E1423" s="152">
        <v>593</v>
      </c>
      <c r="F1423" s="152">
        <v>5932</v>
      </c>
      <c r="G1423" s="152" t="s">
        <v>2257</v>
      </c>
    </row>
    <row r="1424" spans="2:7">
      <c r="B1424" s="163" t="s">
        <v>2336</v>
      </c>
      <c r="C1424" s="152" t="s">
        <v>1589</v>
      </c>
      <c r="D1424" s="152">
        <v>59</v>
      </c>
      <c r="E1424" s="152">
        <v>593</v>
      </c>
      <c r="F1424" s="152">
        <v>5933</v>
      </c>
      <c r="G1424" s="152" t="s">
        <v>2258</v>
      </c>
    </row>
    <row r="1425" spans="2:7">
      <c r="B1425" s="163" t="s">
        <v>2336</v>
      </c>
      <c r="C1425" s="152" t="s">
        <v>1589</v>
      </c>
      <c r="D1425" s="152">
        <v>59</v>
      </c>
      <c r="E1425" s="152">
        <v>593</v>
      </c>
      <c r="F1425" s="152">
        <v>5939</v>
      </c>
      <c r="G1425" s="152" t="s">
        <v>2259</v>
      </c>
    </row>
    <row r="1426" spans="2:7">
      <c r="B1426" s="163" t="s">
        <v>2336</v>
      </c>
      <c r="C1426" s="152" t="s">
        <v>1589</v>
      </c>
      <c r="D1426" s="152">
        <v>60</v>
      </c>
      <c r="E1426" s="152">
        <v>0</v>
      </c>
      <c r="F1426" s="152">
        <v>0</v>
      </c>
      <c r="G1426" s="152" t="s">
        <v>1601</v>
      </c>
    </row>
    <row r="1427" spans="2:7">
      <c r="B1427" s="163" t="s">
        <v>2336</v>
      </c>
      <c r="C1427" s="152" t="s">
        <v>1589</v>
      </c>
      <c r="D1427" s="152">
        <v>60</v>
      </c>
      <c r="E1427" s="152">
        <v>600</v>
      </c>
      <c r="F1427" s="152">
        <v>0</v>
      </c>
      <c r="G1427" s="152" t="s">
        <v>2260</v>
      </c>
    </row>
    <row r="1428" spans="2:7">
      <c r="B1428" s="163" t="s">
        <v>2336</v>
      </c>
      <c r="C1428" s="152" t="s">
        <v>1589</v>
      </c>
      <c r="D1428" s="152">
        <v>60</v>
      </c>
      <c r="E1428" s="152">
        <v>600</v>
      </c>
      <c r="F1428" s="152">
        <v>6000</v>
      </c>
      <c r="G1428" s="152" t="s">
        <v>548</v>
      </c>
    </row>
    <row r="1429" spans="2:7">
      <c r="B1429" s="163" t="s">
        <v>2336</v>
      </c>
      <c r="C1429" s="152" t="s">
        <v>1589</v>
      </c>
      <c r="D1429" s="152">
        <v>60</v>
      </c>
      <c r="E1429" s="152">
        <v>600</v>
      </c>
      <c r="F1429" s="152">
        <v>6008</v>
      </c>
      <c r="G1429" s="152" t="s">
        <v>2097</v>
      </c>
    </row>
    <row r="1430" spans="2:7">
      <c r="B1430" s="163" t="s">
        <v>2336</v>
      </c>
      <c r="C1430" s="152" t="s">
        <v>1589</v>
      </c>
      <c r="D1430" s="152">
        <v>60</v>
      </c>
      <c r="E1430" s="152">
        <v>600</v>
      </c>
      <c r="F1430" s="152">
        <v>6009</v>
      </c>
      <c r="G1430" s="152" t="s">
        <v>549</v>
      </c>
    </row>
    <row r="1431" spans="2:7">
      <c r="B1431" s="163" t="s">
        <v>2336</v>
      </c>
      <c r="C1431" s="152" t="s">
        <v>1589</v>
      </c>
      <c r="D1431" s="152">
        <v>60</v>
      </c>
      <c r="E1431" s="152">
        <v>601</v>
      </c>
      <c r="F1431" s="152">
        <v>0</v>
      </c>
      <c r="G1431" s="152" t="s">
        <v>2261</v>
      </c>
    </row>
    <row r="1432" spans="2:7">
      <c r="B1432" s="163" t="s">
        <v>2336</v>
      </c>
      <c r="C1432" s="152" t="s">
        <v>1589</v>
      </c>
      <c r="D1432" s="152">
        <v>60</v>
      </c>
      <c r="E1432" s="152">
        <v>601</v>
      </c>
      <c r="F1432" s="152">
        <v>6011</v>
      </c>
      <c r="G1432" s="152" t="s">
        <v>2262</v>
      </c>
    </row>
    <row r="1433" spans="2:7">
      <c r="B1433" s="163" t="s">
        <v>2336</v>
      </c>
      <c r="C1433" s="152" t="s">
        <v>1589</v>
      </c>
      <c r="D1433" s="152">
        <v>60</v>
      </c>
      <c r="E1433" s="152">
        <v>601</v>
      </c>
      <c r="F1433" s="152">
        <v>6012</v>
      </c>
      <c r="G1433" s="152" t="s">
        <v>2263</v>
      </c>
    </row>
    <row r="1434" spans="2:7">
      <c r="B1434" s="163" t="s">
        <v>2336</v>
      </c>
      <c r="C1434" s="152" t="s">
        <v>1589</v>
      </c>
      <c r="D1434" s="152">
        <v>60</v>
      </c>
      <c r="E1434" s="152">
        <v>601</v>
      </c>
      <c r="F1434" s="152">
        <v>6013</v>
      </c>
      <c r="G1434" s="152" t="s">
        <v>2264</v>
      </c>
    </row>
    <row r="1435" spans="2:7">
      <c r="B1435" s="163" t="s">
        <v>2336</v>
      </c>
      <c r="C1435" s="152" t="s">
        <v>1589</v>
      </c>
      <c r="D1435" s="152">
        <v>60</v>
      </c>
      <c r="E1435" s="152">
        <v>601</v>
      </c>
      <c r="F1435" s="152">
        <v>6014</v>
      </c>
      <c r="G1435" s="152" t="s">
        <v>2265</v>
      </c>
    </row>
    <row r="1436" spans="2:7">
      <c r="B1436" s="163" t="s">
        <v>2336</v>
      </c>
      <c r="C1436" s="152" t="s">
        <v>1589</v>
      </c>
      <c r="D1436" s="152">
        <v>60</v>
      </c>
      <c r="E1436" s="152">
        <v>602</v>
      </c>
      <c r="F1436" s="152">
        <v>0</v>
      </c>
      <c r="G1436" s="152" t="s">
        <v>2266</v>
      </c>
    </row>
    <row r="1437" spans="2:7">
      <c r="B1437" s="163" t="s">
        <v>2336</v>
      </c>
      <c r="C1437" s="152" t="s">
        <v>1589</v>
      </c>
      <c r="D1437" s="152">
        <v>60</v>
      </c>
      <c r="E1437" s="152">
        <v>602</v>
      </c>
      <c r="F1437" s="152">
        <v>6021</v>
      </c>
      <c r="G1437" s="152" t="s">
        <v>2267</v>
      </c>
    </row>
    <row r="1438" spans="2:7">
      <c r="B1438" s="163" t="s">
        <v>2336</v>
      </c>
      <c r="C1438" s="152" t="s">
        <v>1589</v>
      </c>
      <c r="D1438" s="152">
        <v>60</v>
      </c>
      <c r="E1438" s="152">
        <v>602</v>
      </c>
      <c r="F1438" s="152">
        <v>6022</v>
      </c>
      <c r="G1438" s="152" t="s">
        <v>2268</v>
      </c>
    </row>
    <row r="1439" spans="2:7">
      <c r="B1439" s="163" t="s">
        <v>2336</v>
      </c>
      <c r="C1439" s="152" t="s">
        <v>1589</v>
      </c>
      <c r="D1439" s="152">
        <v>60</v>
      </c>
      <c r="E1439" s="152">
        <v>602</v>
      </c>
      <c r="F1439" s="152">
        <v>6023</v>
      </c>
      <c r="G1439" s="152" t="s">
        <v>2269</v>
      </c>
    </row>
    <row r="1440" spans="2:7">
      <c r="B1440" s="163" t="s">
        <v>2336</v>
      </c>
      <c r="C1440" s="152" t="s">
        <v>1589</v>
      </c>
      <c r="D1440" s="152">
        <v>60</v>
      </c>
      <c r="E1440" s="152">
        <v>602</v>
      </c>
      <c r="F1440" s="152">
        <v>6029</v>
      </c>
      <c r="G1440" s="152" t="s">
        <v>2270</v>
      </c>
    </row>
    <row r="1441" spans="2:7">
      <c r="B1441" s="163" t="s">
        <v>2336</v>
      </c>
      <c r="C1441" s="152" t="s">
        <v>1589</v>
      </c>
      <c r="D1441" s="152">
        <v>60</v>
      </c>
      <c r="E1441" s="152">
        <v>603</v>
      </c>
      <c r="F1441" s="152">
        <v>0</v>
      </c>
      <c r="G1441" s="152" t="s">
        <v>2271</v>
      </c>
    </row>
    <row r="1442" spans="2:7">
      <c r="B1442" s="163" t="s">
        <v>2336</v>
      </c>
      <c r="C1442" s="152" t="s">
        <v>1589</v>
      </c>
      <c r="D1442" s="152">
        <v>60</v>
      </c>
      <c r="E1442" s="152">
        <v>603</v>
      </c>
      <c r="F1442" s="152">
        <v>6031</v>
      </c>
      <c r="G1442" s="152" t="s">
        <v>2272</v>
      </c>
    </row>
    <row r="1443" spans="2:7">
      <c r="B1443" s="163" t="s">
        <v>2336</v>
      </c>
      <c r="C1443" s="152" t="s">
        <v>1589</v>
      </c>
      <c r="D1443" s="152">
        <v>60</v>
      </c>
      <c r="E1443" s="152">
        <v>603</v>
      </c>
      <c r="F1443" s="152">
        <v>6032</v>
      </c>
      <c r="G1443" s="152" t="s">
        <v>2273</v>
      </c>
    </row>
    <row r="1444" spans="2:7">
      <c r="B1444" s="163" t="s">
        <v>2336</v>
      </c>
      <c r="C1444" s="152" t="s">
        <v>1589</v>
      </c>
      <c r="D1444" s="152">
        <v>60</v>
      </c>
      <c r="E1444" s="152">
        <v>603</v>
      </c>
      <c r="F1444" s="152">
        <v>6033</v>
      </c>
      <c r="G1444" s="152" t="s">
        <v>2274</v>
      </c>
    </row>
    <row r="1445" spans="2:7">
      <c r="B1445" s="163" t="s">
        <v>2336</v>
      </c>
      <c r="C1445" s="152" t="s">
        <v>1589</v>
      </c>
      <c r="D1445" s="152">
        <v>60</v>
      </c>
      <c r="E1445" s="152">
        <v>603</v>
      </c>
      <c r="F1445" s="152">
        <v>6034</v>
      </c>
      <c r="G1445" s="152" t="s">
        <v>2275</v>
      </c>
    </row>
    <row r="1446" spans="2:7">
      <c r="B1446" s="163" t="s">
        <v>2336</v>
      </c>
      <c r="C1446" s="152" t="s">
        <v>1589</v>
      </c>
      <c r="D1446" s="152">
        <v>60</v>
      </c>
      <c r="E1446" s="152">
        <v>604</v>
      </c>
      <c r="F1446" s="152">
        <v>0</v>
      </c>
      <c r="G1446" s="152" t="s">
        <v>2276</v>
      </c>
    </row>
    <row r="1447" spans="2:7">
      <c r="B1447" s="163" t="s">
        <v>2336</v>
      </c>
      <c r="C1447" s="152" t="s">
        <v>1589</v>
      </c>
      <c r="D1447" s="152">
        <v>60</v>
      </c>
      <c r="E1447" s="152">
        <v>604</v>
      </c>
      <c r="F1447" s="152">
        <v>6041</v>
      </c>
      <c r="G1447" s="152" t="s">
        <v>2277</v>
      </c>
    </row>
    <row r="1448" spans="2:7">
      <c r="B1448" s="163" t="s">
        <v>2336</v>
      </c>
      <c r="C1448" s="152" t="s">
        <v>1589</v>
      </c>
      <c r="D1448" s="152">
        <v>60</v>
      </c>
      <c r="E1448" s="152">
        <v>604</v>
      </c>
      <c r="F1448" s="152">
        <v>6042</v>
      </c>
      <c r="G1448" s="152" t="s">
        <v>2278</v>
      </c>
    </row>
    <row r="1449" spans="2:7">
      <c r="B1449" s="163" t="s">
        <v>2336</v>
      </c>
      <c r="C1449" s="152" t="s">
        <v>1589</v>
      </c>
      <c r="D1449" s="152">
        <v>60</v>
      </c>
      <c r="E1449" s="152">
        <v>604</v>
      </c>
      <c r="F1449" s="152">
        <v>6043</v>
      </c>
      <c r="G1449" s="152" t="s">
        <v>2279</v>
      </c>
    </row>
    <row r="1450" spans="2:7">
      <c r="B1450" s="163" t="s">
        <v>2336</v>
      </c>
      <c r="C1450" s="152" t="s">
        <v>1589</v>
      </c>
      <c r="D1450" s="152">
        <v>60</v>
      </c>
      <c r="E1450" s="152">
        <v>605</v>
      </c>
      <c r="F1450" s="152">
        <v>0</v>
      </c>
      <c r="G1450" s="152" t="s">
        <v>2280</v>
      </c>
    </row>
    <row r="1451" spans="2:7">
      <c r="B1451" s="163" t="s">
        <v>2336</v>
      </c>
      <c r="C1451" s="152" t="s">
        <v>1589</v>
      </c>
      <c r="D1451" s="152">
        <v>60</v>
      </c>
      <c r="E1451" s="152">
        <v>605</v>
      </c>
      <c r="F1451" s="152">
        <v>6051</v>
      </c>
      <c r="G1451" s="152" t="s">
        <v>2281</v>
      </c>
    </row>
    <row r="1452" spans="2:7">
      <c r="B1452" s="163" t="s">
        <v>2336</v>
      </c>
      <c r="C1452" s="152" t="s">
        <v>1589</v>
      </c>
      <c r="D1452" s="152">
        <v>60</v>
      </c>
      <c r="E1452" s="152">
        <v>605</v>
      </c>
      <c r="F1452" s="152">
        <v>6052</v>
      </c>
      <c r="G1452" s="152" t="s">
        <v>2282</v>
      </c>
    </row>
    <row r="1453" spans="2:7">
      <c r="B1453" s="163" t="s">
        <v>2336</v>
      </c>
      <c r="C1453" s="152" t="s">
        <v>1589</v>
      </c>
      <c r="D1453" s="152">
        <v>60</v>
      </c>
      <c r="E1453" s="152">
        <v>606</v>
      </c>
      <c r="F1453" s="152">
        <v>0</v>
      </c>
      <c r="G1453" s="152" t="s">
        <v>2283</v>
      </c>
    </row>
    <row r="1454" spans="2:7">
      <c r="B1454" s="163" t="s">
        <v>2336</v>
      </c>
      <c r="C1454" s="152" t="s">
        <v>1589</v>
      </c>
      <c r="D1454" s="152">
        <v>60</v>
      </c>
      <c r="E1454" s="152">
        <v>606</v>
      </c>
      <c r="F1454" s="152">
        <v>6061</v>
      </c>
      <c r="G1454" s="152" t="s">
        <v>2284</v>
      </c>
    </row>
    <row r="1455" spans="2:7">
      <c r="B1455" s="163" t="s">
        <v>2336</v>
      </c>
      <c r="C1455" s="152" t="s">
        <v>1589</v>
      </c>
      <c r="D1455" s="152">
        <v>60</v>
      </c>
      <c r="E1455" s="152">
        <v>606</v>
      </c>
      <c r="F1455" s="152">
        <v>6062</v>
      </c>
      <c r="G1455" s="152" t="s">
        <v>2285</v>
      </c>
    </row>
    <row r="1456" spans="2:7">
      <c r="B1456" s="163" t="s">
        <v>2336</v>
      </c>
      <c r="C1456" s="152" t="s">
        <v>1589</v>
      </c>
      <c r="D1456" s="152">
        <v>60</v>
      </c>
      <c r="E1456" s="152">
        <v>606</v>
      </c>
      <c r="F1456" s="152">
        <v>6063</v>
      </c>
      <c r="G1456" s="152" t="s">
        <v>2286</v>
      </c>
    </row>
    <row r="1457" spans="2:7">
      <c r="B1457" s="163" t="s">
        <v>2336</v>
      </c>
      <c r="C1457" s="152" t="s">
        <v>1589</v>
      </c>
      <c r="D1457" s="152">
        <v>60</v>
      </c>
      <c r="E1457" s="152">
        <v>606</v>
      </c>
      <c r="F1457" s="152">
        <v>6064</v>
      </c>
      <c r="G1457" s="152" t="s">
        <v>2287</v>
      </c>
    </row>
    <row r="1458" spans="2:7">
      <c r="B1458" s="163" t="s">
        <v>2336</v>
      </c>
      <c r="C1458" s="152" t="s">
        <v>1589</v>
      </c>
      <c r="D1458" s="152">
        <v>60</v>
      </c>
      <c r="E1458" s="152">
        <v>607</v>
      </c>
      <c r="F1458" s="152">
        <v>0</v>
      </c>
      <c r="G1458" s="152" t="s">
        <v>2288</v>
      </c>
    </row>
    <row r="1459" spans="2:7">
      <c r="B1459" s="163" t="s">
        <v>2336</v>
      </c>
      <c r="C1459" s="152" t="s">
        <v>1589</v>
      </c>
      <c r="D1459" s="152">
        <v>60</v>
      </c>
      <c r="E1459" s="152">
        <v>607</v>
      </c>
      <c r="F1459" s="152">
        <v>6071</v>
      </c>
      <c r="G1459" s="152" t="s">
        <v>2289</v>
      </c>
    </row>
    <row r="1460" spans="2:7">
      <c r="B1460" s="163" t="s">
        <v>2336</v>
      </c>
      <c r="C1460" s="152" t="s">
        <v>1589</v>
      </c>
      <c r="D1460" s="152">
        <v>60</v>
      </c>
      <c r="E1460" s="152">
        <v>607</v>
      </c>
      <c r="F1460" s="152">
        <v>6072</v>
      </c>
      <c r="G1460" s="152" t="s">
        <v>2290</v>
      </c>
    </row>
    <row r="1461" spans="2:7">
      <c r="B1461" s="163" t="s">
        <v>2336</v>
      </c>
      <c r="C1461" s="152" t="s">
        <v>1589</v>
      </c>
      <c r="D1461" s="152">
        <v>60</v>
      </c>
      <c r="E1461" s="152">
        <v>607</v>
      </c>
      <c r="F1461" s="152">
        <v>6073</v>
      </c>
      <c r="G1461" s="152" t="s">
        <v>2291</v>
      </c>
    </row>
    <row r="1462" spans="2:7">
      <c r="B1462" s="163" t="s">
        <v>2336</v>
      </c>
      <c r="C1462" s="152" t="s">
        <v>1589</v>
      </c>
      <c r="D1462" s="152">
        <v>60</v>
      </c>
      <c r="E1462" s="152">
        <v>608</v>
      </c>
      <c r="F1462" s="152">
        <v>0</v>
      </c>
      <c r="G1462" s="152" t="s">
        <v>2292</v>
      </c>
    </row>
    <row r="1463" spans="2:7">
      <c r="B1463" s="163" t="s">
        <v>2336</v>
      </c>
      <c r="C1463" s="152" t="s">
        <v>1589</v>
      </c>
      <c r="D1463" s="152">
        <v>60</v>
      </c>
      <c r="E1463" s="152">
        <v>608</v>
      </c>
      <c r="F1463" s="152">
        <v>6081</v>
      </c>
      <c r="G1463" s="152" t="s">
        <v>2293</v>
      </c>
    </row>
    <row r="1464" spans="2:7">
      <c r="B1464" s="163" t="s">
        <v>2336</v>
      </c>
      <c r="C1464" s="152" t="s">
        <v>1589</v>
      </c>
      <c r="D1464" s="152">
        <v>60</v>
      </c>
      <c r="E1464" s="152">
        <v>608</v>
      </c>
      <c r="F1464" s="152">
        <v>6082</v>
      </c>
      <c r="G1464" s="152" t="s">
        <v>2294</v>
      </c>
    </row>
    <row r="1465" spans="2:7">
      <c r="B1465" s="163" t="s">
        <v>2336</v>
      </c>
      <c r="C1465" s="152" t="s">
        <v>1589</v>
      </c>
      <c r="D1465" s="152">
        <v>60</v>
      </c>
      <c r="E1465" s="152">
        <v>609</v>
      </c>
      <c r="F1465" s="152">
        <v>0</v>
      </c>
      <c r="G1465" s="152" t="s">
        <v>2295</v>
      </c>
    </row>
    <row r="1466" spans="2:7">
      <c r="B1466" s="163" t="s">
        <v>2336</v>
      </c>
      <c r="C1466" s="152" t="s">
        <v>1589</v>
      </c>
      <c r="D1466" s="152">
        <v>60</v>
      </c>
      <c r="E1466" s="152">
        <v>609</v>
      </c>
      <c r="F1466" s="152">
        <v>6091</v>
      </c>
      <c r="G1466" s="152" t="s">
        <v>2296</v>
      </c>
    </row>
    <row r="1467" spans="2:7">
      <c r="B1467" s="163" t="s">
        <v>2336</v>
      </c>
      <c r="C1467" s="152" t="s">
        <v>1589</v>
      </c>
      <c r="D1467" s="152">
        <v>60</v>
      </c>
      <c r="E1467" s="152">
        <v>609</v>
      </c>
      <c r="F1467" s="152">
        <v>6092</v>
      </c>
      <c r="G1467" s="152" t="s">
        <v>2297</v>
      </c>
    </row>
    <row r="1468" spans="2:7">
      <c r="B1468" s="163" t="s">
        <v>2336</v>
      </c>
      <c r="C1468" s="152" t="s">
        <v>1589</v>
      </c>
      <c r="D1468" s="152">
        <v>60</v>
      </c>
      <c r="E1468" s="152">
        <v>609</v>
      </c>
      <c r="F1468" s="152">
        <v>6093</v>
      </c>
      <c r="G1468" s="152" t="s">
        <v>2298</v>
      </c>
    </row>
    <row r="1469" spans="2:7">
      <c r="B1469" s="163" t="s">
        <v>2336</v>
      </c>
      <c r="C1469" s="152" t="s">
        <v>1589</v>
      </c>
      <c r="D1469" s="152">
        <v>60</v>
      </c>
      <c r="E1469" s="152">
        <v>609</v>
      </c>
      <c r="F1469" s="152">
        <v>6094</v>
      </c>
      <c r="G1469" s="152" t="s">
        <v>2299</v>
      </c>
    </row>
    <row r="1470" spans="2:7">
      <c r="B1470" s="163" t="s">
        <v>2336</v>
      </c>
      <c r="C1470" s="152" t="s">
        <v>1589</v>
      </c>
      <c r="D1470" s="152">
        <v>60</v>
      </c>
      <c r="E1470" s="152">
        <v>609</v>
      </c>
      <c r="F1470" s="152">
        <v>6095</v>
      </c>
      <c r="G1470" s="152" t="s">
        <v>2300</v>
      </c>
    </row>
    <row r="1471" spans="2:7">
      <c r="B1471" s="163" t="s">
        <v>2336</v>
      </c>
      <c r="C1471" s="152" t="s">
        <v>1589</v>
      </c>
      <c r="D1471" s="152">
        <v>60</v>
      </c>
      <c r="E1471" s="152">
        <v>609</v>
      </c>
      <c r="F1471" s="152">
        <v>6096</v>
      </c>
      <c r="G1471" s="152" t="s">
        <v>2301</v>
      </c>
    </row>
    <row r="1472" spans="2:7">
      <c r="B1472" s="163" t="s">
        <v>2336</v>
      </c>
      <c r="C1472" s="152" t="s">
        <v>1589</v>
      </c>
      <c r="D1472" s="152">
        <v>60</v>
      </c>
      <c r="E1472" s="152">
        <v>609</v>
      </c>
      <c r="F1472" s="152">
        <v>6097</v>
      </c>
      <c r="G1472" s="152" t="s">
        <v>2302</v>
      </c>
    </row>
    <row r="1473" spans="2:7">
      <c r="B1473" s="163" t="s">
        <v>2336</v>
      </c>
      <c r="C1473" s="152" t="s">
        <v>1589</v>
      </c>
      <c r="D1473" s="152">
        <v>60</v>
      </c>
      <c r="E1473" s="152">
        <v>609</v>
      </c>
      <c r="F1473" s="152">
        <v>6098</v>
      </c>
      <c r="G1473" s="152" t="s">
        <v>2303</v>
      </c>
    </row>
    <row r="1474" spans="2:7">
      <c r="B1474" s="163" t="s">
        <v>2336</v>
      </c>
      <c r="C1474" s="152" t="s">
        <v>1589</v>
      </c>
      <c r="D1474" s="152">
        <v>60</v>
      </c>
      <c r="E1474" s="152">
        <v>609</v>
      </c>
      <c r="F1474" s="152">
        <v>6099</v>
      </c>
      <c r="G1474" s="152" t="s">
        <v>2304</v>
      </c>
    </row>
    <row r="1475" spans="2:7">
      <c r="B1475" s="163" t="s">
        <v>2336</v>
      </c>
      <c r="C1475" s="152" t="s">
        <v>1589</v>
      </c>
      <c r="D1475" s="152">
        <v>61</v>
      </c>
      <c r="E1475" s="152">
        <v>0</v>
      </c>
      <c r="F1475" s="152">
        <v>0</v>
      </c>
      <c r="G1475" s="152" t="s">
        <v>1602</v>
      </c>
    </row>
    <row r="1476" spans="2:7">
      <c r="B1476" s="163" t="s">
        <v>2336</v>
      </c>
      <c r="C1476" s="152" t="s">
        <v>1589</v>
      </c>
      <c r="D1476" s="152">
        <v>61</v>
      </c>
      <c r="E1476" s="152">
        <v>610</v>
      </c>
      <c r="F1476" s="152">
        <v>0</v>
      </c>
      <c r="G1476" s="152" t="s">
        <v>2305</v>
      </c>
    </row>
    <row r="1477" spans="2:7">
      <c r="B1477" s="163" t="s">
        <v>2336</v>
      </c>
      <c r="C1477" s="152" t="s">
        <v>1589</v>
      </c>
      <c r="D1477" s="152">
        <v>61</v>
      </c>
      <c r="E1477" s="152">
        <v>610</v>
      </c>
      <c r="F1477" s="152">
        <v>6100</v>
      </c>
      <c r="G1477" s="152" t="s">
        <v>548</v>
      </c>
    </row>
    <row r="1478" spans="2:7">
      <c r="B1478" s="163" t="s">
        <v>2336</v>
      </c>
      <c r="C1478" s="152" t="s">
        <v>1589</v>
      </c>
      <c r="D1478" s="152">
        <v>61</v>
      </c>
      <c r="E1478" s="152">
        <v>610</v>
      </c>
      <c r="F1478" s="152">
        <v>6108</v>
      </c>
      <c r="G1478" s="152" t="s">
        <v>2097</v>
      </c>
    </row>
    <row r="1479" spans="2:7">
      <c r="B1479" s="163" t="s">
        <v>2336</v>
      </c>
      <c r="C1479" s="152" t="s">
        <v>1589</v>
      </c>
      <c r="D1479" s="152">
        <v>61</v>
      </c>
      <c r="E1479" s="152">
        <v>610</v>
      </c>
      <c r="F1479" s="152">
        <v>6109</v>
      </c>
      <c r="G1479" s="152" t="s">
        <v>549</v>
      </c>
    </row>
    <row r="1480" spans="2:7">
      <c r="B1480" s="163" t="s">
        <v>2336</v>
      </c>
      <c r="C1480" s="152" t="s">
        <v>1589</v>
      </c>
      <c r="D1480" s="152">
        <v>61</v>
      </c>
      <c r="E1480" s="152">
        <v>611</v>
      </c>
      <c r="F1480" s="152">
        <v>0</v>
      </c>
      <c r="G1480" s="152" t="s">
        <v>2306</v>
      </c>
    </row>
    <row r="1481" spans="2:7">
      <c r="B1481" s="163" t="s">
        <v>2336</v>
      </c>
      <c r="C1481" s="152" t="s">
        <v>1589</v>
      </c>
      <c r="D1481" s="152">
        <v>61</v>
      </c>
      <c r="E1481" s="152">
        <v>611</v>
      </c>
      <c r="F1481" s="152">
        <v>6111</v>
      </c>
      <c r="G1481" s="152" t="s">
        <v>2307</v>
      </c>
    </row>
    <row r="1482" spans="2:7">
      <c r="B1482" s="163" t="s">
        <v>2336</v>
      </c>
      <c r="C1482" s="152" t="s">
        <v>1589</v>
      </c>
      <c r="D1482" s="152">
        <v>61</v>
      </c>
      <c r="E1482" s="152">
        <v>611</v>
      </c>
      <c r="F1482" s="152">
        <v>6112</v>
      </c>
      <c r="G1482" s="152" t="s">
        <v>2308</v>
      </c>
    </row>
    <row r="1483" spans="2:7">
      <c r="B1483" s="163" t="s">
        <v>2336</v>
      </c>
      <c r="C1483" s="152" t="s">
        <v>1589</v>
      </c>
      <c r="D1483" s="152">
        <v>61</v>
      </c>
      <c r="E1483" s="152">
        <v>611</v>
      </c>
      <c r="F1483" s="152">
        <v>6113</v>
      </c>
      <c r="G1483" s="152" t="s">
        <v>2309</v>
      </c>
    </row>
    <row r="1484" spans="2:7">
      <c r="B1484" s="163" t="s">
        <v>2336</v>
      </c>
      <c r="C1484" s="152" t="s">
        <v>1589</v>
      </c>
      <c r="D1484" s="152">
        <v>61</v>
      </c>
      <c r="E1484" s="152">
        <v>611</v>
      </c>
      <c r="F1484" s="152">
        <v>6114</v>
      </c>
      <c r="G1484" s="152" t="s">
        <v>2310</v>
      </c>
    </row>
    <row r="1485" spans="2:7">
      <c r="B1485" s="163" t="s">
        <v>2336</v>
      </c>
      <c r="C1485" s="152" t="s">
        <v>1589</v>
      </c>
      <c r="D1485" s="152">
        <v>61</v>
      </c>
      <c r="E1485" s="152">
        <v>611</v>
      </c>
      <c r="F1485" s="152">
        <v>6119</v>
      </c>
      <c r="G1485" s="152" t="s">
        <v>2311</v>
      </c>
    </row>
    <row r="1486" spans="2:7">
      <c r="B1486" s="163" t="s">
        <v>2336</v>
      </c>
      <c r="C1486" s="152" t="s">
        <v>1589</v>
      </c>
      <c r="D1486" s="152">
        <v>61</v>
      </c>
      <c r="E1486" s="152">
        <v>612</v>
      </c>
      <c r="F1486" s="152">
        <v>0</v>
      </c>
      <c r="G1486" s="152" t="s">
        <v>2312</v>
      </c>
    </row>
    <row r="1487" spans="2:7">
      <c r="B1487" s="163" t="s">
        <v>2336</v>
      </c>
      <c r="C1487" s="152" t="s">
        <v>1589</v>
      </c>
      <c r="D1487" s="152">
        <v>61</v>
      </c>
      <c r="E1487" s="152">
        <v>612</v>
      </c>
      <c r="F1487" s="152">
        <v>6121</v>
      </c>
      <c r="G1487" s="152" t="s">
        <v>2312</v>
      </c>
    </row>
    <row r="1488" spans="2:7">
      <c r="B1488" s="163" t="s">
        <v>2336</v>
      </c>
      <c r="C1488" s="152" t="s">
        <v>1589</v>
      </c>
      <c r="D1488" s="152">
        <v>61</v>
      </c>
      <c r="E1488" s="152">
        <v>619</v>
      </c>
      <c r="F1488" s="152">
        <v>0</v>
      </c>
      <c r="G1488" s="152" t="s">
        <v>2313</v>
      </c>
    </row>
    <row r="1489" spans="2:7">
      <c r="B1489" s="163" t="s">
        <v>2336</v>
      </c>
      <c r="C1489" s="152" t="s">
        <v>1589</v>
      </c>
      <c r="D1489" s="152">
        <v>61</v>
      </c>
      <c r="E1489" s="152">
        <v>619</v>
      </c>
      <c r="F1489" s="152">
        <v>6199</v>
      </c>
      <c r="G1489" s="152" t="s">
        <v>2313</v>
      </c>
    </row>
    <row r="1490" spans="2:7">
      <c r="B1490" s="163" t="s">
        <v>2338</v>
      </c>
      <c r="C1490" s="152" t="s">
        <v>1603</v>
      </c>
      <c r="D1490" s="152">
        <v>0</v>
      </c>
      <c r="E1490" s="152">
        <v>0</v>
      </c>
      <c r="F1490" s="152">
        <v>0</v>
      </c>
      <c r="G1490" s="152" t="s">
        <v>1604</v>
      </c>
    </row>
    <row r="1491" spans="2:7">
      <c r="B1491" s="163" t="s">
        <v>2338</v>
      </c>
      <c r="C1491" s="152" t="s">
        <v>1603</v>
      </c>
      <c r="D1491" s="152">
        <v>62</v>
      </c>
      <c r="E1491" s="152">
        <v>0</v>
      </c>
      <c r="F1491" s="152">
        <v>0</v>
      </c>
      <c r="G1491" s="152" t="s">
        <v>1605</v>
      </c>
    </row>
    <row r="1492" spans="2:7">
      <c r="B1492" s="163" t="s">
        <v>2338</v>
      </c>
      <c r="C1492" s="152" t="s">
        <v>1603</v>
      </c>
      <c r="D1492" s="152">
        <v>62</v>
      </c>
      <c r="E1492" s="152">
        <v>620</v>
      </c>
      <c r="F1492" s="152">
        <v>0</v>
      </c>
      <c r="G1492" s="152" t="s">
        <v>1606</v>
      </c>
    </row>
    <row r="1493" spans="2:7">
      <c r="B1493" s="163" t="s">
        <v>2338</v>
      </c>
      <c r="C1493" s="152" t="s">
        <v>1603</v>
      </c>
      <c r="D1493" s="152">
        <v>62</v>
      </c>
      <c r="E1493" s="152">
        <v>620</v>
      </c>
      <c r="F1493" s="152">
        <v>6200</v>
      </c>
      <c r="G1493" s="152" t="s">
        <v>548</v>
      </c>
    </row>
    <row r="1494" spans="2:7">
      <c r="B1494" s="163" t="s">
        <v>2338</v>
      </c>
      <c r="C1494" s="152" t="s">
        <v>1603</v>
      </c>
      <c r="D1494" s="152">
        <v>62</v>
      </c>
      <c r="E1494" s="152">
        <v>620</v>
      </c>
      <c r="F1494" s="152">
        <v>6209</v>
      </c>
      <c r="G1494" s="152" t="s">
        <v>549</v>
      </c>
    </row>
    <row r="1495" spans="2:7">
      <c r="B1495" s="163" t="s">
        <v>2338</v>
      </c>
      <c r="C1495" s="152" t="s">
        <v>1603</v>
      </c>
      <c r="D1495" s="152">
        <v>62</v>
      </c>
      <c r="E1495" s="152">
        <v>621</v>
      </c>
      <c r="F1495" s="152">
        <v>0</v>
      </c>
      <c r="G1495" s="152" t="s">
        <v>1607</v>
      </c>
    </row>
    <row r="1496" spans="2:7">
      <c r="B1496" s="163" t="s">
        <v>2338</v>
      </c>
      <c r="C1496" s="152" t="s">
        <v>1603</v>
      </c>
      <c r="D1496" s="152">
        <v>62</v>
      </c>
      <c r="E1496" s="152">
        <v>621</v>
      </c>
      <c r="F1496" s="152">
        <v>6211</v>
      </c>
      <c r="G1496" s="152" t="s">
        <v>1607</v>
      </c>
    </row>
    <row r="1497" spans="2:7">
      <c r="B1497" s="163" t="s">
        <v>2338</v>
      </c>
      <c r="C1497" s="152" t="s">
        <v>1603</v>
      </c>
      <c r="D1497" s="152">
        <v>62</v>
      </c>
      <c r="E1497" s="152">
        <v>622</v>
      </c>
      <c r="F1497" s="152">
        <v>0</v>
      </c>
      <c r="G1497" s="152" t="s">
        <v>1608</v>
      </c>
    </row>
    <row r="1498" spans="2:7">
      <c r="B1498" s="163" t="s">
        <v>2338</v>
      </c>
      <c r="C1498" s="152" t="s">
        <v>1603</v>
      </c>
      <c r="D1498" s="152">
        <v>62</v>
      </c>
      <c r="E1498" s="152">
        <v>622</v>
      </c>
      <c r="F1498" s="152">
        <v>6221</v>
      </c>
      <c r="G1498" s="152" t="s">
        <v>1609</v>
      </c>
    </row>
    <row r="1499" spans="2:7">
      <c r="B1499" s="163" t="s">
        <v>2338</v>
      </c>
      <c r="C1499" s="152" t="s">
        <v>1603</v>
      </c>
      <c r="D1499" s="152">
        <v>62</v>
      </c>
      <c r="E1499" s="152">
        <v>622</v>
      </c>
      <c r="F1499" s="152">
        <v>6222</v>
      </c>
      <c r="G1499" s="152" t="s">
        <v>1610</v>
      </c>
    </row>
    <row r="1500" spans="2:7">
      <c r="B1500" s="163" t="s">
        <v>2338</v>
      </c>
      <c r="C1500" s="152" t="s">
        <v>1603</v>
      </c>
      <c r="D1500" s="152">
        <v>62</v>
      </c>
      <c r="E1500" s="152">
        <v>622</v>
      </c>
      <c r="F1500" s="152">
        <v>6223</v>
      </c>
      <c r="G1500" s="152" t="s">
        <v>1611</v>
      </c>
    </row>
    <row r="1501" spans="2:7">
      <c r="B1501" s="163" t="s">
        <v>2338</v>
      </c>
      <c r="C1501" s="152" t="s">
        <v>1603</v>
      </c>
      <c r="D1501" s="152">
        <v>62</v>
      </c>
      <c r="E1501" s="152">
        <v>622</v>
      </c>
      <c r="F1501" s="152">
        <v>6229</v>
      </c>
      <c r="G1501" s="152" t="s">
        <v>1612</v>
      </c>
    </row>
    <row r="1502" spans="2:7">
      <c r="B1502" s="163" t="s">
        <v>2338</v>
      </c>
      <c r="C1502" s="152" t="s">
        <v>1603</v>
      </c>
      <c r="D1502" s="152">
        <v>63</v>
      </c>
      <c r="E1502" s="152">
        <v>0</v>
      </c>
      <c r="F1502" s="152">
        <v>0</v>
      </c>
      <c r="G1502" s="152" t="s">
        <v>1613</v>
      </c>
    </row>
    <row r="1503" spans="2:7">
      <c r="B1503" s="163" t="s">
        <v>2338</v>
      </c>
      <c r="C1503" s="152" t="s">
        <v>1603</v>
      </c>
      <c r="D1503" s="152">
        <v>63</v>
      </c>
      <c r="E1503" s="152">
        <v>630</v>
      </c>
      <c r="F1503" s="152">
        <v>0</v>
      </c>
      <c r="G1503" s="152" t="s">
        <v>1614</v>
      </c>
    </row>
    <row r="1504" spans="2:7">
      <c r="B1504" s="163" t="s">
        <v>2338</v>
      </c>
      <c r="C1504" s="152" t="s">
        <v>1603</v>
      </c>
      <c r="D1504" s="152">
        <v>63</v>
      </c>
      <c r="E1504" s="152">
        <v>630</v>
      </c>
      <c r="F1504" s="152">
        <v>6300</v>
      </c>
      <c r="G1504" s="152" t="s">
        <v>548</v>
      </c>
    </row>
    <row r="1505" spans="2:7">
      <c r="B1505" s="163" t="s">
        <v>2338</v>
      </c>
      <c r="C1505" s="152" t="s">
        <v>1603</v>
      </c>
      <c r="D1505" s="152">
        <v>63</v>
      </c>
      <c r="E1505" s="152">
        <v>630</v>
      </c>
      <c r="F1505" s="152">
        <v>6309</v>
      </c>
      <c r="G1505" s="152" t="s">
        <v>549</v>
      </c>
    </row>
    <row r="1506" spans="2:7">
      <c r="B1506" s="163" t="s">
        <v>2338</v>
      </c>
      <c r="C1506" s="152" t="s">
        <v>1603</v>
      </c>
      <c r="D1506" s="152">
        <v>63</v>
      </c>
      <c r="E1506" s="152">
        <v>631</v>
      </c>
      <c r="F1506" s="152">
        <v>0</v>
      </c>
      <c r="G1506" s="152" t="s">
        <v>1615</v>
      </c>
    </row>
    <row r="1507" spans="2:7">
      <c r="B1507" s="163" t="s">
        <v>2338</v>
      </c>
      <c r="C1507" s="152" t="s">
        <v>1603</v>
      </c>
      <c r="D1507" s="152">
        <v>63</v>
      </c>
      <c r="E1507" s="152">
        <v>631</v>
      </c>
      <c r="F1507" s="152">
        <v>6311</v>
      </c>
      <c r="G1507" s="152" t="s">
        <v>1616</v>
      </c>
    </row>
    <row r="1508" spans="2:7">
      <c r="B1508" s="163" t="s">
        <v>2338</v>
      </c>
      <c r="C1508" s="152" t="s">
        <v>1603</v>
      </c>
      <c r="D1508" s="152">
        <v>63</v>
      </c>
      <c r="E1508" s="152">
        <v>631</v>
      </c>
      <c r="F1508" s="152">
        <v>6312</v>
      </c>
      <c r="G1508" s="152" t="s">
        <v>1617</v>
      </c>
    </row>
    <row r="1509" spans="2:7">
      <c r="B1509" s="163" t="s">
        <v>2338</v>
      </c>
      <c r="C1509" s="152" t="s">
        <v>1603</v>
      </c>
      <c r="D1509" s="152">
        <v>63</v>
      </c>
      <c r="E1509" s="152">
        <v>631</v>
      </c>
      <c r="F1509" s="152">
        <v>6313</v>
      </c>
      <c r="G1509" s="152" t="s">
        <v>1618</v>
      </c>
    </row>
    <row r="1510" spans="2:7">
      <c r="B1510" s="163" t="s">
        <v>2338</v>
      </c>
      <c r="C1510" s="152" t="s">
        <v>1603</v>
      </c>
      <c r="D1510" s="152">
        <v>63</v>
      </c>
      <c r="E1510" s="152">
        <v>631</v>
      </c>
      <c r="F1510" s="152">
        <v>6314</v>
      </c>
      <c r="G1510" s="152" t="s">
        <v>1619</v>
      </c>
    </row>
    <row r="1511" spans="2:7">
      <c r="B1511" s="163" t="s">
        <v>2338</v>
      </c>
      <c r="C1511" s="152" t="s">
        <v>1603</v>
      </c>
      <c r="D1511" s="152">
        <v>63</v>
      </c>
      <c r="E1511" s="152">
        <v>632</v>
      </c>
      <c r="F1511" s="152">
        <v>0</v>
      </c>
      <c r="G1511" s="152" t="s">
        <v>1620</v>
      </c>
    </row>
    <row r="1512" spans="2:7">
      <c r="B1512" s="163" t="s">
        <v>2338</v>
      </c>
      <c r="C1512" s="152" t="s">
        <v>1603</v>
      </c>
      <c r="D1512" s="152">
        <v>63</v>
      </c>
      <c r="E1512" s="152">
        <v>632</v>
      </c>
      <c r="F1512" s="152">
        <v>6321</v>
      </c>
      <c r="G1512" s="152" t="s">
        <v>1621</v>
      </c>
    </row>
    <row r="1513" spans="2:7">
      <c r="B1513" s="163" t="s">
        <v>2338</v>
      </c>
      <c r="C1513" s="152" t="s">
        <v>1603</v>
      </c>
      <c r="D1513" s="152">
        <v>63</v>
      </c>
      <c r="E1513" s="152">
        <v>632</v>
      </c>
      <c r="F1513" s="152">
        <v>6322</v>
      </c>
      <c r="G1513" s="152" t="s">
        <v>1622</v>
      </c>
    </row>
    <row r="1514" spans="2:7">
      <c r="B1514" s="163" t="s">
        <v>2338</v>
      </c>
      <c r="C1514" s="152" t="s">
        <v>1603</v>
      </c>
      <c r="D1514" s="152">
        <v>63</v>
      </c>
      <c r="E1514" s="152">
        <v>632</v>
      </c>
      <c r="F1514" s="152">
        <v>6323</v>
      </c>
      <c r="G1514" s="152" t="s">
        <v>1623</v>
      </c>
    </row>
    <row r="1515" spans="2:7">
      <c r="B1515" s="163" t="s">
        <v>2338</v>
      </c>
      <c r="C1515" s="152" t="s">
        <v>1603</v>
      </c>
      <c r="D1515" s="152">
        <v>63</v>
      </c>
      <c r="E1515" s="152">
        <v>632</v>
      </c>
      <c r="F1515" s="152">
        <v>6324</v>
      </c>
      <c r="G1515" s="152" t="s">
        <v>1624</v>
      </c>
    </row>
    <row r="1516" spans="2:7">
      <c r="B1516" s="163" t="s">
        <v>2338</v>
      </c>
      <c r="C1516" s="152" t="s">
        <v>1603</v>
      </c>
      <c r="D1516" s="152">
        <v>63</v>
      </c>
      <c r="E1516" s="152">
        <v>632</v>
      </c>
      <c r="F1516" s="152">
        <v>6325</v>
      </c>
      <c r="G1516" s="152" t="s">
        <v>1625</v>
      </c>
    </row>
    <row r="1517" spans="2:7">
      <c r="B1517" s="163" t="s">
        <v>2338</v>
      </c>
      <c r="C1517" s="152" t="s">
        <v>1603</v>
      </c>
      <c r="D1517" s="152">
        <v>64</v>
      </c>
      <c r="E1517" s="152">
        <v>0</v>
      </c>
      <c r="F1517" s="152">
        <v>0</v>
      </c>
      <c r="G1517" s="152" t="s">
        <v>1626</v>
      </c>
    </row>
    <row r="1518" spans="2:7">
      <c r="B1518" s="163" t="s">
        <v>2338</v>
      </c>
      <c r="C1518" s="152" t="s">
        <v>1603</v>
      </c>
      <c r="D1518" s="152">
        <v>64</v>
      </c>
      <c r="E1518" s="152">
        <v>640</v>
      </c>
      <c r="F1518" s="152">
        <v>0</v>
      </c>
      <c r="G1518" s="152" t="s">
        <v>1627</v>
      </c>
    </row>
    <row r="1519" spans="2:7">
      <c r="B1519" s="163" t="s">
        <v>2338</v>
      </c>
      <c r="C1519" s="152" t="s">
        <v>1603</v>
      </c>
      <c r="D1519" s="152">
        <v>64</v>
      </c>
      <c r="E1519" s="152">
        <v>640</v>
      </c>
      <c r="F1519" s="152">
        <v>6400</v>
      </c>
      <c r="G1519" s="152" t="s">
        <v>548</v>
      </c>
    </row>
    <row r="1520" spans="2:7">
      <c r="B1520" s="163" t="s">
        <v>2338</v>
      </c>
      <c r="C1520" s="152" t="s">
        <v>1603</v>
      </c>
      <c r="D1520" s="152">
        <v>64</v>
      </c>
      <c r="E1520" s="152">
        <v>640</v>
      </c>
      <c r="F1520" s="152">
        <v>6409</v>
      </c>
      <c r="G1520" s="152" t="s">
        <v>549</v>
      </c>
    </row>
    <row r="1521" spans="2:7">
      <c r="B1521" s="163" t="s">
        <v>2338</v>
      </c>
      <c r="C1521" s="152" t="s">
        <v>1603</v>
      </c>
      <c r="D1521" s="152">
        <v>64</v>
      </c>
      <c r="E1521" s="152">
        <v>641</v>
      </c>
      <c r="F1521" s="152">
        <v>0</v>
      </c>
      <c r="G1521" s="152" t="s">
        <v>1628</v>
      </c>
    </row>
    <row r="1522" spans="2:7">
      <c r="B1522" s="163" t="s">
        <v>2338</v>
      </c>
      <c r="C1522" s="152" t="s">
        <v>1603</v>
      </c>
      <c r="D1522" s="152">
        <v>64</v>
      </c>
      <c r="E1522" s="152">
        <v>641</v>
      </c>
      <c r="F1522" s="152">
        <v>6411</v>
      </c>
      <c r="G1522" s="152" t="s">
        <v>1629</v>
      </c>
    </row>
    <row r="1523" spans="2:7">
      <c r="B1523" s="163" t="s">
        <v>2338</v>
      </c>
      <c r="C1523" s="152" t="s">
        <v>1603</v>
      </c>
      <c r="D1523" s="152">
        <v>64</v>
      </c>
      <c r="E1523" s="152">
        <v>641</v>
      </c>
      <c r="F1523" s="152">
        <v>6412</v>
      </c>
      <c r="G1523" s="152" t="s">
        <v>1630</v>
      </c>
    </row>
    <row r="1524" spans="2:7">
      <c r="B1524" s="163" t="s">
        <v>2338</v>
      </c>
      <c r="C1524" s="152" t="s">
        <v>1603</v>
      </c>
      <c r="D1524" s="152">
        <v>64</v>
      </c>
      <c r="E1524" s="152">
        <v>642</v>
      </c>
      <c r="F1524" s="152">
        <v>0</v>
      </c>
      <c r="G1524" s="152" t="s">
        <v>1631</v>
      </c>
    </row>
    <row r="1525" spans="2:7">
      <c r="B1525" s="163" t="s">
        <v>2338</v>
      </c>
      <c r="C1525" s="152" t="s">
        <v>1603</v>
      </c>
      <c r="D1525" s="152">
        <v>64</v>
      </c>
      <c r="E1525" s="152">
        <v>642</v>
      </c>
      <c r="F1525" s="152">
        <v>6421</v>
      </c>
      <c r="G1525" s="152" t="s">
        <v>1631</v>
      </c>
    </row>
    <row r="1526" spans="2:7">
      <c r="B1526" s="163" t="s">
        <v>2338</v>
      </c>
      <c r="C1526" s="152" t="s">
        <v>1603</v>
      </c>
      <c r="D1526" s="152">
        <v>64</v>
      </c>
      <c r="E1526" s="152">
        <v>643</v>
      </c>
      <c r="F1526" s="152">
        <v>0</v>
      </c>
      <c r="G1526" s="152" t="s">
        <v>1632</v>
      </c>
    </row>
    <row r="1527" spans="2:7">
      <c r="B1527" s="163" t="s">
        <v>2338</v>
      </c>
      <c r="C1527" s="152" t="s">
        <v>1603</v>
      </c>
      <c r="D1527" s="152">
        <v>64</v>
      </c>
      <c r="E1527" s="152">
        <v>643</v>
      </c>
      <c r="F1527" s="152">
        <v>6431</v>
      </c>
      <c r="G1527" s="152" t="s">
        <v>1633</v>
      </c>
    </row>
    <row r="1528" spans="2:7">
      <c r="B1528" s="163" t="s">
        <v>2338</v>
      </c>
      <c r="C1528" s="152" t="s">
        <v>1603</v>
      </c>
      <c r="D1528" s="152">
        <v>64</v>
      </c>
      <c r="E1528" s="152">
        <v>643</v>
      </c>
      <c r="F1528" s="152">
        <v>6432</v>
      </c>
      <c r="G1528" s="152" t="s">
        <v>1634</v>
      </c>
    </row>
    <row r="1529" spans="2:7">
      <c r="B1529" s="163" t="s">
        <v>2338</v>
      </c>
      <c r="C1529" s="152" t="s">
        <v>1603</v>
      </c>
      <c r="D1529" s="152">
        <v>64</v>
      </c>
      <c r="E1529" s="152">
        <v>649</v>
      </c>
      <c r="F1529" s="152">
        <v>0</v>
      </c>
      <c r="G1529" s="152" t="s">
        <v>1635</v>
      </c>
    </row>
    <row r="1530" spans="2:7">
      <c r="B1530" s="163" t="s">
        <v>2338</v>
      </c>
      <c r="C1530" s="152" t="s">
        <v>1603</v>
      </c>
      <c r="D1530" s="152">
        <v>64</v>
      </c>
      <c r="E1530" s="152">
        <v>649</v>
      </c>
      <c r="F1530" s="152">
        <v>6491</v>
      </c>
      <c r="G1530" s="152" t="s">
        <v>1636</v>
      </c>
    </row>
    <row r="1531" spans="2:7">
      <c r="B1531" s="163" t="s">
        <v>2338</v>
      </c>
      <c r="C1531" s="152" t="s">
        <v>1603</v>
      </c>
      <c r="D1531" s="152">
        <v>64</v>
      </c>
      <c r="E1531" s="152">
        <v>649</v>
      </c>
      <c r="F1531" s="152">
        <v>6492</v>
      </c>
      <c r="G1531" s="152" t="s">
        <v>1637</v>
      </c>
    </row>
    <row r="1532" spans="2:7">
      <c r="B1532" s="163" t="s">
        <v>2338</v>
      </c>
      <c r="C1532" s="152" t="s">
        <v>1603</v>
      </c>
      <c r="D1532" s="152">
        <v>64</v>
      </c>
      <c r="E1532" s="152">
        <v>649</v>
      </c>
      <c r="F1532" s="152">
        <v>6493</v>
      </c>
      <c r="G1532" s="152" t="s">
        <v>1638</v>
      </c>
    </row>
    <row r="1533" spans="2:7">
      <c r="B1533" s="163" t="s">
        <v>2338</v>
      </c>
      <c r="C1533" s="152" t="s">
        <v>1603</v>
      </c>
      <c r="D1533" s="152">
        <v>64</v>
      </c>
      <c r="E1533" s="152">
        <v>649</v>
      </c>
      <c r="F1533" s="152">
        <v>6499</v>
      </c>
      <c r="G1533" s="152" t="s">
        <v>1639</v>
      </c>
    </row>
    <row r="1534" spans="2:7">
      <c r="B1534" s="163" t="s">
        <v>2338</v>
      </c>
      <c r="C1534" s="152" t="s">
        <v>1603</v>
      </c>
      <c r="D1534" s="152">
        <v>65</v>
      </c>
      <c r="E1534" s="152">
        <v>0</v>
      </c>
      <c r="F1534" s="152">
        <v>0</v>
      </c>
      <c r="G1534" s="152" t="s">
        <v>1640</v>
      </c>
    </row>
    <row r="1535" spans="2:7">
      <c r="B1535" s="163" t="s">
        <v>2338</v>
      </c>
      <c r="C1535" s="152" t="s">
        <v>1603</v>
      </c>
      <c r="D1535" s="152">
        <v>65</v>
      </c>
      <c r="E1535" s="152">
        <v>650</v>
      </c>
      <c r="F1535" s="152">
        <v>0</v>
      </c>
      <c r="G1535" s="152" t="s">
        <v>1641</v>
      </c>
    </row>
    <row r="1536" spans="2:7">
      <c r="B1536" s="163" t="s">
        <v>2338</v>
      </c>
      <c r="C1536" s="152" t="s">
        <v>1603</v>
      </c>
      <c r="D1536" s="152">
        <v>65</v>
      </c>
      <c r="E1536" s="152">
        <v>650</v>
      </c>
      <c r="F1536" s="152">
        <v>6500</v>
      </c>
      <c r="G1536" s="152" t="s">
        <v>548</v>
      </c>
    </row>
    <row r="1537" spans="2:7">
      <c r="B1537" s="163" t="s">
        <v>2338</v>
      </c>
      <c r="C1537" s="152" t="s">
        <v>1603</v>
      </c>
      <c r="D1537" s="152">
        <v>65</v>
      </c>
      <c r="E1537" s="152">
        <v>650</v>
      </c>
      <c r="F1537" s="152">
        <v>6509</v>
      </c>
      <c r="G1537" s="152" t="s">
        <v>549</v>
      </c>
    </row>
    <row r="1538" spans="2:7">
      <c r="B1538" s="163" t="s">
        <v>2338</v>
      </c>
      <c r="C1538" s="152" t="s">
        <v>1603</v>
      </c>
      <c r="D1538" s="152">
        <v>65</v>
      </c>
      <c r="E1538" s="152">
        <v>651</v>
      </c>
      <c r="F1538" s="152">
        <v>0</v>
      </c>
      <c r="G1538" s="152" t="s">
        <v>1642</v>
      </c>
    </row>
    <row r="1539" spans="2:7">
      <c r="B1539" s="163" t="s">
        <v>2338</v>
      </c>
      <c r="C1539" s="152" t="s">
        <v>1603</v>
      </c>
      <c r="D1539" s="152">
        <v>65</v>
      </c>
      <c r="E1539" s="152">
        <v>651</v>
      </c>
      <c r="F1539" s="152">
        <v>6511</v>
      </c>
      <c r="G1539" s="152" t="s">
        <v>1643</v>
      </c>
    </row>
    <row r="1540" spans="2:7">
      <c r="B1540" s="163" t="s">
        <v>2338</v>
      </c>
      <c r="C1540" s="152" t="s">
        <v>1603</v>
      </c>
      <c r="D1540" s="152">
        <v>65</v>
      </c>
      <c r="E1540" s="152">
        <v>651</v>
      </c>
      <c r="F1540" s="152">
        <v>6512</v>
      </c>
      <c r="G1540" s="152" t="s">
        <v>1644</v>
      </c>
    </row>
    <row r="1541" spans="2:7">
      <c r="B1541" s="163" t="s">
        <v>2338</v>
      </c>
      <c r="C1541" s="152" t="s">
        <v>1603</v>
      </c>
      <c r="D1541" s="152">
        <v>65</v>
      </c>
      <c r="E1541" s="152">
        <v>651</v>
      </c>
      <c r="F1541" s="152">
        <v>6513</v>
      </c>
      <c r="G1541" s="152" t="s">
        <v>1645</v>
      </c>
    </row>
    <row r="1542" spans="2:7">
      <c r="B1542" s="163" t="s">
        <v>2338</v>
      </c>
      <c r="C1542" s="152" t="s">
        <v>1603</v>
      </c>
      <c r="D1542" s="152">
        <v>65</v>
      </c>
      <c r="E1542" s="152">
        <v>651</v>
      </c>
      <c r="F1542" s="152">
        <v>6514</v>
      </c>
      <c r="G1542" s="152" t="s">
        <v>1646</v>
      </c>
    </row>
    <row r="1543" spans="2:7">
      <c r="B1543" s="163" t="s">
        <v>2338</v>
      </c>
      <c r="C1543" s="152" t="s">
        <v>1603</v>
      </c>
      <c r="D1543" s="152">
        <v>65</v>
      </c>
      <c r="E1543" s="152">
        <v>652</v>
      </c>
      <c r="F1543" s="152">
        <v>0</v>
      </c>
      <c r="G1543" s="152" t="s">
        <v>1647</v>
      </c>
    </row>
    <row r="1544" spans="2:7">
      <c r="B1544" s="163" t="s">
        <v>2338</v>
      </c>
      <c r="C1544" s="152" t="s">
        <v>1603</v>
      </c>
      <c r="D1544" s="152">
        <v>65</v>
      </c>
      <c r="E1544" s="152">
        <v>652</v>
      </c>
      <c r="F1544" s="152">
        <v>6521</v>
      </c>
      <c r="G1544" s="152" t="s">
        <v>1648</v>
      </c>
    </row>
    <row r="1545" spans="2:7">
      <c r="B1545" s="163" t="s">
        <v>2338</v>
      </c>
      <c r="C1545" s="152" t="s">
        <v>1603</v>
      </c>
      <c r="D1545" s="152">
        <v>65</v>
      </c>
      <c r="E1545" s="152">
        <v>652</v>
      </c>
      <c r="F1545" s="152">
        <v>6522</v>
      </c>
      <c r="G1545" s="152" t="s">
        <v>1649</v>
      </c>
    </row>
    <row r="1546" spans="2:7">
      <c r="B1546" s="163" t="s">
        <v>2338</v>
      </c>
      <c r="C1546" s="152" t="s">
        <v>1603</v>
      </c>
      <c r="D1546" s="152">
        <v>65</v>
      </c>
      <c r="E1546" s="152">
        <v>652</v>
      </c>
      <c r="F1546" s="152">
        <v>6529</v>
      </c>
      <c r="G1546" s="152" t="s">
        <v>1650</v>
      </c>
    </row>
    <row r="1547" spans="2:7">
      <c r="B1547" s="163" t="s">
        <v>2338</v>
      </c>
      <c r="C1547" s="152" t="s">
        <v>1603</v>
      </c>
      <c r="D1547" s="152">
        <v>66</v>
      </c>
      <c r="E1547" s="152">
        <v>0</v>
      </c>
      <c r="F1547" s="152">
        <v>0</v>
      </c>
      <c r="G1547" s="152" t="s">
        <v>1651</v>
      </c>
    </row>
    <row r="1548" spans="2:7">
      <c r="B1548" s="163" t="s">
        <v>2338</v>
      </c>
      <c r="C1548" s="152" t="s">
        <v>1603</v>
      </c>
      <c r="D1548" s="152">
        <v>66</v>
      </c>
      <c r="E1548" s="152">
        <v>660</v>
      </c>
      <c r="F1548" s="152">
        <v>0</v>
      </c>
      <c r="G1548" s="152" t="s">
        <v>1652</v>
      </c>
    </row>
    <row r="1549" spans="2:7">
      <c r="B1549" s="163" t="s">
        <v>2338</v>
      </c>
      <c r="C1549" s="152" t="s">
        <v>1603</v>
      </c>
      <c r="D1549" s="152">
        <v>66</v>
      </c>
      <c r="E1549" s="152">
        <v>660</v>
      </c>
      <c r="F1549" s="152">
        <v>6600</v>
      </c>
      <c r="G1549" s="152" t="s">
        <v>548</v>
      </c>
    </row>
    <row r="1550" spans="2:7">
      <c r="B1550" s="163" t="s">
        <v>2338</v>
      </c>
      <c r="C1550" s="152" t="s">
        <v>1603</v>
      </c>
      <c r="D1550" s="152">
        <v>66</v>
      </c>
      <c r="E1550" s="152">
        <v>660</v>
      </c>
      <c r="F1550" s="152">
        <v>6609</v>
      </c>
      <c r="G1550" s="152" t="s">
        <v>549</v>
      </c>
    </row>
    <row r="1551" spans="2:7">
      <c r="B1551" s="163" t="s">
        <v>2338</v>
      </c>
      <c r="C1551" s="152" t="s">
        <v>1603</v>
      </c>
      <c r="D1551" s="152">
        <v>66</v>
      </c>
      <c r="E1551" s="152">
        <v>661</v>
      </c>
      <c r="F1551" s="152">
        <v>0</v>
      </c>
      <c r="G1551" s="152" t="s">
        <v>1653</v>
      </c>
    </row>
    <row r="1552" spans="2:7">
      <c r="B1552" s="163" t="s">
        <v>2338</v>
      </c>
      <c r="C1552" s="152" t="s">
        <v>1603</v>
      </c>
      <c r="D1552" s="152">
        <v>66</v>
      </c>
      <c r="E1552" s="152">
        <v>661</v>
      </c>
      <c r="F1552" s="152">
        <v>6611</v>
      </c>
      <c r="G1552" s="152" t="s">
        <v>1654</v>
      </c>
    </row>
    <row r="1553" spans="2:7">
      <c r="B1553" s="163" t="s">
        <v>2338</v>
      </c>
      <c r="C1553" s="152" t="s">
        <v>1603</v>
      </c>
      <c r="D1553" s="152">
        <v>66</v>
      </c>
      <c r="E1553" s="152">
        <v>661</v>
      </c>
      <c r="F1553" s="152">
        <v>6612</v>
      </c>
      <c r="G1553" s="152" t="s">
        <v>1655</v>
      </c>
    </row>
    <row r="1554" spans="2:7">
      <c r="B1554" s="163" t="s">
        <v>2338</v>
      </c>
      <c r="C1554" s="152" t="s">
        <v>1603</v>
      </c>
      <c r="D1554" s="152">
        <v>66</v>
      </c>
      <c r="E1554" s="152">
        <v>661</v>
      </c>
      <c r="F1554" s="152">
        <v>6613</v>
      </c>
      <c r="G1554" s="152" t="s">
        <v>1656</v>
      </c>
    </row>
    <row r="1555" spans="2:7">
      <c r="B1555" s="163" t="s">
        <v>2338</v>
      </c>
      <c r="C1555" s="152" t="s">
        <v>1603</v>
      </c>
      <c r="D1555" s="152">
        <v>66</v>
      </c>
      <c r="E1555" s="152">
        <v>661</v>
      </c>
      <c r="F1555" s="152">
        <v>6614</v>
      </c>
      <c r="G1555" s="152" t="s">
        <v>1657</v>
      </c>
    </row>
    <row r="1556" spans="2:7">
      <c r="B1556" s="163" t="s">
        <v>2338</v>
      </c>
      <c r="C1556" s="152" t="s">
        <v>1603</v>
      </c>
      <c r="D1556" s="152">
        <v>66</v>
      </c>
      <c r="E1556" s="152">
        <v>661</v>
      </c>
      <c r="F1556" s="152">
        <v>6615</v>
      </c>
      <c r="G1556" s="152" t="s">
        <v>1658</v>
      </c>
    </row>
    <row r="1557" spans="2:7">
      <c r="B1557" s="163" t="s">
        <v>2338</v>
      </c>
      <c r="C1557" s="152" t="s">
        <v>1603</v>
      </c>
      <c r="D1557" s="152">
        <v>66</v>
      </c>
      <c r="E1557" s="152">
        <v>661</v>
      </c>
      <c r="F1557" s="152">
        <v>6616</v>
      </c>
      <c r="G1557" s="152" t="s">
        <v>1659</v>
      </c>
    </row>
    <row r="1558" spans="2:7">
      <c r="B1558" s="163" t="s">
        <v>2338</v>
      </c>
      <c r="C1558" s="152" t="s">
        <v>1603</v>
      </c>
      <c r="D1558" s="152">
        <v>66</v>
      </c>
      <c r="E1558" s="152">
        <v>661</v>
      </c>
      <c r="F1558" s="152">
        <v>6617</v>
      </c>
      <c r="G1558" s="152" t="s">
        <v>1660</v>
      </c>
    </row>
    <row r="1559" spans="2:7">
      <c r="B1559" s="163" t="s">
        <v>2338</v>
      </c>
      <c r="C1559" s="152" t="s">
        <v>1603</v>
      </c>
      <c r="D1559" s="152">
        <v>66</v>
      </c>
      <c r="E1559" s="152">
        <v>661</v>
      </c>
      <c r="F1559" s="152">
        <v>6618</v>
      </c>
      <c r="G1559" s="152" t="s">
        <v>1661</v>
      </c>
    </row>
    <row r="1560" spans="2:7">
      <c r="B1560" s="163" t="s">
        <v>2338</v>
      </c>
      <c r="C1560" s="152" t="s">
        <v>1603</v>
      </c>
      <c r="D1560" s="152">
        <v>66</v>
      </c>
      <c r="E1560" s="152">
        <v>661</v>
      </c>
      <c r="F1560" s="152">
        <v>6619</v>
      </c>
      <c r="G1560" s="152" t="s">
        <v>1662</v>
      </c>
    </row>
    <row r="1561" spans="2:7">
      <c r="B1561" s="163" t="s">
        <v>2338</v>
      </c>
      <c r="C1561" s="152" t="s">
        <v>1603</v>
      </c>
      <c r="D1561" s="152">
        <v>66</v>
      </c>
      <c r="E1561" s="152">
        <v>662</v>
      </c>
      <c r="F1561" s="152">
        <v>0</v>
      </c>
      <c r="G1561" s="152" t="s">
        <v>1663</v>
      </c>
    </row>
    <row r="1562" spans="2:7">
      <c r="B1562" s="163" t="s">
        <v>2338</v>
      </c>
      <c r="C1562" s="152" t="s">
        <v>1603</v>
      </c>
      <c r="D1562" s="152">
        <v>66</v>
      </c>
      <c r="E1562" s="152">
        <v>662</v>
      </c>
      <c r="F1562" s="152">
        <v>6621</v>
      </c>
      <c r="G1562" s="152" t="s">
        <v>1664</v>
      </c>
    </row>
    <row r="1563" spans="2:7">
      <c r="B1563" s="163" t="s">
        <v>2338</v>
      </c>
      <c r="C1563" s="152" t="s">
        <v>1603</v>
      </c>
      <c r="D1563" s="152">
        <v>66</v>
      </c>
      <c r="E1563" s="152">
        <v>662</v>
      </c>
      <c r="F1563" s="152">
        <v>6622</v>
      </c>
      <c r="G1563" s="152" t="s">
        <v>1665</v>
      </c>
    </row>
    <row r="1564" spans="2:7">
      <c r="B1564" s="163" t="s">
        <v>2338</v>
      </c>
      <c r="C1564" s="152" t="s">
        <v>1603</v>
      </c>
      <c r="D1564" s="152">
        <v>66</v>
      </c>
      <c r="E1564" s="152">
        <v>663</v>
      </c>
      <c r="F1564" s="152">
        <v>0</v>
      </c>
      <c r="G1564" s="152" t="s">
        <v>1666</v>
      </c>
    </row>
    <row r="1565" spans="2:7">
      <c r="B1565" s="163" t="s">
        <v>2338</v>
      </c>
      <c r="C1565" s="152" t="s">
        <v>1603</v>
      </c>
      <c r="D1565" s="152">
        <v>66</v>
      </c>
      <c r="E1565" s="152">
        <v>663</v>
      </c>
      <c r="F1565" s="152">
        <v>6631</v>
      </c>
      <c r="G1565" s="152" t="s">
        <v>1667</v>
      </c>
    </row>
    <row r="1566" spans="2:7">
      <c r="B1566" s="163" t="s">
        <v>2338</v>
      </c>
      <c r="C1566" s="152" t="s">
        <v>1603</v>
      </c>
      <c r="D1566" s="152">
        <v>66</v>
      </c>
      <c r="E1566" s="152">
        <v>663</v>
      </c>
      <c r="F1566" s="152">
        <v>6632</v>
      </c>
      <c r="G1566" s="152" t="s">
        <v>1668</v>
      </c>
    </row>
    <row r="1567" spans="2:7">
      <c r="B1567" s="163" t="s">
        <v>2338</v>
      </c>
      <c r="C1567" s="152" t="s">
        <v>1603</v>
      </c>
      <c r="D1567" s="152">
        <v>66</v>
      </c>
      <c r="E1567" s="152">
        <v>663</v>
      </c>
      <c r="F1567" s="152">
        <v>6639</v>
      </c>
      <c r="G1567" s="152" t="s">
        <v>1669</v>
      </c>
    </row>
    <row r="1568" spans="2:7">
      <c r="B1568" s="163" t="s">
        <v>2338</v>
      </c>
      <c r="C1568" s="152" t="s">
        <v>1603</v>
      </c>
      <c r="D1568" s="152">
        <v>67</v>
      </c>
      <c r="E1568" s="152">
        <v>0</v>
      </c>
      <c r="F1568" s="152">
        <v>0</v>
      </c>
      <c r="G1568" s="152" t="s">
        <v>1670</v>
      </c>
    </row>
    <row r="1569" spans="2:7">
      <c r="B1569" s="163" t="s">
        <v>2338</v>
      </c>
      <c r="C1569" s="152" t="s">
        <v>1603</v>
      </c>
      <c r="D1569" s="152">
        <v>67</v>
      </c>
      <c r="E1569" s="152">
        <v>670</v>
      </c>
      <c r="F1569" s="152">
        <v>0</v>
      </c>
      <c r="G1569" s="152" t="s">
        <v>1671</v>
      </c>
    </row>
    <row r="1570" spans="2:7">
      <c r="B1570" s="163" t="s">
        <v>2338</v>
      </c>
      <c r="C1570" s="152" t="s">
        <v>1603</v>
      </c>
      <c r="D1570" s="152">
        <v>67</v>
      </c>
      <c r="E1570" s="152">
        <v>670</v>
      </c>
      <c r="F1570" s="152">
        <v>6700</v>
      </c>
      <c r="G1570" s="152" t="s">
        <v>548</v>
      </c>
    </row>
    <row r="1571" spans="2:7">
      <c r="B1571" s="163" t="s">
        <v>2338</v>
      </c>
      <c r="C1571" s="152" t="s">
        <v>1603</v>
      </c>
      <c r="D1571" s="152">
        <v>67</v>
      </c>
      <c r="E1571" s="152">
        <v>670</v>
      </c>
      <c r="F1571" s="152">
        <v>6709</v>
      </c>
      <c r="G1571" s="152" t="s">
        <v>549</v>
      </c>
    </row>
    <row r="1572" spans="2:7">
      <c r="B1572" s="163" t="s">
        <v>2338</v>
      </c>
      <c r="C1572" s="152" t="s">
        <v>1603</v>
      </c>
      <c r="D1572" s="152">
        <v>67</v>
      </c>
      <c r="E1572" s="152">
        <v>671</v>
      </c>
      <c r="F1572" s="152">
        <v>0</v>
      </c>
      <c r="G1572" s="152" t="s">
        <v>1672</v>
      </c>
    </row>
    <row r="1573" spans="2:7">
      <c r="B1573" s="163" t="s">
        <v>2338</v>
      </c>
      <c r="C1573" s="152" t="s">
        <v>1603</v>
      </c>
      <c r="D1573" s="152">
        <v>67</v>
      </c>
      <c r="E1573" s="152">
        <v>671</v>
      </c>
      <c r="F1573" s="152">
        <v>6711</v>
      </c>
      <c r="G1573" s="152" t="s">
        <v>1673</v>
      </c>
    </row>
    <row r="1574" spans="2:7">
      <c r="B1574" s="163" t="s">
        <v>2338</v>
      </c>
      <c r="C1574" s="152" t="s">
        <v>1603</v>
      </c>
      <c r="D1574" s="152">
        <v>67</v>
      </c>
      <c r="E1574" s="152">
        <v>671</v>
      </c>
      <c r="F1574" s="152">
        <v>6712</v>
      </c>
      <c r="G1574" s="152" t="s">
        <v>1674</v>
      </c>
    </row>
    <row r="1575" spans="2:7">
      <c r="B1575" s="163" t="s">
        <v>2338</v>
      </c>
      <c r="C1575" s="152" t="s">
        <v>1603</v>
      </c>
      <c r="D1575" s="152">
        <v>67</v>
      </c>
      <c r="E1575" s="152">
        <v>671</v>
      </c>
      <c r="F1575" s="152">
        <v>6713</v>
      </c>
      <c r="G1575" s="152" t="s">
        <v>1675</v>
      </c>
    </row>
    <row r="1576" spans="2:7">
      <c r="B1576" s="163" t="s">
        <v>2338</v>
      </c>
      <c r="C1576" s="152" t="s">
        <v>1603</v>
      </c>
      <c r="D1576" s="152">
        <v>67</v>
      </c>
      <c r="E1576" s="152">
        <v>671</v>
      </c>
      <c r="F1576" s="152">
        <v>6719</v>
      </c>
      <c r="G1576" s="152" t="s">
        <v>1676</v>
      </c>
    </row>
    <row r="1577" spans="2:7">
      <c r="B1577" s="163" t="s">
        <v>2338</v>
      </c>
      <c r="C1577" s="152" t="s">
        <v>1603</v>
      </c>
      <c r="D1577" s="152">
        <v>67</v>
      </c>
      <c r="E1577" s="152">
        <v>672</v>
      </c>
      <c r="F1577" s="152">
        <v>0</v>
      </c>
      <c r="G1577" s="152" t="s">
        <v>1677</v>
      </c>
    </row>
    <row r="1578" spans="2:7">
      <c r="B1578" s="163" t="s">
        <v>2338</v>
      </c>
      <c r="C1578" s="152" t="s">
        <v>1603</v>
      </c>
      <c r="D1578" s="152">
        <v>67</v>
      </c>
      <c r="E1578" s="152">
        <v>672</v>
      </c>
      <c r="F1578" s="152">
        <v>6721</v>
      </c>
      <c r="G1578" s="152" t="s">
        <v>1678</v>
      </c>
    </row>
    <row r="1579" spans="2:7">
      <c r="B1579" s="163" t="s">
        <v>2338</v>
      </c>
      <c r="C1579" s="152" t="s">
        <v>1603</v>
      </c>
      <c r="D1579" s="152">
        <v>67</v>
      </c>
      <c r="E1579" s="152">
        <v>672</v>
      </c>
      <c r="F1579" s="152">
        <v>6722</v>
      </c>
      <c r="G1579" s="152" t="s">
        <v>1679</v>
      </c>
    </row>
    <row r="1580" spans="2:7">
      <c r="B1580" s="163" t="s">
        <v>2338</v>
      </c>
      <c r="C1580" s="152" t="s">
        <v>1603</v>
      </c>
      <c r="D1580" s="152">
        <v>67</v>
      </c>
      <c r="E1580" s="152">
        <v>672</v>
      </c>
      <c r="F1580" s="152">
        <v>6729</v>
      </c>
      <c r="G1580" s="152" t="s">
        <v>1680</v>
      </c>
    </row>
    <row r="1581" spans="2:7">
      <c r="B1581" s="163" t="s">
        <v>2338</v>
      </c>
      <c r="C1581" s="152" t="s">
        <v>1603</v>
      </c>
      <c r="D1581" s="152">
        <v>67</v>
      </c>
      <c r="E1581" s="152">
        <v>673</v>
      </c>
      <c r="F1581" s="152">
        <v>0</v>
      </c>
      <c r="G1581" s="152" t="s">
        <v>1681</v>
      </c>
    </row>
    <row r="1582" spans="2:7">
      <c r="B1582" s="163" t="s">
        <v>2338</v>
      </c>
      <c r="C1582" s="152" t="s">
        <v>1603</v>
      </c>
      <c r="D1582" s="152">
        <v>67</v>
      </c>
      <c r="E1582" s="152">
        <v>673</v>
      </c>
      <c r="F1582" s="152">
        <v>6731</v>
      </c>
      <c r="G1582" s="152" t="s">
        <v>1682</v>
      </c>
    </row>
    <row r="1583" spans="2:7">
      <c r="B1583" s="163" t="s">
        <v>2338</v>
      </c>
      <c r="C1583" s="152" t="s">
        <v>1603</v>
      </c>
      <c r="D1583" s="152">
        <v>67</v>
      </c>
      <c r="E1583" s="152">
        <v>673</v>
      </c>
      <c r="F1583" s="152">
        <v>6732</v>
      </c>
      <c r="G1583" s="152" t="s">
        <v>1683</v>
      </c>
    </row>
    <row r="1584" spans="2:7">
      <c r="B1584" s="163" t="s">
        <v>2338</v>
      </c>
      <c r="C1584" s="152" t="s">
        <v>1603</v>
      </c>
      <c r="D1584" s="152">
        <v>67</v>
      </c>
      <c r="E1584" s="152">
        <v>673</v>
      </c>
      <c r="F1584" s="152">
        <v>6733</v>
      </c>
      <c r="G1584" s="152" t="s">
        <v>1684</v>
      </c>
    </row>
    <row r="1585" spans="2:7">
      <c r="B1585" s="163" t="s">
        <v>2338</v>
      </c>
      <c r="C1585" s="152" t="s">
        <v>1603</v>
      </c>
      <c r="D1585" s="152">
        <v>67</v>
      </c>
      <c r="E1585" s="152">
        <v>674</v>
      </c>
      <c r="F1585" s="152">
        <v>0</v>
      </c>
      <c r="G1585" s="152" t="s">
        <v>1685</v>
      </c>
    </row>
    <row r="1586" spans="2:7">
      <c r="B1586" s="163" t="s">
        <v>2338</v>
      </c>
      <c r="C1586" s="152" t="s">
        <v>1603</v>
      </c>
      <c r="D1586" s="152">
        <v>67</v>
      </c>
      <c r="E1586" s="152">
        <v>674</v>
      </c>
      <c r="F1586" s="152">
        <v>6741</v>
      </c>
      <c r="G1586" s="152" t="s">
        <v>1686</v>
      </c>
    </row>
    <row r="1587" spans="2:7">
      <c r="B1587" s="163" t="s">
        <v>2338</v>
      </c>
      <c r="C1587" s="152" t="s">
        <v>1603</v>
      </c>
      <c r="D1587" s="152">
        <v>67</v>
      </c>
      <c r="E1587" s="152">
        <v>674</v>
      </c>
      <c r="F1587" s="152">
        <v>6742</v>
      </c>
      <c r="G1587" s="152" t="s">
        <v>1687</v>
      </c>
    </row>
    <row r="1588" spans="2:7">
      <c r="B1588" s="163" t="s">
        <v>2338</v>
      </c>
      <c r="C1588" s="152" t="s">
        <v>1603</v>
      </c>
      <c r="D1588" s="152">
        <v>67</v>
      </c>
      <c r="E1588" s="152">
        <v>674</v>
      </c>
      <c r="F1588" s="152">
        <v>6743</v>
      </c>
      <c r="G1588" s="152" t="s">
        <v>1688</v>
      </c>
    </row>
    <row r="1589" spans="2:7">
      <c r="B1589" s="163" t="s">
        <v>2338</v>
      </c>
      <c r="C1589" s="152" t="s">
        <v>1603</v>
      </c>
      <c r="D1589" s="152">
        <v>67</v>
      </c>
      <c r="E1589" s="152">
        <v>675</v>
      </c>
      <c r="F1589" s="152">
        <v>0</v>
      </c>
      <c r="G1589" s="152" t="s">
        <v>1689</v>
      </c>
    </row>
    <row r="1590" spans="2:7">
      <c r="B1590" s="163" t="s">
        <v>2338</v>
      </c>
      <c r="C1590" s="152" t="s">
        <v>1603</v>
      </c>
      <c r="D1590" s="152">
        <v>67</v>
      </c>
      <c r="E1590" s="152">
        <v>675</v>
      </c>
      <c r="F1590" s="152">
        <v>6751</v>
      </c>
      <c r="G1590" s="152" t="s">
        <v>1690</v>
      </c>
    </row>
    <row r="1591" spans="2:7">
      <c r="B1591" s="163" t="s">
        <v>2338</v>
      </c>
      <c r="C1591" s="152" t="s">
        <v>1603</v>
      </c>
      <c r="D1591" s="152">
        <v>67</v>
      </c>
      <c r="E1591" s="152">
        <v>675</v>
      </c>
      <c r="F1591" s="152">
        <v>6752</v>
      </c>
      <c r="G1591" s="152" t="s">
        <v>1691</v>
      </c>
    </row>
    <row r="1592" spans="2:7">
      <c r="B1592" s="163" t="s">
        <v>2338</v>
      </c>
      <c r="C1592" s="152" t="s">
        <v>1603</v>
      </c>
      <c r="D1592" s="152">
        <v>67</v>
      </c>
      <c r="E1592" s="152">
        <v>675</v>
      </c>
      <c r="F1592" s="152">
        <v>6759</v>
      </c>
      <c r="G1592" s="152" t="s">
        <v>1692</v>
      </c>
    </row>
    <row r="1593" spans="2:7">
      <c r="B1593" s="163" t="s">
        <v>2338</v>
      </c>
      <c r="C1593" s="152" t="s">
        <v>1693</v>
      </c>
      <c r="D1593" s="152">
        <v>0</v>
      </c>
      <c r="E1593" s="152">
        <v>0</v>
      </c>
      <c r="F1593" s="152">
        <v>0</v>
      </c>
      <c r="G1593" s="152" t="s">
        <v>1694</v>
      </c>
    </row>
    <row r="1594" spans="2:7">
      <c r="B1594" s="163" t="s">
        <v>2338</v>
      </c>
      <c r="C1594" s="152" t="s">
        <v>1693</v>
      </c>
      <c r="D1594" s="152">
        <v>68</v>
      </c>
      <c r="E1594" s="152">
        <v>0</v>
      </c>
      <c r="F1594" s="152">
        <v>0</v>
      </c>
      <c r="G1594" s="152" t="s">
        <v>1695</v>
      </c>
    </row>
    <row r="1595" spans="2:7">
      <c r="B1595" s="163" t="s">
        <v>2338</v>
      </c>
      <c r="C1595" s="152" t="s">
        <v>1693</v>
      </c>
      <c r="D1595" s="152">
        <v>68</v>
      </c>
      <c r="E1595" s="152">
        <v>680</v>
      </c>
      <c r="F1595" s="152">
        <v>0</v>
      </c>
      <c r="G1595" s="152" t="s">
        <v>1696</v>
      </c>
    </row>
    <row r="1596" spans="2:7">
      <c r="B1596" s="163" t="s">
        <v>2338</v>
      </c>
      <c r="C1596" s="152" t="s">
        <v>1693</v>
      </c>
      <c r="D1596" s="152">
        <v>68</v>
      </c>
      <c r="E1596" s="152">
        <v>680</v>
      </c>
      <c r="F1596" s="152">
        <v>6800</v>
      </c>
      <c r="G1596" s="152" t="s">
        <v>548</v>
      </c>
    </row>
    <row r="1597" spans="2:7">
      <c r="B1597" s="163" t="s">
        <v>2338</v>
      </c>
      <c r="C1597" s="152" t="s">
        <v>1693</v>
      </c>
      <c r="D1597" s="152">
        <v>68</v>
      </c>
      <c r="E1597" s="152">
        <v>680</v>
      </c>
      <c r="F1597" s="152">
        <v>6809</v>
      </c>
      <c r="G1597" s="152" t="s">
        <v>549</v>
      </c>
    </row>
    <row r="1598" spans="2:7">
      <c r="B1598" s="163" t="s">
        <v>2338</v>
      </c>
      <c r="C1598" s="152" t="s">
        <v>1693</v>
      </c>
      <c r="D1598" s="152">
        <v>68</v>
      </c>
      <c r="E1598" s="152">
        <v>681</v>
      </c>
      <c r="F1598" s="152">
        <v>0</v>
      </c>
      <c r="G1598" s="152" t="s">
        <v>1697</v>
      </c>
    </row>
    <row r="1599" spans="2:7">
      <c r="B1599" s="163" t="s">
        <v>2338</v>
      </c>
      <c r="C1599" s="152" t="s">
        <v>1693</v>
      </c>
      <c r="D1599" s="152">
        <v>68</v>
      </c>
      <c r="E1599" s="152">
        <v>681</v>
      </c>
      <c r="F1599" s="152">
        <v>6811</v>
      </c>
      <c r="G1599" s="152" t="s">
        <v>1698</v>
      </c>
    </row>
    <row r="1600" spans="2:7">
      <c r="B1600" s="163" t="s">
        <v>2338</v>
      </c>
      <c r="C1600" s="152" t="s">
        <v>1693</v>
      </c>
      <c r="D1600" s="152">
        <v>68</v>
      </c>
      <c r="E1600" s="152">
        <v>681</v>
      </c>
      <c r="F1600" s="152">
        <v>6812</v>
      </c>
      <c r="G1600" s="152" t="s">
        <v>1699</v>
      </c>
    </row>
    <row r="1601" spans="2:7">
      <c r="B1601" s="163" t="s">
        <v>2338</v>
      </c>
      <c r="C1601" s="152" t="s">
        <v>1693</v>
      </c>
      <c r="D1601" s="152">
        <v>68</v>
      </c>
      <c r="E1601" s="152">
        <v>682</v>
      </c>
      <c r="F1601" s="152">
        <v>0</v>
      </c>
      <c r="G1601" s="152" t="s">
        <v>1700</v>
      </c>
    </row>
    <row r="1602" spans="2:7">
      <c r="B1602" s="163" t="s">
        <v>2338</v>
      </c>
      <c r="C1602" s="152" t="s">
        <v>1693</v>
      </c>
      <c r="D1602" s="152">
        <v>68</v>
      </c>
      <c r="E1602" s="152">
        <v>682</v>
      </c>
      <c r="F1602" s="152">
        <v>6821</v>
      </c>
      <c r="G1602" s="152" t="s">
        <v>1700</v>
      </c>
    </row>
    <row r="1603" spans="2:7">
      <c r="B1603" s="163" t="s">
        <v>2338</v>
      </c>
      <c r="C1603" s="152" t="s">
        <v>1693</v>
      </c>
      <c r="D1603" s="152">
        <v>69</v>
      </c>
      <c r="E1603" s="152">
        <v>0</v>
      </c>
      <c r="F1603" s="152">
        <v>0</v>
      </c>
      <c r="G1603" s="152" t="s">
        <v>1701</v>
      </c>
    </row>
    <row r="1604" spans="2:7">
      <c r="B1604" s="163" t="s">
        <v>2338</v>
      </c>
      <c r="C1604" s="152" t="s">
        <v>1693</v>
      </c>
      <c r="D1604" s="152">
        <v>69</v>
      </c>
      <c r="E1604" s="152">
        <v>690</v>
      </c>
      <c r="F1604" s="152">
        <v>0</v>
      </c>
      <c r="G1604" s="152" t="s">
        <v>1702</v>
      </c>
    </row>
    <row r="1605" spans="2:7">
      <c r="B1605" s="163" t="s">
        <v>2338</v>
      </c>
      <c r="C1605" s="152" t="s">
        <v>1693</v>
      </c>
      <c r="D1605" s="152">
        <v>69</v>
      </c>
      <c r="E1605" s="152">
        <v>690</v>
      </c>
      <c r="F1605" s="152">
        <v>6900</v>
      </c>
      <c r="G1605" s="152" t="s">
        <v>548</v>
      </c>
    </row>
    <row r="1606" spans="2:7">
      <c r="B1606" s="163" t="s">
        <v>2338</v>
      </c>
      <c r="C1606" s="152" t="s">
        <v>1693</v>
      </c>
      <c r="D1606" s="152">
        <v>69</v>
      </c>
      <c r="E1606" s="152">
        <v>690</v>
      </c>
      <c r="F1606" s="152">
        <v>6909</v>
      </c>
      <c r="G1606" s="152" t="s">
        <v>549</v>
      </c>
    </row>
    <row r="1607" spans="2:7">
      <c r="B1607" s="163" t="s">
        <v>2338</v>
      </c>
      <c r="C1607" s="152" t="s">
        <v>1693</v>
      </c>
      <c r="D1607" s="152">
        <v>69</v>
      </c>
      <c r="E1607" s="152">
        <v>691</v>
      </c>
      <c r="F1607" s="152">
        <v>0</v>
      </c>
      <c r="G1607" s="152" t="s">
        <v>1703</v>
      </c>
    </row>
    <row r="1608" spans="2:7">
      <c r="B1608" s="163" t="s">
        <v>2338</v>
      </c>
      <c r="C1608" s="152" t="s">
        <v>1693</v>
      </c>
      <c r="D1608" s="152">
        <v>69</v>
      </c>
      <c r="E1608" s="152">
        <v>691</v>
      </c>
      <c r="F1608" s="152">
        <v>6911</v>
      </c>
      <c r="G1608" s="152" t="s">
        <v>1704</v>
      </c>
    </row>
    <row r="1609" spans="2:7">
      <c r="B1609" s="163" t="s">
        <v>2338</v>
      </c>
      <c r="C1609" s="152" t="s">
        <v>1693</v>
      </c>
      <c r="D1609" s="152">
        <v>69</v>
      </c>
      <c r="E1609" s="152">
        <v>691</v>
      </c>
      <c r="F1609" s="152">
        <v>6912</v>
      </c>
      <c r="G1609" s="152" t="s">
        <v>1705</v>
      </c>
    </row>
    <row r="1610" spans="2:7">
      <c r="B1610" s="163" t="s">
        <v>2338</v>
      </c>
      <c r="C1610" s="152" t="s">
        <v>1693</v>
      </c>
      <c r="D1610" s="152">
        <v>69</v>
      </c>
      <c r="E1610" s="152">
        <v>691</v>
      </c>
      <c r="F1610" s="152">
        <v>6919</v>
      </c>
      <c r="G1610" s="152" t="s">
        <v>1706</v>
      </c>
    </row>
    <row r="1611" spans="2:7">
      <c r="B1611" s="163" t="s">
        <v>2338</v>
      </c>
      <c r="C1611" s="152" t="s">
        <v>1693</v>
      </c>
      <c r="D1611" s="152">
        <v>69</v>
      </c>
      <c r="E1611" s="152">
        <v>692</v>
      </c>
      <c r="F1611" s="152">
        <v>0</v>
      </c>
      <c r="G1611" s="152" t="s">
        <v>1707</v>
      </c>
    </row>
    <row r="1612" spans="2:7">
      <c r="B1612" s="163" t="s">
        <v>2338</v>
      </c>
      <c r="C1612" s="152" t="s">
        <v>1693</v>
      </c>
      <c r="D1612" s="152">
        <v>69</v>
      </c>
      <c r="E1612" s="152">
        <v>692</v>
      </c>
      <c r="F1612" s="152">
        <v>6921</v>
      </c>
      <c r="G1612" s="152" t="s">
        <v>1708</v>
      </c>
    </row>
    <row r="1613" spans="2:7">
      <c r="B1613" s="163" t="s">
        <v>2338</v>
      </c>
      <c r="C1613" s="152" t="s">
        <v>1693</v>
      </c>
      <c r="D1613" s="152">
        <v>69</v>
      </c>
      <c r="E1613" s="152">
        <v>692</v>
      </c>
      <c r="F1613" s="152">
        <v>6922</v>
      </c>
      <c r="G1613" s="152" t="s">
        <v>1709</v>
      </c>
    </row>
    <row r="1614" spans="2:7">
      <c r="B1614" s="163" t="s">
        <v>2337</v>
      </c>
      <c r="C1614" s="152" t="s">
        <v>1693</v>
      </c>
      <c r="D1614" s="152">
        <v>69</v>
      </c>
      <c r="E1614" s="152">
        <v>693</v>
      </c>
      <c r="F1614" s="152">
        <v>0</v>
      </c>
      <c r="G1614" s="152" t="s">
        <v>1710</v>
      </c>
    </row>
    <row r="1615" spans="2:7">
      <c r="B1615" s="163" t="s">
        <v>2337</v>
      </c>
      <c r="C1615" s="152" t="s">
        <v>1693</v>
      </c>
      <c r="D1615" s="152">
        <v>69</v>
      </c>
      <c r="E1615" s="152">
        <v>693</v>
      </c>
      <c r="F1615" s="152">
        <v>6931</v>
      </c>
      <c r="G1615" s="152" t="s">
        <v>1710</v>
      </c>
    </row>
    <row r="1616" spans="2:7">
      <c r="B1616" s="163" t="s">
        <v>2338</v>
      </c>
      <c r="C1616" s="152" t="s">
        <v>1693</v>
      </c>
      <c r="D1616" s="152">
        <v>69</v>
      </c>
      <c r="E1616" s="152">
        <v>694</v>
      </c>
      <c r="F1616" s="152">
        <v>0</v>
      </c>
      <c r="G1616" s="152" t="s">
        <v>1711</v>
      </c>
    </row>
    <row r="1617" spans="2:7">
      <c r="B1617" s="163" t="s">
        <v>2338</v>
      </c>
      <c r="C1617" s="152" t="s">
        <v>1693</v>
      </c>
      <c r="D1617" s="152">
        <v>69</v>
      </c>
      <c r="E1617" s="152">
        <v>694</v>
      </c>
      <c r="F1617" s="152">
        <v>6941</v>
      </c>
      <c r="G1617" s="152" t="s">
        <v>1711</v>
      </c>
    </row>
    <row r="1618" spans="2:7">
      <c r="B1618" s="163" t="s">
        <v>2337</v>
      </c>
      <c r="C1618" s="152" t="s">
        <v>1693</v>
      </c>
      <c r="D1618" s="152">
        <v>70</v>
      </c>
      <c r="E1618" s="152">
        <v>0</v>
      </c>
      <c r="F1618" s="152">
        <v>0</v>
      </c>
      <c r="G1618" s="152" t="s">
        <v>1712</v>
      </c>
    </row>
    <row r="1619" spans="2:7">
      <c r="B1619" s="163" t="s">
        <v>2337</v>
      </c>
      <c r="C1619" s="152" t="s">
        <v>1693</v>
      </c>
      <c r="D1619" s="152">
        <v>70</v>
      </c>
      <c r="E1619" s="152">
        <v>700</v>
      </c>
      <c r="F1619" s="152">
        <v>0</v>
      </c>
      <c r="G1619" s="152" t="s">
        <v>1713</v>
      </c>
    </row>
    <row r="1620" spans="2:7">
      <c r="B1620" s="163" t="s">
        <v>2337</v>
      </c>
      <c r="C1620" s="152" t="s">
        <v>1693</v>
      </c>
      <c r="D1620" s="152">
        <v>70</v>
      </c>
      <c r="E1620" s="152">
        <v>700</v>
      </c>
      <c r="F1620" s="152">
        <v>7000</v>
      </c>
      <c r="G1620" s="152" t="s">
        <v>548</v>
      </c>
    </row>
    <row r="1621" spans="2:7">
      <c r="B1621" s="163" t="s">
        <v>2337</v>
      </c>
      <c r="C1621" s="152" t="s">
        <v>1693</v>
      </c>
      <c r="D1621" s="152">
        <v>70</v>
      </c>
      <c r="E1621" s="152">
        <v>700</v>
      </c>
      <c r="F1621" s="152">
        <v>7009</v>
      </c>
      <c r="G1621" s="152" t="s">
        <v>549</v>
      </c>
    </row>
    <row r="1622" spans="2:7">
      <c r="B1622" s="163" t="s">
        <v>2337</v>
      </c>
      <c r="C1622" s="152" t="s">
        <v>1693</v>
      </c>
      <c r="D1622" s="152">
        <v>70</v>
      </c>
      <c r="E1622" s="152">
        <v>701</v>
      </c>
      <c r="F1622" s="152">
        <v>0</v>
      </c>
      <c r="G1622" s="152" t="s">
        <v>1714</v>
      </c>
    </row>
    <row r="1623" spans="2:7">
      <c r="B1623" s="163" t="s">
        <v>2337</v>
      </c>
      <c r="C1623" s="152" t="s">
        <v>1693</v>
      </c>
      <c r="D1623" s="152">
        <v>70</v>
      </c>
      <c r="E1623" s="152">
        <v>701</v>
      </c>
      <c r="F1623" s="152">
        <v>7011</v>
      </c>
      <c r="G1623" s="152" t="s">
        <v>1715</v>
      </c>
    </row>
    <row r="1624" spans="2:7">
      <c r="B1624" s="163" t="s">
        <v>2337</v>
      </c>
      <c r="C1624" s="152" t="s">
        <v>1693</v>
      </c>
      <c r="D1624" s="152">
        <v>70</v>
      </c>
      <c r="E1624" s="152">
        <v>701</v>
      </c>
      <c r="F1624" s="152">
        <v>7019</v>
      </c>
      <c r="G1624" s="152" t="s">
        <v>1716</v>
      </c>
    </row>
    <row r="1625" spans="2:7">
      <c r="B1625" s="163" t="s">
        <v>2337</v>
      </c>
      <c r="C1625" s="152" t="s">
        <v>1693</v>
      </c>
      <c r="D1625" s="152">
        <v>70</v>
      </c>
      <c r="E1625" s="152">
        <v>702</v>
      </c>
      <c r="F1625" s="152">
        <v>0</v>
      </c>
      <c r="G1625" s="152" t="s">
        <v>1717</v>
      </c>
    </row>
    <row r="1626" spans="2:7">
      <c r="B1626" s="163" t="s">
        <v>2337</v>
      </c>
      <c r="C1626" s="152" t="s">
        <v>1693</v>
      </c>
      <c r="D1626" s="152">
        <v>70</v>
      </c>
      <c r="E1626" s="152">
        <v>702</v>
      </c>
      <c r="F1626" s="152">
        <v>7021</v>
      </c>
      <c r="G1626" s="152" t="s">
        <v>1718</v>
      </c>
    </row>
    <row r="1627" spans="2:7">
      <c r="B1627" s="163" t="s">
        <v>2337</v>
      </c>
      <c r="C1627" s="152" t="s">
        <v>1693</v>
      </c>
      <c r="D1627" s="152">
        <v>70</v>
      </c>
      <c r="E1627" s="152">
        <v>702</v>
      </c>
      <c r="F1627" s="152">
        <v>7022</v>
      </c>
      <c r="G1627" s="152" t="s">
        <v>1719</v>
      </c>
    </row>
    <row r="1628" spans="2:7">
      <c r="B1628" s="163" t="s">
        <v>2337</v>
      </c>
      <c r="C1628" s="152" t="s">
        <v>1693</v>
      </c>
      <c r="D1628" s="152">
        <v>70</v>
      </c>
      <c r="E1628" s="152">
        <v>703</v>
      </c>
      <c r="F1628" s="152">
        <v>0</v>
      </c>
      <c r="G1628" s="152" t="s">
        <v>1720</v>
      </c>
    </row>
    <row r="1629" spans="2:7">
      <c r="B1629" s="163" t="s">
        <v>2337</v>
      </c>
      <c r="C1629" s="152" t="s">
        <v>1693</v>
      </c>
      <c r="D1629" s="152">
        <v>70</v>
      </c>
      <c r="E1629" s="152">
        <v>703</v>
      </c>
      <c r="F1629" s="152">
        <v>7031</v>
      </c>
      <c r="G1629" s="152" t="s">
        <v>1721</v>
      </c>
    </row>
    <row r="1630" spans="2:7">
      <c r="B1630" s="163" t="s">
        <v>2337</v>
      </c>
      <c r="C1630" s="152" t="s">
        <v>1693</v>
      </c>
      <c r="D1630" s="152">
        <v>70</v>
      </c>
      <c r="E1630" s="152">
        <v>703</v>
      </c>
      <c r="F1630" s="152">
        <v>7032</v>
      </c>
      <c r="G1630" s="152" t="s">
        <v>1722</v>
      </c>
    </row>
    <row r="1631" spans="2:7">
      <c r="B1631" s="163" t="s">
        <v>2337</v>
      </c>
      <c r="C1631" s="152" t="s">
        <v>1693</v>
      </c>
      <c r="D1631" s="152">
        <v>70</v>
      </c>
      <c r="E1631" s="152">
        <v>704</v>
      </c>
      <c r="F1631" s="152">
        <v>0</v>
      </c>
      <c r="G1631" s="152" t="s">
        <v>1723</v>
      </c>
    </row>
    <row r="1632" spans="2:7">
      <c r="B1632" s="163" t="s">
        <v>2337</v>
      </c>
      <c r="C1632" s="152" t="s">
        <v>1693</v>
      </c>
      <c r="D1632" s="152">
        <v>70</v>
      </c>
      <c r="E1632" s="152">
        <v>704</v>
      </c>
      <c r="F1632" s="152">
        <v>7041</v>
      </c>
      <c r="G1632" s="152" t="s">
        <v>1723</v>
      </c>
    </row>
    <row r="1633" spans="2:7">
      <c r="B1633" s="163" t="s">
        <v>2337</v>
      </c>
      <c r="C1633" s="152" t="s">
        <v>1693</v>
      </c>
      <c r="D1633" s="152">
        <v>70</v>
      </c>
      <c r="E1633" s="152">
        <v>705</v>
      </c>
      <c r="F1633" s="152">
        <v>0</v>
      </c>
      <c r="G1633" s="152" t="s">
        <v>1724</v>
      </c>
    </row>
    <row r="1634" spans="2:7">
      <c r="B1634" s="163" t="s">
        <v>2337</v>
      </c>
      <c r="C1634" s="152" t="s">
        <v>1693</v>
      </c>
      <c r="D1634" s="152">
        <v>70</v>
      </c>
      <c r="E1634" s="152">
        <v>705</v>
      </c>
      <c r="F1634" s="152">
        <v>7051</v>
      </c>
      <c r="G1634" s="152" t="s">
        <v>1724</v>
      </c>
    </row>
    <row r="1635" spans="2:7">
      <c r="B1635" s="163" t="s">
        <v>2337</v>
      </c>
      <c r="C1635" s="152" t="s">
        <v>1693</v>
      </c>
      <c r="D1635" s="152">
        <v>70</v>
      </c>
      <c r="E1635" s="152">
        <v>709</v>
      </c>
      <c r="F1635" s="152">
        <v>0</v>
      </c>
      <c r="G1635" s="152" t="s">
        <v>1725</v>
      </c>
    </row>
    <row r="1636" spans="2:7">
      <c r="B1636" s="163" t="s">
        <v>2337</v>
      </c>
      <c r="C1636" s="152" t="s">
        <v>1693</v>
      </c>
      <c r="D1636" s="152">
        <v>70</v>
      </c>
      <c r="E1636" s="152">
        <v>709</v>
      </c>
      <c r="F1636" s="152">
        <v>7091</v>
      </c>
      <c r="G1636" s="152" t="s">
        <v>1726</v>
      </c>
    </row>
    <row r="1637" spans="2:7">
      <c r="B1637" s="163" t="s">
        <v>2337</v>
      </c>
      <c r="C1637" s="152" t="s">
        <v>1693</v>
      </c>
      <c r="D1637" s="152">
        <v>70</v>
      </c>
      <c r="E1637" s="152">
        <v>709</v>
      </c>
      <c r="F1637" s="152">
        <v>7092</v>
      </c>
      <c r="G1637" s="152" t="s">
        <v>1727</v>
      </c>
    </row>
    <row r="1638" spans="2:7">
      <c r="B1638" s="163" t="s">
        <v>2337</v>
      </c>
      <c r="C1638" s="152" t="s">
        <v>1693</v>
      </c>
      <c r="D1638" s="152">
        <v>70</v>
      </c>
      <c r="E1638" s="152">
        <v>709</v>
      </c>
      <c r="F1638" s="152">
        <v>7093</v>
      </c>
      <c r="G1638" s="152" t="s">
        <v>1728</v>
      </c>
    </row>
    <row r="1639" spans="2:7">
      <c r="B1639" s="163" t="s">
        <v>2337</v>
      </c>
      <c r="C1639" s="152" t="s">
        <v>1693</v>
      </c>
      <c r="D1639" s="152">
        <v>70</v>
      </c>
      <c r="E1639" s="152">
        <v>709</v>
      </c>
      <c r="F1639" s="152">
        <v>7099</v>
      </c>
      <c r="G1639" s="152" t="s">
        <v>1729</v>
      </c>
    </row>
    <row r="1640" spans="2:7">
      <c r="B1640" s="163" t="s">
        <v>2337</v>
      </c>
      <c r="C1640" s="152" t="s">
        <v>1730</v>
      </c>
      <c r="D1640" s="152">
        <v>0</v>
      </c>
      <c r="E1640" s="152">
        <v>0</v>
      </c>
      <c r="F1640" s="152">
        <v>0</v>
      </c>
      <c r="G1640" s="152" t="s">
        <v>1731</v>
      </c>
    </row>
    <row r="1641" spans="2:7">
      <c r="B1641" s="163" t="s">
        <v>2337</v>
      </c>
      <c r="C1641" s="152" t="s">
        <v>1730</v>
      </c>
      <c r="D1641" s="152">
        <v>71</v>
      </c>
      <c r="E1641" s="152">
        <v>0</v>
      </c>
      <c r="F1641" s="152">
        <v>0</v>
      </c>
      <c r="G1641" s="152" t="s">
        <v>1732</v>
      </c>
    </row>
    <row r="1642" spans="2:7">
      <c r="B1642" s="163" t="s">
        <v>2337</v>
      </c>
      <c r="C1642" s="152" t="s">
        <v>1730</v>
      </c>
      <c r="D1642" s="152">
        <v>71</v>
      </c>
      <c r="E1642" s="152">
        <v>710</v>
      </c>
      <c r="F1642" s="152">
        <v>0</v>
      </c>
      <c r="G1642" s="152" t="s">
        <v>1733</v>
      </c>
    </row>
    <row r="1643" spans="2:7">
      <c r="B1643" s="163" t="s">
        <v>2337</v>
      </c>
      <c r="C1643" s="152" t="s">
        <v>1730</v>
      </c>
      <c r="D1643" s="152">
        <v>71</v>
      </c>
      <c r="E1643" s="152">
        <v>710</v>
      </c>
      <c r="F1643" s="152">
        <v>7101</v>
      </c>
      <c r="G1643" s="152" t="s">
        <v>1588</v>
      </c>
    </row>
    <row r="1644" spans="2:7">
      <c r="B1644" s="163" t="s">
        <v>2337</v>
      </c>
      <c r="C1644" s="152" t="s">
        <v>1730</v>
      </c>
      <c r="D1644" s="152">
        <v>71</v>
      </c>
      <c r="E1644" s="152">
        <v>711</v>
      </c>
      <c r="F1644" s="152">
        <v>0</v>
      </c>
      <c r="G1644" s="152" t="s">
        <v>1734</v>
      </c>
    </row>
    <row r="1645" spans="2:7">
      <c r="B1645" s="163" t="s">
        <v>2337</v>
      </c>
      <c r="C1645" s="152" t="s">
        <v>1730</v>
      </c>
      <c r="D1645" s="152">
        <v>71</v>
      </c>
      <c r="E1645" s="152">
        <v>711</v>
      </c>
      <c r="F1645" s="152">
        <v>7111</v>
      </c>
      <c r="G1645" s="152" t="s">
        <v>1735</v>
      </c>
    </row>
    <row r="1646" spans="2:7">
      <c r="B1646" s="163" t="s">
        <v>2337</v>
      </c>
      <c r="C1646" s="152" t="s">
        <v>1730</v>
      </c>
      <c r="D1646" s="152">
        <v>71</v>
      </c>
      <c r="E1646" s="152">
        <v>711</v>
      </c>
      <c r="F1646" s="152">
        <v>7112</v>
      </c>
      <c r="G1646" s="152" t="s">
        <v>1736</v>
      </c>
    </row>
    <row r="1647" spans="2:7">
      <c r="B1647" s="163" t="s">
        <v>2337</v>
      </c>
      <c r="C1647" s="152" t="s">
        <v>1730</v>
      </c>
      <c r="D1647" s="152">
        <v>71</v>
      </c>
      <c r="E1647" s="152">
        <v>711</v>
      </c>
      <c r="F1647" s="152">
        <v>7113</v>
      </c>
      <c r="G1647" s="152" t="s">
        <v>1737</v>
      </c>
    </row>
    <row r="1648" spans="2:7">
      <c r="B1648" s="163" t="s">
        <v>2337</v>
      </c>
      <c r="C1648" s="152" t="s">
        <v>1730</v>
      </c>
      <c r="D1648" s="152">
        <v>71</v>
      </c>
      <c r="E1648" s="152">
        <v>711</v>
      </c>
      <c r="F1648" s="152">
        <v>7114</v>
      </c>
      <c r="G1648" s="152" t="s">
        <v>1738</v>
      </c>
    </row>
    <row r="1649" spans="2:7">
      <c r="B1649" s="163" t="s">
        <v>2337</v>
      </c>
      <c r="C1649" s="152" t="s">
        <v>1730</v>
      </c>
      <c r="D1649" s="152">
        <v>71</v>
      </c>
      <c r="E1649" s="152">
        <v>712</v>
      </c>
      <c r="F1649" s="152">
        <v>0</v>
      </c>
      <c r="G1649" s="152" t="s">
        <v>1739</v>
      </c>
    </row>
    <row r="1650" spans="2:7">
      <c r="B1650" s="163" t="s">
        <v>2337</v>
      </c>
      <c r="C1650" s="152" t="s">
        <v>1730</v>
      </c>
      <c r="D1650" s="152">
        <v>71</v>
      </c>
      <c r="E1650" s="152">
        <v>712</v>
      </c>
      <c r="F1650" s="152">
        <v>7121</v>
      </c>
      <c r="G1650" s="152" t="s">
        <v>1739</v>
      </c>
    </row>
    <row r="1651" spans="2:7">
      <c r="B1651" s="163" t="s">
        <v>2337</v>
      </c>
      <c r="C1651" s="152" t="s">
        <v>1730</v>
      </c>
      <c r="D1651" s="152">
        <v>72</v>
      </c>
      <c r="E1651" s="152">
        <v>0</v>
      </c>
      <c r="F1651" s="152">
        <v>0</v>
      </c>
      <c r="G1651" s="152" t="s">
        <v>1740</v>
      </c>
    </row>
    <row r="1652" spans="2:7">
      <c r="B1652" s="163" t="s">
        <v>2337</v>
      </c>
      <c r="C1652" s="152" t="s">
        <v>1730</v>
      </c>
      <c r="D1652" s="152">
        <v>72</v>
      </c>
      <c r="E1652" s="152">
        <v>720</v>
      </c>
      <c r="F1652" s="152">
        <v>0</v>
      </c>
      <c r="G1652" s="152" t="s">
        <v>1741</v>
      </c>
    </row>
    <row r="1653" spans="2:7">
      <c r="B1653" s="163" t="s">
        <v>2337</v>
      </c>
      <c r="C1653" s="152" t="s">
        <v>1730</v>
      </c>
      <c r="D1653" s="152">
        <v>72</v>
      </c>
      <c r="E1653" s="152">
        <v>720</v>
      </c>
      <c r="F1653" s="152">
        <v>7201</v>
      </c>
      <c r="G1653" s="152" t="s">
        <v>1588</v>
      </c>
    </row>
    <row r="1654" spans="2:7">
      <c r="B1654" s="163" t="s">
        <v>2337</v>
      </c>
      <c r="C1654" s="152" t="s">
        <v>1730</v>
      </c>
      <c r="D1654" s="152">
        <v>72</v>
      </c>
      <c r="E1654" s="152">
        <v>721</v>
      </c>
      <c r="F1654" s="152">
        <v>0</v>
      </c>
      <c r="G1654" s="152" t="s">
        <v>1742</v>
      </c>
    </row>
    <row r="1655" spans="2:7">
      <c r="B1655" s="163" t="s">
        <v>2337</v>
      </c>
      <c r="C1655" s="152" t="s">
        <v>1730</v>
      </c>
      <c r="D1655" s="152">
        <v>72</v>
      </c>
      <c r="E1655" s="152">
        <v>721</v>
      </c>
      <c r="F1655" s="152">
        <v>7211</v>
      </c>
      <c r="G1655" s="152" t="s">
        <v>1743</v>
      </c>
    </row>
    <row r="1656" spans="2:7">
      <c r="B1656" s="163" t="s">
        <v>2337</v>
      </c>
      <c r="C1656" s="152" t="s">
        <v>1730</v>
      </c>
      <c r="D1656" s="152">
        <v>72</v>
      </c>
      <c r="E1656" s="152">
        <v>721</v>
      </c>
      <c r="F1656" s="152">
        <v>7212</v>
      </c>
      <c r="G1656" s="152" t="s">
        <v>1744</v>
      </c>
    </row>
    <row r="1657" spans="2:7">
      <c r="B1657" s="163" t="s">
        <v>2337</v>
      </c>
      <c r="C1657" s="152" t="s">
        <v>1730</v>
      </c>
      <c r="D1657" s="152">
        <v>72</v>
      </c>
      <c r="E1657" s="152">
        <v>722</v>
      </c>
      <c r="F1657" s="152">
        <v>0</v>
      </c>
      <c r="G1657" s="152" t="s">
        <v>1745</v>
      </c>
    </row>
    <row r="1658" spans="2:7">
      <c r="B1658" s="163" t="s">
        <v>2337</v>
      </c>
      <c r="C1658" s="152" t="s">
        <v>1730</v>
      </c>
      <c r="D1658" s="152">
        <v>72</v>
      </c>
      <c r="E1658" s="152">
        <v>722</v>
      </c>
      <c r="F1658" s="152">
        <v>7221</v>
      </c>
      <c r="G1658" s="152" t="s">
        <v>1746</v>
      </c>
    </row>
    <row r="1659" spans="2:7">
      <c r="B1659" s="163" t="s">
        <v>2337</v>
      </c>
      <c r="C1659" s="152" t="s">
        <v>1730</v>
      </c>
      <c r="D1659" s="152">
        <v>72</v>
      </c>
      <c r="E1659" s="152">
        <v>722</v>
      </c>
      <c r="F1659" s="152">
        <v>7222</v>
      </c>
      <c r="G1659" s="152" t="s">
        <v>1747</v>
      </c>
    </row>
    <row r="1660" spans="2:7">
      <c r="B1660" s="163" t="s">
        <v>2337</v>
      </c>
      <c r="C1660" s="152" t="s">
        <v>1730</v>
      </c>
      <c r="D1660" s="152">
        <v>72</v>
      </c>
      <c r="E1660" s="152">
        <v>723</v>
      </c>
      <c r="F1660" s="152">
        <v>0</v>
      </c>
      <c r="G1660" s="152" t="s">
        <v>1748</v>
      </c>
    </row>
    <row r="1661" spans="2:7">
      <c r="B1661" s="163" t="s">
        <v>2337</v>
      </c>
      <c r="C1661" s="152" t="s">
        <v>1730</v>
      </c>
      <c r="D1661" s="152">
        <v>72</v>
      </c>
      <c r="E1661" s="152">
        <v>723</v>
      </c>
      <c r="F1661" s="152">
        <v>7231</v>
      </c>
      <c r="G1661" s="152" t="s">
        <v>1748</v>
      </c>
    </row>
    <row r="1662" spans="2:7">
      <c r="B1662" s="163" t="s">
        <v>2337</v>
      </c>
      <c r="C1662" s="152" t="s">
        <v>1730</v>
      </c>
      <c r="D1662" s="152">
        <v>72</v>
      </c>
      <c r="E1662" s="152">
        <v>724</v>
      </c>
      <c r="F1662" s="152">
        <v>0</v>
      </c>
      <c r="G1662" s="152" t="s">
        <v>1749</v>
      </c>
    </row>
    <row r="1663" spans="2:7">
      <c r="B1663" s="163" t="s">
        <v>2337</v>
      </c>
      <c r="C1663" s="152" t="s">
        <v>1730</v>
      </c>
      <c r="D1663" s="152">
        <v>72</v>
      </c>
      <c r="E1663" s="152">
        <v>724</v>
      </c>
      <c r="F1663" s="152">
        <v>7241</v>
      </c>
      <c r="G1663" s="152" t="s">
        <v>1750</v>
      </c>
    </row>
    <row r="1664" spans="2:7">
      <c r="B1664" s="163" t="s">
        <v>2337</v>
      </c>
      <c r="C1664" s="152" t="s">
        <v>1730</v>
      </c>
      <c r="D1664" s="152">
        <v>72</v>
      </c>
      <c r="E1664" s="152">
        <v>724</v>
      </c>
      <c r="F1664" s="152">
        <v>7242</v>
      </c>
      <c r="G1664" s="152" t="s">
        <v>1751</v>
      </c>
    </row>
    <row r="1665" spans="2:7">
      <c r="B1665" s="163" t="s">
        <v>2337</v>
      </c>
      <c r="C1665" s="152" t="s">
        <v>1730</v>
      </c>
      <c r="D1665" s="152">
        <v>72</v>
      </c>
      <c r="E1665" s="152">
        <v>725</v>
      </c>
      <c r="F1665" s="152">
        <v>0</v>
      </c>
      <c r="G1665" s="152" t="s">
        <v>1752</v>
      </c>
    </row>
    <row r="1666" spans="2:7">
      <c r="B1666" s="163" t="s">
        <v>2337</v>
      </c>
      <c r="C1666" s="152" t="s">
        <v>1730</v>
      </c>
      <c r="D1666" s="152">
        <v>72</v>
      </c>
      <c r="E1666" s="152">
        <v>725</v>
      </c>
      <c r="F1666" s="152">
        <v>7251</v>
      </c>
      <c r="G1666" s="152" t="s">
        <v>1752</v>
      </c>
    </row>
    <row r="1667" spans="2:7">
      <c r="B1667" s="163" t="s">
        <v>2337</v>
      </c>
      <c r="C1667" s="152" t="s">
        <v>1730</v>
      </c>
      <c r="D1667" s="152">
        <v>72</v>
      </c>
      <c r="E1667" s="152">
        <v>726</v>
      </c>
      <c r="F1667" s="152">
        <v>0</v>
      </c>
      <c r="G1667" s="152" t="s">
        <v>1753</v>
      </c>
    </row>
    <row r="1668" spans="2:7">
      <c r="B1668" s="163" t="s">
        <v>2337</v>
      </c>
      <c r="C1668" s="152" t="s">
        <v>1730</v>
      </c>
      <c r="D1668" s="152">
        <v>72</v>
      </c>
      <c r="E1668" s="152">
        <v>726</v>
      </c>
      <c r="F1668" s="152">
        <v>7261</v>
      </c>
      <c r="G1668" s="152" t="s">
        <v>1753</v>
      </c>
    </row>
    <row r="1669" spans="2:7">
      <c r="B1669" s="163" t="s">
        <v>2337</v>
      </c>
      <c r="C1669" s="152" t="s">
        <v>1730</v>
      </c>
      <c r="D1669" s="152">
        <v>72</v>
      </c>
      <c r="E1669" s="152">
        <v>727</v>
      </c>
      <c r="F1669" s="152">
        <v>0</v>
      </c>
      <c r="G1669" s="152" t="s">
        <v>1754</v>
      </c>
    </row>
    <row r="1670" spans="2:7">
      <c r="B1670" s="163" t="s">
        <v>2337</v>
      </c>
      <c r="C1670" s="152" t="s">
        <v>1730</v>
      </c>
      <c r="D1670" s="152">
        <v>72</v>
      </c>
      <c r="E1670" s="152">
        <v>727</v>
      </c>
      <c r="F1670" s="152">
        <v>7271</v>
      </c>
      <c r="G1670" s="152" t="s">
        <v>1755</v>
      </c>
    </row>
    <row r="1671" spans="2:7">
      <c r="B1671" s="163" t="s">
        <v>2337</v>
      </c>
      <c r="C1671" s="152" t="s">
        <v>1730</v>
      </c>
      <c r="D1671" s="152">
        <v>72</v>
      </c>
      <c r="E1671" s="152">
        <v>727</v>
      </c>
      <c r="F1671" s="152">
        <v>7272</v>
      </c>
      <c r="G1671" s="152" t="s">
        <v>1756</v>
      </c>
    </row>
    <row r="1672" spans="2:7">
      <c r="B1672" s="163" t="s">
        <v>2337</v>
      </c>
      <c r="C1672" s="152" t="s">
        <v>1730</v>
      </c>
      <c r="D1672" s="152">
        <v>72</v>
      </c>
      <c r="E1672" s="152">
        <v>728</v>
      </c>
      <c r="F1672" s="152">
        <v>0</v>
      </c>
      <c r="G1672" s="152" t="s">
        <v>1757</v>
      </c>
    </row>
    <row r="1673" spans="2:7">
      <c r="B1673" s="163" t="s">
        <v>2337</v>
      </c>
      <c r="C1673" s="152" t="s">
        <v>1730</v>
      </c>
      <c r="D1673" s="152">
        <v>72</v>
      </c>
      <c r="E1673" s="152">
        <v>728</v>
      </c>
      <c r="F1673" s="152">
        <v>7281</v>
      </c>
      <c r="G1673" s="152" t="s">
        <v>1758</v>
      </c>
    </row>
    <row r="1674" spans="2:7">
      <c r="B1674" s="163" t="s">
        <v>2337</v>
      </c>
      <c r="C1674" s="152" t="s">
        <v>1730</v>
      </c>
      <c r="D1674" s="152">
        <v>72</v>
      </c>
      <c r="E1674" s="152">
        <v>728</v>
      </c>
      <c r="F1674" s="152">
        <v>7282</v>
      </c>
      <c r="G1674" s="152" t="s">
        <v>1759</v>
      </c>
    </row>
    <row r="1675" spans="2:7">
      <c r="B1675" s="163" t="s">
        <v>2337</v>
      </c>
      <c r="C1675" s="152" t="s">
        <v>1730</v>
      </c>
      <c r="D1675" s="152">
        <v>72</v>
      </c>
      <c r="E1675" s="152">
        <v>729</v>
      </c>
      <c r="F1675" s="152">
        <v>0</v>
      </c>
      <c r="G1675" s="152" t="s">
        <v>1760</v>
      </c>
    </row>
    <row r="1676" spans="2:7">
      <c r="B1676" s="163" t="s">
        <v>2337</v>
      </c>
      <c r="C1676" s="152" t="s">
        <v>1730</v>
      </c>
      <c r="D1676" s="152">
        <v>72</v>
      </c>
      <c r="E1676" s="152">
        <v>729</v>
      </c>
      <c r="F1676" s="152">
        <v>7291</v>
      </c>
      <c r="G1676" s="152" t="s">
        <v>1761</v>
      </c>
    </row>
    <row r="1677" spans="2:7">
      <c r="B1677" s="163" t="s">
        <v>2337</v>
      </c>
      <c r="C1677" s="152" t="s">
        <v>1730</v>
      </c>
      <c r="D1677" s="152">
        <v>72</v>
      </c>
      <c r="E1677" s="152">
        <v>729</v>
      </c>
      <c r="F1677" s="152">
        <v>7292</v>
      </c>
      <c r="G1677" s="152" t="s">
        <v>1762</v>
      </c>
    </row>
    <row r="1678" spans="2:7">
      <c r="B1678" s="163" t="s">
        <v>2337</v>
      </c>
      <c r="C1678" s="152" t="s">
        <v>1730</v>
      </c>
      <c r="D1678" s="152">
        <v>72</v>
      </c>
      <c r="E1678" s="152">
        <v>729</v>
      </c>
      <c r="F1678" s="152">
        <v>7293</v>
      </c>
      <c r="G1678" s="152" t="s">
        <v>1763</v>
      </c>
    </row>
    <row r="1679" spans="2:7">
      <c r="B1679" s="163" t="s">
        <v>2337</v>
      </c>
      <c r="C1679" s="152" t="s">
        <v>1730</v>
      </c>
      <c r="D1679" s="152">
        <v>72</v>
      </c>
      <c r="E1679" s="152">
        <v>729</v>
      </c>
      <c r="F1679" s="152">
        <v>7294</v>
      </c>
      <c r="G1679" s="152" t="s">
        <v>1764</v>
      </c>
    </row>
    <row r="1680" spans="2:7">
      <c r="B1680" s="163" t="s">
        <v>2337</v>
      </c>
      <c r="C1680" s="152" t="s">
        <v>1730</v>
      </c>
      <c r="D1680" s="152">
        <v>72</v>
      </c>
      <c r="E1680" s="152">
        <v>729</v>
      </c>
      <c r="F1680" s="152">
        <v>7299</v>
      </c>
      <c r="G1680" s="152" t="s">
        <v>1765</v>
      </c>
    </row>
    <row r="1681" spans="2:7">
      <c r="B1681" s="163" t="s">
        <v>2337</v>
      </c>
      <c r="C1681" s="152" t="s">
        <v>1730</v>
      </c>
      <c r="D1681" s="152">
        <v>73</v>
      </c>
      <c r="E1681" s="152">
        <v>0</v>
      </c>
      <c r="F1681" s="152">
        <v>0</v>
      </c>
      <c r="G1681" s="152" t="s">
        <v>1766</v>
      </c>
    </row>
    <row r="1682" spans="2:7">
      <c r="B1682" s="163" t="s">
        <v>2337</v>
      </c>
      <c r="C1682" s="152" t="s">
        <v>1730</v>
      </c>
      <c r="D1682" s="152">
        <v>73</v>
      </c>
      <c r="E1682" s="152">
        <v>730</v>
      </c>
      <c r="F1682" s="152">
        <v>0</v>
      </c>
      <c r="G1682" s="152" t="s">
        <v>1767</v>
      </c>
    </row>
    <row r="1683" spans="2:7">
      <c r="B1683" s="163" t="s">
        <v>2337</v>
      </c>
      <c r="C1683" s="152" t="s">
        <v>1730</v>
      </c>
      <c r="D1683" s="152">
        <v>73</v>
      </c>
      <c r="E1683" s="152">
        <v>730</v>
      </c>
      <c r="F1683" s="152">
        <v>7300</v>
      </c>
      <c r="G1683" s="152" t="s">
        <v>548</v>
      </c>
    </row>
    <row r="1684" spans="2:7">
      <c r="B1684" s="163" t="s">
        <v>2337</v>
      </c>
      <c r="C1684" s="152" t="s">
        <v>1730</v>
      </c>
      <c r="D1684" s="152">
        <v>73</v>
      </c>
      <c r="E1684" s="152">
        <v>730</v>
      </c>
      <c r="F1684" s="152">
        <v>7309</v>
      </c>
      <c r="G1684" s="152" t="s">
        <v>549</v>
      </c>
    </row>
    <row r="1685" spans="2:7">
      <c r="B1685" s="163" t="s">
        <v>2337</v>
      </c>
      <c r="C1685" s="152" t="s">
        <v>1730</v>
      </c>
      <c r="D1685" s="152">
        <v>73</v>
      </c>
      <c r="E1685" s="152">
        <v>731</v>
      </c>
      <c r="F1685" s="152">
        <v>0</v>
      </c>
      <c r="G1685" s="152" t="s">
        <v>1766</v>
      </c>
    </row>
    <row r="1686" spans="2:7">
      <c r="B1686" s="163" t="s">
        <v>2337</v>
      </c>
      <c r="C1686" s="152" t="s">
        <v>1730</v>
      </c>
      <c r="D1686" s="152">
        <v>73</v>
      </c>
      <c r="E1686" s="152">
        <v>731</v>
      </c>
      <c r="F1686" s="152">
        <v>7311</v>
      </c>
      <c r="G1686" s="152" t="s">
        <v>1766</v>
      </c>
    </row>
    <row r="1687" spans="2:7">
      <c r="B1687" s="163" t="s">
        <v>2337</v>
      </c>
      <c r="C1687" s="152" t="s">
        <v>1730</v>
      </c>
      <c r="D1687" s="152">
        <v>74</v>
      </c>
      <c r="E1687" s="152">
        <v>0</v>
      </c>
      <c r="F1687" s="152">
        <v>0</v>
      </c>
      <c r="G1687" s="152" t="s">
        <v>1768</v>
      </c>
    </row>
    <row r="1688" spans="2:7">
      <c r="B1688" s="163" t="s">
        <v>2337</v>
      </c>
      <c r="C1688" s="152" t="s">
        <v>1730</v>
      </c>
      <c r="D1688" s="152">
        <v>74</v>
      </c>
      <c r="E1688" s="152">
        <v>740</v>
      </c>
      <c r="F1688" s="152">
        <v>0</v>
      </c>
      <c r="G1688" s="152" t="s">
        <v>1769</v>
      </c>
    </row>
    <row r="1689" spans="2:7">
      <c r="B1689" s="163" t="s">
        <v>2337</v>
      </c>
      <c r="C1689" s="152" t="s">
        <v>1730</v>
      </c>
      <c r="D1689" s="152">
        <v>74</v>
      </c>
      <c r="E1689" s="152">
        <v>740</v>
      </c>
      <c r="F1689" s="152">
        <v>7401</v>
      </c>
      <c r="G1689" s="152" t="s">
        <v>1588</v>
      </c>
    </row>
    <row r="1690" spans="2:7">
      <c r="B1690" s="163" t="s">
        <v>2337</v>
      </c>
      <c r="C1690" s="152" t="s">
        <v>1730</v>
      </c>
      <c r="D1690" s="152">
        <v>74</v>
      </c>
      <c r="E1690" s="152">
        <v>741</v>
      </c>
      <c r="F1690" s="152">
        <v>0</v>
      </c>
      <c r="G1690" s="152" t="s">
        <v>1770</v>
      </c>
    </row>
    <row r="1691" spans="2:7">
      <c r="B1691" s="163" t="s">
        <v>2337</v>
      </c>
      <c r="C1691" s="152" t="s">
        <v>1730</v>
      </c>
      <c r="D1691" s="152">
        <v>74</v>
      </c>
      <c r="E1691" s="152">
        <v>741</v>
      </c>
      <c r="F1691" s="152">
        <v>7411</v>
      </c>
      <c r="G1691" s="152" t="s">
        <v>1770</v>
      </c>
    </row>
    <row r="1692" spans="2:7">
      <c r="B1692" s="163" t="s">
        <v>2337</v>
      </c>
      <c r="C1692" s="152" t="s">
        <v>1730</v>
      </c>
      <c r="D1692" s="152">
        <v>74</v>
      </c>
      <c r="E1692" s="152">
        <v>742</v>
      </c>
      <c r="F1692" s="152">
        <v>0</v>
      </c>
      <c r="G1692" s="152" t="s">
        <v>1771</v>
      </c>
    </row>
    <row r="1693" spans="2:7">
      <c r="B1693" s="163" t="s">
        <v>2337</v>
      </c>
      <c r="C1693" s="152" t="s">
        <v>1730</v>
      </c>
      <c r="D1693" s="152">
        <v>74</v>
      </c>
      <c r="E1693" s="152">
        <v>742</v>
      </c>
      <c r="F1693" s="152">
        <v>7421</v>
      </c>
      <c r="G1693" s="152" t="s">
        <v>1772</v>
      </c>
    </row>
    <row r="1694" spans="2:7">
      <c r="B1694" s="163" t="s">
        <v>2337</v>
      </c>
      <c r="C1694" s="152" t="s">
        <v>1730</v>
      </c>
      <c r="D1694" s="152">
        <v>74</v>
      </c>
      <c r="E1694" s="152">
        <v>742</v>
      </c>
      <c r="F1694" s="152">
        <v>7422</v>
      </c>
      <c r="G1694" s="152" t="s">
        <v>1773</v>
      </c>
    </row>
    <row r="1695" spans="2:7">
      <c r="B1695" s="163" t="s">
        <v>2337</v>
      </c>
      <c r="C1695" s="152" t="s">
        <v>1730</v>
      </c>
      <c r="D1695" s="152">
        <v>74</v>
      </c>
      <c r="E1695" s="152">
        <v>742</v>
      </c>
      <c r="F1695" s="152">
        <v>7429</v>
      </c>
      <c r="G1695" s="152" t="s">
        <v>1774</v>
      </c>
    </row>
    <row r="1696" spans="2:7">
      <c r="B1696" s="163" t="s">
        <v>2337</v>
      </c>
      <c r="C1696" s="152" t="s">
        <v>1730</v>
      </c>
      <c r="D1696" s="152">
        <v>74</v>
      </c>
      <c r="E1696" s="152">
        <v>743</v>
      </c>
      <c r="F1696" s="152">
        <v>0</v>
      </c>
      <c r="G1696" s="152" t="s">
        <v>1775</v>
      </c>
    </row>
    <row r="1697" spans="2:7">
      <c r="B1697" s="163" t="s">
        <v>2337</v>
      </c>
      <c r="C1697" s="152" t="s">
        <v>1730</v>
      </c>
      <c r="D1697" s="152">
        <v>74</v>
      </c>
      <c r="E1697" s="152">
        <v>743</v>
      </c>
      <c r="F1697" s="152">
        <v>7431</v>
      </c>
      <c r="G1697" s="152" t="s">
        <v>1775</v>
      </c>
    </row>
    <row r="1698" spans="2:7">
      <c r="B1698" s="163" t="s">
        <v>2337</v>
      </c>
      <c r="C1698" s="152" t="s">
        <v>1730</v>
      </c>
      <c r="D1698" s="152">
        <v>74</v>
      </c>
      <c r="E1698" s="152">
        <v>744</v>
      </c>
      <c r="F1698" s="152">
        <v>0</v>
      </c>
      <c r="G1698" s="152" t="s">
        <v>1776</v>
      </c>
    </row>
    <row r="1699" spans="2:7">
      <c r="B1699" s="163" t="s">
        <v>2337</v>
      </c>
      <c r="C1699" s="152" t="s">
        <v>1730</v>
      </c>
      <c r="D1699" s="152">
        <v>74</v>
      </c>
      <c r="E1699" s="152">
        <v>744</v>
      </c>
      <c r="F1699" s="152">
        <v>7441</v>
      </c>
      <c r="G1699" s="152" t="s">
        <v>1777</v>
      </c>
    </row>
    <row r="1700" spans="2:7">
      <c r="B1700" s="163" t="s">
        <v>2337</v>
      </c>
      <c r="C1700" s="152" t="s">
        <v>1730</v>
      </c>
      <c r="D1700" s="152">
        <v>74</v>
      </c>
      <c r="E1700" s="152">
        <v>744</v>
      </c>
      <c r="F1700" s="152">
        <v>7442</v>
      </c>
      <c r="G1700" s="152" t="s">
        <v>1778</v>
      </c>
    </row>
    <row r="1701" spans="2:7">
      <c r="B1701" s="163" t="s">
        <v>2337</v>
      </c>
      <c r="C1701" s="152" t="s">
        <v>1730</v>
      </c>
      <c r="D1701" s="152">
        <v>74</v>
      </c>
      <c r="E1701" s="152">
        <v>745</v>
      </c>
      <c r="F1701" s="152">
        <v>0</v>
      </c>
      <c r="G1701" s="152" t="s">
        <v>1779</v>
      </c>
    </row>
    <row r="1702" spans="2:7">
      <c r="B1702" s="163" t="s">
        <v>2337</v>
      </c>
      <c r="C1702" s="152" t="s">
        <v>1730</v>
      </c>
      <c r="D1702" s="152">
        <v>74</v>
      </c>
      <c r="E1702" s="152">
        <v>745</v>
      </c>
      <c r="F1702" s="152">
        <v>7451</v>
      </c>
      <c r="G1702" s="152" t="s">
        <v>1780</v>
      </c>
    </row>
    <row r="1703" spans="2:7">
      <c r="B1703" s="163" t="s">
        <v>2337</v>
      </c>
      <c r="C1703" s="152" t="s">
        <v>1730</v>
      </c>
      <c r="D1703" s="152">
        <v>74</v>
      </c>
      <c r="E1703" s="152">
        <v>745</v>
      </c>
      <c r="F1703" s="152">
        <v>7452</v>
      </c>
      <c r="G1703" s="152" t="s">
        <v>1781</v>
      </c>
    </row>
    <row r="1704" spans="2:7">
      <c r="B1704" s="163" t="s">
        <v>2337</v>
      </c>
      <c r="C1704" s="152" t="s">
        <v>1730</v>
      </c>
      <c r="D1704" s="152">
        <v>74</v>
      </c>
      <c r="E1704" s="152">
        <v>745</v>
      </c>
      <c r="F1704" s="152">
        <v>7459</v>
      </c>
      <c r="G1704" s="152" t="s">
        <v>1782</v>
      </c>
    </row>
    <row r="1705" spans="2:7">
      <c r="B1705" s="163" t="s">
        <v>2337</v>
      </c>
      <c r="C1705" s="152" t="s">
        <v>1730</v>
      </c>
      <c r="D1705" s="152">
        <v>74</v>
      </c>
      <c r="E1705" s="152">
        <v>746</v>
      </c>
      <c r="F1705" s="152">
        <v>0</v>
      </c>
      <c r="G1705" s="152" t="s">
        <v>1783</v>
      </c>
    </row>
    <row r="1706" spans="2:7">
      <c r="B1706" s="163" t="s">
        <v>2337</v>
      </c>
      <c r="C1706" s="152" t="s">
        <v>1730</v>
      </c>
      <c r="D1706" s="152">
        <v>74</v>
      </c>
      <c r="E1706" s="152">
        <v>746</v>
      </c>
      <c r="F1706" s="152">
        <v>7461</v>
      </c>
      <c r="G1706" s="152" t="s">
        <v>1784</v>
      </c>
    </row>
    <row r="1707" spans="2:7">
      <c r="B1707" s="163" t="s">
        <v>2337</v>
      </c>
      <c r="C1707" s="152" t="s">
        <v>1730</v>
      </c>
      <c r="D1707" s="152">
        <v>74</v>
      </c>
      <c r="E1707" s="152">
        <v>746</v>
      </c>
      <c r="F1707" s="152">
        <v>7462</v>
      </c>
      <c r="G1707" s="152" t="s">
        <v>1785</v>
      </c>
    </row>
    <row r="1708" spans="2:7">
      <c r="B1708" s="163" t="s">
        <v>2337</v>
      </c>
      <c r="C1708" s="152" t="s">
        <v>1730</v>
      </c>
      <c r="D1708" s="152">
        <v>74</v>
      </c>
      <c r="E1708" s="152">
        <v>749</v>
      </c>
      <c r="F1708" s="152">
        <v>0</v>
      </c>
      <c r="G1708" s="152" t="s">
        <v>1786</v>
      </c>
    </row>
    <row r="1709" spans="2:7">
      <c r="B1709" s="163" t="s">
        <v>2337</v>
      </c>
      <c r="C1709" s="152" t="s">
        <v>1730</v>
      </c>
      <c r="D1709" s="152">
        <v>74</v>
      </c>
      <c r="E1709" s="152">
        <v>749</v>
      </c>
      <c r="F1709" s="152">
        <v>7499</v>
      </c>
      <c r="G1709" s="152" t="s">
        <v>1786</v>
      </c>
    </row>
    <row r="1710" spans="2:7">
      <c r="B1710" s="163" t="s">
        <v>2338</v>
      </c>
      <c r="C1710" s="152" t="s">
        <v>1787</v>
      </c>
      <c r="D1710" s="152">
        <v>0</v>
      </c>
      <c r="E1710" s="152">
        <v>0</v>
      </c>
      <c r="F1710" s="152">
        <v>0</v>
      </c>
      <c r="G1710" s="152" t="s">
        <v>1788</v>
      </c>
    </row>
    <row r="1711" spans="2:7">
      <c r="B1711" s="163" t="s">
        <v>2337</v>
      </c>
      <c r="C1711" s="152" t="s">
        <v>1787</v>
      </c>
      <c r="D1711" s="152">
        <v>75</v>
      </c>
      <c r="E1711" s="152">
        <v>0</v>
      </c>
      <c r="F1711" s="152">
        <v>0</v>
      </c>
      <c r="G1711" s="152" t="s">
        <v>1789</v>
      </c>
    </row>
    <row r="1712" spans="2:7">
      <c r="B1712" s="163" t="s">
        <v>2337</v>
      </c>
      <c r="C1712" s="152" t="s">
        <v>1787</v>
      </c>
      <c r="D1712" s="152">
        <v>75</v>
      </c>
      <c r="E1712" s="152">
        <v>750</v>
      </c>
      <c r="F1712" s="152">
        <v>0</v>
      </c>
      <c r="G1712" s="152" t="s">
        <v>1790</v>
      </c>
    </row>
    <row r="1713" spans="2:7">
      <c r="B1713" s="163" t="s">
        <v>2337</v>
      </c>
      <c r="C1713" s="152" t="s">
        <v>1787</v>
      </c>
      <c r="D1713" s="152">
        <v>75</v>
      </c>
      <c r="E1713" s="152">
        <v>750</v>
      </c>
      <c r="F1713" s="152">
        <v>7500</v>
      </c>
      <c r="G1713" s="152" t="s">
        <v>548</v>
      </c>
    </row>
    <row r="1714" spans="2:7">
      <c r="B1714" s="163" t="s">
        <v>2337</v>
      </c>
      <c r="C1714" s="152" t="s">
        <v>1787</v>
      </c>
      <c r="D1714" s="152">
        <v>75</v>
      </c>
      <c r="E1714" s="152">
        <v>750</v>
      </c>
      <c r="F1714" s="152">
        <v>7509</v>
      </c>
      <c r="G1714" s="152" t="s">
        <v>549</v>
      </c>
    </row>
    <row r="1715" spans="2:7">
      <c r="B1715" s="163" t="s">
        <v>2337</v>
      </c>
      <c r="C1715" s="152" t="s">
        <v>1787</v>
      </c>
      <c r="D1715" s="152">
        <v>75</v>
      </c>
      <c r="E1715" s="152">
        <v>751</v>
      </c>
      <c r="F1715" s="152">
        <v>0</v>
      </c>
      <c r="G1715" s="152" t="s">
        <v>1791</v>
      </c>
    </row>
    <row r="1716" spans="2:7">
      <c r="B1716" s="163" t="s">
        <v>2337</v>
      </c>
      <c r="C1716" s="152" t="s">
        <v>1787</v>
      </c>
      <c r="D1716" s="152">
        <v>75</v>
      </c>
      <c r="E1716" s="152">
        <v>751</v>
      </c>
      <c r="F1716" s="152">
        <v>7511</v>
      </c>
      <c r="G1716" s="152" t="s">
        <v>1791</v>
      </c>
    </row>
    <row r="1717" spans="2:7">
      <c r="B1717" s="163" t="s">
        <v>2337</v>
      </c>
      <c r="C1717" s="152" t="s">
        <v>1787</v>
      </c>
      <c r="D1717" s="152">
        <v>75</v>
      </c>
      <c r="E1717" s="152">
        <v>752</v>
      </c>
      <c r="F1717" s="152">
        <v>0</v>
      </c>
      <c r="G1717" s="152" t="s">
        <v>1792</v>
      </c>
    </row>
    <row r="1718" spans="2:7">
      <c r="B1718" s="163" t="s">
        <v>2337</v>
      </c>
      <c r="C1718" s="152" t="s">
        <v>1787</v>
      </c>
      <c r="D1718" s="152">
        <v>75</v>
      </c>
      <c r="E1718" s="152">
        <v>752</v>
      </c>
      <c r="F1718" s="152">
        <v>7521</v>
      </c>
      <c r="G1718" s="152" t="s">
        <v>1792</v>
      </c>
    </row>
    <row r="1719" spans="2:7">
      <c r="B1719" s="163" t="s">
        <v>2337</v>
      </c>
      <c r="C1719" s="152" t="s">
        <v>1787</v>
      </c>
      <c r="D1719" s="152">
        <v>75</v>
      </c>
      <c r="E1719" s="152">
        <v>753</v>
      </c>
      <c r="F1719" s="152">
        <v>0</v>
      </c>
      <c r="G1719" s="152" t="s">
        <v>1793</v>
      </c>
    </row>
    <row r="1720" spans="2:7">
      <c r="B1720" s="163" t="s">
        <v>2337</v>
      </c>
      <c r="C1720" s="152" t="s">
        <v>1787</v>
      </c>
      <c r="D1720" s="152">
        <v>75</v>
      </c>
      <c r="E1720" s="152">
        <v>753</v>
      </c>
      <c r="F1720" s="152">
        <v>7531</v>
      </c>
      <c r="G1720" s="152" t="s">
        <v>1793</v>
      </c>
    </row>
    <row r="1721" spans="2:7">
      <c r="B1721" s="163" t="s">
        <v>2337</v>
      </c>
      <c r="C1721" s="152" t="s">
        <v>1787</v>
      </c>
      <c r="D1721" s="152">
        <v>75</v>
      </c>
      <c r="E1721" s="152">
        <v>759</v>
      </c>
      <c r="F1721" s="152">
        <v>0</v>
      </c>
      <c r="G1721" s="152" t="s">
        <v>1794</v>
      </c>
    </row>
    <row r="1722" spans="2:7">
      <c r="B1722" s="163" t="s">
        <v>2337</v>
      </c>
      <c r="C1722" s="152" t="s">
        <v>1787</v>
      </c>
      <c r="D1722" s="152">
        <v>75</v>
      </c>
      <c r="E1722" s="152">
        <v>759</v>
      </c>
      <c r="F1722" s="152">
        <v>7591</v>
      </c>
      <c r="G1722" s="152" t="s">
        <v>1795</v>
      </c>
    </row>
    <row r="1723" spans="2:7">
      <c r="B1723" s="163" t="s">
        <v>2337</v>
      </c>
      <c r="C1723" s="152" t="s">
        <v>1787</v>
      </c>
      <c r="D1723" s="152">
        <v>75</v>
      </c>
      <c r="E1723" s="152">
        <v>759</v>
      </c>
      <c r="F1723" s="152">
        <v>7592</v>
      </c>
      <c r="G1723" s="152" t="s">
        <v>1796</v>
      </c>
    </row>
    <row r="1724" spans="2:7">
      <c r="B1724" s="163" t="s">
        <v>2337</v>
      </c>
      <c r="C1724" s="152" t="s">
        <v>1787</v>
      </c>
      <c r="D1724" s="152">
        <v>75</v>
      </c>
      <c r="E1724" s="152">
        <v>759</v>
      </c>
      <c r="F1724" s="152">
        <v>7599</v>
      </c>
      <c r="G1724" s="152" t="s">
        <v>1797</v>
      </c>
    </row>
    <row r="1725" spans="2:7">
      <c r="B1725" s="163" t="s">
        <v>2336</v>
      </c>
      <c r="C1725" s="152" t="s">
        <v>1787</v>
      </c>
      <c r="D1725" s="152">
        <v>76</v>
      </c>
      <c r="E1725" s="152">
        <v>0</v>
      </c>
      <c r="F1725" s="152">
        <v>0</v>
      </c>
      <c r="G1725" s="152" t="s">
        <v>1798</v>
      </c>
    </row>
    <row r="1726" spans="2:7">
      <c r="B1726" s="163" t="s">
        <v>2336</v>
      </c>
      <c r="C1726" s="152" t="s">
        <v>1787</v>
      </c>
      <c r="D1726" s="152">
        <v>76</v>
      </c>
      <c r="E1726" s="152">
        <v>760</v>
      </c>
      <c r="F1726" s="152">
        <v>0</v>
      </c>
      <c r="G1726" s="152" t="s">
        <v>2314</v>
      </c>
    </row>
    <row r="1727" spans="2:7">
      <c r="B1727" s="163" t="s">
        <v>2336</v>
      </c>
      <c r="C1727" s="152" t="s">
        <v>1787</v>
      </c>
      <c r="D1727" s="152">
        <v>76</v>
      </c>
      <c r="E1727" s="152">
        <v>760</v>
      </c>
      <c r="F1727" s="152">
        <v>7600</v>
      </c>
      <c r="G1727" s="152" t="s">
        <v>548</v>
      </c>
    </row>
    <row r="1728" spans="2:7">
      <c r="B1728" s="163" t="s">
        <v>2336</v>
      </c>
      <c r="C1728" s="152" t="s">
        <v>1787</v>
      </c>
      <c r="D1728" s="152">
        <v>76</v>
      </c>
      <c r="E1728" s="152">
        <v>760</v>
      </c>
      <c r="F1728" s="152">
        <v>7609</v>
      </c>
      <c r="G1728" s="152" t="s">
        <v>549</v>
      </c>
    </row>
    <row r="1729" spans="2:7">
      <c r="B1729" s="163" t="s">
        <v>2336</v>
      </c>
      <c r="C1729" s="152" t="s">
        <v>1787</v>
      </c>
      <c r="D1729" s="152">
        <v>76</v>
      </c>
      <c r="E1729" s="152">
        <v>761</v>
      </c>
      <c r="F1729" s="152">
        <v>0</v>
      </c>
      <c r="G1729" s="152" t="s">
        <v>2315</v>
      </c>
    </row>
    <row r="1730" spans="2:7">
      <c r="B1730" s="163" t="s">
        <v>2336</v>
      </c>
      <c r="C1730" s="152" t="s">
        <v>1787</v>
      </c>
      <c r="D1730" s="152">
        <v>76</v>
      </c>
      <c r="E1730" s="152">
        <v>761</v>
      </c>
      <c r="F1730" s="152">
        <v>7611</v>
      </c>
      <c r="G1730" s="152" t="s">
        <v>2315</v>
      </c>
    </row>
    <row r="1731" spans="2:7">
      <c r="B1731" s="163" t="s">
        <v>2336</v>
      </c>
      <c r="C1731" s="152" t="s">
        <v>1787</v>
      </c>
      <c r="D1731" s="152">
        <v>76</v>
      </c>
      <c r="E1731" s="152">
        <v>762</v>
      </c>
      <c r="F1731" s="152">
        <v>0</v>
      </c>
      <c r="G1731" s="152" t="s">
        <v>2316</v>
      </c>
    </row>
    <row r="1732" spans="2:7">
      <c r="B1732" s="163" t="s">
        <v>2336</v>
      </c>
      <c r="C1732" s="152" t="s">
        <v>1787</v>
      </c>
      <c r="D1732" s="152">
        <v>76</v>
      </c>
      <c r="E1732" s="152">
        <v>762</v>
      </c>
      <c r="F1732" s="152">
        <v>7621</v>
      </c>
      <c r="G1732" s="152" t="s">
        <v>2317</v>
      </c>
    </row>
    <row r="1733" spans="2:7">
      <c r="B1733" s="163" t="s">
        <v>2336</v>
      </c>
      <c r="C1733" s="152" t="s">
        <v>1787</v>
      </c>
      <c r="D1733" s="152">
        <v>76</v>
      </c>
      <c r="E1733" s="152">
        <v>762</v>
      </c>
      <c r="F1733" s="152">
        <v>7622</v>
      </c>
      <c r="G1733" s="152" t="s">
        <v>2318</v>
      </c>
    </row>
    <row r="1734" spans="2:7">
      <c r="B1734" s="163" t="s">
        <v>2336</v>
      </c>
      <c r="C1734" s="152" t="s">
        <v>1787</v>
      </c>
      <c r="D1734" s="152">
        <v>76</v>
      </c>
      <c r="E1734" s="152">
        <v>762</v>
      </c>
      <c r="F1734" s="152">
        <v>7623</v>
      </c>
      <c r="G1734" s="152" t="s">
        <v>2319</v>
      </c>
    </row>
    <row r="1735" spans="2:7">
      <c r="B1735" s="163" t="s">
        <v>2336</v>
      </c>
      <c r="C1735" s="152" t="s">
        <v>1787</v>
      </c>
      <c r="D1735" s="152">
        <v>76</v>
      </c>
      <c r="E1735" s="152">
        <v>762</v>
      </c>
      <c r="F1735" s="152">
        <v>7624</v>
      </c>
      <c r="G1735" s="152" t="s">
        <v>2320</v>
      </c>
    </row>
    <row r="1736" spans="2:7">
      <c r="B1736" s="163" t="s">
        <v>2336</v>
      </c>
      <c r="C1736" s="152" t="s">
        <v>1787</v>
      </c>
      <c r="D1736" s="152">
        <v>76</v>
      </c>
      <c r="E1736" s="152">
        <v>762</v>
      </c>
      <c r="F1736" s="152">
        <v>7625</v>
      </c>
      <c r="G1736" s="152" t="s">
        <v>2321</v>
      </c>
    </row>
    <row r="1737" spans="2:7">
      <c r="B1737" s="163" t="s">
        <v>2336</v>
      </c>
      <c r="C1737" s="152" t="s">
        <v>1787</v>
      </c>
      <c r="D1737" s="152">
        <v>76</v>
      </c>
      <c r="E1737" s="152">
        <v>762</v>
      </c>
      <c r="F1737" s="152">
        <v>7629</v>
      </c>
      <c r="G1737" s="152" t="s">
        <v>2322</v>
      </c>
    </row>
    <row r="1738" spans="2:7">
      <c r="B1738" s="163" t="s">
        <v>2336</v>
      </c>
      <c r="C1738" s="152" t="s">
        <v>1787</v>
      </c>
      <c r="D1738" s="152">
        <v>76</v>
      </c>
      <c r="E1738" s="152">
        <v>763</v>
      </c>
      <c r="F1738" s="152">
        <v>0</v>
      </c>
      <c r="G1738" s="152" t="s">
        <v>2323</v>
      </c>
    </row>
    <row r="1739" spans="2:7">
      <c r="B1739" s="163" t="s">
        <v>2336</v>
      </c>
      <c r="C1739" s="152" t="s">
        <v>1787</v>
      </c>
      <c r="D1739" s="152">
        <v>76</v>
      </c>
      <c r="E1739" s="152">
        <v>763</v>
      </c>
      <c r="F1739" s="152">
        <v>7631</v>
      </c>
      <c r="G1739" s="152" t="s">
        <v>2323</v>
      </c>
    </row>
    <row r="1740" spans="2:7">
      <c r="B1740" s="163" t="s">
        <v>2336</v>
      </c>
      <c r="C1740" s="152" t="s">
        <v>1787</v>
      </c>
      <c r="D1740" s="152">
        <v>76</v>
      </c>
      <c r="E1740" s="152">
        <v>764</v>
      </c>
      <c r="F1740" s="152">
        <v>0</v>
      </c>
      <c r="G1740" s="152" t="s">
        <v>2324</v>
      </c>
    </row>
    <row r="1741" spans="2:7">
      <c r="B1741" s="163" t="s">
        <v>2336</v>
      </c>
      <c r="C1741" s="152" t="s">
        <v>1787</v>
      </c>
      <c r="D1741" s="152">
        <v>76</v>
      </c>
      <c r="E1741" s="152">
        <v>764</v>
      </c>
      <c r="F1741" s="152">
        <v>7641</v>
      </c>
      <c r="G1741" s="152" t="s">
        <v>2324</v>
      </c>
    </row>
    <row r="1742" spans="2:7">
      <c r="B1742" s="163" t="s">
        <v>2336</v>
      </c>
      <c r="C1742" s="152" t="s">
        <v>1787</v>
      </c>
      <c r="D1742" s="152">
        <v>76</v>
      </c>
      <c r="E1742" s="152">
        <v>765</v>
      </c>
      <c r="F1742" s="152">
        <v>0</v>
      </c>
      <c r="G1742" s="152" t="s">
        <v>2325</v>
      </c>
    </row>
    <row r="1743" spans="2:7">
      <c r="B1743" s="163" t="s">
        <v>2336</v>
      </c>
      <c r="C1743" s="152" t="s">
        <v>1787</v>
      </c>
      <c r="D1743" s="152">
        <v>76</v>
      </c>
      <c r="E1743" s="152">
        <v>765</v>
      </c>
      <c r="F1743" s="152">
        <v>7651</v>
      </c>
      <c r="G1743" s="152" t="s">
        <v>2325</v>
      </c>
    </row>
    <row r="1744" spans="2:7">
      <c r="B1744" s="163" t="s">
        <v>2336</v>
      </c>
      <c r="C1744" s="152" t="s">
        <v>1787</v>
      </c>
      <c r="D1744" s="152">
        <v>76</v>
      </c>
      <c r="E1744" s="152">
        <v>766</v>
      </c>
      <c r="F1744" s="152">
        <v>0</v>
      </c>
      <c r="G1744" s="152" t="s">
        <v>2326</v>
      </c>
    </row>
    <row r="1745" spans="2:7">
      <c r="B1745" s="163" t="s">
        <v>2336</v>
      </c>
      <c r="C1745" s="152" t="s">
        <v>1787</v>
      </c>
      <c r="D1745" s="152">
        <v>76</v>
      </c>
      <c r="E1745" s="152">
        <v>766</v>
      </c>
      <c r="F1745" s="152">
        <v>7661</v>
      </c>
      <c r="G1745" s="152" t="s">
        <v>2326</v>
      </c>
    </row>
    <row r="1746" spans="2:7">
      <c r="B1746" s="163" t="s">
        <v>2336</v>
      </c>
      <c r="C1746" s="152" t="s">
        <v>1787</v>
      </c>
      <c r="D1746" s="152">
        <v>76</v>
      </c>
      <c r="E1746" s="152">
        <v>767</v>
      </c>
      <c r="F1746" s="152">
        <v>0</v>
      </c>
      <c r="G1746" s="152" t="s">
        <v>2327</v>
      </c>
    </row>
    <row r="1747" spans="2:7">
      <c r="B1747" s="163" t="s">
        <v>2336</v>
      </c>
      <c r="C1747" s="152" t="s">
        <v>1787</v>
      </c>
      <c r="D1747" s="152">
        <v>76</v>
      </c>
      <c r="E1747" s="152">
        <v>767</v>
      </c>
      <c r="F1747" s="152">
        <v>7671</v>
      </c>
      <c r="G1747" s="152" t="s">
        <v>2327</v>
      </c>
    </row>
    <row r="1748" spans="2:7">
      <c r="B1748" s="163" t="s">
        <v>2336</v>
      </c>
      <c r="C1748" s="152" t="s">
        <v>1787</v>
      </c>
      <c r="D1748" s="152">
        <v>76</v>
      </c>
      <c r="E1748" s="152">
        <v>769</v>
      </c>
      <c r="F1748" s="152">
        <v>0</v>
      </c>
      <c r="G1748" s="152" t="s">
        <v>2328</v>
      </c>
    </row>
    <row r="1749" spans="2:7">
      <c r="B1749" s="163" t="s">
        <v>2336</v>
      </c>
      <c r="C1749" s="152" t="s">
        <v>1787</v>
      </c>
      <c r="D1749" s="152">
        <v>76</v>
      </c>
      <c r="E1749" s="152">
        <v>769</v>
      </c>
      <c r="F1749" s="152">
        <v>7691</v>
      </c>
      <c r="G1749" s="152" t="s">
        <v>2329</v>
      </c>
    </row>
    <row r="1750" spans="2:7">
      <c r="B1750" s="163" t="s">
        <v>2336</v>
      </c>
      <c r="C1750" s="152" t="s">
        <v>1787</v>
      </c>
      <c r="D1750" s="152">
        <v>76</v>
      </c>
      <c r="E1750" s="152">
        <v>769</v>
      </c>
      <c r="F1750" s="152">
        <v>7692</v>
      </c>
      <c r="G1750" s="152" t="s">
        <v>2330</v>
      </c>
    </row>
    <row r="1751" spans="2:7">
      <c r="B1751" s="163" t="s">
        <v>2336</v>
      </c>
      <c r="C1751" s="152" t="s">
        <v>1787</v>
      </c>
      <c r="D1751" s="152">
        <v>76</v>
      </c>
      <c r="E1751" s="152">
        <v>769</v>
      </c>
      <c r="F1751" s="152">
        <v>7699</v>
      </c>
      <c r="G1751" s="152" t="s">
        <v>2331</v>
      </c>
    </row>
    <row r="1752" spans="2:7">
      <c r="B1752" s="163" t="s">
        <v>2336</v>
      </c>
      <c r="C1752" s="152" t="s">
        <v>1787</v>
      </c>
      <c r="D1752" s="152">
        <v>77</v>
      </c>
      <c r="E1752" s="152">
        <v>0</v>
      </c>
      <c r="F1752" s="152">
        <v>0</v>
      </c>
      <c r="G1752" s="152" t="s">
        <v>1799</v>
      </c>
    </row>
    <row r="1753" spans="2:7">
      <c r="B1753" s="163" t="s">
        <v>2336</v>
      </c>
      <c r="C1753" s="152" t="s">
        <v>1787</v>
      </c>
      <c r="D1753" s="152">
        <v>77</v>
      </c>
      <c r="E1753" s="152">
        <v>770</v>
      </c>
      <c r="F1753" s="152">
        <v>0</v>
      </c>
      <c r="G1753" s="152" t="s">
        <v>2332</v>
      </c>
    </row>
    <row r="1754" spans="2:7">
      <c r="B1754" s="163" t="s">
        <v>2336</v>
      </c>
      <c r="C1754" s="152" t="s">
        <v>1787</v>
      </c>
      <c r="D1754" s="152">
        <v>77</v>
      </c>
      <c r="E1754" s="152">
        <v>770</v>
      </c>
      <c r="F1754" s="152">
        <v>7700</v>
      </c>
      <c r="G1754" s="152" t="s">
        <v>548</v>
      </c>
    </row>
    <row r="1755" spans="2:7">
      <c r="B1755" s="163" t="s">
        <v>2336</v>
      </c>
      <c r="C1755" s="152" t="s">
        <v>1787</v>
      </c>
      <c r="D1755" s="152">
        <v>77</v>
      </c>
      <c r="E1755" s="152">
        <v>770</v>
      </c>
      <c r="F1755" s="152">
        <v>7709</v>
      </c>
      <c r="G1755" s="152" t="s">
        <v>549</v>
      </c>
    </row>
    <row r="1756" spans="2:7">
      <c r="B1756" s="163" t="s">
        <v>2336</v>
      </c>
      <c r="C1756" s="152" t="s">
        <v>1787</v>
      </c>
      <c r="D1756" s="152">
        <v>77</v>
      </c>
      <c r="E1756" s="152">
        <v>771</v>
      </c>
      <c r="F1756" s="152">
        <v>0</v>
      </c>
      <c r="G1756" s="152" t="s">
        <v>2333</v>
      </c>
    </row>
    <row r="1757" spans="2:7">
      <c r="B1757" s="163" t="s">
        <v>2336</v>
      </c>
      <c r="C1757" s="152" t="s">
        <v>1787</v>
      </c>
      <c r="D1757" s="152">
        <v>77</v>
      </c>
      <c r="E1757" s="152">
        <v>771</v>
      </c>
      <c r="F1757" s="152">
        <v>7711</v>
      </c>
      <c r="G1757" s="152" t="s">
        <v>2333</v>
      </c>
    </row>
    <row r="1758" spans="2:7">
      <c r="B1758" s="163" t="s">
        <v>2336</v>
      </c>
      <c r="C1758" s="152" t="s">
        <v>1787</v>
      </c>
      <c r="D1758" s="152">
        <v>77</v>
      </c>
      <c r="E1758" s="152">
        <v>772</v>
      </c>
      <c r="F1758" s="152">
        <v>0</v>
      </c>
      <c r="G1758" s="152" t="s">
        <v>2334</v>
      </c>
    </row>
    <row r="1759" spans="2:7">
      <c r="B1759" s="163" t="s">
        <v>2336</v>
      </c>
      <c r="C1759" s="152" t="s">
        <v>1787</v>
      </c>
      <c r="D1759" s="152">
        <v>77</v>
      </c>
      <c r="E1759" s="152">
        <v>772</v>
      </c>
      <c r="F1759" s="152">
        <v>7721</v>
      </c>
      <c r="G1759" s="152" t="s">
        <v>2334</v>
      </c>
    </row>
    <row r="1760" spans="2:7">
      <c r="B1760" s="163" t="s">
        <v>2337</v>
      </c>
      <c r="C1760" s="152" t="s">
        <v>1800</v>
      </c>
      <c r="D1760" s="152">
        <v>0</v>
      </c>
      <c r="E1760" s="152">
        <v>0</v>
      </c>
      <c r="F1760" s="152">
        <v>0</v>
      </c>
      <c r="G1760" s="152" t="s">
        <v>1801</v>
      </c>
    </row>
    <row r="1761" spans="2:7">
      <c r="B1761" s="163" t="s">
        <v>2337</v>
      </c>
      <c r="C1761" s="152" t="s">
        <v>1800</v>
      </c>
      <c r="D1761" s="152">
        <v>78</v>
      </c>
      <c r="E1761" s="152">
        <v>0</v>
      </c>
      <c r="F1761" s="152">
        <v>0</v>
      </c>
      <c r="G1761" s="152" t="s">
        <v>1802</v>
      </c>
    </row>
    <row r="1762" spans="2:7">
      <c r="B1762" s="163" t="s">
        <v>2337</v>
      </c>
      <c r="C1762" s="152" t="s">
        <v>1800</v>
      </c>
      <c r="D1762" s="152">
        <v>78</v>
      </c>
      <c r="E1762" s="152">
        <v>780</v>
      </c>
      <c r="F1762" s="152">
        <v>0</v>
      </c>
      <c r="G1762" s="152" t="s">
        <v>1803</v>
      </c>
    </row>
    <row r="1763" spans="2:7">
      <c r="B1763" s="163" t="s">
        <v>2337</v>
      </c>
      <c r="C1763" s="152" t="s">
        <v>1800</v>
      </c>
      <c r="D1763" s="152">
        <v>78</v>
      </c>
      <c r="E1763" s="152">
        <v>780</v>
      </c>
      <c r="F1763" s="152">
        <v>7800</v>
      </c>
      <c r="G1763" s="152" t="s">
        <v>548</v>
      </c>
    </row>
    <row r="1764" spans="2:7">
      <c r="B1764" s="163" t="s">
        <v>2337</v>
      </c>
      <c r="C1764" s="152" t="s">
        <v>1800</v>
      </c>
      <c r="D1764" s="152">
        <v>78</v>
      </c>
      <c r="E1764" s="152">
        <v>780</v>
      </c>
      <c r="F1764" s="152">
        <v>7809</v>
      </c>
      <c r="G1764" s="152" t="s">
        <v>549</v>
      </c>
    </row>
    <row r="1765" spans="2:7">
      <c r="B1765" s="163" t="s">
        <v>2337</v>
      </c>
      <c r="C1765" s="152" t="s">
        <v>1800</v>
      </c>
      <c r="D1765" s="152">
        <v>78</v>
      </c>
      <c r="E1765" s="152">
        <v>781</v>
      </c>
      <c r="F1765" s="152">
        <v>0</v>
      </c>
      <c r="G1765" s="152" t="s">
        <v>1804</v>
      </c>
    </row>
    <row r="1766" spans="2:7">
      <c r="B1766" s="163" t="s">
        <v>2337</v>
      </c>
      <c r="C1766" s="152" t="s">
        <v>1800</v>
      </c>
      <c r="D1766" s="152">
        <v>78</v>
      </c>
      <c r="E1766" s="152">
        <v>781</v>
      </c>
      <c r="F1766" s="152">
        <v>7811</v>
      </c>
      <c r="G1766" s="152" t="s">
        <v>1805</v>
      </c>
    </row>
    <row r="1767" spans="2:7">
      <c r="B1767" s="163" t="s">
        <v>2337</v>
      </c>
      <c r="C1767" s="152" t="s">
        <v>1800</v>
      </c>
      <c r="D1767" s="152">
        <v>78</v>
      </c>
      <c r="E1767" s="152">
        <v>781</v>
      </c>
      <c r="F1767" s="152">
        <v>7812</v>
      </c>
      <c r="G1767" s="152" t="s">
        <v>1806</v>
      </c>
    </row>
    <row r="1768" spans="2:7">
      <c r="B1768" s="163" t="s">
        <v>2337</v>
      </c>
      <c r="C1768" s="152" t="s">
        <v>1800</v>
      </c>
      <c r="D1768" s="152">
        <v>78</v>
      </c>
      <c r="E1768" s="152">
        <v>781</v>
      </c>
      <c r="F1768" s="152">
        <v>7813</v>
      </c>
      <c r="G1768" s="152" t="s">
        <v>1807</v>
      </c>
    </row>
    <row r="1769" spans="2:7">
      <c r="B1769" s="163" t="s">
        <v>2337</v>
      </c>
      <c r="C1769" s="152" t="s">
        <v>1800</v>
      </c>
      <c r="D1769" s="152">
        <v>78</v>
      </c>
      <c r="E1769" s="152">
        <v>782</v>
      </c>
      <c r="F1769" s="152">
        <v>0</v>
      </c>
      <c r="G1769" s="152" t="s">
        <v>1808</v>
      </c>
    </row>
    <row r="1770" spans="2:7">
      <c r="B1770" s="163" t="s">
        <v>2337</v>
      </c>
      <c r="C1770" s="152" t="s">
        <v>1800</v>
      </c>
      <c r="D1770" s="152">
        <v>78</v>
      </c>
      <c r="E1770" s="152">
        <v>782</v>
      </c>
      <c r="F1770" s="152">
        <v>7821</v>
      </c>
      <c r="G1770" s="152" t="s">
        <v>1808</v>
      </c>
    </row>
    <row r="1771" spans="2:7">
      <c r="B1771" s="163" t="s">
        <v>2337</v>
      </c>
      <c r="C1771" s="152" t="s">
        <v>1800</v>
      </c>
      <c r="D1771" s="152">
        <v>78</v>
      </c>
      <c r="E1771" s="152">
        <v>783</v>
      </c>
      <c r="F1771" s="152">
        <v>0</v>
      </c>
      <c r="G1771" s="152" t="s">
        <v>1809</v>
      </c>
    </row>
    <row r="1772" spans="2:7">
      <c r="B1772" s="163" t="s">
        <v>2337</v>
      </c>
      <c r="C1772" s="152" t="s">
        <v>1800</v>
      </c>
      <c r="D1772" s="152">
        <v>78</v>
      </c>
      <c r="E1772" s="152">
        <v>783</v>
      </c>
      <c r="F1772" s="152">
        <v>7831</v>
      </c>
      <c r="G1772" s="152" t="s">
        <v>1809</v>
      </c>
    </row>
    <row r="1773" spans="2:7">
      <c r="B1773" s="163" t="s">
        <v>2337</v>
      </c>
      <c r="C1773" s="152" t="s">
        <v>1800</v>
      </c>
      <c r="D1773" s="152">
        <v>78</v>
      </c>
      <c r="E1773" s="152">
        <v>784</v>
      </c>
      <c r="F1773" s="152">
        <v>0</v>
      </c>
      <c r="G1773" s="152" t="s">
        <v>1810</v>
      </c>
    </row>
    <row r="1774" spans="2:7">
      <c r="B1774" s="163" t="s">
        <v>2337</v>
      </c>
      <c r="C1774" s="152" t="s">
        <v>1800</v>
      </c>
      <c r="D1774" s="152">
        <v>78</v>
      </c>
      <c r="E1774" s="152">
        <v>784</v>
      </c>
      <c r="F1774" s="152">
        <v>7841</v>
      </c>
      <c r="G1774" s="152" t="s">
        <v>1810</v>
      </c>
    </row>
    <row r="1775" spans="2:7">
      <c r="B1775" s="163" t="s">
        <v>2337</v>
      </c>
      <c r="C1775" s="152" t="s">
        <v>1800</v>
      </c>
      <c r="D1775" s="152">
        <v>78</v>
      </c>
      <c r="E1775" s="152">
        <v>785</v>
      </c>
      <c r="F1775" s="152">
        <v>0</v>
      </c>
      <c r="G1775" s="152" t="s">
        <v>1811</v>
      </c>
    </row>
    <row r="1776" spans="2:7">
      <c r="B1776" s="163" t="s">
        <v>2337</v>
      </c>
      <c r="C1776" s="152" t="s">
        <v>1800</v>
      </c>
      <c r="D1776" s="152">
        <v>78</v>
      </c>
      <c r="E1776" s="152">
        <v>785</v>
      </c>
      <c r="F1776" s="152">
        <v>7851</v>
      </c>
      <c r="G1776" s="152" t="s">
        <v>1811</v>
      </c>
    </row>
    <row r="1777" spans="2:7">
      <c r="B1777" s="163" t="s">
        <v>2337</v>
      </c>
      <c r="C1777" s="152" t="s">
        <v>1800</v>
      </c>
      <c r="D1777" s="152">
        <v>78</v>
      </c>
      <c r="E1777" s="152">
        <v>789</v>
      </c>
      <c r="F1777" s="152">
        <v>0</v>
      </c>
      <c r="G1777" s="152" t="s">
        <v>1812</v>
      </c>
    </row>
    <row r="1778" spans="2:7">
      <c r="B1778" s="163" t="s">
        <v>2337</v>
      </c>
      <c r="C1778" s="152" t="s">
        <v>1800</v>
      </c>
      <c r="D1778" s="152">
        <v>78</v>
      </c>
      <c r="E1778" s="152">
        <v>789</v>
      </c>
      <c r="F1778" s="152">
        <v>7891</v>
      </c>
      <c r="G1778" s="152" t="s">
        <v>1813</v>
      </c>
    </row>
    <row r="1779" spans="2:7">
      <c r="B1779" s="163" t="s">
        <v>2337</v>
      </c>
      <c r="C1779" s="152" t="s">
        <v>1800</v>
      </c>
      <c r="D1779" s="152">
        <v>78</v>
      </c>
      <c r="E1779" s="152">
        <v>789</v>
      </c>
      <c r="F1779" s="152">
        <v>7892</v>
      </c>
      <c r="G1779" s="152" t="s">
        <v>1814</v>
      </c>
    </row>
    <row r="1780" spans="2:7">
      <c r="B1780" s="163" t="s">
        <v>2337</v>
      </c>
      <c r="C1780" s="152" t="s">
        <v>1800</v>
      </c>
      <c r="D1780" s="152">
        <v>78</v>
      </c>
      <c r="E1780" s="152">
        <v>789</v>
      </c>
      <c r="F1780" s="152">
        <v>7893</v>
      </c>
      <c r="G1780" s="152" t="s">
        <v>1815</v>
      </c>
    </row>
    <row r="1781" spans="2:7">
      <c r="B1781" s="163" t="s">
        <v>2337</v>
      </c>
      <c r="C1781" s="152" t="s">
        <v>1800</v>
      </c>
      <c r="D1781" s="152">
        <v>78</v>
      </c>
      <c r="E1781" s="152">
        <v>789</v>
      </c>
      <c r="F1781" s="152">
        <v>7894</v>
      </c>
      <c r="G1781" s="152" t="s">
        <v>1816</v>
      </c>
    </row>
    <row r="1782" spans="2:7">
      <c r="B1782" s="163" t="s">
        <v>2337</v>
      </c>
      <c r="C1782" s="152" t="s">
        <v>1800</v>
      </c>
      <c r="D1782" s="152">
        <v>78</v>
      </c>
      <c r="E1782" s="152">
        <v>789</v>
      </c>
      <c r="F1782" s="152">
        <v>7899</v>
      </c>
      <c r="G1782" s="152" t="s">
        <v>1817</v>
      </c>
    </row>
    <row r="1783" spans="2:7">
      <c r="B1783" s="163" t="s">
        <v>2337</v>
      </c>
      <c r="C1783" s="152" t="s">
        <v>1800</v>
      </c>
      <c r="D1783" s="152">
        <v>79</v>
      </c>
      <c r="E1783" s="152">
        <v>0</v>
      </c>
      <c r="F1783" s="152">
        <v>0</v>
      </c>
      <c r="G1783" s="152" t="s">
        <v>1818</v>
      </c>
    </row>
    <row r="1784" spans="2:7">
      <c r="B1784" s="163" t="s">
        <v>2337</v>
      </c>
      <c r="C1784" s="152" t="s">
        <v>1800</v>
      </c>
      <c r="D1784" s="152">
        <v>79</v>
      </c>
      <c r="E1784" s="152">
        <v>790</v>
      </c>
      <c r="F1784" s="152">
        <v>0</v>
      </c>
      <c r="G1784" s="152" t="s">
        <v>1819</v>
      </c>
    </row>
    <row r="1785" spans="2:7">
      <c r="B1785" s="163" t="s">
        <v>2337</v>
      </c>
      <c r="C1785" s="152" t="s">
        <v>1800</v>
      </c>
      <c r="D1785" s="152">
        <v>79</v>
      </c>
      <c r="E1785" s="152">
        <v>790</v>
      </c>
      <c r="F1785" s="152">
        <v>7900</v>
      </c>
      <c r="G1785" s="152" t="s">
        <v>548</v>
      </c>
    </row>
    <row r="1786" spans="2:7">
      <c r="B1786" s="163" t="s">
        <v>2337</v>
      </c>
      <c r="C1786" s="152" t="s">
        <v>1800</v>
      </c>
      <c r="D1786" s="152">
        <v>79</v>
      </c>
      <c r="E1786" s="152">
        <v>790</v>
      </c>
      <c r="F1786" s="152">
        <v>7909</v>
      </c>
      <c r="G1786" s="152" t="s">
        <v>549</v>
      </c>
    </row>
    <row r="1787" spans="2:7">
      <c r="B1787" s="163" t="s">
        <v>2337</v>
      </c>
      <c r="C1787" s="152" t="s">
        <v>1800</v>
      </c>
      <c r="D1787" s="152">
        <v>79</v>
      </c>
      <c r="E1787" s="152">
        <v>791</v>
      </c>
      <c r="F1787" s="152">
        <v>0</v>
      </c>
      <c r="G1787" s="152" t="s">
        <v>1820</v>
      </c>
    </row>
    <row r="1788" spans="2:7">
      <c r="B1788" s="163" t="s">
        <v>2337</v>
      </c>
      <c r="C1788" s="152" t="s">
        <v>1800</v>
      </c>
      <c r="D1788" s="152">
        <v>79</v>
      </c>
      <c r="E1788" s="152">
        <v>791</v>
      </c>
      <c r="F1788" s="152">
        <v>7911</v>
      </c>
      <c r="G1788" s="152" t="s">
        <v>1821</v>
      </c>
    </row>
    <row r="1789" spans="2:7">
      <c r="B1789" s="163" t="s">
        <v>2337</v>
      </c>
      <c r="C1789" s="152" t="s">
        <v>1800</v>
      </c>
      <c r="D1789" s="152">
        <v>79</v>
      </c>
      <c r="E1789" s="152">
        <v>791</v>
      </c>
      <c r="F1789" s="152">
        <v>7912</v>
      </c>
      <c r="G1789" s="152" t="s">
        <v>1822</v>
      </c>
    </row>
    <row r="1790" spans="2:7">
      <c r="B1790" s="163" t="s">
        <v>2337</v>
      </c>
      <c r="C1790" s="152" t="s">
        <v>1800</v>
      </c>
      <c r="D1790" s="152">
        <v>79</v>
      </c>
      <c r="E1790" s="152">
        <v>792</v>
      </c>
      <c r="F1790" s="152">
        <v>0</v>
      </c>
      <c r="G1790" s="152" t="s">
        <v>1823</v>
      </c>
    </row>
    <row r="1791" spans="2:7">
      <c r="B1791" s="163" t="s">
        <v>2337</v>
      </c>
      <c r="C1791" s="152" t="s">
        <v>1800</v>
      </c>
      <c r="D1791" s="152">
        <v>79</v>
      </c>
      <c r="E1791" s="152">
        <v>792</v>
      </c>
      <c r="F1791" s="152">
        <v>7921</v>
      </c>
      <c r="G1791" s="152" t="s">
        <v>1824</v>
      </c>
    </row>
    <row r="1792" spans="2:7">
      <c r="B1792" s="163" t="s">
        <v>2337</v>
      </c>
      <c r="C1792" s="152" t="s">
        <v>1800</v>
      </c>
      <c r="D1792" s="152">
        <v>79</v>
      </c>
      <c r="E1792" s="152">
        <v>792</v>
      </c>
      <c r="F1792" s="152">
        <v>7922</v>
      </c>
      <c r="G1792" s="152" t="s">
        <v>1825</v>
      </c>
    </row>
    <row r="1793" spans="2:7">
      <c r="B1793" s="163" t="s">
        <v>2337</v>
      </c>
      <c r="C1793" s="152" t="s">
        <v>1800</v>
      </c>
      <c r="D1793" s="152">
        <v>79</v>
      </c>
      <c r="E1793" s="152">
        <v>793</v>
      </c>
      <c r="F1793" s="152">
        <v>0</v>
      </c>
      <c r="G1793" s="152" t="s">
        <v>1826</v>
      </c>
    </row>
    <row r="1794" spans="2:7">
      <c r="B1794" s="163" t="s">
        <v>2337</v>
      </c>
      <c r="C1794" s="152" t="s">
        <v>1800</v>
      </c>
      <c r="D1794" s="152">
        <v>79</v>
      </c>
      <c r="E1794" s="152">
        <v>793</v>
      </c>
      <c r="F1794" s="152">
        <v>7931</v>
      </c>
      <c r="G1794" s="152" t="s">
        <v>1826</v>
      </c>
    </row>
    <row r="1795" spans="2:7">
      <c r="B1795" s="163" t="s">
        <v>2337</v>
      </c>
      <c r="C1795" s="152" t="s">
        <v>1800</v>
      </c>
      <c r="D1795" s="152">
        <v>79</v>
      </c>
      <c r="E1795" s="152">
        <v>794</v>
      </c>
      <c r="F1795" s="152">
        <v>0</v>
      </c>
      <c r="G1795" s="152" t="s">
        <v>1827</v>
      </c>
    </row>
    <row r="1796" spans="2:7">
      <c r="B1796" s="163" t="s">
        <v>2337</v>
      </c>
      <c r="C1796" s="152" t="s">
        <v>1800</v>
      </c>
      <c r="D1796" s="152">
        <v>79</v>
      </c>
      <c r="E1796" s="152">
        <v>794</v>
      </c>
      <c r="F1796" s="152">
        <v>7941</v>
      </c>
      <c r="G1796" s="152" t="s">
        <v>1827</v>
      </c>
    </row>
    <row r="1797" spans="2:7">
      <c r="B1797" s="163" t="s">
        <v>2337</v>
      </c>
      <c r="C1797" s="152" t="s">
        <v>1800</v>
      </c>
      <c r="D1797" s="152">
        <v>79</v>
      </c>
      <c r="E1797" s="152">
        <v>795</v>
      </c>
      <c r="F1797" s="152">
        <v>0</v>
      </c>
      <c r="G1797" s="152" t="s">
        <v>1828</v>
      </c>
    </row>
    <row r="1798" spans="2:7">
      <c r="B1798" s="163" t="s">
        <v>2337</v>
      </c>
      <c r="C1798" s="152" t="s">
        <v>1800</v>
      </c>
      <c r="D1798" s="152">
        <v>79</v>
      </c>
      <c r="E1798" s="152">
        <v>795</v>
      </c>
      <c r="F1798" s="152">
        <v>7951</v>
      </c>
      <c r="G1798" s="152" t="s">
        <v>1829</v>
      </c>
    </row>
    <row r="1799" spans="2:7">
      <c r="B1799" s="163" t="s">
        <v>2337</v>
      </c>
      <c r="C1799" s="152" t="s">
        <v>1800</v>
      </c>
      <c r="D1799" s="152">
        <v>79</v>
      </c>
      <c r="E1799" s="152">
        <v>795</v>
      </c>
      <c r="F1799" s="152">
        <v>7952</v>
      </c>
      <c r="G1799" s="152" t="s">
        <v>1830</v>
      </c>
    </row>
    <row r="1800" spans="2:7">
      <c r="B1800" s="163" t="s">
        <v>2337</v>
      </c>
      <c r="C1800" s="152" t="s">
        <v>1800</v>
      </c>
      <c r="D1800" s="152">
        <v>79</v>
      </c>
      <c r="E1800" s="152">
        <v>796</v>
      </c>
      <c r="F1800" s="152">
        <v>0</v>
      </c>
      <c r="G1800" s="152" t="s">
        <v>1831</v>
      </c>
    </row>
    <row r="1801" spans="2:7">
      <c r="B1801" s="163" t="s">
        <v>2337</v>
      </c>
      <c r="C1801" s="152" t="s">
        <v>1800</v>
      </c>
      <c r="D1801" s="152">
        <v>79</v>
      </c>
      <c r="E1801" s="152">
        <v>796</v>
      </c>
      <c r="F1801" s="152">
        <v>7961</v>
      </c>
      <c r="G1801" s="152" t="s">
        <v>1832</v>
      </c>
    </row>
    <row r="1802" spans="2:7">
      <c r="B1802" s="163" t="s">
        <v>2337</v>
      </c>
      <c r="C1802" s="152" t="s">
        <v>1800</v>
      </c>
      <c r="D1802" s="152">
        <v>79</v>
      </c>
      <c r="E1802" s="152">
        <v>796</v>
      </c>
      <c r="F1802" s="152">
        <v>7962</v>
      </c>
      <c r="G1802" s="152" t="s">
        <v>1833</v>
      </c>
    </row>
    <row r="1803" spans="2:7">
      <c r="B1803" s="163" t="s">
        <v>2337</v>
      </c>
      <c r="C1803" s="152" t="s">
        <v>1800</v>
      </c>
      <c r="D1803" s="152">
        <v>79</v>
      </c>
      <c r="E1803" s="152">
        <v>796</v>
      </c>
      <c r="F1803" s="152">
        <v>7963</v>
      </c>
      <c r="G1803" s="152" t="s">
        <v>1834</v>
      </c>
    </row>
    <row r="1804" spans="2:7">
      <c r="B1804" s="163" t="s">
        <v>2337</v>
      </c>
      <c r="C1804" s="152" t="s">
        <v>1800</v>
      </c>
      <c r="D1804" s="152">
        <v>79</v>
      </c>
      <c r="E1804" s="152">
        <v>799</v>
      </c>
      <c r="F1804" s="152">
        <v>0</v>
      </c>
      <c r="G1804" s="152" t="s">
        <v>1835</v>
      </c>
    </row>
    <row r="1805" spans="2:7">
      <c r="B1805" s="163" t="s">
        <v>2337</v>
      </c>
      <c r="C1805" s="152" t="s">
        <v>1800</v>
      </c>
      <c r="D1805" s="152">
        <v>79</v>
      </c>
      <c r="E1805" s="152">
        <v>799</v>
      </c>
      <c r="F1805" s="152">
        <v>7991</v>
      </c>
      <c r="G1805" s="152" t="s">
        <v>1836</v>
      </c>
    </row>
    <row r="1806" spans="2:7">
      <c r="B1806" s="163" t="s">
        <v>2337</v>
      </c>
      <c r="C1806" s="152" t="s">
        <v>1800</v>
      </c>
      <c r="D1806" s="152">
        <v>79</v>
      </c>
      <c r="E1806" s="152">
        <v>799</v>
      </c>
      <c r="F1806" s="152">
        <v>7992</v>
      </c>
      <c r="G1806" s="152" t="s">
        <v>1837</v>
      </c>
    </row>
    <row r="1807" spans="2:7">
      <c r="B1807" s="163" t="s">
        <v>2337</v>
      </c>
      <c r="C1807" s="152" t="s">
        <v>1800</v>
      </c>
      <c r="D1807" s="152">
        <v>79</v>
      </c>
      <c r="E1807" s="152">
        <v>799</v>
      </c>
      <c r="F1807" s="152">
        <v>7993</v>
      </c>
      <c r="G1807" s="152" t="s">
        <v>1838</v>
      </c>
    </row>
    <row r="1808" spans="2:7">
      <c r="B1808" s="163" t="s">
        <v>2337</v>
      </c>
      <c r="C1808" s="152" t="s">
        <v>1800</v>
      </c>
      <c r="D1808" s="152">
        <v>79</v>
      </c>
      <c r="E1808" s="152">
        <v>799</v>
      </c>
      <c r="F1808" s="152">
        <v>7999</v>
      </c>
      <c r="G1808" s="152" t="s">
        <v>1839</v>
      </c>
    </row>
    <row r="1809" spans="2:7">
      <c r="B1809" s="163" t="s">
        <v>2337</v>
      </c>
      <c r="C1809" s="152" t="s">
        <v>1800</v>
      </c>
      <c r="D1809" s="152">
        <v>80</v>
      </c>
      <c r="E1809" s="152">
        <v>0</v>
      </c>
      <c r="F1809" s="152">
        <v>0</v>
      </c>
      <c r="G1809" s="152" t="s">
        <v>1840</v>
      </c>
    </row>
    <row r="1810" spans="2:7">
      <c r="B1810" s="163" t="s">
        <v>2337</v>
      </c>
      <c r="C1810" s="152" t="s">
        <v>1800</v>
      </c>
      <c r="D1810" s="152">
        <v>80</v>
      </c>
      <c r="E1810" s="152">
        <v>800</v>
      </c>
      <c r="F1810" s="152">
        <v>0</v>
      </c>
      <c r="G1810" s="152" t="s">
        <v>1841</v>
      </c>
    </row>
    <row r="1811" spans="2:7">
      <c r="B1811" s="163" t="s">
        <v>2337</v>
      </c>
      <c r="C1811" s="152" t="s">
        <v>1800</v>
      </c>
      <c r="D1811" s="152">
        <v>80</v>
      </c>
      <c r="E1811" s="152">
        <v>800</v>
      </c>
      <c r="F1811" s="152">
        <v>8000</v>
      </c>
      <c r="G1811" s="152" t="s">
        <v>548</v>
      </c>
    </row>
    <row r="1812" spans="2:7">
      <c r="B1812" s="163" t="s">
        <v>2337</v>
      </c>
      <c r="C1812" s="152" t="s">
        <v>1800</v>
      </c>
      <c r="D1812" s="152">
        <v>80</v>
      </c>
      <c r="E1812" s="152">
        <v>800</v>
      </c>
      <c r="F1812" s="152">
        <v>8009</v>
      </c>
      <c r="G1812" s="152" t="s">
        <v>549</v>
      </c>
    </row>
    <row r="1813" spans="2:7">
      <c r="B1813" s="163" t="s">
        <v>2337</v>
      </c>
      <c r="C1813" s="152" t="s">
        <v>1800</v>
      </c>
      <c r="D1813" s="152">
        <v>80</v>
      </c>
      <c r="E1813" s="152">
        <v>801</v>
      </c>
      <c r="F1813" s="152">
        <v>0</v>
      </c>
      <c r="G1813" s="152" t="s">
        <v>1842</v>
      </c>
    </row>
    <row r="1814" spans="2:7">
      <c r="B1814" s="163" t="s">
        <v>2337</v>
      </c>
      <c r="C1814" s="152" t="s">
        <v>1800</v>
      </c>
      <c r="D1814" s="152">
        <v>80</v>
      </c>
      <c r="E1814" s="152">
        <v>801</v>
      </c>
      <c r="F1814" s="152">
        <v>8011</v>
      </c>
      <c r="G1814" s="152" t="s">
        <v>1842</v>
      </c>
    </row>
    <row r="1815" spans="2:7">
      <c r="B1815" s="163" t="s">
        <v>2337</v>
      </c>
      <c r="C1815" s="152" t="s">
        <v>1800</v>
      </c>
      <c r="D1815" s="152">
        <v>80</v>
      </c>
      <c r="E1815" s="152">
        <v>802</v>
      </c>
      <c r="F1815" s="152">
        <v>0</v>
      </c>
      <c r="G1815" s="152" t="s">
        <v>1843</v>
      </c>
    </row>
    <row r="1816" spans="2:7">
      <c r="B1816" s="163" t="s">
        <v>2337</v>
      </c>
      <c r="C1816" s="152" t="s">
        <v>1800</v>
      </c>
      <c r="D1816" s="152">
        <v>80</v>
      </c>
      <c r="E1816" s="152">
        <v>802</v>
      </c>
      <c r="F1816" s="152">
        <v>8021</v>
      </c>
      <c r="G1816" s="152" t="s">
        <v>1844</v>
      </c>
    </row>
    <row r="1817" spans="2:7">
      <c r="B1817" s="163" t="s">
        <v>2337</v>
      </c>
      <c r="C1817" s="152" t="s">
        <v>1800</v>
      </c>
      <c r="D1817" s="152">
        <v>80</v>
      </c>
      <c r="E1817" s="152">
        <v>802</v>
      </c>
      <c r="F1817" s="152">
        <v>8022</v>
      </c>
      <c r="G1817" s="152" t="s">
        <v>1845</v>
      </c>
    </row>
    <row r="1818" spans="2:7">
      <c r="B1818" s="163" t="s">
        <v>2337</v>
      </c>
      <c r="C1818" s="152" t="s">
        <v>1800</v>
      </c>
      <c r="D1818" s="152">
        <v>80</v>
      </c>
      <c r="E1818" s="152">
        <v>802</v>
      </c>
      <c r="F1818" s="152">
        <v>8023</v>
      </c>
      <c r="G1818" s="152" t="s">
        <v>1846</v>
      </c>
    </row>
    <row r="1819" spans="2:7">
      <c r="B1819" s="163" t="s">
        <v>2337</v>
      </c>
      <c r="C1819" s="152" t="s">
        <v>1800</v>
      </c>
      <c r="D1819" s="152">
        <v>80</v>
      </c>
      <c r="E1819" s="152">
        <v>802</v>
      </c>
      <c r="F1819" s="152">
        <v>8024</v>
      </c>
      <c r="G1819" s="152" t="s">
        <v>1847</v>
      </c>
    </row>
    <row r="1820" spans="2:7">
      <c r="B1820" s="163" t="s">
        <v>2337</v>
      </c>
      <c r="C1820" s="152" t="s">
        <v>1800</v>
      </c>
      <c r="D1820" s="152">
        <v>80</v>
      </c>
      <c r="E1820" s="152">
        <v>802</v>
      </c>
      <c r="F1820" s="152">
        <v>8025</v>
      </c>
      <c r="G1820" s="152" t="s">
        <v>1848</v>
      </c>
    </row>
    <row r="1821" spans="2:7">
      <c r="B1821" s="163" t="s">
        <v>2337</v>
      </c>
      <c r="C1821" s="152" t="s">
        <v>1800</v>
      </c>
      <c r="D1821" s="152">
        <v>80</v>
      </c>
      <c r="E1821" s="152">
        <v>803</v>
      </c>
      <c r="F1821" s="152">
        <v>0</v>
      </c>
      <c r="G1821" s="152" t="s">
        <v>1849</v>
      </c>
    </row>
    <row r="1822" spans="2:7">
      <c r="B1822" s="163" t="s">
        <v>2337</v>
      </c>
      <c r="C1822" s="152" t="s">
        <v>1800</v>
      </c>
      <c r="D1822" s="152">
        <v>80</v>
      </c>
      <c r="E1822" s="152">
        <v>803</v>
      </c>
      <c r="F1822" s="152">
        <v>8031</v>
      </c>
      <c r="G1822" s="152" t="s">
        <v>1850</v>
      </c>
    </row>
    <row r="1823" spans="2:7">
      <c r="B1823" s="163" t="s">
        <v>2337</v>
      </c>
      <c r="C1823" s="152" t="s">
        <v>1800</v>
      </c>
      <c r="D1823" s="152">
        <v>80</v>
      </c>
      <c r="E1823" s="152">
        <v>803</v>
      </c>
      <c r="F1823" s="152">
        <v>8032</v>
      </c>
      <c r="G1823" s="152" t="s">
        <v>1851</v>
      </c>
    </row>
    <row r="1824" spans="2:7">
      <c r="B1824" s="163" t="s">
        <v>2337</v>
      </c>
      <c r="C1824" s="152" t="s">
        <v>1800</v>
      </c>
      <c r="D1824" s="152">
        <v>80</v>
      </c>
      <c r="E1824" s="152">
        <v>803</v>
      </c>
      <c r="F1824" s="152">
        <v>8033</v>
      </c>
      <c r="G1824" s="152" t="s">
        <v>1852</v>
      </c>
    </row>
    <row r="1825" spans="2:7">
      <c r="B1825" s="163" t="s">
        <v>2337</v>
      </c>
      <c r="C1825" s="152" t="s">
        <v>1800</v>
      </c>
      <c r="D1825" s="152">
        <v>80</v>
      </c>
      <c r="E1825" s="152">
        <v>803</v>
      </c>
      <c r="F1825" s="152">
        <v>8034</v>
      </c>
      <c r="G1825" s="152" t="s">
        <v>1853</v>
      </c>
    </row>
    <row r="1826" spans="2:7">
      <c r="B1826" s="163" t="s">
        <v>2337</v>
      </c>
      <c r="C1826" s="152" t="s">
        <v>1800</v>
      </c>
      <c r="D1826" s="152">
        <v>80</v>
      </c>
      <c r="E1826" s="152">
        <v>803</v>
      </c>
      <c r="F1826" s="152">
        <v>8035</v>
      </c>
      <c r="G1826" s="152" t="s">
        <v>1854</v>
      </c>
    </row>
    <row r="1827" spans="2:7">
      <c r="B1827" s="163" t="s">
        <v>2337</v>
      </c>
      <c r="C1827" s="152" t="s">
        <v>1800</v>
      </c>
      <c r="D1827" s="152">
        <v>80</v>
      </c>
      <c r="E1827" s="152">
        <v>803</v>
      </c>
      <c r="F1827" s="152">
        <v>8036</v>
      </c>
      <c r="G1827" s="152" t="s">
        <v>1855</v>
      </c>
    </row>
    <row r="1828" spans="2:7">
      <c r="B1828" s="163" t="s">
        <v>2337</v>
      </c>
      <c r="C1828" s="152" t="s">
        <v>1800</v>
      </c>
      <c r="D1828" s="152">
        <v>80</v>
      </c>
      <c r="E1828" s="152">
        <v>804</v>
      </c>
      <c r="F1828" s="152">
        <v>0</v>
      </c>
      <c r="G1828" s="152" t="s">
        <v>1856</v>
      </c>
    </row>
    <row r="1829" spans="2:7">
      <c r="B1829" s="163" t="s">
        <v>2337</v>
      </c>
      <c r="C1829" s="152" t="s">
        <v>1800</v>
      </c>
      <c r="D1829" s="152">
        <v>80</v>
      </c>
      <c r="E1829" s="152">
        <v>804</v>
      </c>
      <c r="F1829" s="152">
        <v>8041</v>
      </c>
      <c r="G1829" s="152" t="s">
        <v>1857</v>
      </c>
    </row>
    <row r="1830" spans="2:7">
      <c r="B1830" s="163" t="s">
        <v>2337</v>
      </c>
      <c r="C1830" s="152" t="s">
        <v>1800</v>
      </c>
      <c r="D1830" s="152">
        <v>80</v>
      </c>
      <c r="E1830" s="152">
        <v>804</v>
      </c>
      <c r="F1830" s="152">
        <v>8042</v>
      </c>
      <c r="G1830" s="152" t="s">
        <v>1858</v>
      </c>
    </row>
    <row r="1831" spans="2:7">
      <c r="B1831" s="163" t="s">
        <v>2337</v>
      </c>
      <c r="C1831" s="152" t="s">
        <v>1800</v>
      </c>
      <c r="D1831" s="152">
        <v>80</v>
      </c>
      <c r="E1831" s="152">
        <v>804</v>
      </c>
      <c r="F1831" s="152">
        <v>8043</v>
      </c>
      <c r="G1831" s="152" t="s">
        <v>1859</v>
      </c>
    </row>
    <row r="1832" spans="2:7">
      <c r="B1832" s="163" t="s">
        <v>2337</v>
      </c>
      <c r="C1832" s="152" t="s">
        <v>1800</v>
      </c>
      <c r="D1832" s="152">
        <v>80</v>
      </c>
      <c r="E1832" s="152">
        <v>804</v>
      </c>
      <c r="F1832" s="152">
        <v>8044</v>
      </c>
      <c r="G1832" s="152" t="s">
        <v>1860</v>
      </c>
    </row>
    <row r="1833" spans="2:7">
      <c r="B1833" s="163" t="s">
        <v>2337</v>
      </c>
      <c r="C1833" s="152" t="s">
        <v>1800</v>
      </c>
      <c r="D1833" s="152">
        <v>80</v>
      </c>
      <c r="E1833" s="152">
        <v>804</v>
      </c>
      <c r="F1833" s="152">
        <v>8045</v>
      </c>
      <c r="G1833" s="152" t="s">
        <v>1861</v>
      </c>
    </row>
    <row r="1834" spans="2:7">
      <c r="B1834" s="163" t="s">
        <v>2337</v>
      </c>
      <c r="C1834" s="152" t="s">
        <v>1800</v>
      </c>
      <c r="D1834" s="152">
        <v>80</v>
      </c>
      <c r="E1834" s="152">
        <v>804</v>
      </c>
      <c r="F1834" s="152">
        <v>8046</v>
      </c>
      <c r="G1834" s="152" t="s">
        <v>1862</v>
      </c>
    </row>
    <row r="1835" spans="2:7">
      <c r="B1835" s="163" t="s">
        <v>2337</v>
      </c>
      <c r="C1835" s="152" t="s">
        <v>1800</v>
      </c>
      <c r="D1835" s="152">
        <v>80</v>
      </c>
      <c r="E1835" s="152">
        <v>804</v>
      </c>
      <c r="F1835" s="152">
        <v>8047</v>
      </c>
      <c r="G1835" s="152" t="s">
        <v>1863</v>
      </c>
    </row>
    <row r="1836" spans="2:7">
      <c r="B1836" s="163" t="s">
        <v>2337</v>
      </c>
      <c r="C1836" s="152" t="s">
        <v>1800</v>
      </c>
      <c r="D1836" s="152">
        <v>80</v>
      </c>
      <c r="E1836" s="152">
        <v>804</v>
      </c>
      <c r="F1836" s="152">
        <v>8048</v>
      </c>
      <c r="G1836" s="152" t="s">
        <v>1864</v>
      </c>
    </row>
    <row r="1837" spans="2:7">
      <c r="B1837" s="163" t="s">
        <v>2337</v>
      </c>
      <c r="C1837" s="152" t="s">
        <v>1800</v>
      </c>
      <c r="D1837" s="152">
        <v>80</v>
      </c>
      <c r="E1837" s="152">
        <v>805</v>
      </c>
      <c r="F1837" s="152">
        <v>0</v>
      </c>
      <c r="G1837" s="152" t="s">
        <v>1865</v>
      </c>
    </row>
    <row r="1838" spans="2:7">
      <c r="B1838" s="163" t="s">
        <v>2337</v>
      </c>
      <c r="C1838" s="152" t="s">
        <v>1800</v>
      </c>
      <c r="D1838" s="152">
        <v>80</v>
      </c>
      <c r="E1838" s="152">
        <v>805</v>
      </c>
      <c r="F1838" s="152">
        <v>8051</v>
      </c>
      <c r="G1838" s="152" t="s">
        <v>1866</v>
      </c>
    </row>
    <row r="1839" spans="2:7">
      <c r="B1839" s="163" t="s">
        <v>2337</v>
      </c>
      <c r="C1839" s="152" t="s">
        <v>1800</v>
      </c>
      <c r="D1839" s="152">
        <v>80</v>
      </c>
      <c r="E1839" s="152">
        <v>805</v>
      </c>
      <c r="F1839" s="152">
        <v>8052</v>
      </c>
      <c r="G1839" s="152" t="s">
        <v>1867</v>
      </c>
    </row>
    <row r="1840" spans="2:7">
      <c r="B1840" s="163" t="s">
        <v>2337</v>
      </c>
      <c r="C1840" s="152" t="s">
        <v>1800</v>
      </c>
      <c r="D1840" s="152">
        <v>80</v>
      </c>
      <c r="E1840" s="152">
        <v>805</v>
      </c>
      <c r="F1840" s="152">
        <v>8053</v>
      </c>
      <c r="G1840" s="152" t="s">
        <v>1868</v>
      </c>
    </row>
    <row r="1841" spans="2:7">
      <c r="B1841" s="163" t="s">
        <v>2337</v>
      </c>
      <c r="C1841" s="152" t="s">
        <v>1800</v>
      </c>
      <c r="D1841" s="152">
        <v>80</v>
      </c>
      <c r="E1841" s="152">
        <v>806</v>
      </c>
      <c r="F1841" s="152">
        <v>0</v>
      </c>
      <c r="G1841" s="152" t="s">
        <v>1869</v>
      </c>
    </row>
    <row r="1842" spans="2:7">
      <c r="B1842" s="163" t="s">
        <v>2337</v>
      </c>
      <c r="C1842" s="152" t="s">
        <v>1800</v>
      </c>
      <c r="D1842" s="152">
        <v>80</v>
      </c>
      <c r="E1842" s="152">
        <v>806</v>
      </c>
      <c r="F1842" s="152">
        <v>8061</v>
      </c>
      <c r="G1842" s="152" t="s">
        <v>1870</v>
      </c>
    </row>
    <row r="1843" spans="2:7">
      <c r="B1843" s="163" t="s">
        <v>2337</v>
      </c>
      <c r="C1843" s="152" t="s">
        <v>1800</v>
      </c>
      <c r="D1843" s="152">
        <v>80</v>
      </c>
      <c r="E1843" s="152">
        <v>806</v>
      </c>
      <c r="F1843" s="152">
        <v>8062</v>
      </c>
      <c r="G1843" s="152" t="s">
        <v>1871</v>
      </c>
    </row>
    <row r="1844" spans="2:7">
      <c r="B1844" s="163" t="s">
        <v>2337</v>
      </c>
      <c r="C1844" s="152" t="s">
        <v>1800</v>
      </c>
      <c r="D1844" s="152">
        <v>80</v>
      </c>
      <c r="E1844" s="152">
        <v>806</v>
      </c>
      <c r="F1844" s="152">
        <v>8063</v>
      </c>
      <c r="G1844" s="152" t="s">
        <v>1872</v>
      </c>
    </row>
    <row r="1845" spans="2:7">
      <c r="B1845" s="163" t="s">
        <v>2337</v>
      </c>
      <c r="C1845" s="152" t="s">
        <v>1800</v>
      </c>
      <c r="D1845" s="152">
        <v>80</v>
      </c>
      <c r="E1845" s="152">
        <v>806</v>
      </c>
      <c r="F1845" s="152">
        <v>8064</v>
      </c>
      <c r="G1845" s="152" t="s">
        <v>1873</v>
      </c>
    </row>
    <row r="1846" spans="2:7">
      <c r="B1846" s="163" t="s">
        <v>2337</v>
      </c>
      <c r="C1846" s="152" t="s">
        <v>1800</v>
      </c>
      <c r="D1846" s="152">
        <v>80</v>
      </c>
      <c r="E1846" s="152">
        <v>806</v>
      </c>
      <c r="F1846" s="152">
        <v>8065</v>
      </c>
      <c r="G1846" s="152" t="s">
        <v>1874</v>
      </c>
    </row>
    <row r="1847" spans="2:7">
      <c r="B1847" s="163" t="s">
        <v>2337</v>
      </c>
      <c r="C1847" s="152" t="s">
        <v>1800</v>
      </c>
      <c r="D1847" s="152">
        <v>80</v>
      </c>
      <c r="E1847" s="152">
        <v>806</v>
      </c>
      <c r="F1847" s="152">
        <v>8069</v>
      </c>
      <c r="G1847" s="152" t="s">
        <v>1875</v>
      </c>
    </row>
    <row r="1848" spans="2:7">
      <c r="B1848" s="163" t="s">
        <v>2337</v>
      </c>
      <c r="C1848" s="152" t="s">
        <v>1800</v>
      </c>
      <c r="D1848" s="152">
        <v>80</v>
      </c>
      <c r="E1848" s="152">
        <v>809</v>
      </c>
      <c r="F1848" s="152">
        <v>0</v>
      </c>
      <c r="G1848" s="152" t="s">
        <v>1876</v>
      </c>
    </row>
    <row r="1849" spans="2:7">
      <c r="B1849" s="163" t="s">
        <v>2337</v>
      </c>
      <c r="C1849" s="152" t="s">
        <v>1800</v>
      </c>
      <c r="D1849" s="152">
        <v>80</v>
      </c>
      <c r="E1849" s="152">
        <v>809</v>
      </c>
      <c r="F1849" s="152">
        <v>8091</v>
      </c>
      <c r="G1849" s="152" t="s">
        <v>1877</v>
      </c>
    </row>
    <row r="1850" spans="2:7">
      <c r="B1850" s="163" t="s">
        <v>2337</v>
      </c>
      <c r="C1850" s="152" t="s">
        <v>1800</v>
      </c>
      <c r="D1850" s="152">
        <v>80</v>
      </c>
      <c r="E1850" s="152">
        <v>809</v>
      </c>
      <c r="F1850" s="152">
        <v>8092</v>
      </c>
      <c r="G1850" s="152" t="s">
        <v>1878</v>
      </c>
    </row>
    <row r="1851" spans="2:7">
      <c r="B1851" s="163" t="s">
        <v>2337</v>
      </c>
      <c r="C1851" s="152" t="s">
        <v>1800</v>
      </c>
      <c r="D1851" s="152">
        <v>80</v>
      </c>
      <c r="E1851" s="152">
        <v>809</v>
      </c>
      <c r="F1851" s="152">
        <v>8093</v>
      </c>
      <c r="G1851" s="152" t="s">
        <v>1879</v>
      </c>
    </row>
    <row r="1852" spans="2:7">
      <c r="B1852" s="163" t="s">
        <v>2337</v>
      </c>
      <c r="C1852" s="152" t="s">
        <v>1800</v>
      </c>
      <c r="D1852" s="152">
        <v>80</v>
      </c>
      <c r="E1852" s="152">
        <v>809</v>
      </c>
      <c r="F1852" s="152">
        <v>8094</v>
      </c>
      <c r="G1852" s="152" t="s">
        <v>1880</v>
      </c>
    </row>
    <row r="1853" spans="2:7">
      <c r="B1853" s="163" t="s">
        <v>2337</v>
      </c>
      <c r="C1853" s="152" t="s">
        <v>1800</v>
      </c>
      <c r="D1853" s="152">
        <v>80</v>
      </c>
      <c r="E1853" s="152">
        <v>809</v>
      </c>
      <c r="F1853" s="152">
        <v>8095</v>
      </c>
      <c r="G1853" s="152" t="s">
        <v>1881</v>
      </c>
    </row>
    <row r="1854" spans="2:7">
      <c r="B1854" s="163" t="s">
        <v>2337</v>
      </c>
      <c r="C1854" s="152" t="s">
        <v>1800</v>
      </c>
      <c r="D1854" s="152">
        <v>80</v>
      </c>
      <c r="E1854" s="152">
        <v>809</v>
      </c>
      <c r="F1854" s="152">
        <v>8096</v>
      </c>
      <c r="G1854" s="152" t="s">
        <v>1882</v>
      </c>
    </row>
    <row r="1855" spans="2:7">
      <c r="B1855" s="163" t="s">
        <v>2337</v>
      </c>
      <c r="C1855" s="152" t="s">
        <v>1800</v>
      </c>
      <c r="D1855" s="152">
        <v>80</v>
      </c>
      <c r="E1855" s="152">
        <v>809</v>
      </c>
      <c r="F1855" s="152">
        <v>8099</v>
      </c>
      <c r="G1855" s="152" t="s">
        <v>1883</v>
      </c>
    </row>
    <row r="1856" spans="2:7">
      <c r="B1856" s="163" t="s">
        <v>2337</v>
      </c>
      <c r="C1856" s="152" t="s">
        <v>1884</v>
      </c>
      <c r="D1856" s="152">
        <v>0</v>
      </c>
      <c r="E1856" s="152">
        <v>0</v>
      </c>
      <c r="F1856" s="152">
        <v>0</v>
      </c>
      <c r="G1856" s="152" t="s">
        <v>1885</v>
      </c>
    </row>
    <row r="1857" spans="2:7">
      <c r="B1857" s="163" t="s">
        <v>2337</v>
      </c>
      <c r="C1857" s="152" t="s">
        <v>1884</v>
      </c>
      <c r="D1857" s="152">
        <v>81</v>
      </c>
      <c r="E1857" s="152">
        <v>0</v>
      </c>
      <c r="F1857" s="152">
        <v>0</v>
      </c>
      <c r="G1857" s="152" t="s">
        <v>1886</v>
      </c>
    </row>
    <row r="1858" spans="2:7">
      <c r="B1858" s="163" t="s">
        <v>2337</v>
      </c>
      <c r="C1858" s="152" t="s">
        <v>1884</v>
      </c>
      <c r="D1858" s="152">
        <v>81</v>
      </c>
      <c r="E1858" s="152">
        <v>810</v>
      </c>
      <c r="F1858" s="152">
        <v>0</v>
      </c>
      <c r="G1858" s="152" t="s">
        <v>1887</v>
      </c>
    </row>
    <row r="1859" spans="2:7">
      <c r="B1859" s="163" t="s">
        <v>2337</v>
      </c>
      <c r="C1859" s="152" t="s">
        <v>1884</v>
      </c>
      <c r="D1859" s="152">
        <v>81</v>
      </c>
      <c r="E1859" s="152">
        <v>810</v>
      </c>
      <c r="F1859" s="152">
        <v>8101</v>
      </c>
      <c r="G1859" s="152" t="s">
        <v>1588</v>
      </c>
    </row>
    <row r="1860" spans="2:7">
      <c r="B1860" s="163" t="s">
        <v>2337</v>
      </c>
      <c r="C1860" s="152" t="s">
        <v>1884</v>
      </c>
      <c r="D1860" s="152">
        <v>81</v>
      </c>
      <c r="E1860" s="152">
        <v>811</v>
      </c>
      <c r="F1860" s="152">
        <v>0</v>
      </c>
      <c r="G1860" s="152" t="s">
        <v>1888</v>
      </c>
    </row>
    <row r="1861" spans="2:7">
      <c r="B1861" s="163" t="s">
        <v>2337</v>
      </c>
      <c r="C1861" s="152" t="s">
        <v>1884</v>
      </c>
      <c r="D1861" s="152">
        <v>81</v>
      </c>
      <c r="E1861" s="152">
        <v>811</v>
      </c>
      <c r="F1861" s="152">
        <v>8111</v>
      </c>
      <c r="G1861" s="152" t="s">
        <v>1888</v>
      </c>
    </row>
    <row r="1862" spans="2:7">
      <c r="B1862" s="163" t="s">
        <v>2337</v>
      </c>
      <c r="C1862" s="152" t="s">
        <v>1884</v>
      </c>
      <c r="D1862" s="152">
        <v>81</v>
      </c>
      <c r="E1862" s="152">
        <v>812</v>
      </c>
      <c r="F1862" s="152">
        <v>0</v>
      </c>
      <c r="G1862" s="152" t="s">
        <v>1889</v>
      </c>
    </row>
    <row r="1863" spans="2:7">
      <c r="B1863" s="163" t="s">
        <v>2337</v>
      </c>
      <c r="C1863" s="152" t="s">
        <v>1884</v>
      </c>
      <c r="D1863" s="152">
        <v>81</v>
      </c>
      <c r="E1863" s="152">
        <v>812</v>
      </c>
      <c r="F1863" s="152">
        <v>8121</v>
      </c>
      <c r="G1863" s="152" t="s">
        <v>1889</v>
      </c>
    </row>
    <row r="1864" spans="2:7">
      <c r="B1864" s="163" t="s">
        <v>2337</v>
      </c>
      <c r="C1864" s="152" t="s">
        <v>1884</v>
      </c>
      <c r="D1864" s="152">
        <v>81</v>
      </c>
      <c r="E1864" s="152">
        <v>813</v>
      </c>
      <c r="F1864" s="152">
        <v>0</v>
      </c>
      <c r="G1864" s="152" t="s">
        <v>1890</v>
      </c>
    </row>
    <row r="1865" spans="2:7">
      <c r="B1865" s="163" t="s">
        <v>2337</v>
      </c>
      <c r="C1865" s="152" t="s">
        <v>1884</v>
      </c>
      <c r="D1865" s="152">
        <v>81</v>
      </c>
      <c r="E1865" s="152">
        <v>813</v>
      </c>
      <c r="F1865" s="152">
        <v>8131</v>
      </c>
      <c r="G1865" s="152" t="s">
        <v>1890</v>
      </c>
    </row>
    <row r="1866" spans="2:7">
      <c r="B1866" s="163" t="s">
        <v>2337</v>
      </c>
      <c r="C1866" s="152" t="s">
        <v>1884</v>
      </c>
      <c r="D1866" s="152">
        <v>81</v>
      </c>
      <c r="E1866" s="152">
        <v>814</v>
      </c>
      <c r="F1866" s="152">
        <v>0</v>
      </c>
      <c r="G1866" s="152" t="s">
        <v>1891</v>
      </c>
    </row>
    <row r="1867" spans="2:7">
      <c r="B1867" s="163" t="s">
        <v>2337</v>
      </c>
      <c r="C1867" s="152" t="s">
        <v>1884</v>
      </c>
      <c r="D1867" s="152">
        <v>81</v>
      </c>
      <c r="E1867" s="152">
        <v>814</v>
      </c>
      <c r="F1867" s="152">
        <v>8141</v>
      </c>
      <c r="G1867" s="152" t="s">
        <v>1892</v>
      </c>
    </row>
    <row r="1868" spans="2:7">
      <c r="B1868" s="163" t="s">
        <v>2337</v>
      </c>
      <c r="C1868" s="152" t="s">
        <v>1884</v>
      </c>
      <c r="D1868" s="152">
        <v>81</v>
      </c>
      <c r="E1868" s="152">
        <v>814</v>
      </c>
      <c r="F1868" s="152">
        <v>8142</v>
      </c>
      <c r="G1868" s="152" t="s">
        <v>1893</v>
      </c>
    </row>
    <row r="1869" spans="2:7">
      <c r="B1869" s="163" t="s">
        <v>2337</v>
      </c>
      <c r="C1869" s="152" t="s">
        <v>1884</v>
      </c>
      <c r="D1869" s="152">
        <v>81</v>
      </c>
      <c r="E1869" s="152">
        <v>815</v>
      </c>
      <c r="F1869" s="152">
        <v>0</v>
      </c>
      <c r="G1869" s="152" t="s">
        <v>1894</v>
      </c>
    </row>
    <row r="1870" spans="2:7">
      <c r="B1870" s="163" t="s">
        <v>2337</v>
      </c>
      <c r="C1870" s="152" t="s">
        <v>1884</v>
      </c>
      <c r="D1870" s="152">
        <v>81</v>
      </c>
      <c r="E1870" s="152">
        <v>815</v>
      </c>
      <c r="F1870" s="152">
        <v>8151</v>
      </c>
      <c r="G1870" s="152" t="s">
        <v>1894</v>
      </c>
    </row>
    <row r="1871" spans="2:7">
      <c r="B1871" s="163" t="s">
        <v>2337</v>
      </c>
      <c r="C1871" s="152" t="s">
        <v>1884</v>
      </c>
      <c r="D1871" s="152">
        <v>81</v>
      </c>
      <c r="E1871" s="152">
        <v>816</v>
      </c>
      <c r="F1871" s="152">
        <v>0</v>
      </c>
      <c r="G1871" s="152" t="s">
        <v>1895</v>
      </c>
    </row>
    <row r="1872" spans="2:7">
      <c r="B1872" s="163" t="s">
        <v>2337</v>
      </c>
      <c r="C1872" s="152" t="s">
        <v>1884</v>
      </c>
      <c r="D1872" s="152">
        <v>81</v>
      </c>
      <c r="E1872" s="152">
        <v>816</v>
      </c>
      <c r="F1872" s="152">
        <v>8161</v>
      </c>
      <c r="G1872" s="152" t="s">
        <v>1896</v>
      </c>
    </row>
    <row r="1873" spans="2:7">
      <c r="B1873" s="163" t="s">
        <v>2337</v>
      </c>
      <c r="C1873" s="152" t="s">
        <v>1884</v>
      </c>
      <c r="D1873" s="152">
        <v>81</v>
      </c>
      <c r="E1873" s="152">
        <v>816</v>
      </c>
      <c r="F1873" s="152">
        <v>8162</v>
      </c>
      <c r="G1873" s="152" t="s">
        <v>1897</v>
      </c>
    </row>
    <row r="1874" spans="2:7">
      <c r="B1874" s="163" t="s">
        <v>2337</v>
      </c>
      <c r="C1874" s="152" t="s">
        <v>1884</v>
      </c>
      <c r="D1874" s="152">
        <v>81</v>
      </c>
      <c r="E1874" s="152">
        <v>816</v>
      </c>
      <c r="F1874" s="152">
        <v>8163</v>
      </c>
      <c r="G1874" s="152" t="s">
        <v>1898</v>
      </c>
    </row>
    <row r="1875" spans="2:7">
      <c r="B1875" s="163" t="s">
        <v>2337</v>
      </c>
      <c r="C1875" s="152" t="s">
        <v>1884</v>
      </c>
      <c r="D1875" s="152">
        <v>81</v>
      </c>
      <c r="E1875" s="152">
        <v>817</v>
      </c>
      <c r="F1875" s="152">
        <v>0</v>
      </c>
      <c r="G1875" s="152" t="s">
        <v>1899</v>
      </c>
    </row>
    <row r="1876" spans="2:7">
      <c r="B1876" s="163" t="s">
        <v>2337</v>
      </c>
      <c r="C1876" s="152" t="s">
        <v>1884</v>
      </c>
      <c r="D1876" s="152">
        <v>81</v>
      </c>
      <c r="E1876" s="152">
        <v>817</v>
      </c>
      <c r="F1876" s="152">
        <v>8171</v>
      </c>
      <c r="G1876" s="152" t="s">
        <v>1900</v>
      </c>
    </row>
    <row r="1877" spans="2:7">
      <c r="B1877" s="163" t="s">
        <v>2337</v>
      </c>
      <c r="C1877" s="152" t="s">
        <v>1884</v>
      </c>
      <c r="D1877" s="152">
        <v>81</v>
      </c>
      <c r="E1877" s="152">
        <v>817</v>
      </c>
      <c r="F1877" s="152">
        <v>8172</v>
      </c>
      <c r="G1877" s="152" t="s">
        <v>1901</v>
      </c>
    </row>
    <row r="1878" spans="2:7">
      <c r="B1878" s="163" t="s">
        <v>2337</v>
      </c>
      <c r="C1878" s="152" t="s">
        <v>1884</v>
      </c>
      <c r="D1878" s="152">
        <v>81</v>
      </c>
      <c r="E1878" s="152">
        <v>818</v>
      </c>
      <c r="F1878" s="152">
        <v>0</v>
      </c>
      <c r="G1878" s="152" t="s">
        <v>1902</v>
      </c>
    </row>
    <row r="1879" spans="2:7">
      <c r="B1879" s="163" t="s">
        <v>2337</v>
      </c>
      <c r="C1879" s="152" t="s">
        <v>1884</v>
      </c>
      <c r="D1879" s="152">
        <v>81</v>
      </c>
      <c r="E1879" s="152">
        <v>818</v>
      </c>
      <c r="F1879" s="152">
        <v>8181</v>
      </c>
      <c r="G1879" s="152" t="s">
        <v>1902</v>
      </c>
    </row>
    <row r="1880" spans="2:7">
      <c r="B1880" s="163" t="s">
        <v>2337</v>
      </c>
      <c r="C1880" s="152" t="s">
        <v>1884</v>
      </c>
      <c r="D1880" s="152">
        <v>81</v>
      </c>
      <c r="E1880" s="152">
        <v>819</v>
      </c>
      <c r="F1880" s="152">
        <v>0</v>
      </c>
      <c r="G1880" s="152" t="s">
        <v>1903</v>
      </c>
    </row>
    <row r="1881" spans="2:7">
      <c r="B1881" s="163" t="s">
        <v>2337</v>
      </c>
      <c r="C1881" s="152" t="s">
        <v>1884</v>
      </c>
      <c r="D1881" s="152">
        <v>81</v>
      </c>
      <c r="E1881" s="152">
        <v>819</v>
      </c>
      <c r="F1881" s="152">
        <v>8191</v>
      </c>
      <c r="G1881" s="152" t="s">
        <v>1903</v>
      </c>
    </row>
    <row r="1882" spans="2:7">
      <c r="B1882" s="163" t="s">
        <v>2337</v>
      </c>
      <c r="C1882" s="152" t="s">
        <v>1884</v>
      </c>
      <c r="D1882" s="152">
        <v>82</v>
      </c>
      <c r="E1882" s="152">
        <v>0</v>
      </c>
      <c r="F1882" s="152">
        <v>0</v>
      </c>
      <c r="G1882" s="152" t="s">
        <v>1904</v>
      </c>
    </row>
    <row r="1883" spans="2:7">
      <c r="B1883" s="163" t="s">
        <v>2337</v>
      </c>
      <c r="C1883" s="152" t="s">
        <v>1884</v>
      </c>
      <c r="D1883" s="152">
        <v>82</v>
      </c>
      <c r="E1883" s="152">
        <v>820</v>
      </c>
      <c r="F1883" s="152">
        <v>0</v>
      </c>
      <c r="G1883" s="152" t="s">
        <v>1905</v>
      </c>
    </row>
    <row r="1884" spans="2:7">
      <c r="B1884" s="163" t="s">
        <v>2337</v>
      </c>
      <c r="C1884" s="152" t="s">
        <v>1884</v>
      </c>
      <c r="D1884" s="152">
        <v>82</v>
      </c>
      <c r="E1884" s="152">
        <v>820</v>
      </c>
      <c r="F1884" s="152">
        <v>8200</v>
      </c>
      <c r="G1884" s="152" t="s">
        <v>548</v>
      </c>
    </row>
    <row r="1885" spans="2:7">
      <c r="B1885" s="163" t="s">
        <v>2337</v>
      </c>
      <c r="C1885" s="152" t="s">
        <v>1884</v>
      </c>
      <c r="D1885" s="152">
        <v>82</v>
      </c>
      <c r="E1885" s="152">
        <v>820</v>
      </c>
      <c r="F1885" s="152">
        <v>8209</v>
      </c>
      <c r="G1885" s="152" t="s">
        <v>549</v>
      </c>
    </row>
    <row r="1886" spans="2:7">
      <c r="B1886" s="163" t="s">
        <v>2337</v>
      </c>
      <c r="C1886" s="152" t="s">
        <v>1884</v>
      </c>
      <c r="D1886" s="152">
        <v>82</v>
      </c>
      <c r="E1886" s="152">
        <v>821</v>
      </c>
      <c r="F1886" s="152">
        <v>0</v>
      </c>
      <c r="G1886" s="152" t="s">
        <v>1906</v>
      </c>
    </row>
    <row r="1887" spans="2:7">
      <c r="B1887" s="163" t="s">
        <v>2337</v>
      </c>
      <c r="C1887" s="152" t="s">
        <v>1884</v>
      </c>
      <c r="D1887" s="152">
        <v>82</v>
      </c>
      <c r="E1887" s="152">
        <v>821</v>
      </c>
      <c r="F1887" s="152">
        <v>8211</v>
      </c>
      <c r="G1887" s="152" t="s">
        <v>1907</v>
      </c>
    </row>
    <row r="1888" spans="2:7">
      <c r="B1888" s="163" t="s">
        <v>2337</v>
      </c>
      <c r="C1888" s="152" t="s">
        <v>1884</v>
      </c>
      <c r="D1888" s="152">
        <v>82</v>
      </c>
      <c r="E1888" s="152">
        <v>821</v>
      </c>
      <c r="F1888" s="152">
        <v>8212</v>
      </c>
      <c r="G1888" s="152" t="s">
        <v>1908</v>
      </c>
    </row>
    <row r="1889" spans="2:7">
      <c r="B1889" s="163" t="s">
        <v>2337</v>
      </c>
      <c r="C1889" s="152" t="s">
        <v>1884</v>
      </c>
      <c r="D1889" s="152">
        <v>82</v>
      </c>
      <c r="E1889" s="152">
        <v>821</v>
      </c>
      <c r="F1889" s="152">
        <v>8213</v>
      </c>
      <c r="G1889" s="152" t="s">
        <v>1909</v>
      </c>
    </row>
    <row r="1890" spans="2:7">
      <c r="B1890" s="163" t="s">
        <v>2337</v>
      </c>
      <c r="C1890" s="152" t="s">
        <v>1884</v>
      </c>
      <c r="D1890" s="152">
        <v>82</v>
      </c>
      <c r="E1890" s="152">
        <v>821</v>
      </c>
      <c r="F1890" s="152">
        <v>8214</v>
      </c>
      <c r="G1890" s="152" t="s">
        <v>1910</v>
      </c>
    </row>
    <row r="1891" spans="2:7">
      <c r="B1891" s="163" t="s">
        <v>2337</v>
      </c>
      <c r="C1891" s="152" t="s">
        <v>1884</v>
      </c>
      <c r="D1891" s="152">
        <v>82</v>
      </c>
      <c r="E1891" s="152">
        <v>821</v>
      </c>
      <c r="F1891" s="152">
        <v>8215</v>
      </c>
      <c r="G1891" s="152" t="s">
        <v>1911</v>
      </c>
    </row>
    <row r="1892" spans="2:7">
      <c r="B1892" s="163" t="s">
        <v>2337</v>
      </c>
      <c r="C1892" s="152" t="s">
        <v>1884</v>
      </c>
      <c r="D1892" s="152">
        <v>82</v>
      </c>
      <c r="E1892" s="152">
        <v>821</v>
      </c>
      <c r="F1892" s="152">
        <v>8216</v>
      </c>
      <c r="G1892" s="152" t="s">
        <v>1912</v>
      </c>
    </row>
    <row r="1893" spans="2:7">
      <c r="B1893" s="163" t="s">
        <v>2337</v>
      </c>
      <c r="C1893" s="152" t="s">
        <v>1884</v>
      </c>
      <c r="D1893" s="152">
        <v>82</v>
      </c>
      <c r="E1893" s="152">
        <v>821</v>
      </c>
      <c r="F1893" s="152">
        <v>8219</v>
      </c>
      <c r="G1893" s="152" t="s">
        <v>1913</v>
      </c>
    </row>
    <row r="1894" spans="2:7">
      <c r="B1894" s="163" t="s">
        <v>2337</v>
      </c>
      <c r="C1894" s="152" t="s">
        <v>1884</v>
      </c>
      <c r="D1894" s="152">
        <v>82</v>
      </c>
      <c r="E1894" s="152">
        <v>822</v>
      </c>
      <c r="F1894" s="152">
        <v>0</v>
      </c>
      <c r="G1894" s="152" t="s">
        <v>1914</v>
      </c>
    </row>
    <row r="1895" spans="2:7">
      <c r="B1895" s="163" t="s">
        <v>2337</v>
      </c>
      <c r="C1895" s="152" t="s">
        <v>1884</v>
      </c>
      <c r="D1895" s="152">
        <v>82</v>
      </c>
      <c r="E1895" s="152">
        <v>822</v>
      </c>
      <c r="F1895" s="152">
        <v>8221</v>
      </c>
      <c r="G1895" s="152" t="s">
        <v>1915</v>
      </c>
    </row>
    <row r="1896" spans="2:7">
      <c r="B1896" s="163" t="s">
        <v>2337</v>
      </c>
      <c r="C1896" s="152" t="s">
        <v>1884</v>
      </c>
      <c r="D1896" s="152">
        <v>82</v>
      </c>
      <c r="E1896" s="152">
        <v>822</v>
      </c>
      <c r="F1896" s="152">
        <v>8222</v>
      </c>
      <c r="G1896" s="152" t="s">
        <v>1916</v>
      </c>
    </row>
    <row r="1897" spans="2:7">
      <c r="B1897" s="163" t="s">
        <v>2337</v>
      </c>
      <c r="C1897" s="152" t="s">
        <v>1884</v>
      </c>
      <c r="D1897" s="152">
        <v>82</v>
      </c>
      <c r="E1897" s="152">
        <v>822</v>
      </c>
      <c r="F1897" s="152">
        <v>8229</v>
      </c>
      <c r="G1897" s="152" t="s">
        <v>1917</v>
      </c>
    </row>
    <row r="1898" spans="2:7">
      <c r="B1898" s="163" t="s">
        <v>2337</v>
      </c>
      <c r="C1898" s="152" t="s">
        <v>1884</v>
      </c>
      <c r="D1898" s="152">
        <v>82</v>
      </c>
      <c r="E1898" s="152">
        <v>823</v>
      </c>
      <c r="F1898" s="152">
        <v>0</v>
      </c>
      <c r="G1898" s="152" t="s">
        <v>1918</v>
      </c>
    </row>
    <row r="1899" spans="2:7">
      <c r="B1899" s="163" t="s">
        <v>2337</v>
      </c>
      <c r="C1899" s="152" t="s">
        <v>1884</v>
      </c>
      <c r="D1899" s="152">
        <v>82</v>
      </c>
      <c r="E1899" s="152">
        <v>823</v>
      </c>
      <c r="F1899" s="152">
        <v>8231</v>
      </c>
      <c r="G1899" s="152" t="s">
        <v>1918</v>
      </c>
    </row>
    <row r="1900" spans="2:7">
      <c r="B1900" s="163" t="s">
        <v>2337</v>
      </c>
      <c r="C1900" s="152" t="s">
        <v>1884</v>
      </c>
      <c r="D1900" s="152">
        <v>82</v>
      </c>
      <c r="E1900" s="152">
        <v>824</v>
      </c>
      <c r="F1900" s="152">
        <v>0</v>
      </c>
      <c r="G1900" s="152" t="s">
        <v>1919</v>
      </c>
    </row>
    <row r="1901" spans="2:7">
      <c r="B1901" s="163" t="s">
        <v>2337</v>
      </c>
      <c r="C1901" s="152" t="s">
        <v>1884</v>
      </c>
      <c r="D1901" s="152">
        <v>82</v>
      </c>
      <c r="E1901" s="152">
        <v>824</v>
      </c>
      <c r="F1901" s="152">
        <v>8241</v>
      </c>
      <c r="G1901" s="152" t="s">
        <v>1920</v>
      </c>
    </row>
    <row r="1902" spans="2:7">
      <c r="B1902" s="163" t="s">
        <v>2337</v>
      </c>
      <c r="C1902" s="152" t="s">
        <v>1884</v>
      </c>
      <c r="D1902" s="152">
        <v>82</v>
      </c>
      <c r="E1902" s="152">
        <v>824</v>
      </c>
      <c r="F1902" s="152">
        <v>8242</v>
      </c>
      <c r="G1902" s="152" t="s">
        <v>1921</v>
      </c>
    </row>
    <row r="1903" spans="2:7">
      <c r="B1903" s="163" t="s">
        <v>2337</v>
      </c>
      <c r="C1903" s="152" t="s">
        <v>1884</v>
      </c>
      <c r="D1903" s="152">
        <v>82</v>
      </c>
      <c r="E1903" s="152">
        <v>824</v>
      </c>
      <c r="F1903" s="152">
        <v>8243</v>
      </c>
      <c r="G1903" s="152" t="s">
        <v>1922</v>
      </c>
    </row>
    <row r="1904" spans="2:7">
      <c r="B1904" s="163" t="s">
        <v>2337</v>
      </c>
      <c r="C1904" s="152" t="s">
        <v>1884</v>
      </c>
      <c r="D1904" s="152">
        <v>82</v>
      </c>
      <c r="E1904" s="152">
        <v>824</v>
      </c>
      <c r="F1904" s="152">
        <v>8244</v>
      </c>
      <c r="G1904" s="152" t="s">
        <v>1923</v>
      </c>
    </row>
    <row r="1905" spans="2:7">
      <c r="B1905" s="163" t="s">
        <v>2337</v>
      </c>
      <c r="C1905" s="152" t="s">
        <v>1884</v>
      </c>
      <c r="D1905" s="152">
        <v>82</v>
      </c>
      <c r="E1905" s="152">
        <v>824</v>
      </c>
      <c r="F1905" s="152">
        <v>8245</v>
      </c>
      <c r="G1905" s="152" t="s">
        <v>1924</v>
      </c>
    </row>
    <row r="1906" spans="2:7">
      <c r="B1906" s="163" t="s">
        <v>2337</v>
      </c>
      <c r="C1906" s="152" t="s">
        <v>1884</v>
      </c>
      <c r="D1906" s="152">
        <v>82</v>
      </c>
      <c r="E1906" s="152">
        <v>824</v>
      </c>
      <c r="F1906" s="152">
        <v>8246</v>
      </c>
      <c r="G1906" s="152" t="s">
        <v>1925</v>
      </c>
    </row>
    <row r="1907" spans="2:7">
      <c r="B1907" s="163" t="s">
        <v>2337</v>
      </c>
      <c r="C1907" s="152" t="s">
        <v>1884</v>
      </c>
      <c r="D1907" s="152">
        <v>82</v>
      </c>
      <c r="E1907" s="152">
        <v>824</v>
      </c>
      <c r="F1907" s="152">
        <v>8249</v>
      </c>
      <c r="G1907" s="152" t="s">
        <v>1926</v>
      </c>
    </row>
    <row r="1908" spans="2:7">
      <c r="B1908" s="163" t="s">
        <v>2337</v>
      </c>
      <c r="C1908" s="152" t="s">
        <v>1884</v>
      </c>
      <c r="D1908" s="152">
        <v>82</v>
      </c>
      <c r="E1908" s="152">
        <v>829</v>
      </c>
      <c r="F1908" s="152">
        <v>0</v>
      </c>
      <c r="G1908" s="152" t="s">
        <v>1927</v>
      </c>
    </row>
    <row r="1909" spans="2:7">
      <c r="B1909" s="163" t="s">
        <v>2337</v>
      </c>
      <c r="C1909" s="152" t="s">
        <v>1884</v>
      </c>
      <c r="D1909" s="152">
        <v>82</v>
      </c>
      <c r="E1909" s="152">
        <v>829</v>
      </c>
      <c r="F1909" s="152">
        <v>8299</v>
      </c>
      <c r="G1909" s="152" t="s">
        <v>1927</v>
      </c>
    </row>
    <row r="1910" spans="2:7">
      <c r="B1910" s="163" t="s">
        <v>2337</v>
      </c>
      <c r="C1910" s="152" t="s">
        <v>1928</v>
      </c>
      <c r="D1910" s="152">
        <v>0</v>
      </c>
      <c r="E1910" s="152">
        <v>0</v>
      </c>
      <c r="F1910" s="152">
        <v>0</v>
      </c>
      <c r="G1910" s="152" t="s">
        <v>1929</v>
      </c>
    </row>
    <row r="1911" spans="2:7">
      <c r="B1911" s="163" t="s">
        <v>2337</v>
      </c>
      <c r="C1911" s="152" t="s">
        <v>1928</v>
      </c>
      <c r="D1911" s="152">
        <v>83</v>
      </c>
      <c r="E1911" s="152">
        <v>0</v>
      </c>
      <c r="F1911" s="152">
        <v>0</v>
      </c>
      <c r="G1911" s="152" t="s">
        <v>1930</v>
      </c>
    </row>
    <row r="1912" spans="2:7">
      <c r="B1912" s="163" t="s">
        <v>2337</v>
      </c>
      <c r="C1912" s="152" t="s">
        <v>1928</v>
      </c>
      <c r="D1912" s="152">
        <v>83</v>
      </c>
      <c r="E1912" s="152">
        <v>830</v>
      </c>
      <c r="F1912" s="152">
        <v>0</v>
      </c>
      <c r="G1912" s="152" t="s">
        <v>1931</v>
      </c>
    </row>
    <row r="1913" spans="2:7">
      <c r="B1913" s="163" t="s">
        <v>2337</v>
      </c>
      <c r="C1913" s="152" t="s">
        <v>1928</v>
      </c>
      <c r="D1913" s="152">
        <v>83</v>
      </c>
      <c r="E1913" s="152">
        <v>830</v>
      </c>
      <c r="F1913" s="152">
        <v>8300</v>
      </c>
      <c r="G1913" s="152" t="s">
        <v>548</v>
      </c>
    </row>
    <row r="1914" spans="2:7">
      <c r="B1914" s="163" t="s">
        <v>2337</v>
      </c>
      <c r="C1914" s="152" t="s">
        <v>1928</v>
      </c>
      <c r="D1914" s="152">
        <v>83</v>
      </c>
      <c r="E1914" s="152">
        <v>830</v>
      </c>
      <c r="F1914" s="152">
        <v>8309</v>
      </c>
      <c r="G1914" s="152" t="s">
        <v>549</v>
      </c>
    </row>
    <row r="1915" spans="2:7">
      <c r="B1915" s="163" t="s">
        <v>2337</v>
      </c>
      <c r="C1915" s="152" t="s">
        <v>1928</v>
      </c>
      <c r="D1915" s="152">
        <v>83</v>
      </c>
      <c r="E1915" s="152">
        <v>831</v>
      </c>
      <c r="F1915" s="152">
        <v>0</v>
      </c>
      <c r="G1915" s="152" t="s">
        <v>1932</v>
      </c>
    </row>
    <row r="1916" spans="2:7">
      <c r="B1916" s="163" t="s">
        <v>2337</v>
      </c>
      <c r="C1916" s="152" t="s">
        <v>1928</v>
      </c>
      <c r="D1916" s="152">
        <v>83</v>
      </c>
      <c r="E1916" s="152">
        <v>831</v>
      </c>
      <c r="F1916" s="152">
        <v>8311</v>
      </c>
      <c r="G1916" s="152" t="s">
        <v>1933</v>
      </c>
    </row>
    <row r="1917" spans="2:7">
      <c r="B1917" s="163" t="s">
        <v>2337</v>
      </c>
      <c r="C1917" s="152" t="s">
        <v>1928</v>
      </c>
      <c r="D1917" s="152">
        <v>83</v>
      </c>
      <c r="E1917" s="152">
        <v>831</v>
      </c>
      <c r="F1917" s="152">
        <v>8312</v>
      </c>
      <c r="G1917" s="152" t="s">
        <v>1934</v>
      </c>
    </row>
    <row r="1918" spans="2:7">
      <c r="B1918" s="163" t="s">
        <v>2337</v>
      </c>
      <c r="C1918" s="152" t="s">
        <v>1928</v>
      </c>
      <c r="D1918" s="152">
        <v>83</v>
      </c>
      <c r="E1918" s="152">
        <v>832</v>
      </c>
      <c r="F1918" s="152">
        <v>0</v>
      </c>
      <c r="G1918" s="152" t="s">
        <v>1935</v>
      </c>
    </row>
    <row r="1919" spans="2:7">
      <c r="B1919" s="163" t="s">
        <v>2337</v>
      </c>
      <c r="C1919" s="152" t="s">
        <v>1928</v>
      </c>
      <c r="D1919" s="152">
        <v>83</v>
      </c>
      <c r="E1919" s="152">
        <v>832</v>
      </c>
      <c r="F1919" s="152">
        <v>8321</v>
      </c>
      <c r="G1919" s="152" t="s">
        <v>1936</v>
      </c>
    </row>
    <row r="1920" spans="2:7">
      <c r="B1920" s="163" t="s">
        <v>2337</v>
      </c>
      <c r="C1920" s="152" t="s">
        <v>1928</v>
      </c>
      <c r="D1920" s="152">
        <v>83</v>
      </c>
      <c r="E1920" s="152">
        <v>832</v>
      </c>
      <c r="F1920" s="152">
        <v>8322</v>
      </c>
      <c r="G1920" s="152" t="s">
        <v>1937</v>
      </c>
    </row>
    <row r="1921" spans="2:7">
      <c r="B1921" s="163" t="s">
        <v>2337</v>
      </c>
      <c r="C1921" s="152" t="s">
        <v>1928</v>
      </c>
      <c r="D1921" s="152">
        <v>83</v>
      </c>
      <c r="E1921" s="152">
        <v>833</v>
      </c>
      <c r="F1921" s="152">
        <v>0</v>
      </c>
      <c r="G1921" s="152" t="s">
        <v>1938</v>
      </c>
    </row>
    <row r="1922" spans="2:7">
      <c r="B1922" s="163" t="s">
        <v>2337</v>
      </c>
      <c r="C1922" s="152" t="s">
        <v>1928</v>
      </c>
      <c r="D1922" s="152">
        <v>83</v>
      </c>
      <c r="E1922" s="152">
        <v>833</v>
      </c>
      <c r="F1922" s="152">
        <v>8331</v>
      </c>
      <c r="G1922" s="152" t="s">
        <v>1938</v>
      </c>
    </row>
    <row r="1923" spans="2:7">
      <c r="B1923" s="163" t="s">
        <v>2337</v>
      </c>
      <c r="C1923" s="152" t="s">
        <v>1928</v>
      </c>
      <c r="D1923" s="152">
        <v>83</v>
      </c>
      <c r="E1923" s="152">
        <v>834</v>
      </c>
      <c r="F1923" s="152">
        <v>0</v>
      </c>
      <c r="G1923" s="152" t="s">
        <v>1939</v>
      </c>
    </row>
    <row r="1924" spans="2:7">
      <c r="B1924" s="163" t="s">
        <v>2337</v>
      </c>
      <c r="C1924" s="152" t="s">
        <v>1928</v>
      </c>
      <c r="D1924" s="152">
        <v>83</v>
      </c>
      <c r="E1924" s="152">
        <v>834</v>
      </c>
      <c r="F1924" s="152">
        <v>8341</v>
      </c>
      <c r="G1924" s="152" t="s">
        <v>1940</v>
      </c>
    </row>
    <row r="1925" spans="2:7">
      <c r="B1925" s="163" t="s">
        <v>2337</v>
      </c>
      <c r="C1925" s="152" t="s">
        <v>1928</v>
      </c>
      <c r="D1925" s="152">
        <v>83</v>
      </c>
      <c r="E1925" s="152">
        <v>834</v>
      </c>
      <c r="F1925" s="152">
        <v>8342</v>
      </c>
      <c r="G1925" s="152" t="s">
        <v>1941</v>
      </c>
    </row>
    <row r="1926" spans="2:7">
      <c r="B1926" s="163" t="s">
        <v>2337</v>
      </c>
      <c r="C1926" s="152" t="s">
        <v>1928</v>
      </c>
      <c r="D1926" s="152">
        <v>83</v>
      </c>
      <c r="E1926" s="152">
        <v>835</v>
      </c>
      <c r="F1926" s="152">
        <v>0</v>
      </c>
      <c r="G1926" s="152" t="s">
        <v>1942</v>
      </c>
    </row>
    <row r="1927" spans="2:7">
      <c r="B1927" s="163" t="s">
        <v>2337</v>
      </c>
      <c r="C1927" s="152" t="s">
        <v>1928</v>
      </c>
      <c r="D1927" s="152">
        <v>83</v>
      </c>
      <c r="E1927" s="152">
        <v>835</v>
      </c>
      <c r="F1927" s="152">
        <v>8351</v>
      </c>
      <c r="G1927" s="152" t="s">
        <v>1943</v>
      </c>
    </row>
    <row r="1928" spans="2:7">
      <c r="B1928" s="163" t="s">
        <v>2337</v>
      </c>
      <c r="C1928" s="152" t="s">
        <v>1928</v>
      </c>
      <c r="D1928" s="152">
        <v>83</v>
      </c>
      <c r="E1928" s="152">
        <v>835</v>
      </c>
      <c r="F1928" s="152">
        <v>8359</v>
      </c>
      <c r="G1928" s="152" t="s">
        <v>1944</v>
      </c>
    </row>
    <row r="1929" spans="2:7">
      <c r="B1929" s="163" t="s">
        <v>2337</v>
      </c>
      <c r="C1929" s="152" t="s">
        <v>1928</v>
      </c>
      <c r="D1929" s="152">
        <v>83</v>
      </c>
      <c r="E1929" s="152">
        <v>836</v>
      </c>
      <c r="F1929" s="152">
        <v>0</v>
      </c>
      <c r="G1929" s="152" t="s">
        <v>1945</v>
      </c>
    </row>
    <row r="1930" spans="2:7">
      <c r="B1930" s="163" t="s">
        <v>2337</v>
      </c>
      <c r="C1930" s="152" t="s">
        <v>1928</v>
      </c>
      <c r="D1930" s="152">
        <v>83</v>
      </c>
      <c r="E1930" s="152">
        <v>836</v>
      </c>
      <c r="F1930" s="152">
        <v>8361</v>
      </c>
      <c r="G1930" s="152" t="s">
        <v>1946</v>
      </c>
    </row>
    <row r="1931" spans="2:7">
      <c r="B1931" s="163" t="s">
        <v>2337</v>
      </c>
      <c r="C1931" s="152" t="s">
        <v>1928</v>
      </c>
      <c r="D1931" s="152">
        <v>83</v>
      </c>
      <c r="E1931" s="152">
        <v>836</v>
      </c>
      <c r="F1931" s="152">
        <v>8369</v>
      </c>
      <c r="G1931" s="152" t="s">
        <v>1947</v>
      </c>
    </row>
    <row r="1932" spans="2:7">
      <c r="B1932" s="163" t="s">
        <v>2337</v>
      </c>
      <c r="C1932" s="152" t="s">
        <v>1928</v>
      </c>
      <c r="D1932" s="152">
        <v>84</v>
      </c>
      <c r="E1932" s="152">
        <v>0</v>
      </c>
      <c r="F1932" s="152">
        <v>0</v>
      </c>
      <c r="G1932" s="152" t="s">
        <v>1948</v>
      </c>
    </row>
    <row r="1933" spans="2:7">
      <c r="B1933" s="163" t="s">
        <v>2337</v>
      </c>
      <c r="C1933" s="152" t="s">
        <v>1928</v>
      </c>
      <c r="D1933" s="152">
        <v>84</v>
      </c>
      <c r="E1933" s="152">
        <v>840</v>
      </c>
      <c r="F1933" s="152">
        <v>0</v>
      </c>
      <c r="G1933" s="152" t="s">
        <v>1949</v>
      </c>
    </row>
    <row r="1934" spans="2:7">
      <c r="B1934" s="163" t="s">
        <v>2337</v>
      </c>
      <c r="C1934" s="152" t="s">
        <v>1928</v>
      </c>
      <c r="D1934" s="152">
        <v>84</v>
      </c>
      <c r="E1934" s="152">
        <v>840</v>
      </c>
      <c r="F1934" s="152">
        <v>8400</v>
      </c>
      <c r="G1934" s="152" t="s">
        <v>548</v>
      </c>
    </row>
    <row r="1935" spans="2:7">
      <c r="B1935" s="163" t="s">
        <v>2337</v>
      </c>
      <c r="C1935" s="152" t="s">
        <v>1928</v>
      </c>
      <c r="D1935" s="152">
        <v>84</v>
      </c>
      <c r="E1935" s="152">
        <v>840</v>
      </c>
      <c r="F1935" s="152">
        <v>8409</v>
      </c>
      <c r="G1935" s="152" t="s">
        <v>549</v>
      </c>
    </row>
    <row r="1936" spans="2:7">
      <c r="B1936" s="163" t="s">
        <v>2337</v>
      </c>
      <c r="C1936" s="152" t="s">
        <v>1928</v>
      </c>
      <c r="D1936" s="152">
        <v>84</v>
      </c>
      <c r="E1936" s="152">
        <v>841</v>
      </c>
      <c r="F1936" s="152">
        <v>0</v>
      </c>
      <c r="G1936" s="152" t="s">
        <v>1950</v>
      </c>
    </row>
    <row r="1937" spans="2:7">
      <c r="B1937" s="163" t="s">
        <v>2337</v>
      </c>
      <c r="C1937" s="152" t="s">
        <v>1928</v>
      </c>
      <c r="D1937" s="152">
        <v>84</v>
      </c>
      <c r="E1937" s="152">
        <v>841</v>
      </c>
      <c r="F1937" s="152">
        <v>8411</v>
      </c>
      <c r="G1937" s="152" t="s">
        <v>1950</v>
      </c>
    </row>
    <row r="1938" spans="2:7">
      <c r="B1938" s="163" t="s">
        <v>2337</v>
      </c>
      <c r="C1938" s="152" t="s">
        <v>1928</v>
      </c>
      <c r="D1938" s="152">
        <v>84</v>
      </c>
      <c r="E1938" s="152">
        <v>842</v>
      </c>
      <c r="F1938" s="152">
        <v>0</v>
      </c>
      <c r="G1938" s="152" t="s">
        <v>1951</v>
      </c>
    </row>
    <row r="1939" spans="2:7">
      <c r="B1939" s="163" t="s">
        <v>2337</v>
      </c>
      <c r="C1939" s="152" t="s">
        <v>1928</v>
      </c>
      <c r="D1939" s="152">
        <v>84</v>
      </c>
      <c r="E1939" s="152">
        <v>842</v>
      </c>
      <c r="F1939" s="152">
        <v>8421</v>
      </c>
      <c r="G1939" s="152" t="s">
        <v>1952</v>
      </c>
    </row>
    <row r="1940" spans="2:7">
      <c r="B1940" s="163" t="s">
        <v>2337</v>
      </c>
      <c r="C1940" s="152" t="s">
        <v>1928</v>
      </c>
      <c r="D1940" s="152">
        <v>84</v>
      </c>
      <c r="E1940" s="152">
        <v>842</v>
      </c>
      <c r="F1940" s="152">
        <v>8422</v>
      </c>
      <c r="G1940" s="152" t="s">
        <v>1953</v>
      </c>
    </row>
    <row r="1941" spans="2:7">
      <c r="B1941" s="163" t="s">
        <v>2337</v>
      </c>
      <c r="C1941" s="152" t="s">
        <v>1928</v>
      </c>
      <c r="D1941" s="152">
        <v>84</v>
      </c>
      <c r="E1941" s="152">
        <v>842</v>
      </c>
      <c r="F1941" s="152">
        <v>8423</v>
      </c>
      <c r="G1941" s="152" t="s">
        <v>1954</v>
      </c>
    </row>
    <row r="1942" spans="2:7">
      <c r="B1942" s="163" t="s">
        <v>2337</v>
      </c>
      <c r="C1942" s="152" t="s">
        <v>1928</v>
      </c>
      <c r="D1942" s="152">
        <v>84</v>
      </c>
      <c r="E1942" s="152">
        <v>842</v>
      </c>
      <c r="F1942" s="152">
        <v>8429</v>
      </c>
      <c r="G1942" s="152" t="s">
        <v>1955</v>
      </c>
    </row>
    <row r="1943" spans="2:7">
      <c r="B1943" s="163" t="s">
        <v>2337</v>
      </c>
      <c r="C1943" s="152" t="s">
        <v>1928</v>
      </c>
      <c r="D1943" s="152">
        <v>84</v>
      </c>
      <c r="E1943" s="152">
        <v>849</v>
      </c>
      <c r="F1943" s="152">
        <v>0</v>
      </c>
      <c r="G1943" s="152" t="s">
        <v>1956</v>
      </c>
    </row>
    <row r="1944" spans="2:7">
      <c r="B1944" s="163" t="s">
        <v>2337</v>
      </c>
      <c r="C1944" s="152" t="s">
        <v>1928</v>
      </c>
      <c r="D1944" s="152">
        <v>84</v>
      </c>
      <c r="E1944" s="152">
        <v>849</v>
      </c>
      <c r="F1944" s="152">
        <v>8491</v>
      </c>
      <c r="G1944" s="152" t="s">
        <v>1957</v>
      </c>
    </row>
    <row r="1945" spans="2:7">
      <c r="B1945" s="163" t="s">
        <v>2337</v>
      </c>
      <c r="C1945" s="152" t="s">
        <v>1928</v>
      </c>
      <c r="D1945" s="152">
        <v>84</v>
      </c>
      <c r="E1945" s="152">
        <v>849</v>
      </c>
      <c r="F1945" s="152">
        <v>8492</v>
      </c>
      <c r="G1945" s="152" t="s">
        <v>1958</v>
      </c>
    </row>
    <row r="1946" spans="2:7">
      <c r="B1946" s="163" t="s">
        <v>2337</v>
      </c>
      <c r="C1946" s="152" t="s">
        <v>1928</v>
      </c>
      <c r="D1946" s="152">
        <v>84</v>
      </c>
      <c r="E1946" s="152">
        <v>849</v>
      </c>
      <c r="F1946" s="152">
        <v>8493</v>
      </c>
      <c r="G1946" s="152" t="s">
        <v>1959</v>
      </c>
    </row>
    <row r="1947" spans="2:7">
      <c r="B1947" s="163" t="s">
        <v>2337</v>
      </c>
      <c r="C1947" s="152" t="s">
        <v>1928</v>
      </c>
      <c r="D1947" s="152">
        <v>84</v>
      </c>
      <c r="E1947" s="152">
        <v>849</v>
      </c>
      <c r="F1947" s="152">
        <v>8499</v>
      </c>
      <c r="G1947" s="152" t="s">
        <v>1960</v>
      </c>
    </row>
    <row r="1948" spans="2:7">
      <c r="B1948" s="163" t="s">
        <v>2337</v>
      </c>
      <c r="C1948" s="152" t="s">
        <v>1928</v>
      </c>
      <c r="D1948" s="152">
        <v>85</v>
      </c>
      <c r="E1948" s="152">
        <v>0</v>
      </c>
      <c r="F1948" s="152">
        <v>0</v>
      </c>
      <c r="G1948" s="152" t="s">
        <v>1961</v>
      </c>
    </row>
    <row r="1949" spans="2:7">
      <c r="B1949" s="163" t="s">
        <v>2337</v>
      </c>
      <c r="C1949" s="152" t="s">
        <v>1928</v>
      </c>
      <c r="D1949" s="152">
        <v>85</v>
      </c>
      <c r="E1949" s="152">
        <v>850</v>
      </c>
      <c r="F1949" s="152">
        <v>0</v>
      </c>
      <c r="G1949" s="152" t="s">
        <v>1962</v>
      </c>
    </row>
    <row r="1950" spans="2:7">
      <c r="B1950" s="163" t="s">
        <v>2337</v>
      </c>
      <c r="C1950" s="152" t="s">
        <v>1928</v>
      </c>
      <c r="D1950" s="152">
        <v>85</v>
      </c>
      <c r="E1950" s="152">
        <v>850</v>
      </c>
      <c r="F1950" s="152">
        <v>8500</v>
      </c>
      <c r="G1950" s="152" t="s">
        <v>548</v>
      </c>
    </row>
    <row r="1951" spans="2:7">
      <c r="B1951" s="163" t="s">
        <v>2337</v>
      </c>
      <c r="C1951" s="152" t="s">
        <v>1928</v>
      </c>
      <c r="D1951" s="152">
        <v>85</v>
      </c>
      <c r="E1951" s="152">
        <v>850</v>
      </c>
      <c r="F1951" s="152">
        <v>8509</v>
      </c>
      <c r="G1951" s="152" t="s">
        <v>549</v>
      </c>
    </row>
    <row r="1952" spans="2:7">
      <c r="B1952" s="163" t="s">
        <v>2337</v>
      </c>
      <c r="C1952" s="152" t="s">
        <v>1928</v>
      </c>
      <c r="D1952" s="152">
        <v>85</v>
      </c>
      <c r="E1952" s="152">
        <v>851</v>
      </c>
      <c r="F1952" s="152">
        <v>0</v>
      </c>
      <c r="G1952" s="152" t="s">
        <v>1963</v>
      </c>
    </row>
    <row r="1953" spans="2:7">
      <c r="B1953" s="163" t="s">
        <v>2337</v>
      </c>
      <c r="C1953" s="152" t="s">
        <v>1928</v>
      </c>
      <c r="D1953" s="152">
        <v>85</v>
      </c>
      <c r="E1953" s="152">
        <v>851</v>
      </c>
      <c r="F1953" s="152">
        <v>8511</v>
      </c>
      <c r="G1953" s="152" t="s">
        <v>1963</v>
      </c>
    </row>
    <row r="1954" spans="2:7">
      <c r="B1954" s="163" t="s">
        <v>2337</v>
      </c>
      <c r="C1954" s="152" t="s">
        <v>1928</v>
      </c>
      <c r="D1954" s="152">
        <v>85</v>
      </c>
      <c r="E1954" s="152">
        <v>852</v>
      </c>
      <c r="F1954" s="152">
        <v>0</v>
      </c>
      <c r="G1954" s="152" t="s">
        <v>1964</v>
      </c>
    </row>
    <row r="1955" spans="2:7">
      <c r="B1955" s="163" t="s">
        <v>2337</v>
      </c>
      <c r="C1955" s="152" t="s">
        <v>1928</v>
      </c>
      <c r="D1955" s="152">
        <v>85</v>
      </c>
      <c r="E1955" s="152">
        <v>852</v>
      </c>
      <c r="F1955" s="152">
        <v>8521</v>
      </c>
      <c r="G1955" s="152" t="s">
        <v>1964</v>
      </c>
    </row>
    <row r="1956" spans="2:7">
      <c r="B1956" s="163" t="s">
        <v>2337</v>
      </c>
      <c r="C1956" s="152" t="s">
        <v>1928</v>
      </c>
      <c r="D1956" s="152">
        <v>85</v>
      </c>
      <c r="E1956" s="152">
        <v>853</v>
      </c>
      <c r="F1956" s="152">
        <v>0</v>
      </c>
      <c r="G1956" s="152" t="s">
        <v>1965</v>
      </c>
    </row>
    <row r="1957" spans="2:7">
      <c r="B1957" s="163" t="s">
        <v>2337</v>
      </c>
      <c r="C1957" s="152" t="s">
        <v>1928</v>
      </c>
      <c r="D1957" s="152">
        <v>85</v>
      </c>
      <c r="E1957" s="152">
        <v>853</v>
      </c>
      <c r="F1957" s="152">
        <v>8531</v>
      </c>
      <c r="G1957" s="152" t="s">
        <v>1966</v>
      </c>
    </row>
    <row r="1958" spans="2:7">
      <c r="B1958" s="163" t="s">
        <v>2337</v>
      </c>
      <c r="C1958" s="152" t="s">
        <v>1928</v>
      </c>
      <c r="D1958" s="152">
        <v>85</v>
      </c>
      <c r="E1958" s="152">
        <v>853</v>
      </c>
      <c r="F1958" s="152">
        <v>8539</v>
      </c>
      <c r="G1958" s="152" t="s">
        <v>1967</v>
      </c>
    </row>
    <row r="1959" spans="2:7">
      <c r="B1959" s="163" t="s">
        <v>2337</v>
      </c>
      <c r="C1959" s="152" t="s">
        <v>1928</v>
      </c>
      <c r="D1959" s="152">
        <v>85</v>
      </c>
      <c r="E1959" s="152">
        <v>854</v>
      </c>
      <c r="F1959" s="152">
        <v>0</v>
      </c>
      <c r="G1959" s="152" t="s">
        <v>1968</v>
      </c>
    </row>
    <row r="1960" spans="2:7">
      <c r="B1960" s="163" t="s">
        <v>2337</v>
      </c>
      <c r="C1960" s="152" t="s">
        <v>1928</v>
      </c>
      <c r="D1960" s="152">
        <v>85</v>
      </c>
      <c r="E1960" s="152">
        <v>854</v>
      </c>
      <c r="F1960" s="152">
        <v>8541</v>
      </c>
      <c r="G1960" s="152" t="s">
        <v>1969</v>
      </c>
    </row>
    <row r="1961" spans="2:7">
      <c r="B1961" s="163" t="s">
        <v>2337</v>
      </c>
      <c r="C1961" s="152" t="s">
        <v>1928</v>
      </c>
      <c r="D1961" s="152">
        <v>85</v>
      </c>
      <c r="E1961" s="152">
        <v>854</v>
      </c>
      <c r="F1961" s="152">
        <v>8542</v>
      </c>
      <c r="G1961" s="152" t="s">
        <v>1970</v>
      </c>
    </row>
    <row r="1962" spans="2:7">
      <c r="B1962" s="163" t="s">
        <v>2337</v>
      </c>
      <c r="C1962" s="152" t="s">
        <v>1928</v>
      </c>
      <c r="D1962" s="152">
        <v>85</v>
      </c>
      <c r="E1962" s="152">
        <v>854</v>
      </c>
      <c r="F1962" s="152">
        <v>8543</v>
      </c>
      <c r="G1962" s="152" t="s">
        <v>1971</v>
      </c>
    </row>
    <row r="1963" spans="2:7">
      <c r="B1963" s="163" t="s">
        <v>2337</v>
      </c>
      <c r="C1963" s="152" t="s">
        <v>1928</v>
      </c>
      <c r="D1963" s="152">
        <v>85</v>
      </c>
      <c r="E1963" s="152">
        <v>854</v>
      </c>
      <c r="F1963" s="152">
        <v>8544</v>
      </c>
      <c r="G1963" s="152" t="s">
        <v>1972</v>
      </c>
    </row>
    <row r="1964" spans="2:7">
      <c r="B1964" s="163" t="s">
        <v>2337</v>
      </c>
      <c r="C1964" s="152" t="s">
        <v>1928</v>
      </c>
      <c r="D1964" s="152">
        <v>85</v>
      </c>
      <c r="E1964" s="152">
        <v>854</v>
      </c>
      <c r="F1964" s="152">
        <v>8545</v>
      </c>
      <c r="G1964" s="152" t="s">
        <v>1973</v>
      </c>
    </row>
    <row r="1965" spans="2:7">
      <c r="B1965" s="163" t="s">
        <v>2337</v>
      </c>
      <c r="C1965" s="152" t="s">
        <v>1928</v>
      </c>
      <c r="D1965" s="152">
        <v>85</v>
      </c>
      <c r="E1965" s="152">
        <v>854</v>
      </c>
      <c r="F1965" s="152">
        <v>8546</v>
      </c>
      <c r="G1965" s="152" t="s">
        <v>1974</v>
      </c>
    </row>
    <row r="1966" spans="2:7">
      <c r="B1966" s="163" t="s">
        <v>2337</v>
      </c>
      <c r="C1966" s="152" t="s">
        <v>1928</v>
      </c>
      <c r="D1966" s="152">
        <v>85</v>
      </c>
      <c r="E1966" s="152">
        <v>854</v>
      </c>
      <c r="F1966" s="152">
        <v>8549</v>
      </c>
      <c r="G1966" s="152" t="s">
        <v>1975</v>
      </c>
    </row>
    <row r="1967" spans="2:7">
      <c r="B1967" s="163" t="s">
        <v>2337</v>
      </c>
      <c r="C1967" s="152" t="s">
        <v>1928</v>
      </c>
      <c r="D1967" s="152">
        <v>85</v>
      </c>
      <c r="E1967" s="152">
        <v>855</v>
      </c>
      <c r="F1967" s="152">
        <v>0</v>
      </c>
      <c r="G1967" s="152" t="s">
        <v>1976</v>
      </c>
    </row>
    <row r="1968" spans="2:7">
      <c r="B1968" s="163" t="s">
        <v>2337</v>
      </c>
      <c r="C1968" s="152" t="s">
        <v>1928</v>
      </c>
      <c r="D1968" s="152">
        <v>85</v>
      </c>
      <c r="E1968" s="152">
        <v>855</v>
      </c>
      <c r="F1968" s="152">
        <v>8551</v>
      </c>
      <c r="G1968" s="152" t="s">
        <v>1977</v>
      </c>
    </row>
    <row r="1969" spans="2:7">
      <c r="B1969" s="163" t="s">
        <v>2337</v>
      </c>
      <c r="C1969" s="152" t="s">
        <v>1928</v>
      </c>
      <c r="D1969" s="152">
        <v>85</v>
      </c>
      <c r="E1969" s="152">
        <v>855</v>
      </c>
      <c r="F1969" s="152">
        <v>8559</v>
      </c>
      <c r="G1969" s="152" t="s">
        <v>1978</v>
      </c>
    </row>
    <row r="1970" spans="2:7">
      <c r="B1970" s="163" t="s">
        <v>2337</v>
      </c>
      <c r="C1970" s="152" t="s">
        <v>1928</v>
      </c>
      <c r="D1970" s="152">
        <v>85</v>
      </c>
      <c r="E1970" s="152">
        <v>859</v>
      </c>
      <c r="F1970" s="152">
        <v>0</v>
      </c>
      <c r="G1970" s="152" t="s">
        <v>1979</v>
      </c>
    </row>
    <row r="1971" spans="2:7">
      <c r="B1971" s="163" t="s">
        <v>2337</v>
      </c>
      <c r="C1971" s="152" t="s">
        <v>1928</v>
      </c>
      <c r="D1971" s="152">
        <v>85</v>
      </c>
      <c r="E1971" s="152">
        <v>859</v>
      </c>
      <c r="F1971" s="152">
        <v>8591</v>
      </c>
      <c r="G1971" s="152" t="s">
        <v>1980</v>
      </c>
    </row>
    <row r="1972" spans="2:7">
      <c r="B1972" s="163" t="s">
        <v>2337</v>
      </c>
      <c r="C1972" s="152" t="s">
        <v>1928</v>
      </c>
      <c r="D1972" s="152">
        <v>85</v>
      </c>
      <c r="E1972" s="152">
        <v>859</v>
      </c>
      <c r="F1972" s="152">
        <v>8599</v>
      </c>
      <c r="G1972" s="152" t="s">
        <v>1981</v>
      </c>
    </row>
    <row r="1973" spans="2:7">
      <c r="B1973" s="163" t="s">
        <v>2337</v>
      </c>
      <c r="C1973" s="152" t="s">
        <v>1982</v>
      </c>
      <c r="D1973" s="152">
        <v>0</v>
      </c>
      <c r="E1973" s="152">
        <v>0</v>
      </c>
      <c r="F1973" s="152">
        <v>0</v>
      </c>
      <c r="G1973" s="152" t="s">
        <v>1983</v>
      </c>
    </row>
    <row r="1974" spans="2:7">
      <c r="B1974" s="163" t="s">
        <v>2337</v>
      </c>
      <c r="C1974" s="152" t="s">
        <v>1982</v>
      </c>
      <c r="D1974" s="152">
        <v>86</v>
      </c>
      <c r="E1974" s="152">
        <v>0</v>
      </c>
      <c r="F1974" s="152">
        <v>0</v>
      </c>
      <c r="G1974" s="152" t="s">
        <v>1984</v>
      </c>
    </row>
    <row r="1975" spans="2:7">
      <c r="B1975" s="163" t="s">
        <v>2337</v>
      </c>
      <c r="C1975" s="152" t="s">
        <v>1982</v>
      </c>
      <c r="D1975" s="152">
        <v>86</v>
      </c>
      <c r="E1975" s="152">
        <v>860</v>
      </c>
      <c r="F1975" s="152">
        <v>0</v>
      </c>
      <c r="G1975" s="152" t="s">
        <v>1985</v>
      </c>
    </row>
    <row r="1976" spans="2:7">
      <c r="B1976" s="163" t="s">
        <v>2337</v>
      </c>
      <c r="C1976" s="152" t="s">
        <v>1982</v>
      </c>
      <c r="D1976" s="152">
        <v>86</v>
      </c>
      <c r="E1976" s="152">
        <v>860</v>
      </c>
      <c r="F1976" s="152">
        <v>8601</v>
      </c>
      <c r="G1976" s="152" t="s">
        <v>1588</v>
      </c>
    </row>
    <row r="1977" spans="2:7">
      <c r="B1977" s="163" t="s">
        <v>2337</v>
      </c>
      <c r="C1977" s="152" t="s">
        <v>1982</v>
      </c>
      <c r="D1977" s="152">
        <v>86</v>
      </c>
      <c r="E1977" s="152">
        <v>861</v>
      </c>
      <c r="F1977" s="152">
        <v>0</v>
      </c>
      <c r="G1977" s="152" t="s">
        <v>1984</v>
      </c>
    </row>
    <row r="1978" spans="2:7">
      <c r="B1978" s="163" t="s">
        <v>2337</v>
      </c>
      <c r="C1978" s="152" t="s">
        <v>1982</v>
      </c>
      <c r="D1978" s="152">
        <v>86</v>
      </c>
      <c r="E1978" s="152">
        <v>861</v>
      </c>
      <c r="F1978" s="152">
        <v>8611</v>
      </c>
      <c r="G1978" s="152" t="s">
        <v>1984</v>
      </c>
    </row>
    <row r="1979" spans="2:7">
      <c r="B1979" s="163" t="s">
        <v>2337</v>
      </c>
      <c r="C1979" s="152" t="s">
        <v>1982</v>
      </c>
      <c r="D1979" s="152">
        <v>86</v>
      </c>
      <c r="E1979" s="152">
        <v>862</v>
      </c>
      <c r="F1979" s="152">
        <v>0</v>
      </c>
      <c r="G1979" s="152" t="s">
        <v>1986</v>
      </c>
    </row>
    <row r="1980" spans="2:7">
      <c r="B1980" s="163" t="s">
        <v>2337</v>
      </c>
      <c r="C1980" s="152" t="s">
        <v>1982</v>
      </c>
      <c r="D1980" s="152">
        <v>86</v>
      </c>
      <c r="E1980" s="152">
        <v>862</v>
      </c>
      <c r="F1980" s="152">
        <v>8621</v>
      </c>
      <c r="G1980" s="152" t="s">
        <v>1987</v>
      </c>
    </row>
    <row r="1981" spans="2:7">
      <c r="B1981" s="163" t="s">
        <v>2337</v>
      </c>
      <c r="C1981" s="152" t="s">
        <v>1982</v>
      </c>
      <c r="D1981" s="152">
        <v>86</v>
      </c>
      <c r="E1981" s="152">
        <v>862</v>
      </c>
      <c r="F1981" s="152">
        <v>8629</v>
      </c>
      <c r="G1981" s="152" t="s">
        <v>1988</v>
      </c>
    </row>
    <row r="1982" spans="2:7">
      <c r="B1982" s="163" t="s">
        <v>2337</v>
      </c>
      <c r="C1982" s="152" t="s">
        <v>1982</v>
      </c>
      <c r="D1982" s="152">
        <v>87</v>
      </c>
      <c r="E1982" s="152">
        <v>0</v>
      </c>
      <c r="F1982" s="152">
        <v>0</v>
      </c>
      <c r="G1982" s="152" t="s">
        <v>1989</v>
      </c>
    </row>
    <row r="1983" spans="2:7">
      <c r="B1983" s="163" t="s">
        <v>2337</v>
      </c>
      <c r="C1983" s="152" t="s">
        <v>1982</v>
      </c>
      <c r="D1983" s="152">
        <v>87</v>
      </c>
      <c r="E1983" s="152">
        <v>870</v>
      </c>
      <c r="F1983" s="152">
        <v>0</v>
      </c>
      <c r="G1983" s="152" t="s">
        <v>1990</v>
      </c>
    </row>
    <row r="1984" spans="2:7">
      <c r="B1984" s="163" t="s">
        <v>2337</v>
      </c>
      <c r="C1984" s="152" t="s">
        <v>1982</v>
      </c>
      <c r="D1984" s="152">
        <v>87</v>
      </c>
      <c r="E1984" s="152">
        <v>870</v>
      </c>
      <c r="F1984" s="152">
        <v>8701</v>
      </c>
      <c r="G1984" s="152" t="s">
        <v>1588</v>
      </c>
    </row>
    <row r="1985" spans="2:7">
      <c r="B1985" s="163" t="s">
        <v>2337</v>
      </c>
      <c r="C1985" s="152" t="s">
        <v>1982</v>
      </c>
      <c r="D1985" s="152">
        <v>87</v>
      </c>
      <c r="E1985" s="152">
        <v>871</v>
      </c>
      <c r="F1985" s="152">
        <v>0</v>
      </c>
      <c r="G1985" s="152" t="s">
        <v>1991</v>
      </c>
    </row>
    <row r="1986" spans="2:7">
      <c r="B1986" s="163" t="s">
        <v>2337</v>
      </c>
      <c r="C1986" s="152" t="s">
        <v>1982</v>
      </c>
      <c r="D1986" s="152">
        <v>87</v>
      </c>
      <c r="E1986" s="152">
        <v>871</v>
      </c>
      <c r="F1986" s="152">
        <v>8711</v>
      </c>
      <c r="G1986" s="152" t="s">
        <v>1992</v>
      </c>
    </row>
    <row r="1987" spans="2:7">
      <c r="B1987" s="163" t="s">
        <v>2337</v>
      </c>
      <c r="C1987" s="152" t="s">
        <v>1982</v>
      </c>
      <c r="D1987" s="152">
        <v>87</v>
      </c>
      <c r="E1987" s="152">
        <v>871</v>
      </c>
      <c r="F1987" s="152">
        <v>8712</v>
      </c>
      <c r="G1987" s="152" t="s">
        <v>1993</v>
      </c>
    </row>
    <row r="1988" spans="2:7">
      <c r="B1988" s="163" t="s">
        <v>2337</v>
      </c>
      <c r="C1988" s="152" t="s">
        <v>1982</v>
      </c>
      <c r="D1988" s="152">
        <v>87</v>
      </c>
      <c r="E1988" s="152">
        <v>871</v>
      </c>
      <c r="F1988" s="152">
        <v>8713</v>
      </c>
      <c r="G1988" s="152" t="s">
        <v>1994</v>
      </c>
    </row>
    <row r="1989" spans="2:7">
      <c r="B1989" s="163" t="s">
        <v>2337</v>
      </c>
      <c r="C1989" s="152" t="s">
        <v>1982</v>
      </c>
      <c r="D1989" s="152">
        <v>87</v>
      </c>
      <c r="E1989" s="152">
        <v>871</v>
      </c>
      <c r="F1989" s="152">
        <v>8714</v>
      </c>
      <c r="G1989" s="152" t="s">
        <v>1995</v>
      </c>
    </row>
    <row r="1990" spans="2:7">
      <c r="B1990" s="163" t="s">
        <v>2337</v>
      </c>
      <c r="C1990" s="152" t="s">
        <v>1982</v>
      </c>
      <c r="D1990" s="152">
        <v>87</v>
      </c>
      <c r="E1990" s="152">
        <v>872</v>
      </c>
      <c r="F1990" s="152">
        <v>0</v>
      </c>
      <c r="G1990" s="152" t="s">
        <v>1996</v>
      </c>
    </row>
    <row r="1991" spans="2:7">
      <c r="B1991" s="163" t="s">
        <v>2337</v>
      </c>
      <c r="C1991" s="152" t="s">
        <v>1982</v>
      </c>
      <c r="D1991" s="152">
        <v>87</v>
      </c>
      <c r="E1991" s="152">
        <v>872</v>
      </c>
      <c r="F1991" s="152">
        <v>8721</v>
      </c>
      <c r="G1991" s="152" t="s">
        <v>1996</v>
      </c>
    </row>
    <row r="1992" spans="2:7">
      <c r="B1992" s="163" t="s">
        <v>2337</v>
      </c>
      <c r="C1992" s="152" t="s">
        <v>1997</v>
      </c>
      <c r="D1992" s="152">
        <v>0</v>
      </c>
      <c r="E1992" s="152">
        <v>0</v>
      </c>
      <c r="F1992" s="152">
        <v>0</v>
      </c>
      <c r="G1992" s="152" t="s">
        <v>1998</v>
      </c>
    </row>
    <row r="1993" spans="2:7">
      <c r="B1993" s="163" t="s">
        <v>2337</v>
      </c>
      <c r="C1993" s="152" t="s">
        <v>1997</v>
      </c>
      <c r="D1993" s="152">
        <v>88</v>
      </c>
      <c r="E1993" s="152">
        <v>0</v>
      </c>
      <c r="F1993" s="152">
        <v>0</v>
      </c>
      <c r="G1993" s="152" t="s">
        <v>1999</v>
      </c>
    </row>
    <row r="1994" spans="2:7">
      <c r="B1994" s="163" t="s">
        <v>2337</v>
      </c>
      <c r="C1994" s="152" t="s">
        <v>1997</v>
      </c>
      <c r="D1994" s="152">
        <v>88</v>
      </c>
      <c r="E1994" s="152">
        <v>880</v>
      </c>
      <c r="F1994" s="152">
        <v>0</v>
      </c>
      <c r="G1994" s="152" t="s">
        <v>2000</v>
      </c>
    </row>
    <row r="1995" spans="2:7">
      <c r="B1995" s="163" t="s">
        <v>2337</v>
      </c>
      <c r="C1995" s="152" t="s">
        <v>1997</v>
      </c>
      <c r="D1995" s="152">
        <v>88</v>
      </c>
      <c r="E1995" s="152">
        <v>880</v>
      </c>
      <c r="F1995" s="152">
        <v>8800</v>
      </c>
      <c r="G1995" s="152" t="s">
        <v>548</v>
      </c>
    </row>
    <row r="1996" spans="2:7">
      <c r="B1996" s="163" t="s">
        <v>2337</v>
      </c>
      <c r="C1996" s="152" t="s">
        <v>1997</v>
      </c>
      <c r="D1996" s="152">
        <v>88</v>
      </c>
      <c r="E1996" s="152">
        <v>880</v>
      </c>
      <c r="F1996" s="152">
        <v>8809</v>
      </c>
      <c r="G1996" s="152" t="s">
        <v>549</v>
      </c>
    </row>
    <row r="1997" spans="2:7">
      <c r="B1997" s="163" t="s">
        <v>2337</v>
      </c>
      <c r="C1997" s="152" t="s">
        <v>1997</v>
      </c>
      <c r="D1997" s="152">
        <v>88</v>
      </c>
      <c r="E1997" s="152">
        <v>881</v>
      </c>
      <c r="F1997" s="152">
        <v>0</v>
      </c>
      <c r="G1997" s="152" t="s">
        <v>2001</v>
      </c>
    </row>
    <row r="1998" spans="2:7">
      <c r="B1998" s="163" t="s">
        <v>2337</v>
      </c>
      <c r="C1998" s="152" t="s">
        <v>1997</v>
      </c>
      <c r="D1998" s="152">
        <v>88</v>
      </c>
      <c r="E1998" s="152">
        <v>881</v>
      </c>
      <c r="F1998" s="152">
        <v>8811</v>
      </c>
      <c r="G1998" s="152" t="s">
        <v>2002</v>
      </c>
    </row>
    <row r="1999" spans="2:7">
      <c r="B1999" s="163" t="s">
        <v>2337</v>
      </c>
      <c r="C1999" s="152" t="s">
        <v>1997</v>
      </c>
      <c r="D1999" s="152">
        <v>88</v>
      </c>
      <c r="E1999" s="152">
        <v>881</v>
      </c>
      <c r="F1999" s="152">
        <v>8812</v>
      </c>
      <c r="G1999" s="152" t="s">
        <v>2003</v>
      </c>
    </row>
    <row r="2000" spans="2:7">
      <c r="B2000" s="163" t="s">
        <v>2337</v>
      </c>
      <c r="C2000" s="152" t="s">
        <v>1997</v>
      </c>
      <c r="D2000" s="152">
        <v>88</v>
      </c>
      <c r="E2000" s="152">
        <v>881</v>
      </c>
      <c r="F2000" s="152">
        <v>8813</v>
      </c>
      <c r="G2000" s="152" t="s">
        <v>2004</v>
      </c>
    </row>
    <row r="2001" spans="2:7">
      <c r="B2001" s="163" t="s">
        <v>2337</v>
      </c>
      <c r="C2001" s="152" t="s">
        <v>1997</v>
      </c>
      <c r="D2001" s="152">
        <v>88</v>
      </c>
      <c r="E2001" s="152">
        <v>881</v>
      </c>
      <c r="F2001" s="152">
        <v>8814</v>
      </c>
      <c r="G2001" s="152" t="s">
        <v>2005</v>
      </c>
    </row>
    <row r="2002" spans="2:7">
      <c r="B2002" s="163" t="s">
        <v>2337</v>
      </c>
      <c r="C2002" s="152" t="s">
        <v>1997</v>
      </c>
      <c r="D2002" s="152">
        <v>88</v>
      </c>
      <c r="E2002" s="152">
        <v>881</v>
      </c>
      <c r="F2002" s="152">
        <v>8815</v>
      </c>
      <c r="G2002" s="152" t="s">
        <v>2006</v>
      </c>
    </row>
    <row r="2003" spans="2:7">
      <c r="B2003" s="163" t="s">
        <v>2337</v>
      </c>
      <c r="C2003" s="152" t="s">
        <v>1997</v>
      </c>
      <c r="D2003" s="152">
        <v>88</v>
      </c>
      <c r="E2003" s="152">
        <v>881</v>
      </c>
      <c r="F2003" s="152">
        <v>8816</v>
      </c>
      <c r="G2003" s="152" t="s">
        <v>2007</v>
      </c>
    </row>
    <row r="2004" spans="2:7">
      <c r="B2004" s="163" t="s">
        <v>2337</v>
      </c>
      <c r="C2004" s="152" t="s">
        <v>1997</v>
      </c>
      <c r="D2004" s="152">
        <v>88</v>
      </c>
      <c r="E2004" s="152">
        <v>881</v>
      </c>
      <c r="F2004" s="152">
        <v>8817</v>
      </c>
      <c r="G2004" s="152" t="s">
        <v>2008</v>
      </c>
    </row>
    <row r="2005" spans="2:7">
      <c r="B2005" s="163" t="s">
        <v>2337</v>
      </c>
      <c r="C2005" s="152" t="s">
        <v>1997</v>
      </c>
      <c r="D2005" s="152">
        <v>88</v>
      </c>
      <c r="E2005" s="152">
        <v>882</v>
      </c>
      <c r="F2005" s="152">
        <v>0</v>
      </c>
      <c r="G2005" s="152" t="s">
        <v>2009</v>
      </c>
    </row>
    <row r="2006" spans="2:7">
      <c r="B2006" s="163" t="s">
        <v>2337</v>
      </c>
      <c r="C2006" s="152" t="s">
        <v>1997</v>
      </c>
      <c r="D2006" s="152">
        <v>88</v>
      </c>
      <c r="E2006" s="152">
        <v>882</v>
      </c>
      <c r="F2006" s="152">
        <v>8821</v>
      </c>
      <c r="G2006" s="152" t="s">
        <v>2010</v>
      </c>
    </row>
    <row r="2007" spans="2:7">
      <c r="B2007" s="163" t="s">
        <v>2337</v>
      </c>
      <c r="C2007" s="152" t="s">
        <v>1997</v>
      </c>
      <c r="D2007" s="152">
        <v>88</v>
      </c>
      <c r="E2007" s="152">
        <v>882</v>
      </c>
      <c r="F2007" s="152">
        <v>8822</v>
      </c>
      <c r="G2007" s="152" t="s">
        <v>2011</v>
      </c>
    </row>
    <row r="2008" spans="2:7">
      <c r="B2008" s="163" t="s">
        <v>2337</v>
      </c>
      <c r="C2008" s="152" t="s">
        <v>1997</v>
      </c>
      <c r="D2008" s="152">
        <v>88</v>
      </c>
      <c r="E2008" s="152">
        <v>882</v>
      </c>
      <c r="F2008" s="152">
        <v>8823</v>
      </c>
      <c r="G2008" s="152" t="s">
        <v>2012</v>
      </c>
    </row>
    <row r="2009" spans="2:7">
      <c r="B2009" s="163" t="s">
        <v>2337</v>
      </c>
      <c r="C2009" s="152" t="s">
        <v>1997</v>
      </c>
      <c r="D2009" s="152">
        <v>88</v>
      </c>
      <c r="E2009" s="152">
        <v>882</v>
      </c>
      <c r="F2009" s="152">
        <v>8824</v>
      </c>
      <c r="G2009" s="152" t="s">
        <v>2013</v>
      </c>
    </row>
    <row r="2010" spans="2:7">
      <c r="B2010" s="163" t="s">
        <v>2337</v>
      </c>
      <c r="C2010" s="152" t="s">
        <v>1997</v>
      </c>
      <c r="D2010" s="152">
        <v>88</v>
      </c>
      <c r="E2010" s="152">
        <v>889</v>
      </c>
      <c r="F2010" s="152">
        <v>0</v>
      </c>
      <c r="G2010" s="152" t="s">
        <v>2014</v>
      </c>
    </row>
    <row r="2011" spans="2:7">
      <c r="B2011" s="163" t="s">
        <v>2337</v>
      </c>
      <c r="C2011" s="152" t="s">
        <v>1997</v>
      </c>
      <c r="D2011" s="152">
        <v>88</v>
      </c>
      <c r="E2011" s="152">
        <v>889</v>
      </c>
      <c r="F2011" s="152">
        <v>8891</v>
      </c>
      <c r="G2011" s="152" t="s">
        <v>2015</v>
      </c>
    </row>
    <row r="2012" spans="2:7">
      <c r="B2012" s="163" t="s">
        <v>2337</v>
      </c>
      <c r="C2012" s="152" t="s">
        <v>1997</v>
      </c>
      <c r="D2012" s="152">
        <v>88</v>
      </c>
      <c r="E2012" s="152">
        <v>889</v>
      </c>
      <c r="F2012" s="152">
        <v>8899</v>
      </c>
      <c r="G2012" s="152" t="s">
        <v>2016</v>
      </c>
    </row>
    <row r="2013" spans="2:7">
      <c r="B2013" s="163" t="s">
        <v>2337</v>
      </c>
      <c r="C2013" s="152" t="s">
        <v>1997</v>
      </c>
      <c r="D2013" s="152">
        <v>89</v>
      </c>
      <c r="E2013" s="152">
        <v>0</v>
      </c>
      <c r="F2013" s="152">
        <v>0</v>
      </c>
      <c r="G2013" s="152" t="s">
        <v>2017</v>
      </c>
    </row>
    <row r="2014" spans="2:7">
      <c r="B2014" s="163" t="s">
        <v>2337</v>
      </c>
      <c r="C2014" s="152" t="s">
        <v>1997</v>
      </c>
      <c r="D2014" s="152">
        <v>89</v>
      </c>
      <c r="E2014" s="152">
        <v>890</v>
      </c>
      <c r="F2014" s="152">
        <v>0</v>
      </c>
      <c r="G2014" s="152" t="s">
        <v>2018</v>
      </c>
    </row>
    <row r="2015" spans="2:7">
      <c r="B2015" s="163" t="s">
        <v>2337</v>
      </c>
      <c r="C2015" s="152" t="s">
        <v>1997</v>
      </c>
      <c r="D2015" s="152">
        <v>89</v>
      </c>
      <c r="E2015" s="152">
        <v>890</v>
      </c>
      <c r="F2015" s="152">
        <v>8901</v>
      </c>
      <c r="G2015" s="152" t="s">
        <v>1588</v>
      </c>
    </row>
    <row r="2016" spans="2:7">
      <c r="B2016" s="163" t="s">
        <v>2337</v>
      </c>
      <c r="C2016" s="152" t="s">
        <v>1997</v>
      </c>
      <c r="D2016" s="152">
        <v>89</v>
      </c>
      <c r="E2016" s="152">
        <v>891</v>
      </c>
      <c r="F2016" s="152">
        <v>0</v>
      </c>
      <c r="G2016" s="152" t="s">
        <v>2017</v>
      </c>
    </row>
    <row r="2017" spans="2:7">
      <c r="B2017" s="163" t="s">
        <v>2337</v>
      </c>
      <c r="C2017" s="152" t="s">
        <v>1997</v>
      </c>
      <c r="D2017" s="152">
        <v>89</v>
      </c>
      <c r="E2017" s="152">
        <v>891</v>
      </c>
      <c r="F2017" s="152">
        <v>8911</v>
      </c>
      <c r="G2017" s="152" t="s">
        <v>2019</v>
      </c>
    </row>
    <row r="2018" spans="2:7">
      <c r="B2018" s="163" t="s">
        <v>2337</v>
      </c>
      <c r="C2018" s="152" t="s">
        <v>1997</v>
      </c>
      <c r="D2018" s="152">
        <v>89</v>
      </c>
      <c r="E2018" s="152">
        <v>891</v>
      </c>
      <c r="F2018" s="152">
        <v>8919</v>
      </c>
      <c r="G2018" s="152" t="s">
        <v>2020</v>
      </c>
    </row>
    <row r="2019" spans="2:7">
      <c r="B2019" s="163" t="s">
        <v>2337</v>
      </c>
      <c r="C2019" s="152" t="s">
        <v>1997</v>
      </c>
      <c r="D2019" s="152">
        <v>90</v>
      </c>
      <c r="E2019" s="152">
        <v>0</v>
      </c>
      <c r="F2019" s="152">
        <v>0</v>
      </c>
      <c r="G2019" s="152" t="s">
        <v>2021</v>
      </c>
    </row>
    <row r="2020" spans="2:7">
      <c r="B2020" s="163" t="s">
        <v>2337</v>
      </c>
      <c r="C2020" s="152" t="s">
        <v>1997</v>
      </c>
      <c r="D2020" s="152">
        <v>90</v>
      </c>
      <c r="E2020" s="152">
        <v>900</v>
      </c>
      <c r="F2020" s="152">
        <v>0</v>
      </c>
      <c r="G2020" s="152" t="s">
        <v>2022</v>
      </c>
    </row>
    <row r="2021" spans="2:7">
      <c r="B2021" s="163" t="s">
        <v>2337</v>
      </c>
      <c r="C2021" s="152" t="s">
        <v>1997</v>
      </c>
      <c r="D2021" s="152">
        <v>90</v>
      </c>
      <c r="E2021" s="152">
        <v>900</v>
      </c>
      <c r="F2021" s="152">
        <v>9000</v>
      </c>
      <c r="G2021" s="152" t="s">
        <v>548</v>
      </c>
    </row>
    <row r="2022" spans="2:7">
      <c r="B2022" s="163" t="s">
        <v>2337</v>
      </c>
      <c r="C2022" s="152" t="s">
        <v>1997</v>
      </c>
      <c r="D2022" s="152">
        <v>90</v>
      </c>
      <c r="E2022" s="152">
        <v>900</v>
      </c>
      <c r="F2022" s="152">
        <v>9009</v>
      </c>
      <c r="G2022" s="152" t="s">
        <v>549</v>
      </c>
    </row>
    <row r="2023" spans="2:7">
      <c r="B2023" s="163" t="s">
        <v>2337</v>
      </c>
      <c r="C2023" s="152" t="s">
        <v>1997</v>
      </c>
      <c r="D2023" s="152">
        <v>90</v>
      </c>
      <c r="E2023" s="152">
        <v>901</v>
      </c>
      <c r="F2023" s="152">
        <v>0</v>
      </c>
      <c r="G2023" s="152" t="s">
        <v>2023</v>
      </c>
    </row>
    <row r="2024" spans="2:7">
      <c r="B2024" s="163" t="s">
        <v>2337</v>
      </c>
      <c r="C2024" s="152" t="s">
        <v>1997</v>
      </c>
      <c r="D2024" s="152">
        <v>90</v>
      </c>
      <c r="E2024" s="152">
        <v>901</v>
      </c>
      <c r="F2024" s="152">
        <v>9011</v>
      </c>
      <c r="G2024" s="152" t="s">
        <v>2024</v>
      </c>
    </row>
    <row r="2025" spans="2:7">
      <c r="B2025" s="163" t="s">
        <v>2337</v>
      </c>
      <c r="C2025" s="152" t="s">
        <v>1997</v>
      </c>
      <c r="D2025" s="152">
        <v>90</v>
      </c>
      <c r="E2025" s="152">
        <v>901</v>
      </c>
      <c r="F2025" s="152">
        <v>9012</v>
      </c>
      <c r="G2025" s="152" t="s">
        <v>2025</v>
      </c>
    </row>
    <row r="2026" spans="2:7">
      <c r="B2026" s="163" t="s">
        <v>2337</v>
      </c>
      <c r="C2026" s="152" t="s">
        <v>1997</v>
      </c>
      <c r="D2026" s="152">
        <v>90</v>
      </c>
      <c r="E2026" s="152">
        <v>902</v>
      </c>
      <c r="F2026" s="152">
        <v>0</v>
      </c>
      <c r="G2026" s="152" t="s">
        <v>2026</v>
      </c>
    </row>
    <row r="2027" spans="2:7">
      <c r="B2027" s="163" t="s">
        <v>2337</v>
      </c>
      <c r="C2027" s="152" t="s">
        <v>1997</v>
      </c>
      <c r="D2027" s="152">
        <v>90</v>
      </c>
      <c r="E2027" s="152">
        <v>902</v>
      </c>
      <c r="F2027" s="152">
        <v>9021</v>
      </c>
      <c r="G2027" s="152" t="s">
        <v>2026</v>
      </c>
    </row>
    <row r="2028" spans="2:7">
      <c r="B2028" s="163" t="s">
        <v>2337</v>
      </c>
      <c r="C2028" s="152" t="s">
        <v>1997</v>
      </c>
      <c r="D2028" s="152">
        <v>90</v>
      </c>
      <c r="E2028" s="152">
        <v>903</v>
      </c>
      <c r="F2028" s="152">
        <v>0</v>
      </c>
      <c r="G2028" s="152" t="s">
        <v>2027</v>
      </c>
    </row>
    <row r="2029" spans="2:7">
      <c r="B2029" s="163" t="s">
        <v>2337</v>
      </c>
      <c r="C2029" s="152" t="s">
        <v>1997</v>
      </c>
      <c r="D2029" s="152">
        <v>90</v>
      </c>
      <c r="E2029" s="152">
        <v>903</v>
      </c>
      <c r="F2029" s="152">
        <v>9031</v>
      </c>
      <c r="G2029" s="152" t="s">
        <v>2027</v>
      </c>
    </row>
    <row r="2030" spans="2:7">
      <c r="B2030" s="163" t="s">
        <v>2337</v>
      </c>
      <c r="C2030" s="152" t="s">
        <v>1997</v>
      </c>
      <c r="D2030" s="152">
        <v>90</v>
      </c>
      <c r="E2030" s="152">
        <v>909</v>
      </c>
      <c r="F2030" s="152">
        <v>0</v>
      </c>
      <c r="G2030" s="152" t="s">
        <v>2028</v>
      </c>
    </row>
    <row r="2031" spans="2:7">
      <c r="B2031" s="163" t="s">
        <v>2337</v>
      </c>
      <c r="C2031" s="152" t="s">
        <v>1997</v>
      </c>
      <c r="D2031" s="152">
        <v>90</v>
      </c>
      <c r="E2031" s="152">
        <v>909</v>
      </c>
      <c r="F2031" s="152">
        <v>9091</v>
      </c>
      <c r="G2031" s="152" t="s">
        <v>2029</v>
      </c>
    </row>
    <row r="2032" spans="2:7">
      <c r="B2032" s="163" t="s">
        <v>2337</v>
      </c>
      <c r="C2032" s="152" t="s">
        <v>1997</v>
      </c>
      <c r="D2032" s="152">
        <v>90</v>
      </c>
      <c r="E2032" s="152">
        <v>909</v>
      </c>
      <c r="F2032" s="152">
        <v>9092</v>
      </c>
      <c r="G2032" s="152" t="s">
        <v>2030</v>
      </c>
    </row>
    <row r="2033" spans="2:7">
      <c r="B2033" s="163" t="s">
        <v>2337</v>
      </c>
      <c r="C2033" s="152" t="s">
        <v>1997</v>
      </c>
      <c r="D2033" s="152">
        <v>90</v>
      </c>
      <c r="E2033" s="152">
        <v>909</v>
      </c>
      <c r="F2033" s="152">
        <v>9093</v>
      </c>
      <c r="G2033" s="152" t="s">
        <v>2031</v>
      </c>
    </row>
    <row r="2034" spans="2:7">
      <c r="B2034" s="163" t="s">
        <v>2337</v>
      </c>
      <c r="C2034" s="152" t="s">
        <v>1997</v>
      </c>
      <c r="D2034" s="152">
        <v>90</v>
      </c>
      <c r="E2034" s="152">
        <v>909</v>
      </c>
      <c r="F2034" s="152">
        <v>9094</v>
      </c>
      <c r="G2034" s="152" t="s">
        <v>2032</v>
      </c>
    </row>
    <row r="2035" spans="2:7">
      <c r="B2035" s="163" t="s">
        <v>2337</v>
      </c>
      <c r="C2035" s="152" t="s">
        <v>1997</v>
      </c>
      <c r="D2035" s="152">
        <v>90</v>
      </c>
      <c r="E2035" s="152">
        <v>909</v>
      </c>
      <c r="F2035" s="152">
        <v>9099</v>
      </c>
      <c r="G2035" s="152" t="s">
        <v>2033</v>
      </c>
    </row>
    <row r="2036" spans="2:7">
      <c r="B2036" s="163" t="s">
        <v>2337</v>
      </c>
      <c r="C2036" s="152" t="s">
        <v>1997</v>
      </c>
      <c r="D2036" s="152">
        <v>91</v>
      </c>
      <c r="E2036" s="152">
        <v>0</v>
      </c>
      <c r="F2036" s="152">
        <v>0</v>
      </c>
      <c r="G2036" s="152" t="s">
        <v>2034</v>
      </c>
    </row>
    <row r="2037" spans="2:7">
      <c r="B2037" s="163" t="s">
        <v>2337</v>
      </c>
      <c r="C2037" s="152" t="s">
        <v>1997</v>
      </c>
      <c r="D2037" s="152">
        <v>91</v>
      </c>
      <c r="E2037" s="152">
        <v>910</v>
      </c>
      <c r="F2037" s="152">
        <v>0</v>
      </c>
      <c r="G2037" s="152" t="s">
        <v>2035</v>
      </c>
    </row>
    <row r="2038" spans="2:7">
      <c r="B2038" s="163" t="s">
        <v>2337</v>
      </c>
      <c r="C2038" s="152" t="s">
        <v>1997</v>
      </c>
      <c r="D2038" s="152">
        <v>91</v>
      </c>
      <c r="E2038" s="152">
        <v>910</v>
      </c>
      <c r="F2038" s="152">
        <v>9100</v>
      </c>
      <c r="G2038" s="152" t="s">
        <v>548</v>
      </c>
    </row>
    <row r="2039" spans="2:7">
      <c r="B2039" s="163" t="s">
        <v>2337</v>
      </c>
      <c r="C2039" s="152" t="s">
        <v>1997</v>
      </c>
      <c r="D2039" s="152">
        <v>91</v>
      </c>
      <c r="E2039" s="152">
        <v>910</v>
      </c>
      <c r="F2039" s="152">
        <v>9109</v>
      </c>
      <c r="G2039" s="152" t="s">
        <v>549</v>
      </c>
    </row>
    <row r="2040" spans="2:7">
      <c r="B2040" s="163" t="s">
        <v>2337</v>
      </c>
      <c r="C2040" s="152" t="s">
        <v>1997</v>
      </c>
      <c r="D2040" s="152">
        <v>91</v>
      </c>
      <c r="E2040" s="152">
        <v>911</v>
      </c>
      <c r="F2040" s="152">
        <v>0</v>
      </c>
      <c r="G2040" s="152" t="s">
        <v>2036</v>
      </c>
    </row>
    <row r="2041" spans="2:7">
      <c r="B2041" s="163" t="s">
        <v>2337</v>
      </c>
      <c r="C2041" s="152" t="s">
        <v>1997</v>
      </c>
      <c r="D2041" s="152">
        <v>91</v>
      </c>
      <c r="E2041" s="152">
        <v>911</v>
      </c>
      <c r="F2041" s="152">
        <v>9111</v>
      </c>
      <c r="G2041" s="152" t="s">
        <v>2036</v>
      </c>
    </row>
    <row r="2042" spans="2:7">
      <c r="B2042" s="163" t="s">
        <v>2337</v>
      </c>
      <c r="C2042" s="152" t="s">
        <v>1997</v>
      </c>
      <c r="D2042" s="152">
        <v>91</v>
      </c>
      <c r="E2042" s="152">
        <v>912</v>
      </c>
      <c r="F2042" s="152">
        <v>0</v>
      </c>
      <c r="G2042" s="152" t="s">
        <v>2037</v>
      </c>
    </row>
    <row r="2043" spans="2:7">
      <c r="B2043" s="163" t="s">
        <v>2337</v>
      </c>
      <c r="C2043" s="152" t="s">
        <v>1997</v>
      </c>
      <c r="D2043" s="152">
        <v>91</v>
      </c>
      <c r="E2043" s="152">
        <v>912</v>
      </c>
      <c r="F2043" s="152">
        <v>9121</v>
      </c>
      <c r="G2043" s="152" t="s">
        <v>2037</v>
      </c>
    </row>
    <row r="2044" spans="2:7">
      <c r="B2044" s="163" t="s">
        <v>2337</v>
      </c>
      <c r="C2044" s="152" t="s">
        <v>1997</v>
      </c>
      <c r="D2044" s="152">
        <v>92</v>
      </c>
      <c r="E2044" s="152">
        <v>0</v>
      </c>
      <c r="F2044" s="152">
        <v>0</v>
      </c>
      <c r="G2044" s="152" t="s">
        <v>2038</v>
      </c>
    </row>
    <row r="2045" spans="2:7">
      <c r="B2045" s="163" t="s">
        <v>2337</v>
      </c>
      <c r="C2045" s="152" t="s">
        <v>1997</v>
      </c>
      <c r="D2045" s="152">
        <v>92</v>
      </c>
      <c r="E2045" s="152">
        <v>920</v>
      </c>
      <c r="F2045" s="152">
        <v>0</v>
      </c>
      <c r="G2045" s="152" t="s">
        <v>2039</v>
      </c>
    </row>
    <row r="2046" spans="2:7">
      <c r="B2046" s="163" t="s">
        <v>2337</v>
      </c>
      <c r="C2046" s="152" t="s">
        <v>1997</v>
      </c>
      <c r="D2046" s="152">
        <v>92</v>
      </c>
      <c r="E2046" s="152">
        <v>920</v>
      </c>
      <c r="F2046" s="152">
        <v>9200</v>
      </c>
      <c r="G2046" s="152" t="s">
        <v>548</v>
      </c>
    </row>
    <row r="2047" spans="2:7">
      <c r="B2047" s="163" t="s">
        <v>2337</v>
      </c>
      <c r="C2047" s="152" t="s">
        <v>1997</v>
      </c>
      <c r="D2047" s="152">
        <v>92</v>
      </c>
      <c r="E2047" s="152">
        <v>920</v>
      </c>
      <c r="F2047" s="152">
        <v>9209</v>
      </c>
      <c r="G2047" s="152" t="s">
        <v>549</v>
      </c>
    </row>
    <row r="2048" spans="2:7">
      <c r="B2048" s="163" t="s">
        <v>2337</v>
      </c>
      <c r="C2048" s="152" t="s">
        <v>1997</v>
      </c>
      <c r="D2048" s="152">
        <v>92</v>
      </c>
      <c r="E2048" s="152">
        <v>921</v>
      </c>
      <c r="F2048" s="152">
        <v>0</v>
      </c>
      <c r="G2048" s="152" t="s">
        <v>2040</v>
      </c>
    </row>
    <row r="2049" spans="2:7">
      <c r="B2049" s="163" t="s">
        <v>2337</v>
      </c>
      <c r="C2049" s="152" t="s">
        <v>1997</v>
      </c>
      <c r="D2049" s="152">
        <v>92</v>
      </c>
      <c r="E2049" s="152">
        <v>921</v>
      </c>
      <c r="F2049" s="152">
        <v>9211</v>
      </c>
      <c r="G2049" s="152" t="s">
        <v>2041</v>
      </c>
    </row>
    <row r="2050" spans="2:7">
      <c r="B2050" s="163" t="s">
        <v>2337</v>
      </c>
      <c r="C2050" s="152" t="s">
        <v>1997</v>
      </c>
      <c r="D2050" s="152">
        <v>92</v>
      </c>
      <c r="E2050" s="152">
        <v>921</v>
      </c>
      <c r="F2050" s="152">
        <v>9212</v>
      </c>
      <c r="G2050" s="152" t="s">
        <v>2042</v>
      </c>
    </row>
    <row r="2051" spans="2:7">
      <c r="B2051" s="163" t="s">
        <v>2337</v>
      </c>
      <c r="C2051" s="152" t="s">
        <v>1997</v>
      </c>
      <c r="D2051" s="152">
        <v>92</v>
      </c>
      <c r="E2051" s="152">
        <v>922</v>
      </c>
      <c r="F2051" s="152">
        <v>0</v>
      </c>
      <c r="G2051" s="152" t="s">
        <v>2043</v>
      </c>
    </row>
    <row r="2052" spans="2:7">
      <c r="B2052" s="163" t="s">
        <v>2337</v>
      </c>
      <c r="C2052" s="152" t="s">
        <v>1997</v>
      </c>
      <c r="D2052" s="152">
        <v>92</v>
      </c>
      <c r="E2052" s="152">
        <v>922</v>
      </c>
      <c r="F2052" s="152">
        <v>9221</v>
      </c>
      <c r="G2052" s="152" t="s">
        <v>2044</v>
      </c>
    </row>
    <row r="2053" spans="2:7">
      <c r="B2053" s="163" t="s">
        <v>2337</v>
      </c>
      <c r="C2053" s="152" t="s">
        <v>1997</v>
      </c>
      <c r="D2053" s="152">
        <v>92</v>
      </c>
      <c r="E2053" s="152">
        <v>922</v>
      </c>
      <c r="F2053" s="152">
        <v>9229</v>
      </c>
      <c r="G2053" s="152" t="s">
        <v>2045</v>
      </c>
    </row>
    <row r="2054" spans="2:7">
      <c r="B2054" s="163" t="s">
        <v>2337</v>
      </c>
      <c r="C2054" s="152" t="s">
        <v>1997</v>
      </c>
      <c r="D2054" s="152">
        <v>92</v>
      </c>
      <c r="E2054" s="152">
        <v>923</v>
      </c>
      <c r="F2054" s="152">
        <v>0</v>
      </c>
      <c r="G2054" s="152" t="s">
        <v>2046</v>
      </c>
    </row>
    <row r="2055" spans="2:7">
      <c r="B2055" s="163" t="s">
        <v>2337</v>
      </c>
      <c r="C2055" s="152" t="s">
        <v>1997</v>
      </c>
      <c r="D2055" s="152">
        <v>92</v>
      </c>
      <c r="E2055" s="152">
        <v>923</v>
      </c>
      <c r="F2055" s="152">
        <v>9231</v>
      </c>
      <c r="G2055" s="152" t="s">
        <v>2046</v>
      </c>
    </row>
    <row r="2056" spans="2:7">
      <c r="B2056" s="163" t="s">
        <v>2337</v>
      </c>
      <c r="C2056" s="152" t="s">
        <v>1997</v>
      </c>
      <c r="D2056" s="152">
        <v>92</v>
      </c>
      <c r="E2056" s="152">
        <v>929</v>
      </c>
      <c r="F2056" s="152">
        <v>0</v>
      </c>
      <c r="G2056" s="152" t="s">
        <v>2047</v>
      </c>
    </row>
    <row r="2057" spans="2:7">
      <c r="B2057" s="163" t="s">
        <v>2337</v>
      </c>
      <c r="C2057" s="152" t="s">
        <v>1997</v>
      </c>
      <c r="D2057" s="152">
        <v>92</v>
      </c>
      <c r="E2057" s="152">
        <v>929</v>
      </c>
      <c r="F2057" s="152">
        <v>9291</v>
      </c>
      <c r="G2057" s="152" t="s">
        <v>2048</v>
      </c>
    </row>
    <row r="2058" spans="2:7">
      <c r="B2058" s="163" t="s">
        <v>2337</v>
      </c>
      <c r="C2058" s="152" t="s">
        <v>1997</v>
      </c>
      <c r="D2058" s="152">
        <v>92</v>
      </c>
      <c r="E2058" s="152">
        <v>929</v>
      </c>
      <c r="F2058" s="152">
        <v>9292</v>
      </c>
      <c r="G2058" s="152" t="s">
        <v>2049</v>
      </c>
    </row>
    <row r="2059" spans="2:7">
      <c r="B2059" s="163" t="s">
        <v>2337</v>
      </c>
      <c r="C2059" s="152" t="s">
        <v>1997</v>
      </c>
      <c r="D2059" s="152">
        <v>92</v>
      </c>
      <c r="E2059" s="152">
        <v>929</v>
      </c>
      <c r="F2059" s="152">
        <v>9293</v>
      </c>
      <c r="G2059" s="152" t="s">
        <v>2050</v>
      </c>
    </row>
    <row r="2060" spans="2:7">
      <c r="B2060" s="163" t="s">
        <v>2337</v>
      </c>
      <c r="C2060" s="152" t="s">
        <v>1997</v>
      </c>
      <c r="D2060" s="152">
        <v>92</v>
      </c>
      <c r="E2060" s="152">
        <v>929</v>
      </c>
      <c r="F2060" s="152">
        <v>9294</v>
      </c>
      <c r="G2060" s="152" t="s">
        <v>2051</v>
      </c>
    </row>
    <row r="2061" spans="2:7">
      <c r="B2061" s="163" t="s">
        <v>2337</v>
      </c>
      <c r="C2061" s="152" t="s">
        <v>1997</v>
      </c>
      <c r="D2061" s="152">
        <v>92</v>
      </c>
      <c r="E2061" s="152">
        <v>929</v>
      </c>
      <c r="F2061" s="152">
        <v>9299</v>
      </c>
      <c r="G2061" s="152" t="s">
        <v>2052</v>
      </c>
    </row>
    <row r="2062" spans="2:7">
      <c r="B2062" s="163" t="s">
        <v>2337</v>
      </c>
      <c r="C2062" s="152" t="s">
        <v>1997</v>
      </c>
      <c r="D2062" s="152">
        <v>93</v>
      </c>
      <c r="E2062" s="152">
        <v>0</v>
      </c>
      <c r="F2062" s="152">
        <v>0</v>
      </c>
      <c r="G2062" s="152" t="s">
        <v>2053</v>
      </c>
    </row>
    <row r="2063" spans="2:7">
      <c r="B2063" s="163" t="s">
        <v>2337</v>
      </c>
      <c r="C2063" s="152" t="s">
        <v>1997</v>
      </c>
      <c r="D2063" s="152">
        <v>93</v>
      </c>
      <c r="E2063" s="152">
        <v>931</v>
      </c>
      <c r="F2063" s="152">
        <v>0</v>
      </c>
      <c r="G2063" s="152" t="s">
        <v>2054</v>
      </c>
    </row>
    <row r="2064" spans="2:7">
      <c r="B2064" s="163" t="s">
        <v>2337</v>
      </c>
      <c r="C2064" s="152" t="s">
        <v>1997</v>
      </c>
      <c r="D2064" s="152">
        <v>93</v>
      </c>
      <c r="E2064" s="152">
        <v>931</v>
      </c>
      <c r="F2064" s="152">
        <v>9311</v>
      </c>
      <c r="G2064" s="152" t="s">
        <v>2055</v>
      </c>
    </row>
    <row r="2065" spans="2:7">
      <c r="B2065" s="163" t="s">
        <v>2337</v>
      </c>
      <c r="C2065" s="152" t="s">
        <v>1997</v>
      </c>
      <c r="D2065" s="152">
        <v>93</v>
      </c>
      <c r="E2065" s="152">
        <v>931</v>
      </c>
      <c r="F2065" s="152">
        <v>9312</v>
      </c>
      <c r="G2065" s="152" t="s">
        <v>2056</v>
      </c>
    </row>
    <row r="2066" spans="2:7">
      <c r="B2066" s="163" t="s">
        <v>2337</v>
      </c>
      <c r="C2066" s="152" t="s">
        <v>1997</v>
      </c>
      <c r="D2066" s="152">
        <v>93</v>
      </c>
      <c r="E2066" s="152">
        <v>932</v>
      </c>
      <c r="F2066" s="152">
        <v>0</v>
      </c>
      <c r="G2066" s="152" t="s">
        <v>2057</v>
      </c>
    </row>
    <row r="2067" spans="2:7">
      <c r="B2067" s="163" t="s">
        <v>2337</v>
      </c>
      <c r="C2067" s="152" t="s">
        <v>1997</v>
      </c>
      <c r="D2067" s="152">
        <v>93</v>
      </c>
      <c r="E2067" s="152">
        <v>932</v>
      </c>
      <c r="F2067" s="152">
        <v>9321</v>
      </c>
      <c r="G2067" s="152" t="s">
        <v>2057</v>
      </c>
    </row>
    <row r="2068" spans="2:7">
      <c r="B2068" s="163" t="s">
        <v>2337</v>
      </c>
      <c r="C2068" s="152" t="s">
        <v>1997</v>
      </c>
      <c r="D2068" s="152">
        <v>93</v>
      </c>
      <c r="E2068" s="152">
        <v>933</v>
      </c>
      <c r="F2068" s="152">
        <v>0</v>
      </c>
      <c r="G2068" s="152" t="s">
        <v>2058</v>
      </c>
    </row>
    <row r="2069" spans="2:7">
      <c r="B2069" s="163" t="s">
        <v>2337</v>
      </c>
      <c r="C2069" s="152" t="s">
        <v>1997</v>
      </c>
      <c r="D2069" s="152">
        <v>93</v>
      </c>
      <c r="E2069" s="152">
        <v>933</v>
      </c>
      <c r="F2069" s="152">
        <v>9331</v>
      </c>
      <c r="G2069" s="152" t="s">
        <v>2059</v>
      </c>
    </row>
    <row r="2070" spans="2:7">
      <c r="B2070" s="163" t="s">
        <v>2337</v>
      </c>
      <c r="C2070" s="152" t="s">
        <v>1997</v>
      </c>
      <c r="D2070" s="152">
        <v>93</v>
      </c>
      <c r="E2070" s="152">
        <v>933</v>
      </c>
      <c r="F2070" s="152">
        <v>9332</v>
      </c>
      <c r="G2070" s="152" t="s">
        <v>2060</v>
      </c>
    </row>
    <row r="2071" spans="2:7">
      <c r="B2071" s="163" t="s">
        <v>2337</v>
      </c>
      <c r="C2071" s="152" t="s">
        <v>1997</v>
      </c>
      <c r="D2071" s="152">
        <v>93</v>
      </c>
      <c r="E2071" s="152">
        <v>934</v>
      </c>
      <c r="F2071" s="152">
        <v>0</v>
      </c>
      <c r="G2071" s="152" t="s">
        <v>2061</v>
      </c>
    </row>
    <row r="2072" spans="2:7">
      <c r="B2072" s="163" t="s">
        <v>2337</v>
      </c>
      <c r="C2072" s="152" t="s">
        <v>1997</v>
      </c>
      <c r="D2072" s="152">
        <v>93</v>
      </c>
      <c r="E2072" s="152">
        <v>934</v>
      </c>
      <c r="F2072" s="152">
        <v>9341</v>
      </c>
      <c r="G2072" s="152" t="s">
        <v>2061</v>
      </c>
    </row>
    <row r="2073" spans="2:7">
      <c r="B2073" s="163" t="s">
        <v>2337</v>
      </c>
      <c r="C2073" s="152" t="s">
        <v>1997</v>
      </c>
      <c r="D2073" s="152">
        <v>93</v>
      </c>
      <c r="E2073" s="152">
        <v>939</v>
      </c>
      <c r="F2073" s="152">
        <v>0</v>
      </c>
      <c r="G2073" s="152" t="s">
        <v>2062</v>
      </c>
    </row>
    <row r="2074" spans="2:7">
      <c r="B2074" s="163" t="s">
        <v>2337</v>
      </c>
      <c r="C2074" s="152" t="s">
        <v>1997</v>
      </c>
      <c r="D2074" s="152">
        <v>93</v>
      </c>
      <c r="E2074" s="152">
        <v>939</v>
      </c>
      <c r="F2074" s="152">
        <v>9399</v>
      </c>
      <c r="G2074" s="152" t="s">
        <v>2062</v>
      </c>
    </row>
    <row r="2075" spans="2:7">
      <c r="B2075" s="163" t="s">
        <v>2337</v>
      </c>
      <c r="C2075" s="152" t="s">
        <v>1997</v>
      </c>
      <c r="D2075" s="152">
        <v>94</v>
      </c>
      <c r="E2075" s="152">
        <v>0</v>
      </c>
      <c r="F2075" s="152">
        <v>0</v>
      </c>
      <c r="G2075" s="152" t="s">
        <v>2063</v>
      </c>
    </row>
    <row r="2076" spans="2:7">
      <c r="B2076" s="163" t="s">
        <v>2337</v>
      </c>
      <c r="C2076" s="152" t="s">
        <v>1997</v>
      </c>
      <c r="D2076" s="152">
        <v>94</v>
      </c>
      <c r="E2076" s="152">
        <v>941</v>
      </c>
      <c r="F2076" s="152">
        <v>0</v>
      </c>
      <c r="G2076" s="152" t="s">
        <v>2064</v>
      </c>
    </row>
    <row r="2077" spans="2:7">
      <c r="B2077" s="163" t="s">
        <v>2337</v>
      </c>
      <c r="C2077" s="152" t="s">
        <v>1997</v>
      </c>
      <c r="D2077" s="152">
        <v>94</v>
      </c>
      <c r="E2077" s="152">
        <v>941</v>
      </c>
      <c r="F2077" s="152">
        <v>9411</v>
      </c>
      <c r="G2077" s="152" t="s">
        <v>2065</v>
      </c>
    </row>
    <row r="2078" spans="2:7">
      <c r="B2078" s="163" t="s">
        <v>2337</v>
      </c>
      <c r="C2078" s="152" t="s">
        <v>1997</v>
      </c>
      <c r="D2078" s="152">
        <v>94</v>
      </c>
      <c r="E2078" s="152">
        <v>941</v>
      </c>
      <c r="F2078" s="152">
        <v>9412</v>
      </c>
      <c r="G2078" s="152" t="s">
        <v>2066</v>
      </c>
    </row>
    <row r="2079" spans="2:7">
      <c r="B2079" s="163" t="s">
        <v>2337</v>
      </c>
      <c r="C2079" s="152" t="s">
        <v>1997</v>
      </c>
      <c r="D2079" s="152">
        <v>94</v>
      </c>
      <c r="E2079" s="152">
        <v>942</v>
      </c>
      <c r="F2079" s="152">
        <v>0</v>
      </c>
      <c r="G2079" s="152" t="s">
        <v>2067</v>
      </c>
    </row>
    <row r="2080" spans="2:7">
      <c r="B2080" s="163" t="s">
        <v>2337</v>
      </c>
      <c r="C2080" s="152" t="s">
        <v>1997</v>
      </c>
      <c r="D2080" s="152">
        <v>94</v>
      </c>
      <c r="E2080" s="152">
        <v>942</v>
      </c>
      <c r="F2080" s="152">
        <v>9421</v>
      </c>
      <c r="G2080" s="152" t="s">
        <v>2068</v>
      </c>
    </row>
    <row r="2081" spans="2:7">
      <c r="B2081" s="163" t="s">
        <v>2337</v>
      </c>
      <c r="C2081" s="152" t="s">
        <v>1997</v>
      </c>
      <c r="D2081" s="152">
        <v>94</v>
      </c>
      <c r="E2081" s="152">
        <v>942</v>
      </c>
      <c r="F2081" s="152">
        <v>9422</v>
      </c>
      <c r="G2081" s="152" t="s">
        <v>2069</v>
      </c>
    </row>
    <row r="2082" spans="2:7">
      <c r="B2082" s="163" t="s">
        <v>2337</v>
      </c>
      <c r="C2082" s="152" t="s">
        <v>1997</v>
      </c>
      <c r="D2082" s="152">
        <v>94</v>
      </c>
      <c r="E2082" s="152">
        <v>943</v>
      </c>
      <c r="F2082" s="152">
        <v>0</v>
      </c>
      <c r="G2082" s="152" t="s">
        <v>2070</v>
      </c>
    </row>
    <row r="2083" spans="2:7">
      <c r="B2083" s="163" t="s">
        <v>2337</v>
      </c>
      <c r="C2083" s="152" t="s">
        <v>1997</v>
      </c>
      <c r="D2083" s="152">
        <v>94</v>
      </c>
      <c r="E2083" s="152">
        <v>943</v>
      </c>
      <c r="F2083" s="152">
        <v>9431</v>
      </c>
      <c r="G2083" s="152" t="s">
        <v>2071</v>
      </c>
    </row>
    <row r="2084" spans="2:7">
      <c r="B2084" s="163" t="s">
        <v>2337</v>
      </c>
      <c r="C2084" s="152" t="s">
        <v>1997</v>
      </c>
      <c r="D2084" s="152">
        <v>94</v>
      </c>
      <c r="E2084" s="152">
        <v>943</v>
      </c>
      <c r="F2084" s="152">
        <v>9432</v>
      </c>
      <c r="G2084" s="152" t="s">
        <v>2072</v>
      </c>
    </row>
    <row r="2085" spans="2:7">
      <c r="B2085" s="163" t="s">
        <v>2337</v>
      </c>
      <c r="C2085" s="152" t="s">
        <v>1997</v>
      </c>
      <c r="D2085" s="152">
        <v>94</v>
      </c>
      <c r="E2085" s="152">
        <v>949</v>
      </c>
      <c r="F2085" s="152">
        <v>0</v>
      </c>
      <c r="G2085" s="152" t="s">
        <v>2073</v>
      </c>
    </row>
    <row r="2086" spans="2:7">
      <c r="B2086" s="163" t="s">
        <v>2337</v>
      </c>
      <c r="C2086" s="152" t="s">
        <v>1997</v>
      </c>
      <c r="D2086" s="152">
        <v>94</v>
      </c>
      <c r="E2086" s="152">
        <v>949</v>
      </c>
      <c r="F2086" s="152">
        <v>9491</v>
      </c>
      <c r="G2086" s="152" t="s">
        <v>2074</v>
      </c>
    </row>
    <row r="2087" spans="2:7">
      <c r="B2087" s="163" t="s">
        <v>2337</v>
      </c>
      <c r="C2087" s="152" t="s">
        <v>1997</v>
      </c>
      <c r="D2087" s="152">
        <v>94</v>
      </c>
      <c r="E2087" s="152">
        <v>949</v>
      </c>
      <c r="F2087" s="152">
        <v>9499</v>
      </c>
      <c r="G2087" s="152" t="s">
        <v>2075</v>
      </c>
    </row>
    <row r="2088" spans="2:7">
      <c r="B2088" s="163" t="s">
        <v>2337</v>
      </c>
      <c r="C2088" s="152" t="s">
        <v>1997</v>
      </c>
      <c r="D2088" s="152">
        <v>95</v>
      </c>
      <c r="E2088" s="152">
        <v>0</v>
      </c>
      <c r="F2088" s="152">
        <v>0</v>
      </c>
      <c r="G2088" s="152" t="s">
        <v>2076</v>
      </c>
    </row>
    <row r="2089" spans="2:7">
      <c r="B2089" s="163" t="s">
        <v>2337</v>
      </c>
      <c r="C2089" s="152" t="s">
        <v>1997</v>
      </c>
      <c r="D2089" s="152">
        <v>95</v>
      </c>
      <c r="E2089" s="152">
        <v>950</v>
      </c>
      <c r="F2089" s="152">
        <v>0</v>
      </c>
      <c r="G2089" s="152" t="s">
        <v>2077</v>
      </c>
    </row>
    <row r="2090" spans="2:7">
      <c r="B2090" s="163" t="s">
        <v>2337</v>
      </c>
      <c r="C2090" s="152" t="s">
        <v>1997</v>
      </c>
      <c r="D2090" s="152">
        <v>95</v>
      </c>
      <c r="E2090" s="152">
        <v>950</v>
      </c>
      <c r="F2090" s="152">
        <v>9501</v>
      </c>
      <c r="G2090" s="152" t="s">
        <v>1588</v>
      </c>
    </row>
    <row r="2091" spans="2:7">
      <c r="B2091" s="163" t="s">
        <v>2337</v>
      </c>
      <c r="C2091" s="152" t="s">
        <v>1997</v>
      </c>
      <c r="D2091" s="152">
        <v>95</v>
      </c>
      <c r="E2091" s="152">
        <v>951</v>
      </c>
      <c r="F2091" s="152">
        <v>0</v>
      </c>
      <c r="G2091" s="152" t="s">
        <v>2078</v>
      </c>
    </row>
    <row r="2092" spans="2:7">
      <c r="B2092" s="163" t="s">
        <v>2337</v>
      </c>
      <c r="C2092" s="152" t="s">
        <v>1997</v>
      </c>
      <c r="D2092" s="152">
        <v>95</v>
      </c>
      <c r="E2092" s="152">
        <v>951</v>
      </c>
      <c r="F2092" s="152">
        <v>9511</v>
      </c>
      <c r="G2092" s="152" t="s">
        <v>2078</v>
      </c>
    </row>
    <row r="2093" spans="2:7">
      <c r="B2093" s="163" t="s">
        <v>2337</v>
      </c>
      <c r="C2093" s="152" t="s">
        <v>1997</v>
      </c>
      <c r="D2093" s="152">
        <v>95</v>
      </c>
      <c r="E2093" s="152">
        <v>952</v>
      </c>
      <c r="F2093" s="152">
        <v>0</v>
      </c>
      <c r="G2093" s="152" t="s">
        <v>2079</v>
      </c>
    </row>
    <row r="2094" spans="2:7">
      <c r="B2094" s="163" t="s">
        <v>2337</v>
      </c>
      <c r="C2094" s="152" t="s">
        <v>1997</v>
      </c>
      <c r="D2094" s="152">
        <v>95</v>
      </c>
      <c r="E2094" s="152">
        <v>952</v>
      </c>
      <c r="F2094" s="152">
        <v>9521</v>
      </c>
      <c r="G2094" s="152" t="s">
        <v>2079</v>
      </c>
    </row>
    <row r="2095" spans="2:7">
      <c r="B2095" s="163" t="s">
        <v>2337</v>
      </c>
      <c r="C2095" s="152" t="s">
        <v>1997</v>
      </c>
      <c r="D2095" s="152">
        <v>95</v>
      </c>
      <c r="E2095" s="152">
        <v>959</v>
      </c>
      <c r="F2095" s="152">
        <v>0</v>
      </c>
      <c r="G2095" s="152" t="s">
        <v>2080</v>
      </c>
    </row>
    <row r="2096" spans="2:7">
      <c r="B2096" s="163" t="s">
        <v>2337</v>
      </c>
      <c r="C2096" s="152" t="s">
        <v>1997</v>
      </c>
      <c r="D2096" s="152">
        <v>95</v>
      </c>
      <c r="E2096" s="152">
        <v>959</v>
      </c>
      <c r="F2096" s="152">
        <v>9599</v>
      </c>
      <c r="G2096" s="152" t="s">
        <v>2080</v>
      </c>
    </row>
    <row r="2097" spans="2:7">
      <c r="B2097" s="163" t="s">
        <v>2337</v>
      </c>
      <c r="C2097" s="152" t="s">
        <v>1997</v>
      </c>
      <c r="D2097" s="152">
        <v>96</v>
      </c>
      <c r="E2097" s="152">
        <v>0</v>
      </c>
      <c r="F2097" s="152">
        <v>0</v>
      </c>
      <c r="G2097" s="152" t="s">
        <v>2081</v>
      </c>
    </row>
    <row r="2098" spans="2:7">
      <c r="B2098" s="163" t="s">
        <v>2337</v>
      </c>
      <c r="C2098" s="152" t="s">
        <v>1997</v>
      </c>
      <c r="D2098" s="152">
        <v>96</v>
      </c>
      <c r="E2098" s="152">
        <v>961</v>
      </c>
      <c r="F2098" s="152">
        <v>0</v>
      </c>
      <c r="G2098" s="152" t="s">
        <v>2082</v>
      </c>
    </row>
    <row r="2099" spans="2:7">
      <c r="B2099" s="163" t="s">
        <v>2337</v>
      </c>
      <c r="C2099" s="152" t="s">
        <v>1997</v>
      </c>
      <c r="D2099" s="152">
        <v>96</v>
      </c>
      <c r="E2099" s="152">
        <v>961</v>
      </c>
      <c r="F2099" s="152">
        <v>9611</v>
      </c>
      <c r="G2099" s="152" t="s">
        <v>2082</v>
      </c>
    </row>
    <row r="2100" spans="2:7">
      <c r="B2100" s="163" t="s">
        <v>2337</v>
      </c>
      <c r="C2100" s="152" t="s">
        <v>1997</v>
      </c>
      <c r="D2100" s="152">
        <v>96</v>
      </c>
      <c r="E2100" s="152">
        <v>969</v>
      </c>
      <c r="F2100" s="152">
        <v>0</v>
      </c>
      <c r="G2100" s="152" t="s">
        <v>2083</v>
      </c>
    </row>
    <row r="2101" spans="2:7">
      <c r="B2101" s="163" t="s">
        <v>2337</v>
      </c>
      <c r="C2101" s="152" t="s">
        <v>1997</v>
      </c>
      <c r="D2101" s="152">
        <v>96</v>
      </c>
      <c r="E2101" s="152">
        <v>969</v>
      </c>
      <c r="F2101" s="152">
        <v>9699</v>
      </c>
      <c r="G2101" s="152" t="s">
        <v>2083</v>
      </c>
    </row>
    <row r="2102" spans="2:7">
      <c r="B2102" s="163" t="s">
        <v>2338</v>
      </c>
      <c r="C2102" s="152" t="s">
        <v>2084</v>
      </c>
      <c r="D2102" s="152">
        <v>0</v>
      </c>
      <c r="E2102" s="152">
        <v>0</v>
      </c>
      <c r="F2102" s="152">
        <v>0</v>
      </c>
      <c r="G2102" s="152" t="s">
        <v>2085</v>
      </c>
    </row>
    <row r="2103" spans="2:7">
      <c r="B2103" s="163" t="s">
        <v>2338</v>
      </c>
      <c r="C2103" s="152" t="s">
        <v>2084</v>
      </c>
      <c r="D2103" s="152">
        <v>97</v>
      </c>
      <c r="E2103" s="152">
        <v>0</v>
      </c>
      <c r="F2103" s="152">
        <v>0</v>
      </c>
      <c r="G2103" s="152" t="s">
        <v>2086</v>
      </c>
    </row>
    <row r="2104" spans="2:7">
      <c r="B2104" s="163" t="s">
        <v>2338</v>
      </c>
      <c r="C2104" s="152" t="s">
        <v>2084</v>
      </c>
      <c r="D2104" s="152">
        <v>97</v>
      </c>
      <c r="E2104" s="152">
        <v>971</v>
      </c>
      <c r="F2104" s="152">
        <v>0</v>
      </c>
      <c r="G2104" s="152" t="s">
        <v>2087</v>
      </c>
    </row>
    <row r="2105" spans="2:7">
      <c r="B2105" s="163" t="s">
        <v>2338</v>
      </c>
      <c r="C2105" s="152" t="s">
        <v>2084</v>
      </c>
      <c r="D2105" s="152">
        <v>97</v>
      </c>
      <c r="E2105" s="152">
        <v>971</v>
      </c>
      <c r="F2105" s="152">
        <v>9711</v>
      </c>
      <c r="G2105" s="152" t="s">
        <v>2087</v>
      </c>
    </row>
    <row r="2106" spans="2:7">
      <c r="B2106" s="163" t="s">
        <v>2338</v>
      </c>
      <c r="C2106" s="152" t="s">
        <v>2084</v>
      </c>
      <c r="D2106" s="152">
        <v>97</v>
      </c>
      <c r="E2106" s="152">
        <v>972</v>
      </c>
      <c r="F2106" s="152">
        <v>0</v>
      </c>
      <c r="G2106" s="152" t="s">
        <v>2088</v>
      </c>
    </row>
    <row r="2107" spans="2:7">
      <c r="B2107" s="163" t="s">
        <v>2338</v>
      </c>
      <c r="C2107" s="152" t="s">
        <v>2084</v>
      </c>
      <c r="D2107" s="152">
        <v>97</v>
      </c>
      <c r="E2107" s="152">
        <v>972</v>
      </c>
      <c r="F2107" s="152">
        <v>9721</v>
      </c>
      <c r="G2107" s="152" t="s">
        <v>2088</v>
      </c>
    </row>
    <row r="2108" spans="2:7">
      <c r="B2108" s="163" t="s">
        <v>2338</v>
      </c>
      <c r="C2108" s="152" t="s">
        <v>2084</v>
      </c>
      <c r="D2108" s="152">
        <v>97</v>
      </c>
      <c r="E2108" s="152">
        <v>973</v>
      </c>
      <c r="F2108" s="152">
        <v>0</v>
      </c>
      <c r="G2108" s="152" t="s">
        <v>2089</v>
      </c>
    </row>
    <row r="2109" spans="2:7">
      <c r="B2109" s="163" t="s">
        <v>2338</v>
      </c>
      <c r="C2109" s="152" t="s">
        <v>2084</v>
      </c>
      <c r="D2109" s="152">
        <v>97</v>
      </c>
      <c r="E2109" s="152">
        <v>973</v>
      </c>
      <c r="F2109" s="152">
        <v>9731</v>
      </c>
      <c r="G2109" s="152" t="s">
        <v>2089</v>
      </c>
    </row>
    <row r="2110" spans="2:7">
      <c r="B2110" s="163" t="s">
        <v>2338</v>
      </c>
      <c r="C2110" s="152" t="s">
        <v>2084</v>
      </c>
      <c r="D2110" s="152">
        <v>98</v>
      </c>
      <c r="E2110" s="152">
        <v>0</v>
      </c>
      <c r="F2110" s="152">
        <v>0</v>
      </c>
      <c r="G2110" s="152" t="s">
        <v>2090</v>
      </c>
    </row>
    <row r="2111" spans="2:7">
      <c r="B2111" s="163" t="s">
        <v>2338</v>
      </c>
      <c r="C2111" s="152" t="s">
        <v>2084</v>
      </c>
      <c r="D2111" s="152">
        <v>98</v>
      </c>
      <c r="E2111" s="152">
        <v>981</v>
      </c>
      <c r="F2111" s="152">
        <v>0</v>
      </c>
      <c r="G2111" s="152" t="s">
        <v>2091</v>
      </c>
    </row>
    <row r="2112" spans="2:7">
      <c r="B2112" s="163" t="s">
        <v>2338</v>
      </c>
      <c r="C2112" s="152" t="s">
        <v>2084</v>
      </c>
      <c r="D2112" s="152">
        <v>98</v>
      </c>
      <c r="E2112" s="152">
        <v>981</v>
      </c>
      <c r="F2112" s="152">
        <v>9811</v>
      </c>
      <c r="G2112" s="152" t="s">
        <v>2091</v>
      </c>
    </row>
    <row r="2113" spans="2:7">
      <c r="B2113" s="163" t="s">
        <v>2338</v>
      </c>
      <c r="C2113" s="152" t="s">
        <v>2084</v>
      </c>
      <c r="D2113" s="152">
        <v>98</v>
      </c>
      <c r="E2113" s="152">
        <v>982</v>
      </c>
      <c r="F2113" s="152">
        <v>0</v>
      </c>
      <c r="G2113" s="152" t="s">
        <v>2092</v>
      </c>
    </row>
    <row r="2114" spans="2:7">
      <c r="B2114" s="163" t="s">
        <v>2338</v>
      </c>
      <c r="C2114" s="152" t="s">
        <v>2084</v>
      </c>
      <c r="D2114" s="152">
        <v>98</v>
      </c>
      <c r="E2114" s="152">
        <v>982</v>
      </c>
      <c r="F2114" s="152">
        <v>9821</v>
      </c>
      <c r="G2114" s="152" t="s">
        <v>2092</v>
      </c>
    </row>
    <row r="2115" spans="2:7">
      <c r="B2115" s="163" t="s">
        <v>2338</v>
      </c>
      <c r="C2115" s="152" t="s">
        <v>2093</v>
      </c>
      <c r="D2115" s="152">
        <v>0</v>
      </c>
      <c r="E2115" s="152">
        <v>0</v>
      </c>
      <c r="F2115" s="152">
        <v>0</v>
      </c>
      <c r="G2115" s="152" t="s">
        <v>2094</v>
      </c>
    </row>
    <row r="2116" spans="2:7">
      <c r="B2116" s="163" t="s">
        <v>2338</v>
      </c>
      <c r="C2116" s="152" t="s">
        <v>2093</v>
      </c>
      <c r="D2116" s="152">
        <v>99</v>
      </c>
      <c r="E2116" s="152">
        <v>0</v>
      </c>
      <c r="F2116" s="152">
        <v>0</v>
      </c>
      <c r="G2116" s="152" t="s">
        <v>2094</v>
      </c>
    </row>
    <row r="2117" spans="2:7">
      <c r="B2117" s="163" t="s">
        <v>2338</v>
      </c>
      <c r="C2117" s="152" t="s">
        <v>2093</v>
      </c>
      <c r="D2117" s="152">
        <v>99</v>
      </c>
      <c r="E2117" s="152">
        <v>999</v>
      </c>
      <c r="F2117" s="152">
        <v>0</v>
      </c>
      <c r="G2117" s="152" t="s">
        <v>2094</v>
      </c>
    </row>
    <row r="2118" spans="2:7">
      <c r="B2118" s="163" t="s">
        <v>2338</v>
      </c>
      <c r="C2118" s="152" t="s">
        <v>2093</v>
      </c>
      <c r="D2118" s="152">
        <v>99</v>
      </c>
      <c r="E2118" s="152">
        <v>999</v>
      </c>
      <c r="F2118" s="152">
        <v>9999</v>
      </c>
      <c r="G2118" s="152" t="s">
        <v>2094</v>
      </c>
    </row>
  </sheetData>
  <sheetProtection algorithmName="SHA-512" hashValue="9d3EaXefhtHAmoQbNtS6x8a0563efpCTph/pvJXUAIPsbKGNQILhMrZ3cXtp5rkpD1aRrgpa0t73weZ9Y1YYTA==" saltValue="WDUFedymeBxKFFMp0yV6ow==" spinCount="100000" sheet="1" autoFilter="0"/>
  <autoFilter ref="B9:G2118" xr:uid="{00000000-0009-0000-0000-000004000000}"/>
  <mergeCells count="11">
    <mergeCell ref="C8:G8"/>
    <mergeCell ref="C2:D2"/>
    <mergeCell ref="E2:F2"/>
    <mergeCell ref="C3:D3"/>
    <mergeCell ref="C4:D4"/>
    <mergeCell ref="C5:D5"/>
    <mergeCell ref="C6:D6"/>
    <mergeCell ref="E3:F3"/>
    <mergeCell ref="E4:F4"/>
    <mergeCell ref="E5:F5"/>
    <mergeCell ref="E6:F6"/>
  </mergeCells>
  <phoneticPr fontId="64"/>
  <pageMargins left="0.70866141732283472" right="0.70866141732283472" top="0.74803149606299213" bottom="0.74803149606299213" header="0.31496062992125984" footer="0.31496062992125984"/>
  <pageSetup paperSize="9" scale="61" orientation="portrait" blackAndWhite="1" r:id="rId1"/>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dimension ref="A1:BH125"/>
  <sheetViews>
    <sheetView showGridLines="0" showZeros="0" view="pageBreakPreview" zoomScale="85" zoomScaleNormal="100" zoomScaleSheetLayoutView="85" workbookViewId="0">
      <selection activeCell="E14" sqref="E14:G14"/>
    </sheetView>
  </sheetViews>
  <sheetFormatPr defaultColWidth="9" defaultRowHeight="14.4"/>
  <cols>
    <col min="1" max="1" width="2.6640625" style="2" customWidth="1"/>
    <col min="2" max="2" width="5.6640625" style="2" customWidth="1"/>
    <col min="3" max="3" width="15.6640625" style="2" customWidth="1"/>
    <col min="4" max="4" width="12.6640625" style="2" customWidth="1"/>
    <col min="5" max="7" width="11.21875" style="2" customWidth="1"/>
    <col min="8" max="8" width="3.109375" style="2" customWidth="1"/>
    <col min="9" max="9" width="11.88671875" style="48" customWidth="1"/>
    <col min="10" max="13" width="11.88671875" style="168" hidden="1" customWidth="1"/>
    <col min="14" max="14" width="11.88671875" style="631" hidden="1" customWidth="1"/>
    <col min="15" max="16" width="11.88671875" hidden="1" customWidth="1"/>
    <col min="17" max="21" width="11.88671875" style="605" hidden="1" customWidth="1"/>
    <col min="22" max="23" width="11.88671875" style="606" hidden="1" customWidth="1"/>
    <col min="24" max="26" width="11.88671875" hidden="1" customWidth="1"/>
    <col min="27" max="27" width="5.6640625" hidden="1" customWidth="1"/>
    <col min="28" max="28" width="15.6640625" hidden="1" customWidth="1"/>
    <col min="29" max="29" width="12.6640625" hidden="1" customWidth="1"/>
    <col min="30" max="30" width="13.5546875" hidden="1" customWidth="1"/>
    <col min="31" max="32" width="11.21875" hidden="1" customWidth="1"/>
    <col min="33" max="33" width="3.109375" hidden="1" customWidth="1"/>
    <col min="34" max="38" width="13.44140625" hidden="1" customWidth="1"/>
    <col min="39" max="42" width="9" hidden="1" customWidth="1"/>
    <col min="43" max="43" width="9.109375" hidden="1" customWidth="1"/>
    <col min="44" max="50" width="0" hidden="1" customWidth="1"/>
    <col min="53" max="53" width="2.6640625" style="2" customWidth="1"/>
    <col min="54" max="54" width="5.6640625" style="2" customWidth="1"/>
    <col min="55" max="55" width="15.6640625" style="2" customWidth="1"/>
    <col min="56" max="56" width="12.6640625" style="2" customWidth="1"/>
    <col min="57" max="59" width="11.21875" style="2" customWidth="1"/>
    <col min="60" max="60" width="3.109375" style="2" customWidth="1"/>
  </cols>
  <sheetData>
    <row r="1" spans="2:59" ht="25.5" customHeight="1">
      <c r="B1" s="2" t="s">
        <v>501</v>
      </c>
      <c r="N1" s="604"/>
      <c r="V1" s="606" t="s">
        <v>264</v>
      </c>
      <c r="AA1" s="2" t="s">
        <v>501</v>
      </c>
      <c r="AB1" s="2"/>
      <c r="AC1" s="2"/>
      <c r="AD1" s="2"/>
      <c r="AE1" s="2"/>
      <c r="AF1" s="2"/>
      <c r="AG1" s="2"/>
      <c r="BB1" s="2" t="s">
        <v>501</v>
      </c>
    </row>
    <row r="2" spans="2:59" ht="27.75" customHeight="1">
      <c r="B2" s="839" t="s">
        <v>2667</v>
      </c>
      <c r="C2" s="840"/>
      <c r="D2" s="840"/>
      <c r="E2" s="880"/>
      <c r="F2" s="881"/>
      <c r="G2" s="882"/>
      <c r="N2" s="604"/>
      <c r="Q2" s="605" t="s">
        <v>385</v>
      </c>
      <c r="R2" s="605" t="s">
        <v>385</v>
      </c>
      <c r="S2" s="605" t="s">
        <v>386</v>
      </c>
      <c r="T2" s="605" t="s">
        <v>387</v>
      </c>
      <c r="V2" s="607" t="s">
        <v>145</v>
      </c>
      <c r="W2" s="607" t="s">
        <v>144</v>
      </c>
      <c r="AA2" s="839" t="s">
        <v>2667</v>
      </c>
      <c r="AB2" s="877"/>
      <c r="AC2" s="877"/>
      <c r="AD2" s="841" t="s">
        <v>2724</v>
      </c>
      <c r="AE2" s="878"/>
      <c r="AF2" s="879"/>
      <c r="AG2" s="2"/>
      <c r="BB2" s="839" t="s">
        <v>2667</v>
      </c>
      <c r="BC2" s="840"/>
      <c r="BD2" s="840"/>
      <c r="BE2" s="841" t="s">
        <v>2724</v>
      </c>
      <c r="BF2" s="842"/>
      <c r="BG2" s="843"/>
    </row>
    <row r="3" spans="2:59" ht="21" customHeight="1">
      <c r="B3" s="814" t="s">
        <v>28</v>
      </c>
      <c r="C3" s="815"/>
      <c r="D3" s="811"/>
      <c r="E3" s="866"/>
      <c r="F3" s="867"/>
      <c r="G3" s="868"/>
      <c r="M3" s="608"/>
      <c r="N3" s="604"/>
      <c r="Q3" s="605" t="s">
        <v>146</v>
      </c>
      <c r="R3" s="605" t="s">
        <v>146</v>
      </c>
      <c r="S3" s="605">
        <f t="shared" ref="S3:S20" si="0">COUNTIF($V$3:$V$125,Q3)</f>
        <v>2</v>
      </c>
      <c r="T3" s="605" t="e">
        <f>"基本情報!V"&amp;R3&amp;":V"&amp;(R3+S3-1)</f>
        <v>#VALUE!</v>
      </c>
      <c r="V3" s="609" t="s">
        <v>146</v>
      </c>
      <c r="W3" s="81" t="s">
        <v>166</v>
      </c>
      <c r="X3" t="s">
        <v>523</v>
      </c>
      <c r="AA3" s="814" t="s">
        <v>28</v>
      </c>
      <c r="AB3" s="815"/>
      <c r="AC3" s="811"/>
      <c r="AD3" s="844" t="s">
        <v>524</v>
      </c>
      <c r="AE3" s="845"/>
      <c r="AF3" s="846"/>
      <c r="AG3" s="2"/>
      <c r="BB3" s="814" t="s">
        <v>28</v>
      </c>
      <c r="BC3" s="815"/>
      <c r="BD3" s="811"/>
      <c r="BE3" s="844" t="s">
        <v>524</v>
      </c>
      <c r="BF3" s="845"/>
      <c r="BG3" s="846"/>
    </row>
    <row r="4" spans="2:59" ht="39" customHeight="1">
      <c r="B4" s="814" t="s">
        <v>502</v>
      </c>
      <c r="C4" s="815"/>
      <c r="D4" s="815"/>
      <c r="E4" s="785" t="str">
        <f>E6&amp;E75</f>
        <v/>
      </c>
      <c r="F4" s="611">
        <f>E3</f>
        <v>0</v>
      </c>
      <c r="G4" s="612" t="str">
        <f>IF(F4="","",IF(F4&gt;="","設備導入事業","　"))</f>
        <v>　</v>
      </c>
      <c r="I4" s="883"/>
      <c r="J4" s="884"/>
      <c r="K4" s="884"/>
      <c r="L4" s="884"/>
      <c r="M4" s="884"/>
      <c r="N4" s="884"/>
      <c r="Q4" s="605" t="s">
        <v>147</v>
      </c>
      <c r="R4" s="605" t="s">
        <v>147</v>
      </c>
      <c r="S4" s="605">
        <f t="shared" si="0"/>
        <v>2</v>
      </c>
      <c r="T4" s="605" t="e">
        <f t="shared" ref="T4:T20" si="1">"基本情報!V"&amp;R4&amp;":V"&amp;(R4+S4-1)</f>
        <v>#VALUE!</v>
      </c>
      <c r="V4" s="609" t="s">
        <v>146</v>
      </c>
      <c r="W4" s="81" t="s">
        <v>167</v>
      </c>
      <c r="X4" t="s">
        <v>524</v>
      </c>
      <c r="AA4" s="814" t="s">
        <v>502</v>
      </c>
      <c r="AB4" s="815"/>
      <c r="AC4" s="815"/>
      <c r="AD4" s="610" t="s">
        <v>2725</v>
      </c>
      <c r="AE4" s="611" t="str">
        <f>AD3</f>
        <v>太陽光発電・蓄電池</v>
      </c>
      <c r="AF4" s="612" t="str">
        <f>IF(AE4="","",IF(AE4&gt;="","設備導入事業","　"))</f>
        <v>設備導入事業</v>
      </c>
      <c r="AG4" s="2"/>
      <c r="BB4" s="814" t="s">
        <v>502</v>
      </c>
      <c r="BC4" s="815"/>
      <c r="BD4" s="815"/>
      <c r="BE4" s="610" t="s">
        <v>2725</v>
      </c>
      <c r="BF4" s="611" t="str">
        <f>BE3</f>
        <v>太陽光発電・蓄電池</v>
      </c>
      <c r="BG4" s="612" t="str">
        <f>IF(BF4="","",IF(BF4&gt;="","設備導入事業","　"))</f>
        <v>設備導入事業</v>
      </c>
    </row>
    <row r="5" spans="2:59" ht="21" hidden="1" customHeight="1">
      <c r="B5" s="869" t="s">
        <v>503</v>
      </c>
      <c r="C5" s="809" t="s">
        <v>53</v>
      </c>
      <c r="D5" s="613" t="s">
        <v>52</v>
      </c>
      <c r="E5" s="847" t="str">
        <f>ASC(PHONETIC(E6))</f>
        <v/>
      </c>
      <c r="F5" s="820"/>
      <c r="G5" s="821"/>
      <c r="M5" s="614"/>
      <c r="N5" s="615"/>
      <c r="Q5" s="605" t="s">
        <v>382</v>
      </c>
      <c r="R5" s="605" t="s">
        <v>382</v>
      </c>
      <c r="S5" s="605">
        <f t="shared" si="0"/>
        <v>1</v>
      </c>
      <c r="T5" s="605" t="e">
        <f t="shared" si="1"/>
        <v>#VALUE!</v>
      </c>
      <c r="V5" s="609" t="s">
        <v>147</v>
      </c>
      <c r="W5" s="81" t="s">
        <v>168</v>
      </c>
      <c r="X5" t="s">
        <v>515</v>
      </c>
      <c r="AA5" s="816" t="s">
        <v>503</v>
      </c>
      <c r="AB5" s="809" t="s">
        <v>53</v>
      </c>
      <c r="AC5" s="613" t="s">
        <v>52</v>
      </c>
      <c r="AD5" s="847" t="str">
        <f>ASC(PHONETIC(AD6))</f>
        <v>○○ｶﾌﾞｼｷｶﾞｲｼｬ</v>
      </c>
      <c r="AE5" s="820"/>
      <c r="AF5" s="821"/>
      <c r="AG5" s="2"/>
      <c r="BB5" s="816" t="s">
        <v>503</v>
      </c>
      <c r="BC5" s="809" t="s">
        <v>53</v>
      </c>
      <c r="BD5" s="613" t="s">
        <v>52</v>
      </c>
      <c r="BE5" s="847" t="str">
        <f>ASC(PHONETIC(BE6))</f>
        <v>○○ｶﾌﾞｼｷｶﾞｲｼｬ</v>
      </c>
      <c r="BF5" s="820"/>
      <c r="BG5" s="821"/>
    </row>
    <row r="6" spans="2:59" ht="21" customHeight="1">
      <c r="B6" s="869"/>
      <c r="C6" s="809"/>
      <c r="D6" s="599"/>
      <c r="E6" s="857"/>
      <c r="F6" s="858"/>
      <c r="G6" s="859"/>
      <c r="I6" s="617"/>
      <c r="J6" s="618"/>
      <c r="K6" s="619"/>
      <c r="L6" s="619"/>
      <c r="N6" s="604"/>
      <c r="Q6" s="605" t="s">
        <v>149</v>
      </c>
      <c r="R6" s="605" t="s">
        <v>149</v>
      </c>
      <c r="S6" s="605">
        <f t="shared" si="0"/>
        <v>3</v>
      </c>
      <c r="T6" s="605" t="e">
        <f t="shared" si="1"/>
        <v>#VALUE!</v>
      </c>
      <c r="V6" s="609" t="s">
        <v>147</v>
      </c>
      <c r="W6" s="81" t="s">
        <v>169</v>
      </c>
      <c r="X6" t="s">
        <v>525</v>
      </c>
      <c r="AA6" s="817"/>
      <c r="AB6" s="809"/>
      <c r="AC6" s="616" t="s">
        <v>2745</v>
      </c>
      <c r="AD6" s="822" t="s">
        <v>2726</v>
      </c>
      <c r="AE6" s="823"/>
      <c r="AF6" s="824"/>
      <c r="AG6" s="2"/>
      <c r="BB6" s="817"/>
      <c r="BC6" s="809"/>
      <c r="BD6" s="616" t="s">
        <v>2745</v>
      </c>
      <c r="BE6" s="822" t="s">
        <v>2726</v>
      </c>
      <c r="BF6" s="823"/>
      <c r="BG6" s="824"/>
    </row>
    <row r="7" spans="2:59" ht="21" customHeight="1">
      <c r="B7" s="869"/>
      <c r="C7" s="828" t="s">
        <v>59</v>
      </c>
      <c r="D7" s="620" t="s">
        <v>36</v>
      </c>
      <c r="E7" s="860"/>
      <c r="F7" s="861"/>
      <c r="G7" s="862"/>
      <c r="I7" s="621"/>
      <c r="J7" s="608"/>
      <c r="K7" s="622"/>
      <c r="L7" s="614"/>
      <c r="M7" s="614"/>
      <c r="N7" s="623"/>
      <c r="Q7" s="605" t="s">
        <v>150</v>
      </c>
      <c r="R7" s="605" t="s">
        <v>150</v>
      </c>
      <c r="S7" s="605">
        <f t="shared" si="0"/>
        <v>44</v>
      </c>
      <c r="T7" s="605" t="e">
        <f t="shared" si="1"/>
        <v>#VALUE!</v>
      </c>
      <c r="V7" s="609" t="s">
        <v>148</v>
      </c>
      <c r="W7" s="81" t="s">
        <v>170</v>
      </c>
      <c r="X7" t="s">
        <v>516</v>
      </c>
      <c r="AA7" s="817"/>
      <c r="AB7" s="828" t="s">
        <v>59</v>
      </c>
      <c r="AC7" s="620" t="s">
        <v>36</v>
      </c>
      <c r="AD7" s="825" t="s">
        <v>2727</v>
      </c>
      <c r="AE7" s="826"/>
      <c r="AF7" s="827"/>
      <c r="AG7" s="2"/>
      <c r="BB7" s="817"/>
      <c r="BC7" s="828" t="s">
        <v>59</v>
      </c>
      <c r="BD7" s="620" t="s">
        <v>36</v>
      </c>
      <c r="BE7" s="825" t="s">
        <v>2727</v>
      </c>
      <c r="BF7" s="826"/>
      <c r="BG7" s="827"/>
    </row>
    <row r="8" spans="2:59" ht="21" customHeight="1">
      <c r="B8" s="869"/>
      <c r="C8" s="828"/>
      <c r="D8" s="620" t="s">
        <v>37</v>
      </c>
      <c r="E8" s="857"/>
      <c r="F8" s="858"/>
      <c r="G8" s="859"/>
      <c r="I8" s="621"/>
      <c r="J8" s="608"/>
      <c r="K8" s="622"/>
      <c r="L8" s="614"/>
      <c r="M8" s="614"/>
      <c r="N8" s="623"/>
      <c r="Q8" s="605" t="s">
        <v>151</v>
      </c>
      <c r="R8" s="605" t="s">
        <v>151</v>
      </c>
      <c r="S8" s="605">
        <f t="shared" si="0"/>
        <v>8</v>
      </c>
      <c r="T8" s="605" t="e">
        <f t="shared" si="1"/>
        <v>#VALUE!</v>
      </c>
      <c r="V8" s="609" t="s">
        <v>149</v>
      </c>
      <c r="W8" s="81" t="s">
        <v>171</v>
      </c>
      <c r="X8" t="s">
        <v>526</v>
      </c>
      <c r="AA8" s="817"/>
      <c r="AB8" s="828"/>
      <c r="AC8" s="620" t="s">
        <v>37</v>
      </c>
      <c r="AD8" s="863" t="s">
        <v>2728</v>
      </c>
      <c r="AE8" s="864"/>
      <c r="AF8" s="865"/>
      <c r="AG8" s="2"/>
      <c r="BB8" s="817"/>
      <c r="BC8" s="828"/>
      <c r="BD8" s="620" t="s">
        <v>37</v>
      </c>
      <c r="BE8" s="822" t="s">
        <v>2728</v>
      </c>
      <c r="BF8" s="823"/>
      <c r="BG8" s="824"/>
    </row>
    <row r="9" spans="2:59" ht="21" customHeight="1">
      <c r="B9" s="869"/>
      <c r="C9" s="809" t="s">
        <v>32</v>
      </c>
      <c r="D9" s="620" t="s">
        <v>33</v>
      </c>
      <c r="E9" s="857"/>
      <c r="F9" s="858"/>
      <c r="G9" s="859"/>
      <c r="I9" s="621"/>
      <c r="J9" s="608"/>
      <c r="K9" s="622"/>
      <c r="L9" s="614"/>
      <c r="N9" s="604"/>
      <c r="Q9" s="605" t="s">
        <v>152</v>
      </c>
      <c r="R9" s="605" t="s">
        <v>152</v>
      </c>
      <c r="S9" s="605">
        <f t="shared" si="0"/>
        <v>5</v>
      </c>
      <c r="T9" s="605" t="e">
        <f t="shared" si="1"/>
        <v>#VALUE!</v>
      </c>
      <c r="V9" s="609" t="s">
        <v>149</v>
      </c>
      <c r="W9" s="81" t="s">
        <v>172</v>
      </c>
      <c r="X9" t="s">
        <v>517</v>
      </c>
      <c r="AA9" s="817"/>
      <c r="AB9" s="809" t="s">
        <v>32</v>
      </c>
      <c r="AC9" s="620" t="s">
        <v>33</v>
      </c>
      <c r="AD9" s="822" t="s">
        <v>2729</v>
      </c>
      <c r="AE9" s="823"/>
      <c r="AF9" s="824"/>
      <c r="AG9" s="2"/>
      <c r="BB9" s="817"/>
      <c r="BC9" s="809" t="s">
        <v>32</v>
      </c>
      <c r="BD9" s="620" t="s">
        <v>33</v>
      </c>
      <c r="BE9" s="822" t="s">
        <v>2729</v>
      </c>
      <c r="BF9" s="823"/>
      <c r="BG9" s="824"/>
    </row>
    <row r="10" spans="2:59" ht="21" hidden="1" customHeight="1">
      <c r="B10" s="869"/>
      <c r="C10" s="809"/>
      <c r="D10" s="613" t="s">
        <v>52</v>
      </c>
      <c r="E10" s="870"/>
      <c r="F10" s="852"/>
      <c r="G10" s="853"/>
      <c r="I10" s="624"/>
      <c r="J10" s="608"/>
      <c r="K10" s="622"/>
      <c r="L10" s="614"/>
      <c r="N10" s="604"/>
      <c r="Q10" s="605" t="s">
        <v>153</v>
      </c>
      <c r="R10" s="605" t="s">
        <v>153</v>
      </c>
      <c r="S10" s="605">
        <f t="shared" si="0"/>
        <v>8</v>
      </c>
      <c r="T10" s="605" t="e">
        <f t="shared" si="1"/>
        <v>#VALUE!</v>
      </c>
      <c r="V10" s="609" t="s">
        <v>149</v>
      </c>
      <c r="W10" s="81" t="s">
        <v>173</v>
      </c>
      <c r="X10" t="s">
        <v>527</v>
      </c>
      <c r="AA10" s="817"/>
      <c r="AB10" s="809"/>
      <c r="AC10" s="613" t="s">
        <v>52</v>
      </c>
      <c r="AD10" s="847" t="str">
        <f>ASC(PHONETIC(AD11))</f>
        <v>ｶﾝｷｮｳ ﾀﾛｳ</v>
      </c>
      <c r="AE10" s="820"/>
      <c r="AF10" s="821"/>
      <c r="AG10" s="2"/>
      <c r="BB10" s="817"/>
      <c r="BC10" s="809"/>
      <c r="BD10" s="613" t="s">
        <v>52</v>
      </c>
      <c r="BE10" s="847" t="str">
        <f>ASC(PHONETIC(BE11))</f>
        <v>ｶﾝｷｮｳ ﾀﾛｳ</v>
      </c>
      <c r="BF10" s="820"/>
      <c r="BG10" s="821"/>
    </row>
    <row r="11" spans="2:59" ht="21" customHeight="1">
      <c r="B11" s="869"/>
      <c r="C11" s="809"/>
      <c r="D11" s="620" t="s">
        <v>34</v>
      </c>
      <c r="E11" s="857"/>
      <c r="F11" s="858"/>
      <c r="G11" s="859"/>
      <c r="I11" s="621"/>
      <c r="J11" s="608"/>
      <c r="K11" s="622"/>
      <c r="L11" s="614"/>
      <c r="N11" s="604"/>
      <c r="Q11" s="605" t="s">
        <v>154</v>
      </c>
      <c r="R11" s="605" t="s">
        <v>154</v>
      </c>
      <c r="S11" s="605">
        <f t="shared" si="0"/>
        <v>12</v>
      </c>
      <c r="T11" s="605" t="e">
        <f t="shared" si="1"/>
        <v>#VALUE!</v>
      </c>
      <c r="V11" s="609" t="s">
        <v>150</v>
      </c>
      <c r="W11" s="81" t="s">
        <v>174</v>
      </c>
      <c r="X11" t="s">
        <v>518</v>
      </c>
      <c r="AA11" s="817"/>
      <c r="AB11" s="809"/>
      <c r="AC11" s="620" t="s">
        <v>34</v>
      </c>
      <c r="AD11" s="822" t="s">
        <v>2730</v>
      </c>
      <c r="AE11" s="823"/>
      <c r="AF11" s="824"/>
      <c r="AG11" s="2"/>
      <c r="BB11" s="817"/>
      <c r="BC11" s="809"/>
      <c r="BD11" s="620" t="s">
        <v>34</v>
      </c>
      <c r="BE11" s="822" t="s">
        <v>2730</v>
      </c>
      <c r="BF11" s="823"/>
      <c r="BG11" s="824"/>
    </row>
    <row r="12" spans="2:59" ht="21" customHeight="1">
      <c r="B12" s="869"/>
      <c r="C12" s="828" t="s">
        <v>2423</v>
      </c>
      <c r="D12" s="620" t="s">
        <v>40</v>
      </c>
      <c r="E12" s="857"/>
      <c r="F12" s="858"/>
      <c r="G12" s="859"/>
      <c r="I12" s="875"/>
      <c r="J12" s="875"/>
      <c r="K12" s="622"/>
      <c r="L12" s="614"/>
      <c r="N12" s="604"/>
      <c r="Q12" s="605" t="s">
        <v>155</v>
      </c>
      <c r="R12" s="605" t="s">
        <v>155</v>
      </c>
      <c r="S12" s="605">
        <f t="shared" si="0"/>
        <v>6</v>
      </c>
      <c r="T12" s="605" t="e">
        <f t="shared" si="1"/>
        <v>#VALUE!</v>
      </c>
      <c r="V12" s="609" t="s">
        <v>150</v>
      </c>
      <c r="W12" s="81" t="s">
        <v>175</v>
      </c>
      <c r="X12" t="s">
        <v>528</v>
      </c>
      <c r="AA12" s="817"/>
      <c r="AB12" s="828" t="s">
        <v>2423</v>
      </c>
      <c r="AC12" s="620" t="s">
        <v>40</v>
      </c>
      <c r="AD12" s="822" t="s">
        <v>2731</v>
      </c>
      <c r="AE12" s="823"/>
      <c r="AF12" s="824"/>
      <c r="AG12" s="2"/>
      <c r="BB12" s="817"/>
      <c r="BC12" s="828" t="s">
        <v>2423</v>
      </c>
      <c r="BD12" s="620" t="s">
        <v>40</v>
      </c>
      <c r="BE12" s="822" t="s">
        <v>2731</v>
      </c>
      <c r="BF12" s="823"/>
      <c r="BG12" s="824"/>
    </row>
    <row r="13" spans="2:59" ht="21" hidden="1" customHeight="1">
      <c r="B13" s="869"/>
      <c r="C13" s="828"/>
      <c r="D13" s="613" t="s">
        <v>52</v>
      </c>
      <c r="E13" s="870"/>
      <c r="F13" s="852"/>
      <c r="G13" s="853"/>
      <c r="I13" s="875"/>
      <c r="J13" s="875"/>
      <c r="K13" s="622"/>
      <c r="L13" s="614"/>
      <c r="N13" s="604"/>
      <c r="Q13" s="605" t="s">
        <v>156</v>
      </c>
      <c r="R13" s="605" t="s">
        <v>156</v>
      </c>
      <c r="S13" s="605">
        <f t="shared" si="0"/>
        <v>3</v>
      </c>
      <c r="T13" s="605" t="e">
        <f t="shared" si="1"/>
        <v>#VALUE!</v>
      </c>
      <c r="V13" s="609" t="s">
        <v>150</v>
      </c>
      <c r="W13" s="81" t="s">
        <v>176</v>
      </c>
      <c r="X13" t="s">
        <v>519</v>
      </c>
      <c r="AA13" s="817"/>
      <c r="AB13" s="828"/>
      <c r="AC13" s="613" t="s">
        <v>52</v>
      </c>
      <c r="AD13" s="847" t="str">
        <f>ASC(PHONETIC(AD14))</f>
        <v>ｶﾝｷｮｳ ｼﾞﾛｳ</v>
      </c>
      <c r="AE13" s="820"/>
      <c r="AF13" s="821"/>
      <c r="AG13" s="2"/>
      <c r="BB13" s="817"/>
      <c r="BC13" s="828"/>
      <c r="BD13" s="613" t="s">
        <v>52</v>
      </c>
      <c r="BE13" s="847" t="str">
        <f>ASC(PHONETIC(BE14))</f>
        <v>ｶﾝｷｮｳ ｼﾞﾛｳ</v>
      </c>
      <c r="BF13" s="820"/>
      <c r="BG13" s="821"/>
    </row>
    <row r="14" spans="2:59" ht="21" customHeight="1">
      <c r="B14" s="869"/>
      <c r="C14" s="828"/>
      <c r="D14" s="620" t="s">
        <v>34</v>
      </c>
      <c r="E14" s="857"/>
      <c r="F14" s="858"/>
      <c r="G14" s="859"/>
      <c r="K14" s="622"/>
      <c r="L14" s="614"/>
      <c r="N14" s="604"/>
      <c r="Q14" s="605" t="s">
        <v>2419</v>
      </c>
      <c r="R14" s="605" t="s">
        <v>2419</v>
      </c>
      <c r="S14" s="605">
        <f t="shared" si="0"/>
        <v>0</v>
      </c>
      <c r="T14" s="605" t="e">
        <f t="shared" si="1"/>
        <v>#VALUE!</v>
      </c>
      <c r="V14" s="609" t="s">
        <v>150</v>
      </c>
      <c r="W14" s="81" t="s">
        <v>177</v>
      </c>
      <c r="X14" t="s">
        <v>520</v>
      </c>
      <c r="AA14" s="817"/>
      <c r="AB14" s="828"/>
      <c r="AC14" s="620" t="s">
        <v>34</v>
      </c>
      <c r="AD14" s="822" t="s">
        <v>2732</v>
      </c>
      <c r="AE14" s="823"/>
      <c r="AF14" s="824"/>
      <c r="AG14" s="2"/>
      <c r="BB14" s="817"/>
      <c r="BC14" s="828"/>
      <c r="BD14" s="620" t="s">
        <v>34</v>
      </c>
      <c r="BE14" s="822" t="s">
        <v>2732</v>
      </c>
      <c r="BF14" s="823"/>
      <c r="BG14" s="824"/>
    </row>
    <row r="15" spans="2:59" ht="21" customHeight="1">
      <c r="B15" s="869"/>
      <c r="C15" s="828"/>
      <c r="D15" s="620" t="s">
        <v>38</v>
      </c>
      <c r="E15" s="857"/>
      <c r="F15" s="858"/>
      <c r="G15" s="859"/>
      <c r="K15" s="622"/>
      <c r="L15" s="614"/>
      <c r="N15" s="604"/>
      <c r="Q15" s="605" t="s">
        <v>158</v>
      </c>
      <c r="R15" s="605" t="s">
        <v>158</v>
      </c>
      <c r="S15" s="605">
        <f t="shared" si="0"/>
        <v>3</v>
      </c>
      <c r="T15" s="605" t="e">
        <f t="shared" si="1"/>
        <v>#VALUE!</v>
      </c>
      <c r="V15" s="609" t="s">
        <v>150</v>
      </c>
      <c r="W15" s="81" t="s">
        <v>178</v>
      </c>
      <c r="X15" t="s">
        <v>521</v>
      </c>
      <c r="AA15" s="817"/>
      <c r="AB15" s="828"/>
      <c r="AC15" s="620" t="s">
        <v>38</v>
      </c>
      <c r="AD15" s="822" t="s">
        <v>2733</v>
      </c>
      <c r="AE15" s="823"/>
      <c r="AF15" s="824"/>
      <c r="AG15" s="2"/>
      <c r="BB15" s="817"/>
      <c r="BC15" s="828"/>
      <c r="BD15" s="620" t="s">
        <v>38</v>
      </c>
      <c r="BE15" s="822" t="s">
        <v>2733</v>
      </c>
      <c r="BF15" s="823"/>
      <c r="BG15" s="824"/>
    </row>
    <row r="16" spans="2:59" ht="21" customHeight="1">
      <c r="B16" s="869"/>
      <c r="C16" s="828"/>
      <c r="D16" s="620" t="s">
        <v>41</v>
      </c>
      <c r="E16" s="857"/>
      <c r="F16" s="858"/>
      <c r="G16" s="859"/>
      <c r="I16" s="621"/>
      <c r="J16" s="608"/>
      <c r="K16" s="622"/>
      <c r="L16" s="614"/>
      <c r="N16" s="604"/>
      <c r="Q16" s="605" t="s">
        <v>159</v>
      </c>
      <c r="R16" s="605" t="s">
        <v>159</v>
      </c>
      <c r="S16" s="605">
        <f t="shared" si="0"/>
        <v>3</v>
      </c>
      <c r="T16" s="605" t="e">
        <f t="shared" si="1"/>
        <v>#VALUE!</v>
      </c>
      <c r="V16" s="609" t="s">
        <v>150</v>
      </c>
      <c r="W16" s="81" t="s">
        <v>179</v>
      </c>
      <c r="X16" t="s">
        <v>2422</v>
      </c>
      <c r="AA16" s="817"/>
      <c r="AB16" s="828"/>
      <c r="AC16" s="620" t="s">
        <v>41</v>
      </c>
      <c r="AD16" s="822" t="s">
        <v>2734</v>
      </c>
      <c r="AE16" s="823"/>
      <c r="AF16" s="824"/>
      <c r="AG16" s="2"/>
      <c r="BB16" s="817"/>
      <c r="BC16" s="828"/>
      <c r="BD16" s="620" t="s">
        <v>41</v>
      </c>
      <c r="BE16" s="822" t="s">
        <v>2734</v>
      </c>
      <c r="BF16" s="823"/>
      <c r="BG16" s="824"/>
    </row>
    <row r="17" spans="2:60" ht="21" customHeight="1">
      <c r="B17" s="869"/>
      <c r="C17" s="832"/>
      <c r="D17" s="625" t="s">
        <v>39</v>
      </c>
      <c r="E17" s="857"/>
      <c r="F17" s="858"/>
      <c r="G17" s="859"/>
      <c r="I17" s="621"/>
      <c r="J17" s="608"/>
      <c r="K17" s="626"/>
      <c r="L17" s="614"/>
      <c r="N17" s="604"/>
      <c r="Q17" s="605" t="s">
        <v>160</v>
      </c>
      <c r="R17" s="605" t="s">
        <v>160</v>
      </c>
      <c r="S17" s="605">
        <f t="shared" si="0"/>
        <v>2</v>
      </c>
      <c r="T17" s="605" t="e">
        <f t="shared" si="1"/>
        <v>#VALUE!</v>
      </c>
      <c r="V17" s="609" t="s">
        <v>150</v>
      </c>
      <c r="W17" s="81" t="s">
        <v>180</v>
      </c>
      <c r="AA17" s="817"/>
      <c r="AB17" s="832"/>
      <c r="AC17" s="625" t="s">
        <v>39</v>
      </c>
      <c r="AD17" s="822" t="s">
        <v>2735</v>
      </c>
      <c r="AE17" s="823"/>
      <c r="AF17" s="824"/>
      <c r="AG17" s="2"/>
      <c r="BB17" s="817"/>
      <c r="BC17" s="832"/>
      <c r="BD17" s="625" t="s">
        <v>39</v>
      </c>
      <c r="BE17" s="822" t="s">
        <v>2735</v>
      </c>
      <c r="BF17" s="823"/>
      <c r="BG17" s="824"/>
    </row>
    <row r="18" spans="2:60" ht="1.2" hidden="1" customHeight="1">
      <c r="B18" s="869"/>
      <c r="C18" s="832" t="s">
        <v>143</v>
      </c>
      <c r="D18" s="627" t="s">
        <v>55</v>
      </c>
      <c r="E18" s="871"/>
      <c r="F18" s="872"/>
      <c r="G18" s="873"/>
      <c r="N18" s="604"/>
      <c r="Q18" s="605" t="s">
        <v>162</v>
      </c>
      <c r="R18" s="605" t="s">
        <v>162</v>
      </c>
      <c r="S18" s="605">
        <f t="shared" si="0"/>
        <v>2</v>
      </c>
      <c r="T18" s="605" t="e">
        <f t="shared" si="1"/>
        <v>#VALUE!</v>
      </c>
      <c r="V18" s="609" t="s">
        <v>150</v>
      </c>
      <c r="W18" s="81" t="s">
        <v>181</v>
      </c>
      <c r="AA18" s="817"/>
      <c r="AB18" s="832" t="s">
        <v>143</v>
      </c>
      <c r="AC18" s="627" t="s">
        <v>55</v>
      </c>
      <c r="AD18" s="833" t="s">
        <v>146</v>
      </c>
      <c r="AE18" s="834"/>
      <c r="AF18" s="835"/>
      <c r="AG18" s="2"/>
      <c r="BB18" s="817"/>
      <c r="BC18" s="832" t="s">
        <v>143</v>
      </c>
      <c r="BD18" s="627" t="s">
        <v>55</v>
      </c>
      <c r="BE18" s="833" t="s">
        <v>146</v>
      </c>
      <c r="BF18" s="834"/>
      <c r="BG18" s="835"/>
    </row>
    <row r="19" spans="2:60" ht="1.2" hidden="1" customHeight="1">
      <c r="B19" s="869"/>
      <c r="C19" s="848"/>
      <c r="D19" s="627" t="s">
        <v>56</v>
      </c>
      <c r="E19" s="871"/>
      <c r="F19" s="872"/>
      <c r="G19" s="873"/>
      <c r="K19" s="608"/>
      <c r="N19" s="604"/>
      <c r="Q19" s="605" t="s">
        <v>383</v>
      </c>
      <c r="R19" s="605" t="s">
        <v>383</v>
      </c>
      <c r="S19" s="605">
        <f t="shared" si="0"/>
        <v>9</v>
      </c>
      <c r="T19" s="605" t="e">
        <f t="shared" si="1"/>
        <v>#VALUE!</v>
      </c>
      <c r="V19" s="609" t="s">
        <v>150</v>
      </c>
      <c r="W19" s="81" t="s">
        <v>182</v>
      </c>
      <c r="AA19" s="817"/>
      <c r="AB19" s="848"/>
      <c r="AC19" s="627" t="s">
        <v>56</v>
      </c>
      <c r="AD19" s="833" t="s">
        <v>2736</v>
      </c>
      <c r="AE19" s="834"/>
      <c r="AF19" s="835"/>
      <c r="AG19" s="2"/>
      <c r="BB19" s="817"/>
      <c r="BC19" s="848"/>
      <c r="BD19" s="627" t="s">
        <v>56</v>
      </c>
      <c r="BE19" s="833" t="s">
        <v>2736</v>
      </c>
      <c r="BF19" s="834"/>
      <c r="BG19" s="835"/>
    </row>
    <row r="20" spans="2:60" ht="1.2" hidden="1" customHeight="1">
      <c r="B20" s="869"/>
      <c r="C20" s="836" t="s">
        <v>57</v>
      </c>
      <c r="D20" s="837"/>
      <c r="E20" s="874"/>
      <c r="F20" s="858"/>
      <c r="G20" s="859"/>
      <c r="H20" s="2" t="s">
        <v>494</v>
      </c>
      <c r="I20" s="628"/>
      <c r="N20" s="604"/>
      <c r="Q20" s="605" t="s">
        <v>384</v>
      </c>
      <c r="R20" s="605" t="s">
        <v>384</v>
      </c>
      <c r="S20" s="605">
        <f t="shared" si="0"/>
        <v>2</v>
      </c>
      <c r="T20" s="605" t="e">
        <f t="shared" si="1"/>
        <v>#VALUE!</v>
      </c>
      <c r="V20" s="609" t="s">
        <v>150</v>
      </c>
      <c r="W20" s="81" t="s">
        <v>183</v>
      </c>
      <c r="AA20" s="817"/>
      <c r="AB20" s="836" t="s">
        <v>57</v>
      </c>
      <c r="AC20" s="837"/>
      <c r="AD20" s="838">
        <v>100000000000</v>
      </c>
      <c r="AE20" s="823"/>
      <c r="AF20" s="824"/>
      <c r="AG20" s="2" t="s">
        <v>494</v>
      </c>
      <c r="BB20" s="817"/>
      <c r="BC20" s="836" t="s">
        <v>57</v>
      </c>
      <c r="BD20" s="837"/>
      <c r="BE20" s="838">
        <v>100000000000</v>
      </c>
      <c r="BF20" s="823"/>
      <c r="BG20" s="824"/>
      <c r="BH20" s="2" t="s">
        <v>494</v>
      </c>
    </row>
    <row r="21" spans="2:60" ht="1.2" hidden="1" customHeight="1">
      <c r="B21" s="869"/>
      <c r="C21" s="836" t="s">
        <v>58</v>
      </c>
      <c r="D21" s="837"/>
      <c r="E21" s="874"/>
      <c r="F21" s="858"/>
      <c r="G21" s="859"/>
      <c r="H21" s="2" t="s">
        <v>495</v>
      </c>
      <c r="I21" s="876"/>
      <c r="J21" s="876"/>
      <c r="N21" s="604"/>
      <c r="Q21" s="629" t="s">
        <v>146</v>
      </c>
      <c r="V21" s="609" t="s">
        <v>150</v>
      </c>
      <c r="W21" s="81" t="s">
        <v>184</v>
      </c>
      <c r="AA21" s="818"/>
      <c r="AB21" s="836" t="s">
        <v>58</v>
      </c>
      <c r="AC21" s="837"/>
      <c r="AD21" s="838">
        <v>100</v>
      </c>
      <c r="AE21" s="823"/>
      <c r="AF21" s="824"/>
      <c r="AG21" s="2" t="s">
        <v>495</v>
      </c>
      <c r="BB21" s="818"/>
      <c r="BC21" s="836" t="s">
        <v>58</v>
      </c>
      <c r="BD21" s="837"/>
      <c r="BE21" s="838">
        <v>100</v>
      </c>
      <c r="BF21" s="823"/>
      <c r="BG21" s="824"/>
      <c r="BH21" s="2" t="s">
        <v>495</v>
      </c>
    </row>
    <row r="22" spans="2:60" ht="12.6" hidden="1" customHeight="1">
      <c r="B22" s="869" t="s">
        <v>2937</v>
      </c>
      <c r="C22" s="809" t="s">
        <v>53</v>
      </c>
      <c r="D22" s="613" t="s">
        <v>52</v>
      </c>
      <c r="E22" s="851"/>
      <c r="F22" s="852"/>
      <c r="G22" s="853"/>
      <c r="I22" s="876"/>
      <c r="J22" s="876"/>
      <c r="N22" s="604"/>
      <c r="Q22" s="629" t="s">
        <v>147</v>
      </c>
      <c r="V22" s="609" t="s">
        <v>150</v>
      </c>
      <c r="W22" s="81" t="s">
        <v>185</v>
      </c>
      <c r="AA22" s="816" t="s">
        <v>2755</v>
      </c>
      <c r="AB22" s="809" t="s">
        <v>53</v>
      </c>
      <c r="AC22" s="613" t="s">
        <v>52</v>
      </c>
      <c r="AD22" s="819" t="str">
        <f>ASC(PHONETIC(AD23))</f>
        <v>ｶﾌﾞｼｷｶﾞｲｼｬ××</v>
      </c>
      <c r="AE22" s="820"/>
      <c r="AF22" s="821"/>
      <c r="AG22" s="2"/>
      <c r="BB22" s="816" t="s">
        <v>2937</v>
      </c>
      <c r="BC22" s="809" t="s">
        <v>53</v>
      </c>
      <c r="BD22" s="613" t="s">
        <v>52</v>
      </c>
      <c r="BE22" s="819" t="str">
        <f>ASC(PHONETIC(BE23))</f>
        <v>ｶﾌﾞｼｷｶﾞｲｼｬ××</v>
      </c>
      <c r="BF22" s="820"/>
      <c r="BG22" s="821"/>
    </row>
    <row r="23" spans="2:60" ht="21" customHeight="1">
      <c r="B23" s="869"/>
      <c r="C23" s="809"/>
      <c r="D23" s="613" t="s">
        <v>54</v>
      </c>
      <c r="E23" s="857"/>
      <c r="F23" s="858"/>
      <c r="G23" s="859"/>
      <c r="I23" s="84"/>
      <c r="J23" s="608"/>
      <c r="N23" s="604"/>
      <c r="Q23" s="80" t="s">
        <v>148</v>
      </c>
      <c r="V23" s="609" t="s">
        <v>150</v>
      </c>
      <c r="W23" s="81" t="s">
        <v>186</v>
      </c>
      <c r="AA23" s="817"/>
      <c r="AB23" s="809"/>
      <c r="AC23" s="613" t="s">
        <v>54</v>
      </c>
      <c r="AD23" s="822" t="s">
        <v>2737</v>
      </c>
      <c r="AE23" s="823"/>
      <c r="AF23" s="824"/>
      <c r="AG23" s="2"/>
      <c r="BB23" s="817"/>
      <c r="BC23" s="809"/>
      <c r="BD23" s="613" t="s">
        <v>54</v>
      </c>
      <c r="BE23" s="822" t="s">
        <v>2737</v>
      </c>
      <c r="BF23" s="823"/>
      <c r="BG23" s="824"/>
    </row>
    <row r="24" spans="2:60" ht="21" customHeight="1">
      <c r="B24" s="869"/>
      <c r="C24" s="828" t="s">
        <v>35</v>
      </c>
      <c r="D24" s="620" t="s">
        <v>36</v>
      </c>
      <c r="E24" s="860"/>
      <c r="F24" s="861"/>
      <c r="G24" s="862"/>
      <c r="I24" s="84"/>
      <c r="J24" s="608"/>
      <c r="N24" s="604"/>
      <c r="Q24" s="629" t="s">
        <v>149</v>
      </c>
      <c r="V24" s="609" t="s">
        <v>150</v>
      </c>
      <c r="W24" s="81" t="s">
        <v>187</v>
      </c>
      <c r="AA24" s="817"/>
      <c r="AB24" s="828" t="s">
        <v>35</v>
      </c>
      <c r="AC24" s="620" t="s">
        <v>36</v>
      </c>
      <c r="AD24" s="825" t="s">
        <v>2727</v>
      </c>
      <c r="AE24" s="826"/>
      <c r="AF24" s="827"/>
      <c r="AG24" s="2"/>
      <c r="BB24" s="817"/>
      <c r="BC24" s="828" t="s">
        <v>35</v>
      </c>
      <c r="BD24" s="620" t="s">
        <v>36</v>
      </c>
      <c r="BE24" s="825" t="s">
        <v>2727</v>
      </c>
      <c r="BF24" s="826"/>
      <c r="BG24" s="827"/>
    </row>
    <row r="25" spans="2:60" ht="21" customHeight="1">
      <c r="B25" s="869"/>
      <c r="C25" s="828"/>
      <c r="D25" s="620" t="s">
        <v>37</v>
      </c>
      <c r="E25" s="857"/>
      <c r="F25" s="858"/>
      <c r="G25" s="859"/>
      <c r="I25" s="84"/>
      <c r="J25" s="608"/>
      <c r="N25" s="604"/>
      <c r="Q25" s="629" t="s">
        <v>150</v>
      </c>
      <c r="V25" s="609" t="s">
        <v>150</v>
      </c>
      <c r="W25" s="81" t="s">
        <v>188</v>
      </c>
      <c r="AA25" s="817"/>
      <c r="AB25" s="828"/>
      <c r="AC25" s="620" t="s">
        <v>37</v>
      </c>
      <c r="AD25" s="863" t="s">
        <v>2738</v>
      </c>
      <c r="AE25" s="864"/>
      <c r="AF25" s="865"/>
      <c r="AG25" s="2"/>
      <c r="BB25" s="817"/>
      <c r="BC25" s="828"/>
      <c r="BD25" s="620" t="s">
        <v>37</v>
      </c>
      <c r="BE25" s="822" t="s">
        <v>2738</v>
      </c>
      <c r="BF25" s="823"/>
      <c r="BG25" s="824"/>
    </row>
    <row r="26" spans="2:60" ht="21" customHeight="1">
      <c r="B26" s="869"/>
      <c r="C26" s="809" t="s">
        <v>32</v>
      </c>
      <c r="D26" s="620" t="s">
        <v>33</v>
      </c>
      <c r="E26" s="857"/>
      <c r="F26" s="858"/>
      <c r="G26" s="859"/>
      <c r="N26" s="604"/>
      <c r="Q26" s="629" t="s">
        <v>151</v>
      </c>
      <c r="V26" s="609" t="s">
        <v>150</v>
      </c>
      <c r="W26" s="81" t="s">
        <v>189</v>
      </c>
      <c r="AA26" s="817"/>
      <c r="AB26" s="809" t="s">
        <v>32</v>
      </c>
      <c r="AC26" s="620" t="s">
        <v>33</v>
      </c>
      <c r="AD26" s="822" t="s">
        <v>2729</v>
      </c>
      <c r="AE26" s="823"/>
      <c r="AF26" s="824"/>
      <c r="AG26" s="2"/>
      <c r="BB26" s="817"/>
      <c r="BC26" s="809" t="s">
        <v>32</v>
      </c>
      <c r="BD26" s="620" t="s">
        <v>33</v>
      </c>
      <c r="BE26" s="822" t="s">
        <v>2729</v>
      </c>
      <c r="BF26" s="823"/>
      <c r="BG26" s="824"/>
    </row>
    <row r="27" spans="2:60" ht="21" hidden="1" customHeight="1">
      <c r="B27" s="869"/>
      <c r="C27" s="809"/>
      <c r="D27" s="613" t="s">
        <v>52</v>
      </c>
      <c r="E27" s="851"/>
      <c r="F27" s="852"/>
      <c r="G27" s="853"/>
      <c r="N27" s="604"/>
      <c r="Q27" s="629" t="s">
        <v>152</v>
      </c>
      <c r="V27" s="609" t="s">
        <v>150</v>
      </c>
      <c r="W27" s="81" t="s">
        <v>190</v>
      </c>
      <c r="AA27" s="817"/>
      <c r="AB27" s="809"/>
      <c r="AC27" s="613" t="s">
        <v>52</v>
      </c>
      <c r="AD27" s="819" t="str">
        <f>ASC(PHONETIC(AD28))</f>
        <v>ﾄｳｷｮｳ ﾀﾛｳ</v>
      </c>
      <c r="AE27" s="820"/>
      <c r="AF27" s="821"/>
      <c r="AG27" s="2"/>
      <c r="BB27" s="817"/>
      <c r="BC27" s="809"/>
      <c r="BD27" s="613" t="s">
        <v>52</v>
      </c>
      <c r="BE27" s="819" t="str">
        <f>ASC(PHONETIC(BE28))</f>
        <v>ﾄｳｷｮｳ ﾀﾛｳ</v>
      </c>
      <c r="BF27" s="820"/>
      <c r="BG27" s="821"/>
    </row>
    <row r="28" spans="2:60" ht="21" customHeight="1">
      <c r="B28" s="869"/>
      <c r="C28" s="809"/>
      <c r="D28" s="620" t="s">
        <v>34</v>
      </c>
      <c r="E28" s="854"/>
      <c r="F28" s="855"/>
      <c r="G28" s="856"/>
      <c r="N28" s="604"/>
      <c r="Q28" s="629" t="s">
        <v>153</v>
      </c>
      <c r="V28" s="609" t="s">
        <v>150</v>
      </c>
      <c r="W28" s="81" t="s">
        <v>191</v>
      </c>
      <c r="AA28" s="817"/>
      <c r="AB28" s="809"/>
      <c r="AC28" s="620" t="s">
        <v>34</v>
      </c>
      <c r="AD28" s="829" t="s">
        <v>2739</v>
      </c>
      <c r="AE28" s="830"/>
      <c r="AF28" s="831"/>
      <c r="AG28" s="2"/>
      <c r="BB28" s="817"/>
      <c r="BC28" s="809"/>
      <c r="BD28" s="620" t="s">
        <v>34</v>
      </c>
      <c r="BE28" s="829" t="s">
        <v>2739</v>
      </c>
      <c r="BF28" s="830"/>
      <c r="BG28" s="831"/>
    </row>
    <row r="29" spans="2:60" ht="21" customHeight="1">
      <c r="B29" s="869"/>
      <c r="C29" s="828" t="s">
        <v>2423</v>
      </c>
      <c r="D29" s="620" t="s">
        <v>40</v>
      </c>
      <c r="E29" s="854"/>
      <c r="F29" s="855"/>
      <c r="G29" s="856"/>
      <c r="N29" s="604"/>
      <c r="Q29" s="629" t="s">
        <v>154</v>
      </c>
      <c r="V29" s="609" t="s">
        <v>150</v>
      </c>
      <c r="W29" s="81" t="s">
        <v>192</v>
      </c>
      <c r="AA29" s="817"/>
      <c r="AB29" s="828" t="s">
        <v>2423</v>
      </c>
      <c r="AC29" s="620" t="s">
        <v>40</v>
      </c>
      <c r="AD29" s="829" t="s">
        <v>2731</v>
      </c>
      <c r="AE29" s="830"/>
      <c r="AF29" s="831"/>
      <c r="AG29" s="2"/>
      <c r="BB29" s="817"/>
      <c r="BC29" s="828" t="s">
        <v>2423</v>
      </c>
      <c r="BD29" s="620" t="s">
        <v>40</v>
      </c>
      <c r="BE29" s="829" t="s">
        <v>2731</v>
      </c>
      <c r="BF29" s="830"/>
      <c r="BG29" s="831"/>
    </row>
    <row r="30" spans="2:60" ht="21" hidden="1" customHeight="1">
      <c r="B30" s="869"/>
      <c r="C30" s="828"/>
      <c r="D30" s="613" t="s">
        <v>52</v>
      </c>
      <c r="E30" s="851"/>
      <c r="F30" s="852"/>
      <c r="G30" s="853"/>
      <c r="N30" s="604"/>
      <c r="Q30" s="629" t="s">
        <v>155</v>
      </c>
      <c r="V30" s="609" t="s">
        <v>150</v>
      </c>
      <c r="W30" s="81" t="s">
        <v>193</v>
      </c>
      <c r="AA30" s="817"/>
      <c r="AB30" s="828"/>
      <c r="AC30" s="613" t="s">
        <v>52</v>
      </c>
      <c r="AD30" s="819" t="str">
        <f>ASC(PHONETIC(AD31))</f>
        <v>ﾄｳｷｮｳ ｼﾞﾛｳ</v>
      </c>
      <c r="AE30" s="820"/>
      <c r="AF30" s="821"/>
      <c r="AG30" s="2"/>
      <c r="BB30" s="817"/>
      <c r="BC30" s="828"/>
      <c r="BD30" s="613" t="s">
        <v>52</v>
      </c>
      <c r="BE30" s="819" t="str">
        <f>ASC(PHONETIC(BE31))</f>
        <v>ﾄｳｷｮｳ ｼﾞﾛｳ</v>
      </c>
      <c r="BF30" s="820"/>
      <c r="BG30" s="821"/>
    </row>
    <row r="31" spans="2:60" ht="21" customHeight="1">
      <c r="B31" s="869"/>
      <c r="C31" s="828"/>
      <c r="D31" s="620" t="s">
        <v>34</v>
      </c>
      <c r="E31" s="854"/>
      <c r="F31" s="855"/>
      <c r="G31" s="856"/>
      <c r="N31" s="604"/>
      <c r="Q31" s="629" t="s">
        <v>156</v>
      </c>
      <c r="V31" s="609" t="s">
        <v>150</v>
      </c>
      <c r="W31" s="81" t="s">
        <v>194</v>
      </c>
      <c r="AA31" s="817"/>
      <c r="AB31" s="828"/>
      <c r="AC31" s="620" t="s">
        <v>34</v>
      </c>
      <c r="AD31" s="829" t="s">
        <v>2740</v>
      </c>
      <c r="AE31" s="830"/>
      <c r="AF31" s="831"/>
      <c r="AG31" s="2"/>
      <c r="BB31" s="817"/>
      <c r="BC31" s="828"/>
      <c r="BD31" s="620" t="s">
        <v>34</v>
      </c>
      <c r="BE31" s="829" t="s">
        <v>2740</v>
      </c>
      <c r="BF31" s="830"/>
      <c r="BG31" s="831"/>
    </row>
    <row r="32" spans="2:60" ht="21" customHeight="1">
      <c r="B32" s="869"/>
      <c r="C32" s="828"/>
      <c r="D32" s="620" t="s">
        <v>38</v>
      </c>
      <c r="E32" s="857"/>
      <c r="F32" s="858"/>
      <c r="G32" s="859"/>
      <c r="N32" s="604"/>
      <c r="Q32" s="629" t="s">
        <v>157</v>
      </c>
      <c r="V32" s="609" t="s">
        <v>150</v>
      </c>
      <c r="W32" s="81" t="s">
        <v>195</v>
      </c>
      <c r="AA32" s="817"/>
      <c r="AB32" s="828"/>
      <c r="AC32" s="620" t="s">
        <v>38</v>
      </c>
      <c r="AD32" s="822" t="s">
        <v>2733</v>
      </c>
      <c r="AE32" s="823"/>
      <c r="AF32" s="824"/>
      <c r="AG32" s="2"/>
      <c r="BB32" s="817"/>
      <c r="BC32" s="828"/>
      <c r="BD32" s="620" t="s">
        <v>38</v>
      </c>
      <c r="BE32" s="822" t="s">
        <v>2733</v>
      </c>
      <c r="BF32" s="823"/>
      <c r="BG32" s="824"/>
    </row>
    <row r="33" spans="2:59" ht="21" customHeight="1">
      <c r="B33" s="869"/>
      <c r="C33" s="828"/>
      <c r="D33" s="620" t="s">
        <v>41</v>
      </c>
      <c r="E33" s="857"/>
      <c r="F33" s="858"/>
      <c r="G33" s="859"/>
      <c r="N33" s="604"/>
      <c r="Q33" s="629" t="s">
        <v>158</v>
      </c>
      <c r="V33" s="609" t="s">
        <v>151</v>
      </c>
      <c r="W33" s="81" t="s">
        <v>196</v>
      </c>
      <c r="AA33" s="817"/>
      <c r="AB33" s="828"/>
      <c r="AC33" s="620" t="s">
        <v>41</v>
      </c>
      <c r="AD33" s="822" t="s">
        <v>2734</v>
      </c>
      <c r="AE33" s="823"/>
      <c r="AF33" s="824"/>
      <c r="AG33" s="2"/>
      <c r="BB33" s="817"/>
      <c r="BC33" s="828"/>
      <c r="BD33" s="620" t="s">
        <v>41</v>
      </c>
      <c r="BE33" s="822" t="s">
        <v>2734</v>
      </c>
      <c r="BF33" s="823"/>
      <c r="BG33" s="824"/>
    </row>
    <row r="34" spans="2:59" ht="21" customHeight="1">
      <c r="B34" s="869"/>
      <c r="C34" s="828"/>
      <c r="D34" s="620" t="s">
        <v>39</v>
      </c>
      <c r="E34" s="857"/>
      <c r="F34" s="858"/>
      <c r="G34" s="859"/>
      <c r="N34" s="604"/>
      <c r="Q34" s="629" t="s">
        <v>159</v>
      </c>
      <c r="V34" s="609" t="s">
        <v>151</v>
      </c>
      <c r="W34" s="81" t="s">
        <v>197</v>
      </c>
      <c r="AA34" s="818"/>
      <c r="AB34" s="832"/>
      <c r="AC34" s="620" t="s">
        <v>39</v>
      </c>
      <c r="AD34" s="822" t="s">
        <v>2735</v>
      </c>
      <c r="AE34" s="823"/>
      <c r="AF34" s="824"/>
      <c r="AG34" s="2"/>
      <c r="BB34" s="818"/>
      <c r="BC34" s="828"/>
      <c r="BD34" s="620" t="s">
        <v>39</v>
      </c>
      <c r="BE34" s="822" t="s">
        <v>2735</v>
      </c>
      <c r="BF34" s="823"/>
      <c r="BG34" s="824"/>
    </row>
    <row r="35" spans="2:59" ht="21" hidden="1" customHeight="1">
      <c r="B35" s="816" t="s">
        <v>2938</v>
      </c>
      <c r="C35" s="809" t="s">
        <v>53</v>
      </c>
      <c r="D35" s="613" t="s">
        <v>52</v>
      </c>
      <c r="E35" s="851" t="str">
        <f>ASC(PHONETIC(E36))</f>
        <v/>
      </c>
      <c r="F35" s="852"/>
      <c r="G35" s="853"/>
      <c r="N35" s="604"/>
      <c r="Q35" s="629" t="s">
        <v>147</v>
      </c>
      <c r="V35" s="609" t="s">
        <v>150</v>
      </c>
      <c r="W35" s="81" t="s">
        <v>185</v>
      </c>
      <c r="AA35" s="816" t="s">
        <v>2755</v>
      </c>
      <c r="AB35" s="809" t="s">
        <v>53</v>
      </c>
      <c r="AC35" s="613" t="s">
        <v>52</v>
      </c>
      <c r="AD35" s="819" t="str">
        <f>ASC(PHONETIC(AD36))</f>
        <v>ｶﾌﾞｼｷｶﾞｲｼｬ××</v>
      </c>
      <c r="AE35" s="820"/>
      <c r="AF35" s="821"/>
      <c r="AG35" s="2"/>
      <c r="BB35" s="816" t="s">
        <v>2938</v>
      </c>
      <c r="BC35" s="809" t="s">
        <v>53</v>
      </c>
      <c r="BD35" s="613" t="s">
        <v>52</v>
      </c>
      <c r="BE35" s="819" t="str">
        <f>ASC(PHONETIC(BE36))</f>
        <v>ｶﾌﾞｼｷｶﾞｲｼｬ◎◎</v>
      </c>
      <c r="BF35" s="820"/>
      <c r="BG35" s="821"/>
    </row>
    <row r="36" spans="2:59" ht="21" customHeight="1">
      <c r="B36" s="817"/>
      <c r="C36" s="809"/>
      <c r="D36" s="613" t="s">
        <v>54</v>
      </c>
      <c r="E36" s="857"/>
      <c r="F36" s="858"/>
      <c r="G36" s="859"/>
      <c r="I36" s="84"/>
      <c r="J36" s="608"/>
      <c r="N36" s="604"/>
      <c r="Q36" s="80" t="s">
        <v>148</v>
      </c>
      <c r="V36" s="609" t="s">
        <v>150</v>
      </c>
      <c r="W36" s="81" t="s">
        <v>186</v>
      </c>
      <c r="AA36" s="817"/>
      <c r="AB36" s="809"/>
      <c r="AC36" s="613" t="s">
        <v>54</v>
      </c>
      <c r="AD36" s="822" t="s">
        <v>2737</v>
      </c>
      <c r="AE36" s="823"/>
      <c r="AF36" s="824"/>
      <c r="AG36" s="2"/>
      <c r="BB36" s="817"/>
      <c r="BC36" s="809"/>
      <c r="BD36" s="613" t="s">
        <v>54</v>
      </c>
      <c r="BE36" s="822" t="s">
        <v>2939</v>
      </c>
      <c r="BF36" s="823"/>
      <c r="BG36" s="824"/>
    </row>
    <row r="37" spans="2:59" ht="21" customHeight="1">
      <c r="B37" s="817"/>
      <c r="C37" s="828" t="s">
        <v>35</v>
      </c>
      <c r="D37" s="620" t="s">
        <v>36</v>
      </c>
      <c r="E37" s="860"/>
      <c r="F37" s="861"/>
      <c r="G37" s="862"/>
      <c r="I37" s="84"/>
      <c r="J37" s="608"/>
      <c r="N37" s="604"/>
      <c r="Q37" s="629" t="s">
        <v>149</v>
      </c>
      <c r="V37" s="609" t="s">
        <v>150</v>
      </c>
      <c r="W37" s="81" t="s">
        <v>187</v>
      </c>
      <c r="AA37" s="817"/>
      <c r="AB37" s="828" t="s">
        <v>35</v>
      </c>
      <c r="AC37" s="620" t="s">
        <v>36</v>
      </c>
      <c r="AD37" s="825" t="s">
        <v>2727</v>
      </c>
      <c r="AE37" s="826"/>
      <c r="AF37" s="827"/>
      <c r="AG37" s="2"/>
      <c r="BB37" s="817"/>
      <c r="BC37" s="828" t="s">
        <v>35</v>
      </c>
      <c r="BD37" s="620" t="s">
        <v>36</v>
      </c>
      <c r="BE37" s="825" t="s">
        <v>2727</v>
      </c>
      <c r="BF37" s="826"/>
      <c r="BG37" s="827"/>
    </row>
    <row r="38" spans="2:59" ht="21" customHeight="1">
      <c r="B38" s="817"/>
      <c r="C38" s="828"/>
      <c r="D38" s="620" t="s">
        <v>37</v>
      </c>
      <c r="E38" s="857"/>
      <c r="F38" s="858"/>
      <c r="G38" s="859"/>
      <c r="I38" s="84"/>
      <c r="J38" s="608"/>
      <c r="N38" s="604"/>
      <c r="Q38" s="629" t="s">
        <v>150</v>
      </c>
      <c r="V38" s="609" t="s">
        <v>150</v>
      </c>
      <c r="W38" s="81" t="s">
        <v>188</v>
      </c>
      <c r="AA38" s="817"/>
      <c r="AB38" s="828"/>
      <c r="AC38" s="620" t="s">
        <v>37</v>
      </c>
      <c r="AD38" s="863" t="s">
        <v>2738</v>
      </c>
      <c r="AE38" s="864"/>
      <c r="AF38" s="865"/>
      <c r="AG38" s="2"/>
      <c r="BB38" s="817"/>
      <c r="BC38" s="828"/>
      <c r="BD38" s="620" t="s">
        <v>37</v>
      </c>
      <c r="BE38" s="822" t="s">
        <v>2940</v>
      </c>
      <c r="BF38" s="823"/>
      <c r="BG38" s="824"/>
    </row>
    <row r="39" spans="2:59" ht="21" customHeight="1">
      <c r="B39" s="817"/>
      <c r="C39" s="809" t="s">
        <v>32</v>
      </c>
      <c r="D39" s="620" t="s">
        <v>33</v>
      </c>
      <c r="E39" s="857"/>
      <c r="F39" s="858"/>
      <c r="G39" s="859"/>
      <c r="N39" s="604"/>
      <c r="Q39" s="629" t="s">
        <v>151</v>
      </c>
      <c r="V39" s="609" t="s">
        <v>150</v>
      </c>
      <c r="W39" s="81" t="s">
        <v>189</v>
      </c>
      <c r="AA39" s="817"/>
      <c r="AB39" s="809" t="s">
        <v>32</v>
      </c>
      <c r="AC39" s="620" t="s">
        <v>33</v>
      </c>
      <c r="AD39" s="822" t="s">
        <v>2729</v>
      </c>
      <c r="AE39" s="823"/>
      <c r="AF39" s="824"/>
      <c r="AG39" s="2"/>
      <c r="BB39" s="817"/>
      <c r="BC39" s="809" t="s">
        <v>32</v>
      </c>
      <c r="BD39" s="620" t="s">
        <v>33</v>
      </c>
      <c r="BE39" s="822" t="s">
        <v>2729</v>
      </c>
      <c r="BF39" s="823"/>
      <c r="BG39" s="824"/>
    </row>
    <row r="40" spans="2:59" ht="21" hidden="1" customHeight="1">
      <c r="B40" s="817"/>
      <c r="C40" s="809"/>
      <c r="D40" s="613" t="s">
        <v>52</v>
      </c>
      <c r="E40" s="851"/>
      <c r="F40" s="852"/>
      <c r="G40" s="853"/>
      <c r="N40" s="604"/>
      <c r="Q40" s="629" t="s">
        <v>152</v>
      </c>
      <c r="V40" s="609" t="s">
        <v>150</v>
      </c>
      <c r="W40" s="81" t="s">
        <v>190</v>
      </c>
      <c r="AA40" s="817"/>
      <c r="AB40" s="809"/>
      <c r="AC40" s="613" t="s">
        <v>52</v>
      </c>
      <c r="AD40" s="819" t="str">
        <f>ASC(PHONETIC(AD41))</f>
        <v>ﾄｳｷｮｳ ﾀﾛｳ</v>
      </c>
      <c r="AE40" s="820"/>
      <c r="AF40" s="821"/>
      <c r="AG40" s="2"/>
      <c r="BB40" s="817"/>
      <c r="BC40" s="809"/>
      <c r="BD40" s="613" t="s">
        <v>52</v>
      </c>
      <c r="BE40" s="819" t="str">
        <f>ASC(PHONETIC(BE41))</f>
        <v>ﾄｳｷｮｳｶﾝｷｮｳ ﾋﾌﾐ</v>
      </c>
      <c r="BF40" s="820"/>
      <c r="BG40" s="821"/>
    </row>
    <row r="41" spans="2:59" ht="21" customHeight="1">
      <c r="B41" s="817"/>
      <c r="C41" s="809"/>
      <c r="D41" s="620" t="s">
        <v>34</v>
      </c>
      <c r="E41" s="854"/>
      <c r="F41" s="855"/>
      <c r="G41" s="856"/>
      <c r="N41" s="604"/>
      <c r="Q41" s="629" t="s">
        <v>153</v>
      </c>
      <c r="V41" s="609" t="s">
        <v>150</v>
      </c>
      <c r="W41" s="81" t="s">
        <v>191</v>
      </c>
      <c r="AA41" s="817"/>
      <c r="AB41" s="809"/>
      <c r="AC41" s="620" t="s">
        <v>34</v>
      </c>
      <c r="AD41" s="829" t="s">
        <v>2739</v>
      </c>
      <c r="AE41" s="830"/>
      <c r="AF41" s="831"/>
      <c r="AG41" s="2"/>
      <c r="BB41" s="817"/>
      <c r="BC41" s="809"/>
      <c r="BD41" s="620" t="s">
        <v>34</v>
      </c>
      <c r="BE41" s="829" t="s">
        <v>2941</v>
      </c>
      <c r="BF41" s="830"/>
      <c r="BG41" s="831"/>
    </row>
    <row r="42" spans="2:59" ht="21" customHeight="1">
      <c r="B42" s="817"/>
      <c r="C42" s="828" t="s">
        <v>2423</v>
      </c>
      <c r="D42" s="620" t="s">
        <v>40</v>
      </c>
      <c r="E42" s="854"/>
      <c r="F42" s="855"/>
      <c r="G42" s="856"/>
      <c r="N42" s="604"/>
      <c r="Q42" s="629" t="s">
        <v>154</v>
      </c>
      <c r="V42" s="609" t="s">
        <v>150</v>
      </c>
      <c r="W42" s="81" t="s">
        <v>192</v>
      </c>
      <c r="AA42" s="817"/>
      <c r="AB42" s="828" t="s">
        <v>2423</v>
      </c>
      <c r="AC42" s="620" t="s">
        <v>40</v>
      </c>
      <c r="AD42" s="829" t="s">
        <v>2731</v>
      </c>
      <c r="AE42" s="830"/>
      <c r="AF42" s="831"/>
      <c r="AG42" s="2"/>
      <c r="BB42" s="817"/>
      <c r="BC42" s="828" t="s">
        <v>2423</v>
      </c>
      <c r="BD42" s="620" t="s">
        <v>40</v>
      </c>
      <c r="BE42" s="829" t="s">
        <v>2943</v>
      </c>
      <c r="BF42" s="830"/>
      <c r="BG42" s="831"/>
    </row>
    <row r="43" spans="2:59" ht="21" hidden="1" customHeight="1">
      <c r="B43" s="817"/>
      <c r="C43" s="828"/>
      <c r="D43" s="613" t="s">
        <v>52</v>
      </c>
      <c r="E43" s="851"/>
      <c r="F43" s="852"/>
      <c r="G43" s="853"/>
      <c r="N43" s="604"/>
      <c r="Q43" s="629" t="s">
        <v>155</v>
      </c>
      <c r="V43" s="609" t="s">
        <v>150</v>
      </c>
      <c r="W43" s="81" t="s">
        <v>193</v>
      </c>
      <c r="AA43" s="817"/>
      <c r="AB43" s="828"/>
      <c r="AC43" s="613" t="s">
        <v>52</v>
      </c>
      <c r="AD43" s="819" t="str">
        <f>ASC(PHONETIC(AD44))</f>
        <v>ﾄｳｷｮｳ ｼﾞﾛｳ</v>
      </c>
      <c r="AE43" s="820"/>
      <c r="AF43" s="821"/>
      <c r="AG43" s="2"/>
      <c r="BB43" s="817"/>
      <c r="BC43" s="828"/>
      <c r="BD43" s="613" t="s">
        <v>52</v>
      </c>
      <c r="BE43" s="819" t="str">
        <f>ASC(PHONETIC(BE44))</f>
        <v>ﾄｳｷｮｳｶﾝｷｮｳ ｼｺﾞﾛｸ</v>
      </c>
      <c r="BF43" s="820"/>
      <c r="BG43" s="821"/>
    </row>
    <row r="44" spans="2:59" ht="21" customHeight="1">
      <c r="B44" s="817"/>
      <c r="C44" s="828"/>
      <c r="D44" s="620" t="s">
        <v>34</v>
      </c>
      <c r="E44" s="854"/>
      <c r="F44" s="855"/>
      <c r="G44" s="856"/>
      <c r="N44" s="604"/>
      <c r="Q44" s="629" t="s">
        <v>156</v>
      </c>
      <c r="V44" s="609" t="s">
        <v>150</v>
      </c>
      <c r="W44" s="81" t="s">
        <v>194</v>
      </c>
      <c r="AA44" s="817"/>
      <c r="AB44" s="828"/>
      <c r="AC44" s="620" t="s">
        <v>34</v>
      </c>
      <c r="AD44" s="829" t="s">
        <v>2740</v>
      </c>
      <c r="AE44" s="830"/>
      <c r="AF44" s="831"/>
      <c r="AG44" s="2"/>
      <c r="BB44" s="817"/>
      <c r="BC44" s="828"/>
      <c r="BD44" s="620" t="s">
        <v>34</v>
      </c>
      <c r="BE44" s="829" t="s">
        <v>2942</v>
      </c>
      <c r="BF44" s="830"/>
      <c r="BG44" s="831"/>
    </row>
    <row r="45" spans="2:59" ht="21" customHeight="1">
      <c r="B45" s="817"/>
      <c r="C45" s="828"/>
      <c r="D45" s="620" t="s">
        <v>38</v>
      </c>
      <c r="E45" s="857"/>
      <c r="F45" s="858"/>
      <c r="G45" s="859"/>
      <c r="N45" s="604"/>
      <c r="Q45" s="629" t="s">
        <v>157</v>
      </c>
      <c r="V45" s="609" t="s">
        <v>150</v>
      </c>
      <c r="W45" s="81" t="s">
        <v>195</v>
      </c>
      <c r="AA45" s="817"/>
      <c r="AB45" s="828"/>
      <c r="AC45" s="620" t="s">
        <v>38</v>
      </c>
      <c r="AD45" s="822" t="s">
        <v>2733</v>
      </c>
      <c r="AE45" s="823"/>
      <c r="AF45" s="824"/>
      <c r="AG45" s="2"/>
      <c r="BB45" s="817"/>
      <c r="BC45" s="828"/>
      <c r="BD45" s="620" t="s">
        <v>38</v>
      </c>
      <c r="BE45" s="822" t="s">
        <v>2733</v>
      </c>
      <c r="BF45" s="823"/>
      <c r="BG45" s="824"/>
    </row>
    <row r="46" spans="2:59" ht="21" customHeight="1">
      <c r="B46" s="817"/>
      <c r="C46" s="828"/>
      <c r="D46" s="620" t="s">
        <v>41</v>
      </c>
      <c r="E46" s="857"/>
      <c r="F46" s="858"/>
      <c r="G46" s="859"/>
      <c r="N46" s="604"/>
      <c r="Q46" s="629" t="s">
        <v>158</v>
      </c>
      <c r="V46" s="609" t="s">
        <v>151</v>
      </c>
      <c r="W46" s="81" t="s">
        <v>196</v>
      </c>
      <c r="AA46" s="817"/>
      <c r="AB46" s="828"/>
      <c r="AC46" s="620" t="s">
        <v>41</v>
      </c>
      <c r="AD46" s="822" t="s">
        <v>2734</v>
      </c>
      <c r="AE46" s="823"/>
      <c r="AF46" s="824"/>
      <c r="AG46" s="2"/>
      <c r="BB46" s="817"/>
      <c r="BC46" s="828"/>
      <c r="BD46" s="620" t="s">
        <v>41</v>
      </c>
      <c r="BE46" s="822" t="s">
        <v>2734</v>
      </c>
      <c r="BF46" s="823"/>
      <c r="BG46" s="824"/>
    </row>
    <row r="47" spans="2:59" ht="21" customHeight="1">
      <c r="B47" s="818"/>
      <c r="C47" s="828"/>
      <c r="D47" s="620" t="s">
        <v>39</v>
      </c>
      <c r="E47" s="857"/>
      <c r="F47" s="858"/>
      <c r="G47" s="859"/>
      <c r="N47" s="604"/>
      <c r="Q47" s="629" t="s">
        <v>159</v>
      </c>
      <c r="V47" s="609" t="s">
        <v>151</v>
      </c>
      <c r="W47" s="81" t="s">
        <v>197</v>
      </c>
      <c r="AA47" s="818"/>
      <c r="AB47" s="832"/>
      <c r="AC47" s="620" t="s">
        <v>39</v>
      </c>
      <c r="AD47" s="822" t="s">
        <v>2735</v>
      </c>
      <c r="AE47" s="823"/>
      <c r="AF47" s="824"/>
      <c r="AG47" s="2"/>
      <c r="BB47" s="818"/>
      <c r="BC47" s="828"/>
      <c r="BD47" s="620" t="s">
        <v>39</v>
      </c>
      <c r="BE47" s="822" t="s">
        <v>2735</v>
      </c>
      <c r="BF47" s="823"/>
      <c r="BG47" s="824"/>
    </row>
    <row r="48" spans="2:59" ht="21" hidden="1" customHeight="1">
      <c r="B48" s="816" t="s">
        <v>2402</v>
      </c>
      <c r="C48" s="809" t="s">
        <v>53</v>
      </c>
      <c r="D48" s="613" t="s">
        <v>52</v>
      </c>
      <c r="E48" s="851"/>
      <c r="F48" s="852"/>
      <c r="G48" s="853"/>
      <c r="N48" s="604"/>
      <c r="Q48" s="629" t="s">
        <v>160</v>
      </c>
      <c r="V48" s="609" t="s">
        <v>150</v>
      </c>
      <c r="W48" s="81" t="s">
        <v>198</v>
      </c>
      <c r="AA48" s="816" t="s">
        <v>2402</v>
      </c>
      <c r="AB48" s="809" t="s">
        <v>53</v>
      </c>
      <c r="AC48" s="613" t="s">
        <v>52</v>
      </c>
      <c r="AD48" s="819" t="str">
        <f>ASC(PHONETIC(AD49))</f>
        <v>××ｶﾌﾞｼｷｶﾞｲｼｬ</v>
      </c>
      <c r="AE48" s="820"/>
      <c r="AF48" s="821"/>
      <c r="AG48" s="2"/>
      <c r="BB48" s="816" t="s">
        <v>2402</v>
      </c>
      <c r="BC48" s="809" t="s">
        <v>53</v>
      </c>
      <c r="BD48" s="613" t="s">
        <v>52</v>
      </c>
      <c r="BE48" s="819" t="str">
        <f>ASC(PHONETIC(BE49))</f>
        <v>××ｶﾌﾞｼｷｶﾞｲｼｬ</v>
      </c>
      <c r="BF48" s="820"/>
      <c r="BG48" s="821"/>
    </row>
    <row r="49" spans="2:59" ht="21" customHeight="1">
      <c r="B49" s="817"/>
      <c r="C49" s="809"/>
      <c r="D49" s="613" t="s">
        <v>54</v>
      </c>
      <c r="E49" s="854"/>
      <c r="F49" s="855"/>
      <c r="G49" s="856"/>
      <c r="I49" s="84"/>
      <c r="J49" s="608"/>
      <c r="N49" s="604"/>
      <c r="Q49" s="629" t="s">
        <v>161</v>
      </c>
      <c r="V49" s="609" t="s">
        <v>150</v>
      </c>
      <c r="W49" s="81" t="s">
        <v>199</v>
      </c>
      <c r="AA49" s="817"/>
      <c r="AB49" s="809"/>
      <c r="AC49" s="613" t="s">
        <v>54</v>
      </c>
      <c r="AD49" s="829" t="s">
        <v>2741</v>
      </c>
      <c r="AE49" s="830"/>
      <c r="AF49" s="831"/>
      <c r="AG49" s="2"/>
      <c r="BB49" s="817"/>
      <c r="BC49" s="809"/>
      <c r="BD49" s="613" t="s">
        <v>54</v>
      </c>
      <c r="BE49" s="829" t="s">
        <v>2741</v>
      </c>
      <c r="BF49" s="830"/>
      <c r="BG49" s="831"/>
    </row>
    <row r="50" spans="2:59" ht="21" customHeight="1">
      <c r="B50" s="817"/>
      <c r="C50" s="828" t="s">
        <v>35</v>
      </c>
      <c r="D50" s="620" t="s">
        <v>36</v>
      </c>
      <c r="E50" s="860"/>
      <c r="F50" s="861"/>
      <c r="G50" s="862"/>
      <c r="I50" s="84"/>
      <c r="J50" s="608"/>
      <c r="N50" s="604"/>
      <c r="Q50" s="629" t="s">
        <v>162</v>
      </c>
      <c r="V50" s="609" t="s">
        <v>150</v>
      </c>
      <c r="W50" s="81" t="s">
        <v>200</v>
      </c>
      <c r="AA50" s="817"/>
      <c r="AB50" s="828" t="s">
        <v>35</v>
      </c>
      <c r="AC50" s="620" t="s">
        <v>36</v>
      </c>
      <c r="AD50" s="825" t="s">
        <v>2727</v>
      </c>
      <c r="AE50" s="826"/>
      <c r="AF50" s="827"/>
      <c r="AG50" s="2"/>
      <c r="BB50" s="817"/>
      <c r="BC50" s="828" t="s">
        <v>35</v>
      </c>
      <c r="BD50" s="620" t="s">
        <v>36</v>
      </c>
      <c r="BE50" s="825" t="s">
        <v>2727</v>
      </c>
      <c r="BF50" s="826"/>
      <c r="BG50" s="827"/>
    </row>
    <row r="51" spans="2:59" ht="21" customHeight="1">
      <c r="B51" s="817"/>
      <c r="C51" s="828"/>
      <c r="D51" s="620" t="s">
        <v>37</v>
      </c>
      <c r="E51" s="857"/>
      <c r="F51" s="858"/>
      <c r="G51" s="859"/>
      <c r="I51" s="84"/>
      <c r="J51" s="608"/>
      <c r="N51" s="604"/>
      <c r="Q51" s="629" t="s">
        <v>163</v>
      </c>
      <c r="V51" s="609" t="s">
        <v>150</v>
      </c>
      <c r="W51" s="81" t="s">
        <v>201</v>
      </c>
      <c r="AA51" s="817"/>
      <c r="AB51" s="828"/>
      <c r="AC51" s="620" t="s">
        <v>37</v>
      </c>
      <c r="AD51" s="863" t="s">
        <v>2738</v>
      </c>
      <c r="AE51" s="864"/>
      <c r="AF51" s="865"/>
      <c r="AG51" s="2"/>
      <c r="BB51" s="817"/>
      <c r="BC51" s="828"/>
      <c r="BD51" s="620" t="s">
        <v>37</v>
      </c>
      <c r="BE51" s="822" t="s">
        <v>2738</v>
      </c>
      <c r="BF51" s="823"/>
      <c r="BG51" s="824"/>
    </row>
    <row r="52" spans="2:59" ht="21" customHeight="1">
      <c r="B52" s="817"/>
      <c r="C52" s="809" t="s">
        <v>32</v>
      </c>
      <c r="D52" s="620" t="s">
        <v>33</v>
      </c>
      <c r="E52" s="857"/>
      <c r="F52" s="858"/>
      <c r="G52" s="859"/>
      <c r="N52" s="604"/>
      <c r="Q52" s="629" t="s">
        <v>164</v>
      </c>
      <c r="V52" s="609" t="s">
        <v>150</v>
      </c>
      <c r="W52" s="81" t="s">
        <v>202</v>
      </c>
      <c r="AA52" s="817"/>
      <c r="AB52" s="809" t="s">
        <v>32</v>
      </c>
      <c r="AC52" s="620" t="s">
        <v>33</v>
      </c>
      <c r="AD52" s="822" t="s">
        <v>2729</v>
      </c>
      <c r="AE52" s="823"/>
      <c r="AF52" s="824"/>
      <c r="AG52" s="2"/>
      <c r="BB52" s="817"/>
      <c r="BC52" s="809" t="s">
        <v>32</v>
      </c>
      <c r="BD52" s="620" t="s">
        <v>33</v>
      </c>
      <c r="BE52" s="822" t="s">
        <v>2729</v>
      </c>
      <c r="BF52" s="823"/>
      <c r="BG52" s="824"/>
    </row>
    <row r="53" spans="2:59" ht="21" hidden="1" customHeight="1">
      <c r="B53" s="817"/>
      <c r="C53" s="809"/>
      <c r="D53" s="613" t="s">
        <v>52</v>
      </c>
      <c r="E53" s="851"/>
      <c r="F53" s="852"/>
      <c r="G53" s="853"/>
      <c r="N53" s="604"/>
      <c r="Q53" s="80" t="s">
        <v>165</v>
      </c>
      <c r="V53" s="609" t="s">
        <v>150</v>
      </c>
      <c r="W53" s="81" t="s">
        <v>203</v>
      </c>
      <c r="AA53" s="817"/>
      <c r="AB53" s="809"/>
      <c r="AC53" s="613" t="s">
        <v>52</v>
      </c>
      <c r="AD53" s="819" t="str">
        <f>ASC(PHONETIC(AD54))</f>
        <v>ｼﾝｼﾞｭｸ ﾀﾛｳ</v>
      </c>
      <c r="AE53" s="820"/>
      <c r="AF53" s="821"/>
      <c r="AG53" s="2"/>
      <c r="BB53" s="817"/>
      <c r="BC53" s="809"/>
      <c r="BD53" s="613" t="s">
        <v>52</v>
      </c>
      <c r="BE53" s="819" t="str">
        <f>ASC(PHONETIC(BE54))</f>
        <v>ｼﾝｼﾞｭｸ ﾀﾛｳ</v>
      </c>
      <c r="BF53" s="820"/>
      <c r="BG53" s="821"/>
    </row>
    <row r="54" spans="2:59" ht="21" customHeight="1">
      <c r="B54" s="817"/>
      <c r="C54" s="809"/>
      <c r="D54" s="620" t="s">
        <v>34</v>
      </c>
      <c r="E54" s="854"/>
      <c r="F54" s="855"/>
      <c r="G54" s="856"/>
      <c r="N54" s="604"/>
      <c r="V54" s="609" t="s">
        <v>150</v>
      </c>
      <c r="W54" s="81" t="s">
        <v>204</v>
      </c>
      <c r="AA54" s="817"/>
      <c r="AB54" s="809"/>
      <c r="AC54" s="620" t="s">
        <v>34</v>
      </c>
      <c r="AD54" s="829" t="s">
        <v>2742</v>
      </c>
      <c r="AE54" s="830"/>
      <c r="AF54" s="831"/>
      <c r="AG54" s="2"/>
      <c r="BB54" s="817"/>
      <c r="BC54" s="809"/>
      <c r="BD54" s="620" t="s">
        <v>34</v>
      </c>
      <c r="BE54" s="829" t="s">
        <v>2742</v>
      </c>
      <c r="BF54" s="830"/>
      <c r="BG54" s="831"/>
    </row>
    <row r="55" spans="2:59" ht="21" customHeight="1">
      <c r="B55" s="817"/>
      <c r="C55" s="828" t="s">
        <v>2423</v>
      </c>
      <c r="D55" s="620" t="s">
        <v>40</v>
      </c>
      <c r="E55" s="854"/>
      <c r="F55" s="855"/>
      <c r="G55" s="856"/>
      <c r="N55" s="604"/>
      <c r="V55" s="609" t="s">
        <v>150</v>
      </c>
      <c r="W55" s="81" t="s">
        <v>205</v>
      </c>
      <c r="AA55" s="817"/>
      <c r="AB55" s="828" t="s">
        <v>2423</v>
      </c>
      <c r="AC55" s="620" t="s">
        <v>40</v>
      </c>
      <c r="AD55" s="829" t="s">
        <v>2743</v>
      </c>
      <c r="AE55" s="830"/>
      <c r="AF55" s="831"/>
      <c r="AG55" s="2"/>
      <c r="BB55" s="817"/>
      <c r="BC55" s="828" t="s">
        <v>2423</v>
      </c>
      <c r="BD55" s="620" t="s">
        <v>40</v>
      </c>
      <c r="BE55" s="829" t="s">
        <v>2944</v>
      </c>
      <c r="BF55" s="830"/>
      <c r="BG55" s="831"/>
    </row>
    <row r="56" spans="2:59" ht="21" hidden="1" customHeight="1">
      <c r="B56" s="817"/>
      <c r="C56" s="828"/>
      <c r="D56" s="613" t="s">
        <v>52</v>
      </c>
      <c r="E56" s="851" t="str">
        <f>ASC(PHONETIC(E57))</f>
        <v/>
      </c>
      <c r="F56" s="852"/>
      <c r="G56" s="853"/>
      <c r="N56" s="604"/>
      <c r="V56" s="609" t="s">
        <v>150</v>
      </c>
      <c r="W56" s="81" t="s">
        <v>206</v>
      </c>
      <c r="AA56" s="817"/>
      <c r="AB56" s="828"/>
      <c r="AC56" s="613" t="s">
        <v>52</v>
      </c>
      <c r="AD56" s="819" t="str">
        <f>ASC(PHONETIC(AD57))</f>
        <v>ｼﾝｼﾞｭｸ ｼﾞﾛｳ</v>
      </c>
      <c r="AE56" s="820"/>
      <c r="AF56" s="821"/>
      <c r="AG56" s="2"/>
      <c r="BB56" s="817"/>
      <c r="BC56" s="828"/>
      <c r="BD56" s="613" t="s">
        <v>52</v>
      </c>
      <c r="BE56" s="819" t="str">
        <f>ASC(PHONETIC(BE57))</f>
        <v>ｼﾝｼﾞｭｸ ｼﾞﾛｳ</v>
      </c>
      <c r="BF56" s="820"/>
      <c r="BG56" s="821"/>
    </row>
    <row r="57" spans="2:59" ht="21" customHeight="1">
      <c r="B57" s="817"/>
      <c r="C57" s="828"/>
      <c r="D57" s="620" t="s">
        <v>34</v>
      </c>
      <c r="E57" s="854"/>
      <c r="F57" s="855"/>
      <c r="G57" s="856"/>
      <c r="N57" s="604"/>
      <c r="V57" s="609" t="s">
        <v>150</v>
      </c>
      <c r="W57" s="81" t="s">
        <v>207</v>
      </c>
      <c r="AA57" s="817"/>
      <c r="AB57" s="828"/>
      <c r="AC57" s="620" t="s">
        <v>34</v>
      </c>
      <c r="AD57" s="829" t="s">
        <v>2744</v>
      </c>
      <c r="AE57" s="830"/>
      <c r="AF57" s="831"/>
      <c r="AG57" s="2"/>
      <c r="BB57" s="817"/>
      <c r="BC57" s="828"/>
      <c r="BD57" s="620" t="s">
        <v>34</v>
      </c>
      <c r="BE57" s="829" t="s">
        <v>2744</v>
      </c>
      <c r="BF57" s="830"/>
      <c r="BG57" s="831"/>
    </row>
    <row r="58" spans="2:59" ht="21" customHeight="1">
      <c r="B58" s="817"/>
      <c r="C58" s="828"/>
      <c r="D58" s="620" t="s">
        <v>38</v>
      </c>
      <c r="E58" s="857"/>
      <c r="F58" s="858"/>
      <c r="G58" s="859"/>
      <c r="N58" s="604"/>
      <c r="V58" s="609" t="s">
        <v>150</v>
      </c>
      <c r="W58" s="81" t="s">
        <v>208</v>
      </c>
      <c r="AA58" s="817"/>
      <c r="AB58" s="828"/>
      <c r="AC58" s="620" t="s">
        <v>38</v>
      </c>
      <c r="AD58" s="822" t="s">
        <v>2733</v>
      </c>
      <c r="AE58" s="823"/>
      <c r="AF58" s="824"/>
      <c r="AG58" s="2"/>
      <c r="BB58" s="817"/>
      <c r="BC58" s="828"/>
      <c r="BD58" s="620" t="s">
        <v>38</v>
      </c>
      <c r="BE58" s="822" t="s">
        <v>2733</v>
      </c>
      <c r="BF58" s="823"/>
      <c r="BG58" s="824"/>
    </row>
    <row r="59" spans="2:59" ht="21" customHeight="1">
      <c r="B59" s="817"/>
      <c r="C59" s="828"/>
      <c r="D59" s="620" t="s">
        <v>41</v>
      </c>
      <c r="E59" s="857"/>
      <c r="F59" s="858"/>
      <c r="G59" s="859"/>
      <c r="N59" s="604"/>
      <c r="V59" s="609" t="s">
        <v>151</v>
      </c>
      <c r="W59" s="81" t="s">
        <v>209</v>
      </c>
      <c r="AA59" s="817"/>
      <c r="AB59" s="828"/>
      <c r="AC59" s="620" t="s">
        <v>41</v>
      </c>
      <c r="AD59" s="822" t="s">
        <v>2734</v>
      </c>
      <c r="AE59" s="823"/>
      <c r="AF59" s="824"/>
      <c r="AG59" s="2"/>
      <c r="BB59" s="817"/>
      <c r="BC59" s="828"/>
      <c r="BD59" s="620" t="s">
        <v>41</v>
      </c>
      <c r="BE59" s="822" t="s">
        <v>2734</v>
      </c>
      <c r="BF59" s="823"/>
      <c r="BG59" s="824"/>
    </row>
    <row r="60" spans="2:59" ht="21" customHeight="1">
      <c r="B60" s="818"/>
      <c r="C60" s="832"/>
      <c r="D60" s="620" t="s">
        <v>39</v>
      </c>
      <c r="E60" s="857"/>
      <c r="F60" s="858"/>
      <c r="G60" s="859"/>
      <c r="N60" s="604"/>
      <c r="V60" s="609" t="s">
        <v>151</v>
      </c>
      <c r="W60" s="81" t="s">
        <v>210</v>
      </c>
      <c r="AA60" s="818"/>
      <c r="AB60" s="832"/>
      <c r="AC60" s="620" t="s">
        <v>39</v>
      </c>
      <c r="AD60" s="822" t="s">
        <v>2735</v>
      </c>
      <c r="AE60" s="823"/>
      <c r="AF60" s="824"/>
      <c r="AG60" s="2"/>
      <c r="BB60" s="818"/>
      <c r="BC60" s="832"/>
      <c r="BD60" s="620" t="s">
        <v>39</v>
      </c>
      <c r="BE60" s="822" t="s">
        <v>2735</v>
      </c>
      <c r="BF60" s="823"/>
      <c r="BG60" s="824"/>
    </row>
    <row r="61" spans="2:59" ht="0.6" customHeight="1">
      <c r="B61" s="816" t="s">
        <v>42</v>
      </c>
      <c r="C61" s="828" t="s">
        <v>2424</v>
      </c>
      <c r="D61" s="613" t="s">
        <v>52</v>
      </c>
      <c r="E61" s="851"/>
      <c r="F61" s="852"/>
      <c r="G61" s="853"/>
      <c r="N61" s="604"/>
      <c r="V61" s="609" t="s">
        <v>151</v>
      </c>
      <c r="W61" s="81" t="s">
        <v>211</v>
      </c>
      <c r="AA61" s="816" t="s">
        <v>42</v>
      </c>
      <c r="AB61" s="828" t="s">
        <v>2424</v>
      </c>
      <c r="AC61" s="613" t="s">
        <v>52</v>
      </c>
      <c r="AD61" s="819" t="str">
        <f>ASC(PHONETIC(AD62))</f>
        <v>ｶﾌﾞｼｷｶﾞｲｼｬ××</v>
      </c>
      <c r="AE61" s="820"/>
      <c r="AF61" s="821"/>
      <c r="AG61" s="2"/>
      <c r="BB61" s="816" t="s">
        <v>42</v>
      </c>
      <c r="BC61" s="828" t="s">
        <v>2424</v>
      </c>
      <c r="BD61" s="613" t="s">
        <v>52</v>
      </c>
      <c r="BE61" s="819" t="str">
        <f>ASC(PHONETIC(BE62))</f>
        <v>ｶﾌﾞｼｷｶﾞｲｼｬ××</v>
      </c>
      <c r="BF61" s="820"/>
      <c r="BG61" s="821"/>
    </row>
    <row r="62" spans="2:59" ht="37.799999999999997" customHeight="1">
      <c r="B62" s="817"/>
      <c r="C62" s="809"/>
      <c r="D62" s="613" t="s">
        <v>54</v>
      </c>
      <c r="E62" s="857"/>
      <c r="F62" s="858"/>
      <c r="G62" s="859"/>
      <c r="N62" s="604"/>
      <c r="V62" s="609" t="s">
        <v>151</v>
      </c>
      <c r="W62" s="81" t="s">
        <v>212</v>
      </c>
      <c r="AA62" s="817"/>
      <c r="AB62" s="809"/>
      <c r="AC62" s="613" t="s">
        <v>54</v>
      </c>
      <c r="AD62" s="822" t="s">
        <v>2737</v>
      </c>
      <c r="AE62" s="823"/>
      <c r="AF62" s="824"/>
      <c r="AG62" s="2"/>
      <c r="BB62" s="817"/>
      <c r="BC62" s="809"/>
      <c r="BD62" s="613" t="s">
        <v>54</v>
      </c>
      <c r="BE62" s="822" t="s">
        <v>2737</v>
      </c>
      <c r="BF62" s="823"/>
      <c r="BG62" s="824"/>
    </row>
    <row r="63" spans="2:59" ht="21" customHeight="1">
      <c r="B63" s="817"/>
      <c r="C63" s="828" t="s">
        <v>35</v>
      </c>
      <c r="D63" s="620" t="s">
        <v>36</v>
      </c>
      <c r="E63" s="860"/>
      <c r="F63" s="861"/>
      <c r="G63" s="862"/>
      <c r="N63" s="604"/>
      <c r="V63" s="609" t="s">
        <v>152</v>
      </c>
      <c r="W63" s="81" t="s">
        <v>213</v>
      </c>
      <c r="AA63" s="817"/>
      <c r="AB63" s="828" t="s">
        <v>35</v>
      </c>
      <c r="AC63" s="620" t="s">
        <v>36</v>
      </c>
      <c r="AD63" s="825" t="s">
        <v>2727</v>
      </c>
      <c r="AE63" s="826"/>
      <c r="AF63" s="827"/>
      <c r="AG63" s="2"/>
      <c r="BB63" s="817"/>
      <c r="BC63" s="828" t="s">
        <v>35</v>
      </c>
      <c r="BD63" s="620" t="s">
        <v>36</v>
      </c>
      <c r="BE63" s="825" t="s">
        <v>2727</v>
      </c>
      <c r="BF63" s="826"/>
      <c r="BG63" s="827"/>
    </row>
    <row r="64" spans="2:59" ht="21" customHeight="1">
      <c r="B64" s="817"/>
      <c r="C64" s="828"/>
      <c r="D64" s="620" t="s">
        <v>37</v>
      </c>
      <c r="E64" s="857"/>
      <c r="F64" s="858"/>
      <c r="G64" s="859"/>
      <c r="N64" s="604"/>
      <c r="V64" s="609" t="s">
        <v>152</v>
      </c>
      <c r="W64" s="81" t="s">
        <v>214</v>
      </c>
      <c r="AA64" s="817"/>
      <c r="AB64" s="828"/>
      <c r="AC64" s="620" t="s">
        <v>37</v>
      </c>
      <c r="AD64" s="863" t="s">
        <v>2738</v>
      </c>
      <c r="AE64" s="864"/>
      <c r="AF64" s="865"/>
      <c r="AG64" s="2"/>
      <c r="BB64" s="817"/>
      <c r="BC64" s="828"/>
      <c r="BD64" s="620" t="s">
        <v>37</v>
      </c>
      <c r="BE64" s="822" t="s">
        <v>2738</v>
      </c>
      <c r="BF64" s="823"/>
      <c r="BG64" s="824"/>
    </row>
    <row r="65" spans="2:59" ht="21" customHeight="1">
      <c r="B65" s="817"/>
      <c r="C65" s="809" t="s">
        <v>32</v>
      </c>
      <c r="D65" s="620" t="s">
        <v>33</v>
      </c>
      <c r="E65" s="857"/>
      <c r="F65" s="858"/>
      <c r="G65" s="859"/>
      <c r="N65" s="604"/>
      <c r="V65" s="609" t="s">
        <v>152</v>
      </c>
      <c r="W65" s="81" t="s">
        <v>215</v>
      </c>
      <c r="AA65" s="817"/>
      <c r="AB65" s="809" t="s">
        <v>32</v>
      </c>
      <c r="AC65" s="620" t="s">
        <v>33</v>
      </c>
      <c r="AD65" s="822" t="s">
        <v>2729</v>
      </c>
      <c r="AE65" s="823"/>
      <c r="AF65" s="824"/>
      <c r="AG65" s="2"/>
      <c r="BB65" s="817"/>
      <c r="BC65" s="809" t="s">
        <v>32</v>
      </c>
      <c r="BD65" s="620" t="s">
        <v>33</v>
      </c>
      <c r="BE65" s="822" t="s">
        <v>2729</v>
      </c>
      <c r="BF65" s="823"/>
      <c r="BG65" s="824"/>
    </row>
    <row r="66" spans="2:59" ht="21" hidden="1" customHeight="1">
      <c r="B66" s="817"/>
      <c r="C66" s="809"/>
      <c r="D66" s="613" t="s">
        <v>52</v>
      </c>
      <c r="E66" s="851"/>
      <c r="F66" s="852"/>
      <c r="G66" s="853"/>
      <c r="N66" s="604"/>
      <c r="V66" s="609" t="s">
        <v>152</v>
      </c>
      <c r="W66" s="81" t="s">
        <v>216</v>
      </c>
      <c r="AA66" s="817"/>
      <c r="AB66" s="809"/>
      <c r="AC66" s="613" t="s">
        <v>52</v>
      </c>
      <c r="AD66" s="819" t="str">
        <f>ASC(PHONETIC(AD67))</f>
        <v>ﾄｳｷｮｳ ﾀﾛｳ</v>
      </c>
      <c r="AE66" s="820"/>
      <c r="AF66" s="821"/>
      <c r="AG66" s="2"/>
      <c r="BB66" s="817"/>
      <c r="BC66" s="809"/>
      <c r="BD66" s="613" t="s">
        <v>52</v>
      </c>
      <c r="BE66" s="819" t="str">
        <f>ASC(PHONETIC(BE67))</f>
        <v>ﾄｳｷｮｳ ﾀﾛｳ</v>
      </c>
      <c r="BF66" s="820"/>
      <c r="BG66" s="821"/>
    </row>
    <row r="67" spans="2:59" ht="21" customHeight="1">
      <c r="B67" s="817"/>
      <c r="C67" s="809"/>
      <c r="D67" s="620" t="s">
        <v>34</v>
      </c>
      <c r="E67" s="854"/>
      <c r="F67" s="855"/>
      <c r="G67" s="856"/>
      <c r="J67" s="630"/>
      <c r="N67" s="604"/>
      <c r="V67" s="609" t="s">
        <v>152</v>
      </c>
      <c r="W67" s="81" t="s">
        <v>217</v>
      </c>
      <c r="AA67" s="817"/>
      <c r="AB67" s="809"/>
      <c r="AC67" s="620" t="s">
        <v>34</v>
      </c>
      <c r="AD67" s="829" t="s">
        <v>2739</v>
      </c>
      <c r="AE67" s="830"/>
      <c r="AF67" s="831"/>
      <c r="AG67" s="2"/>
      <c r="BB67" s="817"/>
      <c r="BC67" s="809"/>
      <c r="BD67" s="620" t="s">
        <v>34</v>
      </c>
      <c r="BE67" s="829" t="s">
        <v>2739</v>
      </c>
      <c r="BF67" s="830"/>
      <c r="BG67" s="831"/>
    </row>
    <row r="68" spans="2:59" ht="21" customHeight="1">
      <c r="B68" s="817"/>
      <c r="C68" s="828" t="s">
        <v>2423</v>
      </c>
      <c r="D68" s="620" t="s">
        <v>40</v>
      </c>
      <c r="E68" s="854"/>
      <c r="F68" s="855"/>
      <c r="G68" s="856"/>
      <c r="N68" s="604"/>
      <c r="V68" s="609" t="s">
        <v>153</v>
      </c>
      <c r="W68" s="81" t="s">
        <v>218</v>
      </c>
      <c r="AA68" s="817"/>
      <c r="AB68" s="828" t="s">
        <v>2423</v>
      </c>
      <c r="AC68" s="620" t="s">
        <v>40</v>
      </c>
      <c r="AD68" s="829" t="s">
        <v>2731</v>
      </c>
      <c r="AE68" s="830"/>
      <c r="AF68" s="831"/>
      <c r="AG68" s="2"/>
      <c r="BB68" s="817"/>
      <c r="BC68" s="828" t="s">
        <v>2423</v>
      </c>
      <c r="BD68" s="620" t="s">
        <v>40</v>
      </c>
      <c r="BE68" s="829" t="s">
        <v>2731</v>
      </c>
      <c r="BF68" s="830"/>
      <c r="BG68" s="831"/>
    </row>
    <row r="69" spans="2:59" ht="21" hidden="1" customHeight="1">
      <c r="B69" s="817"/>
      <c r="C69" s="828"/>
      <c r="D69" s="613" t="s">
        <v>52</v>
      </c>
      <c r="E69" s="851"/>
      <c r="F69" s="852"/>
      <c r="G69" s="853"/>
      <c r="N69" s="604"/>
      <c r="V69" s="609" t="s">
        <v>153</v>
      </c>
      <c r="W69" s="81" t="s">
        <v>219</v>
      </c>
      <c r="AA69" s="817"/>
      <c r="AB69" s="828"/>
      <c r="AC69" s="613" t="s">
        <v>52</v>
      </c>
      <c r="AD69" s="819" t="str">
        <f>ASC(PHONETIC(AD70))</f>
        <v>ｼﾝｼﾞｭｸ ｼﾞﾛｳ</v>
      </c>
      <c r="AE69" s="820"/>
      <c r="AF69" s="821"/>
      <c r="AG69" s="2"/>
      <c r="BB69" s="817"/>
      <c r="BC69" s="828"/>
      <c r="BD69" s="613" t="s">
        <v>52</v>
      </c>
      <c r="BE69" s="819" t="str">
        <f>ASC(PHONETIC(BE70))</f>
        <v>ｼﾝｼﾞｭｸ ｼﾞﾛｳ</v>
      </c>
      <c r="BF69" s="820"/>
      <c r="BG69" s="821"/>
    </row>
    <row r="70" spans="2:59" ht="21" customHeight="1">
      <c r="B70" s="817"/>
      <c r="C70" s="828"/>
      <c r="D70" s="620" t="s">
        <v>34</v>
      </c>
      <c r="E70" s="854"/>
      <c r="F70" s="855"/>
      <c r="G70" s="856"/>
      <c r="N70" s="604"/>
      <c r="V70" s="609" t="s">
        <v>153</v>
      </c>
      <c r="W70" s="81" t="s">
        <v>220</v>
      </c>
      <c r="AA70" s="817"/>
      <c r="AB70" s="828"/>
      <c r="AC70" s="620" t="s">
        <v>34</v>
      </c>
      <c r="AD70" s="829" t="s">
        <v>2744</v>
      </c>
      <c r="AE70" s="830"/>
      <c r="AF70" s="831"/>
      <c r="AG70" s="2"/>
      <c r="BB70" s="817"/>
      <c r="BC70" s="828"/>
      <c r="BD70" s="620" t="s">
        <v>34</v>
      </c>
      <c r="BE70" s="829" t="s">
        <v>2744</v>
      </c>
      <c r="BF70" s="830"/>
      <c r="BG70" s="831"/>
    </row>
    <row r="71" spans="2:59" ht="21" customHeight="1">
      <c r="B71" s="817"/>
      <c r="C71" s="828"/>
      <c r="D71" s="620" t="s">
        <v>38</v>
      </c>
      <c r="E71" s="857"/>
      <c r="F71" s="858"/>
      <c r="G71" s="859"/>
      <c r="V71" s="609" t="s">
        <v>153</v>
      </c>
      <c r="W71" s="81" t="s">
        <v>221</v>
      </c>
      <c r="AA71" s="817"/>
      <c r="AB71" s="828"/>
      <c r="AC71" s="620" t="s">
        <v>38</v>
      </c>
      <c r="AD71" s="822" t="s">
        <v>2733</v>
      </c>
      <c r="AE71" s="823"/>
      <c r="AF71" s="824"/>
      <c r="AG71" s="2"/>
      <c r="BB71" s="817"/>
      <c r="BC71" s="828"/>
      <c r="BD71" s="620" t="s">
        <v>38</v>
      </c>
      <c r="BE71" s="822" t="s">
        <v>2733</v>
      </c>
      <c r="BF71" s="823"/>
      <c r="BG71" s="824"/>
    </row>
    <row r="72" spans="2:59" ht="21" customHeight="1">
      <c r="B72" s="817"/>
      <c r="C72" s="828"/>
      <c r="D72" s="620" t="s">
        <v>41</v>
      </c>
      <c r="E72" s="857"/>
      <c r="F72" s="858"/>
      <c r="G72" s="859"/>
      <c r="V72" s="609" t="s">
        <v>153</v>
      </c>
      <c r="W72" s="81" t="s">
        <v>222</v>
      </c>
      <c r="AA72" s="817"/>
      <c r="AB72" s="828"/>
      <c r="AC72" s="620" t="s">
        <v>41</v>
      </c>
      <c r="AD72" s="822" t="s">
        <v>2734</v>
      </c>
      <c r="AE72" s="823"/>
      <c r="AF72" s="824"/>
      <c r="AG72" s="2"/>
      <c r="BB72" s="817"/>
      <c r="BC72" s="828"/>
      <c r="BD72" s="620" t="s">
        <v>41</v>
      </c>
      <c r="BE72" s="822" t="s">
        <v>2734</v>
      </c>
      <c r="BF72" s="823"/>
      <c r="BG72" s="824"/>
    </row>
    <row r="73" spans="2:59" ht="21" customHeight="1">
      <c r="B73" s="818"/>
      <c r="C73" s="832"/>
      <c r="D73" s="625" t="s">
        <v>39</v>
      </c>
      <c r="E73" s="857"/>
      <c r="F73" s="858"/>
      <c r="G73" s="859"/>
      <c r="V73" s="609" t="s">
        <v>153</v>
      </c>
      <c r="W73" s="81" t="s">
        <v>223</v>
      </c>
      <c r="AA73" s="818"/>
      <c r="AB73" s="832"/>
      <c r="AC73" s="625" t="s">
        <v>39</v>
      </c>
      <c r="AD73" s="822" t="s">
        <v>2735</v>
      </c>
      <c r="AE73" s="823"/>
      <c r="AF73" s="824"/>
      <c r="AG73" s="2"/>
      <c r="BB73" s="818"/>
      <c r="BC73" s="832"/>
      <c r="BD73" s="625" t="s">
        <v>39</v>
      </c>
      <c r="BE73" s="822" t="s">
        <v>2735</v>
      </c>
      <c r="BF73" s="823"/>
      <c r="BG73" s="824"/>
    </row>
    <row r="74" spans="2:59" ht="21" hidden="1" customHeight="1">
      <c r="B74" s="816" t="s">
        <v>44</v>
      </c>
      <c r="C74" s="814" t="s">
        <v>52</v>
      </c>
      <c r="D74" s="815"/>
      <c r="E74" s="851" t="str">
        <f>ASC(PHONETIC(E75))</f>
        <v/>
      </c>
      <c r="F74" s="852"/>
      <c r="G74" s="853"/>
      <c r="V74" s="609" t="s">
        <v>153</v>
      </c>
      <c r="W74" s="81" t="s">
        <v>224</v>
      </c>
      <c r="AA74" s="816" t="s">
        <v>44</v>
      </c>
      <c r="AB74" s="814" t="s">
        <v>52</v>
      </c>
      <c r="AC74" s="815"/>
      <c r="AD74" s="819" t="str">
        <f>ASC(PHONETIC(AD75))</f>
        <v>ｶﾌﾞｼｷｶﾞｲｼｬ××ﾎﾝｼｬｺｳｼﾞｮｳ</v>
      </c>
      <c r="AE74" s="820"/>
      <c r="AF74" s="821"/>
      <c r="AG74" s="2"/>
      <c r="BB74" s="816" t="s">
        <v>44</v>
      </c>
      <c r="BC74" s="814" t="s">
        <v>52</v>
      </c>
      <c r="BD74" s="815"/>
      <c r="BE74" s="819" t="str">
        <f>ASC(PHONETIC(BE75))</f>
        <v>ｶﾌﾞｼｷｶﾞｲｼｬ××ﾎﾝｼｬｺｳｼﾞｮｳ</v>
      </c>
      <c r="BF74" s="820"/>
      <c r="BG74" s="821"/>
    </row>
    <row r="75" spans="2:59" ht="21" customHeight="1">
      <c r="B75" s="817"/>
      <c r="C75" s="814" t="s">
        <v>43</v>
      </c>
      <c r="D75" s="815"/>
      <c r="E75" s="857"/>
      <c r="F75" s="858"/>
      <c r="G75" s="859"/>
      <c r="V75" s="609" t="s">
        <v>153</v>
      </c>
      <c r="W75" s="81" t="s">
        <v>225</v>
      </c>
      <c r="AA75" s="817"/>
      <c r="AB75" s="814" t="s">
        <v>43</v>
      </c>
      <c r="AC75" s="815"/>
      <c r="AD75" s="822" t="s">
        <v>2746</v>
      </c>
      <c r="AE75" s="823"/>
      <c r="AF75" s="824"/>
      <c r="AG75" s="2"/>
      <c r="BB75" s="817"/>
      <c r="BC75" s="814" t="s">
        <v>43</v>
      </c>
      <c r="BD75" s="815"/>
      <c r="BE75" s="822" t="s">
        <v>2746</v>
      </c>
      <c r="BF75" s="823"/>
      <c r="BG75" s="824"/>
    </row>
    <row r="76" spans="2:59" ht="21" customHeight="1">
      <c r="B76" s="817"/>
      <c r="C76" s="814" t="s">
        <v>31</v>
      </c>
      <c r="D76" s="815"/>
      <c r="E76" s="860"/>
      <c r="F76" s="861"/>
      <c r="G76" s="862"/>
      <c r="V76" s="609" t="s">
        <v>154</v>
      </c>
      <c r="W76" s="81" t="s">
        <v>226</v>
      </c>
      <c r="AA76" s="817"/>
      <c r="AB76" s="814" t="s">
        <v>31</v>
      </c>
      <c r="AC76" s="815"/>
      <c r="AD76" s="825" t="s">
        <v>2727</v>
      </c>
      <c r="AE76" s="826"/>
      <c r="AF76" s="827"/>
      <c r="AG76" s="2"/>
      <c r="BB76" s="817"/>
      <c r="BC76" s="814" t="s">
        <v>31</v>
      </c>
      <c r="BD76" s="815"/>
      <c r="BE76" s="825" t="s">
        <v>2727</v>
      </c>
      <c r="BF76" s="826"/>
      <c r="BG76" s="827"/>
    </row>
    <row r="77" spans="2:59" ht="21" customHeight="1">
      <c r="B77" s="818"/>
      <c r="C77" s="814" t="s">
        <v>37</v>
      </c>
      <c r="D77" s="815"/>
      <c r="E77" s="857"/>
      <c r="F77" s="858"/>
      <c r="G77" s="859"/>
      <c r="V77" s="609" t="s">
        <v>154</v>
      </c>
      <c r="W77" s="81" t="s">
        <v>227</v>
      </c>
      <c r="AA77" s="818"/>
      <c r="AB77" s="814" t="s">
        <v>37</v>
      </c>
      <c r="AC77" s="815"/>
      <c r="AD77" s="863" t="s">
        <v>2738</v>
      </c>
      <c r="AE77" s="864"/>
      <c r="AF77" s="865"/>
      <c r="AG77" s="2"/>
      <c r="BB77" s="818"/>
      <c r="BC77" s="814" t="s">
        <v>37</v>
      </c>
      <c r="BD77" s="815"/>
      <c r="BE77" s="822" t="s">
        <v>2738</v>
      </c>
      <c r="BF77" s="823"/>
      <c r="BG77" s="824"/>
    </row>
    <row r="78" spans="2:59" ht="3.6" customHeight="1">
      <c r="V78" s="609" t="s">
        <v>154</v>
      </c>
      <c r="W78" s="81" t="s">
        <v>228</v>
      </c>
      <c r="AA78" s="2"/>
      <c r="AB78" s="2"/>
      <c r="AC78" s="2"/>
      <c r="AD78" s="2"/>
      <c r="AE78" s="2"/>
      <c r="AF78" s="2"/>
      <c r="AG78" s="2"/>
    </row>
    <row r="79" spans="2:59" ht="21" customHeight="1">
      <c r="B79" s="808" t="s">
        <v>2946</v>
      </c>
      <c r="C79" s="808"/>
      <c r="D79" s="808"/>
      <c r="E79" s="808"/>
      <c r="F79" s="808"/>
      <c r="G79" s="808"/>
      <c r="J79" s="168" t="s">
        <v>2952</v>
      </c>
      <c r="K79" s="168">
        <v>1</v>
      </c>
      <c r="L79" s="168">
        <v>1</v>
      </c>
      <c r="V79" s="609" t="s">
        <v>154</v>
      </c>
      <c r="W79" s="81" t="s">
        <v>229</v>
      </c>
      <c r="BB79" s="808" t="s">
        <v>2946</v>
      </c>
      <c r="BC79" s="808"/>
      <c r="BD79" s="808"/>
      <c r="BE79" s="808"/>
      <c r="BF79" s="808"/>
      <c r="BG79" s="808"/>
    </row>
    <row r="80" spans="2:59" ht="21" customHeight="1">
      <c r="B80" s="809" t="s">
        <v>2947</v>
      </c>
      <c r="C80" s="809"/>
      <c r="D80" s="811" t="s">
        <v>2953</v>
      </c>
      <c r="E80" s="809"/>
      <c r="F80" s="809"/>
      <c r="G80" s="3"/>
      <c r="J80" s="168" t="s">
        <v>2954</v>
      </c>
      <c r="K80" s="168">
        <v>2</v>
      </c>
      <c r="L80" s="168">
        <v>2</v>
      </c>
      <c r="V80" s="609" t="s">
        <v>154</v>
      </c>
      <c r="W80" s="81" t="s">
        <v>230</v>
      </c>
      <c r="BB80" s="809" t="s">
        <v>2947</v>
      </c>
      <c r="BC80" s="809"/>
      <c r="BD80" s="811" t="s">
        <v>2953</v>
      </c>
      <c r="BE80" s="809"/>
      <c r="BF80" s="809"/>
      <c r="BG80" s="3"/>
    </row>
    <row r="81" spans="2:59" ht="21" customHeight="1">
      <c r="B81" s="810"/>
      <c r="C81" s="810"/>
      <c r="D81" s="632" t="s">
        <v>2948</v>
      </c>
      <c r="E81" s="45" t="s">
        <v>2949</v>
      </c>
      <c r="F81" s="45" t="s">
        <v>2950</v>
      </c>
      <c r="G81" s="633"/>
      <c r="J81" s="168" t="s">
        <v>2955</v>
      </c>
      <c r="K81" s="168">
        <v>3</v>
      </c>
      <c r="L81" s="168">
        <v>3</v>
      </c>
      <c r="V81" s="609" t="s">
        <v>154</v>
      </c>
      <c r="W81" s="81" t="s">
        <v>231</v>
      </c>
      <c r="BB81" s="810"/>
      <c r="BC81" s="810"/>
      <c r="BD81" s="632" t="s">
        <v>2948</v>
      </c>
      <c r="BE81" s="45" t="s">
        <v>2949</v>
      </c>
      <c r="BF81" s="45" t="s">
        <v>2950</v>
      </c>
      <c r="BG81" s="633"/>
    </row>
    <row r="82" spans="2:59" ht="21" customHeight="1">
      <c r="B82" s="849"/>
      <c r="C82" s="850"/>
      <c r="D82" s="639"/>
      <c r="E82" s="110"/>
      <c r="F82" s="110"/>
      <c r="G82" s="633"/>
      <c r="K82" s="168">
        <v>4</v>
      </c>
      <c r="L82" s="168">
        <v>4</v>
      </c>
      <c r="V82" s="609" t="s">
        <v>154</v>
      </c>
      <c r="W82" s="82" t="s">
        <v>232</v>
      </c>
      <c r="BB82" s="812" t="s">
        <v>2958</v>
      </c>
      <c r="BC82" s="813"/>
      <c r="BD82" s="634" t="s">
        <v>2952</v>
      </c>
      <c r="BE82" s="635">
        <v>2</v>
      </c>
      <c r="BF82" s="635">
        <v>2</v>
      </c>
      <c r="BG82" s="633"/>
    </row>
    <row r="83" spans="2:59" ht="8.4" customHeight="1">
      <c r="C83" s="3"/>
      <c r="D83" s="3"/>
      <c r="E83" s="633"/>
      <c r="F83" s="633"/>
      <c r="G83" s="633"/>
      <c r="K83" s="168">
        <v>5</v>
      </c>
      <c r="L83" s="168">
        <v>5</v>
      </c>
      <c r="V83" s="609" t="s">
        <v>154</v>
      </c>
      <c r="W83" s="81" t="s">
        <v>233</v>
      </c>
      <c r="BC83" s="3"/>
      <c r="BD83" s="3"/>
      <c r="BE83" s="633"/>
      <c r="BF83" s="633"/>
      <c r="BG83" s="633"/>
    </row>
    <row r="84" spans="2:59" ht="26.4">
      <c r="C84" s="814" t="s">
        <v>2957</v>
      </c>
      <c r="D84" s="815"/>
      <c r="E84" s="815"/>
      <c r="F84" s="811"/>
      <c r="K84" s="168">
        <v>6</v>
      </c>
      <c r="L84" s="168">
        <v>6</v>
      </c>
      <c r="V84" s="609" t="s">
        <v>154</v>
      </c>
      <c r="W84" s="81" t="s">
        <v>234</v>
      </c>
      <c r="BC84" s="814" t="s">
        <v>2957</v>
      </c>
      <c r="BD84" s="815"/>
      <c r="BE84" s="815"/>
      <c r="BF84" s="811"/>
    </row>
    <row r="85" spans="2:59" ht="26.4">
      <c r="C85" s="640"/>
      <c r="D85" s="45" t="s">
        <v>2956</v>
      </c>
      <c r="E85" s="641"/>
      <c r="F85" s="45" t="s">
        <v>2951</v>
      </c>
      <c r="K85" s="168">
        <v>7</v>
      </c>
      <c r="L85" s="168">
        <v>7</v>
      </c>
      <c r="V85" s="609" t="s">
        <v>154</v>
      </c>
      <c r="W85" s="81" t="s">
        <v>235</v>
      </c>
      <c r="BC85" s="510">
        <v>2</v>
      </c>
      <c r="BD85" s="45" t="s">
        <v>2956</v>
      </c>
      <c r="BE85" s="636">
        <v>777</v>
      </c>
      <c r="BF85" s="45" t="s">
        <v>2951</v>
      </c>
    </row>
    <row r="86" spans="2:59" ht="26.4">
      <c r="D86" s="3"/>
      <c r="E86" s="637"/>
      <c r="F86" s="637"/>
      <c r="K86" s="168">
        <v>8</v>
      </c>
      <c r="L86" s="168">
        <v>8</v>
      </c>
      <c r="V86" s="609" t="s">
        <v>154</v>
      </c>
      <c r="W86" s="81" t="s">
        <v>236</v>
      </c>
      <c r="BD86" s="3"/>
      <c r="BE86" s="637"/>
      <c r="BF86" s="637"/>
    </row>
    <row r="87" spans="2:59" ht="52.8">
      <c r="K87" s="168">
        <v>9</v>
      </c>
      <c r="L87" s="168">
        <v>9</v>
      </c>
      <c r="V87" s="609" t="s">
        <v>154</v>
      </c>
      <c r="W87" s="81" t="s">
        <v>237</v>
      </c>
    </row>
    <row r="88" spans="2:59" ht="26.4">
      <c r="K88" s="168">
        <v>10</v>
      </c>
      <c r="L88" s="168">
        <v>10</v>
      </c>
      <c r="V88" s="609" t="s">
        <v>155</v>
      </c>
      <c r="W88" s="81" t="s">
        <v>238</v>
      </c>
    </row>
    <row r="89" spans="2:59" ht="52.8">
      <c r="K89" s="168">
        <v>11</v>
      </c>
      <c r="L89" s="168">
        <v>11</v>
      </c>
      <c r="V89" s="609" t="s">
        <v>155</v>
      </c>
      <c r="W89" s="81" t="s">
        <v>239</v>
      </c>
    </row>
    <row r="90" spans="2:59" ht="26.4">
      <c r="K90" s="168">
        <v>12</v>
      </c>
      <c r="L90" s="168">
        <v>12</v>
      </c>
      <c r="V90" s="609" t="s">
        <v>155</v>
      </c>
      <c r="W90" s="81" t="s">
        <v>240</v>
      </c>
    </row>
    <row r="91" spans="2:59" ht="26.4">
      <c r="L91" s="168">
        <v>13</v>
      </c>
      <c r="V91" s="609" t="s">
        <v>155</v>
      </c>
      <c r="W91" s="81" t="s">
        <v>241</v>
      </c>
    </row>
    <row r="92" spans="2:59" ht="39.6">
      <c r="L92" s="168">
        <v>14</v>
      </c>
      <c r="V92" s="609" t="s">
        <v>155</v>
      </c>
      <c r="W92" s="81" t="s">
        <v>242</v>
      </c>
    </row>
    <row r="93" spans="2:59" ht="39.6">
      <c r="L93" s="168">
        <v>15</v>
      </c>
      <c r="V93" s="609" t="s">
        <v>155</v>
      </c>
      <c r="W93" s="81" t="s">
        <v>2763</v>
      </c>
    </row>
    <row r="94" spans="2:59" ht="39.6">
      <c r="L94" s="168">
        <v>16</v>
      </c>
      <c r="V94" s="609" t="s">
        <v>156</v>
      </c>
      <c r="W94" s="81" t="s">
        <v>243</v>
      </c>
    </row>
    <row r="95" spans="2:59" ht="39.6">
      <c r="L95" s="168">
        <v>17</v>
      </c>
      <c r="V95" s="609" t="s">
        <v>156</v>
      </c>
      <c r="W95" s="81" t="s">
        <v>244</v>
      </c>
    </row>
    <row r="96" spans="2:59" ht="39.6">
      <c r="L96" s="168">
        <v>18</v>
      </c>
      <c r="V96" s="609" t="s">
        <v>156</v>
      </c>
      <c r="W96" s="81" t="s">
        <v>245</v>
      </c>
    </row>
    <row r="97" spans="12:23" ht="39.6">
      <c r="L97" s="168">
        <v>19</v>
      </c>
      <c r="V97" s="609" t="s">
        <v>157</v>
      </c>
      <c r="W97" s="81" t="s">
        <v>246</v>
      </c>
    </row>
    <row r="98" spans="12:23" ht="39.6">
      <c r="L98" s="168">
        <v>20</v>
      </c>
      <c r="V98" s="609" t="s">
        <v>157</v>
      </c>
      <c r="W98" s="81" t="s">
        <v>247</v>
      </c>
    </row>
    <row r="99" spans="12:23" ht="39.6">
      <c r="L99" s="168">
        <v>21</v>
      </c>
      <c r="V99" s="609" t="s">
        <v>157</v>
      </c>
      <c r="W99" s="81" t="s">
        <v>248</v>
      </c>
    </row>
    <row r="100" spans="12:23" ht="39.6">
      <c r="L100" s="168">
        <v>22</v>
      </c>
      <c r="V100" s="609" t="s">
        <v>157</v>
      </c>
      <c r="W100" s="81" t="s">
        <v>249</v>
      </c>
    </row>
    <row r="101" spans="12:23" ht="39.6">
      <c r="L101" s="168">
        <v>23</v>
      </c>
      <c r="V101" s="609" t="s">
        <v>158</v>
      </c>
      <c r="W101" s="81" t="s">
        <v>250</v>
      </c>
    </row>
    <row r="102" spans="12:23" ht="39.6">
      <c r="L102" s="168">
        <v>24</v>
      </c>
      <c r="V102" s="609" t="s">
        <v>158</v>
      </c>
      <c r="W102" s="81" t="s">
        <v>251</v>
      </c>
    </row>
    <row r="103" spans="12:23" ht="39.6">
      <c r="L103" s="168">
        <v>25</v>
      </c>
      <c r="V103" s="609" t="s">
        <v>158</v>
      </c>
      <c r="W103" s="81" t="s">
        <v>252</v>
      </c>
    </row>
    <row r="104" spans="12:23" ht="39.6">
      <c r="L104" s="168">
        <v>26</v>
      </c>
      <c r="V104" s="609" t="s">
        <v>159</v>
      </c>
      <c r="W104" s="81" t="s">
        <v>253</v>
      </c>
    </row>
    <row r="105" spans="12:23" ht="39.6">
      <c r="L105" s="168">
        <v>27</v>
      </c>
      <c r="V105" s="609" t="s">
        <v>159</v>
      </c>
      <c r="W105" s="81" t="s">
        <v>254</v>
      </c>
    </row>
    <row r="106" spans="12:23" ht="39.6">
      <c r="L106" s="168">
        <v>28</v>
      </c>
      <c r="V106" s="609" t="s">
        <v>159</v>
      </c>
      <c r="W106" s="81" t="s">
        <v>255</v>
      </c>
    </row>
    <row r="107" spans="12:23" ht="39.6">
      <c r="L107" s="168">
        <v>29</v>
      </c>
      <c r="V107" s="609" t="s">
        <v>160</v>
      </c>
      <c r="W107" s="81" t="s">
        <v>256</v>
      </c>
    </row>
    <row r="108" spans="12:23" ht="26.4">
      <c r="L108" s="168">
        <v>30</v>
      </c>
      <c r="V108" s="609" t="s">
        <v>160</v>
      </c>
      <c r="W108" s="81" t="s">
        <v>257</v>
      </c>
    </row>
    <row r="109" spans="12:23" ht="26.4">
      <c r="L109" s="168">
        <v>31</v>
      </c>
      <c r="V109" s="609" t="s">
        <v>161</v>
      </c>
      <c r="W109" s="81" t="s">
        <v>258</v>
      </c>
    </row>
    <row r="110" spans="12:23" ht="26.4">
      <c r="V110" s="609" t="s">
        <v>161</v>
      </c>
      <c r="W110" s="81" t="s">
        <v>259</v>
      </c>
    </row>
    <row r="111" spans="12:23" ht="26.4">
      <c r="V111" s="609" t="s">
        <v>161</v>
      </c>
      <c r="W111" s="81" t="s">
        <v>260</v>
      </c>
    </row>
    <row r="112" spans="12:23" ht="26.4">
      <c r="V112" s="609" t="s">
        <v>162</v>
      </c>
      <c r="W112" s="81" t="s">
        <v>261</v>
      </c>
    </row>
    <row r="113" spans="22:23" ht="26.4">
      <c r="V113" s="609" t="s">
        <v>162</v>
      </c>
      <c r="W113" s="81" t="s">
        <v>262</v>
      </c>
    </row>
    <row r="114" spans="22:23" ht="52.8">
      <c r="V114" s="609" t="s">
        <v>163</v>
      </c>
      <c r="W114" s="81" t="s">
        <v>263</v>
      </c>
    </row>
    <row r="115" spans="22:23" ht="52.8">
      <c r="V115" s="609" t="s">
        <v>163</v>
      </c>
      <c r="W115" s="638" t="s">
        <v>253</v>
      </c>
    </row>
    <row r="116" spans="22:23" ht="52.8">
      <c r="V116" s="609" t="s">
        <v>163</v>
      </c>
      <c r="W116" s="638" t="s">
        <v>254</v>
      </c>
    </row>
    <row r="117" spans="22:23" ht="52.8">
      <c r="V117" s="609" t="s">
        <v>163</v>
      </c>
      <c r="W117" s="638" t="s">
        <v>255</v>
      </c>
    </row>
    <row r="118" spans="22:23" ht="52.8">
      <c r="V118" s="609" t="s">
        <v>163</v>
      </c>
      <c r="W118" s="638" t="s">
        <v>256</v>
      </c>
    </row>
    <row r="119" spans="22:23" ht="52.8">
      <c r="V119" s="609" t="s">
        <v>163</v>
      </c>
      <c r="W119" s="638" t="s">
        <v>257</v>
      </c>
    </row>
    <row r="120" spans="22:23" ht="52.8">
      <c r="V120" s="609" t="s">
        <v>163</v>
      </c>
      <c r="W120" s="638" t="s">
        <v>258</v>
      </c>
    </row>
    <row r="121" spans="22:23" ht="52.8">
      <c r="V121" s="609" t="s">
        <v>163</v>
      </c>
      <c r="W121" s="638" t="s">
        <v>259</v>
      </c>
    </row>
    <row r="122" spans="22:23" ht="52.8">
      <c r="V122" s="609" t="s">
        <v>163</v>
      </c>
      <c r="W122" s="638" t="s">
        <v>260</v>
      </c>
    </row>
    <row r="123" spans="22:23" ht="39.6">
      <c r="V123" s="609" t="s">
        <v>164</v>
      </c>
      <c r="W123" s="638" t="s">
        <v>261</v>
      </c>
    </row>
    <row r="124" spans="22:23" ht="39.6">
      <c r="V124" s="609" t="s">
        <v>164</v>
      </c>
      <c r="W124" s="638" t="s">
        <v>262</v>
      </c>
    </row>
    <row r="125" spans="22:23" ht="26.4">
      <c r="V125" s="609" t="s">
        <v>165</v>
      </c>
      <c r="W125" s="638" t="s">
        <v>263</v>
      </c>
    </row>
  </sheetData>
  <sheetProtection formatCells="0" formatColumns="0" formatRows="0" selectLockedCells="1"/>
  <mergeCells count="346">
    <mergeCell ref="AA74:AA77"/>
    <mergeCell ref="AB74:AC74"/>
    <mergeCell ref="AD74:AF74"/>
    <mergeCell ref="AB75:AC75"/>
    <mergeCell ref="AD75:AF75"/>
    <mergeCell ref="AB76:AC76"/>
    <mergeCell ref="AD76:AF76"/>
    <mergeCell ref="AB77:AC77"/>
    <mergeCell ref="AD77:AF77"/>
    <mergeCell ref="AA22:AA34"/>
    <mergeCell ref="AD69:AF69"/>
    <mergeCell ref="AD70:AF70"/>
    <mergeCell ref="AD71:AF71"/>
    <mergeCell ref="AD72:AF72"/>
    <mergeCell ref="AD73:AF73"/>
    <mergeCell ref="AD58:AF58"/>
    <mergeCell ref="AD59:AF59"/>
    <mergeCell ref="AD60:AF60"/>
    <mergeCell ref="AA61:AA73"/>
    <mergeCell ref="AB61:AB62"/>
    <mergeCell ref="AD61:AF61"/>
    <mergeCell ref="AD62:AF62"/>
    <mergeCell ref="AB63:AB64"/>
    <mergeCell ref="AD63:AF63"/>
    <mergeCell ref="AD64:AF64"/>
    <mergeCell ref="AB65:AB67"/>
    <mergeCell ref="AD65:AF65"/>
    <mergeCell ref="AD66:AF66"/>
    <mergeCell ref="AD67:AF67"/>
    <mergeCell ref="AB68:AB73"/>
    <mergeCell ref="AD68:AF68"/>
    <mergeCell ref="AA48:AA60"/>
    <mergeCell ref="AB48:AB49"/>
    <mergeCell ref="AB55:AB60"/>
    <mergeCell ref="AD55:AF55"/>
    <mergeCell ref="AD56:AF56"/>
    <mergeCell ref="AD57:AF57"/>
    <mergeCell ref="AD29:AF29"/>
    <mergeCell ref="AD30:AF30"/>
    <mergeCell ref="AD31:AF31"/>
    <mergeCell ref="AD32:AF32"/>
    <mergeCell ref="AD33:AF33"/>
    <mergeCell ref="AD48:AF48"/>
    <mergeCell ref="AD49:AF49"/>
    <mergeCell ref="AB50:AB51"/>
    <mergeCell ref="AD50:AF50"/>
    <mergeCell ref="AD51:AF51"/>
    <mergeCell ref="AB52:AB54"/>
    <mergeCell ref="AD52:AF52"/>
    <mergeCell ref="AD53:AF53"/>
    <mergeCell ref="AD54:AF54"/>
    <mergeCell ref="AB29:AB34"/>
    <mergeCell ref="AD34:AF34"/>
    <mergeCell ref="AB42:AB47"/>
    <mergeCell ref="AD42:AF42"/>
    <mergeCell ref="AB9:AB11"/>
    <mergeCell ref="AD9:AF9"/>
    <mergeCell ref="AD10:AF10"/>
    <mergeCell ref="AD11:AF11"/>
    <mergeCell ref="AB12:AB17"/>
    <mergeCell ref="AD12:AF12"/>
    <mergeCell ref="AD13:AF13"/>
    <mergeCell ref="AD14:AF14"/>
    <mergeCell ref="AD15:AF15"/>
    <mergeCell ref="AD20:AF20"/>
    <mergeCell ref="AB21:AC21"/>
    <mergeCell ref="AD21:AF21"/>
    <mergeCell ref="AB22:AB23"/>
    <mergeCell ref="AD22:AF22"/>
    <mergeCell ref="AD23:AF23"/>
    <mergeCell ref="AB24:AB25"/>
    <mergeCell ref="AD24:AF24"/>
    <mergeCell ref="AD25:AF25"/>
    <mergeCell ref="AD26:AF26"/>
    <mergeCell ref="AD27:AF27"/>
    <mergeCell ref="AD28:AF28"/>
    <mergeCell ref="B2:D2"/>
    <mergeCell ref="E77:G77"/>
    <mergeCell ref="E70:G70"/>
    <mergeCell ref="E71:G71"/>
    <mergeCell ref="E72:G72"/>
    <mergeCell ref="E73:G73"/>
    <mergeCell ref="E74:G74"/>
    <mergeCell ref="E67:G67"/>
    <mergeCell ref="E68:G68"/>
    <mergeCell ref="E69:G69"/>
    <mergeCell ref="E75:G75"/>
    <mergeCell ref="E76:G76"/>
    <mergeCell ref="E62:G62"/>
    <mergeCell ref="E63:G63"/>
    <mergeCell ref="E64:G64"/>
    <mergeCell ref="E65:G65"/>
    <mergeCell ref="E66:G66"/>
    <mergeCell ref="E57:G57"/>
    <mergeCell ref="E61:G61"/>
    <mergeCell ref="E52:G52"/>
    <mergeCell ref="AB20:AC20"/>
    <mergeCell ref="E54:G54"/>
    <mergeCell ref="E55:G55"/>
    <mergeCell ref="E56:G56"/>
    <mergeCell ref="AA2:AC2"/>
    <mergeCell ref="AD2:AF2"/>
    <mergeCell ref="AA3:AC3"/>
    <mergeCell ref="AD3:AF3"/>
    <mergeCell ref="AA4:AC4"/>
    <mergeCell ref="E2:G2"/>
    <mergeCell ref="AD16:AF16"/>
    <mergeCell ref="AD17:AF17"/>
    <mergeCell ref="AB18:AB19"/>
    <mergeCell ref="AD18:AF18"/>
    <mergeCell ref="AD19:AF19"/>
    <mergeCell ref="AA5:AA21"/>
    <mergeCell ref="AB5:AB6"/>
    <mergeCell ref="AD5:AF5"/>
    <mergeCell ref="AD6:AF6"/>
    <mergeCell ref="AB7:AB8"/>
    <mergeCell ref="AD7:AF7"/>
    <mergeCell ref="AD8:AF8"/>
    <mergeCell ref="I4:N4"/>
    <mergeCell ref="E50:G50"/>
    <mergeCell ref="AB26:AB28"/>
    <mergeCell ref="I12:J13"/>
    <mergeCell ref="C9:C11"/>
    <mergeCell ref="B48:B60"/>
    <mergeCell ref="C48:C49"/>
    <mergeCell ref="C50:C51"/>
    <mergeCell ref="C52:C54"/>
    <mergeCell ref="C55:C60"/>
    <mergeCell ref="E25:G25"/>
    <mergeCell ref="E26:G26"/>
    <mergeCell ref="E27:G27"/>
    <mergeCell ref="E28:G28"/>
    <mergeCell ref="E29:G29"/>
    <mergeCell ref="E30:G30"/>
    <mergeCell ref="E31:G31"/>
    <mergeCell ref="E32:G32"/>
    <mergeCell ref="E33:G33"/>
    <mergeCell ref="E24:G24"/>
    <mergeCell ref="C12:C17"/>
    <mergeCell ref="E58:G58"/>
    <mergeCell ref="E59:G59"/>
    <mergeCell ref="E60:G60"/>
    <mergeCell ref="I21:J22"/>
    <mergeCell ref="E48:G48"/>
    <mergeCell ref="E53:G53"/>
    <mergeCell ref="C76:D76"/>
    <mergeCell ref="E34:G34"/>
    <mergeCell ref="B4:D4"/>
    <mergeCell ref="B5:B21"/>
    <mergeCell ref="C20:D20"/>
    <mergeCell ref="C18:C19"/>
    <mergeCell ref="E5:G5"/>
    <mergeCell ref="E6:G6"/>
    <mergeCell ref="E7:G7"/>
    <mergeCell ref="E8:G8"/>
    <mergeCell ref="E9:G9"/>
    <mergeCell ref="E10:G10"/>
    <mergeCell ref="E11:G11"/>
    <mergeCell ref="E12:G12"/>
    <mergeCell ref="E13:G13"/>
    <mergeCell ref="E14:G14"/>
    <mergeCell ref="E15:G15"/>
    <mergeCell ref="E16:G16"/>
    <mergeCell ref="E17:G17"/>
    <mergeCell ref="E18:G18"/>
    <mergeCell ref="E19:G19"/>
    <mergeCell ref="E20:G20"/>
    <mergeCell ref="E21:G21"/>
    <mergeCell ref="E51:G51"/>
    <mergeCell ref="C42:C47"/>
    <mergeCell ref="E42:G42"/>
    <mergeCell ref="E49:G49"/>
    <mergeCell ref="E22:G22"/>
    <mergeCell ref="E3:G3"/>
    <mergeCell ref="B3:D3"/>
    <mergeCell ref="B74:B77"/>
    <mergeCell ref="C63:C64"/>
    <mergeCell ref="C65:C67"/>
    <mergeCell ref="C68:C73"/>
    <mergeCell ref="C5:C6"/>
    <mergeCell ref="C61:C62"/>
    <mergeCell ref="C7:C8"/>
    <mergeCell ref="B61:B73"/>
    <mergeCell ref="C26:C28"/>
    <mergeCell ref="C29:C34"/>
    <mergeCell ref="C24:C25"/>
    <mergeCell ref="C21:D21"/>
    <mergeCell ref="E23:G23"/>
    <mergeCell ref="B22:B34"/>
    <mergeCell ref="C22:C23"/>
    <mergeCell ref="C74:D74"/>
    <mergeCell ref="C75:D75"/>
    <mergeCell ref="C77:D77"/>
    <mergeCell ref="E37:G37"/>
    <mergeCell ref="AB37:AB38"/>
    <mergeCell ref="AD37:AF37"/>
    <mergeCell ref="E38:G38"/>
    <mergeCell ref="AD38:AF38"/>
    <mergeCell ref="C39:C41"/>
    <mergeCell ref="E39:G39"/>
    <mergeCell ref="AB39:AB41"/>
    <mergeCell ref="AD39:AF39"/>
    <mergeCell ref="E40:G40"/>
    <mergeCell ref="AD40:AF40"/>
    <mergeCell ref="E41:G41"/>
    <mergeCell ref="AD41:AF41"/>
    <mergeCell ref="C84:F84"/>
    <mergeCell ref="D80:F80"/>
    <mergeCell ref="B82:C82"/>
    <mergeCell ref="B80:C81"/>
    <mergeCell ref="B79:G79"/>
    <mergeCell ref="E43:G43"/>
    <mergeCell ref="AD43:AF43"/>
    <mergeCell ref="E44:G44"/>
    <mergeCell ref="AD44:AF44"/>
    <mergeCell ref="E45:G45"/>
    <mergeCell ref="AD45:AF45"/>
    <mergeCell ref="E46:G46"/>
    <mergeCell ref="AD46:AF46"/>
    <mergeCell ref="E47:G47"/>
    <mergeCell ref="AD47:AF47"/>
    <mergeCell ref="B35:B47"/>
    <mergeCell ref="C35:C36"/>
    <mergeCell ref="E35:G35"/>
    <mergeCell ref="AA35:AA47"/>
    <mergeCell ref="AB35:AB36"/>
    <mergeCell ref="AD35:AF35"/>
    <mergeCell ref="E36:G36"/>
    <mergeCell ref="AD36:AF36"/>
    <mergeCell ref="C37:C38"/>
    <mergeCell ref="BB2:BD2"/>
    <mergeCell ref="BE2:BG2"/>
    <mergeCell ref="BB3:BD3"/>
    <mergeCell ref="BE3:BG3"/>
    <mergeCell ref="BB4:BD4"/>
    <mergeCell ref="BB5:BB21"/>
    <mergeCell ref="BC5:BC6"/>
    <mergeCell ref="BE5:BG5"/>
    <mergeCell ref="BE6:BG6"/>
    <mergeCell ref="BC7:BC8"/>
    <mergeCell ref="BE7:BG7"/>
    <mergeCell ref="BE8:BG8"/>
    <mergeCell ref="BC9:BC11"/>
    <mergeCell ref="BE9:BG9"/>
    <mergeCell ref="BE10:BG10"/>
    <mergeCell ref="BE11:BG11"/>
    <mergeCell ref="BC12:BC17"/>
    <mergeCell ref="BE12:BG12"/>
    <mergeCell ref="BE13:BG13"/>
    <mergeCell ref="BE14:BG14"/>
    <mergeCell ref="BE15:BG15"/>
    <mergeCell ref="BE16:BG16"/>
    <mergeCell ref="BE17:BG17"/>
    <mergeCell ref="BC18:BC19"/>
    <mergeCell ref="BE18:BG18"/>
    <mergeCell ref="BE19:BG19"/>
    <mergeCell ref="BC20:BD20"/>
    <mergeCell ref="BE20:BG20"/>
    <mergeCell ref="BC21:BD21"/>
    <mergeCell ref="BE21:BG21"/>
    <mergeCell ref="BB22:BB34"/>
    <mergeCell ref="BC22:BC23"/>
    <mergeCell ref="BE22:BG22"/>
    <mergeCell ref="BE23:BG23"/>
    <mergeCell ref="BC24:BC25"/>
    <mergeCell ref="BE24:BG24"/>
    <mergeCell ref="BE25:BG25"/>
    <mergeCell ref="BC26:BC28"/>
    <mergeCell ref="BE26:BG26"/>
    <mergeCell ref="BE27:BG27"/>
    <mergeCell ref="BE28:BG28"/>
    <mergeCell ref="BC29:BC34"/>
    <mergeCell ref="BE29:BG29"/>
    <mergeCell ref="BE30:BG30"/>
    <mergeCell ref="BE31:BG31"/>
    <mergeCell ref="BE32:BG32"/>
    <mergeCell ref="BE33:BG33"/>
    <mergeCell ref="BE34:BG34"/>
    <mergeCell ref="BB35:BB47"/>
    <mergeCell ref="BC35:BC36"/>
    <mergeCell ref="BE35:BG35"/>
    <mergeCell ref="BE36:BG36"/>
    <mergeCell ref="BC37:BC38"/>
    <mergeCell ref="BE37:BG37"/>
    <mergeCell ref="BE38:BG38"/>
    <mergeCell ref="BC39:BC41"/>
    <mergeCell ref="BE39:BG39"/>
    <mergeCell ref="BE40:BG40"/>
    <mergeCell ref="BE41:BG41"/>
    <mergeCell ref="BC42:BC47"/>
    <mergeCell ref="BE42:BG42"/>
    <mergeCell ref="BE43:BG43"/>
    <mergeCell ref="BE44:BG44"/>
    <mergeCell ref="BE45:BG45"/>
    <mergeCell ref="BE46:BG46"/>
    <mergeCell ref="BE47:BG47"/>
    <mergeCell ref="BB48:BB60"/>
    <mergeCell ref="BC48:BC49"/>
    <mergeCell ref="BE48:BG48"/>
    <mergeCell ref="BE49:BG49"/>
    <mergeCell ref="BC50:BC51"/>
    <mergeCell ref="BE50:BG50"/>
    <mergeCell ref="BE51:BG51"/>
    <mergeCell ref="BC52:BC54"/>
    <mergeCell ref="BE52:BG52"/>
    <mergeCell ref="BE53:BG53"/>
    <mergeCell ref="BE54:BG54"/>
    <mergeCell ref="BC55:BC60"/>
    <mergeCell ref="BE55:BG55"/>
    <mergeCell ref="BE56:BG56"/>
    <mergeCell ref="BE57:BG57"/>
    <mergeCell ref="BE58:BG58"/>
    <mergeCell ref="BE59:BG59"/>
    <mergeCell ref="BE60:BG60"/>
    <mergeCell ref="BB61:BB73"/>
    <mergeCell ref="BC61:BC62"/>
    <mergeCell ref="BE61:BG61"/>
    <mergeCell ref="BE62:BG62"/>
    <mergeCell ref="BC63:BC64"/>
    <mergeCell ref="BE63:BG63"/>
    <mergeCell ref="BE64:BG64"/>
    <mergeCell ref="BC65:BC67"/>
    <mergeCell ref="BE65:BG65"/>
    <mergeCell ref="BE66:BG66"/>
    <mergeCell ref="BE67:BG67"/>
    <mergeCell ref="BC68:BC73"/>
    <mergeCell ref="BE68:BG68"/>
    <mergeCell ref="BE69:BG69"/>
    <mergeCell ref="BE70:BG70"/>
    <mergeCell ref="BE71:BG71"/>
    <mergeCell ref="BE72:BG72"/>
    <mergeCell ref="BE73:BG73"/>
    <mergeCell ref="BB79:BG79"/>
    <mergeCell ref="BB80:BC81"/>
    <mergeCell ref="BD80:BF80"/>
    <mergeCell ref="BB82:BC82"/>
    <mergeCell ref="BC84:BF84"/>
    <mergeCell ref="BB74:BB77"/>
    <mergeCell ref="BC74:BD74"/>
    <mergeCell ref="BE74:BG74"/>
    <mergeCell ref="BC75:BD75"/>
    <mergeCell ref="BE75:BG75"/>
    <mergeCell ref="BC76:BD76"/>
    <mergeCell ref="BE76:BG76"/>
    <mergeCell ref="BC77:BD77"/>
    <mergeCell ref="BE77:BG77"/>
  </mergeCells>
  <phoneticPr fontId="19"/>
  <dataValidations count="10">
    <dataValidation type="list" allowBlank="1" showInputMessage="1" showErrorMessage="1" sqref="AD3:AF3" xr:uid="{00000000-0002-0000-0500-000000000000}">
      <formula1>$X$3:$X$16</formula1>
    </dataValidation>
    <dataValidation type="list" allowBlank="1" showInputMessage="1" showErrorMessage="1" sqref="D6 AC6 BD6" xr:uid="{00000000-0002-0000-0500-000001000000}">
      <formula1>"選択してください,会社名,区市町村名"</formula1>
    </dataValidation>
    <dataValidation type="list" allowBlank="1" showInputMessage="1" showErrorMessage="1" sqref="E2:G2 AD2:AF2 BE2:BG2" xr:uid="{00000000-0002-0000-0500-000002000000}">
      <formula1>"実施要綱第5条第一項ア～コ,実施要綱第5条第一項サ"</formula1>
    </dataValidation>
    <dataValidation type="list" allowBlank="1" showInputMessage="1" showErrorMessage="1" sqref="E18:G18 AD18:AF18 BE18:BG18" xr:uid="{00000000-0002-0000-0500-000003000000}">
      <formula1>$Q$21:$Q$53</formula1>
    </dataValidation>
    <dataValidation type="list" allowBlank="1" showInputMessage="1" showErrorMessage="1" sqref="E19:G19 BE19:BG19" xr:uid="{00000000-0002-0000-0500-000004000000}">
      <formula1>$W$3:$W$114</formula1>
    </dataValidation>
    <dataValidation type="list" allowBlank="1" showInputMessage="1" showErrorMessage="1" sqref="AD19" xr:uid="{00000000-0002-0000-0500-000005000000}">
      <formula1>$W$3:$W$125</formula1>
    </dataValidation>
    <dataValidation type="list" allowBlank="1" showInputMessage="1" showErrorMessage="1" sqref="D82 BD82" xr:uid="{00000000-0002-0000-0500-000006000000}">
      <formula1>$J$79:$J$81</formula1>
    </dataValidation>
    <dataValidation type="list" allowBlank="1" showInputMessage="1" showErrorMessage="1" sqref="E82 BE82" xr:uid="{00000000-0002-0000-0500-000007000000}">
      <formula1>$K$79:$K$90</formula1>
    </dataValidation>
    <dataValidation type="list" allowBlank="1" showInputMessage="1" showErrorMessage="1" sqref="F82 BF82" xr:uid="{00000000-0002-0000-0500-000008000000}">
      <formula1>$L$79:$L$109</formula1>
    </dataValidation>
    <dataValidation type="list" allowBlank="1" showInputMessage="1" showErrorMessage="1" sqref="E3:G3 BE3:BG3" xr:uid="{00000000-0002-0000-0500-000009000000}">
      <formula1>$X$3:$X$12</formula1>
    </dataValidation>
  </dataValidations>
  <pageMargins left="0.70866141732283472" right="0.70866141732283472" top="0.74803149606299213" bottom="0.74803149606299213" header="0.31496062992125984" footer="0.31496062992125984"/>
  <pageSetup paperSize="9" orientation="portrait" blackAndWhite="1" r:id="rId1"/>
  <rowBreaks count="2" manualBreakCount="2">
    <brk id="35" max="7" man="1"/>
    <brk id="47" max="7" man="1"/>
  </rowBreaks>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tabColor rgb="FFFFFF00"/>
  </sheetPr>
  <dimension ref="A1:CJ56"/>
  <sheetViews>
    <sheetView showGridLines="0" showZeros="0" view="pageBreakPreview" topLeftCell="B25" zoomScaleNormal="100" zoomScaleSheetLayoutView="100" workbookViewId="0">
      <selection activeCell="BI58" sqref="BI58"/>
    </sheetView>
  </sheetViews>
  <sheetFormatPr defaultColWidth="9" defaultRowHeight="13.2"/>
  <cols>
    <col min="1" max="1" width="1.6640625" style="2" customWidth="1"/>
    <col min="2" max="2" width="0.88671875" style="2" customWidth="1"/>
    <col min="3" max="3" width="2.6640625" style="2" customWidth="1"/>
    <col min="4" max="4" width="1.21875" style="2" customWidth="1"/>
    <col min="5" max="5" width="13.6640625" style="2" customWidth="1"/>
    <col min="6" max="6" width="11.44140625" style="2" customWidth="1"/>
    <col min="7" max="7" width="0.77734375" style="2" customWidth="1"/>
    <col min="8" max="8" width="11.109375" style="2" customWidth="1"/>
    <col min="9" max="9" width="9.109375" style="2" customWidth="1"/>
    <col min="10" max="11" width="4.88671875" style="2" customWidth="1"/>
    <col min="12" max="12" width="4.6640625" style="2" customWidth="1"/>
    <col min="13" max="17" width="4.6640625" style="3" customWidth="1"/>
    <col min="18" max="18" width="1.33203125" style="3" customWidth="1"/>
    <col min="19" max="19" width="2.77734375" style="2" customWidth="1"/>
    <col min="20" max="20" width="10.6640625" style="2" customWidth="1"/>
    <col min="21" max="50" width="0" style="2" hidden="1" customWidth="1"/>
    <col min="51" max="52" width="9" style="2"/>
    <col min="53" max="53" width="1.6640625" style="2" customWidth="1"/>
    <col min="54" max="54" width="0.88671875" style="2" customWidth="1"/>
    <col min="55" max="55" width="2.6640625" style="2" customWidth="1"/>
    <col min="56" max="56" width="1.21875" style="2" customWidth="1"/>
    <col min="57" max="57" width="13.6640625" style="2" customWidth="1"/>
    <col min="58" max="58" width="11.44140625" style="2" customWidth="1"/>
    <col min="59" max="59" width="0.77734375" style="2" customWidth="1"/>
    <col min="60" max="60" width="11.109375" style="2" customWidth="1"/>
    <col min="61" max="61" width="9.109375" style="2" customWidth="1"/>
    <col min="62" max="63" width="4.88671875" style="2" customWidth="1"/>
    <col min="64" max="64" width="4.6640625" style="2" customWidth="1"/>
    <col min="65" max="69" width="4.6640625" style="3" customWidth="1"/>
    <col min="70" max="70" width="1.33203125" style="3" customWidth="1"/>
    <col min="71" max="16384" width="9" style="2"/>
  </cols>
  <sheetData>
    <row r="1" spans="1:69" ht="15" customHeight="1">
      <c r="A1" s="1" t="s">
        <v>538</v>
      </c>
      <c r="BA1" s="1" t="s">
        <v>538</v>
      </c>
    </row>
    <row r="2" spans="1:69" ht="7.5" customHeight="1">
      <c r="K2" s="4"/>
      <c r="L2" s="4"/>
      <c r="M2" s="5"/>
      <c r="N2" s="5"/>
      <c r="O2" s="5"/>
      <c r="P2" s="5"/>
      <c r="Q2" s="5"/>
      <c r="T2" s="3"/>
      <c r="BK2" s="4"/>
      <c r="BL2" s="4"/>
      <c r="BM2" s="5"/>
      <c r="BN2" s="5"/>
      <c r="BO2" s="5"/>
      <c r="BP2" s="5"/>
      <c r="BQ2" s="5"/>
    </row>
    <row r="3" spans="1:69">
      <c r="J3" s="3"/>
      <c r="K3" s="905"/>
      <c r="L3" s="947"/>
      <c r="M3" s="3" t="s">
        <v>0</v>
      </c>
      <c r="N3" s="574"/>
      <c r="O3" s="6" t="s">
        <v>1</v>
      </c>
      <c r="P3" s="574"/>
      <c r="Q3" s="6" t="s">
        <v>2</v>
      </c>
      <c r="T3" s="86"/>
      <c r="BJ3" s="3"/>
      <c r="BK3" s="905" t="s">
        <v>2952</v>
      </c>
      <c r="BL3" s="905"/>
      <c r="BM3" s="3" t="s">
        <v>0</v>
      </c>
      <c r="BN3" s="574">
        <v>3</v>
      </c>
      <c r="BO3" s="6" t="s">
        <v>1</v>
      </c>
      <c r="BP3" s="574">
        <v>1</v>
      </c>
      <c r="BQ3" s="6" t="s">
        <v>2</v>
      </c>
    </row>
    <row r="4" spans="1:69" ht="9" customHeight="1">
      <c r="J4" s="3"/>
      <c r="K4" s="3"/>
      <c r="L4" s="8"/>
      <c r="N4" s="8"/>
      <c r="O4" s="6"/>
      <c r="P4" s="8"/>
      <c r="Q4" s="6"/>
      <c r="T4" s="7"/>
      <c r="BJ4" s="3"/>
      <c r="BK4" s="3"/>
      <c r="BL4" s="8"/>
      <c r="BN4" s="8"/>
      <c r="BO4" s="6"/>
      <c r="BP4" s="8"/>
      <c r="BQ4" s="6"/>
    </row>
    <row r="5" spans="1:69">
      <c r="A5" s="9" t="s">
        <v>3</v>
      </c>
      <c r="K5" s="10"/>
      <c r="L5" s="10"/>
      <c r="M5" s="2"/>
      <c r="N5" s="2"/>
      <c r="O5" s="2"/>
      <c r="P5" s="2"/>
      <c r="Q5" s="10"/>
      <c r="BA5" s="9" t="s">
        <v>3</v>
      </c>
      <c r="BK5" s="10"/>
      <c r="BL5" s="10"/>
      <c r="BM5" s="2"/>
      <c r="BN5" s="2"/>
      <c r="BO5" s="2"/>
      <c r="BP5" s="2"/>
      <c r="BQ5" s="10"/>
    </row>
    <row r="6" spans="1:69">
      <c r="A6" s="2" t="s">
        <v>4</v>
      </c>
      <c r="BA6" s="2" t="s">
        <v>4</v>
      </c>
    </row>
    <row r="7" spans="1:69" ht="6.6" customHeight="1"/>
    <row r="8" spans="1:69" ht="20.25" customHeight="1">
      <c r="I8" s="9" t="s">
        <v>522</v>
      </c>
      <c r="BI8" s="9" t="s">
        <v>522</v>
      </c>
    </row>
    <row r="9" spans="1:69" ht="21" customHeight="1">
      <c r="I9" s="2" t="s">
        <v>5</v>
      </c>
      <c r="J9" s="906" t="str">
        <f>IF(基本情報!E7="","",基本情報!E7)</f>
        <v/>
      </c>
      <c r="K9" s="948"/>
      <c r="L9" s="902">
        <f>基本情報!E8</f>
        <v>0</v>
      </c>
      <c r="M9" s="931"/>
      <c r="N9" s="931"/>
      <c r="O9" s="931"/>
      <c r="P9" s="931"/>
      <c r="Q9" s="931"/>
      <c r="BI9" s="2" t="s">
        <v>5</v>
      </c>
      <c r="BJ9" s="906" t="s">
        <v>3031</v>
      </c>
      <c r="BK9" s="906"/>
      <c r="BL9" s="902" t="s">
        <v>2750</v>
      </c>
      <c r="BM9" s="902"/>
      <c r="BN9" s="902"/>
      <c r="BO9" s="902"/>
      <c r="BP9" s="902"/>
      <c r="BQ9" s="902"/>
    </row>
    <row r="10" spans="1:69" ht="21" customHeight="1">
      <c r="I10" s="11" t="s">
        <v>6</v>
      </c>
      <c r="J10" s="902">
        <f>基本情報!E6</f>
        <v>0</v>
      </c>
      <c r="K10" s="902"/>
      <c r="L10" s="902"/>
      <c r="M10" s="902"/>
      <c r="N10" s="902"/>
      <c r="O10" s="902"/>
      <c r="P10" s="902"/>
      <c r="Q10" s="902"/>
      <c r="BI10" s="11" t="s">
        <v>6</v>
      </c>
      <c r="BJ10" s="902" t="s">
        <v>2751</v>
      </c>
      <c r="BK10" s="902"/>
      <c r="BL10" s="902"/>
      <c r="BM10" s="902"/>
      <c r="BN10" s="902"/>
      <c r="BO10" s="902"/>
      <c r="BP10" s="902"/>
      <c r="BQ10" s="902"/>
    </row>
    <row r="11" spans="1:69" ht="21" customHeight="1">
      <c r="I11" s="12" t="s">
        <v>2776</v>
      </c>
      <c r="J11" s="903">
        <f>基本情報!E9</f>
        <v>0</v>
      </c>
      <c r="K11" s="903"/>
      <c r="L11" s="903"/>
      <c r="M11" s="904">
        <f>基本情報!E11</f>
        <v>0</v>
      </c>
      <c r="N11" s="904"/>
      <c r="O11" s="904"/>
      <c r="P11" s="904"/>
      <c r="Q11" s="931"/>
      <c r="T11" s="86"/>
      <c r="BI11" s="12" t="s">
        <v>2776</v>
      </c>
      <c r="BJ11" s="903" t="s">
        <v>3032</v>
      </c>
      <c r="BK11" s="903"/>
      <c r="BL11" s="903"/>
      <c r="BM11" s="904" t="s">
        <v>3033</v>
      </c>
      <c r="BN11" s="904"/>
      <c r="BO11" s="904"/>
      <c r="BP11" s="904"/>
      <c r="BQ11" s="904"/>
    </row>
    <row r="12" spans="1:69" ht="21" customHeight="1">
      <c r="I12" s="12" t="s">
        <v>2777</v>
      </c>
      <c r="J12" s="903">
        <f>基本情報!E12</f>
        <v>0</v>
      </c>
      <c r="K12" s="903"/>
      <c r="L12" s="903"/>
      <c r="M12" s="904">
        <f>基本情報!E14</f>
        <v>0</v>
      </c>
      <c r="N12" s="904"/>
      <c r="O12" s="904"/>
      <c r="P12" s="904"/>
      <c r="Q12" s="931"/>
      <c r="T12" s="86"/>
      <c r="BI12" s="12" t="s">
        <v>2777</v>
      </c>
      <c r="BJ12" s="903" t="s">
        <v>3034</v>
      </c>
      <c r="BK12" s="903"/>
      <c r="BL12" s="903"/>
      <c r="BM12" s="904" t="s">
        <v>3035</v>
      </c>
      <c r="BN12" s="904"/>
      <c r="BO12" s="904"/>
      <c r="BP12" s="904"/>
      <c r="BQ12" s="904"/>
    </row>
    <row r="13" spans="1:69" ht="6.6" customHeight="1">
      <c r="J13" s="897"/>
      <c r="K13" s="897"/>
      <c r="L13" s="898"/>
      <c r="M13" s="898"/>
      <c r="N13" s="898"/>
      <c r="O13" s="898"/>
      <c r="P13" s="898"/>
      <c r="BJ13" s="897"/>
      <c r="BK13" s="897"/>
      <c r="BL13" s="898"/>
      <c r="BM13" s="898"/>
      <c r="BN13" s="898"/>
      <c r="BO13" s="898"/>
      <c r="BP13" s="898"/>
    </row>
    <row r="14" spans="1:69" ht="20.25" customHeight="1">
      <c r="I14" s="2" t="s">
        <v>2391</v>
      </c>
      <c r="BI14" s="2" t="s">
        <v>2391</v>
      </c>
    </row>
    <row r="15" spans="1:69" ht="21" customHeight="1">
      <c r="I15" s="2" t="s">
        <v>5</v>
      </c>
      <c r="J15" s="902">
        <f>基本情報!E25</f>
        <v>0</v>
      </c>
      <c r="K15" s="902"/>
      <c r="L15" s="902"/>
      <c r="M15" s="902"/>
      <c r="N15" s="902"/>
      <c r="O15" s="902"/>
      <c r="P15" s="902"/>
      <c r="Q15" s="902"/>
      <c r="BI15" s="2" t="s">
        <v>5</v>
      </c>
      <c r="BJ15" s="902" t="s">
        <v>3036</v>
      </c>
      <c r="BK15" s="902"/>
      <c r="BL15" s="902"/>
      <c r="BM15" s="902"/>
      <c r="BN15" s="902"/>
      <c r="BO15" s="902"/>
      <c r="BP15" s="902"/>
      <c r="BQ15" s="902"/>
    </row>
    <row r="16" spans="1:69" ht="21" customHeight="1">
      <c r="I16" s="11" t="s">
        <v>6</v>
      </c>
      <c r="J16" s="902">
        <f>基本情報!E23</f>
        <v>0</v>
      </c>
      <c r="K16" s="902"/>
      <c r="L16" s="902"/>
      <c r="M16" s="902"/>
      <c r="N16" s="902"/>
      <c r="O16" s="902"/>
      <c r="P16" s="902"/>
      <c r="Q16" s="902"/>
      <c r="BI16" s="11" t="s">
        <v>6</v>
      </c>
      <c r="BJ16" s="902" t="s">
        <v>3037</v>
      </c>
      <c r="BK16" s="902"/>
      <c r="BL16" s="902"/>
      <c r="BM16" s="902"/>
      <c r="BN16" s="902"/>
      <c r="BO16" s="902"/>
      <c r="BP16" s="902"/>
      <c r="BQ16" s="902"/>
    </row>
    <row r="17" spans="2:69" ht="21" customHeight="1">
      <c r="I17" s="12" t="s">
        <v>2776</v>
      </c>
      <c r="J17" s="903">
        <f>基本情報!E26</f>
        <v>0</v>
      </c>
      <c r="K17" s="903"/>
      <c r="L17" s="903"/>
      <c r="M17" s="904">
        <f>基本情報!E28</f>
        <v>0</v>
      </c>
      <c r="N17" s="904"/>
      <c r="O17" s="904"/>
      <c r="P17" s="904"/>
      <c r="Q17" s="930"/>
      <c r="S17" s="86"/>
      <c r="T17" s="86"/>
      <c r="BI17" s="12" t="s">
        <v>2776</v>
      </c>
      <c r="BJ17" s="903" t="s">
        <v>3032</v>
      </c>
      <c r="BK17" s="903"/>
      <c r="BL17" s="903"/>
      <c r="BM17" s="904" t="s">
        <v>3038</v>
      </c>
      <c r="BN17" s="904"/>
      <c r="BO17" s="904"/>
      <c r="BP17" s="904"/>
      <c r="BQ17" s="904"/>
    </row>
    <row r="18" spans="2:69" ht="21" customHeight="1">
      <c r="I18" s="12" t="s">
        <v>2777</v>
      </c>
      <c r="J18" s="903">
        <f>基本情報!E29</f>
        <v>0</v>
      </c>
      <c r="K18" s="903"/>
      <c r="L18" s="903"/>
      <c r="M18" s="904">
        <f>基本情報!E31</f>
        <v>0</v>
      </c>
      <c r="N18" s="904"/>
      <c r="O18" s="904"/>
      <c r="P18" s="904"/>
      <c r="Q18" s="931"/>
      <c r="T18" s="86"/>
      <c r="BI18" s="12" t="s">
        <v>2777</v>
      </c>
      <c r="BJ18" s="903" t="s">
        <v>3034</v>
      </c>
      <c r="BK18" s="903"/>
      <c r="BL18" s="903"/>
      <c r="BM18" s="904" t="s">
        <v>3039</v>
      </c>
      <c r="BN18" s="904"/>
      <c r="BO18" s="904"/>
      <c r="BP18" s="904"/>
      <c r="BQ18" s="904"/>
    </row>
    <row r="19" spans="2:69" ht="6.6" customHeight="1">
      <c r="J19" s="897"/>
      <c r="K19" s="897"/>
      <c r="L19" s="898"/>
      <c r="M19" s="898"/>
      <c r="N19" s="898"/>
      <c r="O19" s="898"/>
      <c r="P19" s="898"/>
      <c r="BJ19" s="897"/>
      <c r="BK19" s="897"/>
      <c r="BL19" s="898"/>
      <c r="BM19" s="898"/>
      <c r="BN19" s="898"/>
      <c r="BO19" s="898"/>
      <c r="BP19" s="898"/>
    </row>
    <row r="20" spans="2:69" ht="20.25" customHeight="1">
      <c r="I20" s="2" t="s">
        <v>2391</v>
      </c>
      <c r="BI20" s="2" t="s">
        <v>2391</v>
      </c>
    </row>
    <row r="21" spans="2:69" ht="21" customHeight="1">
      <c r="I21" s="2" t="s">
        <v>5</v>
      </c>
      <c r="J21" s="902">
        <f>基本情報!E38</f>
        <v>0</v>
      </c>
      <c r="K21" s="902"/>
      <c r="L21" s="902"/>
      <c r="M21" s="902"/>
      <c r="N21" s="902"/>
      <c r="O21" s="902"/>
      <c r="P21" s="902"/>
      <c r="Q21" s="902"/>
      <c r="BI21" s="2" t="s">
        <v>5</v>
      </c>
      <c r="BJ21" s="902" t="s">
        <v>3040</v>
      </c>
      <c r="BK21" s="902"/>
      <c r="BL21" s="902"/>
      <c r="BM21" s="902"/>
      <c r="BN21" s="902"/>
      <c r="BO21" s="902"/>
      <c r="BP21" s="902"/>
      <c r="BQ21" s="902"/>
    </row>
    <row r="22" spans="2:69" ht="21" customHeight="1">
      <c r="I22" s="11" t="s">
        <v>6</v>
      </c>
      <c r="J22" s="902">
        <f>基本情報!E36</f>
        <v>0</v>
      </c>
      <c r="K22" s="902"/>
      <c r="L22" s="902"/>
      <c r="M22" s="902"/>
      <c r="N22" s="902"/>
      <c r="O22" s="902"/>
      <c r="P22" s="902"/>
      <c r="Q22" s="902"/>
      <c r="BI22" s="11" t="s">
        <v>6</v>
      </c>
      <c r="BJ22" s="902" t="s">
        <v>3041</v>
      </c>
      <c r="BK22" s="902"/>
      <c r="BL22" s="902"/>
      <c r="BM22" s="902"/>
      <c r="BN22" s="902"/>
      <c r="BO22" s="902"/>
      <c r="BP22" s="902"/>
      <c r="BQ22" s="902"/>
    </row>
    <row r="23" spans="2:69" ht="21" customHeight="1">
      <c r="I23" s="12" t="s">
        <v>2776</v>
      </c>
      <c r="J23" s="903">
        <f>基本情報!E39</f>
        <v>0</v>
      </c>
      <c r="K23" s="903"/>
      <c r="L23" s="903"/>
      <c r="M23" s="904">
        <f>基本情報!E41</f>
        <v>0</v>
      </c>
      <c r="N23" s="904"/>
      <c r="O23" s="904"/>
      <c r="P23" s="904"/>
      <c r="Q23" s="946"/>
      <c r="S23" s="86"/>
      <c r="T23" s="86"/>
      <c r="BI23" s="12" t="s">
        <v>2776</v>
      </c>
      <c r="BJ23" s="903" t="s">
        <v>3032</v>
      </c>
      <c r="BK23" s="903"/>
      <c r="BL23" s="903"/>
      <c r="BM23" s="904" t="s">
        <v>3042</v>
      </c>
      <c r="BN23" s="904"/>
      <c r="BO23" s="904"/>
      <c r="BP23" s="904"/>
      <c r="BQ23" s="904"/>
    </row>
    <row r="24" spans="2:69" ht="21" customHeight="1">
      <c r="I24" s="12" t="s">
        <v>2777</v>
      </c>
      <c r="J24" s="903">
        <f>基本情報!E42</f>
        <v>0</v>
      </c>
      <c r="K24" s="903"/>
      <c r="L24" s="903"/>
      <c r="M24" s="904">
        <f>基本情報!E44</f>
        <v>0</v>
      </c>
      <c r="N24" s="904"/>
      <c r="O24" s="904"/>
      <c r="P24" s="904"/>
      <c r="Q24" s="931"/>
      <c r="T24" s="86"/>
      <c r="BI24" s="12" t="s">
        <v>2777</v>
      </c>
      <c r="BJ24" s="903" t="s">
        <v>3043</v>
      </c>
      <c r="BK24" s="903"/>
      <c r="BL24" s="903"/>
      <c r="BM24" s="904" t="s">
        <v>3044</v>
      </c>
      <c r="BN24" s="904"/>
      <c r="BO24" s="904"/>
      <c r="BP24" s="904"/>
      <c r="BQ24" s="904"/>
    </row>
    <row r="25" spans="2:69" ht="6.6" customHeight="1">
      <c r="J25" s="897"/>
      <c r="K25" s="897"/>
      <c r="L25" s="898"/>
      <c r="M25" s="898"/>
      <c r="N25" s="898"/>
      <c r="O25" s="898"/>
      <c r="P25" s="898"/>
      <c r="BJ25" s="897"/>
      <c r="BK25" s="897"/>
      <c r="BL25" s="898"/>
      <c r="BM25" s="898"/>
      <c r="BN25" s="898"/>
      <c r="BO25" s="898"/>
      <c r="BP25" s="898"/>
    </row>
    <row r="26" spans="2:69" ht="20.25" customHeight="1">
      <c r="I26" s="2" t="s">
        <v>2392</v>
      </c>
      <c r="BI26" s="2" t="s">
        <v>2392</v>
      </c>
    </row>
    <row r="27" spans="2:69" ht="21" customHeight="1">
      <c r="I27" s="2" t="s">
        <v>5</v>
      </c>
      <c r="J27" s="902">
        <f>基本情報!E51</f>
        <v>0</v>
      </c>
      <c r="K27" s="902"/>
      <c r="L27" s="902"/>
      <c r="M27" s="902"/>
      <c r="N27" s="902"/>
      <c r="O27" s="902"/>
      <c r="P27" s="902"/>
      <c r="Q27" s="902"/>
      <c r="BI27" s="2" t="s">
        <v>5</v>
      </c>
      <c r="BJ27" s="902" t="s">
        <v>3036</v>
      </c>
      <c r="BK27" s="902"/>
      <c r="BL27" s="902"/>
      <c r="BM27" s="902"/>
      <c r="BN27" s="902"/>
      <c r="BO27" s="902"/>
      <c r="BP27" s="902"/>
      <c r="BQ27" s="902"/>
    </row>
    <row r="28" spans="2:69" ht="21" customHeight="1">
      <c r="I28" s="11" t="s">
        <v>6</v>
      </c>
      <c r="J28" s="902">
        <f>基本情報!E49</f>
        <v>0</v>
      </c>
      <c r="K28" s="902"/>
      <c r="L28" s="902"/>
      <c r="M28" s="902"/>
      <c r="N28" s="902"/>
      <c r="O28" s="902"/>
      <c r="P28" s="902"/>
      <c r="Q28" s="902"/>
      <c r="BI28" s="11" t="s">
        <v>6</v>
      </c>
      <c r="BJ28" s="902" t="s">
        <v>3045</v>
      </c>
      <c r="BK28" s="902"/>
      <c r="BL28" s="902"/>
      <c r="BM28" s="902"/>
      <c r="BN28" s="902"/>
      <c r="BO28" s="902"/>
      <c r="BP28" s="902"/>
      <c r="BQ28" s="902"/>
    </row>
    <row r="29" spans="2:69" ht="21" customHeight="1">
      <c r="I29" s="12" t="s">
        <v>2776</v>
      </c>
      <c r="J29" s="903">
        <f>基本情報!E52</f>
        <v>0</v>
      </c>
      <c r="K29" s="903"/>
      <c r="L29" s="903"/>
      <c r="M29" s="904">
        <f>基本情報!E54</f>
        <v>0</v>
      </c>
      <c r="N29" s="904"/>
      <c r="O29" s="904"/>
      <c r="P29" s="904"/>
      <c r="Q29" s="930"/>
      <c r="S29" s="86"/>
      <c r="T29" s="86"/>
      <c r="BI29" s="12" t="s">
        <v>2776</v>
      </c>
      <c r="BJ29" s="903" t="s">
        <v>3032</v>
      </c>
      <c r="BK29" s="903"/>
      <c r="BL29" s="903"/>
      <c r="BM29" s="904" t="s">
        <v>3046</v>
      </c>
      <c r="BN29" s="904"/>
      <c r="BO29" s="904"/>
      <c r="BP29" s="904"/>
      <c r="BQ29" s="904"/>
    </row>
    <row r="30" spans="2:69" ht="21" customHeight="1">
      <c r="I30" s="12" t="s">
        <v>2777</v>
      </c>
      <c r="J30" s="903">
        <f>基本情報!E55</f>
        <v>0</v>
      </c>
      <c r="K30" s="903"/>
      <c r="L30" s="903"/>
      <c r="M30" s="904">
        <f>基本情報!E57</f>
        <v>0</v>
      </c>
      <c r="N30" s="904"/>
      <c r="O30" s="904"/>
      <c r="P30" s="904"/>
      <c r="Q30" s="931"/>
      <c r="T30" s="86"/>
      <c r="BI30" s="12" t="s">
        <v>2777</v>
      </c>
      <c r="BJ30" s="903" t="s">
        <v>3047</v>
      </c>
      <c r="BK30" s="903"/>
      <c r="BL30" s="903"/>
      <c r="BM30" s="904" t="s">
        <v>3048</v>
      </c>
      <c r="BN30" s="904"/>
      <c r="BO30" s="904"/>
      <c r="BP30" s="904"/>
      <c r="BQ30" s="904"/>
    </row>
    <row r="31" spans="2:69" ht="6.6" customHeight="1">
      <c r="J31" s="897" t="s">
        <v>8</v>
      </c>
      <c r="K31" s="897"/>
      <c r="L31" s="898" t="s">
        <v>8</v>
      </c>
      <c r="M31" s="898"/>
      <c r="N31" s="898"/>
      <c r="O31" s="898"/>
      <c r="P31" s="898"/>
      <c r="BJ31" s="897" t="s">
        <v>8</v>
      </c>
      <c r="BK31" s="897"/>
      <c r="BL31" s="898" t="s">
        <v>8</v>
      </c>
      <c r="BM31" s="898"/>
      <c r="BN31" s="898"/>
      <c r="BO31" s="898"/>
      <c r="BP31" s="898"/>
    </row>
    <row r="32" spans="2:69" ht="25.8">
      <c r="B32" s="899" t="s">
        <v>504</v>
      </c>
      <c r="C32" s="899"/>
      <c r="D32" s="899"/>
      <c r="E32" s="899"/>
      <c r="F32" s="899"/>
      <c r="G32" s="899"/>
      <c r="H32" s="899"/>
      <c r="I32" s="899"/>
      <c r="J32" s="899"/>
      <c r="K32" s="899"/>
      <c r="L32" s="899"/>
      <c r="M32" s="899"/>
      <c r="N32" s="899"/>
      <c r="O32" s="899"/>
      <c r="P32" s="899"/>
      <c r="Q32" s="899"/>
      <c r="BB32" s="899" t="s">
        <v>504</v>
      </c>
      <c r="BC32" s="899"/>
      <c r="BD32" s="899"/>
      <c r="BE32" s="899"/>
      <c r="BF32" s="899"/>
      <c r="BG32" s="899"/>
      <c r="BH32" s="899"/>
      <c r="BI32" s="899"/>
      <c r="BJ32" s="899"/>
      <c r="BK32" s="899"/>
      <c r="BL32" s="899"/>
      <c r="BM32" s="899"/>
      <c r="BN32" s="899"/>
      <c r="BO32" s="899"/>
      <c r="BP32" s="899"/>
      <c r="BQ32" s="899"/>
    </row>
    <row r="33" spans="1:88" ht="4.8" customHeight="1">
      <c r="Q33" s="13"/>
      <c r="BQ33" s="13"/>
    </row>
    <row r="34" spans="1:88" ht="34.200000000000003" customHeight="1">
      <c r="B34" s="900" t="s">
        <v>3051</v>
      </c>
      <c r="C34" s="941"/>
      <c r="D34" s="941"/>
      <c r="E34" s="941"/>
      <c r="F34" s="941"/>
      <c r="G34" s="941"/>
      <c r="H34" s="941"/>
      <c r="I34" s="941"/>
      <c r="J34" s="941"/>
      <c r="K34" s="941"/>
      <c r="L34" s="941"/>
      <c r="M34" s="941"/>
      <c r="N34" s="941"/>
      <c r="O34" s="941"/>
      <c r="P34" s="941"/>
      <c r="Q34" s="941"/>
      <c r="BB34" s="900" t="s">
        <v>3051</v>
      </c>
      <c r="BC34" s="900"/>
      <c r="BD34" s="900"/>
      <c r="BE34" s="900"/>
      <c r="BF34" s="900"/>
      <c r="BG34" s="900"/>
      <c r="BH34" s="900"/>
      <c r="BI34" s="900"/>
      <c r="BJ34" s="900"/>
      <c r="BK34" s="900"/>
      <c r="BL34" s="900"/>
      <c r="BM34" s="900"/>
      <c r="BN34" s="900"/>
      <c r="BO34" s="900"/>
      <c r="BP34" s="900"/>
      <c r="BQ34" s="900"/>
    </row>
    <row r="35" spans="1:88" ht="18" customHeight="1">
      <c r="B35" s="901" t="s">
        <v>9</v>
      </c>
      <c r="C35" s="901"/>
      <c r="D35" s="901"/>
      <c r="E35" s="901"/>
      <c r="F35" s="901"/>
      <c r="G35" s="901"/>
      <c r="H35" s="901"/>
      <c r="I35" s="901"/>
      <c r="J35" s="901"/>
      <c r="K35" s="901"/>
      <c r="L35" s="901"/>
      <c r="M35" s="901"/>
      <c r="N35" s="901"/>
      <c r="O35" s="901"/>
      <c r="P35" s="901"/>
      <c r="Q35" s="901"/>
      <c r="BB35" s="901" t="s">
        <v>9</v>
      </c>
      <c r="BC35" s="901"/>
      <c r="BD35" s="901"/>
      <c r="BE35" s="901"/>
      <c r="BF35" s="901"/>
      <c r="BG35" s="901"/>
      <c r="BH35" s="901"/>
      <c r="BI35" s="901"/>
      <c r="BJ35" s="901"/>
      <c r="BK35" s="901"/>
      <c r="BL35" s="901"/>
      <c r="BM35" s="901"/>
      <c r="BN35" s="901"/>
      <c r="BO35" s="901"/>
      <c r="BP35" s="901"/>
      <c r="BQ35" s="901"/>
    </row>
    <row r="36" spans="1:88" ht="36" customHeight="1">
      <c r="B36" s="14"/>
      <c r="C36" s="885" t="s">
        <v>505</v>
      </c>
      <c r="D36" s="939"/>
      <c r="E36" s="939"/>
      <c r="F36" s="940"/>
      <c r="G36" s="942" t="str">
        <f>基本情報!E4</f>
        <v/>
      </c>
      <c r="H36" s="943"/>
      <c r="I36" s="943"/>
      <c r="J36" s="943"/>
      <c r="K36" s="943"/>
      <c r="L36" s="944">
        <f>基本情報!F4</f>
        <v>0</v>
      </c>
      <c r="M36" s="945"/>
      <c r="N36" s="945"/>
      <c r="O36" s="945"/>
      <c r="P36" s="937" t="str">
        <f>基本情報!G4</f>
        <v>　</v>
      </c>
      <c r="Q36" s="938"/>
      <c r="BB36" s="14"/>
      <c r="BC36" s="885" t="s">
        <v>505</v>
      </c>
      <c r="BD36" s="885"/>
      <c r="BE36" s="885"/>
      <c r="BF36" s="886"/>
      <c r="BG36" s="887" t="s">
        <v>3049</v>
      </c>
      <c r="BH36" s="888"/>
      <c r="BI36" s="888"/>
      <c r="BJ36" s="888"/>
      <c r="BK36" s="888"/>
      <c r="BL36" s="889" t="s">
        <v>524</v>
      </c>
      <c r="BM36" s="889"/>
      <c r="BN36" s="889"/>
      <c r="BO36" s="889"/>
      <c r="BP36" s="888" t="s">
        <v>3050</v>
      </c>
      <c r="BQ36" s="890"/>
    </row>
    <row r="37" spans="1:88" ht="36" customHeight="1">
      <c r="B37" s="14"/>
      <c r="C37" s="891" t="s">
        <v>2783</v>
      </c>
      <c r="D37" s="939"/>
      <c r="E37" s="939"/>
      <c r="F37" s="940"/>
      <c r="G37" s="935"/>
      <c r="H37" s="936"/>
      <c r="I37" s="936"/>
      <c r="J37" s="936"/>
      <c r="K37" s="549" t="s">
        <v>2784</v>
      </c>
      <c r="L37" s="932"/>
      <c r="M37" s="933"/>
      <c r="N37" s="933"/>
      <c r="O37" s="933"/>
      <c r="P37" s="933"/>
      <c r="Q37" s="934"/>
      <c r="BB37" s="14"/>
      <c r="BC37" s="891" t="s">
        <v>2783</v>
      </c>
      <c r="BD37" s="891"/>
      <c r="BE37" s="891"/>
      <c r="BF37" s="892"/>
      <c r="BG37" s="893"/>
      <c r="BH37" s="894"/>
      <c r="BI37" s="894"/>
      <c r="BJ37" s="894"/>
      <c r="BK37" s="549" t="s">
        <v>2784</v>
      </c>
      <c r="BL37" s="895"/>
      <c r="BM37" s="895"/>
      <c r="BN37" s="895"/>
      <c r="BO37" s="895"/>
      <c r="BP37" s="895"/>
      <c r="BQ37" s="896"/>
    </row>
    <row r="38" spans="1:88" ht="21" customHeight="1">
      <c r="B38" s="149"/>
      <c r="C38" s="910" t="s">
        <v>2393</v>
      </c>
      <c r="D38" s="911"/>
      <c r="E38" s="911"/>
      <c r="F38" s="912"/>
      <c r="G38" s="17"/>
      <c r="H38" s="17" t="s">
        <v>508</v>
      </c>
      <c r="I38" s="17"/>
      <c r="J38" s="17"/>
      <c r="K38" s="918">
        <f>共通様式_全体!D6</f>
        <v>0</v>
      </c>
      <c r="L38" s="919"/>
      <c r="M38" s="919"/>
      <c r="N38" s="919"/>
      <c r="O38" s="919"/>
      <c r="P38" s="18" t="s">
        <v>10</v>
      </c>
      <c r="Q38" s="19"/>
      <c r="BB38" s="149"/>
      <c r="BC38" s="910" t="s">
        <v>2393</v>
      </c>
      <c r="BD38" s="910"/>
      <c r="BE38" s="910"/>
      <c r="BF38" s="925"/>
      <c r="BG38" s="17"/>
      <c r="BH38" s="17" t="s">
        <v>508</v>
      </c>
      <c r="BI38" s="17"/>
      <c r="BJ38" s="17"/>
      <c r="BK38" s="918"/>
      <c r="BL38" s="918"/>
      <c r="BM38" s="918"/>
      <c r="BN38" s="918"/>
      <c r="BO38" s="918"/>
      <c r="BP38" s="18" t="s">
        <v>10</v>
      </c>
      <c r="BQ38" s="19"/>
    </row>
    <row r="39" spans="1:88" ht="3" customHeight="1">
      <c r="B39" s="142"/>
      <c r="C39" s="913"/>
      <c r="D39" s="897"/>
      <c r="E39" s="897"/>
      <c r="F39" s="914"/>
      <c r="J39" s="139"/>
      <c r="K39" s="154"/>
      <c r="L39" s="155"/>
      <c r="M39" s="155"/>
      <c r="N39" s="155"/>
      <c r="O39" s="155"/>
      <c r="P39" s="20"/>
      <c r="Q39" s="21"/>
      <c r="BB39" s="142"/>
      <c r="BC39" s="913"/>
      <c r="BD39" s="913"/>
      <c r="BE39" s="913"/>
      <c r="BF39" s="926"/>
      <c r="BJ39" s="139"/>
      <c r="BK39" s="154"/>
      <c r="BL39" s="155"/>
      <c r="BM39" s="155"/>
      <c r="BN39" s="155"/>
      <c r="BO39" s="155"/>
      <c r="BP39" s="20"/>
      <c r="BQ39" s="21"/>
    </row>
    <row r="40" spans="1:88" ht="21" customHeight="1">
      <c r="B40" s="142"/>
      <c r="C40" s="915"/>
      <c r="D40" s="897"/>
      <c r="E40" s="897"/>
      <c r="F40" s="914"/>
      <c r="H40" s="2" t="s">
        <v>2779</v>
      </c>
      <c r="K40" s="920"/>
      <c r="L40" s="921"/>
      <c r="M40" s="921"/>
      <c r="N40" s="921"/>
      <c r="O40" s="921"/>
      <c r="P40" s="20" t="s">
        <v>10</v>
      </c>
      <c r="Q40" s="548" t="s">
        <v>2778</v>
      </c>
      <c r="BB40" s="142"/>
      <c r="BC40" s="913"/>
      <c r="BD40" s="913"/>
      <c r="BE40" s="913"/>
      <c r="BF40" s="926"/>
      <c r="BH40" s="2" t="s">
        <v>2779</v>
      </c>
      <c r="BK40" s="920"/>
      <c r="BL40" s="920"/>
      <c r="BM40" s="920"/>
      <c r="BN40" s="920"/>
      <c r="BO40" s="920"/>
      <c r="BP40" s="20" t="s">
        <v>10</v>
      </c>
      <c r="BQ40" s="548" t="s">
        <v>2778</v>
      </c>
    </row>
    <row r="41" spans="1:88" ht="3" customHeight="1">
      <c r="B41" s="142"/>
      <c r="C41" s="915"/>
      <c r="D41" s="897"/>
      <c r="E41" s="897"/>
      <c r="F41" s="914"/>
      <c r="K41" s="463"/>
      <c r="L41" s="464"/>
      <c r="M41" s="464"/>
      <c r="N41" s="464"/>
      <c r="O41" s="464"/>
      <c r="P41" s="20"/>
      <c r="Q41" s="21"/>
      <c r="BB41" s="142"/>
      <c r="BC41" s="913"/>
      <c r="BD41" s="913"/>
      <c r="BE41" s="913"/>
      <c r="BF41" s="926"/>
      <c r="BK41" s="463"/>
      <c r="BL41" s="464"/>
      <c r="BM41" s="464"/>
      <c r="BN41" s="464"/>
      <c r="BO41" s="464"/>
      <c r="BP41" s="20"/>
      <c r="BQ41" s="21"/>
    </row>
    <row r="42" spans="1:88" ht="21" customHeight="1">
      <c r="B42" s="142"/>
      <c r="C42" s="897"/>
      <c r="D42" s="897"/>
      <c r="E42" s="897"/>
      <c r="F42" s="914"/>
      <c r="H42" s="2" t="s">
        <v>509</v>
      </c>
      <c r="K42" s="922">
        <f>共通様式_全体!D9</f>
        <v>0</v>
      </c>
      <c r="L42" s="923"/>
      <c r="M42" s="923"/>
      <c r="N42" s="923"/>
      <c r="O42" s="923"/>
      <c r="P42" s="20" t="s">
        <v>10</v>
      </c>
      <c r="Q42" s="21"/>
      <c r="BB42" s="142"/>
      <c r="BC42" s="913"/>
      <c r="BD42" s="913"/>
      <c r="BE42" s="913"/>
      <c r="BF42" s="926"/>
      <c r="BH42" s="2" t="s">
        <v>509</v>
      </c>
      <c r="BK42" s="922"/>
      <c r="BL42" s="922"/>
      <c r="BM42" s="922"/>
      <c r="BN42" s="922"/>
      <c r="BO42" s="922"/>
      <c r="BP42" s="20" t="s">
        <v>10</v>
      </c>
      <c r="BQ42" s="21"/>
    </row>
    <row r="43" spans="1:88" ht="3.6" customHeight="1">
      <c r="B43" s="142"/>
      <c r="C43" s="897"/>
      <c r="D43" s="897"/>
      <c r="E43" s="897"/>
      <c r="F43" s="914"/>
      <c r="K43" s="465"/>
      <c r="L43" s="466"/>
      <c r="M43" s="466"/>
      <c r="N43" s="466"/>
      <c r="O43" s="466"/>
      <c r="P43" s="20"/>
      <c r="Q43" s="21"/>
      <c r="BB43" s="142"/>
      <c r="BC43" s="913"/>
      <c r="BD43" s="913"/>
      <c r="BE43" s="913"/>
      <c r="BF43" s="926"/>
      <c r="BK43" s="465"/>
      <c r="BL43" s="466"/>
      <c r="BM43" s="466"/>
      <c r="BN43" s="466"/>
      <c r="BO43" s="466"/>
      <c r="BP43" s="20"/>
      <c r="BQ43" s="21"/>
    </row>
    <row r="44" spans="1:88" ht="20.25" customHeight="1">
      <c r="B44" s="150"/>
      <c r="C44" s="916"/>
      <c r="D44" s="916"/>
      <c r="E44" s="916"/>
      <c r="F44" s="917"/>
      <c r="G44" s="16"/>
      <c r="H44" s="22" t="s">
        <v>510</v>
      </c>
      <c r="I44" s="22"/>
      <c r="J44" s="22"/>
      <c r="K44" s="924">
        <f>共通様式_全体!F10</f>
        <v>0</v>
      </c>
      <c r="L44" s="924"/>
      <c r="M44" s="924"/>
      <c r="N44" s="924"/>
      <c r="O44" s="924"/>
      <c r="P44" s="23" t="s">
        <v>10</v>
      </c>
      <c r="Q44" s="24"/>
      <c r="BB44" s="150"/>
      <c r="BC44" s="927"/>
      <c r="BD44" s="927"/>
      <c r="BE44" s="927"/>
      <c r="BF44" s="928"/>
      <c r="BG44" s="16"/>
      <c r="BH44" s="22" t="s">
        <v>510</v>
      </c>
      <c r="BI44" s="22"/>
      <c r="BJ44" s="22"/>
      <c r="BK44" s="924"/>
      <c r="BL44" s="924"/>
      <c r="BM44" s="924"/>
      <c r="BN44" s="924"/>
      <c r="BO44" s="924"/>
      <c r="BP44" s="23" t="s">
        <v>10</v>
      </c>
      <c r="BQ44" s="24"/>
    </row>
    <row r="45" spans="1:88" ht="24.6" customHeight="1">
      <c r="A45" s="139"/>
      <c r="B45" s="139"/>
      <c r="C45" s="907" t="s">
        <v>3028</v>
      </c>
      <c r="D45" s="908"/>
      <c r="E45" s="908"/>
      <c r="F45" s="908"/>
      <c r="G45" s="908"/>
      <c r="H45" s="908"/>
      <c r="I45" s="908"/>
      <c r="J45" s="908"/>
      <c r="K45" s="908"/>
      <c r="L45" s="908"/>
      <c r="M45" s="908"/>
      <c r="N45" s="908"/>
      <c r="O45" s="908"/>
      <c r="P45" s="908"/>
      <c r="Q45" s="908"/>
      <c r="BA45" s="139"/>
      <c r="BB45" s="139"/>
      <c r="BC45" s="907" t="s">
        <v>3028</v>
      </c>
      <c r="BD45" s="907"/>
      <c r="BE45" s="907"/>
      <c r="BF45" s="907"/>
      <c r="BG45" s="907"/>
      <c r="BH45" s="907"/>
      <c r="BI45" s="907"/>
      <c r="BJ45" s="907"/>
      <c r="BK45" s="907"/>
      <c r="BL45" s="907"/>
      <c r="BM45" s="907"/>
      <c r="BN45" s="907"/>
      <c r="BO45" s="907"/>
      <c r="BP45" s="907"/>
      <c r="BQ45" s="907"/>
    </row>
    <row r="46" spans="1:88" ht="24.6" customHeight="1">
      <c r="A46" s="140"/>
      <c r="B46" s="139"/>
      <c r="C46" s="909"/>
      <c r="D46" s="909"/>
      <c r="E46" s="909"/>
      <c r="F46" s="909"/>
      <c r="G46" s="909"/>
      <c r="H46" s="909"/>
      <c r="I46" s="909"/>
      <c r="J46" s="909"/>
      <c r="K46" s="909"/>
      <c r="L46" s="909"/>
      <c r="M46" s="909"/>
      <c r="N46" s="909"/>
      <c r="O46" s="909"/>
      <c r="P46" s="909"/>
      <c r="Q46" s="909"/>
      <c r="BA46" s="140"/>
      <c r="BB46" s="139"/>
      <c r="BC46" s="929"/>
      <c r="BD46" s="929"/>
      <c r="BE46" s="929"/>
      <c r="BF46" s="929"/>
      <c r="BG46" s="929"/>
      <c r="BH46" s="929"/>
      <c r="BI46" s="929"/>
      <c r="BJ46" s="929"/>
      <c r="BK46" s="929"/>
      <c r="BL46" s="929"/>
      <c r="BM46" s="929"/>
      <c r="BN46" s="929"/>
      <c r="BO46" s="929"/>
      <c r="BP46" s="929"/>
      <c r="BQ46" s="929"/>
    </row>
    <row r="47" spans="1:88" ht="20.25" customHeight="1">
      <c r="C47" s="909"/>
      <c r="D47" s="909"/>
      <c r="E47" s="909"/>
      <c r="F47" s="909"/>
      <c r="G47" s="909"/>
      <c r="H47" s="909"/>
      <c r="I47" s="909"/>
      <c r="J47" s="909"/>
      <c r="K47" s="909"/>
      <c r="L47" s="909"/>
      <c r="M47" s="909"/>
      <c r="N47" s="909"/>
      <c r="O47" s="909"/>
      <c r="P47" s="909"/>
      <c r="Q47" s="909"/>
      <c r="BC47" s="929"/>
      <c r="BD47" s="929"/>
      <c r="BE47" s="929"/>
      <c r="BF47" s="929"/>
      <c r="BG47" s="929"/>
      <c r="BH47" s="929"/>
      <c r="BI47" s="929"/>
      <c r="BJ47" s="929"/>
      <c r="BK47" s="929"/>
      <c r="BL47" s="929"/>
      <c r="BM47" s="929"/>
      <c r="BN47" s="929"/>
      <c r="BO47" s="929"/>
      <c r="BP47" s="929"/>
      <c r="BQ47" s="929"/>
      <c r="BU47" s="900"/>
      <c r="BV47" s="900"/>
      <c r="BW47" s="900"/>
      <c r="BX47" s="900"/>
      <c r="BY47" s="900"/>
      <c r="BZ47" s="900"/>
      <c r="CA47" s="900"/>
      <c r="CB47" s="900"/>
      <c r="CC47" s="900"/>
      <c r="CD47" s="900"/>
      <c r="CE47" s="900"/>
      <c r="CF47" s="900"/>
      <c r="CG47" s="900"/>
      <c r="CH47" s="900"/>
      <c r="CI47" s="900"/>
      <c r="CJ47" s="3"/>
    </row>
    <row r="48" spans="1:88" ht="24" customHeight="1">
      <c r="C48" s="909"/>
      <c r="D48" s="909"/>
      <c r="E48" s="909"/>
      <c r="F48" s="909"/>
      <c r="G48" s="909"/>
      <c r="H48" s="909"/>
      <c r="I48" s="909"/>
      <c r="J48" s="909"/>
      <c r="K48" s="909"/>
      <c r="L48" s="909"/>
      <c r="M48" s="909"/>
      <c r="N48" s="909"/>
      <c r="O48" s="909"/>
      <c r="P48" s="909"/>
      <c r="Q48" s="909"/>
      <c r="S48" s="86"/>
      <c r="T48" s="86"/>
      <c r="Y48" s="598"/>
      <c r="BC48" s="929"/>
      <c r="BD48" s="929"/>
      <c r="BE48" s="929"/>
      <c r="BF48" s="929"/>
      <c r="BG48" s="929"/>
      <c r="BH48" s="929"/>
      <c r="BI48" s="929"/>
      <c r="BJ48" s="929"/>
      <c r="BK48" s="929"/>
      <c r="BL48" s="929"/>
      <c r="BM48" s="929"/>
      <c r="BN48" s="929"/>
      <c r="BO48" s="929"/>
      <c r="BP48" s="929"/>
      <c r="BQ48" s="929"/>
      <c r="BU48" s="900"/>
      <c r="BV48" s="900"/>
      <c r="BW48" s="900"/>
      <c r="BX48" s="900"/>
      <c r="BY48" s="900"/>
      <c r="BZ48" s="900"/>
      <c r="CA48" s="900"/>
      <c r="CB48" s="900"/>
      <c r="CC48" s="900"/>
      <c r="CD48" s="900"/>
      <c r="CE48" s="900"/>
      <c r="CF48" s="900"/>
      <c r="CG48" s="900"/>
      <c r="CH48" s="900"/>
      <c r="CI48" s="900"/>
      <c r="CJ48" s="3"/>
    </row>
    <row r="49" spans="3:70" ht="11.25" customHeight="1">
      <c r="C49" s="33"/>
      <c r="BC49" s="33"/>
    </row>
    <row r="50" spans="3:70" ht="13.5" customHeight="1">
      <c r="C50" s="33"/>
      <c r="Q50" s="138"/>
      <c r="BC50" s="33"/>
      <c r="BQ50" s="138"/>
    </row>
    <row r="52" spans="3:70">
      <c r="F52" s="3"/>
      <c r="G52" s="3"/>
      <c r="H52" s="3"/>
      <c r="I52" s="3"/>
      <c r="J52" s="3"/>
      <c r="K52" s="3"/>
      <c r="L52" s="3"/>
      <c r="M52" s="2"/>
      <c r="N52" s="2"/>
      <c r="O52" s="2"/>
      <c r="P52" s="2"/>
      <c r="Q52" s="2"/>
      <c r="R52" s="2"/>
      <c r="BF52" s="3"/>
      <c r="BG52" s="3"/>
      <c r="BH52" s="3"/>
      <c r="BI52" s="3"/>
      <c r="BJ52" s="3"/>
      <c r="BK52" s="3"/>
      <c r="BL52" s="3"/>
      <c r="BM52" s="2"/>
      <c r="BN52" s="2"/>
      <c r="BO52" s="2"/>
      <c r="BP52" s="2"/>
      <c r="BQ52" s="2"/>
      <c r="BR52" s="2"/>
    </row>
    <row r="53" spans="3:70">
      <c r="F53" s="3"/>
      <c r="G53" s="3"/>
      <c r="H53" s="3"/>
      <c r="I53" s="3"/>
      <c r="J53" s="3"/>
      <c r="K53" s="3"/>
      <c r="L53" s="3"/>
      <c r="M53" s="2"/>
      <c r="N53" s="2"/>
      <c r="O53" s="2"/>
      <c r="P53" s="2"/>
      <c r="Q53" s="2"/>
      <c r="R53" s="2"/>
      <c r="BF53" s="3"/>
      <c r="BG53" s="3"/>
      <c r="BH53" s="3"/>
      <c r="BI53" s="3"/>
      <c r="BJ53" s="3"/>
      <c r="BK53" s="3"/>
      <c r="BL53" s="3"/>
      <c r="BM53" s="2"/>
      <c r="BN53" s="2"/>
      <c r="BO53" s="2"/>
      <c r="BP53" s="2"/>
      <c r="BQ53" s="2"/>
      <c r="BR53" s="2"/>
    </row>
    <row r="54" spans="3:70">
      <c r="F54" s="3"/>
      <c r="G54" s="3"/>
      <c r="H54" s="3"/>
      <c r="I54" s="3"/>
      <c r="J54" s="3"/>
      <c r="K54" s="3"/>
      <c r="L54" s="3"/>
      <c r="M54" s="2"/>
      <c r="N54" s="2"/>
      <c r="O54" s="2"/>
      <c r="P54" s="2"/>
      <c r="Q54" s="2"/>
      <c r="R54" s="2"/>
      <c r="BF54" s="3"/>
      <c r="BG54" s="3"/>
      <c r="BH54" s="3"/>
      <c r="BI54" s="3"/>
      <c r="BJ54" s="3"/>
      <c r="BK54" s="3"/>
      <c r="BL54" s="3"/>
      <c r="BM54" s="2"/>
      <c r="BN54" s="2"/>
      <c r="BO54" s="2"/>
      <c r="BP54" s="2"/>
      <c r="BQ54" s="2"/>
      <c r="BR54" s="2"/>
    </row>
    <row r="55" spans="3:70">
      <c r="F55" s="3"/>
      <c r="G55" s="3"/>
      <c r="H55" s="3"/>
      <c r="I55" s="3"/>
      <c r="J55" s="3"/>
      <c r="K55" s="3"/>
      <c r="L55" s="3"/>
      <c r="M55" s="2"/>
      <c r="N55" s="2"/>
      <c r="O55" s="2"/>
      <c r="P55" s="2"/>
      <c r="Q55" s="2"/>
      <c r="R55" s="2"/>
      <c r="BF55" s="3"/>
      <c r="BG55" s="3"/>
      <c r="BH55" s="3"/>
      <c r="BI55" s="3"/>
      <c r="BJ55" s="3"/>
      <c r="BK55" s="3"/>
      <c r="BL55" s="3"/>
      <c r="BM55" s="2"/>
      <c r="BN55" s="2"/>
      <c r="BO55" s="2"/>
      <c r="BP55" s="2"/>
      <c r="BQ55" s="2"/>
      <c r="BR55" s="2"/>
    </row>
    <row r="56" spans="3:70">
      <c r="F56" s="3"/>
      <c r="G56" s="3"/>
      <c r="H56" s="3"/>
      <c r="I56" s="3"/>
      <c r="J56" s="3"/>
      <c r="K56" s="3"/>
      <c r="L56" s="3"/>
      <c r="M56" s="2"/>
      <c r="N56" s="2"/>
      <c r="O56" s="2"/>
      <c r="P56" s="2"/>
      <c r="Q56" s="2"/>
      <c r="R56" s="2"/>
      <c r="BF56" s="3"/>
      <c r="BG56" s="3"/>
      <c r="BH56" s="3"/>
      <c r="BI56" s="3"/>
      <c r="BJ56" s="3"/>
      <c r="BK56" s="3"/>
      <c r="BL56" s="3"/>
      <c r="BM56" s="2"/>
      <c r="BN56" s="2"/>
      <c r="BO56" s="2"/>
      <c r="BP56" s="2"/>
      <c r="BQ56" s="2"/>
      <c r="BR56" s="2"/>
    </row>
  </sheetData>
  <sheetProtection algorithmName="SHA-512" hashValue="5YV4wquoRoeOqQ0HrV4HuTsVOHmxICbUK/vU3MnUCNybi1aKEBRpOQxxICFVZcIpC69ocjOCglbU3Atfvv7C0g==" saltValue="Emp+p6dbHFtAiUz5XtXXbQ==" spinCount="100000" sheet="1" formatCells="0"/>
  <mergeCells count="101">
    <mergeCell ref="J10:Q10"/>
    <mergeCell ref="J11:L11"/>
    <mergeCell ref="K3:L3"/>
    <mergeCell ref="J9:K9"/>
    <mergeCell ref="L9:Q9"/>
    <mergeCell ref="M11:Q11"/>
    <mergeCell ref="J13:K13"/>
    <mergeCell ref="L13:P13"/>
    <mergeCell ref="J15:Q15"/>
    <mergeCell ref="J12:L12"/>
    <mergeCell ref="M12:Q12"/>
    <mergeCell ref="J22:Q22"/>
    <mergeCell ref="J23:L23"/>
    <mergeCell ref="M23:Q23"/>
    <mergeCell ref="J24:L24"/>
    <mergeCell ref="M24:Q24"/>
    <mergeCell ref="J25:K25"/>
    <mergeCell ref="L25:P25"/>
    <mergeCell ref="J27:Q27"/>
    <mergeCell ref="J28:Q28"/>
    <mergeCell ref="J16:Q16"/>
    <mergeCell ref="J17:L17"/>
    <mergeCell ref="M17:Q17"/>
    <mergeCell ref="J19:K19"/>
    <mergeCell ref="L19:P19"/>
    <mergeCell ref="J18:L18"/>
    <mergeCell ref="M18:Q18"/>
    <mergeCell ref="L37:Q37"/>
    <mergeCell ref="G37:J37"/>
    <mergeCell ref="J30:L30"/>
    <mergeCell ref="M30:Q30"/>
    <mergeCell ref="P36:Q36"/>
    <mergeCell ref="J31:K31"/>
    <mergeCell ref="B35:Q35"/>
    <mergeCell ref="L31:P31"/>
    <mergeCell ref="C36:F36"/>
    <mergeCell ref="B32:Q32"/>
    <mergeCell ref="B34:Q34"/>
    <mergeCell ref="G36:K36"/>
    <mergeCell ref="L36:O36"/>
    <mergeCell ref="C37:F37"/>
    <mergeCell ref="J29:L29"/>
    <mergeCell ref="M29:Q29"/>
    <mergeCell ref="J21:Q21"/>
    <mergeCell ref="BU47:CI48"/>
    <mergeCell ref="C45:Q48"/>
    <mergeCell ref="C38:F44"/>
    <mergeCell ref="K38:O38"/>
    <mergeCell ref="K40:O40"/>
    <mergeCell ref="K42:O42"/>
    <mergeCell ref="K44:O44"/>
    <mergeCell ref="BC38:BF44"/>
    <mergeCell ref="BK38:BO38"/>
    <mergeCell ref="BK40:BO40"/>
    <mergeCell ref="BK42:BO42"/>
    <mergeCell ref="BK44:BO44"/>
    <mergeCell ref="BC45:BQ48"/>
    <mergeCell ref="BJ12:BL12"/>
    <mergeCell ref="BM12:BQ12"/>
    <mergeCell ref="BJ13:BK13"/>
    <mergeCell ref="BL13:BP13"/>
    <mergeCell ref="BJ15:BQ15"/>
    <mergeCell ref="BK3:BL3"/>
    <mergeCell ref="BJ9:BK9"/>
    <mergeCell ref="BL9:BQ9"/>
    <mergeCell ref="BJ10:BQ10"/>
    <mergeCell ref="BJ11:BL11"/>
    <mergeCell ref="BM11:BQ11"/>
    <mergeCell ref="BJ19:BK19"/>
    <mergeCell ref="BL19:BP19"/>
    <mergeCell ref="BJ21:BQ21"/>
    <mergeCell ref="BJ22:BQ22"/>
    <mergeCell ref="BJ23:BL23"/>
    <mergeCell ref="BM23:BQ23"/>
    <mergeCell ref="BJ16:BQ16"/>
    <mergeCell ref="BJ17:BL17"/>
    <mergeCell ref="BM17:BQ17"/>
    <mergeCell ref="BJ18:BL18"/>
    <mergeCell ref="BM18:BQ18"/>
    <mergeCell ref="BJ28:BQ28"/>
    <mergeCell ref="BJ29:BL29"/>
    <mergeCell ref="BM29:BQ29"/>
    <mergeCell ref="BJ30:BL30"/>
    <mergeCell ref="BM30:BQ30"/>
    <mergeCell ref="BJ24:BL24"/>
    <mergeCell ref="BM24:BQ24"/>
    <mergeCell ref="BJ25:BK25"/>
    <mergeCell ref="BL25:BP25"/>
    <mergeCell ref="BJ27:BQ27"/>
    <mergeCell ref="BC36:BF36"/>
    <mergeCell ref="BG36:BK36"/>
    <mergeCell ref="BL36:BO36"/>
    <mergeCell ref="BP36:BQ36"/>
    <mergeCell ref="BC37:BF37"/>
    <mergeCell ref="BG37:BJ37"/>
    <mergeCell ref="BL37:BQ37"/>
    <mergeCell ref="BJ31:BK31"/>
    <mergeCell ref="BL31:BP31"/>
    <mergeCell ref="BB32:BQ32"/>
    <mergeCell ref="BB34:BQ34"/>
    <mergeCell ref="BB35:BQ35"/>
  </mergeCells>
  <phoneticPr fontId="11"/>
  <pageMargins left="0.70866141732283472" right="0.70866141732283472" top="0.74803149606299213" bottom="0.74803149606299213" header="0.31496062992125984" footer="0.31496062992125984"/>
  <pageSetup paperSize="9" scale="95" orientation="portrait" blackAndWhite="1" copies="2"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600-000000000000}">
          <x14:formula1>
            <xm:f>基本情報!$J$79:$J$81</xm:f>
          </x14:formula1>
          <xm:sqref>K3:L3 BK3:BL3</xm:sqref>
        </x14:dataValidation>
        <x14:dataValidation type="list" allowBlank="1" showInputMessage="1" showErrorMessage="1" xr:uid="{00000000-0002-0000-0600-000001000000}">
          <x14:formula1>
            <xm:f>基本情報!$K$79:$K$90</xm:f>
          </x14:formula1>
          <xm:sqref>N3 BN3</xm:sqref>
        </x14:dataValidation>
        <x14:dataValidation type="list" allowBlank="1" showInputMessage="1" showErrorMessage="1" xr:uid="{00000000-0002-0000-0600-000002000000}">
          <x14:formula1>
            <xm:f>基本情報!$L$79:$L$109</xm:f>
          </x14:formula1>
          <xm:sqref>P3 BP3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7">
    <tabColor rgb="FFFFFF00"/>
  </sheetPr>
  <dimension ref="A1:BQ45"/>
  <sheetViews>
    <sheetView showGridLines="0" showZeros="0" view="pageBreakPreview" zoomScaleNormal="100" zoomScaleSheetLayoutView="100" workbookViewId="0">
      <selection activeCell="BE35" sqref="BE35:BP35"/>
    </sheetView>
  </sheetViews>
  <sheetFormatPr defaultColWidth="8.88671875" defaultRowHeight="13.2"/>
  <cols>
    <col min="1" max="1" width="1.6640625" customWidth="1"/>
    <col min="2" max="4" width="2.77734375" customWidth="1"/>
    <col min="5" max="8" width="4.33203125" customWidth="1"/>
    <col min="9" max="10" width="4.77734375" customWidth="1"/>
    <col min="11" max="11" width="3.44140625" customWidth="1"/>
    <col min="15" max="15" width="13.77734375" customWidth="1"/>
    <col min="16" max="16" width="3.44140625" customWidth="1"/>
    <col min="17" max="17" width="3" customWidth="1"/>
    <col min="18" max="23" width="3.44140625" hidden="1" customWidth="1"/>
    <col min="24" max="24" width="3.44140625" customWidth="1"/>
    <col min="25" max="25" width="5.21875" customWidth="1"/>
    <col min="27" max="51" width="0" hidden="1" customWidth="1"/>
    <col min="53" max="53" width="1.6640625" customWidth="1"/>
    <col min="54" max="56" width="2.77734375" customWidth="1"/>
    <col min="57" max="60" width="4.33203125" customWidth="1"/>
    <col min="61" max="62" width="4.77734375" customWidth="1"/>
    <col min="63" max="63" width="3.44140625" customWidth="1"/>
    <col min="67" max="67" width="13.77734375" customWidth="1"/>
    <col min="68" max="68" width="3.44140625" customWidth="1"/>
    <col min="69" max="69" width="3" customWidth="1"/>
  </cols>
  <sheetData>
    <row r="1" spans="1:69">
      <c r="A1" s="2"/>
      <c r="B1" s="2" t="s">
        <v>2429</v>
      </c>
      <c r="C1" s="2"/>
      <c r="D1" s="2"/>
      <c r="E1" s="2"/>
      <c r="F1" s="2"/>
      <c r="G1" s="2"/>
      <c r="H1" s="2"/>
      <c r="I1" s="2"/>
      <c r="J1" s="2"/>
      <c r="K1" s="2"/>
      <c r="L1" s="2"/>
      <c r="M1" s="2"/>
      <c r="N1" s="2"/>
      <c r="O1" s="2"/>
      <c r="P1" s="2"/>
      <c r="Q1" s="2"/>
      <c r="BA1" s="2"/>
      <c r="BB1" s="2" t="s">
        <v>2429</v>
      </c>
      <c r="BC1" s="2"/>
      <c r="BD1" s="2"/>
      <c r="BE1" s="2"/>
      <c r="BF1" s="2"/>
      <c r="BG1" s="2"/>
      <c r="BH1" s="2"/>
      <c r="BI1" s="2"/>
      <c r="BJ1" s="2"/>
      <c r="BK1" s="2"/>
      <c r="BL1" s="2"/>
      <c r="BM1" s="2"/>
      <c r="BN1" s="2"/>
      <c r="BO1" s="2"/>
      <c r="BP1" s="2"/>
      <c r="BQ1" s="2"/>
    </row>
    <row r="2" spans="1:69" ht="4.8" customHeight="1">
      <c r="A2" s="2"/>
      <c r="B2" s="2"/>
      <c r="C2" s="2"/>
      <c r="D2" s="2"/>
      <c r="E2" s="2"/>
      <c r="F2" s="2"/>
      <c r="G2" s="2"/>
      <c r="H2" s="2"/>
      <c r="I2" s="2"/>
      <c r="J2" s="2"/>
      <c r="K2" s="2"/>
      <c r="L2" s="2"/>
      <c r="M2" s="2"/>
      <c r="N2" s="2"/>
      <c r="O2" s="2"/>
      <c r="P2" s="2"/>
      <c r="Q2" s="2"/>
      <c r="BA2" s="2"/>
      <c r="BB2" s="2"/>
      <c r="BC2" s="2"/>
      <c r="BD2" s="2"/>
      <c r="BE2" s="2"/>
      <c r="BF2" s="2"/>
      <c r="BG2" s="2"/>
      <c r="BH2" s="2"/>
      <c r="BI2" s="2"/>
      <c r="BJ2" s="2"/>
      <c r="BK2" s="2"/>
      <c r="BL2" s="2"/>
      <c r="BM2" s="2"/>
      <c r="BN2" s="2"/>
      <c r="BO2" s="2"/>
      <c r="BP2" s="2"/>
      <c r="BQ2" s="2"/>
    </row>
    <row r="3" spans="1:69" ht="25.8">
      <c r="A3" s="2"/>
      <c r="B3" s="954" t="s">
        <v>2430</v>
      </c>
      <c r="C3" s="954"/>
      <c r="D3" s="954"/>
      <c r="E3" s="954"/>
      <c r="F3" s="954"/>
      <c r="G3" s="954"/>
      <c r="H3" s="954"/>
      <c r="I3" s="954"/>
      <c r="J3" s="954"/>
      <c r="K3" s="954"/>
      <c r="L3" s="954"/>
      <c r="M3" s="954"/>
      <c r="N3" s="954"/>
      <c r="O3" s="954"/>
      <c r="P3" s="2"/>
      <c r="Q3" s="2"/>
      <c r="BA3" s="2"/>
      <c r="BB3" s="954" t="s">
        <v>2430</v>
      </c>
      <c r="BC3" s="954"/>
      <c r="BD3" s="954"/>
      <c r="BE3" s="954"/>
      <c r="BF3" s="954"/>
      <c r="BG3" s="954"/>
      <c r="BH3" s="954"/>
      <c r="BI3" s="954"/>
      <c r="BJ3" s="954"/>
      <c r="BK3" s="954"/>
      <c r="BL3" s="954"/>
      <c r="BM3" s="954"/>
      <c r="BN3" s="954"/>
      <c r="BO3" s="954"/>
      <c r="BP3" s="2"/>
      <c r="BQ3" s="2"/>
    </row>
    <row r="4" spans="1:69" ht="30" customHeight="1">
      <c r="A4" s="2"/>
      <c r="B4" s="954" t="s">
        <v>2780</v>
      </c>
      <c r="C4" s="954"/>
      <c r="D4" s="954"/>
      <c r="E4" s="954"/>
      <c r="F4" s="954"/>
      <c r="G4" s="954"/>
      <c r="H4" s="954"/>
      <c r="I4" s="954"/>
      <c r="J4" s="954"/>
      <c r="K4" s="954"/>
      <c r="L4" s="954"/>
      <c r="M4" s="954"/>
      <c r="N4" s="954"/>
      <c r="O4" s="954"/>
      <c r="P4" s="2"/>
      <c r="Q4" s="2"/>
      <c r="BA4" s="2"/>
      <c r="BB4" s="954" t="s">
        <v>2780</v>
      </c>
      <c r="BC4" s="954"/>
      <c r="BD4" s="954"/>
      <c r="BE4" s="954"/>
      <c r="BF4" s="954"/>
      <c r="BG4" s="954"/>
      <c r="BH4" s="954"/>
      <c r="BI4" s="954"/>
      <c r="BJ4" s="954"/>
      <c r="BK4" s="954"/>
      <c r="BL4" s="954"/>
      <c r="BM4" s="954"/>
      <c r="BN4" s="954"/>
      <c r="BO4" s="954"/>
      <c r="BP4" s="2"/>
      <c r="BQ4" s="2"/>
    </row>
    <row r="5" spans="1:69" ht="4.8" customHeight="1">
      <c r="A5" s="2"/>
      <c r="B5" s="2"/>
      <c r="C5" s="2"/>
      <c r="D5" s="2"/>
      <c r="E5" s="2"/>
      <c r="F5" s="2"/>
      <c r="G5" s="2"/>
      <c r="H5" s="2"/>
      <c r="I5" s="2"/>
      <c r="J5" s="2"/>
      <c r="K5" s="2"/>
      <c r="L5" s="2"/>
      <c r="M5" s="2"/>
      <c r="N5" s="2"/>
      <c r="O5" s="2"/>
      <c r="P5" s="2"/>
      <c r="Q5" s="2"/>
      <c r="BA5" s="2"/>
      <c r="BB5" s="2"/>
      <c r="BC5" s="2"/>
      <c r="BD5" s="2"/>
      <c r="BE5" s="2"/>
      <c r="BF5" s="2"/>
      <c r="BG5" s="2"/>
      <c r="BH5" s="2"/>
      <c r="BI5" s="2"/>
      <c r="BJ5" s="2"/>
      <c r="BK5" s="2"/>
      <c r="BL5" s="2"/>
      <c r="BM5" s="2"/>
      <c r="BN5" s="2"/>
      <c r="BO5" s="2"/>
      <c r="BP5" s="2"/>
      <c r="BQ5" s="2"/>
    </row>
    <row r="6" spans="1:69" ht="16.5" customHeight="1">
      <c r="A6" s="2"/>
      <c r="B6" s="26" t="s">
        <v>2431</v>
      </c>
      <c r="C6" s="2"/>
      <c r="D6" s="2"/>
      <c r="E6" s="2"/>
      <c r="F6" s="2"/>
      <c r="G6" s="2"/>
      <c r="H6" s="2"/>
      <c r="I6" s="2"/>
      <c r="J6" s="2"/>
      <c r="K6" s="2"/>
      <c r="L6" s="2"/>
      <c r="M6" s="2"/>
      <c r="N6" s="2"/>
      <c r="O6" s="2"/>
      <c r="P6" s="2"/>
      <c r="Q6" s="2"/>
      <c r="BA6" s="2"/>
      <c r="BB6" s="26" t="s">
        <v>2431</v>
      </c>
      <c r="BC6" s="2"/>
      <c r="BD6" s="2"/>
      <c r="BE6" s="2"/>
      <c r="BF6" s="2"/>
      <c r="BG6" s="2"/>
      <c r="BH6" s="2"/>
      <c r="BI6" s="2"/>
      <c r="BJ6" s="2"/>
      <c r="BK6" s="2"/>
      <c r="BL6" s="2"/>
      <c r="BM6" s="2"/>
      <c r="BN6" s="2"/>
      <c r="BO6" s="2"/>
      <c r="BP6" s="2"/>
      <c r="BQ6" s="2"/>
    </row>
    <row r="7" spans="1:69" ht="16.5" customHeight="1">
      <c r="A7" s="2"/>
      <c r="B7" s="26" t="s">
        <v>2432</v>
      </c>
      <c r="C7" s="2"/>
      <c r="D7" s="2"/>
      <c r="E7" s="2"/>
      <c r="F7" s="2"/>
      <c r="G7" s="2"/>
      <c r="H7" s="2"/>
      <c r="I7" s="2"/>
      <c r="J7" s="2"/>
      <c r="K7" s="2"/>
      <c r="L7" s="2"/>
      <c r="M7" s="2"/>
      <c r="N7" s="2"/>
      <c r="O7" s="2"/>
      <c r="P7" s="2"/>
      <c r="Q7" s="2"/>
      <c r="BA7" s="2"/>
      <c r="BB7" s="26" t="s">
        <v>2432</v>
      </c>
      <c r="BC7" s="2"/>
      <c r="BD7" s="2"/>
      <c r="BE7" s="2"/>
      <c r="BF7" s="2"/>
      <c r="BG7" s="2"/>
      <c r="BH7" s="2"/>
      <c r="BI7" s="2"/>
      <c r="BJ7" s="2"/>
      <c r="BK7" s="2"/>
      <c r="BL7" s="2"/>
      <c r="BM7" s="2"/>
      <c r="BN7" s="2"/>
      <c r="BO7" s="2"/>
      <c r="BP7" s="2"/>
      <c r="BQ7" s="2"/>
    </row>
    <row r="8" spans="1:69" ht="4.2" customHeight="1">
      <c r="A8" s="2"/>
      <c r="B8" s="2"/>
      <c r="C8" s="2"/>
      <c r="D8" s="2"/>
      <c r="E8" s="2"/>
      <c r="F8" s="2"/>
      <c r="G8" s="2"/>
      <c r="H8" s="2"/>
      <c r="I8" s="2"/>
      <c r="J8" s="2"/>
      <c r="K8" s="2"/>
      <c r="L8" s="2"/>
      <c r="M8" s="2"/>
      <c r="N8" s="2"/>
      <c r="O8" s="2"/>
      <c r="P8" s="2"/>
      <c r="Q8" s="2"/>
      <c r="BA8" s="2"/>
      <c r="BB8" s="2"/>
      <c r="BC8" s="2"/>
      <c r="BD8" s="2"/>
      <c r="BE8" s="2"/>
      <c r="BF8" s="2"/>
      <c r="BG8" s="2"/>
      <c r="BH8" s="2"/>
      <c r="BI8" s="2"/>
      <c r="BJ8" s="2"/>
      <c r="BK8" s="2"/>
      <c r="BL8" s="2"/>
      <c r="BM8" s="2"/>
      <c r="BN8" s="2"/>
      <c r="BO8" s="2"/>
      <c r="BP8" s="2"/>
      <c r="BQ8" s="2"/>
    </row>
    <row r="9" spans="1:69" ht="91.2" customHeight="1">
      <c r="A9" s="2"/>
      <c r="B9" s="955" t="s">
        <v>3010</v>
      </c>
      <c r="C9" s="955"/>
      <c r="D9" s="955"/>
      <c r="E9" s="955"/>
      <c r="F9" s="955"/>
      <c r="G9" s="955"/>
      <c r="H9" s="955"/>
      <c r="I9" s="955"/>
      <c r="J9" s="955"/>
      <c r="K9" s="955"/>
      <c r="L9" s="955"/>
      <c r="M9" s="955"/>
      <c r="N9" s="955"/>
      <c r="O9" s="955"/>
      <c r="P9" s="2"/>
      <c r="Q9" s="2"/>
      <c r="BA9" s="2"/>
      <c r="BB9" s="955" t="s">
        <v>3010</v>
      </c>
      <c r="BC9" s="955"/>
      <c r="BD9" s="955"/>
      <c r="BE9" s="955"/>
      <c r="BF9" s="955"/>
      <c r="BG9" s="955"/>
      <c r="BH9" s="955"/>
      <c r="BI9" s="955"/>
      <c r="BJ9" s="955"/>
      <c r="BK9" s="955"/>
      <c r="BL9" s="955"/>
      <c r="BM9" s="955"/>
      <c r="BN9" s="955"/>
      <c r="BO9" s="955"/>
      <c r="BP9" s="2"/>
      <c r="BQ9" s="2"/>
    </row>
    <row r="10" spans="1:69" ht="52.2" customHeight="1">
      <c r="A10" s="2"/>
      <c r="B10" s="955" t="s">
        <v>2959</v>
      </c>
      <c r="C10" s="955"/>
      <c r="D10" s="955"/>
      <c r="E10" s="955"/>
      <c r="F10" s="955"/>
      <c r="G10" s="955"/>
      <c r="H10" s="955"/>
      <c r="I10" s="955"/>
      <c r="J10" s="955"/>
      <c r="K10" s="955"/>
      <c r="L10" s="955"/>
      <c r="M10" s="955"/>
      <c r="N10" s="955"/>
      <c r="O10" s="955"/>
      <c r="P10" s="2"/>
      <c r="Q10" s="2"/>
      <c r="BA10" s="2"/>
      <c r="BB10" s="955" t="s">
        <v>2959</v>
      </c>
      <c r="BC10" s="955"/>
      <c r="BD10" s="955"/>
      <c r="BE10" s="955"/>
      <c r="BF10" s="955"/>
      <c r="BG10" s="955"/>
      <c r="BH10" s="955"/>
      <c r="BI10" s="955"/>
      <c r="BJ10" s="955"/>
      <c r="BK10" s="955"/>
      <c r="BL10" s="955"/>
      <c r="BM10" s="955"/>
      <c r="BN10" s="955"/>
      <c r="BO10" s="955"/>
      <c r="BP10" s="2"/>
      <c r="BQ10" s="2"/>
    </row>
    <row r="11" spans="1:69" ht="31.95" customHeight="1">
      <c r="A11" s="2"/>
      <c r="B11" s="956" t="s">
        <v>2433</v>
      </c>
      <c r="C11" s="956"/>
      <c r="D11" s="956"/>
      <c r="E11" s="956"/>
      <c r="F11" s="956"/>
      <c r="G11" s="956"/>
      <c r="H11" s="956"/>
      <c r="I11" s="956"/>
      <c r="J11" s="956"/>
      <c r="K11" s="956"/>
      <c r="L11" s="956"/>
      <c r="M11" s="956"/>
      <c r="N11" s="956"/>
      <c r="O11" s="956"/>
      <c r="P11" s="2"/>
      <c r="Q11" s="2"/>
      <c r="BA11" s="2"/>
      <c r="BB11" s="956" t="s">
        <v>2433</v>
      </c>
      <c r="BC11" s="956"/>
      <c r="BD11" s="956"/>
      <c r="BE11" s="956"/>
      <c r="BF11" s="956"/>
      <c r="BG11" s="956"/>
      <c r="BH11" s="956"/>
      <c r="BI11" s="956"/>
      <c r="BJ11" s="956"/>
      <c r="BK11" s="956"/>
      <c r="BL11" s="956"/>
      <c r="BM11" s="956"/>
      <c r="BN11" s="956"/>
      <c r="BO11" s="956"/>
      <c r="BP11" s="2"/>
      <c r="BQ11" s="2"/>
    </row>
    <row r="12" spans="1:69" ht="13.2" customHeight="1">
      <c r="A12" s="2"/>
      <c r="C12" s="790" t="s">
        <v>2434</v>
      </c>
      <c r="D12" s="790"/>
      <c r="E12" s="790"/>
      <c r="F12" s="790"/>
      <c r="G12" s="790"/>
      <c r="H12" s="790"/>
      <c r="I12" s="790"/>
      <c r="J12" s="790"/>
      <c r="K12" s="790"/>
      <c r="L12" s="790"/>
      <c r="M12" s="790"/>
      <c r="N12" s="790"/>
      <c r="O12" s="790"/>
      <c r="P12" s="2"/>
      <c r="BA12" s="2"/>
      <c r="BC12" s="790" t="s">
        <v>2434</v>
      </c>
      <c r="BD12" s="790"/>
      <c r="BE12" s="790"/>
      <c r="BF12" s="790"/>
      <c r="BG12" s="790"/>
      <c r="BH12" s="790"/>
      <c r="BI12" s="790"/>
      <c r="BJ12" s="790"/>
      <c r="BK12" s="790"/>
      <c r="BL12" s="790"/>
      <c r="BM12" s="790"/>
      <c r="BN12" s="790"/>
      <c r="BO12" s="790"/>
      <c r="BP12" s="2"/>
    </row>
    <row r="13" spans="1:69" ht="13.2" customHeight="1">
      <c r="A13" s="2"/>
      <c r="C13" s="2"/>
      <c r="D13" s="2" t="s">
        <v>2435</v>
      </c>
      <c r="E13" s="2"/>
      <c r="F13" s="2"/>
      <c r="G13" s="2"/>
      <c r="H13" s="2"/>
      <c r="I13" s="2"/>
      <c r="J13" s="2"/>
      <c r="K13" s="2"/>
      <c r="L13" s="2"/>
      <c r="M13" s="2"/>
      <c r="N13" s="2"/>
      <c r="O13" s="2"/>
      <c r="P13" s="2"/>
      <c r="BA13" s="2"/>
      <c r="BC13" s="2"/>
      <c r="BD13" s="2" t="s">
        <v>2435</v>
      </c>
      <c r="BE13" s="2"/>
      <c r="BF13" s="2"/>
      <c r="BG13" s="2"/>
      <c r="BH13" s="2"/>
      <c r="BI13" s="2"/>
      <c r="BJ13" s="2"/>
      <c r="BK13" s="2"/>
      <c r="BL13" s="2"/>
      <c r="BM13" s="2"/>
      <c r="BN13" s="2"/>
      <c r="BO13" s="2"/>
      <c r="BP13" s="2"/>
    </row>
    <row r="14" spans="1:69" ht="13.2" customHeight="1">
      <c r="A14" s="2"/>
      <c r="C14" s="2"/>
      <c r="D14" s="2" t="s">
        <v>2754</v>
      </c>
      <c r="E14" s="2"/>
      <c r="F14" s="2"/>
      <c r="G14" s="2"/>
      <c r="H14" s="2"/>
      <c r="I14" s="2"/>
      <c r="J14" s="2"/>
      <c r="K14" s="2"/>
      <c r="L14" s="2"/>
      <c r="M14" s="2"/>
      <c r="N14" s="2"/>
      <c r="O14" s="2"/>
      <c r="P14" s="2"/>
      <c r="BA14" s="2"/>
      <c r="BC14" s="2"/>
      <c r="BD14" s="2" t="s">
        <v>2754</v>
      </c>
      <c r="BE14" s="2"/>
      <c r="BF14" s="2"/>
      <c r="BG14" s="2"/>
      <c r="BH14" s="2"/>
      <c r="BI14" s="2"/>
      <c r="BJ14" s="2"/>
      <c r="BK14" s="2"/>
      <c r="BL14" s="2"/>
      <c r="BM14" s="2"/>
      <c r="BN14" s="2"/>
      <c r="BO14" s="2"/>
      <c r="BP14" s="2"/>
    </row>
    <row r="15" spans="1:69" ht="13.2" customHeight="1">
      <c r="A15" s="2"/>
      <c r="C15" s="2"/>
      <c r="D15" s="2" t="s">
        <v>2436</v>
      </c>
      <c r="E15" s="2"/>
      <c r="F15" s="2"/>
      <c r="G15" s="2"/>
      <c r="H15" s="2"/>
      <c r="I15" s="2"/>
      <c r="J15" s="2"/>
      <c r="K15" s="2"/>
      <c r="L15" s="2"/>
      <c r="M15" s="2"/>
      <c r="N15" s="2"/>
      <c r="O15" s="2"/>
      <c r="P15" s="2"/>
      <c r="BA15" s="2"/>
      <c r="BC15" s="2"/>
      <c r="BD15" s="2" t="s">
        <v>2436</v>
      </c>
      <c r="BE15" s="2"/>
      <c r="BF15" s="2"/>
      <c r="BG15" s="2"/>
      <c r="BH15" s="2"/>
      <c r="BI15" s="2"/>
      <c r="BJ15" s="2"/>
      <c r="BK15" s="2"/>
      <c r="BL15" s="2"/>
      <c r="BM15" s="2"/>
      <c r="BN15" s="2"/>
      <c r="BO15" s="2"/>
      <c r="BP15" s="2"/>
    </row>
    <row r="16" spans="1:69" ht="13.2" customHeight="1">
      <c r="A16" s="2"/>
      <c r="C16" s="2"/>
      <c r="D16" s="2" t="s">
        <v>2437</v>
      </c>
      <c r="E16" s="2"/>
      <c r="F16" s="2"/>
      <c r="G16" s="2"/>
      <c r="H16" s="2"/>
      <c r="I16" s="2"/>
      <c r="J16" s="2"/>
      <c r="K16" s="2"/>
      <c r="L16" s="2"/>
      <c r="M16" s="2"/>
      <c r="N16" s="2"/>
      <c r="O16" s="2"/>
      <c r="P16" s="2"/>
      <c r="BA16" s="2"/>
      <c r="BC16" s="2"/>
      <c r="BD16" s="2" t="s">
        <v>2437</v>
      </c>
      <c r="BE16" s="2"/>
      <c r="BF16" s="2"/>
      <c r="BG16" s="2"/>
      <c r="BH16" s="2"/>
      <c r="BI16" s="2"/>
      <c r="BJ16" s="2"/>
      <c r="BK16" s="2"/>
      <c r="BL16" s="2"/>
      <c r="BM16" s="2"/>
      <c r="BN16" s="2"/>
      <c r="BO16" s="2"/>
      <c r="BP16" s="2"/>
    </row>
    <row r="17" spans="1:69" ht="13.2" customHeight="1">
      <c r="A17" s="2"/>
      <c r="C17" s="2"/>
      <c r="D17" s="2" t="s">
        <v>2438</v>
      </c>
      <c r="E17" s="2"/>
      <c r="F17" s="2"/>
      <c r="G17" s="2"/>
      <c r="H17" s="2"/>
      <c r="I17" s="2"/>
      <c r="J17" s="2"/>
      <c r="K17" s="2"/>
      <c r="L17" s="2"/>
      <c r="M17" s="2"/>
      <c r="N17" s="2"/>
      <c r="O17" s="2"/>
      <c r="P17" s="2"/>
      <c r="BA17" s="2"/>
      <c r="BC17" s="2"/>
      <c r="BD17" s="2" t="s">
        <v>2438</v>
      </c>
      <c r="BE17" s="2"/>
      <c r="BF17" s="2"/>
      <c r="BG17" s="2"/>
      <c r="BH17" s="2"/>
      <c r="BI17" s="2"/>
      <c r="BJ17" s="2"/>
      <c r="BK17" s="2"/>
      <c r="BL17" s="2"/>
      <c r="BM17" s="2"/>
      <c r="BN17" s="2"/>
      <c r="BO17" s="2"/>
      <c r="BP17" s="2"/>
    </row>
    <row r="18" spans="1:69" ht="6.6" customHeight="1">
      <c r="A18" s="2"/>
      <c r="B18" s="2"/>
      <c r="C18" s="2"/>
      <c r="D18" s="2"/>
      <c r="E18" s="2"/>
      <c r="F18" s="2"/>
      <c r="G18" s="2"/>
      <c r="H18" s="2"/>
      <c r="I18" s="2"/>
      <c r="J18" s="2"/>
      <c r="K18" s="2"/>
      <c r="L18" s="2"/>
      <c r="M18" s="2"/>
      <c r="N18" s="2"/>
      <c r="O18" s="2"/>
      <c r="P18" s="2"/>
      <c r="Q18" s="2"/>
      <c r="BA18" s="2"/>
      <c r="BB18" s="2"/>
      <c r="BC18" s="2"/>
      <c r="BD18" s="2"/>
      <c r="BE18" s="2"/>
      <c r="BF18" s="2"/>
      <c r="BG18" s="2"/>
      <c r="BH18" s="2"/>
      <c r="BI18" s="2"/>
      <c r="BJ18" s="2"/>
      <c r="BK18" s="2"/>
      <c r="BL18" s="2"/>
      <c r="BM18" s="2"/>
      <c r="BN18" s="2"/>
      <c r="BO18" s="2"/>
      <c r="BP18" s="2"/>
      <c r="BQ18" s="2"/>
    </row>
    <row r="19" spans="1:69" ht="45" customHeight="1">
      <c r="A19" s="2"/>
      <c r="B19" s="900" t="s">
        <v>2425</v>
      </c>
      <c r="C19" s="900"/>
      <c r="D19" s="900"/>
      <c r="E19" s="900"/>
      <c r="F19" s="900"/>
      <c r="G19" s="900"/>
      <c r="H19" s="900"/>
      <c r="I19" s="900"/>
      <c r="J19" s="900"/>
      <c r="K19" s="900"/>
      <c r="L19" s="900"/>
      <c r="M19" s="900"/>
      <c r="N19" s="900"/>
      <c r="O19" s="900"/>
      <c r="P19" s="900"/>
      <c r="Q19" s="2"/>
      <c r="BA19" s="2"/>
      <c r="BB19" s="900" t="s">
        <v>2425</v>
      </c>
      <c r="BC19" s="900"/>
      <c r="BD19" s="900"/>
      <c r="BE19" s="900"/>
      <c r="BF19" s="900"/>
      <c r="BG19" s="900"/>
      <c r="BH19" s="900"/>
      <c r="BI19" s="900"/>
      <c r="BJ19" s="900"/>
      <c r="BK19" s="900"/>
      <c r="BL19" s="900"/>
      <c r="BM19" s="900"/>
      <c r="BN19" s="900"/>
      <c r="BO19" s="900"/>
      <c r="BP19" s="900"/>
      <c r="BQ19" s="2"/>
    </row>
    <row r="20" spans="1:69" ht="10.199999999999999" customHeight="1">
      <c r="A20" s="2"/>
      <c r="B20" s="600"/>
      <c r="C20" s="600"/>
      <c r="D20" s="600"/>
      <c r="E20" s="600"/>
      <c r="F20" s="600"/>
      <c r="G20" s="600"/>
      <c r="H20" s="600"/>
      <c r="I20" s="600"/>
      <c r="J20" s="600"/>
      <c r="K20" s="600"/>
      <c r="L20" s="600"/>
      <c r="M20" s="600"/>
      <c r="N20" s="600"/>
      <c r="O20" s="600"/>
      <c r="P20" s="600"/>
      <c r="Q20" s="139"/>
      <c r="S20" s="86"/>
      <c r="BA20" s="2"/>
      <c r="BB20" s="600"/>
      <c r="BC20" s="600"/>
      <c r="BD20" s="600"/>
      <c r="BE20" s="600"/>
      <c r="BF20" s="600"/>
      <c r="BG20" s="600"/>
      <c r="BH20" s="600"/>
      <c r="BI20" s="600"/>
      <c r="BJ20" s="600"/>
      <c r="BK20" s="600"/>
      <c r="BL20" s="600"/>
      <c r="BM20" s="600"/>
      <c r="BN20" s="600"/>
      <c r="BO20" s="600"/>
      <c r="BP20" s="600"/>
      <c r="BQ20" s="139"/>
    </row>
    <row r="21" spans="1:69" ht="62.4" hidden="1" customHeight="1">
      <c r="A21" s="2"/>
      <c r="B21" s="953"/>
      <c r="C21" s="953"/>
      <c r="D21" s="953"/>
      <c r="E21" s="953"/>
      <c r="F21" s="953"/>
      <c r="G21" s="953"/>
      <c r="H21" s="953"/>
      <c r="I21" s="953"/>
      <c r="J21" s="953"/>
      <c r="K21" s="953"/>
      <c r="L21" s="953"/>
      <c r="M21" s="953"/>
      <c r="N21" s="953"/>
      <c r="O21" s="953"/>
      <c r="P21" s="953"/>
      <c r="Q21" s="139"/>
      <c r="S21" s="86"/>
      <c r="BA21" s="2"/>
      <c r="BB21" s="953"/>
      <c r="BC21" s="953"/>
      <c r="BD21" s="953"/>
      <c r="BE21" s="953"/>
      <c r="BF21" s="953"/>
      <c r="BG21" s="953"/>
      <c r="BH21" s="953"/>
      <c r="BI21" s="953"/>
      <c r="BJ21" s="953"/>
      <c r="BK21" s="953"/>
      <c r="BL21" s="953"/>
      <c r="BM21" s="953"/>
      <c r="BN21" s="953"/>
      <c r="BO21" s="953"/>
      <c r="BP21" s="953"/>
      <c r="BQ21" s="139"/>
    </row>
    <row r="22" spans="1:69" ht="40.5" hidden="1" customHeight="1">
      <c r="A22" s="2"/>
      <c r="B22" s="953"/>
      <c r="C22" s="953"/>
      <c r="D22" s="953"/>
      <c r="E22" s="953"/>
      <c r="F22" s="953"/>
      <c r="G22" s="953"/>
      <c r="H22" s="953"/>
      <c r="I22" s="953"/>
      <c r="J22" s="953"/>
      <c r="K22" s="953"/>
      <c r="L22" s="953"/>
      <c r="M22" s="953"/>
      <c r="N22" s="953"/>
      <c r="O22" s="953"/>
      <c r="P22" s="953"/>
      <c r="Q22" s="139"/>
      <c r="S22" s="86"/>
      <c r="BA22" s="2"/>
      <c r="BB22" s="953"/>
      <c r="BC22" s="953"/>
      <c r="BD22" s="953"/>
      <c r="BE22" s="953"/>
      <c r="BF22" s="953"/>
      <c r="BG22" s="953"/>
      <c r="BH22" s="953"/>
      <c r="BI22" s="953"/>
      <c r="BJ22" s="953"/>
      <c r="BK22" s="953"/>
      <c r="BL22" s="953"/>
      <c r="BM22" s="953"/>
      <c r="BN22" s="953"/>
      <c r="BO22" s="953"/>
      <c r="BP22" s="953"/>
      <c r="BQ22" s="139"/>
    </row>
    <row r="23" spans="1:69" ht="10.199999999999999" hidden="1" customHeight="1">
      <c r="A23" s="2"/>
      <c r="B23" s="600"/>
      <c r="C23" s="600"/>
      <c r="D23" s="600"/>
      <c r="E23" s="600"/>
      <c r="F23" s="600"/>
      <c r="G23" s="600"/>
      <c r="H23" s="600"/>
      <c r="I23" s="600"/>
      <c r="J23" s="600"/>
      <c r="K23" s="600"/>
      <c r="L23" s="600"/>
      <c r="M23" s="600"/>
      <c r="N23" s="600"/>
      <c r="O23" s="600"/>
      <c r="P23" s="600"/>
      <c r="Q23" s="139"/>
      <c r="S23" s="86"/>
      <c r="BA23" s="2"/>
      <c r="BB23" s="600"/>
      <c r="BC23" s="600"/>
      <c r="BD23" s="600"/>
      <c r="BE23" s="600"/>
      <c r="BF23" s="600"/>
      <c r="BG23" s="600"/>
      <c r="BH23" s="600"/>
      <c r="BI23" s="600"/>
      <c r="BJ23" s="600"/>
      <c r="BK23" s="600"/>
      <c r="BL23" s="600"/>
      <c r="BM23" s="600"/>
      <c r="BN23" s="600"/>
      <c r="BO23" s="600"/>
      <c r="BP23" s="600"/>
      <c r="BQ23" s="139"/>
    </row>
    <row r="24" spans="1:69" ht="18.600000000000001" hidden="1" customHeight="1">
      <c r="A24" s="2"/>
      <c r="B24" s="953"/>
      <c r="C24" s="953"/>
      <c r="D24" s="953"/>
      <c r="E24" s="953"/>
      <c r="F24" s="953"/>
      <c r="G24" s="953"/>
      <c r="H24" s="953"/>
      <c r="I24" s="953"/>
      <c r="J24" s="953"/>
      <c r="K24" s="953"/>
      <c r="L24" s="953"/>
      <c r="M24" s="953"/>
      <c r="N24" s="953"/>
      <c r="O24" s="953"/>
      <c r="P24" s="953"/>
      <c r="Q24" s="139"/>
      <c r="S24" s="86"/>
      <c r="BA24" s="2"/>
      <c r="BB24" s="953"/>
      <c r="BC24" s="953"/>
      <c r="BD24" s="953"/>
      <c r="BE24" s="953"/>
      <c r="BF24" s="953"/>
      <c r="BG24" s="953"/>
      <c r="BH24" s="953"/>
      <c r="BI24" s="953"/>
      <c r="BJ24" s="953"/>
      <c r="BK24" s="953"/>
      <c r="BL24" s="953"/>
      <c r="BM24" s="953"/>
      <c r="BN24" s="953"/>
      <c r="BO24" s="953"/>
      <c r="BP24" s="953"/>
      <c r="BQ24" s="139"/>
    </row>
    <row r="25" spans="1:69" ht="10.199999999999999" hidden="1" customHeight="1">
      <c r="A25" s="2"/>
      <c r="B25" s="600"/>
      <c r="C25" s="600"/>
      <c r="D25" s="600"/>
      <c r="E25" s="600"/>
      <c r="F25" s="600"/>
      <c r="G25" s="600"/>
      <c r="H25" s="600"/>
      <c r="I25" s="600"/>
      <c r="J25" s="600"/>
      <c r="K25" s="600"/>
      <c r="L25" s="600"/>
      <c r="M25" s="600"/>
      <c r="N25" s="600"/>
      <c r="O25" s="600"/>
      <c r="P25" s="600"/>
      <c r="Q25" s="139"/>
      <c r="S25" s="86"/>
      <c r="BA25" s="2"/>
      <c r="BB25" s="600"/>
      <c r="BC25" s="600"/>
      <c r="BD25" s="600"/>
      <c r="BE25" s="600"/>
      <c r="BF25" s="600"/>
      <c r="BG25" s="600"/>
      <c r="BH25" s="600"/>
      <c r="BI25" s="600"/>
      <c r="BJ25" s="600"/>
      <c r="BK25" s="600"/>
      <c r="BL25" s="600"/>
      <c r="BM25" s="600"/>
      <c r="BN25" s="600"/>
      <c r="BO25" s="600"/>
      <c r="BP25" s="600"/>
      <c r="BQ25" s="139"/>
    </row>
    <row r="26" spans="1:69" ht="33" customHeight="1">
      <c r="A26" s="2"/>
      <c r="B26" s="900" t="s">
        <v>2389</v>
      </c>
      <c r="C26" s="900"/>
      <c r="D26" s="900"/>
      <c r="E26" s="900"/>
      <c r="F26" s="900"/>
      <c r="G26" s="900"/>
      <c r="H26" s="900"/>
      <c r="I26" s="900"/>
      <c r="J26" s="900"/>
      <c r="K26" s="900"/>
      <c r="L26" s="900"/>
      <c r="M26" s="900"/>
      <c r="N26" s="900"/>
      <c r="O26" s="900"/>
      <c r="P26" s="900"/>
      <c r="Q26" s="2"/>
      <c r="BA26" s="2"/>
      <c r="BB26" s="900" t="s">
        <v>2389</v>
      </c>
      <c r="BC26" s="900"/>
      <c r="BD26" s="900"/>
      <c r="BE26" s="900"/>
      <c r="BF26" s="900"/>
      <c r="BG26" s="900"/>
      <c r="BH26" s="900"/>
      <c r="BI26" s="900"/>
      <c r="BJ26" s="900"/>
      <c r="BK26" s="900"/>
      <c r="BL26" s="900"/>
      <c r="BM26" s="900"/>
      <c r="BN26" s="900"/>
      <c r="BO26" s="900"/>
      <c r="BP26" s="900"/>
      <c r="BQ26" s="2"/>
    </row>
    <row r="27" spans="1:69" ht="10.199999999999999" customHeight="1">
      <c r="A27" s="2"/>
      <c r="B27" s="2"/>
      <c r="C27" s="2"/>
      <c r="D27" s="2"/>
      <c r="E27" s="2"/>
      <c r="F27" s="2"/>
      <c r="G27" s="2"/>
      <c r="H27" s="2"/>
      <c r="I27" s="2"/>
      <c r="J27" s="2"/>
      <c r="K27" s="2"/>
      <c r="L27" s="2"/>
      <c r="M27" s="2"/>
      <c r="N27" s="2"/>
      <c r="O27" s="2"/>
      <c r="P27" s="2"/>
      <c r="Q27" s="2"/>
      <c r="BA27" s="2"/>
      <c r="BB27" s="2"/>
      <c r="BC27" s="2"/>
      <c r="BD27" s="2"/>
      <c r="BE27" s="2"/>
      <c r="BF27" s="2"/>
      <c r="BG27" s="2"/>
      <c r="BH27" s="2"/>
      <c r="BI27" s="2"/>
      <c r="BJ27" s="2"/>
      <c r="BK27" s="2"/>
      <c r="BL27" s="2"/>
      <c r="BM27" s="2"/>
      <c r="BN27" s="2"/>
      <c r="BO27" s="2"/>
      <c r="BP27" s="2"/>
      <c r="BQ27" s="2"/>
    </row>
    <row r="28" spans="1:69" ht="33" customHeight="1">
      <c r="A28" s="2"/>
      <c r="B28" s="900" t="s">
        <v>2390</v>
      </c>
      <c r="C28" s="900"/>
      <c r="D28" s="900"/>
      <c r="E28" s="900"/>
      <c r="F28" s="900"/>
      <c r="G28" s="900"/>
      <c r="H28" s="900"/>
      <c r="I28" s="900"/>
      <c r="J28" s="900"/>
      <c r="K28" s="900"/>
      <c r="L28" s="900"/>
      <c r="M28" s="900"/>
      <c r="N28" s="900"/>
      <c r="O28" s="900"/>
      <c r="P28" s="900"/>
      <c r="Q28" s="139"/>
      <c r="S28" s="86"/>
      <c r="BA28" s="2"/>
      <c r="BB28" s="900" t="s">
        <v>2390</v>
      </c>
      <c r="BC28" s="900"/>
      <c r="BD28" s="900"/>
      <c r="BE28" s="900"/>
      <c r="BF28" s="900"/>
      <c r="BG28" s="900"/>
      <c r="BH28" s="900"/>
      <c r="BI28" s="900"/>
      <c r="BJ28" s="900"/>
      <c r="BK28" s="900"/>
      <c r="BL28" s="900"/>
      <c r="BM28" s="900"/>
      <c r="BN28" s="900"/>
      <c r="BO28" s="900"/>
      <c r="BP28" s="900"/>
      <c r="BQ28" s="139"/>
    </row>
    <row r="29" spans="1:69" s="170" customFormat="1" ht="5.4" customHeight="1">
      <c r="A29" s="26"/>
      <c r="B29" s="172"/>
      <c r="C29" s="172"/>
      <c r="D29" s="172"/>
      <c r="E29" s="172"/>
      <c r="F29" s="172"/>
      <c r="G29" s="172"/>
      <c r="H29" s="172"/>
      <c r="I29" s="172"/>
      <c r="J29" s="172"/>
      <c r="K29" s="172"/>
      <c r="L29" s="172"/>
      <c r="M29" s="172"/>
      <c r="N29" s="172"/>
      <c r="O29" s="172"/>
      <c r="P29" s="172"/>
      <c r="Q29" s="26"/>
      <c r="BA29" s="26"/>
      <c r="BB29" s="172"/>
      <c r="BC29" s="172"/>
      <c r="BD29" s="172"/>
      <c r="BE29" s="172"/>
      <c r="BF29" s="172"/>
      <c r="BG29" s="172"/>
      <c r="BH29" s="172"/>
      <c r="BI29" s="172"/>
      <c r="BJ29" s="172"/>
      <c r="BK29" s="172"/>
      <c r="BL29" s="172"/>
      <c r="BM29" s="172"/>
      <c r="BN29" s="172"/>
      <c r="BO29" s="172"/>
      <c r="BP29" s="172"/>
      <c r="BQ29" s="26"/>
    </row>
    <row r="30" spans="1:69" s="170" customFormat="1" ht="19.2" customHeight="1">
      <c r="A30" s="171"/>
      <c r="B30" s="951" t="s">
        <v>2384</v>
      </c>
      <c r="C30" s="951"/>
      <c r="D30" s="951"/>
      <c r="E30" s="951"/>
      <c r="F30" s="951"/>
      <c r="G30" s="951"/>
      <c r="H30" s="951"/>
      <c r="I30" s="951"/>
      <c r="J30" s="951"/>
      <c r="K30" s="951"/>
      <c r="L30" s="951"/>
      <c r="M30" s="951"/>
      <c r="N30" s="951"/>
      <c r="O30" s="951"/>
      <c r="P30" s="951"/>
      <c r="Q30" s="171"/>
      <c r="R30" s="171"/>
      <c r="S30" s="171"/>
      <c r="T30" s="171"/>
      <c r="U30" s="171"/>
      <c r="V30" s="171"/>
      <c r="W30" s="171"/>
      <c r="X30" s="171"/>
      <c r="Y30" s="171"/>
      <c r="Z30" s="171"/>
      <c r="AA30" s="171"/>
      <c r="AB30" s="171"/>
      <c r="AC30" s="171"/>
      <c r="AD30" s="171"/>
      <c r="AE30" s="171"/>
      <c r="AF30" s="171"/>
      <c r="AG30" s="171"/>
      <c r="AH30" s="171"/>
      <c r="AI30" s="171"/>
      <c r="AJ30" s="171"/>
      <c r="AK30" s="171"/>
      <c r="AL30" s="171"/>
      <c r="AM30" s="171"/>
      <c r="AN30" s="171"/>
      <c r="AO30" s="171"/>
      <c r="AP30" s="171"/>
      <c r="AQ30" s="171"/>
      <c r="AR30" s="171"/>
      <c r="AS30" s="171"/>
      <c r="AT30" s="171"/>
      <c r="AU30" s="171"/>
      <c r="AV30" s="171"/>
      <c r="AW30" s="171"/>
      <c r="AX30" s="171"/>
      <c r="AY30" s="171"/>
      <c r="BA30" s="171"/>
      <c r="BB30" s="951" t="s">
        <v>2384</v>
      </c>
      <c r="BC30" s="951"/>
      <c r="BD30" s="951"/>
      <c r="BE30" s="951"/>
      <c r="BF30" s="951"/>
      <c r="BG30" s="951"/>
      <c r="BH30" s="951"/>
      <c r="BI30" s="951"/>
      <c r="BJ30" s="951"/>
      <c r="BK30" s="951"/>
      <c r="BL30" s="951"/>
      <c r="BM30" s="951"/>
      <c r="BN30" s="951"/>
      <c r="BO30" s="951"/>
      <c r="BP30" s="951"/>
      <c r="BQ30" s="171"/>
    </row>
    <row r="31" spans="1:69" ht="10.8" customHeight="1">
      <c r="A31" s="2"/>
      <c r="B31" s="26"/>
      <c r="C31" s="26"/>
      <c r="D31" s="26"/>
      <c r="E31" s="26"/>
      <c r="F31" s="26"/>
      <c r="G31" s="26"/>
      <c r="H31" s="26"/>
      <c r="I31" s="26"/>
      <c r="J31" s="26"/>
      <c r="K31" s="26"/>
      <c r="L31" s="26"/>
      <c r="M31" s="26"/>
      <c r="N31" s="26"/>
      <c r="O31" s="2"/>
      <c r="P31" s="2"/>
      <c r="Q31" s="2"/>
      <c r="BA31" s="2"/>
      <c r="BB31" s="26"/>
      <c r="BC31" s="26"/>
      <c r="BD31" s="26"/>
      <c r="BE31" s="26"/>
      <c r="BF31" s="26"/>
      <c r="BG31" s="26"/>
      <c r="BH31" s="26"/>
      <c r="BI31" s="26"/>
      <c r="BJ31" s="26"/>
      <c r="BK31" s="26"/>
      <c r="BL31" s="26"/>
      <c r="BM31" s="26"/>
      <c r="BN31" s="26"/>
      <c r="BO31" s="2"/>
      <c r="BP31" s="2"/>
      <c r="BQ31" s="2"/>
    </row>
    <row r="32" spans="1:69" ht="17.25" customHeight="1">
      <c r="A32" s="2"/>
      <c r="B32" s="26"/>
      <c r="C32" s="13"/>
      <c r="D32" s="952">
        <f>第1号!K3</f>
        <v>0</v>
      </c>
      <c r="E32" s="957"/>
      <c r="F32" s="26" t="s">
        <v>2439</v>
      </c>
      <c r="G32" s="119">
        <f>第1号!N3</f>
        <v>0</v>
      </c>
      <c r="H32" s="26" t="s">
        <v>2440</v>
      </c>
      <c r="I32" s="119">
        <f>第1号!P3</f>
        <v>0</v>
      </c>
      <c r="J32" s="26" t="s">
        <v>2441</v>
      </c>
      <c r="K32" s="26"/>
      <c r="L32" s="26"/>
      <c r="M32" s="26"/>
      <c r="N32" s="26"/>
      <c r="O32" s="2"/>
      <c r="P32" s="2"/>
      <c r="Q32" s="2"/>
      <c r="BA32" s="2"/>
      <c r="BB32" s="26"/>
      <c r="BC32" s="13"/>
      <c r="BD32" s="952" t="s">
        <v>3052</v>
      </c>
      <c r="BE32" s="952"/>
      <c r="BF32" s="26" t="s">
        <v>2439</v>
      </c>
      <c r="BG32" s="119">
        <v>3</v>
      </c>
      <c r="BH32" s="26" t="s">
        <v>2440</v>
      </c>
      <c r="BI32" s="119">
        <v>1</v>
      </c>
      <c r="BJ32" s="26" t="s">
        <v>2441</v>
      </c>
      <c r="BK32" s="26"/>
      <c r="BL32" s="26"/>
      <c r="BM32" s="26"/>
      <c r="BN32" s="26"/>
      <c r="BO32" s="2"/>
      <c r="BP32" s="2"/>
      <c r="BQ32" s="2"/>
    </row>
    <row r="33" spans="1:69" ht="17.25" customHeight="1">
      <c r="A33" s="2"/>
      <c r="B33" s="26"/>
      <c r="C33" s="26"/>
      <c r="D33" s="26"/>
      <c r="E33" s="26"/>
      <c r="F33" s="26"/>
      <c r="G33" s="26"/>
      <c r="H33" s="26"/>
      <c r="I33" s="26"/>
      <c r="J33" s="26"/>
      <c r="K33" s="26"/>
      <c r="L33" s="26"/>
      <c r="M33" s="26"/>
      <c r="N33" s="26"/>
      <c r="O33" s="2"/>
      <c r="P33" s="2"/>
      <c r="Q33" s="2"/>
      <c r="BA33" s="2"/>
      <c r="BB33" s="26"/>
      <c r="BC33" s="26"/>
      <c r="BD33" s="26"/>
      <c r="BE33" s="26"/>
      <c r="BF33" s="26"/>
      <c r="BG33" s="26"/>
      <c r="BH33" s="26"/>
      <c r="BI33" s="26"/>
      <c r="BJ33" s="26"/>
      <c r="BK33" s="26"/>
      <c r="BL33" s="26"/>
      <c r="BM33" s="26"/>
      <c r="BN33" s="26"/>
      <c r="BO33" s="2"/>
      <c r="BP33" s="2"/>
      <c r="BQ33" s="2"/>
    </row>
    <row r="34" spans="1:69" ht="17.25" customHeight="1">
      <c r="A34" s="2"/>
      <c r="B34" s="26"/>
      <c r="C34" s="2"/>
      <c r="D34" s="26" t="s">
        <v>529</v>
      </c>
      <c r="E34" s="26"/>
      <c r="F34" s="26"/>
      <c r="G34" s="26"/>
      <c r="H34" s="26"/>
      <c r="I34" s="26"/>
      <c r="J34" s="26"/>
      <c r="K34" s="26"/>
      <c r="L34" s="26"/>
      <c r="M34" s="26"/>
      <c r="N34" s="26"/>
      <c r="O34" s="2"/>
      <c r="P34" s="2"/>
      <c r="Q34" s="2"/>
      <c r="BA34" s="2"/>
      <c r="BB34" s="26"/>
      <c r="BC34" s="2"/>
      <c r="BD34" s="26" t="s">
        <v>529</v>
      </c>
      <c r="BE34" s="26"/>
      <c r="BF34" s="26"/>
      <c r="BG34" s="26"/>
      <c r="BH34" s="26"/>
      <c r="BI34" s="26"/>
      <c r="BJ34" s="26"/>
      <c r="BK34" s="26"/>
      <c r="BL34" s="26"/>
      <c r="BM34" s="26"/>
      <c r="BN34" s="26"/>
      <c r="BO34" s="2"/>
      <c r="BP34" s="2"/>
      <c r="BQ34" s="2"/>
    </row>
    <row r="35" spans="1:69" ht="17.25" customHeight="1">
      <c r="A35" s="2"/>
      <c r="B35" s="26"/>
      <c r="C35" s="26"/>
      <c r="D35" s="26"/>
      <c r="E35" s="949">
        <f>第1号!L9</f>
        <v>0</v>
      </c>
      <c r="F35" s="949"/>
      <c r="G35" s="949"/>
      <c r="H35" s="949"/>
      <c r="I35" s="949"/>
      <c r="J35" s="949"/>
      <c r="K35" s="949"/>
      <c r="L35" s="949"/>
      <c r="M35" s="949"/>
      <c r="N35" s="949"/>
      <c r="O35" s="931"/>
      <c r="P35" s="931"/>
      <c r="Q35" s="2"/>
      <c r="BA35" s="2"/>
      <c r="BB35" s="26"/>
      <c r="BC35" s="26"/>
      <c r="BD35" s="26"/>
      <c r="BE35" s="949" t="s">
        <v>2750</v>
      </c>
      <c r="BF35" s="949"/>
      <c r="BG35" s="949"/>
      <c r="BH35" s="949"/>
      <c r="BI35" s="949"/>
      <c r="BJ35" s="949"/>
      <c r="BK35" s="949"/>
      <c r="BL35" s="949"/>
      <c r="BM35" s="949"/>
      <c r="BN35" s="949"/>
      <c r="BO35" s="949"/>
      <c r="BP35" s="949"/>
      <c r="BQ35" s="2"/>
    </row>
    <row r="36" spans="1:69" ht="17.25" customHeight="1">
      <c r="A36" s="2"/>
      <c r="B36" s="26"/>
      <c r="C36" s="26"/>
      <c r="D36" s="26" t="s">
        <v>2442</v>
      </c>
      <c r="E36" s="143"/>
      <c r="F36" s="143"/>
      <c r="G36" s="143"/>
      <c r="H36" s="143"/>
      <c r="I36" s="143"/>
      <c r="J36" s="143"/>
      <c r="K36" s="143"/>
      <c r="L36" s="143"/>
      <c r="M36" s="143"/>
      <c r="N36" s="143"/>
      <c r="O36" s="143"/>
      <c r="P36" s="2"/>
      <c r="Q36" s="2"/>
      <c r="BA36" s="2"/>
      <c r="BB36" s="26"/>
      <c r="BC36" s="26"/>
      <c r="BD36" s="26" t="s">
        <v>2442</v>
      </c>
      <c r="BE36" s="143"/>
      <c r="BF36" s="143"/>
      <c r="BG36" s="143"/>
      <c r="BH36" s="143"/>
      <c r="BI36" s="143"/>
      <c r="BJ36" s="143"/>
      <c r="BK36" s="143"/>
      <c r="BL36" s="143"/>
      <c r="BM36" s="143"/>
      <c r="BN36" s="143"/>
      <c r="BO36" s="143"/>
      <c r="BP36" s="2"/>
      <c r="BQ36" s="2"/>
    </row>
    <row r="37" spans="1:69" ht="17.25" customHeight="1">
      <c r="A37" s="2"/>
      <c r="B37" s="26"/>
      <c r="C37" s="26"/>
      <c r="D37" s="26"/>
      <c r="E37" s="949">
        <f>第1号!J10</f>
        <v>0</v>
      </c>
      <c r="F37" s="949"/>
      <c r="G37" s="949"/>
      <c r="H37" s="949"/>
      <c r="I37" s="949"/>
      <c r="J37" s="949"/>
      <c r="K37" s="949"/>
      <c r="L37" s="949"/>
      <c r="M37" s="949"/>
      <c r="N37" s="949"/>
      <c r="O37" s="931"/>
      <c r="P37" s="931"/>
      <c r="Q37" s="2"/>
      <c r="BA37" s="2"/>
      <c r="BB37" s="26"/>
      <c r="BC37" s="26"/>
      <c r="BD37" s="26"/>
      <c r="BE37" s="949" t="s">
        <v>2751</v>
      </c>
      <c r="BF37" s="949"/>
      <c r="BG37" s="949"/>
      <c r="BH37" s="949"/>
      <c r="BI37" s="949"/>
      <c r="BJ37" s="949"/>
      <c r="BK37" s="949"/>
      <c r="BL37" s="949"/>
      <c r="BM37" s="949"/>
      <c r="BN37" s="949"/>
      <c r="BO37" s="949"/>
      <c r="BP37" s="949"/>
      <c r="BQ37" s="2"/>
    </row>
    <row r="38" spans="1:69" ht="14.4">
      <c r="A38" s="2"/>
      <c r="B38" s="26"/>
      <c r="C38" s="26"/>
      <c r="D38" s="26" t="s">
        <v>2443</v>
      </c>
      <c r="E38" s="26"/>
      <c r="F38" s="26"/>
      <c r="G38" s="26"/>
      <c r="H38" s="26"/>
      <c r="I38" s="26"/>
      <c r="J38" s="26"/>
      <c r="K38" s="26"/>
      <c r="L38" s="26"/>
      <c r="M38" s="26"/>
      <c r="N38" s="26"/>
      <c r="O38" s="2"/>
      <c r="P38" s="2"/>
      <c r="Q38" s="2"/>
      <c r="BA38" s="2"/>
      <c r="BB38" s="26"/>
      <c r="BC38" s="26"/>
      <c r="BD38" s="26" t="s">
        <v>2443</v>
      </c>
      <c r="BE38" s="26"/>
      <c r="BF38" s="26"/>
      <c r="BG38" s="26"/>
      <c r="BH38" s="26"/>
      <c r="BI38" s="26"/>
      <c r="BJ38" s="26"/>
      <c r="BK38" s="26"/>
      <c r="BL38" s="26"/>
      <c r="BM38" s="26"/>
      <c r="BN38" s="26"/>
      <c r="BO38" s="2"/>
      <c r="BP38" s="2"/>
      <c r="BQ38" s="2"/>
    </row>
    <row r="39" spans="1:69" ht="19.2" customHeight="1">
      <c r="A39" s="2"/>
      <c r="B39" s="26"/>
      <c r="C39" s="26"/>
      <c r="D39" s="26"/>
      <c r="E39" s="950">
        <f>第1号!J11</f>
        <v>0</v>
      </c>
      <c r="F39" s="950"/>
      <c r="G39" s="950"/>
      <c r="H39" s="950"/>
      <c r="I39" s="950"/>
      <c r="J39" s="183"/>
      <c r="K39" s="950">
        <f>第1号!M11</f>
        <v>0</v>
      </c>
      <c r="L39" s="950"/>
      <c r="M39" s="950"/>
      <c r="N39" s="950"/>
      <c r="O39" s="930"/>
      <c r="P39" s="2"/>
      <c r="Q39" s="2"/>
      <c r="BA39" s="2"/>
      <c r="BB39" s="26"/>
      <c r="BC39" s="26"/>
      <c r="BD39" s="26"/>
      <c r="BE39" s="950" t="s">
        <v>3032</v>
      </c>
      <c r="BF39" s="950"/>
      <c r="BG39" s="950"/>
      <c r="BH39" s="950"/>
      <c r="BI39" s="950"/>
      <c r="BJ39" s="183"/>
      <c r="BK39" s="950" t="s">
        <v>3033</v>
      </c>
      <c r="BL39" s="950"/>
      <c r="BM39" s="950"/>
      <c r="BN39" s="950"/>
      <c r="BO39" s="950"/>
      <c r="BP39" s="2"/>
      <c r="BQ39" s="2"/>
    </row>
    <row r="40" spans="1:69" ht="7.95" customHeight="1">
      <c r="A40" s="2"/>
      <c r="B40" s="26"/>
      <c r="C40" s="26"/>
      <c r="D40" s="26"/>
      <c r="E40" s="26"/>
      <c r="F40" s="26"/>
      <c r="G40" s="26"/>
      <c r="H40" s="26"/>
      <c r="I40" s="26"/>
      <c r="J40" s="26"/>
      <c r="K40" s="26"/>
      <c r="L40" s="26"/>
      <c r="M40" s="26"/>
      <c r="N40" s="26"/>
      <c r="O40" s="10"/>
      <c r="P40" s="2"/>
      <c r="Q40" s="2"/>
      <c r="BA40" s="2"/>
      <c r="BB40" s="26"/>
      <c r="BC40" s="26"/>
      <c r="BD40" s="26"/>
      <c r="BE40" s="26"/>
      <c r="BF40" s="26"/>
      <c r="BG40" s="26"/>
      <c r="BH40" s="26"/>
      <c r="BI40" s="26"/>
      <c r="BJ40" s="26"/>
      <c r="BK40" s="26"/>
      <c r="BL40" s="26"/>
      <c r="BM40" s="26"/>
      <c r="BN40" s="26"/>
      <c r="BO40" s="10"/>
      <c r="BP40" s="2"/>
      <c r="BQ40" s="2"/>
    </row>
    <row r="41" spans="1:69" ht="17.399999999999999" customHeight="1">
      <c r="B41" s="169" t="s">
        <v>2387</v>
      </c>
      <c r="C41" s="169"/>
      <c r="D41" s="169"/>
      <c r="E41" s="172"/>
      <c r="F41" s="172"/>
      <c r="G41" s="172"/>
      <c r="H41" s="172"/>
      <c r="I41" s="172"/>
      <c r="J41" s="172"/>
      <c r="K41" s="172"/>
      <c r="L41" s="172"/>
      <c r="M41" s="172"/>
      <c r="N41" s="172"/>
      <c r="O41" s="172"/>
      <c r="P41" s="172"/>
      <c r="Q41" s="172"/>
      <c r="R41" s="2"/>
      <c r="BB41" s="169" t="s">
        <v>2387</v>
      </c>
      <c r="BC41" s="169"/>
      <c r="BD41" s="169"/>
      <c r="BE41" s="172"/>
      <c r="BF41" s="172"/>
      <c r="BG41" s="172"/>
      <c r="BH41" s="172"/>
      <c r="BI41" s="172"/>
      <c r="BJ41" s="172"/>
      <c r="BK41" s="172"/>
      <c r="BL41" s="172"/>
      <c r="BM41" s="172"/>
      <c r="BN41" s="172"/>
      <c r="BO41" s="172"/>
      <c r="BP41" s="172"/>
      <c r="BQ41" s="172"/>
    </row>
    <row r="42" spans="1:69" ht="14.4">
      <c r="A42" s="2"/>
      <c r="B42" s="26"/>
      <c r="C42" s="26"/>
      <c r="D42" s="26"/>
      <c r="E42" s="26"/>
      <c r="F42" s="26"/>
      <c r="G42" s="26"/>
      <c r="H42" s="26"/>
      <c r="I42" s="26"/>
      <c r="J42" s="26"/>
      <c r="K42" s="26"/>
      <c r="L42" s="26"/>
      <c r="M42" s="26"/>
      <c r="N42" s="26"/>
      <c r="O42" s="10"/>
      <c r="P42" s="2"/>
      <c r="Q42" s="2"/>
      <c r="BA42" s="2"/>
      <c r="BB42" s="26"/>
      <c r="BC42" s="26"/>
      <c r="BD42" s="26"/>
      <c r="BE42" s="26"/>
      <c r="BF42" s="26"/>
      <c r="BG42" s="26"/>
      <c r="BH42" s="26"/>
      <c r="BI42" s="26"/>
      <c r="BJ42" s="26"/>
      <c r="BK42" s="26"/>
      <c r="BL42" s="26"/>
      <c r="BM42" s="26"/>
      <c r="BN42" s="26"/>
      <c r="BO42" s="10"/>
      <c r="BP42" s="2"/>
      <c r="BQ42" s="2"/>
    </row>
    <row r="43" spans="1:69" ht="14.4">
      <c r="E43" s="26"/>
      <c r="F43" s="26"/>
      <c r="G43" s="26"/>
      <c r="H43" s="26"/>
      <c r="I43" s="26"/>
      <c r="J43" s="26"/>
      <c r="K43" s="26"/>
      <c r="L43" s="26"/>
      <c r="M43" s="26"/>
      <c r="N43" s="26"/>
      <c r="O43" s="26"/>
      <c r="P43" s="26"/>
      <c r="Q43" s="2"/>
      <c r="R43" s="2"/>
      <c r="BE43" s="26"/>
      <c r="BF43" s="26"/>
      <c r="BG43" s="26"/>
      <c r="BH43" s="26"/>
      <c r="BI43" s="26"/>
      <c r="BJ43" s="26"/>
      <c r="BK43" s="26"/>
      <c r="BL43" s="26"/>
      <c r="BM43" s="26"/>
      <c r="BN43" s="26"/>
      <c r="BO43" s="26"/>
      <c r="BP43" s="26"/>
      <c r="BQ43" s="2"/>
    </row>
    <row r="44" spans="1:69" ht="14.4">
      <c r="E44" s="26"/>
      <c r="F44" s="26"/>
      <c r="G44" s="26"/>
      <c r="H44" s="26"/>
      <c r="I44" s="26"/>
      <c r="J44" s="26"/>
      <c r="K44" s="26"/>
      <c r="L44" s="26"/>
      <c r="M44" s="26"/>
      <c r="N44" s="26"/>
      <c r="O44" s="26"/>
      <c r="P44" s="26"/>
      <c r="Q44" s="2"/>
      <c r="R44" s="2"/>
      <c r="BE44" s="26"/>
      <c r="BF44" s="26"/>
      <c r="BG44" s="26"/>
      <c r="BH44" s="26"/>
      <c r="BI44" s="26"/>
      <c r="BJ44" s="26"/>
      <c r="BK44" s="26"/>
      <c r="BL44" s="26"/>
      <c r="BM44" s="26"/>
      <c r="BN44" s="26"/>
      <c r="BO44" s="26"/>
      <c r="BP44" s="26"/>
      <c r="BQ44" s="2"/>
    </row>
    <row r="45" spans="1:69" ht="14.4">
      <c r="E45" s="26"/>
      <c r="F45" s="26"/>
      <c r="G45" s="26"/>
      <c r="H45" s="26"/>
      <c r="I45" s="26"/>
      <c r="J45" s="26"/>
      <c r="K45" s="26"/>
      <c r="L45" s="26"/>
      <c r="M45" s="26"/>
      <c r="N45" s="26"/>
      <c r="O45" s="26"/>
      <c r="P45" s="26"/>
      <c r="Q45" s="2"/>
      <c r="R45" s="2"/>
      <c r="BE45" s="26"/>
      <c r="BF45" s="26"/>
      <c r="BG45" s="26"/>
      <c r="BH45" s="26"/>
      <c r="BI45" s="26"/>
      <c r="BJ45" s="26"/>
      <c r="BK45" s="26"/>
      <c r="BL45" s="26"/>
      <c r="BM45" s="26"/>
      <c r="BN45" s="26"/>
      <c r="BO45" s="26"/>
      <c r="BP45" s="26"/>
      <c r="BQ45" s="2"/>
    </row>
  </sheetData>
  <sheetProtection algorithmName="SHA-512" hashValue="oetfmT5iWCepMc1ZodDz1HanffyKH9iFKEBcWVNvh3cH8+hMUwEktTI5Z2WJV/Drnftffze/C7aERmT3ZE/7qA==" saltValue="atcwRaEYFppDQ6R2fixRKA==" spinCount="100000" sheet="1" formatCells="0"/>
  <mergeCells count="36">
    <mergeCell ref="B30:P30"/>
    <mergeCell ref="B3:O3"/>
    <mergeCell ref="B9:O9"/>
    <mergeCell ref="B10:O10"/>
    <mergeCell ref="B11:O11"/>
    <mergeCell ref="C12:O12"/>
    <mergeCell ref="B19:P19"/>
    <mergeCell ref="B21:P21"/>
    <mergeCell ref="B22:P22"/>
    <mergeCell ref="B24:P24"/>
    <mergeCell ref="B26:P26"/>
    <mergeCell ref="B28:P28"/>
    <mergeCell ref="B4:O4"/>
    <mergeCell ref="D32:E32"/>
    <mergeCell ref="E35:P35"/>
    <mergeCell ref="E37:P37"/>
    <mergeCell ref="E39:I39"/>
    <mergeCell ref="K39:O39"/>
    <mergeCell ref="BB3:BO3"/>
    <mergeCell ref="BB4:BO4"/>
    <mergeCell ref="BB9:BO9"/>
    <mergeCell ref="BB10:BO10"/>
    <mergeCell ref="BB11:BO11"/>
    <mergeCell ref="BC12:BO12"/>
    <mergeCell ref="BB19:BP19"/>
    <mergeCell ref="BB21:BP21"/>
    <mergeCell ref="BB22:BP22"/>
    <mergeCell ref="BB24:BP24"/>
    <mergeCell ref="BE37:BP37"/>
    <mergeCell ref="BE39:BI39"/>
    <mergeCell ref="BK39:BO39"/>
    <mergeCell ref="BB26:BP26"/>
    <mergeCell ref="BB28:BP28"/>
    <mergeCell ref="BB30:BP30"/>
    <mergeCell ref="BD32:BE32"/>
    <mergeCell ref="BE35:BP35"/>
  </mergeCells>
  <phoneticPr fontId="64"/>
  <pageMargins left="0.70866141732283472" right="0.70866141732283472" top="0.74803149606299213" bottom="0.74803149606299213" header="0.31496062992125984" footer="0.31496062992125984"/>
  <pageSetup paperSize="9" orientation="portrait" blackAndWhite="1"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20">
    <tabColor theme="0" tint="-0.249977111117893"/>
  </sheetPr>
  <dimension ref="A1:BT40"/>
  <sheetViews>
    <sheetView showGridLines="0" showZeros="0" view="pageBreakPreview" topLeftCell="A16" zoomScaleNormal="100" zoomScaleSheetLayoutView="100" workbookViewId="0">
      <selection activeCell="BP31" sqref="BP31"/>
    </sheetView>
  </sheetViews>
  <sheetFormatPr defaultColWidth="8.88671875" defaultRowHeight="13.2"/>
  <cols>
    <col min="1" max="1" width="1.6640625" customWidth="1"/>
    <col min="2" max="4" width="2.77734375" customWidth="1"/>
    <col min="5" max="8" width="4.33203125" customWidth="1"/>
    <col min="9" max="10" width="4.77734375" customWidth="1"/>
    <col min="11" max="11" width="3.44140625" customWidth="1"/>
    <col min="15" max="15" width="13.77734375" customWidth="1"/>
    <col min="16" max="16" width="3.44140625" customWidth="1"/>
    <col min="17" max="17" width="3" customWidth="1"/>
    <col min="18" max="18" width="2.109375" customWidth="1"/>
    <col min="19" max="24" width="0" hidden="1" customWidth="1"/>
    <col min="25" max="25" width="17.109375" customWidth="1"/>
    <col min="26" max="51" width="0" hidden="1" customWidth="1"/>
    <col min="53" max="53" width="1.6640625" customWidth="1"/>
    <col min="54" max="56" width="2.77734375" customWidth="1"/>
    <col min="57" max="60" width="4.33203125" customWidth="1"/>
    <col min="61" max="62" width="4.77734375" customWidth="1"/>
    <col min="63" max="63" width="3.44140625" customWidth="1"/>
    <col min="67" max="67" width="13.77734375" customWidth="1"/>
    <col min="68" max="68" width="3.44140625" customWidth="1"/>
    <col min="69" max="69" width="3" customWidth="1"/>
  </cols>
  <sheetData>
    <row r="1" spans="1:69">
      <c r="A1" s="2"/>
      <c r="B1" s="2" t="s">
        <v>444</v>
      </c>
      <c r="C1" s="2"/>
      <c r="D1" s="2"/>
      <c r="E1" s="2"/>
      <c r="F1" s="2"/>
      <c r="G1" s="2"/>
      <c r="H1" s="2"/>
      <c r="I1" s="2"/>
      <c r="J1" s="2"/>
      <c r="K1" s="2"/>
      <c r="L1" s="2"/>
      <c r="M1" s="2"/>
      <c r="N1" s="2"/>
      <c r="O1" s="2"/>
      <c r="P1" s="2"/>
      <c r="Q1" s="2"/>
      <c r="BA1" s="2"/>
      <c r="BB1" s="2" t="s">
        <v>444</v>
      </c>
      <c r="BC1" s="2"/>
      <c r="BD1" s="2"/>
      <c r="BE1" s="2"/>
      <c r="BF1" s="2"/>
      <c r="BG1" s="2"/>
      <c r="BH1" s="2"/>
      <c r="BI1" s="2"/>
      <c r="BJ1" s="2"/>
      <c r="BK1" s="2"/>
      <c r="BL1" s="2"/>
      <c r="BM1" s="2"/>
      <c r="BN1" s="2"/>
      <c r="BO1" s="2"/>
      <c r="BP1" s="2"/>
      <c r="BQ1" s="2"/>
    </row>
    <row r="2" spans="1:69">
      <c r="A2" s="2"/>
      <c r="B2" s="2"/>
      <c r="C2" s="2"/>
      <c r="D2" s="2"/>
      <c r="E2" s="2"/>
      <c r="F2" s="2"/>
      <c r="G2" s="2"/>
      <c r="H2" s="2"/>
      <c r="I2" s="2"/>
      <c r="J2" s="2"/>
      <c r="K2" s="2"/>
      <c r="L2" s="2"/>
      <c r="M2" s="2"/>
      <c r="N2" s="2"/>
      <c r="O2" s="2"/>
      <c r="P2" s="2"/>
      <c r="Q2" s="2"/>
      <c r="BA2" s="2"/>
      <c r="BB2" s="2"/>
      <c r="BC2" s="2"/>
      <c r="BD2" s="2"/>
      <c r="BE2" s="2"/>
      <c r="BF2" s="2"/>
      <c r="BG2" s="2"/>
      <c r="BH2" s="2"/>
      <c r="BI2" s="2"/>
      <c r="BJ2" s="2"/>
      <c r="BK2" s="2"/>
      <c r="BL2" s="2"/>
      <c r="BM2" s="2"/>
      <c r="BN2" s="2"/>
      <c r="BO2" s="2"/>
      <c r="BP2" s="2"/>
      <c r="BQ2" s="2"/>
    </row>
    <row r="3" spans="1:69" ht="25.8">
      <c r="A3" s="2"/>
      <c r="B3" s="954" t="s">
        <v>11</v>
      </c>
      <c r="C3" s="954"/>
      <c r="D3" s="954"/>
      <c r="E3" s="954"/>
      <c r="F3" s="954"/>
      <c r="G3" s="954"/>
      <c r="H3" s="954"/>
      <c r="I3" s="954"/>
      <c r="J3" s="954"/>
      <c r="K3" s="954"/>
      <c r="L3" s="954"/>
      <c r="M3" s="954"/>
      <c r="N3" s="954"/>
      <c r="O3" s="954"/>
      <c r="P3" s="2"/>
      <c r="Q3" s="2"/>
      <c r="BA3" s="2"/>
      <c r="BB3" s="954" t="s">
        <v>11</v>
      </c>
      <c r="BC3" s="954"/>
      <c r="BD3" s="954"/>
      <c r="BE3" s="954"/>
      <c r="BF3" s="954"/>
      <c r="BG3" s="954"/>
      <c r="BH3" s="954"/>
      <c r="BI3" s="954"/>
      <c r="BJ3" s="954"/>
      <c r="BK3" s="954"/>
      <c r="BL3" s="954"/>
      <c r="BM3" s="954"/>
      <c r="BN3" s="954"/>
      <c r="BO3" s="954"/>
      <c r="BP3" s="2"/>
      <c r="BQ3" s="2"/>
    </row>
    <row r="4" spans="1:69" ht="30" customHeight="1">
      <c r="A4" s="2"/>
      <c r="B4" s="954" t="s">
        <v>2781</v>
      </c>
      <c r="C4" s="954"/>
      <c r="D4" s="954"/>
      <c r="E4" s="954"/>
      <c r="F4" s="954"/>
      <c r="G4" s="954"/>
      <c r="H4" s="954"/>
      <c r="I4" s="954"/>
      <c r="J4" s="954"/>
      <c r="K4" s="954"/>
      <c r="L4" s="954"/>
      <c r="M4" s="954"/>
      <c r="N4" s="954"/>
      <c r="O4" s="954"/>
      <c r="P4" s="2"/>
      <c r="Q4" s="2"/>
      <c r="BA4" s="2"/>
      <c r="BB4" s="954" t="s">
        <v>2781</v>
      </c>
      <c r="BC4" s="954"/>
      <c r="BD4" s="954"/>
      <c r="BE4" s="954"/>
      <c r="BF4" s="954"/>
      <c r="BG4" s="954"/>
      <c r="BH4" s="954"/>
      <c r="BI4" s="954"/>
      <c r="BJ4" s="954"/>
      <c r="BK4" s="954"/>
      <c r="BL4" s="954"/>
      <c r="BM4" s="954"/>
      <c r="BN4" s="954"/>
      <c r="BO4" s="954"/>
      <c r="BP4" s="2"/>
      <c r="BQ4" s="2"/>
    </row>
    <row r="5" spans="1:69" ht="16.5" customHeight="1">
      <c r="A5" s="2"/>
      <c r="B5" s="2"/>
      <c r="C5" s="2"/>
      <c r="D5" s="2"/>
      <c r="E5" s="2"/>
      <c r="F5" s="2"/>
      <c r="G5" s="2"/>
      <c r="H5" s="2"/>
      <c r="I5" s="2"/>
      <c r="J5" s="2"/>
      <c r="K5" s="2"/>
      <c r="L5" s="2"/>
      <c r="M5" s="2"/>
      <c r="N5" s="2"/>
      <c r="O5" s="2"/>
      <c r="P5" s="2"/>
      <c r="Q5" s="2"/>
      <c r="BA5" s="2"/>
      <c r="BB5" s="2"/>
      <c r="BC5" s="2"/>
      <c r="BD5" s="2"/>
      <c r="BE5" s="2"/>
      <c r="BF5" s="2"/>
      <c r="BG5" s="2"/>
      <c r="BH5" s="2"/>
      <c r="BI5" s="2"/>
      <c r="BJ5" s="2"/>
      <c r="BK5" s="2"/>
      <c r="BL5" s="2"/>
      <c r="BM5" s="2"/>
      <c r="BN5" s="2"/>
      <c r="BO5" s="2"/>
      <c r="BP5" s="2"/>
      <c r="BQ5" s="2"/>
    </row>
    <row r="6" spans="1:69" ht="16.5" customHeight="1">
      <c r="A6" s="2"/>
      <c r="B6" s="26" t="s">
        <v>12</v>
      </c>
      <c r="C6" s="2"/>
      <c r="D6" s="2"/>
      <c r="E6" s="2"/>
      <c r="F6" s="2"/>
      <c r="G6" s="2"/>
      <c r="H6" s="2"/>
      <c r="I6" s="2"/>
      <c r="J6" s="2"/>
      <c r="K6" s="2"/>
      <c r="L6" s="2"/>
      <c r="M6" s="2"/>
      <c r="N6" s="2"/>
      <c r="O6" s="2"/>
      <c r="P6" s="2"/>
      <c r="Q6" s="2"/>
      <c r="BA6" s="2"/>
      <c r="BB6" s="26" t="s">
        <v>12</v>
      </c>
      <c r="BC6" s="2"/>
      <c r="BD6" s="2"/>
      <c r="BE6" s="2"/>
      <c r="BF6" s="2"/>
      <c r="BG6" s="2"/>
      <c r="BH6" s="2"/>
      <c r="BI6" s="2"/>
      <c r="BJ6" s="2"/>
      <c r="BK6" s="2"/>
      <c r="BL6" s="2"/>
      <c r="BM6" s="2"/>
      <c r="BN6" s="2"/>
      <c r="BO6" s="2"/>
      <c r="BP6" s="2"/>
      <c r="BQ6" s="2"/>
    </row>
    <row r="7" spans="1:69" ht="16.5" customHeight="1">
      <c r="A7" s="2"/>
      <c r="B7" s="26" t="s">
        <v>13</v>
      </c>
      <c r="C7" s="2"/>
      <c r="D7" s="2"/>
      <c r="E7" s="2"/>
      <c r="F7" s="2"/>
      <c r="G7" s="2"/>
      <c r="H7" s="2"/>
      <c r="I7" s="2"/>
      <c r="J7" s="2"/>
      <c r="K7" s="2"/>
      <c r="L7" s="2"/>
      <c r="M7" s="2"/>
      <c r="N7" s="2"/>
      <c r="O7" s="2"/>
      <c r="P7" s="2"/>
      <c r="Q7" s="2"/>
      <c r="BA7" s="2"/>
      <c r="BB7" s="26" t="s">
        <v>13</v>
      </c>
      <c r="BC7" s="2"/>
      <c r="BD7" s="2"/>
      <c r="BE7" s="2"/>
      <c r="BF7" s="2"/>
      <c r="BG7" s="2"/>
      <c r="BH7" s="2"/>
      <c r="BI7" s="2"/>
      <c r="BJ7" s="2"/>
      <c r="BK7" s="2"/>
      <c r="BL7" s="2"/>
      <c r="BM7" s="2"/>
      <c r="BN7" s="2"/>
      <c r="BO7" s="2"/>
      <c r="BP7" s="2"/>
      <c r="BQ7" s="2"/>
    </row>
    <row r="8" spans="1:69" ht="16.5" customHeight="1">
      <c r="A8" s="2"/>
      <c r="B8" s="2"/>
      <c r="C8" s="2"/>
      <c r="D8" s="2"/>
      <c r="E8" s="2"/>
      <c r="F8" s="2"/>
      <c r="G8" s="2"/>
      <c r="H8" s="2"/>
      <c r="I8" s="2"/>
      <c r="J8" s="2"/>
      <c r="K8" s="2"/>
      <c r="L8" s="2"/>
      <c r="M8" s="2"/>
      <c r="N8" s="2"/>
      <c r="O8" s="2"/>
      <c r="P8" s="2"/>
      <c r="Q8" s="2"/>
      <c r="BA8" s="2"/>
      <c r="BB8" s="2"/>
      <c r="BC8" s="2"/>
      <c r="BD8" s="2"/>
      <c r="BE8" s="2"/>
      <c r="BF8" s="2"/>
      <c r="BG8" s="2"/>
      <c r="BH8" s="2"/>
      <c r="BI8" s="2"/>
      <c r="BJ8" s="2"/>
      <c r="BK8" s="2"/>
      <c r="BL8" s="2"/>
      <c r="BM8" s="2"/>
      <c r="BN8" s="2"/>
      <c r="BO8" s="2"/>
      <c r="BP8" s="2"/>
      <c r="BQ8" s="2"/>
    </row>
    <row r="9" spans="1:69" ht="101.25" customHeight="1">
      <c r="A9" s="2"/>
      <c r="B9" s="955" t="s">
        <v>3011</v>
      </c>
      <c r="C9" s="955"/>
      <c r="D9" s="955"/>
      <c r="E9" s="955"/>
      <c r="F9" s="955"/>
      <c r="G9" s="955"/>
      <c r="H9" s="955"/>
      <c r="I9" s="955"/>
      <c r="J9" s="955"/>
      <c r="K9" s="955"/>
      <c r="L9" s="955"/>
      <c r="M9" s="955"/>
      <c r="N9" s="955"/>
      <c r="O9" s="955"/>
      <c r="P9" s="2"/>
      <c r="Q9" s="2"/>
      <c r="BA9" s="2"/>
      <c r="BB9" s="955" t="s">
        <v>3011</v>
      </c>
      <c r="BC9" s="955"/>
      <c r="BD9" s="955"/>
      <c r="BE9" s="955"/>
      <c r="BF9" s="955"/>
      <c r="BG9" s="955"/>
      <c r="BH9" s="955"/>
      <c r="BI9" s="955"/>
      <c r="BJ9" s="955"/>
      <c r="BK9" s="955"/>
      <c r="BL9" s="955"/>
      <c r="BM9" s="955"/>
      <c r="BN9" s="955"/>
      <c r="BO9" s="955"/>
      <c r="BP9" s="2"/>
      <c r="BQ9" s="2"/>
    </row>
    <row r="10" spans="1:69" ht="60.75" customHeight="1">
      <c r="A10" s="2"/>
      <c r="B10" s="955" t="str">
        <f>'第2号 (助成対象事業者用)'!$B$10</f>
        <v>２　この誓約に違反又は相違があり、交付要綱第23条の規定により助成金交付決定の全部又は一部の取消しを受けた場合において、交付要綱第24条に規定する助成金の返還を請求されたときは、これに異議なく応じることを誓約いたします。</v>
      </c>
      <c r="C10" s="955"/>
      <c r="D10" s="955"/>
      <c r="E10" s="955"/>
      <c r="F10" s="955"/>
      <c r="G10" s="955"/>
      <c r="H10" s="955"/>
      <c r="I10" s="955"/>
      <c r="J10" s="955"/>
      <c r="K10" s="955"/>
      <c r="L10" s="955"/>
      <c r="M10" s="955"/>
      <c r="N10" s="955"/>
      <c r="O10" s="955"/>
      <c r="P10" s="2"/>
      <c r="Q10" s="2"/>
      <c r="BA10" s="2"/>
      <c r="BB10" s="955" t="s">
        <v>3053</v>
      </c>
      <c r="BC10" s="955"/>
      <c r="BD10" s="955"/>
      <c r="BE10" s="955"/>
      <c r="BF10" s="955"/>
      <c r="BG10" s="955"/>
      <c r="BH10" s="955"/>
      <c r="BI10" s="955"/>
      <c r="BJ10" s="955"/>
      <c r="BK10" s="955"/>
      <c r="BL10" s="955"/>
      <c r="BM10" s="955"/>
      <c r="BN10" s="955"/>
      <c r="BO10" s="955"/>
      <c r="BP10" s="2"/>
      <c r="BQ10" s="2"/>
    </row>
    <row r="11" spans="1:69" ht="31.8" customHeight="1">
      <c r="A11" s="2"/>
      <c r="B11" s="956" t="s">
        <v>2383</v>
      </c>
      <c r="C11" s="956"/>
      <c r="D11" s="956"/>
      <c r="E11" s="956"/>
      <c r="F11" s="956"/>
      <c r="G11" s="956"/>
      <c r="H11" s="956"/>
      <c r="I11" s="956"/>
      <c r="J11" s="956"/>
      <c r="K11" s="956"/>
      <c r="L11" s="956"/>
      <c r="M11" s="956"/>
      <c r="N11" s="956"/>
      <c r="O11" s="956"/>
      <c r="P11" s="2"/>
      <c r="Q11" s="2"/>
      <c r="BA11" s="2"/>
      <c r="BB11" s="956" t="s">
        <v>2383</v>
      </c>
      <c r="BC11" s="956"/>
      <c r="BD11" s="956"/>
      <c r="BE11" s="956"/>
      <c r="BF11" s="956"/>
      <c r="BG11" s="956"/>
      <c r="BH11" s="956"/>
      <c r="BI11" s="956"/>
      <c r="BJ11" s="956"/>
      <c r="BK11" s="956"/>
      <c r="BL11" s="956"/>
      <c r="BM11" s="956"/>
      <c r="BN11" s="956"/>
      <c r="BO11" s="956"/>
      <c r="BP11" s="2"/>
      <c r="BQ11" s="2"/>
    </row>
    <row r="12" spans="1:69" ht="16.5" customHeight="1">
      <c r="A12" s="2"/>
      <c r="C12" s="790" t="s">
        <v>18</v>
      </c>
      <c r="D12" s="790"/>
      <c r="E12" s="790"/>
      <c r="F12" s="790"/>
      <c r="G12" s="790"/>
      <c r="H12" s="790"/>
      <c r="I12" s="790"/>
      <c r="J12" s="790"/>
      <c r="K12" s="790"/>
      <c r="L12" s="790"/>
      <c r="M12" s="790"/>
      <c r="N12" s="790"/>
      <c r="O12" s="790"/>
      <c r="P12" s="2"/>
      <c r="BA12" s="2"/>
      <c r="BC12" s="790" t="s">
        <v>18</v>
      </c>
      <c r="BD12" s="790"/>
      <c r="BE12" s="790"/>
      <c r="BF12" s="790"/>
      <c r="BG12" s="790"/>
      <c r="BH12" s="790"/>
      <c r="BI12" s="790"/>
      <c r="BJ12" s="790"/>
      <c r="BK12" s="790"/>
      <c r="BL12" s="790"/>
      <c r="BM12" s="790"/>
      <c r="BN12" s="790"/>
      <c r="BO12" s="790"/>
      <c r="BP12" s="2"/>
    </row>
    <row r="13" spans="1:69" ht="16.5" customHeight="1">
      <c r="A13" s="2"/>
      <c r="C13" s="2"/>
      <c r="D13" s="2" t="s">
        <v>19</v>
      </c>
      <c r="E13" s="2"/>
      <c r="F13" s="2"/>
      <c r="G13" s="2"/>
      <c r="H13" s="2"/>
      <c r="I13" s="2"/>
      <c r="J13" s="2"/>
      <c r="K13" s="2"/>
      <c r="L13" s="2"/>
      <c r="M13" s="2"/>
      <c r="N13" s="2"/>
      <c r="O13" s="2"/>
      <c r="P13" s="2"/>
      <c r="BA13" s="2"/>
      <c r="BC13" s="2"/>
      <c r="BD13" s="2" t="s">
        <v>19</v>
      </c>
      <c r="BE13" s="2"/>
      <c r="BF13" s="2"/>
      <c r="BG13" s="2"/>
      <c r="BH13" s="2"/>
      <c r="BI13" s="2"/>
      <c r="BJ13" s="2"/>
      <c r="BK13" s="2"/>
      <c r="BL13" s="2"/>
      <c r="BM13" s="2"/>
      <c r="BN13" s="2"/>
      <c r="BO13" s="2"/>
      <c r="BP13" s="2"/>
    </row>
    <row r="14" spans="1:69" ht="16.5" customHeight="1">
      <c r="A14" s="2"/>
      <c r="C14" s="2"/>
      <c r="D14" s="2" t="s">
        <v>3029</v>
      </c>
      <c r="E14" s="2"/>
      <c r="F14" s="2"/>
      <c r="G14" s="2"/>
      <c r="H14" s="2"/>
      <c r="I14" s="2"/>
      <c r="J14" s="2"/>
      <c r="K14" s="2"/>
      <c r="L14" s="2"/>
      <c r="M14" s="2"/>
      <c r="N14" s="2"/>
      <c r="O14" s="2"/>
      <c r="P14" s="2"/>
      <c r="BA14" s="2"/>
      <c r="BC14" s="2"/>
      <c r="BD14" s="2" t="s">
        <v>3029</v>
      </c>
      <c r="BE14" s="2"/>
      <c r="BF14" s="2"/>
      <c r="BG14" s="2"/>
      <c r="BH14" s="2"/>
      <c r="BI14" s="2"/>
      <c r="BJ14" s="2"/>
      <c r="BK14" s="2"/>
      <c r="BL14" s="2"/>
      <c r="BM14" s="2"/>
      <c r="BN14" s="2"/>
      <c r="BO14" s="2"/>
      <c r="BP14" s="2"/>
    </row>
    <row r="15" spans="1:69" ht="16.5" customHeight="1">
      <c r="A15" s="2"/>
      <c r="C15" s="2"/>
      <c r="D15" s="2" t="s">
        <v>20</v>
      </c>
      <c r="E15" s="2"/>
      <c r="F15" s="2"/>
      <c r="G15" s="2"/>
      <c r="H15" s="2"/>
      <c r="I15" s="2"/>
      <c r="J15" s="2"/>
      <c r="K15" s="2"/>
      <c r="L15" s="2"/>
      <c r="M15" s="2"/>
      <c r="N15" s="2"/>
      <c r="O15" s="2"/>
      <c r="P15" s="2"/>
      <c r="BA15" s="2"/>
      <c r="BC15" s="2"/>
      <c r="BD15" s="2" t="s">
        <v>20</v>
      </c>
      <c r="BE15" s="2"/>
      <c r="BF15" s="2"/>
      <c r="BG15" s="2"/>
      <c r="BH15" s="2"/>
      <c r="BI15" s="2"/>
      <c r="BJ15" s="2"/>
      <c r="BK15" s="2"/>
      <c r="BL15" s="2"/>
      <c r="BM15" s="2"/>
      <c r="BN15" s="2"/>
      <c r="BO15" s="2"/>
      <c r="BP15" s="2"/>
    </row>
    <row r="16" spans="1:69" ht="16.5" customHeight="1">
      <c r="A16" s="2"/>
      <c r="C16" s="2"/>
      <c r="D16" s="2" t="s">
        <v>21</v>
      </c>
      <c r="E16" s="2"/>
      <c r="F16" s="2"/>
      <c r="G16" s="2"/>
      <c r="H16" s="2"/>
      <c r="I16" s="2"/>
      <c r="J16" s="2"/>
      <c r="K16" s="2"/>
      <c r="L16" s="2"/>
      <c r="M16" s="2"/>
      <c r="N16" s="2"/>
      <c r="O16" s="2"/>
      <c r="P16" s="2"/>
      <c r="BA16" s="2"/>
      <c r="BC16" s="2"/>
      <c r="BD16" s="2" t="s">
        <v>21</v>
      </c>
      <c r="BE16" s="2"/>
      <c r="BF16" s="2"/>
      <c r="BG16" s="2"/>
      <c r="BH16" s="2"/>
      <c r="BI16" s="2"/>
      <c r="BJ16" s="2"/>
      <c r="BK16" s="2"/>
      <c r="BL16" s="2"/>
      <c r="BM16" s="2"/>
      <c r="BN16" s="2"/>
      <c r="BO16" s="2"/>
      <c r="BP16" s="2"/>
    </row>
    <row r="17" spans="1:72" ht="16.5" customHeight="1">
      <c r="A17" s="2"/>
      <c r="C17" s="2"/>
      <c r="D17" s="2" t="s">
        <v>22</v>
      </c>
      <c r="E17" s="2"/>
      <c r="F17" s="2"/>
      <c r="G17" s="2"/>
      <c r="H17" s="2"/>
      <c r="I17" s="2"/>
      <c r="J17" s="2"/>
      <c r="K17" s="2"/>
      <c r="L17" s="2"/>
      <c r="M17" s="2"/>
      <c r="N17" s="2"/>
      <c r="O17" s="2"/>
      <c r="P17" s="2"/>
      <c r="BA17" s="2"/>
      <c r="BC17" s="2"/>
      <c r="BD17" s="2" t="s">
        <v>22</v>
      </c>
      <c r="BE17" s="2"/>
      <c r="BF17" s="2"/>
      <c r="BG17" s="2"/>
      <c r="BH17" s="2"/>
      <c r="BI17" s="2"/>
      <c r="BJ17" s="2"/>
      <c r="BK17" s="2"/>
      <c r="BL17" s="2"/>
      <c r="BM17" s="2"/>
      <c r="BN17" s="2"/>
      <c r="BO17" s="2"/>
      <c r="BP17" s="2"/>
    </row>
    <row r="18" spans="1:72" ht="10.050000000000001" customHeight="1">
      <c r="A18" s="2"/>
      <c r="B18" s="2"/>
      <c r="C18" s="2"/>
      <c r="D18" s="2"/>
      <c r="E18" s="2"/>
      <c r="F18" s="2"/>
      <c r="G18" s="2"/>
      <c r="H18" s="2"/>
      <c r="I18" s="2"/>
      <c r="J18" s="2"/>
      <c r="K18" s="2"/>
      <c r="L18" s="2"/>
      <c r="M18" s="2"/>
      <c r="N18" s="2"/>
      <c r="O18" s="2"/>
      <c r="P18" s="2"/>
      <c r="Q18" s="2"/>
      <c r="BA18" s="2"/>
      <c r="BB18" s="2"/>
      <c r="BC18" s="2"/>
      <c r="BD18" s="2"/>
      <c r="BE18" s="2"/>
      <c r="BF18" s="2"/>
      <c r="BG18" s="2"/>
      <c r="BH18" s="2"/>
      <c r="BI18" s="2"/>
      <c r="BJ18" s="2"/>
      <c r="BK18" s="2"/>
      <c r="BL18" s="2"/>
      <c r="BM18" s="2"/>
      <c r="BN18" s="2"/>
      <c r="BO18" s="2"/>
      <c r="BP18" s="2"/>
      <c r="BQ18" s="2"/>
    </row>
    <row r="19" spans="1:72" ht="45" customHeight="1">
      <c r="A19" s="2"/>
      <c r="B19" s="900" t="s">
        <v>2426</v>
      </c>
      <c r="C19" s="900"/>
      <c r="D19" s="900"/>
      <c r="E19" s="900"/>
      <c r="F19" s="900"/>
      <c r="G19" s="900"/>
      <c r="H19" s="900"/>
      <c r="I19" s="900"/>
      <c r="J19" s="900"/>
      <c r="K19" s="900"/>
      <c r="L19" s="900"/>
      <c r="M19" s="900"/>
      <c r="N19" s="900"/>
      <c r="O19" s="900"/>
      <c r="P19" s="900"/>
      <c r="Q19" s="2"/>
      <c r="BA19" s="2"/>
      <c r="BB19" s="900" t="s">
        <v>2426</v>
      </c>
      <c r="BC19" s="900"/>
      <c r="BD19" s="900"/>
      <c r="BE19" s="900"/>
      <c r="BF19" s="900"/>
      <c r="BG19" s="900"/>
      <c r="BH19" s="900"/>
      <c r="BI19" s="900"/>
      <c r="BJ19" s="900"/>
      <c r="BK19" s="900"/>
      <c r="BL19" s="900"/>
      <c r="BM19" s="900"/>
      <c r="BN19" s="900"/>
      <c r="BO19" s="900"/>
      <c r="BP19" s="900"/>
      <c r="BQ19" s="2"/>
    </row>
    <row r="20" spans="1:72" ht="10.050000000000001" customHeight="1">
      <c r="A20" s="2"/>
      <c r="B20" s="600"/>
      <c r="C20" s="600"/>
      <c r="D20" s="600"/>
      <c r="E20" s="600"/>
      <c r="F20" s="600"/>
      <c r="G20" s="600"/>
      <c r="H20" s="600"/>
      <c r="I20" s="600"/>
      <c r="J20" s="600"/>
      <c r="K20" s="600"/>
      <c r="L20" s="600"/>
      <c r="M20" s="600"/>
      <c r="N20" s="600"/>
      <c r="O20" s="600"/>
      <c r="P20" s="600"/>
      <c r="Q20" s="139"/>
      <c r="S20" s="86"/>
      <c r="BA20" s="2"/>
      <c r="BB20" s="600"/>
      <c r="BC20" s="600"/>
      <c r="BD20" s="600"/>
      <c r="BE20" s="600"/>
      <c r="BF20" s="600"/>
      <c r="BG20" s="600"/>
      <c r="BH20" s="600"/>
      <c r="BI20" s="600"/>
      <c r="BJ20" s="600"/>
      <c r="BK20" s="600"/>
      <c r="BL20" s="600"/>
      <c r="BM20" s="600"/>
      <c r="BN20" s="600"/>
      <c r="BO20" s="600"/>
      <c r="BP20" s="600"/>
      <c r="BQ20" s="139"/>
    </row>
    <row r="21" spans="1:72" ht="33" customHeight="1">
      <c r="A21" s="2"/>
      <c r="B21" s="900" t="s">
        <v>2389</v>
      </c>
      <c r="C21" s="900"/>
      <c r="D21" s="900"/>
      <c r="E21" s="900"/>
      <c r="F21" s="900"/>
      <c r="G21" s="900"/>
      <c r="H21" s="900"/>
      <c r="I21" s="900"/>
      <c r="J21" s="900"/>
      <c r="K21" s="900"/>
      <c r="L21" s="900"/>
      <c r="M21" s="900"/>
      <c r="N21" s="900"/>
      <c r="O21" s="900"/>
      <c r="P21" s="900"/>
      <c r="Q21" s="2"/>
      <c r="BA21" s="2"/>
      <c r="BB21" s="900" t="s">
        <v>2389</v>
      </c>
      <c r="BC21" s="900"/>
      <c r="BD21" s="900"/>
      <c r="BE21" s="900"/>
      <c r="BF21" s="900"/>
      <c r="BG21" s="900"/>
      <c r="BH21" s="900"/>
      <c r="BI21" s="900"/>
      <c r="BJ21" s="900"/>
      <c r="BK21" s="900"/>
      <c r="BL21" s="900"/>
      <c r="BM21" s="900"/>
      <c r="BN21" s="900"/>
      <c r="BO21" s="900"/>
      <c r="BP21" s="900"/>
      <c r="BQ21" s="2"/>
    </row>
    <row r="22" spans="1:72" ht="10.050000000000001" customHeight="1">
      <c r="A22" s="2"/>
      <c r="B22" s="2"/>
      <c r="C22" s="2"/>
      <c r="D22" s="2"/>
      <c r="E22" s="2"/>
      <c r="F22" s="2"/>
      <c r="G22" s="2"/>
      <c r="H22" s="2"/>
      <c r="I22" s="2"/>
      <c r="J22" s="2"/>
      <c r="K22" s="2"/>
      <c r="L22" s="2"/>
      <c r="M22" s="2"/>
      <c r="N22" s="2"/>
      <c r="O22" s="2"/>
      <c r="P22" s="2"/>
      <c r="Q22" s="2"/>
      <c r="BA22" s="2"/>
      <c r="BB22" s="2"/>
      <c r="BC22" s="2"/>
      <c r="BD22" s="2"/>
      <c r="BE22" s="2"/>
      <c r="BF22" s="2"/>
      <c r="BG22" s="2"/>
      <c r="BH22" s="2"/>
      <c r="BI22" s="2"/>
      <c r="BJ22" s="2"/>
      <c r="BK22" s="2"/>
      <c r="BL22" s="2"/>
      <c r="BM22" s="2"/>
      <c r="BN22" s="2"/>
      <c r="BO22" s="2"/>
      <c r="BP22" s="2"/>
      <c r="BQ22" s="2"/>
    </row>
    <row r="23" spans="1:72" ht="33" customHeight="1">
      <c r="A23" s="2"/>
      <c r="B23" s="900" t="s">
        <v>2390</v>
      </c>
      <c r="C23" s="900"/>
      <c r="D23" s="900"/>
      <c r="E23" s="900"/>
      <c r="F23" s="900"/>
      <c r="G23" s="900"/>
      <c r="H23" s="900"/>
      <c r="I23" s="900"/>
      <c r="J23" s="900"/>
      <c r="K23" s="900"/>
      <c r="L23" s="900"/>
      <c r="M23" s="900"/>
      <c r="N23" s="900"/>
      <c r="O23" s="900"/>
      <c r="P23" s="900"/>
      <c r="Q23" s="139"/>
      <c r="S23" s="86"/>
      <c r="BA23" s="2"/>
      <c r="BB23" s="900" t="s">
        <v>2390</v>
      </c>
      <c r="BC23" s="900"/>
      <c r="BD23" s="900"/>
      <c r="BE23" s="900"/>
      <c r="BF23" s="900"/>
      <c r="BG23" s="900"/>
      <c r="BH23" s="900"/>
      <c r="BI23" s="900"/>
      <c r="BJ23" s="900"/>
      <c r="BK23" s="900"/>
      <c r="BL23" s="900"/>
      <c r="BM23" s="900"/>
      <c r="BN23" s="900"/>
      <c r="BO23" s="900"/>
      <c r="BP23" s="900"/>
      <c r="BQ23" s="139"/>
    </row>
    <row r="24" spans="1:72" s="170" customFormat="1" ht="10.8" customHeight="1">
      <c r="A24" s="26"/>
      <c r="B24" s="172"/>
      <c r="C24" s="172"/>
      <c r="D24" s="172"/>
      <c r="E24" s="172"/>
      <c r="F24" s="172"/>
      <c r="G24" s="172"/>
      <c r="H24" s="172"/>
      <c r="I24" s="172"/>
      <c r="J24" s="172"/>
      <c r="K24" s="172"/>
      <c r="L24" s="172"/>
      <c r="M24" s="172"/>
      <c r="N24" s="172"/>
      <c r="O24" s="172"/>
      <c r="P24" s="172"/>
      <c r="Q24" s="26"/>
      <c r="BA24" s="26"/>
      <c r="BB24" s="172"/>
      <c r="BC24" s="172"/>
      <c r="BD24" s="172"/>
      <c r="BE24" s="172"/>
      <c r="BF24" s="172"/>
      <c r="BG24" s="172"/>
      <c r="BH24" s="172"/>
      <c r="BI24" s="172"/>
      <c r="BJ24" s="172"/>
      <c r="BK24" s="172"/>
      <c r="BL24" s="172"/>
      <c r="BM24" s="172"/>
      <c r="BN24" s="172"/>
      <c r="BO24" s="172"/>
      <c r="BP24" s="172"/>
      <c r="BQ24" s="26"/>
    </row>
    <row r="25" spans="1:72" s="170" customFormat="1" ht="19.2" customHeight="1">
      <c r="A25" s="171"/>
      <c r="B25" s="951" t="s">
        <v>2384</v>
      </c>
      <c r="C25" s="951"/>
      <c r="D25" s="951"/>
      <c r="E25" s="951"/>
      <c r="F25" s="951"/>
      <c r="G25" s="951"/>
      <c r="H25" s="951"/>
      <c r="I25" s="951"/>
      <c r="J25" s="951"/>
      <c r="K25" s="951"/>
      <c r="L25" s="951"/>
      <c r="M25" s="951"/>
      <c r="N25" s="951"/>
      <c r="O25" s="951"/>
      <c r="P25" s="951"/>
      <c r="Q25" s="171"/>
      <c r="R25" s="171"/>
      <c r="S25" s="171"/>
      <c r="T25" s="171"/>
      <c r="U25" s="171"/>
      <c r="V25" s="171"/>
      <c r="W25" s="171"/>
      <c r="X25" s="171"/>
      <c r="Y25" s="171"/>
      <c r="Z25" s="171"/>
      <c r="AA25" s="171"/>
      <c r="AB25" s="171"/>
      <c r="AC25" s="171"/>
      <c r="AD25" s="171"/>
      <c r="AE25" s="171"/>
      <c r="AF25" s="171"/>
      <c r="AG25" s="171"/>
      <c r="AH25" s="171"/>
      <c r="AI25" s="171"/>
      <c r="AJ25" s="171"/>
      <c r="AK25" s="171"/>
      <c r="AL25" s="171"/>
      <c r="AM25" s="171"/>
      <c r="AN25" s="171"/>
      <c r="AO25" s="171"/>
      <c r="AP25" s="171"/>
      <c r="AQ25" s="171"/>
      <c r="AR25" s="171"/>
      <c r="AS25" s="171"/>
      <c r="AT25" s="171"/>
      <c r="AU25" s="171"/>
      <c r="AV25" s="171"/>
      <c r="AW25" s="171"/>
      <c r="AX25" s="171"/>
      <c r="AY25" s="171"/>
      <c r="AZ25" s="171"/>
      <c r="BA25" s="171"/>
      <c r="BB25" s="951" t="s">
        <v>2384</v>
      </c>
      <c r="BC25" s="951"/>
      <c r="BD25" s="951"/>
      <c r="BE25" s="951"/>
      <c r="BF25" s="951"/>
      <c r="BG25" s="951"/>
      <c r="BH25" s="951"/>
      <c r="BI25" s="951"/>
      <c r="BJ25" s="951"/>
      <c r="BK25" s="951"/>
      <c r="BL25" s="951"/>
      <c r="BM25" s="951"/>
      <c r="BN25" s="951"/>
      <c r="BO25" s="951"/>
      <c r="BP25" s="951"/>
      <c r="BQ25" s="171"/>
      <c r="BR25" s="171"/>
      <c r="BS25" s="171"/>
      <c r="BT25" s="171"/>
    </row>
    <row r="26" spans="1:72" ht="13.2" customHeight="1">
      <c r="A26" s="2"/>
      <c r="B26" s="26"/>
      <c r="C26" s="26"/>
      <c r="D26" s="26"/>
      <c r="E26" s="26"/>
      <c r="F26" s="26"/>
      <c r="G26" s="26"/>
      <c r="H26" s="26"/>
      <c r="I26" s="26"/>
      <c r="J26" s="26"/>
      <c r="K26" s="26"/>
      <c r="L26" s="26"/>
      <c r="M26" s="26"/>
      <c r="N26" s="26"/>
      <c r="O26" s="2"/>
      <c r="P26" s="2"/>
      <c r="Q26" s="2"/>
      <c r="BA26" s="2"/>
      <c r="BB26" s="26"/>
      <c r="BC26" s="26"/>
      <c r="BD26" s="26"/>
      <c r="BE26" s="26"/>
      <c r="BF26" s="26"/>
      <c r="BG26" s="26"/>
      <c r="BH26" s="26"/>
      <c r="BI26" s="26"/>
      <c r="BJ26" s="26"/>
      <c r="BK26" s="26"/>
      <c r="BL26" s="26"/>
      <c r="BM26" s="26"/>
      <c r="BN26" s="26"/>
      <c r="BO26" s="2"/>
      <c r="BP26" s="2"/>
      <c r="BQ26" s="2"/>
    </row>
    <row r="27" spans="1:72" ht="17.25" customHeight="1">
      <c r="A27" s="2"/>
      <c r="B27" s="26"/>
      <c r="C27" s="13"/>
      <c r="D27" s="952">
        <f>第1号!K3</f>
        <v>0</v>
      </c>
      <c r="E27" s="957"/>
      <c r="F27" s="26" t="s">
        <v>0</v>
      </c>
      <c r="G27" s="119">
        <f>第1号!N3</f>
        <v>0</v>
      </c>
      <c r="H27" s="26" t="s">
        <v>14</v>
      </c>
      <c r="I27" s="119">
        <f>第1号!P3</f>
        <v>0</v>
      </c>
      <c r="J27" s="26" t="s">
        <v>15</v>
      </c>
      <c r="K27" s="26"/>
      <c r="L27" s="26"/>
      <c r="M27" s="26"/>
      <c r="N27" s="26"/>
      <c r="O27" s="2"/>
      <c r="P27" s="2"/>
      <c r="Q27" s="2"/>
      <c r="BA27" s="2"/>
      <c r="BB27" s="26"/>
      <c r="BC27" s="13"/>
      <c r="BD27" s="952" t="s">
        <v>3052</v>
      </c>
      <c r="BE27" s="952"/>
      <c r="BF27" s="26" t="s">
        <v>0</v>
      </c>
      <c r="BG27" s="119">
        <v>3</v>
      </c>
      <c r="BH27" s="26" t="s">
        <v>14</v>
      </c>
      <c r="BI27" s="119">
        <v>1</v>
      </c>
      <c r="BJ27" s="26" t="s">
        <v>15</v>
      </c>
      <c r="BK27" s="26"/>
      <c r="BL27" s="26"/>
      <c r="BM27" s="26"/>
      <c r="BN27" s="26"/>
      <c r="BO27" s="2"/>
      <c r="BP27" s="2"/>
      <c r="BQ27" s="2"/>
    </row>
    <row r="28" spans="1:72" ht="17.25" customHeight="1">
      <c r="A28" s="2"/>
      <c r="B28" s="26"/>
      <c r="C28" s="26"/>
      <c r="D28" s="26"/>
      <c r="E28" s="26"/>
      <c r="F28" s="26"/>
      <c r="G28" s="26"/>
      <c r="H28" s="26"/>
      <c r="I28" s="26"/>
      <c r="J28" s="26"/>
      <c r="K28" s="26"/>
      <c r="L28" s="26"/>
      <c r="M28" s="26"/>
      <c r="N28" s="26"/>
      <c r="O28" s="2"/>
      <c r="P28" s="2"/>
      <c r="Q28" s="2"/>
      <c r="BA28" s="2"/>
      <c r="BB28" s="26"/>
      <c r="BC28" s="26"/>
      <c r="BD28" s="26"/>
      <c r="BE28" s="26"/>
      <c r="BF28" s="26"/>
      <c r="BG28" s="26"/>
      <c r="BH28" s="26"/>
      <c r="BI28" s="26"/>
      <c r="BJ28" s="26"/>
      <c r="BK28" s="26"/>
      <c r="BL28" s="26"/>
      <c r="BM28" s="26"/>
      <c r="BN28" s="26"/>
      <c r="BO28" s="2"/>
      <c r="BP28" s="2"/>
      <c r="BQ28" s="2"/>
    </row>
    <row r="29" spans="1:72" ht="17.25" customHeight="1">
      <c r="A29" s="2"/>
      <c r="B29" s="26"/>
      <c r="C29" s="2"/>
      <c r="D29" s="26" t="s">
        <v>16</v>
      </c>
      <c r="E29" s="26"/>
      <c r="F29" s="26"/>
      <c r="G29" s="26"/>
      <c r="H29" s="26"/>
      <c r="I29" s="26"/>
      <c r="J29" s="26"/>
      <c r="K29" s="26"/>
      <c r="L29" s="26"/>
      <c r="M29" s="26"/>
      <c r="N29" s="26"/>
      <c r="O29" s="2"/>
      <c r="P29" s="2"/>
      <c r="Q29" s="2"/>
      <c r="BA29" s="2"/>
      <c r="BB29" s="26"/>
      <c r="BC29" s="2"/>
      <c r="BD29" s="26" t="s">
        <v>16</v>
      </c>
      <c r="BE29" s="26"/>
      <c r="BF29" s="26"/>
      <c r="BG29" s="26"/>
      <c r="BH29" s="26"/>
      <c r="BI29" s="26"/>
      <c r="BJ29" s="26"/>
      <c r="BK29" s="26"/>
      <c r="BL29" s="26"/>
      <c r="BM29" s="26"/>
      <c r="BN29" s="26"/>
      <c r="BO29" s="2"/>
      <c r="BP29" s="2"/>
      <c r="BQ29" s="2"/>
    </row>
    <row r="30" spans="1:72" ht="17.25" customHeight="1">
      <c r="A30" s="2"/>
      <c r="B30" s="26"/>
      <c r="C30" s="26"/>
      <c r="D30" s="26"/>
      <c r="E30" s="949">
        <f>基本情報!E25</f>
        <v>0</v>
      </c>
      <c r="F30" s="949"/>
      <c r="G30" s="949"/>
      <c r="H30" s="949"/>
      <c r="I30" s="949"/>
      <c r="J30" s="949"/>
      <c r="K30" s="949"/>
      <c r="L30" s="949"/>
      <c r="M30" s="949"/>
      <c r="N30" s="949"/>
      <c r="O30" s="931"/>
      <c r="P30" s="2"/>
      <c r="Q30" s="2"/>
      <c r="BA30" s="2"/>
      <c r="BB30" s="26"/>
      <c r="BC30" s="26"/>
      <c r="BD30" s="26"/>
      <c r="BE30" s="949" t="s">
        <v>3036</v>
      </c>
      <c r="BF30" s="949"/>
      <c r="BG30" s="949"/>
      <c r="BH30" s="949"/>
      <c r="BI30" s="949"/>
      <c r="BJ30" s="949"/>
      <c r="BK30" s="949"/>
      <c r="BL30" s="949"/>
      <c r="BM30" s="949"/>
      <c r="BN30" s="949"/>
      <c r="BO30" s="949"/>
      <c r="BP30" s="2"/>
      <c r="BQ30" s="2"/>
    </row>
    <row r="31" spans="1:72" ht="17.25" customHeight="1">
      <c r="A31" s="2"/>
      <c r="B31" s="26"/>
      <c r="C31" s="26"/>
      <c r="D31" s="26" t="s">
        <v>17</v>
      </c>
      <c r="E31" s="143"/>
      <c r="F31" s="143"/>
      <c r="G31" s="143"/>
      <c r="H31" s="143"/>
      <c r="I31" s="143"/>
      <c r="J31" s="143"/>
      <c r="K31" s="143"/>
      <c r="L31" s="143"/>
      <c r="M31" s="143"/>
      <c r="N31" s="143"/>
      <c r="O31" s="143"/>
      <c r="P31" s="2"/>
      <c r="Q31" s="2"/>
      <c r="BA31" s="2"/>
      <c r="BB31" s="26"/>
      <c r="BC31" s="26"/>
      <c r="BD31" s="26" t="s">
        <v>17</v>
      </c>
      <c r="BE31" s="143"/>
      <c r="BF31" s="143"/>
      <c r="BG31" s="143"/>
      <c r="BH31" s="143"/>
      <c r="BI31" s="143"/>
      <c r="BJ31" s="143"/>
      <c r="BK31" s="143"/>
      <c r="BL31" s="143"/>
      <c r="BM31" s="143"/>
      <c r="BN31" s="143"/>
      <c r="BO31" s="143"/>
      <c r="BP31" s="2"/>
      <c r="BQ31" s="2"/>
    </row>
    <row r="32" spans="1:72" ht="17.25" customHeight="1">
      <c r="A32" s="2"/>
      <c r="B32" s="26"/>
      <c r="C32" s="26"/>
      <c r="D32" s="26"/>
      <c r="E32" s="949">
        <f>基本情報!E23</f>
        <v>0</v>
      </c>
      <c r="F32" s="949"/>
      <c r="G32" s="949"/>
      <c r="H32" s="949"/>
      <c r="I32" s="949"/>
      <c r="J32" s="949"/>
      <c r="K32" s="949"/>
      <c r="L32" s="949"/>
      <c r="M32" s="949"/>
      <c r="N32" s="949"/>
      <c r="O32" s="931"/>
      <c r="P32" s="2"/>
      <c r="Q32" s="2"/>
      <c r="BA32" s="2"/>
      <c r="BB32" s="26"/>
      <c r="BC32" s="26"/>
      <c r="BD32" s="26"/>
      <c r="BE32" s="949" t="s">
        <v>3037</v>
      </c>
      <c r="BF32" s="949"/>
      <c r="BG32" s="949"/>
      <c r="BH32" s="949"/>
      <c r="BI32" s="949"/>
      <c r="BJ32" s="949"/>
      <c r="BK32" s="949"/>
      <c r="BL32" s="949"/>
      <c r="BM32" s="949"/>
      <c r="BN32" s="949"/>
      <c r="BO32" s="949"/>
      <c r="BP32" s="2"/>
      <c r="BQ32" s="2"/>
    </row>
    <row r="33" spans="1:69" ht="14.4">
      <c r="A33" s="2"/>
      <c r="B33" s="26"/>
      <c r="C33" s="26"/>
      <c r="D33" s="26" t="s">
        <v>7</v>
      </c>
      <c r="E33" s="26"/>
      <c r="F33" s="26"/>
      <c r="G33" s="26"/>
      <c r="H33" s="26"/>
      <c r="I33" s="26"/>
      <c r="J33" s="26"/>
      <c r="K33" s="26"/>
      <c r="L33" s="26"/>
      <c r="M33" s="26"/>
      <c r="N33" s="26"/>
      <c r="O33" s="2"/>
      <c r="P33" s="2"/>
      <c r="Q33" s="2"/>
      <c r="BA33" s="2"/>
      <c r="BB33" s="26"/>
      <c r="BC33" s="26"/>
      <c r="BD33" s="26" t="s">
        <v>7</v>
      </c>
      <c r="BE33" s="26"/>
      <c r="BF33" s="26"/>
      <c r="BG33" s="26"/>
      <c r="BH33" s="26"/>
      <c r="BI33" s="26"/>
      <c r="BJ33" s="26"/>
      <c r="BK33" s="26"/>
      <c r="BL33" s="26"/>
      <c r="BM33" s="26"/>
      <c r="BN33" s="26"/>
      <c r="BO33" s="2"/>
      <c r="BP33" s="2"/>
      <c r="BQ33" s="2"/>
    </row>
    <row r="34" spans="1:69" ht="19.2" customHeight="1">
      <c r="A34" s="2"/>
      <c r="B34" s="26"/>
      <c r="C34" s="26"/>
      <c r="D34" s="26"/>
      <c r="E34" s="950">
        <f>基本情報!E26</f>
        <v>0</v>
      </c>
      <c r="F34" s="950"/>
      <c r="G34" s="950"/>
      <c r="H34" s="950"/>
      <c r="I34" s="950"/>
      <c r="J34" s="183"/>
      <c r="K34" s="950">
        <f>基本情報!E28</f>
        <v>0</v>
      </c>
      <c r="L34" s="950"/>
      <c r="M34" s="950"/>
      <c r="N34" s="950"/>
      <c r="O34" s="930"/>
      <c r="P34" s="2"/>
      <c r="Q34" s="2"/>
      <c r="BA34" s="2"/>
      <c r="BB34" s="26"/>
      <c r="BC34" s="26"/>
      <c r="BD34" s="26"/>
      <c r="BE34" s="950" t="s">
        <v>3032</v>
      </c>
      <c r="BF34" s="950"/>
      <c r="BG34" s="950"/>
      <c r="BH34" s="950"/>
      <c r="BI34" s="950"/>
      <c r="BJ34" s="183"/>
      <c r="BK34" s="950" t="s">
        <v>3038</v>
      </c>
      <c r="BL34" s="950"/>
      <c r="BM34" s="950"/>
      <c r="BN34" s="950"/>
      <c r="BO34" s="950"/>
      <c r="BP34" s="2"/>
      <c r="BQ34" s="2"/>
    </row>
    <row r="35" spans="1:69" ht="7.8" customHeight="1">
      <c r="A35" s="2"/>
      <c r="B35" s="26"/>
      <c r="C35" s="26"/>
      <c r="D35" s="26"/>
      <c r="E35" s="26"/>
      <c r="F35" s="26"/>
      <c r="G35" s="26"/>
      <c r="H35" s="26"/>
      <c r="I35" s="26"/>
      <c r="J35" s="26"/>
      <c r="K35" s="26"/>
      <c r="L35" s="26"/>
      <c r="M35" s="26"/>
      <c r="N35" s="26"/>
      <c r="O35" s="10"/>
      <c r="P35" s="2"/>
      <c r="Q35" s="2"/>
      <c r="BA35" s="2"/>
      <c r="BB35" s="26"/>
      <c r="BC35" s="26"/>
      <c r="BD35" s="26"/>
      <c r="BE35" s="26"/>
      <c r="BF35" s="26"/>
      <c r="BG35" s="26"/>
      <c r="BH35" s="26"/>
      <c r="BI35" s="26"/>
      <c r="BJ35" s="26"/>
      <c r="BK35" s="26"/>
      <c r="BL35" s="26"/>
      <c r="BM35" s="26"/>
      <c r="BN35" s="26"/>
      <c r="BO35" s="10"/>
      <c r="BP35" s="2"/>
      <c r="BQ35" s="2"/>
    </row>
    <row r="36" spans="1:69" ht="17.399999999999999" customHeight="1">
      <c r="B36" s="4" t="s">
        <v>2387</v>
      </c>
      <c r="C36" s="169"/>
      <c r="D36" s="169"/>
      <c r="E36" s="172"/>
      <c r="F36" s="172"/>
      <c r="G36" s="172"/>
      <c r="H36" s="172"/>
      <c r="I36" s="172"/>
      <c r="J36" s="172"/>
      <c r="K36" s="172"/>
      <c r="L36" s="172"/>
      <c r="M36" s="172"/>
      <c r="N36" s="172"/>
      <c r="O36" s="172"/>
      <c r="P36" s="172"/>
      <c r="Q36" s="172"/>
      <c r="R36" s="2"/>
      <c r="BB36" s="4" t="s">
        <v>2387</v>
      </c>
      <c r="BC36" s="169"/>
      <c r="BD36" s="169"/>
      <c r="BE36" s="172"/>
      <c r="BF36" s="172"/>
      <c r="BG36" s="172"/>
      <c r="BH36" s="172"/>
      <c r="BI36" s="172"/>
      <c r="BJ36" s="172"/>
      <c r="BK36" s="172"/>
      <c r="BL36" s="172"/>
      <c r="BM36" s="172"/>
      <c r="BN36" s="172"/>
      <c r="BO36" s="172"/>
      <c r="BP36" s="172"/>
      <c r="BQ36" s="172"/>
    </row>
    <row r="37" spans="1:69" ht="14.4">
      <c r="A37" s="2"/>
      <c r="B37" s="26"/>
      <c r="C37" s="26"/>
      <c r="D37" s="26"/>
      <c r="E37" s="26"/>
      <c r="F37" s="26"/>
      <c r="G37" s="26"/>
      <c r="H37" s="26"/>
      <c r="I37" s="26"/>
      <c r="J37" s="26"/>
      <c r="K37" s="26"/>
      <c r="L37" s="26"/>
      <c r="M37" s="26"/>
      <c r="N37" s="26"/>
      <c r="O37" s="10"/>
      <c r="P37" s="2"/>
      <c r="Q37" s="2"/>
      <c r="BA37" s="2"/>
      <c r="BB37" s="26"/>
      <c r="BC37" s="26"/>
      <c r="BD37" s="26"/>
      <c r="BE37" s="26"/>
      <c r="BF37" s="26"/>
      <c r="BG37" s="26"/>
      <c r="BH37" s="26"/>
      <c r="BI37" s="26"/>
      <c r="BJ37" s="26"/>
      <c r="BK37" s="26"/>
      <c r="BL37" s="26"/>
      <c r="BM37" s="26"/>
      <c r="BN37" s="26"/>
      <c r="BO37" s="10"/>
      <c r="BP37" s="2"/>
      <c r="BQ37" s="2"/>
    </row>
    <row r="38" spans="1:69" ht="14.4">
      <c r="E38" s="26"/>
      <c r="F38" s="26"/>
      <c r="G38" s="26"/>
      <c r="H38" s="26"/>
      <c r="I38" s="26"/>
      <c r="J38" s="26"/>
      <c r="K38" s="26"/>
      <c r="L38" s="26"/>
      <c r="M38" s="26"/>
      <c r="N38" s="26"/>
      <c r="O38" s="26"/>
      <c r="P38" s="26"/>
      <c r="Q38" s="2"/>
      <c r="R38" s="2"/>
      <c r="BE38" s="26"/>
      <c r="BF38" s="26"/>
      <c r="BG38" s="26"/>
      <c r="BH38" s="26"/>
      <c r="BI38" s="26"/>
      <c r="BJ38" s="26"/>
      <c r="BK38" s="26"/>
      <c r="BL38" s="26"/>
      <c r="BM38" s="26"/>
      <c r="BN38" s="26"/>
      <c r="BO38" s="26"/>
      <c r="BP38" s="26"/>
      <c r="BQ38" s="2"/>
    </row>
    <row r="39" spans="1:69" ht="14.4">
      <c r="E39" s="26"/>
      <c r="F39" s="26"/>
      <c r="G39" s="26"/>
      <c r="H39" s="26"/>
      <c r="I39" s="26"/>
      <c r="J39" s="26"/>
      <c r="K39" s="26"/>
      <c r="L39" s="26"/>
      <c r="M39" s="26"/>
      <c r="N39" s="26"/>
      <c r="O39" s="26"/>
      <c r="P39" s="26"/>
      <c r="Q39" s="2"/>
      <c r="R39" s="2"/>
      <c r="BE39" s="26"/>
      <c r="BF39" s="26"/>
      <c r="BG39" s="26"/>
      <c r="BH39" s="26"/>
      <c r="BI39" s="26"/>
      <c r="BJ39" s="26"/>
      <c r="BK39" s="26"/>
      <c r="BL39" s="26"/>
      <c r="BM39" s="26"/>
      <c r="BN39" s="26"/>
      <c r="BO39" s="26"/>
      <c r="BP39" s="26"/>
      <c r="BQ39" s="2"/>
    </row>
    <row r="40" spans="1:69" ht="14.4">
      <c r="E40" s="26"/>
      <c r="F40" s="26"/>
      <c r="G40" s="26"/>
      <c r="H40" s="26"/>
      <c r="I40" s="26"/>
      <c r="J40" s="26"/>
      <c r="K40" s="26"/>
      <c r="L40" s="26"/>
      <c r="M40" s="26"/>
      <c r="N40" s="26"/>
      <c r="O40" s="26"/>
      <c r="P40" s="26"/>
      <c r="Q40" s="2"/>
      <c r="R40" s="2"/>
      <c r="BE40" s="26"/>
      <c r="BF40" s="26"/>
      <c r="BG40" s="26"/>
      <c r="BH40" s="26"/>
      <c r="BI40" s="26"/>
      <c r="BJ40" s="26"/>
      <c r="BK40" s="26"/>
      <c r="BL40" s="26"/>
      <c r="BM40" s="26"/>
      <c r="BN40" s="26"/>
      <c r="BO40" s="26"/>
      <c r="BP40" s="26"/>
      <c r="BQ40" s="2"/>
    </row>
  </sheetData>
  <sheetProtection algorithmName="SHA-512" hashValue="VMcuImJwimY/OxiMp94oVxKZkxAs55VZbhCN9fOTiVvgd1BtM21uzQ15LEuIJ5nJ3cZSFq7jhgIkeDyLCc8pZg==" saltValue="GVjUaxz05bdW8Xkondu3Gg==" spinCount="100000" sheet="1" formatCells="0"/>
  <mergeCells count="30">
    <mergeCell ref="E34:I34"/>
    <mergeCell ref="B21:P21"/>
    <mergeCell ref="B23:P23"/>
    <mergeCell ref="B25:P25"/>
    <mergeCell ref="D27:E27"/>
    <mergeCell ref="E30:O30"/>
    <mergeCell ref="E32:O32"/>
    <mergeCell ref="K34:O34"/>
    <mergeCell ref="B19:P19"/>
    <mergeCell ref="B3:O3"/>
    <mergeCell ref="B9:O9"/>
    <mergeCell ref="B10:O10"/>
    <mergeCell ref="B11:O11"/>
    <mergeCell ref="C12:O12"/>
    <mergeCell ref="B4:O4"/>
    <mergeCell ref="BB3:BO3"/>
    <mergeCell ref="BB4:BO4"/>
    <mergeCell ref="BB9:BO9"/>
    <mergeCell ref="BB10:BO10"/>
    <mergeCell ref="BB11:BO11"/>
    <mergeCell ref="BC12:BO12"/>
    <mergeCell ref="BB19:BP19"/>
    <mergeCell ref="BB21:BP21"/>
    <mergeCell ref="BB23:BP23"/>
    <mergeCell ref="BB25:BP25"/>
    <mergeCell ref="BD27:BE27"/>
    <mergeCell ref="BE30:BO30"/>
    <mergeCell ref="BE32:BO32"/>
    <mergeCell ref="BE34:BI34"/>
    <mergeCell ref="BK34:BO34"/>
  </mergeCells>
  <phoneticPr fontId="64"/>
  <pageMargins left="0.70866141732283472" right="0.70866141732283472" top="0.74803149606299213" bottom="0.74803149606299213" header="0.31496062992125984" footer="0.31496062992125984"/>
  <pageSetup paperSize="9" orientation="portrait" blackAndWhite="1"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21">
    <tabColor theme="0" tint="-0.249977111117893"/>
  </sheetPr>
  <dimension ref="A1:BV40"/>
  <sheetViews>
    <sheetView showGridLines="0" showZeros="0" view="pageBreakPreview" topLeftCell="A19" zoomScaleNormal="100" zoomScaleSheetLayoutView="100" workbookViewId="0">
      <selection activeCell="BQ30" sqref="BQ30"/>
    </sheetView>
  </sheetViews>
  <sheetFormatPr defaultColWidth="8.88671875" defaultRowHeight="13.2"/>
  <cols>
    <col min="1" max="1" width="1.6640625" customWidth="1"/>
    <col min="2" max="4" width="2.77734375" customWidth="1"/>
    <col min="5" max="8" width="4.33203125" customWidth="1"/>
    <col min="9" max="10" width="4.77734375" customWidth="1"/>
    <col min="11" max="11" width="3.44140625" customWidth="1"/>
    <col min="15" max="15" width="13.77734375" customWidth="1"/>
    <col min="16" max="16" width="3.44140625" customWidth="1"/>
    <col min="17" max="17" width="3" customWidth="1"/>
    <col min="18" max="18" width="2.109375" customWidth="1"/>
    <col min="19" max="24" width="0" hidden="1" customWidth="1"/>
    <col min="25" max="25" width="17.109375" customWidth="1"/>
    <col min="26" max="50" width="0" hidden="1" customWidth="1"/>
    <col min="52" max="52" width="0" hidden="1" customWidth="1"/>
    <col min="53" max="53" width="1.6640625" customWidth="1"/>
    <col min="54" max="56" width="2.77734375" customWidth="1"/>
    <col min="57" max="60" width="4.33203125" customWidth="1"/>
    <col min="61" max="62" width="4.77734375" customWidth="1"/>
    <col min="63" max="63" width="3.44140625" customWidth="1"/>
    <col min="67" max="67" width="13.77734375" customWidth="1"/>
    <col min="68" max="68" width="3.44140625" customWidth="1"/>
    <col min="69" max="69" width="3" customWidth="1"/>
  </cols>
  <sheetData>
    <row r="1" spans="1:69">
      <c r="A1" s="2"/>
      <c r="B1" s="2" t="s">
        <v>444</v>
      </c>
      <c r="C1" s="2"/>
      <c r="D1" s="2"/>
      <c r="E1" s="2"/>
      <c r="F1" s="2"/>
      <c r="G1" s="2"/>
      <c r="H1" s="2"/>
      <c r="I1" s="2"/>
      <c r="J1" s="2"/>
      <c r="K1" s="2"/>
      <c r="L1" s="2"/>
      <c r="M1" s="2"/>
      <c r="N1" s="2"/>
      <c r="O1" s="2"/>
      <c r="P1" s="2"/>
      <c r="Q1" s="2"/>
      <c r="BA1" s="2"/>
      <c r="BB1" s="2" t="s">
        <v>444</v>
      </c>
      <c r="BC1" s="2"/>
      <c r="BD1" s="2"/>
      <c r="BE1" s="2"/>
      <c r="BF1" s="2"/>
      <c r="BG1" s="2"/>
      <c r="BH1" s="2"/>
      <c r="BI1" s="2"/>
      <c r="BJ1" s="2"/>
      <c r="BK1" s="2"/>
      <c r="BL1" s="2"/>
      <c r="BM1" s="2"/>
      <c r="BN1" s="2"/>
      <c r="BO1" s="2"/>
      <c r="BP1" s="2"/>
      <c r="BQ1" s="2"/>
    </row>
    <row r="2" spans="1:69">
      <c r="A2" s="2"/>
      <c r="B2" s="2"/>
      <c r="C2" s="2"/>
      <c r="D2" s="2"/>
      <c r="E2" s="2"/>
      <c r="F2" s="2"/>
      <c r="G2" s="2"/>
      <c r="H2" s="2"/>
      <c r="I2" s="2"/>
      <c r="J2" s="2"/>
      <c r="K2" s="2"/>
      <c r="L2" s="2"/>
      <c r="M2" s="2"/>
      <c r="N2" s="2"/>
      <c r="O2" s="2"/>
      <c r="P2" s="2"/>
      <c r="Q2" s="2"/>
      <c r="BA2" s="2"/>
      <c r="BB2" s="2"/>
      <c r="BC2" s="2"/>
      <c r="BD2" s="2"/>
      <c r="BE2" s="2"/>
      <c r="BF2" s="2"/>
      <c r="BG2" s="2"/>
      <c r="BH2" s="2"/>
      <c r="BI2" s="2"/>
      <c r="BJ2" s="2"/>
      <c r="BK2" s="2"/>
      <c r="BL2" s="2"/>
      <c r="BM2" s="2"/>
      <c r="BN2" s="2"/>
      <c r="BO2" s="2"/>
      <c r="BP2" s="2"/>
      <c r="BQ2" s="2"/>
    </row>
    <row r="3" spans="1:69" ht="25.8">
      <c r="A3" s="2"/>
      <c r="B3" s="954" t="s">
        <v>11</v>
      </c>
      <c r="C3" s="954"/>
      <c r="D3" s="954"/>
      <c r="E3" s="954"/>
      <c r="F3" s="954"/>
      <c r="G3" s="954"/>
      <c r="H3" s="954"/>
      <c r="I3" s="954"/>
      <c r="J3" s="954"/>
      <c r="K3" s="954"/>
      <c r="L3" s="954"/>
      <c r="M3" s="954"/>
      <c r="N3" s="954"/>
      <c r="O3" s="954"/>
      <c r="P3" s="2"/>
      <c r="Q3" s="2"/>
      <c r="BA3" s="2"/>
      <c r="BB3" s="954" t="s">
        <v>11</v>
      </c>
      <c r="BC3" s="954"/>
      <c r="BD3" s="954"/>
      <c r="BE3" s="954"/>
      <c r="BF3" s="954"/>
      <c r="BG3" s="954"/>
      <c r="BH3" s="954"/>
      <c r="BI3" s="954"/>
      <c r="BJ3" s="954"/>
      <c r="BK3" s="954"/>
      <c r="BL3" s="954"/>
      <c r="BM3" s="954"/>
      <c r="BN3" s="954"/>
      <c r="BO3" s="954"/>
      <c r="BP3" s="2"/>
      <c r="BQ3" s="2"/>
    </row>
    <row r="4" spans="1:69" ht="30" customHeight="1">
      <c r="A4" s="2"/>
      <c r="B4" s="954" t="s">
        <v>2781</v>
      </c>
      <c r="C4" s="954"/>
      <c r="D4" s="954"/>
      <c r="E4" s="954"/>
      <c r="F4" s="954"/>
      <c r="G4" s="954"/>
      <c r="H4" s="954"/>
      <c r="I4" s="954"/>
      <c r="J4" s="954"/>
      <c r="K4" s="954"/>
      <c r="L4" s="954"/>
      <c r="M4" s="954"/>
      <c r="N4" s="954"/>
      <c r="O4" s="954"/>
      <c r="P4" s="2"/>
      <c r="Q4" s="2"/>
      <c r="BA4" s="2"/>
      <c r="BB4" s="954" t="s">
        <v>2781</v>
      </c>
      <c r="BC4" s="954"/>
      <c r="BD4" s="954"/>
      <c r="BE4" s="954"/>
      <c r="BF4" s="954"/>
      <c r="BG4" s="954"/>
      <c r="BH4" s="954"/>
      <c r="BI4" s="954"/>
      <c r="BJ4" s="954"/>
      <c r="BK4" s="954"/>
      <c r="BL4" s="954"/>
      <c r="BM4" s="954"/>
      <c r="BN4" s="954"/>
      <c r="BO4" s="954"/>
      <c r="BP4" s="2"/>
      <c r="BQ4" s="2"/>
    </row>
    <row r="5" spans="1:69" ht="16.5" customHeight="1">
      <c r="A5" s="2"/>
      <c r="B5" s="2"/>
      <c r="C5" s="2"/>
      <c r="D5" s="2"/>
      <c r="E5" s="2"/>
      <c r="F5" s="2"/>
      <c r="G5" s="2"/>
      <c r="H5" s="2"/>
      <c r="I5" s="2"/>
      <c r="J5" s="2"/>
      <c r="K5" s="2"/>
      <c r="L5" s="2"/>
      <c r="M5" s="2"/>
      <c r="N5" s="2"/>
      <c r="O5" s="2"/>
      <c r="P5" s="2"/>
      <c r="Q5" s="2"/>
      <c r="BA5" s="2"/>
      <c r="BB5" s="2"/>
      <c r="BC5" s="2"/>
      <c r="BD5" s="2"/>
      <c r="BE5" s="2"/>
      <c r="BF5" s="2"/>
      <c r="BG5" s="2"/>
      <c r="BH5" s="2"/>
      <c r="BI5" s="2"/>
      <c r="BJ5" s="2"/>
      <c r="BK5" s="2"/>
      <c r="BL5" s="2"/>
      <c r="BM5" s="2"/>
      <c r="BN5" s="2"/>
      <c r="BO5" s="2"/>
      <c r="BP5" s="2"/>
      <c r="BQ5" s="2"/>
    </row>
    <row r="6" spans="1:69" ht="16.5" customHeight="1">
      <c r="A6" s="2"/>
      <c r="B6" s="26" t="s">
        <v>12</v>
      </c>
      <c r="C6" s="2"/>
      <c r="D6" s="2"/>
      <c r="E6" s="2"/>
      <c r="F6" s="2"/>
      <c r="G6" s="2"/>
      <c r="H6" s="2"/>
      <c r="I6" s="2"/>
      <c r="J6" s="2"/>
      <c r="K6" s="2"/>
      <c r="L6" s="2"/>
      <c r="M6" s="2"/>
      <c r="N6" s="2"/>
      <c r="O6" s="2"/>
      <c r="P6" s="2"/>
      <c r="Q6" s="2"/>
      <c r="BA6" s="2"/>
      <c r="BB6" s="26" t="s">
        <v>12</v>
      </c>
      <c r="BC6" s="2"/>
      <c r="BD6" s="2"/>
      <c r="BE6" s="2"/>
      <c r="BF6" s="2"/>
      <c r="BG6" s="2"/>
      <c r="BH6" s="2"/>
      <c r="BI6" s="2"/>
      <c r="BJ6" s="2"/>
      <c r="BK6" s="2"/>
      <c r="BL6" s="2"/>
      <c r="BM6" s="2"/>
      <c r="BN6" s="2"/>
      <c r="BO6" s="2"/>
      <c r="BP6" s="2"/>
      <c r="BQ6" s="2"/>
    </row>
    <row r="7" spans="1:69" ht="16.5" customHeight="1">
      <c r="A7" s="2"/>
      <c r="B7" s="26" t="s">
        <v>13</v>
      </c>
      <c r="C7" s="2"/>
      <c r="D7" s="2"/>
      <c r="E7" s="2"/>
      <c r="F7" s="2"/>
      <c r="G7" s="2"/>
      <c r="H7" s="2"/>
      <c r="I7" s="2"/>
      <c r="J7" s="2"/>
      <c r="K7" s="2"/>
      <c r="L7" s="2"/>
      <c r="M7" s="2"/>
      <c r="N7" s="2"/>
      <c r="O7" s="2"/>
      <c r="P7" s="2"/>
      <c r="Q7" s="2"/>
      <c r="BA7" s="2"/>
      <c r="BB7" s="26" t="s">
        <v>13</v>
      </c>
      <c r="BC7" s="2"/>
      <c r="BD7" s="2"/>
      <c r="BE7" s="2"/>
      <c r="BF7" s="2"/>
      <c r="BG7" s="2"/>
      <c r="BH7" s="2"/>
      <c r="BI7" s="2"/>
      <c r="BJ7" s="2"/>
      <c r="BK7" s="2"/>
      <c r="BL7" s="2"/>
      <c r="BM7" s="2"/>
      <c r="BN7" s="2"/>
      <c r="BO7" s="2"/>
      <c r="BP7" s="2"/>
      <c r="BQ7" s="2"/>
    </row>
    <row r="8" spans="1:69" ht="16.5" customHeight="1">
      <c r="A8" s="2"/>
      <c r="B8" s="2"/>
      <c r="C8" s="2"/>
      <c r="D8" s="2"/>
      <c r="E8" s="2"/>
      <c r="F8" s="2"/>
      <c r="G8" s="2"/>
      <c r="H8" s="2"/>
      <c r="I8" s="2"/>
      <c r="J8" s="2"/>
      <c r="K8" s="2"/>
      <c r="L8" s="2"/>
      <c r="M8" s="2"/>
      <c r="N8" s="2"/>
      <c r="O8" s="2"/>
      <c r="P8" s="2"/>
      <c r="Q8" s="2"/>
      <c r="BA8" s="2"/>
      <c r="BB8" s="2"/>
      <c r="BC8" s="2"/>
      <c r="BD8" s="2"/>
      <c r="BE8" s="2"/>
      <c r="BF8" s="2"/>
      <c r="BG8" s="2"/>
      <c r="BH8" s="2"/>
      <c r="BI8" s="2"/>
      <c r="BJ8" s="2"/>
      <c r="BK8" s="2"/>
      <c r="BL8" s="2"/>
      <c r="BM8" s="2"/>
      <c r="BN8" s="2"/>
      <c r="BO8" s="2"/>
      <c r="BP8" s="2"/>
      <c r="BQ8" s="2"/>
    </row>
    <row r="9" spans="1:69" ht="101.25" customHeight="1">
      <c r="A9" s="2"/>
      <c r="B9" s="955" t="s">
        <v>3011</v>
      </c>
      <c r="C9" s="955"/>
      <c r="D9" s="955"/>
      <c r="E9" s="955"/>
      <c r="F9" s="955"/>
      <c r="G9" s="955"/>
      <c r="H9" s="955"/>
      <c r="I9" s="955"/>
      <c r="J9" s="955"/>
      <c r="K9" s="955"/>
      <c r="L9" s="955"/>
      <c r="M9" s="955"/>
      <c r="N9" s="955"/>
      <c r="O9" s="955"/>
      <c r="P9" s="2"/>
      <c r="Q9" s="2"/>
      <c r="BA9" s="2"/>
      <c r="BB9" s="955" t="s">
        <v>3011</v>
      </c>
      <c r="BC9" s="955"/>
      <c r="BD9" s="955"/>
      <c r="BE9" s="955"/>
      <c r="BF9" s="955"/>
      <c r="BG9" s="955"/>
      <c r="BH9" s="955"/>
      <c r="BI9" s="955"/>
      <c r="BJ9" s="955"/>
      <c r="BK9" s="955"/>
      <c r="BL9" s="955"/>
      <c r="BM9" s="955"/>
      <c r="BN9" s="955"/>
      <c r="BO9" s="955"/>
      <c r="BP9" s="2"/>
      <c r="BQ9" s="2"/>
    </row>
    <row r="10" spans="1:69" ht="60.75" customHeight="1">
      <c r="A10" s="2"/>
      <c r="B10" s="955" t="str">
        <f>'第2号 (助成対象事業者用)'!$B$10</f>
        <v>２　この誓約に違反又は相違があり、交付要綱第23条の規定により助成金交付決定の全部又は一部の取消しを受けた場合において、交付要綱第24条に規定する助成金の返還を請求されたときは、これに異議なく応じることを誓約いたします。</v>
      </c>
      <c r="C10" s="955"/>
      <c r="D10" s="955"/>
      <c r="E10" s="955"/>
      <c r="F10" s="955"/>
      <c r="G10" s="955"/>
      <c r="H10" s="955"/>
      <c r="I10" s="955"/>
      <c r="J10" s="955"/>
      <c r="K10" s="955"/>
      <c r="L10" s="955"/>
      <c r="M10" s="955"/>
      <c r="N10" s="955"/>
      <c r="O10" s="955"/>
      <c r="P10" s="2"/>
      <c r="Q10" s="2"/>
      <c r="BA10" s="2"/>
      <c r="BB10" s="955" t="s">
        <v>3053</v>
      </c>
      <c r="BC10" s="955"/>
      <c r="BD10" s="955"/>
      <c r="BE10" s="955"/>
      <c r="BF10" s="955"/>
      <c r="BG10" s="955"/>
      <c r="BH10" s="955"/>
      <c r="BI10" s="955"/>
      <c r="BJ10" s="955"/>
      <c r="BK10" s="955"/>
      <c r="BL10" s="955"/>
      <c r="BM10" s="955"/>
      <c r="BN10" s="955"/>
      <c r="BO10" s="955"/>
      <c r="BP10" s="2"/>
      <c r="BQ10" s="2"/>
    </row>
    <row r="11" spans="1:69" ht="31.8" customHeight="1">
      <c r="A11" s="2"/>
      <c r="B11" s="956" t="s">
        <v>2383</v>
      </c>
      <c r="C11" s="956"/>
      <c r="D11" s="956"/>
      <c r="E11" s="956"/>
      <c r="F11" s="956"/>
      <c r="G11" s="956"/>
      <c r="H11" s="956"/>
      <c r="I11" s="956"/>
      <c r="J11" s="956"/>
      <c r="K11" s="956"/>
      <c r="L11" s="956"/>
      <c r="M11" s="956"/>
      <c r="N11" s="956"/>
      <c r="O11" s="956"/>
      <c r="P11" s="2"/>
      <c r="Q11" s="2"/>
      <c r="BA11" s="2"/>
      <c r="BB11" s="956" t="s">
        <v>2383</v>
      </c>
      <c r="BC11" s="956"/>
      <c r="BD11" s="956"/>
      <c r="BE11" s="956"/>
      <c r="BF11" s="956"/>
      <c r="BG11" s="956"/>
      <c r="BH11" s="956"/>
      <c r="BI11" s="956"/>
      <c r="BJ11" s="956"/>
      <c r="BK11" s="956"/>
      <c r="BL11" s="956"/>
      <c r="BM11" s="956"/>
      <c r="BN11" s="956"/>
      <c r="BO11" s="956"/>
      <c r="BP11" s="2"/>
      <c r="BQ11" s="2"/>
    </row>
    <row r="12" spans="1:69" ht="16.5" customHeight="1">
      <c r="A12" s="2"/>
      <c r="C12" s="790" t="s">
        <v>18</v>
      </c>
      <c r="D12" s="790"/>
      <c r="E12" s="790"/>
      <c r="F12" s="790"/>
      <c r="G12" s="790"/>
      <c r="H12" s="790"/>
      <c r="I12" s="790"/>
      <c r="J12" s="790"/>
      <c r="K12" s="790"/>
      <c r="L12" s="790"/>
      <c r="M12" s="790"/>
      <c r="N12" s="790"/>
      <c r="O12" s="790"/>
      <c r="P12" s="2"/>
      <c r="BA12" s="2"/>
      <c r="BC12" s="790" t="s">
        <v>18</v>
      </c>
      <c r="BD12" s="790"/>
      <c r="BE12" s="790"/>
      <c r="BF12" s="790"/>
      <c r="BG12" s="790"/>
      <c r="BH12" s="790"/>
      <c r="BI12" s="790"/>
      <c r="BJ12" s="790"/>
      <c r="BK12" s="790"/>
      <c r="BL12" s="790"/>
      <c r="BM12" s="790"/>
      <c r="BN12" s="790"/>
      <c r="BO12" s="790"/>
      <c r="BP12" s="2"/>
    </row>
    <row r="13" spans="1:69" ht="16.5" customHeight="1">
      <c r="A13" s="2"/>
      <c r="C13" s="2"/>
      <c r="D13" s="2" t="s">
        <v>19</v>
      </c>
      <c r="E13" s="2"/>
      <c r="F13" s="2"/>
      <c r="G13" s="2"/>
      <c r="H13" s="2"/>
      <c r="I13" s="2"/>
      <c r="J13" s="2"/>
      <c r="K13" s="2"/>
      <c r="L13" s="2"/>
      <c r="M13" s="2"/>
      <c r="N13" s="2"/>
      <c r="O13" s="2"/>
      <c r="P13" s="2"/>
      <c r="BA13" s="2"/>
      <c r="BC13" s="2"/>
      <c r="BD13" s="2" t="s">
        <v>19</v>
      </c>
      <c r="BE13" s="2"/>
      <c r="BF13" s="2"/>
      <c r="BG13" s="2"/>
      <c r="BH13" s="2"/>
      <c r="BI13" s="2"/>
      <c r="BJ13" s="2"/>
      <c r="BK13" s="2"/>
      <c r="BL13" s="2"/>
      <c r="BM13" s="2"/>
      <c r="BN13" s="2"/>
      <c r="BO13" s="2"/>
      <c r="BP13" s="2"/>
    </row>
    <row r="14" spans="1:69" ht="16.5" customHeight="1">
      <c r="A14" s="2"/>
      <c r="C14" s="2"/>
      <c r="D14" s="2" t="s">
        <v>3029</v>
      </c>
      <c r="E14" s="2"/>
      <c r="F14" s="2"/>
      <c r="G14" s="2"/>
      <c r="H14" s="2"/>
      <c r="I14" s="2"/>
      <c r="J14" s="2"/>
      <c r="K14" s="2"/>
      <c r="L14" s="2"/>
      <c r="M14" s="2"/>
      <c r="N14" s="2"/>
      <c r="O14" s="2"/>
      <c r="P14" s="2"/>
      <c r="BA14" s="2"/>
      <c r="BC14" s="2"/>
      <c r="BD14" s="2" t="s">
        <v>3029</v>
      </c>
      <c r="BE14" s="2"/>
      <c r="BF14" s="2"/>
      <c r="BG14" s="2"/>
      <c r="BH14" s="2"/>
      <c r="BI14" s="2"/>
      <c r="BJ14" s="2"/>
      <c r="BK14" s="2"/>
      <c r="BL14" s="2"/>
      <c r="BM14" s="2"/>
      <c r="BN14" s="2"/>
      <c r="BO14" s="2"/>
      <c r="BP14" s="2"/>
    </row>
    <row r="15" spans="1:69" ht="16.5" customHeight="1">
      <c r="A15" s="2"/>
      <c r="C15" s="2"/>
      <c r="D15" s="2" t="s">
        <v>20</v>
      </c>
      <c r="E15" s="2"/>
      <c r="F15" s="2"/>
      <c r="G15" s="2"/>
      <c r="H15" s="2"/>
      <c r="I15" s="2"/>
      <c r="J15" s="2"/>
      <c r="K15" s="2"/>
      <c r="L15" s="2"/>
      <c r="M15" s="2"/>
      <c r="N15" s="2"/>
      <c r="O15" s="2"/>
      <c r="P15" s="2"/>
      <c r="BA15" s="2"/>
      <c r="BC15" s="2"/>
      <c r="BD15" s="2" t="s">
        <v>20</v>
      </c>
      <c r="BE15" s="2"/>
      <c r="BF15" s="2"/>
      <c r="BG15" s="2"/>
      <c r="BH15" s="2"/>
      <c r="BI15" s="2"/>
      <c r="BJ15" s="2"/>
      <c r="BK15" s="2"/>
      <c r="BL15" s="2"/>
      <c r="BM15" s="2"/>
      <c r="BN15" s="2"/>
      <c r="BO15" s="2"/>
      <c r="BP15" s="2"/>
    </row>
    <row r="16" spans="1:69" ht="16.5" customHeight="1">
      <c r="A16" s="2"/>
      <c r="C16" s="2"/>
      <c r="D16" s="2" t="s">
        <v>21</v>
      </c>
      <c r="E16" s="2"/>
      <c r="F16" s="2"/>
      <c r="G16" s="2"/>
      <c r="H16" s="2"/>
      <c r="I16" s="2"/>
      <c r="J16" s="2"/>
      <c r="K16" s="2"/>
      <c r="L16" s="2"/>
      <c r="M16" s="2"/>
      <c r="N16" s="2"/>
      <c r="O16" s="2"/>
      <c r="P16" s="2"/>
      <c r="BA16" s="2"/>
      <c r="BC16" s="2"/>
      <c r="BD16" s="2" t="s">
        <v>21</v>
      </c>
      <c r="BE16" s="2"/>
      <c r="BF16" s="2"/>
      <c r="BG16" s="2"/>
      <c r="BH16" s="2"/>
      <c r="BI16" s="2"/>
      <c r="BJ16" s="2"/>
      <c r="BK16" s="2"/>
      <c r="BL16" s="2"/>
      <c r="BM16" s="2"/>
      <c r="BN16" s="2"/>
      <c r="BO16" s="2"/>
      <c r="BP16" s="2"/>
    </row>
    <row r="17" spans="1:74" ht="16.5" customHeight="1">
      <c r="A17" s="2"/>
      <c r="C17" s="2"/>
      <c r="D17" s="2" t="s">
        <v>22</v>
      </c>
      <c r="E17" s="2"/>
      <c r="F17" s="2"/>
      <c r="G17" s="2"/>
      <c r="H17" s="2"/>
      <c r="I17" s="2"/>
      <c r="J17" s="2"/>
      <c r="K17" s="2"/>
      <c r="L17" s="2"/>
      <c r="M17" s="2"/>
      <c r="N17" s="2"/>
      <c r="O17" s="2"/>
      <c r="P17" s="2"/>
      <c r="BA17" s="2"/>
      <c r="BC17" s="2"/>
      <c r="BD17" s="2" t="s">
        <v>22</v>
      </c>
      <c r="BE17" s="2"/>
      <c r="BF17" s="2"/>
      <c r="BG17" s="2"/>
      <c r="BH17" s="2"/>
      <c r="BI17" s="2"/>
      <c r="BJ17" s="2"/>
      <c r="BK17" s="2"/>
      <c r="BL17" s="2"/>
      <c r="BM17" s="2"/>
      <c r="BN17" s="2"/>
      <c r="BO17" s="2"/>
      <c r="BP17" s="2"/>
    </row>
    <row r="18" spans="1:74" ht="10.050000000000001" customHeight="1">
      <c r="A18" s="2"/>
      <c r="B18" s="2"/>
      <c r="C18" s="2"/>
      <c r="D18" s="2"/>
      <c r="E18" s="2"/>
      <c r="F18" s="2"/>
      <c r="G18" s="2"/>
      <c r="H18" s="2"/>
      <c r="I18" s="2"/>
      <c r="J18" s="2"/>
      <c r="K18" s="2"/>
      <c r="L18" s="2"/>
      <c r="M18" s="2"/>
      <c r="N18" s="2"/>
      <c r="O18" s="2"/>
      <c r="P18" s="2"/>
      <c r="Q18" s="2"/>
      <c r="BA18" s="2"/>
      <c r="BB18" s="2"/>
      <c r="BC18" s="2"/>
      <c r="BD18" s="2"/>
      <c r="BE18" s="2"/>
      <c r="BF18" s="2"/>
      <c r="BG18" s="2"/>
      <c r="BH18" s="2"/>
      <c r="BI18" s="2"/>
      <c r="BJ18" s="2"/>
      <c r="BK18" s="2"/>
      <c r="BL18" s="2"/>
      <c r="BM18" s="2"/>
      <c r="BN18" s="2"/>
      <c r="BO18" s="2"/>
      <c r="BP18" s="2"/>
      <c r="BQ18" s="2"/>
    </row>
    <row r="19" spans="1:74" ht="45" customHeight="1">
      <c r="A19" s="2"/>
      <c r="B19" s="900" t="s">
        <v>2426</v>
      </c>
      <c r="C19" s="900"/>
      <c r="D19" s="900"/>
      <c r="E19" s="900"/>
      <c r="F19" s="900"/>
      <c r="G19" s="900"/>
      <c r="H19" s="900"/>
      <c r="I19" s="900"/>
      <c r="J19" s="900"/>
      <c r="K19" s="900"/>
      <c r="L19" s="900"/>
      <c r="M19" s="900"/>
      <c r="N19" s="900"/>
      <c r="O19" s="900"/>
      <c r="P19" s="900"/>
      <c r="Q19" s="2"/>
      <c r="BA19" s="2"/>
      <c r="BB19" s="900" t="s">
        <v>2426</v>
      </c>
      <c r="BC19" s="900"/>
      <c r="BD19" s="900"/>
      <c r="BE19" s="900"/>
      <c r="BF19" s="900"/>
      <c r="BG19" s="900"/>
      <c r="BH19" s="900"/>
      <c r="BI19" s="900"/>
      <c r="BJ19" s="900"/>
      <c r="BK19" s="900"/>
      <c r="BL19" s="900"/>
      <c r="BM19" s="900"/>
      <c r="BN19" s="900"/>
      <c r="BO19" s="900"/>
      <c r="BP19" s="900"/>
      <c r="BQ19" s="2"/>
    </row>
    <row r="20" spans="1:74" ht="10.050000000000001" customHeight="1">
      <c r="A20" s="2"/>
      <c r="B20" s="600"/>
      <c r="C20" s="600"/>
      <c r="D20" s="600"/>
      <c r="E20" s="600"/>
      <c r="F20" s="600"/>
      <c r="G20" s="600"/>
      <c r="H20" s="600"/>
      <c r="I20" s="600"/>
      <c r="J20" s="600"/>
      <c r="K20" s="600"/>
      <c r="L20" s="600"/>
      <c r="M20" s="600"/>
      <c r="N20" s="600"/>
      <c r="O20" s="600"/>
      <c r="P20" s="600"/>
      <c r="Q20" s="139"/>
      <c r="S20" s="86"/>
      <c r="BA20" s="2"/>
      <c r="BB20" s="600"/>
      <c r="BC20" s="600"/>
      <c r="BD20" s="600"/>
      <c r="BE20" s="600"/>
      <c r="BF20" s="600"/>
      <c r="BG20" s="600"/>
      <c r="BH20" s="600"/>
      <c r="BI20" s="600"/>
      <c r="BJ20" s="600"/>
      <c r="BK20" s="600"/>
      <c r="BL20" s="600"/>
      <c r="BM20" s="600"/>
      <c r="BN20" s="600"/>
      <c r="BO20" s="600"/>
      <c r="BP20" s="600"/>
      <c r="BQ20" s="139"/>
    </row>
    <row r="21" spans="1:74" ht="33" customHeight="1">
      <c r="A21" s="2"/>
      <c r="B21" s="900" t="s">
        <v>2389</v>
      </c>
      <c r="C21" s="900"/>
      <c r="D21" s="900"/>
      <c r="E21" s="900"/>
      <c r="F21" s="900"/>
      <c r="G21" s="900"/>
      <c r="H21" s="900"/>
      <c r="I21" s="900"/>
      <c r="J21" s="900"/>
      <c r="K21" s="900"/>
      <c r="L21" s="900"/>
      <c r="M21" s="900"/>
      <c r="N21" s="900"/>
      <c r="O21" s="900"/>
      <c r="P21" s="900"/>
      <c r="Q21" s="2"/>
      <c r="BA21" s="2"/>
      <c r="BB21" s="900" t="s">
        <v>2389</v>
      </c>
      <c r="BC21" s="900"/>
      <c r="BD21" s="900"/>
      <c r="BE21" s="900"/>
      <c r="BF21" s="900"/>
      <c r="BG21" s="900"/>
      <c r="BH21" s="900"/>
      <c r="BI21" s="900"/>
      <c r="BJ21" s="900"/>
      <c r="BK21" s="900"/>
      <c r="BL21" s="900"/>
      <c r="BM21" s="900"/>
      <c r="BN21" s="900"/>
      <c r="BO21" s="900"/>
      <c r="BP21" s="900"/>
      <c r="BQ21" s="2"/>
    </row>
    <row r="22" spans="1:74" ht="10.050000000000001" customHeight="1">
      <c r="A22" s="2"/>
      <c r="B22" s="2"/>
      <c r="C22" s="2"/>
      <c r="D22" s="2"/>
      <c r="E22" s="2"/>
      <c r="F22" s="2"/>
      <c r="G22" s="2"/>
      <c r="H22" s="2"/>
      <c r="I22" s="2"/>
      <c r="J22" s="2"/>
      <c r="K22" s="2"/>
      <c r="L22" s="2"/>
      <c r="M22" s="2"/>
      <c r="N22" s="2"/>
      <c r="O22" s="2"/>
      <c r="P22" s="2"/>
      <c r="Q22" s="2"/>
      <c r="BA22" s="2"/>
      <c r="BB22" s="2"/>
      <c r="BC22" s="2"/>
      <c r="BD22" s="2"/>
      <c r="BE22" s="2"/>
      <c r="BF22" s="2"/>
      <c r="BG22" s="2"/>
      <c r="BH22" s="2"/>
      <c r="BI22" s="2"/>
      <c r="BJ22" s="2"/>
      <c r="BK22" s="2"/>
      <c r="BL22" s="2"/>
      <c r="BM22" s="2"/>
      <c r="BN22" s="2"/>
      <c r="BO22" s="2"/>
      <c r="BP22" s="2"/>
      <c r="BQ22" s="2"/>
    </row>
    <row r="23" spans="1:74" ht="33" customHeight="1">
      <c r="A23" s="2"/>
      <c r="B23" s="900" t="s">
        <v>2390</v>
      </c>
      <c r="C23" s="900"/>
      <c r="D23" s="900"/>
      <c r="E23" s="900"/>
      <c r="F23" s="900"/>
      <c r="G23" s="900"/>
      <c r="H23" s="900"/>
      <c r="I23" s="900"/>
      <c r="J23" s="900"/>
      <c r="K23" s="900"/>
      <c r="L23" s="900"/>
      <c r="M23" s="900"/>
      <c r="N23" s="900"/>
      <c r="O23" s="900"/>
      <c r="P23" s="900"/>
      <c r="Q23" s="139"/>
      <c r="S23" s="86"/>
      <c r="BA23" s="2"/>
      <c r="BB23" s="900" t="s">
        <v>2390</v>
      </c>
      <c r="BC23" s="900"/>
      <c r="BD23" s="900"/>
      <c r="BE23" s="900"/>
      <c r="BF23" s="900"/>
      <c r="BG23" s="900"/>
      <c r="BH23" s="900"/>
      <c r="BI23" s="900"/>
      <c r="BJ23" s="900"/>
      <c r="BK23" s="900"/>
      <c r="BL23" s="900"/>
      <c r="BM23" s="900"/>
      <c r="BN23" s="900"/>
      <c r="BO23" s="900"/>
      <c r="BP23" s="900"/>
      <c r="BQ23" s="139"/>
    </row>
    <row r="24" spans="1:74" s="170" customFormat="1" ht="10.8" customHeight="1">
      <c r="A24" s="26"/>
      <c r="B24" s="172"/>
      <c r="C24" s="172"/>
      <c r="D24" s="172"/>
      <c r="E24" s="172"/>
      <c r="F24" s="172"/>
      <c r="G24" s="172"/>
      <c r="H24" s="172"/>
      <c r="I24" s="172"/>
      <c r="J24" s="172"/>
      <c r="K24" s="172"/>
      <c r="L24" s="172"/>
      <c r="M24" s="172"/>
      <c r="N24" s="172"/>
      <c r="O24" s="172"/>
      <c r="P24" s="172"/>
      <c r="Q24" s="26"/>
      <c r="BA24" s="26"/>
      <c r="BB24" s="172"/>
      <c r="BC24" s="172"/>
      <c r="BD24" s="172"/>
      <c r="BE24" s="172"/>
      <c r="BF24" s="172"/>
      <c r="BG24" s="172"/>
      <c r="BH24" s="172"/>
      <c r="BI24" s="172"/>
      <c r="BJ24" s="172"/>
      <c r="BK24" s="172"/>
      <c r="BL24" s="172"/>
      <c r="BM24" s="172"/>
      <c r="BN24" s="172"/>
      <c r="BO24" s="172"/>
      <c r="BP24" s="172"/>
      <c r="BQ24" s="26"/>
    </row>
    <row r="25" spans="1:74" s="170" customFormat="1" ht="19.2" customHeight="1">
      <c r="A25" s="171"/>
      <c r="B25" s="951" t="s">
        <v>2384</v>
      </c>
      <c r="C25" s="951"/>
      <c r="D25" s="951"/>
      <c r="E25" s="951"/>
      <c r="F25" s="951"/>
      <c r="G25" s="951"/>
      <c r="H25" s="951"/>
      <c r="I25" s="951"/>
      <c r="J25" s="951"/>
      <c r="K25" s="951"/>
      <c r="L25" s="951"/>
      <c r="M25" s="951"/>
      <c r="N25" s="951"/>
      <c r="O25" s="951"/>
      <c r="P25" s="951"/>
      <c r="Q25" s="171"/>
      <c r="R25" s="171"/>
      <c r="S25" s="171"/>
      <c r="T25" s="171"/>
      <c r="U25" s="171"/>
      <c r="V25" s="171"/>
      <c r="W25" s="171"/>
      <c r="X25" s="171"/>
      <c r="Y25" s="171"/>
      <c r="Z25" s="171"/>
      <c r="AA25" s="171"/>
      <c r="AB25" s="171"/>
      <c r="AC25" s="171"/>
      <c r="AD25" s="171"/>
      <c r="AE25" s="171"/>
      <c r="AF25" s="171"/>
      <c r="AG25" s="171"/>
      <c r="AH25" s="171"/>
      <c r="AI25" s="171"/>
      <c r="AJ25" s="171"/>
      <c r="AK25" s="171"/>
      <c r="AL25" s="171"/>
      <c r="AM25" s="171"/>
      <c r="AN25" s="171"/>
      <c r="AO25" s="171"/>
      <c r="AP25" s="171"/>
      <c r="AQ25" s="171"/>
      <c r="AR25" s="171"/>
      <c r="AS25" s="171"/>
      <c r="AT25" s="171"/>
      <c r="AU25" s="171"/>
      <c r="AV25" s="171"/>
      <c r="AW25" s="171"/>
      <c r="AX25" s="171"/>
      <c r="AY25" s="171"/>
      <c r="AZ25" s="171"/>
      <c r="BA25" s="171"/>
      <c r="BB25" s="951" t="s">
        <v>2384</v>
      </c>
      <c r="BC25" s="951"/>
      <c r="BD25" s="951"/>
      <c r="BE25" s="951"/>
      <c r="BF25" s="951"/>
      <c r="BG25" s="951"/>
      <c r="BH25" s="951"/>
      <c r="BI25" s="951"/>
      <c r="BJ25" s="951"/>
      <c r="BK25" s="951"/>
      <c r="BL25" s="951"/>
      <c r="BM25" s="951"/>
      <c r="BN25" s="951"/>
      <c r="BO25" s="951"/>
      <c r="BP25" s="951"/>
      <c r="BQ25" s="171"/>
      <c r="BR25" s="171"/>
      <c r="BS25" s="171"/>
      <c r="BT25" s="171"/>
      <c r="BU25" s="171"/>
      <c r="BV25" s="171"/>
    </row>
    <row r="26" spans="1:74" ht="13.2" customHeight="1">
      <c r="A26" s="2"/>
      <c r="B26" s="26"/>
      <c r="C26" s="26"/>
      <c r="D26" s="26"/>
      <c r="E26" s="26"/>
      <c r="F26" s="26"/>
      <c r="G26" s="26"/>
      <c r="H26" s="26"/>
      <c r="I26" s="26"/>
      <c r="J26" s="26"/>
      <c r="K26" s="26"/>
      <c r="L26" s="26"/>
      <c r="M26" s="26"/>
      <c r="N26" s="26"/>
      <c r="O26" s="2"/>
      <c r="P26" s="2"/>
      <c r="Q26" s="2"/>
      <c r="BA26" s="2"/>
      <c r="BB26" s="26"/>
      <c r="BC26" s="26"/>
      <c r="BD26" s="26"/>
      <c r="BE26" s="26"/>
      <c r="BF26" s="26"/>
      <c r="BG26" s="26"/>
      <c r="BH26" s="26"/>
      <c r="BI26" s="26"/>
      <c r="BJ26" s="26"/>
      <c r="BK26" s="26"/>
      <c r="BL26" s="26"/>
      <c r="BM26" s="26"/>
      <c r="BN26" s="26"/>
      <c r="BO26" s="2"/>
      <c r="BP26" s="2"/>
      <c r="BQ26" s="2"/>
    </row>
    <row r="27" spans="1:74" ht="17.25" customHeight="1">
      <c r="A27" s="2"/>
      <c r="B27" s="26"/>
      <c r="C27" s="13"/>
      <c r="D27" s="952">
        <f>第1号!K3</f>
        <v>0</v>
      </c>
      <c r="E27" s="957"/>
      <c r="F27" s="26" t="s">
        <v>0</v>
      </c>
      <c r="G27" s="119">
        <f>第1号!N3</f>
        <v>0</v>
      </c>
      <c r="H27" s="26" t="s">
        <v>14</v>
      </c>
      <c r="I27" s="119">
        <f>第1号!P3</f>
        <v>0</v>
      </c>
      <c r="J27" s="26" t="s">
        <v>15</v>
      </c>
      <c r="K27" s="26"/>
      <c r="L27" s="26"/>
      <c r="M27" s="26"/>
      <c r="N27" s="26"/>
      <c r="O27" s="2"/>
      <c r="P27" s="2"/>
      <c r="Q27" s="2"/>
      <c r="BA27" s="2"/>
      <c r="BB27" s="26"/>
      <c r="BC27" s="13"/>
      <c r="BD27" s="952" t="s">
        <v>3052</v>
      </c>
      <c r="BE27" s="952"/>
      <c r="BF27" s="26" t="s">
        <v>0</v>
      </c>
      <c r="BG27" s="119">
        <v>3</v>
      </c>
      <c r="BH27" s="26" t="s">
        <v>14</v>
      </c>
      <c r="BI27" s="119">
        <v>1</v>
      </c>
      <c r="BJ27" s="26" t="s">
        <v>15</v>
      </c>
      <c r="BK27" s="26"/>
      <c r="BL27" s="26"/>
      <c r="BM27" s="26"/>
      <c r="BN27" s="26"/>
      <c r="BO27" s="2"/>
      <c r="BP27" s="2"/>
      <c r="BQ27" s="2"/>
    </row>
    <row r="28" spans="1:74" ht="17.25" customHeight="1">
      <c r="A28" s="2"/>
      <c r="B28" s="26"/>
      <c r="C28" s="26"/>
      <c r="D28" s="26"/>
      <c r="E28" s="26"/>
      <c r="F28" s="26"/>
      <c r="G28" s="26"/>
      <c r="H28" s="26"/>
      <c r="I28" s="26"/>
      <c r="J28" s="26"/>
      <c r="K28" s="26"/>
      <c r="L28" s="26"/>
      <c r="M28" s="26"/>
      <c r="N28" s="26"/>
      <c r="O28" s="2"/>
      <c r="P28" s="2"/>
      <c r="Q28" s="2"/>
      <c r="BA28" s="2"/>
      <c r="BB28" s="26"/>
      <c r="BC28" s="26"/>
      <c r="BD28" s="26"/>
      <c r="BE28" s="26"/>
      <c r="BF28" s="26"/>
      <c r="BG28" s="26"/>
      <c r="BH28" s="26"/>
      <c r="BI28" s="26"/>
      <c r="BJ28" s="26"/>
      <c r="BK28" s="26"/>
      <c r="BL28" s="26"/>
      <c r="BM28" s="26"/>
      <c r="BN28" s="26"/>
      <c r="BO28" s="2"/>
      <c r="BP28" s="2"/>
      <c r="BQ28" s="2"/>
    </row>
    <row r="29" spans="1:74" ht="17.25" customHeight="1">
      <c r="A29" s="2"/>
      <c r="B29" s="26"/>
      <c r="C29" s="2"/>
      <c r="D29" s="26" t="s">
        <v>16</v>
      </c>
      <c r="E29" s="26"/>
      <c r="F29" s="26"/>
      <c r="G29" s="26"/>
      <c r="H29" s="26"/>
      <c r="I29" s="26"/>
      <c r="J29" s="26"/>
      <c r="K29" s="26"/>
      <c r="L29" s="26"/>
      <c r="M29" s="26"/>
      <c r="N29" s="26"/>
      <c r="O29" s="2"/>
      <c r="P29" s="2"/>
      <c r="Q29" s="2"/>
      <c r="BA29" s="2"/>
      <c r="BB29" s="26"/>
      <c r="BC29" s="2"/>
      <c r="BD29" s="26" t="s">
        <v>16</v>
      </c>
      <c r="BE29" s="26"/>
      <c r="BF29" s="26"/>
      <c r="BG29" s="26"/>
      <c r="BH29" s="26"/>
      <c r="BI29" s="26"/>
      <c r="BJ29" s="26"/>
      <c r="BK29" s="26"/>
      <c r="BL29" s="26"/>
      <c r="BM29" s="26"/>
      <c r="BN29" s="26"/>
      <c r="BO29" s="2"/>
      <c r="BP29" s="2"/>
      <c r="BQ29" s="2"/>
    </row>
    <row r="30" spans="1:74" ht="17.25" customHeight="1">
      <c r="A30" s="2"/>
      <c r="B30" s="26"/>
      <c r="C30" s="26"/>
      <c r="D30" s="26"/>
      <c r="E30" s="949">
        <f>第1号!J21</f>
        <v>0</v>
      </c>
      <c r="F30" s="949"/>
      <c r="G30" s="949"/>
      <c r="H30" s="949"/>
      <c r="I30" s="949"/>
      <c r="J30" s="949"/>
      <c r="K30" s="949"/>
      <c r="L30" s="949"/>
      <c r="M30" s="949"/>
      <c r="N30" s="949"/>
      <c r="O30" s="931"/>
      <c r="P30" s="2"/>
      <c r="Q30" s="2"/>
      <c r="BA30" s="2"/>
      <c r="BB30" s="26"/>
      <c r="BC30" s="26"/>
      <c r="BD30" s="26"/>
      <c r="BE30" s="949" t="s">
        <v>3040</v>
      </c>
      <c r="BF30" s="949"/>
      <c r="BG30" s="949"/>
      <c r="BH30" s="949"/>
      <c r="BI30" s="949"/>
      <c r="BJ30" s="949"/>
      <c r="BK30" s="949"/>
      <c r="BL30" s="949"/>
      <c r="BM30" s="949"/>
      <c r="BN30" s="949"/>
      <c r="BO30" s="949"/>
      <c r="BP30" s="2"/>
      <c r="BQ30" s="2"/>
    </row>
    <row r="31" spans="1:74" ht="17.25" customHeight="1">
      <c r="A31" s="2"/>
      <c r="B31" s="26"/>
      <c r="C31" s="26"/>
      <c r="D31" s="26" t="s">
        <v>17</v>
      </c>
      <c r="E31" s="143"/>
      <c r="F31" s="143"/>
      <c r="G31" s="143"/>
      <c r="H31" s="143"/>
      <c r="I31" s="143"/>
      <c r="J31" s="143"/>
      <c r="K31" s="143"/>
      <c r="L31" s="143"/>
      <c r="M31" s="143"/>
      <c r="N31" s="143"/>
      <c r="O31" s="143"/>
      <c r="P31" s="2"/>
      <c r="Q31" s="2"/>
      <c r="BA31" s="2"/>
      <c r="BB31" s="26"/>
      <c r="BC31" s="26"/>
      <c r="BD31" s="26" t="s">
        <v>17</v>
      </c>
      <c r="BE31" s="143"/>
      <c r="BF31" s="143"/>
      <c r="BG31" s="143"/>
      <c r="BH31" s="143"/>
      <c r="BI31" s="143"/>
      <c r="BJ31" s="143"/>
      <c r="BK31" s="143"/>
      <c r="BL31" s="143"/>
      <c r="BM31" s="143"/>
      <c r="BN31" s="143"/>
      <c r="BO31" s="143"/>
      <c r="BP31" s="2"/>
      <c r="BQ31" s="2"/>
    </row>
    <row r="32" spans="1:74" ht="17.25" customHeight="1">
      <c r="A32" s="2"/>
      <c r="B32" s="26"/>
      <c r="C32" s="26"/>
      <c r="D32" s="26"/>
      <c r="E32" s="949">
        <f>第1号!J22</f>
        <v>0</v>
      </c>
      <c r="F32" s="949"/>
      <c r="G32" s="949"/>
      <c r="H32" s="949"/>
      <c r="I32" s="949"/>
      <c r="J32" s="949"/>
      <c r="K32" s="949"/>
      <c r="L32" s="949"/>
      <c r="M32" s="949"/>
      <c r="N32" s="949"/>
      <c r="O32" s="931"/>
      <c r="P32" s="2"/>
      <c r="Q32" s="2"/>
      <c r="BA32" s="2"/>
      <c r="BB32" s="26"/>
      <c r="BC32" s="26"/>
      <c r="BD32" s="26"/>
      <c r="BE32" s="949" t="s">
        <v>3041</v>
      </c>
      <c r="BF32" s="949"/>
      <c r="BG32" s="949"/>
      <c r="BH32" s="949"/>
      <c r="BI32" s="949"/>
      <c r="BJ32" s="949"/>
      <c r="BK32" s="949"/>
      <c r="BL32" s="949"/>
      <c r="BM32" s="949"/>
      <c r="BN32" s="949"/>
      <c r="BO32" s="949"/>
      <c r="BP32" s="2"/>
      <c r="BQ32" s="2"/>
    </row>
    <row r="33" spans="1:69" ht="14.4">
      <c r="A33" s="2"/>
      <c r="B33" s="26"/>
      <c r="C33" s="26"/>
      <c r="D33" s="26" t="s">
        <v>7</v>
      </c>
      <c r="E33" s="26"/>
      <c r="F33" s="26"/>
      <c r="G33" s="26"/>
      <c r="H33" s="26"/>
      <c r="I33" s="26"/>
      <c r="J33" s="26"/>
      <c r="K33" s="26"/>
      <c r="L33" s="26"/>
      <c r="M33" s="26"/>
      <c r="N33" s="26"/>
      <c r="O33" s="2"/>
      <c r="P33" s="2"/>
      <c r="Q33" s="2"/>
      <c r="BA33" s="2"/>
      <c r="BB33" s="26"/>
      <c r="BC33" s="26"/>
      <c r="BD33" s="26" t="s">
        <v>7</v>
      </c>
      <c r="BE33" s="26"/>
      <c r="BF33" s="26"/>
      <c r="BG33" s="26"/>
      <c r="BH33" s="26"/>
      <c r="BI33" s="26"/>
      <c r="BJ33" s="26"/>
      <c r="BK33" s="26"/>
      <c r="BL33" s="26"/>
      <c r="BM33" s="26"/>
      <c r="BN33" s="26"/>
      <c r="BO33" s="2"/>
      <c r="BP33" s="2"/>
      <c r="BQ33" s="2"/>
    </row>
    <row r="34" spans="1:69" ht="19.2" customHeight="1">
      <c r="A34" s="2"/>
      <c r="B34" s="26"/>
      <c r="C34" s="26"/>
      <c r="D34" s="26"/>
      <c r="E34" s="950">
        <f>第1号!J23</f>
        <v>0</v>
      </c>
      <c r="F34" s="950"/>
      <c r="G34" s="950"/>
      <c r="H34" s="950"/>
      <c r="I34" s="950"/>
      <c r="J34" s="183"/>
      <c r="K34" s="950">
        <f>第1号!M23</f>
        <v>0</v>
      </c>
      <c r="L34" s="950"/>
      <c r="M34" s="950"/>
      <c r="N34" s="950"/>
      <c r="O34" s="930"/>
      <c r="P34" s="2"/>
      <c r="Q34" s="2"/>
      <c r="BA34" s="2"/>
      <c r="BB34" s="26"/>
      <c r="BC34" s="26"/>
      <c r="BD34" s="26"/>
      <c r="BE34" s="950" t="s">
        <v>3032</v>
      </c>
      <c r="BF34" s="950"/>
      <c r="BG34" s="950"/>
      <c r="BH34" s="950"/>
      <c r="BI34" s="950"/>
      <c r="BJ34" s="183"/>
      <c r="BK34" s="950" t="s">
        <v>3042</v>
      </c>
      <c r="BL34" s="950"/>
      <c r="BM34" s="950"/>
      <c r="BN34" s="950"/>
      <c r="BO34" s="950"/>
      <c r="BP34" s="2"/>
      <c r="BQ34" s="2"/>
    </row>
    <row r="35" spans="1:69" ht="7.8" customHeight="1">
      <c r="A35" s="2"/>
      <c r="B35" s="26"/>
      <c r="C35" s="26"/>
      <c r="D35" s="26"/>
      <c r="E35" s="26"/>
      <c r="F35" s="26"/>
      <c r="G35" s="26"/>
      <c r="H35" s="26"/>
      <c r="I35" s="26"/>
      <c r="J35" s="26"/>
      <c r="K35" s="26"/>
      <c r="L35" s="26"/>
      <c r="M35" s="26"/>
      <c r="N35" s="26"/>
      <c r="O35" s="10"/>
      <c r="P35" s="2"/>
      <c r="Q35" s="2"/>
      <c r="BA35" s="2"/>
      <c r="BB35" s="26"/>
      <c r="BC35" s="26"/>
      <c r="BD35" s="26"/>
      <c r="BE35" s="26"/>
      <c r="BF35" s="26"/>
      <c r="BG35" s="26"/>
      <c r="BH35" s="26"/>
      <c r="BI35" s="26"/>
      <c r="BJ35" s="26"/>
      <c r="BK35" s="26"/>
      <c r="BL35" s="26"/>
      <c r="BM35" s="26"/>
      <c r="BN35" s="26"/>
      <c r="BO35" s="10"/>
      <c r="BP35" s="2"/>
      <c r="BQ35" s="2"/>
    </row>
    <row r="36" spans="1:69" ht="17.399999999999999" customHeight="1">
      <c r="B36" s="4" t="s">
        <v>2387</v>
      </c>
      <c r="C36" s="169"/>
      <c r="D36" s="169"/>
      <c r="E36" s="172"/>
      <c r="F36" s="172"/>
      <c r="G36" s="172"/>
      <c r="H36" s="172"/>
      <c r="I36" s="172"/>
      <c r="J36" s="172"/>
      <c r="K36" s="172"/>
      <c r="L36" s="172"/>
      <c r="M36" s="172"/>
      <c r="N36" s="172"/>
      <c r="O36" s="172"/>
      <c r="P36" s="172"/>
      <c r="Q36" s="172"/>
      <c r="R36" s="2"/>
      <c r="BB36" s="4" t="s">
        <v>2387</v>
      </c>
      <c r="BC36" s="169"/>
      <c r="BD36" s="169"/>
      <c r="BE36" s="172"/>
      <c r="BF36" s="172"/>
      <c r="BG36" s="172"/>
      <c r="BH36" s="172"/>
      <c r="BI36" s="172"/>
      <c r="BJ36" s="172"/>
      <c r="BK36" s="172"/>
      <c r="BL36" s="172"/>
      <c r="BM36" s="172"/>
      <c r="BN36" s="172"/>
      <c r="BO36" s="172"/>
      <c r="BP36" s="172"/>
      <c r="BQ36" s="172"/>
    </row>
    <row r="37" spans="1:69" ht="14.4">
      <c r="A37" s="2"/>
      <c r="B37" s="26"/>
      <c r="C37" s="26"/>
      <c r="D37" s="26"/>
      <c r="E37" s="26"/>
      <c r="F37" s="26"/>
      <c r="G37" s="26"/>
      <c r="H37" s="26"/>
      <c r="I37" s="26"/>
      <c r="J37" s="26"/>
      <c r="K37" s="26"/>
      <c r="L37" s="26"/>
      <c r="M37" s="26"/>
      <c r="N37" s="26"/>
      <c r="O37" s="10"/>
      <c r="P37" s="2"/>
      <c r="Q37" s="2"/>
      <c r="BA37" s="2"/>
      <c r="BB37" s="26"/>
      <c r="BC37" s="26"/>
      <c r="BD37" s="26"/>
      <c r="BE37" s="26"/>
      <c r="BF37" s="26"/>
      <c r="BG37" s="26"/>
      <c r="BH37" s="26"/>
      <c r="BI37" s="26"/>
      <c r="BJ37" s="26"/>
      <c r="BK37" s="26"/>
      <c r="BL37" s="26"/>
      <c r="BM37" s="26"/>
      <c r="BN37" s="26"/>
      <c r="BO37" s="10"/>
      <c r="BP37" s="2"/>
      <c r="BQ37" s="2"/>
    </row>
    <row r="38" spans="1:69" ht="14.4">
      <c r="E38" s="26"/>
      <c r="F38" s="26"/>
      <c r="G38" s="26"/>
      <c r="H38" s="26"/>
      <c r="I38" s="26"/>
      <c r="J38" s="26"/>
      <c r="K38" s="26"/>
      <c r="L38" s="26"/>
      <c r="M38" s="26"/>
      <c r="N38" s="26"/>
      <c r="O38" s="26"/>
      <c r="P38" s="26"/>
      <c r="Q38" s="2"/>
      <c r="R38" s="2"/>
      <c r="BE38" s="26"/>
      <c r="BF38" s="26"/>
      <c r="BG38" s="26"/>
      <c r="BH38" s="26"/>
      <c r="BI38" s="26"/>
      <c r="BJ38" s="26"/>
      <c r="BK38" s="26"/>
      <c r="BL38" s="26"/>
      <c r="BM38" s="26"/>
      <c r="BN38" s="26"/>
      <c r="BO38" s="26"/>
      <c r="BP38" s="26"/>
      <c r="BQ38" s="2"/>
    </row>
    <row r="39" spans="1:69" ht="14.4">
      <c r="E39" s="26"/>
      <c r="F39" s="26"/>
      <c r="G39" s="26"/>
      <c r="H39" s="26"/>
      <c r="I39" s="26"/>
      <c r="J39" s="26"/>
      <c r="K39" s="26"/>
      <c r="L39" s="26"/>
      <c r="M39" s="26"/>
      <c r="N39" s="26"/>
      <c r="O39" s="26"/>
      <c r="P39" s="26"/>
      <c r="Q39" s="2"/>
      <c r="R39" s="2"/>
      <c r="BE39" s="26"/>
      <c r="BF39" s="26"/>
      <c r="BG39" s="26"/>
      <c r="BH39" s="26"/>
      <c r="BI39" s="26"/>
      <c r="BJ39" s="26"/>
      <c r="BK39" s="26"/>
      <c r="BL39" s="26"/>
      <c r="BM39" s="26"/>
      <c r="BN39" s="26"/>
      <c r="BO39" s="26"/>
      <c r="BP39" s="26"/>
      <c r="BQ39" s="2"/>
    </row>
    <row r="40" spans="1:69" ht="14.4">
      <c r="E40" s="26"/>
      <c r="F40" s="26"/>
      <c r="G40" s="26"/>
      <c r="H40" s="26"/>
      <c r="I40" s="26"/>
      <c r="J40" s="26"/>
      <c r="K40" s="26"/>
      <c r="L40" s="26"/>
      <c r="M40" s="26"/>
      <c r="N40" s="26"/>
      <c r="O40" s="26"/>
      <c r="P40" s="26"/>
      <c r="Q40" s="2"/>
      <c r="R40" s="2"/>
      <c r="BE40" s="26"/>
      <c r="BF40" s="26"/>
      <c r="BG40" s="26"/>
      <c r="BH40" s="26"/>
      <c r="BI40" s="26"/>
      <c r="BJ40" s="26"/>
      <c r="BK40" s="26"/>
      <c r="BL40" s="26"/>
      <c r="BM40" s="26"/>
      <c r="BN40" s="26"/>
      <c r="BO40" s="26"/>
      <c r="BP40" s="26"/>
      <c r="BQ40" s="2"/>
    </row>
  </sheetData>
  <sheetProtection algorithmName="SHA-512" hashValue="teZufRWVLVNtY5/csjRQ0MV9x0JXbtxwCVr/T/VKJKHC02AFT4y69pjNe+ScfVs9Fqj8fExUycN7PSwcWejaDA==" saltValue="d/7EODfHVh8yPTG+dvzJuQ==" spinCount="100000" sheet="1" formatCells="0"/>
  <mergeCells count="30">
    <mergeCell ref="B10:O10"/>
    <mergeCell ref="B3:O3"/>
    <mergeCell ref="B4:O4"/>
    <mergeCell ref="B9:O9"/>
    <mergeCell ref="B21:P21"/>
    <mergeCell ref="B23:P23"/>
    <mergeCell ref="B25:P25"/>
    <mergeCell ref="B11:O11"/>
    <mergeCell ref="C12:O12"/>
    <mergeCell ref="B19:P19"/>
    <mergeCell ref="E34:I34"/>
    <mergeCell ref="K34:O34"/>
    <mergeCell ref="D27:E27"/>
    <mergeCell ref="E30:O30"/>
    <mergeCell ref="E32:O32"/>
    <mergeCell ref="BB3:BO3"/>
    <mergeCell ref="BB4:BO4"/>
    <mergeCell ref="BB9:BO9"/>
    <mergeCell ref="BB10:BO10"/>
    <mergeCell ref="BB11:BO11"/>
    <mergeCell ref="BC12:BO12"/>
    <mergeCell ref="BB19:BP19"/>
    <mergeCell ref="BB21:BP21"/>
    <mergeCell ref="BB23:BP23"/>
    <mergeCell ref="BB25:BP25"/>
    <mergeCell ref="BD27:BE27"/>
    <mergeCell ref="BE30:BO30"/>
    <mergeCell ref="BE32:BO32"/>
    <mergeCell ref="BE34:BI34"/>
    <mergeCell ref="BK34:BO34"/>
  </mergeCells>
  <phoneticPr fontId="64"/>
  <pageMargins left="0.70866141732283472" right="0.70866141732283472" top="0.74803149606299213" bottom="0.74803149606299213" header="0.31496062992125984" footer="0.31496062992125984"/>
  <pageSetup paperSize="9" orientation="portrait" blackAndWhite="1"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22">
    <tabColor theme="0" tint="-0.249977111117893"/>
  </sheetPr>
  <dimension ref="A1:DA38"/>
  <sheetViews>
    <sheetView showGridLines="0" showZeros="0" view="pageBreakPreview" topLeftCell="A16" zoomScaleNormal="100" zoomScaleSheetLayoutView="100" workbookViewId="0">
      <selection activeCell="BQ28" sqref="BQ28"/>
    </sheetView>
  </sheetViews>
  <sheetFormatPr defaultColWidth="8.88671875" defaultRowHeight="13.2"/>
  <cols>
    <col min="1" max="1" width="1.6640625" customWidth="1"/>
    <col min="2" max="4" width="2.77734375" customWidth="1"/>
    <col min="5" max="8" width="4.33203125" customWidth="1"/>
    <col min="9" max="10" width="4.77734375" customWidth="1"/>
    <col min="11" max="11" width="3.44140625" customWidth="1"/>
    <col min="15" max="15" width="13.77734375" customWidth="1"/>
    <col min="16" max="16" width="3.44140625" customWidth="1"/>
    <col min="17" max="17" width="3" customWidth="1"/>
    <col min="18" max="18" width="2.109375" customWidth="1"/>
    <col min="19" max="24" width="0" hidden="1" customWidth="1"/>
    <col min="25" max="25" width="14.44140625" customWidth="1"/>
    <col min="26" max="51" width="0" hidden="1" customWidth="1"/>
    <col min="53" max="53" width="1.6640625" customWidth="1"/>
    <col min="54" max="56" width="2.77734375" customWidth="1"/>
    <col min="57" max="60" width="4.33203125" customWidth="1"/>
    <col min="61" max="62" width="4.77734375" customWidth="1"/>
    <col min="63" max="63" width="3.44140625" customWidth="1"/>
    <col min="67" max="67" width="13.77734375" customWidth="1"/>
    <col min="68" max="68" width="3.44140625" customWidth="1"/>
    <col min="69" max="69" width="3" customWidth="1"/>
  </cols>
  <sheetData>
    <row r="1" spans="1:69" ht="12.6" customHeight="1">
      <c r="A1" s="2"/>
      <c r="B1" s="2" t="s">
        <v>2427</v>
      </c>
      <c r="C1" s="190"/>
      <c r="D1" s="190"/>
      <c r="E1" s="190"/>
      <c r="F1" s="190"/>
      <c r="G1" s="190"/>
      <c r="H1" s="190"/>
      <c r="I1" s="190"/>
      <c r="J1" s="190"/>
      <c r="K1" s="190"/>
      <c r="L1" s="190"/>
      <c r="M1" s="190"/>
      <c r="N1" s="190"/>
      <c r="O1" s="190"/>
      <c r="P1" s="2"/>
      <c r="Q1" s="2"/>
      <c r="BA1" s="2"/>
      <c r="BB1" s="2" t="s">
        <v>2427</v>
      </c>
      <c r="BC1" s="190"/>
      <c r="BD1" s="190"/>
      <c r="BE1" s="190"/>
      <c r="BF1" s="190"/>
      <c r="BG1" s="190"/>
      <c r="BH1" s="190"/>
      <c r="BI1" s="190"/>
      <c r="BJ1" s="190"/>
      <c r="BK1" s="190"/>
      <c r="BL1" s="190"/>
      <c r="BM1" s="190"/>
      <c r="BN1" s="190"/>
      <c r="BO1" s="190"/>
      <c r="BP1" s="2"/>
      <c r="BQ1" s="2"/>
    </row>
    <row r="2" spans="1:69" ht="12.6" customHeight="1">
      <c r="A2" s="2"/>
      <c r="B2" s="2"/>
      <c r="C2" s="2"/>
      <c r="D2" s="2"/>
      <c r="E2" s="2"/>
      <c r="F2" s="2"/>
      <c r="G2" s="2"/>
      <c r="H2" s="2"/>
      <c r="I2" s="2"/>
      <c r="J2" s="2"/>
      <c r="K2" s="2"/>
      <c r="L2" s="2"/>
      <c r="M2" s="2"/>
      <c r="N2" s="2"/>
      <c r="O2" s="2"/>
      <c r="P2" s="2"/>
      <c r="Q2" s="2"/>
      <c r="BA2" s="2"/>
      <c r="BB2" s="2"/>
      <c r="BC2" s="2"/>
      <c r="BD2" s="2"/>
      <c r="BE2" s="2"/>
      <c r="BF2" s="2"/>
      <c r="BG2" s="2"/>
      <c r="BH2" s="2"/>
      <c r="BI2" s="2"/>
      <c r="BJ2" s="2"/>
      <c r="BK2" s="2"/>
      <c r="BL2" s="2"/>
      <c r="BM2" s="2"/>
      <c r="BN2" s="2"/>
      <c r="BO2" s="2"/>
      <c r="BP2" s="2"/>
      <c r="BQ2" s="2"/>
    </row>
    <row r="3" spans="1:69" ht="25.8">
      <c r="A3" s="2"/>
      <c r="B3" s="954" t="s">
        <v>11</v>
      </c>
      <c r="C3" s="954"/>
      <c r="D3" s="954"/>
      <c r="E3" s="954"/>
      <c r="F3" s="954"/>
      <c r="G3" s="954"/>
      <c r="H3" s="954"/>
      <c r="I3" s="954"/>
      <c r="J3" s="954"/>
      <c r="K3" s="954"/>
      <c r="L3" s="954"/>
      <c r="M3" s="954"/>
      <c r="N3" s="954"/>
      <c r="O3" s="954"/>
      <c r="P3" s="957"/>
      <c r="Q3" s="2"/>
      <c r="BA3" s="2"/>
      <c r="BB3" s="954" t="s">
        <v>11</v>
      </c>
      <c r="BC3" s="954"/>
      <c r="BD3" s="954"/>
      <c r="BE3" s="954"/>
      <c r="BF3" s="954"/>
      <c r="BG3" s="954"/>
      <c r="BH3" s="954"/>
      <c r="BI3" s="954"/>
      <c r="BJ3" s="954"/>
      <c r="BK3" s="954"/>
      <c r="BL3" s="954"/>
      <c r="BM3" s="954"/>
      <c r="BN3" s="954"/>
      <c r="BO3" s="954"/>
      <c r="BP3" s="954"/>
      <c r="BQ3" s="2"/>
    </row>
    <row r="4" spans="1:69" ht="8.4" customHeight="1">
      <c r="A4" s="2"/>
      <c r="B4" s="26"/>
      <c r="C4" s="2"/>
      <c r="D4" s="2"/>
      <c r="E4" s="2"/>
      <c r="F4" s="2"/>
      <c r="G4" s="2"/>
      <c r="H4" s="2"/>
      <c r="I4" s="2"/>
      <c r="J4" s="2"/>
      <c r="K4" s="2"/>
      <c r="L4" s="2"/>
      <c r="M4" s="2"/>
      <c r="N4" s="2"/>
      <c r="O4" s="2"/>
      <c r="P4" s="2"/>
      <c r="Q4" s="2"/>
      <c r="BA4" s="2"/>
      <c r="BB4" s="26"/>
      <c r="BC4" s="2"/>
      <c r="BD4" s="2"/>
      <c r="BE4" s="2"/>
      <c r="BF4" s="2"/>
      <c r="BG4" s="2"/>
      <c r="BH4" s="2"/>
      <c r="BI4" s="2"/>
      <c r="BJ4" s="2"/>
      <c r="BK4" s="2"/>
      <c r="BL4" s="2"/>
      <c r="BM4" s="2"/>
      <c r="BN4" s="2"/>
      <c r="BO4" s="2"/>
      <c r="BP4" s="2"/>
      <c r="BQ4" s="2"/>
    </row>
    <row r="5" spans="1:69" ht="25.2" customHeight="1">
      <c r="A5" s="2"/>
      <c r="B5" s="959" t="s">
        <v>2782</v>
      </c>
      <c r="C5" s="960"/>
      <c r="D5" s="960"/>
      <c r="E5" s="960"/>
      <c r="F5" s="960"/>
      <c r="G5" s="960"/>
      <c r="H5" s="960"/>
      <c r="I5" s="960"/>
      <c r="J5" s="960"/>
      <c r="K5" s="960"/>
      <c r="L5" s="960"/>
      <c r="M5" s="960"/>
      <c r="N5" s="960"/>
      <c r="O5" s="960"/>
      <c r="P5" s="960"/>
      <c r="Q5" s="2"/>
      <c r="BA5" s="2"/>
      <c r="BB5" s="959" t="s">
        <v>2782</v>
      </c>
      <c r="BC5" s="959"/>
      <c r="BD5" s="959"/>
      <c r="BE5" s="959"/>
      <c r="BF5" s="959"/>
      <c r="BG5" s="959"/>
      <c r="BH5" s="959"/>
      <c r="BI5" s="959"/>
      <c r="BJ5" s="959"/>
      <c r="BK5" s="959"/>
      <c r="BL5" s="959"/>
      <c r="BM5" s="959"/>
      <c r="BN5" s="959"/>
      <c r="BO5" s="959"/>
      <c r="BP5" s="959"/>
      <c r="BQ5" s="2"/>
    </row>
    <row r="6" spans="1:69" ht="16.5" customHeight="1">
      <c r="A6" s="2"/>
      <c r="B6" s="26"/>
      <c r="C6" s="2"/>
      <c r="D6" s="2"/>
      <c r="E6" s="2"/>
      <c r="F6" s="2"/>
      <c r="G6" s="2"/>
      <c r="H6" s="2"/>
      <c r="I6" s="2"/>
      <c r="J6" s="2"/>
      <c r="K6" s="2"/>
      <c r="L6" s="2"/>
      <c r="M6" s="2"/>
      <c r="N6" s="2"/>
      <c r="O6" s="2"/>
      <c r="P6" s="2"/>
      <c r="Q6" s="2"/>
      <c r="BA6" s="2"/>
      <c r="BB6" s="26"/>
      <c r="BC6" s="2"/>
      <c r="BD6" s="2"/>
      <c r="BE6" s="2"/>
      <c r="BF6" s="2"/>
      <c r="BG6" s="2"/>
      <c r="BH6" s="2"/>
      <c r="BI6" s="2"/>
      <c r="BJ6" s="2"/>
      <c r="BK6" s="2"/>
      <c r="BL6" s="2"/>
      <c r="BM6" s="2"/>
      <c r="BN6" s="2"/>
      <c r="BO6" s="2"/>
      <c r="BP6" s="2"/>
      <c r="BQ6" s="2"/>
    </row>
    <row r="7" spans="1:69" ht="16.5" customHeight="1">
      <c r="A7" s="2"/>
      <c r="B7" s="26" t="s">
        <v>12</v>
      </c>
      <c r="C7" s="2"/>
      <c r="D7" s="2"/>
      <c r="E7" s="2"/>
      <c r="F7" s="2"/>
      <c r="G7" s="2"/>
      <c r="H7" s="2"/>
      <c r="I7" s="2"/>
      <c r="J7" s="2"/>
      <c r="K7" s="2"/>
      <c r="L7" s="2"/>
      <c r="M7" s="2"/>
      <c r="N7" s="2"/>
      <c r="O7" s="2"/>
      <c r="P7" s="2"/>
      <c r="Q7" s="2"/>
      <c r="BA7" s="2"/>
      <c r="BB7" s="26" t="s">
        <v>12</v>
      </c>
      <c r="BC7" s="2"/>
      <c r="BD7" s="2"/>
      <c r="BE7" s="2"/>
      <c r="BF7" s="2"/>
      <c r="BG7" s="2"/>
      <c r="BH7" s="2"/>
      <c r="BI7" s="2"/>
      <c r="BJ7" s="2"/>
      <c r="BK7" s="2"/>
      <c r="BL7" s="2"/>
      <c r="BM7" s="2"/>
      <c r="BN7" s="2"/>
      <c r="BO7" s="2"/>
      <c r="BP7" s="2"/>
      <c r="BQ7" s="2"/>
    </row>
    <row r="8" spans="1:69" ht="16.5" customHeight="1">
      <c r="A8" s="2"/>
      <c r="B8" s="26" t="s">
        <v>13</v>
      </c>
      <c r="C8" s="2"/>
      <c r="D8" s="2"/>
      <c r="E8" s="2"/>
      <c r="F8" s="2"/>
      <c r="G8" s="2"/>
      <c r="H8" s="2"/>
      <c r="I8" s="2"/>
      <c r="J8" s="2"/>
      <c r="K8" s="2"/>
      <c r="L8" s="2"/>
      <c r="M8" s="2"/>
      <c r="N8" s="2"/>
      <c r="O8" s="2"/>
      <c r="P8" s="2"/>
      <c r="Q8" s="2"/>
      <c r="BA8" s="2"/>
      <c r="BB8" s="26" t="s">
        <v>13</v>
      </c>
      <c r="BC8" s="2"/>
      <c r="BD8" s="2"/>
      <c r="BE8" s="2"/>
      <c r="BF8" s="2"/>
      <c r="BG8" s="2"/>
      <c r="BH8" s="2"/>
      <c r="BI8" s="2"/>
      <c r="BJ8" s="2"/>
      <c r="BK8" s="2"/>
      <c r="BL8" s="2"/>
      <c r="BM8" s="2"/>
      <c r="BN8" s="2"/>
      <c r="BO8" s="2"/>
      <c r="BP8" s="2"/>
      <c r="BQ8" s="2"/>
    </row>
    <row r="9" spans="1:69" ht="16.5" customHeight="1">
      <c r="A9" s="2"/>
      <c r="B9" s="2"/>
      <c r="C9" s="2"/>
      <c r="D9" s="2"/>
      <c r="E9" s="2"/>
      <c r="F9" s="2"/>
      <c r="G9" s="2"/>
      <c r="H9" s="2"/>
      <c r="I9" s="2"/>
      <c r="J9" s="2"/>
      <c r="K9" s="2"/>
      <c r="L9" s="2"/>
      <c r="M9" s="2"/>
      <c r="N9" s="2"/>
      <c r="O9" s="2"/>
      <c r="P9" s="2"/>
      <c r="Q9" s="2"/>
      <c r="BA9" s="2"/>
      <c r="BB9" s="2"/>
      <c r="BC9" s="2"/>
      <c r="BD9" s="2"/>
      <c r="BE9" s="2"/>
      <c r="BF9" s="2"/>
      <c r="BG9" s="2"/>
      <c r="BH9" s="2"/>
      <c r="BI9" s="2"/>
      <c r="BJ9" s="2"/>
      <c r="BK9" s="2"/>
      <c r="BL9" s="2"/>
      <c r="BM9" s="2"/>
      <c r="BN9" s="2"/>
      <c r="BO9" s="2"/>
      <c r="BP9" s="2"/>
      <c r="BQ9" s="2"/>
    </row>
    <row r="10" spans="1:69" ht="73.8" customHeight="1">
      <c r="A10" s="2"/>
      <c r="B10" s="955" t="s">
        <v>3023</v>
      </c>
      <c r="C10" s="955"/>
      <c r="D10" s="955"/>
      <c r="E10" s="955"/>
      <c r="F10" s="955"/>
      <c r="G10" s="955"/>
      <c r="H10" s="955"/>
      <c r="I10" s="955"/>
      <c r="J10" s="955"/>
      <c r="K10" s="955"/>
      <c r="L10" s="955"/>
      <c r="M10" s="955"/>
      <c r="N10" s="955"/>
      <c r="O10" s="955"/>
      <c r="P10" s="2"/>
      <c r="Q10" s="2"/>
      <c r="BA10" s="2"/>
      <c r="BB10" s="955" t="s">
        <v>3023</v>
      </c>
      <c r="BC10" s="955"/>
      <c r="BD10" s="955"/>
      <c r="BE10" s="955"/>
      <c r="BF10" s="955"/>
      <c r="BG10" s="955"/>
      <c r="BH10" s="955"/>
      <c r="BI10" s="955"/>
      <c r="BJ10" s="955"/>
      <c r="BK10" s="955"/>
      <c r="BL10" s="955"/>
      <c r="BM10" s="955"/>
      <c r="BN10" s="955"/>
      <c r="BO10" s="955"/>
      <c r="BP10" s="2"/>
      <c r="BQ10" s="2"/>
    </row>
    <row r="11" spans="1:69" ht="37.5" customHeight="1">
      <c r="A11" s="2"/>
      <c r="B11" s="956" t="s">
        <v>2385</v>
      </c>
      <c r="C11" s="956"/>
      <c r="D11" s="956"/>
      <c r="E11" s="956"/>
      <c r="F11" s="956"/>
      <c r="G11" s="956"/>
      <c r="H11" s="956"/>
      <c r="I11" s="956"/>
      <c r="J11" s="956"/>
      <c r="K11" s="956"/>
      <c r="L11" s="956"/>
      <c r="M11" s="956"/>
      <c r="N11" s="956"/>
      <c r="O11" s="956"/>
      <c r="P11" s="2"/>
      <c r="Q11" s="2"/>
      <c r="BA11" s="2"/>
      <c r="BB11" s="956" t="s">
        <v>2385</v>
      </c>
      <c r="BC11" s="956"/>
      <c r="BD11" s="956"/>
      <c r="BE11" s="956"/>
      <c r="BF11" s="956"/>
      <c r="BG11" s="956"/>
      <c r="BH11" s="956"/>
      <c r="BI11" s="956"/>
      <c r="BJ11" s="956"/>
      <c r="BK11" s="956"/>
      <c r="BL11" s="956"/>
      <c r="BM11" s="956"/>
      <c r="BN11" s="956"/>
      <c r="BO11" s="956"/>
      <c r="BP11" s="2"/>
      <c r="BQ11" s="2"/>
    </row>
    <row r="12" spans="1:69" ht="14.4" customHeight="1">
      <c r="A12" s="2"/>
      <c r="C12" s="793"/>
      <c r="D12" s="793"/>
      <c r="E12" s="793"/>
      <c r="F12" s="793"/>
      <c r="G12" s="793"/>
      <c r="H12" s="793"/>
      <c r="I12" s="793"/>
      <c r="J12" s="793"/>
      <c r="K12" s="793"/>
      <c r="L12" s="793"/>
      <c r="M12" s="793"/>
      <c r="N12" s="793"/>
      <c r="O12" s="793"/>
      <c r="P12" s="2"/>
      <c r="BA12" s="2"/>
      <c r="BC12" s="793"/>
      <c r="BD12" s="793"/>
      <c r="BE12" s="793"/>
      <c r="BF12" s="793"/>
      <c r="BG12" s="793"/>
      <c r="BH12" s="793"/>
      <c r="BI12" s="793"/>
      <c r="BJ12" s="793"/>
      <c r="BK12" s="793"/>
      <c r="BL12" s="793"/>
      <c r="BM12" s="793"/>
      <c r="BN12" s="793"/>
      <c r="BO12" s="793"/>
      <c r="BP12" s="2"/>
    </row>
    <row r="13" spans="1:69" ht="15.75" customHeight="1">
      <c r="A13" s="2"/>
      <c r="C13" s="790" t="s">
        <v>18</v>
      </c>
      <c r="D13" s="790"/>
      <c r="E13" s="790"/>
      <c r="F13" s="790"/>
      <c r="G13" s="790"/>
      <c r="H13" s="790"/>
      <c r="I13" s="790"/>
      <c r="J13" s="790"/>
      <c r="K13" s="790"/>
      <c r="L13" s="790"/>
      <c r="M13" s="790"/>
      <c r="N13" s="790"/>
      <c r="O13" s="790"/>
      <c r="P13" s="2"/>
      <c r="BA13" s="2"/>
      <c r="BC13" s="790" t="s">
        <v>18</v>
      </c>
      <c r="BD13" s="790"/>
      <c r="BE13" s="790"/>
      <c r="BF13" s="790"/>
      <c r="BG13" s="790"/>
      <c r="BH13" s="790"/>
      <c r="BI13" s="790"/>
      <c r="BJ13" s="790"/>
      <c r="BK13" s="790"/>
      <c r="BL13" s="790"/>
      <c r="BM13" s="790"/>
      <c r="BN13" s="790"/>
      <c r="BO13" s="790"/>
      <c r="BP13" s="2"/>
    </row>
    <row r="14" spans="1:69" ht="29.25" customHeight="1">
      <c r="A14" s="2"/>
      <c r="C14" s="2"/>
      <c r="D14" s="2" t="s">
        <v>19</v>
      </c>
      <c r="E14" s="2"/>
      <c r="F14" s="2"/>
      <c r="G14" s="2"/>
      <c r="H14" s="2"/>
      <c r="I14" s="2"/>
      <c r="J14" s="2"/>
      <c r="K14" s="2"/>
      <c r="L14" s="2"/>
      <c r="M14" s="2"/>
      <c r="N14" s="2"/>
      <c r="O14" s="2"/>
      <c r="P14" s="2"/>
      <c r="BA14" s="2"/>
      <c r="BC14" s="2"/>
      <c r="BD14" s="2" t="s">
        <v>19</v>
      </c>
      <c r="BE14" s="2"/>
      <c r="BF14" s="2"/>
      <c r="BG14" s="2"/>
      <c r="BH14" s="2"/>
      <c r="BI14" s="2"/>
      <c r="BJ14" s="2"/>
      <c r="BK14" s="2"/>
      <c r="BL14" s="2"/>
      <c r="BM14" s="2"/>
      <c r="BN14" s="2"/>
      <c r="BO14" s="2"/>
      <c r="BP14" s="2"/>
    </row>
    <row r="15" spans="1:69" ht="29.25" customHeight="1">
      <c r="A15" s="2"/>
      <c r="C15" s="2"/>
      <c r="D15" s="2" t="s">
        <v>3029</v>
      </c>
      <c r="E15" s="2"/>
      <c r="F15" s="2"/>
      <c r="G15" s="2"/>
      <c r="H15" s="2"/>
      <c r="I15" s="2"/>
      <c r="J15" s="2"/>
      <c r="K15" s="2"/>
      <c r="L15" s="2"/>
      <c r="M15" s="2"/>
      <c r="N15" s="2"/>
      <c r="O15" s="2"/>
      <c r="P15" s="2"/>
      <c r="BA15" s="2"/>
      <c r="BC15" s="2"/>
      <c r="BD15" s="2" t="s">
        <v>3029</v>
      </c>
      <c r="BE15" s="2"/>
      <c r="BF15" s="2"/>
      <c r="BG15" s="2"/>
      <c r="BH15" s="2"/>
      <c r="BI15" s="2"/>
      <c r="BJ15" s="2"/>
      <c r="BK15" s="2"/>
      <c r="BL15" s="2"/>
      <c r="BM15" s="2"/>
      <c r="BN15" s="2"/>
      <c r="BO15" s="2"/>
      <c r="BP15" s="2"/>
    </row>
    <row r="16" spans="1:69" ht="29.25" customHeight="1">
      <c r="A16" s="2"/>
      <c r="C16" s="2"/>
      <c r="D16" s="2" t="s">
        <v>20</v>
      </c>
      <c r="E16" s="2"/>
      <c r="F16" s="2"/>
      <c r="G16" s="2"/>
      <c r="H16" s="2"/>
      <c r="I16" s="2"/>
      <c r="J16" s="2"/>
      <c r="K16" s="2"/>
      <c r="L16" s="2"/>
      <c r="M16" s="2"/>
      <c r="N16" s="2"/>
      <c r="O16" s="2"/>
      <c r="P16" s="2"/>
      <c r="BA16" s="2"/>
      <c r="BC16" s="2"/>
      <c r="BD16" s="2" t="s">
        <v>20</v>
      </c>
      <c r="BE16" s="2"/>
      <c r="BF16" s="2"/>
      <c r="BG16" s="2"/>
      <c r="BH16" s="2"/>
      <c r="BI16" s="2"/>
      <c r="BJ16" s="2"/>
      <c r="BK16" s="2"/>
      <c r="BL16" s="2"/>
      <c r="BM16" s="2"/>
      <c r="BN16" s="2"/>
      <c r="BO16" s="2"/>
      <c r="BP16" s="2"/>
    </row>
    <row r="17" spans="1:105" ht="29.25" customHeight="1">
      <c r="A17" s="2"/>
      <c r="C17" s="2"/>
      <c r="D17" s="2" t="s">
        <v>21</v>
      </c>
      <c r="E17" s="2"/>
      <c r="F17" s="2"/>
      <c r="G17" s="2"/>
      <c r="H17" s="2"/>
      <c r="I17" s="2"/>
      <c r="J17" s="2"/>
      <c r="K17" s="2"/>
      <c r="L17" s="2"/>
      <c r="M17" s="2"/>
      <c r="N17" s="2"/>
      <c r="O17" s="2"/>
      <c r="P17" s="2"/>
      <c r="BA17" s="2"/>
      <c r="BC17" s="2"/>
      <c r="BD17" s="2" t="s">
        <v>21</v>
      </c>
      <c r="BE17" s="2"/>
      <c r="BF17" s="2"/>
      <c r="BG17" s="2"/>
      <c r="BH17" s="2"/>
      <c r="BI17" s="2"/>
      <c r="BJ17" s="2"/>
      <c r="BK17" s="2"/>
      <c r="BL17" s="2"/>
      <c r="BM17" s="2"/>
      <c r="BN17" s="2"/>
      <c r="BO17" s="2"/>
      <c r="BP17" s="2"/>
    </row>
    <row r="18" spans="1:105" ht="29.25" customHeight="1">
      <c r="A18" s="2"/>
      <c r="C18" s="2"/>
      <c r="D18" s="2" t="s">
        <v>22</v>
      </c>
      <c r="E18" s="2"/>
      <c r="F18" s="2"/>
      <c r="G18" s="2"/>
      <c r="H18" s="2"/>
      <c r="I18" s="2"/>
      <c r="J18" s="2"/>
      <c r="K18" s="2"/>
      <c r="L18" s="2"/>
      <c r="M18" s="2"/>
      <c r="N18" s="2"/>
      <c r="O18" s="2"/>
      <c r="P18" s="2"/>
      <c r="BA18" s="2"/>
      <c r="BC18" s="2"/>
      <c r="BD18" s="2" t="s">
        <v>22</v>
      </c>
      <c r="BE18" s="2"/>
      <c r="BF18" s="2"/>
      <c r="BG18" s="2"/>
      <c r="BH18" s="2"/>
      <c r="BI18" s="2"/>
      <c r="BJ18" s="2"/>
      <c r="BK18" s="2"/>
      <c r="BL18" s="2"/>
      <c r="BM18" s="2"/>
      <c r="BN18" s="2"/>
      <c r="BO18" s="2"/>
      <c r="BP18" s="2"/>
    </row>
    <row r="19" spans="1:105" ht="12.6" customHeight="1">
      <c r="A19" s="2"/>
      <c r="BA19" s="2"/>
    </row>
    <row r="20" spans="1:105" s="175" customFormat="1" ht="54.6" customHeight="1">
      <c r="A20" s="173"/>
      <c r="B20" s="958" t="s">
        <v>2388</v>
      </c>
      <c r="C20" s="958"/>
      <c r="D20" s="958"/>
      <c r="E20" s="958"/>
      <c r="F20" s="958"/>
      <c r="G20" s="958"/>
      <c r="H20" s="958"/>
      <c r="I20" s="958"/>
      <c r="J20" s="958"/>
      <c r="K20" s="958"/>
      <c r="L20" s="958"/>
      <c r="M20" s="958"/>
      <c r="N20" s="958"/>
      <c r="O20" s="958"/>
      <c r="P20" s="958"/>
      <c r="Q20" s="174"/>
      <c r="R20" s="174"/>
      <c r="S20" s="174"/>
      <c r="T20" s="174"/>
      <c r="U20" s="174"/>
      <c r="V20" s="174"/>
      <c r="W20" s="174"/>
      <c r="X20" s="174"/>
      <c r="Y20" s="174"/>
      <c r="Z20" s="174"/>
      <c r="AA20" s="174"/>
      <c r="AB20" s="174"/>
      <c r="AC20" s="174"/>
      <c r="AD20" s="174"/>
      <c r="AE20" s="174"/>
      <c r="AF20" s="174"/>
      <c r="AG20" s="174"/>
      <c r="AH20" s="174"/>
      <c r="AI20" s="174"/>
      <c r="AJ20" s="174"/>
      <c r="AK20" s="174"/>
      <c r="AL20" s="174"/>
      <c r="AM20" s="174"/>
      <c r="AN20" s="174"/>
      <c r="AO20" s="174"/>
      <c r="AP20" s="174"/>
      <c r="AQ20" s="174"/>
      <c r="AR20" s="174"/>
      <c r="AS20" s="174"/>
      <c r="AT20" s="174"/>
      <c r="AU20" s="174"/>
      <c r="AV20" s="174"/>
      <c r="AW20" s="174"/>
      <c r="AX20" s="174"/>
      <c r="AY20" s="174"/>
      <c r="AZ20" s="174"/>
      <c r="BA20" s="173"/>
      <c r="BB20" s="958" t="s">
        <v>2388</v>
      </c>
      <c r="BC20" s="958"/>
      <c r="BD20" s="958"/>
      <c r="BE20" s="958"/>
      <c r="BF20" s="958"/>
      <c r="BG20" s="958"/>
      <c r="BH20" s="958"/>
      <c r="BI20" s="958"/>
      <c r="BJ20" s="958"/>
      <c r="BK20" s="958"/>
      <c r="BL20" s="958"/>
      <c r="BM20" s="958"/>
      <c r="BN20" s="958"/>
      <c r="BO20" s="958"/>
      <c r="BP20" s="958"/>
      <c r="BQ20" s="174"/>
      <c r="BR20" s="174"/>
      <c r="BS20" s="174"/>
      <c r="BT20" s="174"/>
      <c r="BU20" s="174"/>
      <c r="BV20" s="174"/>
      <c r="BW20" s="174"/>
      <c r="BX20" s="174"/>
      <c r="BY20" s="174"/>
      <c r="BZ20" s="174"/>
      <c r="CA20" s="174"/>
      <c r="CB20" s="174"/>
      <c r="CC20" s="174"/>
      <c r="CD20" s="174"/>
      <c r="CE20" s="174"/>
      <c r="CF20" s="174"/>
      <c r="CG20" s="174"/>
      <c r="CH20" s="174"/>
      <c r="CI20" s="174"/>
      <c r="CJ20" s="174"/>
      <c r="CK20" s="174"/>
      <c r="CL20" s="174"/>
      <c r="CM20" s="174"/>
      <c r="CN20" s="174"/>
      <c r="CO20" s="174"/>
      <c r="CP20" s="174"/>
      <c r="CQ20" s="174"/>
      <c r="CR20" s="174"/>
      <c r="CS20" s="174"/>
      <c r="CT20" s="174"/>
      <c r="CU20" s="174"/>
      <c r="CV20" s="174"/>
      <c r="CW20" s="174"/>
      <c r="CX20" s="174"/>
      <c r="CY20" s="174"/>
      <c r="CZ20" s="174"/>
      <c r="DA20" s="174"/>
    </row>
    <row r="21" spans="1:105" s="175" customFormat="1" ht="54.6" customHeight="1">
      <c r="A21" s="173"/>
      <c r="B21" s="958" t="s">
        <v>2386</v>
      </c>
      <c r="C21" s="958"/>
      <c r="D21" s="958"/>
      <c r="E21" s="958"/>
      <c r="F21" s="958"/>
      <c r="G21" s="958"/>
      <c r="H21" s="958"/>
      <c r="I21" s="958"/>
      <c r="J21" s="958"/>
      <c r="K21" s="958"/>
      <c r="L21" s="958"/>
      <c r="M21" s="958"/>
      <c r="N21" s="958"/>
      <c r="O21" s="958"/>
      <c r="P21" s="958"/>
      <c r="Q21" s="174"/>
      <c r="R21" s="174"/>
      <c r="S21" s="174"/>
      <c r="T21" s="174"/>
      <c r="U21" s="174"/>
      <c r="V21" s="174"/>
      <c r="W21" s="174"/>
      <c r="X21" s="174"/>
      <c r="Y21" s="174"/>
      <c r="Z21" s="174"/>
      <c r="AA21" s="174"/>
      <c r="AB21" s="174"/>
      <c r="AC21" s="174"/>
      <c r="AD21" s="174"/>
      <c r="AE21" s="174"/>
      <c r="AF21" s="174"/>
      <c r="AG21" s="174"/>
      <c r="AH21" s="174"/>
      <c r="AI21" s="174"/>
      <c r="AJ21" s="174"/>
      <c r="AK21" s="174"/>
      <c r="AL21" s="174"/>
      <c r="AM21" s="174"/>
      <c r="AN21" s="174"/>
      <c r="AO21" s="174"/>
      <c r="AP21" s="174"/>
      <c r="AQ21" s="174"/>
      <c r="AR21" s="174"/>
      <c r="AS21" s="174"/>
      <c r="AT21" s="174"/>
      <c r="AU21" s="174"/>
      <c r="AV21" s="174"/>
      <c r="AW21" s="174"/>
      <c r="AX21" s="174"/>
      <c r="AY21" s="174"/>
      <c r="AZ21" s="174"/>
      <c r="BA21" s="173"/>
      <c r="BB21" s="958" t="s">
        <v>2386</v>
      </c>
      <c r="BC21" s="958"/>
      <c r="BD21" s="958"/>
      <c r="BE21" s="958"/>
      <c r="BF21" s="958"/>
      <c r="BG21" s="958"/>
      <c r="BH21" s="958"/>
      <c r="BI21" s="958"/>
      <c r="BJ21" s="958"/>
      <c r="BK21" s="958"/>
      <c r="BL21" s="958"/>
      <c r="BM21" s="958"/>
      <c r="BN21" s="958"/>
      <c r="BO21" s="958"/>
      <c r="BP21" s="958"/>
      <c r="BQ21" s="174"/>
      <c r="BR21" s="174"/>
      <c r="BS21" s="174"/>
      <c r="BT21" s="174"/>
      <c r="BU21" s="174"/>
      <c r="BV21" s="174"/>
      <c r="BW21" s="174"/>
      <c r="BX21" s="174"/>
      <c r="BY21" s="174"/>
      <c r="BZ21" s="174"/>
      <c r="CA21" s="174"/>
      <c r="CB21" s="174"/>
      <c r="CC21" s="174"/>
      <c r="CD21" s="174"/>
      <c r="CE21" s="174"/>
      <c r="CF21" s="174"/>
      <c r="CG21" s="174"/>
      <c r="CH21" s="174"/>
      <c r="CI21" s="174"/>
      <c r="CJ21" s="174"/>
      <c r="CK21" s="174"/>
      <c r="CL21" s="174"/>
      <c r="CM21" s="174"/>
      <c r="CN21" s="174"/>
      <c r="CO21" s="174"/>
      <c r="CP21" s="174"/>
      <c r="CQ21" s="174"/>
      <c r="CR21" s="174"/>
      <c r="CS21" s="174"/>
      <c r="CT21" s="174"/>
      <c r="CU21" s="174"/>
      <c r="CV21" s="174"/>
      <c r="CW21" s="174"/>
      <c r="CX21" s="174"/>
      <c r="CY21" s="174"/>
      <c r="CZ21" s="174"/>
      <c r="DA21" s="174"/>
    </row>
    <row r="22" spans="1:105" s="170" customFormat="1" ht="19.2" customHeight="1">
      <c r="A22" s="26"/>
      <c r="B22" s="26"/>
      <c r="C22" s="26"/>
      <c r="D22" s="26"/>
      <c r="E22" s="26"/>
      <c r="F22" s="26"/>
      <c r="G22" s="26"/>
      <c r="H22" s="26"/>
      <c r="I22" s="26"/>
      <c r="J22" s="26"/>
      <c r="K22" s="26"/>
      <c r="L22" s="26"/>
      <c r="M22" s="26"/>
      <c r="N22" s="26"/>
      <c r="O22" s="26"/>
      <c r="P22" s="26"/>
      <c r="Q22" s="26"/>
      <c r="BA22" s="26"/>
      <c r="BB22" s="26"/>
      <c r="BC22" s="26"/>
      <c r="BD22" s="26"/>
      <c r="BE22" s="26"/>
      <c r="BF22" s="26"/>
      <c r="BG22" s="26"/>
      <c r="BH22" s="26"/>
      <c r="BI22" s="26"/>
      <c r="BJ22" s="26"/>
      <c r="BK22" s="26"/>
      <c r="BL22" s="26"/>
      <c r="BM22" s="26"/>
      <c r="BN22" s="26"/>
      <c r="BO22" s="26"/>
      <c r="BP22" s="26"/>
      <c r="BQ22" s="26"/>
    </row>
    <row r="23" spans="1:105" ht="18" customHeight="1">
      <c r="A23" s="2"/>
      <c r="B23" s="26"/>
      <c r="C23" s="26"/>
      <c r="D23" s="26"/>
      <c r="E23" s="26"/>
      <c r="F23" s="26"/>
      <c r="G23" s="26"/>
      <c r="H23" s="26"/>
      <c r="I23" s="26"/>
      <c r="J23" s="26"/>
      <c r="K23" s="26"/>
      <c r="L23" s="26"/>
      <c r="M23" s="26"/>
      <c r="N23" s="26"/>
      <c r="O23" s="2"/>
      <c r="P23" s="2"/>
      <c r="Q23" s="2"/>
      <c r="BA23" s="2"/>
      <c r="BB23" s="26"/>
      <c r="BC23" s="26"/>
      <c r="BD23" s="26"/>
      <c r="BE23" s="26"/>
      <c r="BF23" s="26"/>
      <c r="BG23" s="26"/>
      <c r="BH23" s="26"/>
      <c r="BI23" s="26"/>
      <c r="BJ23" s="26"/>
      <c r="BK23" s="26"/>
      <c r="BL23" s="26"/>
      <c r="BM23" s="26"/>
      <c r="BN23" s="26"/>
      <c r="BO23" s="2"/>
      <c r="BP23" s="2"/>
      <c r="BQ23" s="2"/>
    </row>
    <row r="24" spans="1:105" ht="17.25" customHeight="1">
      <c r="A24" s="2"/>
      <c r="B24" s="26"/>
      <c r="C24" s="13"/>
      <c r="D24" s="952">
        <f>第1号!K3</f>
        <v>0</v>
      </c>
      <c r="E24" s="957"/>
      <c r="F24" s="26" t="s">
        <v>0</v>
      </c>
      <c r="G24" s="119">
        <f>第1号!N3</f>
        <v>0</v>
      </c>
      <c r="H24" s="26" t="s">
        <v>14</v>
      </c>
      <c r="I24" s="119">
        <f>第1号!P3</f>
        <v>0</v>
      </c>
      <c r="J24" s="26" t="s">
        <v>15</v>
      </c>
      <c r="K24" s="26"/>
      <c r="L24" s="26"/>
      <c r="M24" s="26"/>
      <c r="N24" s="26"/>
      <c r="O24" s="2"/>
      <c r="P24" s="2"/>
      <c r="Q24" s="2"/>
      <c r="BA24" s="2"/>
      <c r="BB24" s="26"/>
      <c r="BC24" s="13"/>
      <c r="BD24" s="952" t="s">
        <v>3052</v>
      </c>
      <c r="BE24" s="952"/>
      <c r="BF24" s="26" t="s">
        <v>0</v>
      </c>
      <c r="BG24" s="119">
        <v>3</v>
      </c>
      <c r="BH24" s="26" t="s">
        <v>14</v>
      </c>
      <c r="BI24" s="119">
        <v>1</v>
      </c>
      <c r="BJ24" s="26" t="s">
        <v>15</v>
      </c>
      <c r="BK24" s="26"/>
      <c r="BL24" s="26"/>
      <c r="BM24" s="26"/>
      <c r="BN24" s="26"/>
      <c r="BO24" s="2"/>
      <c r="BP24" s="2"/>
      <c r="BQ24" s="2"/>
    </row>
    <row r="25" spans="1:105" ht="17.25" customHeight="1">
      <c r="A25" s="2"/>
      <c r="B25" s="26"/>
      <c r="C25" s="26"/>
      <c r="D25" s="26"/>
      <c r="E25" s="26"/>
      <c r="F25" s="26"/>
      <c r="G25" s="26"/>
      <c r="H25" s="26"/>
      <c r="I25" s="26"/>
      <c r="J25" s="26"/>
      <c r="K25" s="26"/>
      <c r="L25" s="26"/>
      <c r="M25" s="26"/>
      <c r="N25" s="26"/>
      <c r="O25" s="2"/>
      <c r="P25" s="2"/>
      <c r="Q25" s="2"/>
      <c r="BA25" s="2"/>
      <c r="BB25" s="26"/>
      <c r="BC25" s="26"/>
      <c r="BD25" s="26"/>
      <c r="BE25" s="26"/>
      <c r="BF25" s="26"/>
      <c r="BG25" s="26"/>
      <c r="BH25" s="26"/>
      <c r="BI25" s="26"/>
      <c r="BJ25" s="26"/>
      <c r="BK25" s="26"/>
      <c r="BL25" s="26"/>
      <c r="BM25" s="26"/>
      <c r="BN25" s="26"/>
      <c r="BO25" s="2"/>
      <c r="BP25" s="2"/>
      <c r="BQ25" s="2"/>
    </row>
    <row r="26" spans="1:105" ht="17.25" customHeight="1">
      <c r="A26" s="2"/>
      <c r="B26" s="26"/>
      <c r="C26" s="2"/>
      <c r="D26" s="26" t="s">
        <v>16</v>
      </c>
      <c r="E26" s="26"/>
      <c r="F26" s="26"/>
      <c r="G26" s="26"/>
      <c r="H26" s="26"/>
      <c r="I26" s="26"/>
      <c r="J26" s="26"/>
      <c r="K26" s="26"/>
      <c r="L26" s="26"/>
      <c r="M26" s="26"/>
      <c r="N26" s="26"/>
      <c r="O26" s="2"/>
      <c r="P26" s="2"/>
      <c r="Q26" s="2"/>
      <c r="BA26" s="2"/>
      <c r="BB26" s="26"/>
      <c r="BC26" s="2"/>
      <c r="BD26" s="26" t="s">
        <v>16</v>
      </c>
      <c r="BE26" s="26"/>
      <c r="BF26" s="26"/>
      <c r="BG26" s="26"/>
      <c r="BH26" s="26"/>
      <c r="BI26" s="26"/>
      <c r="BJ26" s="26"/>
      <c r="BK26" s="26"/>
      <c r="BL26" s="26"/>
      <c r="BM26" s="26"/>
      <c r="BN26" s="26"/>
      <c r="BO26" s="2"/>
      <c r="BP26" s="2"/>
      <c r="BQ26" s="2"/>
    </row>
    <row r="27" spans="1:105" ht="17.25" customHeight="1">
      <c r="A27" s="2"/>
      <c r="B27" s="26"/>
      <c r="C27" s="26"/>
      <c r="D27" s="26"/>
      <c r="E27" s="949">
        <f>第1号!J27</f>
        <v>0</v>
      </c>
      <c r="F27" s="949"/>
      <c r="G27" s="949"/>
      <c r="H27" s="949"/>
      <c r="I27" s="949"/>
      <c r="J27" s="949"/>
      <c r="K27" s="949"/>
      <c r="L27" s="949"/>
      <c r="M27" s="949"/>
      <c r="N27" s="949"/>
      <c r="O27" s="931"/>
      <c r="P27" s="2"/>
      <c r="Q27" s="2"/>
      <c r="BA27" s="2"/>
      <c r="BB27" s="26"/>
      <c r="BC27" s="26"/>
      <c r="BD27" s="26"/>
      <c r="BE27" s="949" t="s">
        <v>3036</v>
      </c>
      <c r="BF27" s="949"/>
      <c r="BG27" s="949"/>
      <c r="BH27" s="949"/>
      <c r="BI27" s="949"/>
      <c r="BJ27" s="949"/>
      <c r="BK27" s="949"/>
      <c r="BL27" s="949"/>
      <c r="BM27" s="949"/>
      <c r="BN27" s="949"/>
      <c r="BO27" s="949"/>
      <c r="BP27" s="2"/>
      <c r="BQ27" s="2"/>
    </row>
    <row r="28" spans="1:105" ht="17.25" customHeight="1">
      <c r="A28" s="2"/>
      <c r="B28" s="26"/>
      <c r="C28" s="26"/>
      <c r="D28" s="26" t="s">
        <v>17</v>
      </c>
      <c r="E28" s="143"/>
      <c r="F28" s="143"/>
      <c r="G28" s="143"/>
      <c r="H28" s="143"/>
      <c r="I28" s="143"/>
      <c r="J28" s="143"/>
      <c r="K28" s="143"/>
      <c r="L28" s="143"/>
      <c r="M28" s="143"/>
      <c r="N28" s="143"/>
      <c r="O28" s="143"/>
      <c r="P28" s="2"/>
      <c r="Q28" s="2"/>
      <c r="BA28" s="2"/>
      <c r="BB28" s="26"/>
      <c r="BC28" s="26"/>
      <c r="BD28" s="26" t="s">
        <v>17</v>
      </c>
      <c r="BE28" s="143"/>
      <c r="BF28" s="143"/>
      <c r="BG28" s="143"/>
      <c r="BH28" s="143"/>
      <c r="BI28" s="143"/>
      <c r="BJ28" s="143"/>
      <c r="BK28" s="143"/>
      <c r="BL28" s="143"/>
      <c r="BM28" s="143"/>
      <c r="BN28" s="143"/>
      <c r="BO28" s="143"/>
      <c r="BP28" s="2"/>
      <c r="BQ28" s="2"/>
    </row>
    <row r="29" spans="1:105" ht="17.25" customHeight="1">
      <c r="A29" s="2"/>
      <c r="B29" s="26"/>
      <c r="C29" s="26"/>
      <c r="D29" s="26"/>
      <c r="E29" s="949">
        <f>第1号!J28</f>
        <v>0</v>
      </c>
      <c r="F29" s="949"/>
      <c r="G29" s="949"/>
      <c r="H29" s="949"/>
      <c r="I29" s="949"/>
      <c r="J29" s="949"/>
      <c r="K29" s="949"/>
      <c r="L29" s="949"/>
      <c r="M29" s="949"/>
      <c r="N29" s="949"/>
      <c r="O29" s="931"/>
      <c r="P29" s="2"/>
      <c r="Q29" s="2"/>
      <c r="BA29" s="2"/>
      <c r="BB29" s="26"/>
      <c r="BC29" s="26"/>
      <c r="BD29" s="26"/>
      <c r="BE29" s="949" t="s">
        <v>3045</v>
      </c>
      <c r="BF29" s="949"/>
      <c r="BG29" s="949"/>
      <c r="BH29" s="949"/>
      <c r="BI29" s="949"/>
      <c r="BJ29" s="949"/>
      <c r="BK29" s="949"/>
      <c r="BL29" s="949"/>
      <c r="BM29" s="949"/>
      <c r="BN29" s="949"/>
      <c r="BO29" s="949"/>
      <c r="BP29" s="2"/>
      <c r="BQ29" s="2"/>
    </row>
    <row r="30" spans="1:105" ht="14.4">
      <c r="A30" s="2"/>
      <c r="B30" s="26"/>
      <c r="C30" s="26"/>
      <c r="D30" s="26" t="s">
        <v>7</v>
      </c>
      <c r="E30" s="26"/>
      <c r="F30" s="26"/>
      <c r="G30" s="26"/>
      <c r="H30" s="26"/>
      <c r="I30" s="26"/>
      <c r="J30" s="26"/>
      <c r="K30" s="26"/>
      <c r="L30" s="26"/>
      <c r="M30" s="26"/>
      <c r="N30" s="26"/>
      <c r="O30" s="2"/>
      <c r="P30" s="2"/>
      <c r="Q30" s="2"/>
      <c r="BA30" s="2"/>
      <c r="BB30" s="26"/>
      <c r="BC30" s="26"/>
      <c r="BD30" s="26" t="s">
        <v>7</v>
      </c>
      <c r="BE30" s="26"/>
      <c r="BF30" s="26"/>
      <c r="BG30" s="26"/>
      <c r="BH30" s="26"/>
      <c r="BI30" s="26"/>
      <c r="BJ30" s="26"/>
      <c r="BK30" s="26"/>
      <c r="BL30" s="26"/>
      <c r="BM30" s="26"/>
      <c r="BN30" s="26"/>
      <c r="BO30" s="2"/>
      <c r="BP30" s="2"/>
      <c r="BQ30" s="2"/>
    </row>
    <row r="31" spans="1:105" ht="19.2" customHeight="1">
      <c r="A31" s="2"/>
      <c r="B31" s="26"/>
      <c r="C31" s="26"/>
      <c r="D31" s="26"/>
      <c r="E31" s="950">
        <f>第1号!J29</f>
        <v>0</v>
      </c>
      <c r="F31" s="950"/>
      <c r="G31" s="950"/>
      <c r="H31" s="950"/>
      <c r="I31" s="950"/>
      <c r="J31" s="183"/>
      <c r="K31" s="950">
        <f>第1号!M29</f>
        <v>0</v>
      </c>
      <c r="L31" s="950"/>
      <c r="M31" s="950"/>
      <c r="N31" s="950"/>
      <c r="O31" s="930"/>
      <c r="P31" s="2"/>
      <c r="Q31" s="2"/>
      <c r="BA31" s="2"/>
      <c r="BB31" s="26"/>
      <c r="BC31" s="26"/>
      <c r="BD31" s="26"/>
      <c r="BE31" s="950" t="s">
        <v>3032</v>
      </c>
      <c r="BF31" s="950"/>
      <c r="BG31" s="950"/>
      <c r="BH31" s="950"/>
      <c r="BI31" s="950"/>
      <c r="BJ31" s="183"/>
      <c r="BK31" s="950" t="s">
        <v>3046</v>
      </c>
      <c r="BL31" s="950"/>
      <c r="BM31" s="950"/>
      <c r="BN31" s="950"/>
      <c r="BO31" s="950"/>
      <c r="BP31" s="2"/>
      <c r="BQ31" s="2"/>
    </row>
    <row r="32" spans="1:105" ht="14.4">
      <c r="A32" s="2"/>
      <c r="B32" s="26"/>
      <c r="C32" s="26"/>
      <c r="D32" s="26"/>
      <c r="E32" s="26"/>
      <c r="F32" s="26"/>
      <c r="G32" s="26"/>
      <c r="H32" s="26"/>
      <c r="I32" s="26"/>
      <c r="J32" s="26"/>
      <c r="K32" s="26"/>
      <c r="L32" s="26"/>
      <c r="M32" s="26"/>
      <c r="N32" s="26"/>
      <c r="O32" s="10"/>
      <c r="P32" s="2"/>
      <c r="Q32" s="2"/>
      <c r="BA32" s="2"/>
      <c r="BB32" s="26"/>
      <c r="BC32" s="26"/>
      <c r="BD32" s="26"/>
      <c r="BE32" s="26"/>
      <c r="BF32" s="26"/>
      <c r="BG32" s="26"/>
      <c r="BH32" s="26"/>
      <c r="BI32" s="26"/>
      <c r="BJ32" s="26"/>
      <c r="BK32" s="26"/>
      <c r="BL32" s="26"/>
      <c r="BM32" s="26"/>
      <c r="BN32" s="26"/>
      <c r="BO32" s="10"/>
      <c r="BP32" s="2"/>
      <c r="BQ32" s="2"/>
    </row>
    <row r="33" spans="1:69" ht="17.399999999999999" customHeight="1">
      <c r="B33" s="4" t="s">
        <v>2387</v>
      </c>
      <c r="C33" s="169"/>
      <c r="D33" s="169"/>
      <c r="E33" s="172"/>
      <c r="F33" s="172"/>
      <c r="G33" s="172"/>
      <c r="H33" s="172"/>
      <c r="I33" s="172"/>
      <c r="J33" s="172"/>
      <c r="K33" s="172"/>
      <c r="L33" s="172"/>
      <c r="M33" s="172"/>
      <c r="N33" s="172"/>
      <c r="O33" s="172"/>
      <c r="P33" s="172"/>
      <c r="Q33" s="172"/>
      <c r="R33" s="2"/>
      <c r="BB33" s="4" t="s">
        <v>2387</v>
      </c>
      <c r="BC33" s="169"/>
      <c r="BD33" s="169"/>
      <c r="BE33" s="172"/>
      <c r="BF33" s="172"/>
      <c r="BG33" s="172"/>
      <c r="BH33" s="172"/>
      <c r="BI33" s="172"/>
      <c r="BJ33" s="172"/>
      <c r="BK33" s="172"/>
      <c r="BL33" s="172"/>
      <c r="BM33" s="172"/>
      <c r="BN33" s="172"/>
      <c r="BO33" s="172"/>
      <c r="BP33" s="172"/>
      <c r="BQ33" s="172"/>
    </row>
    <row r="34" spans="1:69" ht="17.399999999999999" customHeight="1">
      <c r="B34" s="169"/>
      <c r="C34" s="169"/>
      <c r="D34" s="169"/>
      <c r="E34" s="172"/>
      <c r="F34" s="172"/>
      <c r="G34" s="172"/>
      <c r="H34" s="172"/>
      <c r="I34" s="172"/>
      <c r="J34" s="172"/>
      <c r="K34" s="172"/>
      <c r="L34" s="172"/>
      <c r="M34" s="172"/>
      <c r="N34" s="172"/>
      <c r="O34" s="172"/>
      <c r="P34" s="172"/>
      <c r="Q34" s="172"/>
      <c r="R34" s="2"/>
      <c r="BB34" s="169"/>
      <c r="BC34" s="169"/>
      <c r="BD34" s="169"/>
      <c r="BE34" s="172"/>
      <c r="BF34" s="172"/>
      <c r="BG34" s="172"/>
      <c r="BH34" s="172"/>
      <c r="BI34" s="172"/>
      <c r="BJ34" s="172"/>
      <c r="BK34" s="172"/>
      <c r="BL34" s="172"/>
      <c r="BM34" s="172"/>
      <c r="BN34" s="172"/>
      <c r="BO34" s="172"/>
      <c r="BP34" s="172"/>
      <c r="BQ34" s="172"/>
    </row>
    <row r="35" spans="1:69" ht="14.4">
      <c r="A35" s="2"/>
      <c r="B35" s="26"/>
      <c r="C35" s="26"/>
      <c r="D35" s="26"/>
      <c r="E35" s="26"/>
      <c r="F35" s="26"/>
      <c r="G35" s="26"/>
      <c r="H35" s="26"/>
      <c r="I35" s="26"/>
      <c r="J35" s="26"/>
      <c r="K35" s="26"/>
      <c r="L35" s="26"/>
      <c r="M35" s="26"/>
      <c r="N35" s="26"/>
      <c r="O35" s="10"/>
      <c r="P35" s="2"/>
      <c r="Q35" s="2"/>
      <c r="BA35" s="2"/>
      <c r="BB35" s="26"/>
      <c r="BC35" s="26"/>
      <c r="BD35" s="26"/>
      <c r="BE35" s="26"/>
      <c r="BF35" s="26"/>
      <c r="BG35" s="26"/>
      <c r="BH35" s="26"/>
      <c r="BI35" s="26"/>
      <c r="BJ35" s="26"/>
      <c r="BK35" s="26"/>
      <c r="BL35" s="26"/>
      <c r="BM35" s="26"/>
      <c r="BN35" s="26"/>
      <c r="BO35" s="10"/>
      <c r="BP35" s="2"/>
      <c r="BQ35" s="2"/>
    </row>
    <row r="36" spans="1:69" ht="14.4">
      <c r="E36" s="26"/>
      <c r="F36" s="26"/>
      <c r="G36" s="26"/>
      <c r="H36" s="26"/>
      <c r="I36" s="26"/>
      <c r="J36" s="26"/>
      <c r="K36" s="26"/>
      <c r="L36" s="26"/>
      <c r="M36" s="26"/>
      <c r="N36" s="26"/>
      <c r="O36" s="26"/>
      <c r="P36" s="26"/>
      <c r="Q36" s="2"/>
      <c r="R36" s="2"/>
      <c r="BE36" s="26"/>
      <c r="BF36" s="26"/>
      <c r="BG36" s="26"/>
      <c r="BH36" s="26"/>
      <c r="BI36" s="26"/>
      <c r="BJ36" s="26"/>
      <c r="BK36" s="26"/>
      <c r="BL36" s="26"/>
      <c r="BM36" s="26"/>
      <c r="BN36" s="26"/>
      <c r="BO36" s="26"/>
      <c r="BP36" s="26"/>
      <c r="BQ36" s="2"/>
    </row>
    <row r="37" spans="1:69" ht="14.4">
      <c r="E37" s="26"/>
      <c r="F37" s="26"/>
      <c r="G37" s="26"/>
      <c r="H37" s="26"/>
      <c r="I37" s="26"/>
      <c r="J37" s="26"/>
      <c r="K37" s="26"/>
      <c r="L37" s="26"/>
      <c r="M37" s="26"/>
      <c r="N37" s="26"/>
      <c r="O37" s="26"/>
      <c r="P37" s="26"/>
      <c r="Q37" s="2"/>
      <c r="R37" s="2"/>
      <c r="BE37" s="26"/>
      <c r="BF37" s="26"/>
      <c r="BG37" s="26"/>
      <c r="BH37" s="26"/>
      <c r="BI37" s="26"/>
      <c r="BJ37" s="26"/>
      <c r="BK37" s="26"/>
      <c r="BL37" s="26"/>
      <c r="BM37" s="26"/>
      <c r="BN37" s="26"/>
      <c r="BO37" s="26"/>
      <c r="BP37" s="26"/>
      <c r="BQ37" s="2"/>
    </row>
    <row r="38" spans="1:69" ht="14.4">
      <c r="E38" s="26"/>
      <c r="F38" s="26"/>
      <c r="G38" s="26"/>
      <c r="H38" s="26"/>
      <c r="I38" s="26"/>
      <c r="J38" s="26"/>
      <c r="K38" s="26"/>
      <c r="L38" s="26"/>
      <c r="M38" s="26"/>
      <c r="N38" s="26"/>
      <c r="O38" s="26"/>
      <c r="P38" s="26"/>
      <c r="Q38" s="2"/>
      <c r="R38" s="2"/>
      <c r="BE38" s="26"/>
      <c r="BF38" s="26"/>
      <c r="BG38" s="26"/>
      <c r="BH38" s="26"/>
      <c r="BI38" s="26"/>
      <c r="BJ38" s="26"/>
      <c r="BK38" s="26"/>
      <c r="BL38" s="26"/>
      <c r="BM38" s="26"/>
      <c r="BN38" s="26"/>
      <c r="BO38" s="26"/>
      <c r="BP38" s="26"/>
      <c r="BQ38" s="2"/>
    </row>
  </sheetData>
  <sheetProtection algorithmName="SHA-512" hashValue="pzMRboKM2YQ2T5RMyCAVnTwjM9CvNxCFAl+LbWHrfUQvfIldkLV+sk9qfLDJCVoXroNm6MiQ+QUCvnud3xhc2A==" saltValue="goKEo0eY6EMhvc8NeHlGXA==" spinCount="100000" sheet="1" formatCells="0"/>
  <mergeCells count="26">
    <mergeCell ref="C13:O13"/>
    <mergeCell ref="E31:I31"/>
    <mergeCell ref="B20:P20"/>
    <mergeCell ref="B21:P21"/>
    <mergeCell ref="D24:E24"/>
    <mergeCell ref="E27:O27"/>
    <mergeCell ref="E29:O29"/>
    <mergeCell ref="K31:O31"/>
    <mergeCell ref="B3:P3"/>
    <mergeCell ref="B5:P5"/>
    <mergeCell ref="B10:O10"/>
    <mergeCell ref="B11:O11"/>
    <mergeCell ref="C12:O12"/>
    <mergeCell ref="BB3:BP3"/>
    <mergeCell ref="BB5:BP5"/>
    <mergeCell ref="BB10:BO10"/>
    <mergeCell ref="BB11:BO11"/>
    <mergeCell ref="BC12:BO12"/>
    <mergeCell ref="BE29:BO29"/>
    <mergeCell ref="BE31:BI31"/>
    <mergeCell ref="BK31:BO31"/>
    <mergeCell ref="BC13:BO13"/>
    <mergeCell ref="BB20:BP20"/>
    <mergeCell ref="BB21:BP21"/>
    <mergeCell ref="BD24:BE24"/>
    <mergeCell ref="BE27:BO27"/>
  </mergeCells>
  <phoneticPr fontId="64"/>
  <pageMargins left="0.70866141732283472" right="0.70866141732283472" top="0.74803149606299213" bottom="0.74803149606299213" header="0.31496062992125984" footer="0.31496062992125984"/>
  <pageSetup paperSize="9" orientation="portrait" blackAndWhite="1"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6">
    <tabColor rgb="FFFFFF00"/>
  </sheetPr>
  <dimension ref="B1:BT38"/>
  <sheetViews>
    <sheetView showGridLines="0" showZeros="0" view="pageBreakPreview" zoomScaleNormal="100" zoomScaleSheetLayoutView="100" workbookViewId="0">
      <selection activeCell="BW17" sqref="BW17"/>
    </sheetView>
  </sheetViews>
  <sheetFormatPr defaultColWidth="9" defaultRowHeight="13.2"/>
  <cols>
    <col min="1" max="1" width="1.6640625" style="2" customWidth="1"/>
    <col min="2" max="2" width="2.21875" style="2" customWidth="1"/>
    <col min="3" max="3" width="1.109375" style="2" customWidth="1"/>
    <col min="4" max="4" width="3.6640625" style="2" customWidth="1"/>
    <col min="5" max="5" width="4.44140625" style="2" customWidth="1"/>
    <col min="6" max="7" width="5.21875" style="2" customWidth="1"/>
    <col min="8" max="8" width="8.44140625" style="2" customWidth="1"/>
    <col min="9" max="9" width="7" style="2" customWidth="1"/>
    <col min="10" max="11" width="6.109375" style="2" customWidth="1"/>
    <col min="12" max="12" width="3.6640625" style="3" customWidth="1"/>
    <col min="13" max="13" width="5.6640625" style="3" customWidth="1"/>
    <col min="14" max="19" width="3.6640625" style="3" customWidth="1"/>
    <col min="20" max="20" width="2.109375" style="3" customWidth="1"/>
    <col min="21" max="21" width="2.21875" style="3" customWidth="1"/>
    <col min="22" max="22" width="1.6640625" style="2" customWidth="1"/>
    <col min="23" max="26" width="9" style="2"/>
    <col min="27" max="52" width="0" style="2" hidden="1" customWidth="1"/>
    <col min="53" max="53" width="1.6640625" style="2" customWidth="1"/>
    <col min="54" max="54" width="2.21875" style="2" customWidth="1"/>
    <col min="55" max="55" width="1.109375" style="2" customWidth="1"/>
    <col min="56" max="56" width="3.6640625" style="2" customWidth="1"/>
    <col min="57" max="57" width="4.44140625" style="2" customWidth="1"/>
    <col min="58" max="59" width="5.21875" style="2" customWidth="1"/>
    <col min="60" max="60" width="8.44140625" style="2" customWidth="1"/>
    <col min="61" max="61" width="7" style="2" customWidth="1"/>
    <col min="62" max="63" width="6.109375" style="2" customWidth="1"/>
    <col min="64" max="64" width="3.6640625" style="3" customWidth="1"/>
    <col min="65" max="65" width="5.6640625" style="3" customWidth="1"/>
    <col min="66" max="71" width="3.6640625" style="3" customWidth="1"/>
    <col min="72" max="72" width="2.109375" style="3" customWidth="1"/>
    <col min="73" max="16384" width="9" style="2"/>
  </cols>
  <sheetData>
    <row r="1" spans="2:72" ht="15" customHeight="1">
      <c r="B1" s="642" t="s">
        <v>445</v>
      </c>
      <c r="BB1" s="642" t="s">
        <v>445</v>
      </c>
    </row>
    <row r="2" spans="2:72" ht="11.25" customHeight="1">
      <c r="J2" s="4"/>
      <c r="K2" s="4"/>
      <c r="L2" s="5"/>
      <c r="M2" s="5"/>
      <c r="N2" s="5"/>
      <c r="O2" s="5"/>
      <c r="P2" s="5"/>
      <c r="Q2" s="5"/>
      <c r="R2" s="5"/>
      <c r="S2" s="5"/>
      <c r="V2" s="3"/>
      <c r="BJ2" s="4"/>
      <c r="BK2" s="4"/>
      <c r="BL2" s="5"/>
      <c r="BM2" s="5"/>
      <c r="BN2" s="5"/>
      <c r="BO2" s="5"/>
      <c r="BP2" s="5"/>
      <c r="BQ2" s="5"/>
      <c r="BR2" s="5"/>
      <c r="BS2" s="5"/>
    </row>
    <row r="3" spans="2:72">
      <c r="J3" s="3"/>
      <c r="K3" s="3"/>
      <c r="M3" s="637"/>
      <c r="N3" s="905"/>
      <c r="O3" s="947"/>
      <c r="P3" s="3" t="s">
        <v>0</v>
      </c>
      <c r="Q3" s="574"/>
      <c r="R3" s="6" t="s">
        <v>1</v>
      </c>
      <c r="S3" s="574"/>
      <c r="T3" s="6" t="s">
        <v>2</v>
      </c>
      <c r="V3" s="3"/>
      <c r="W3" s="148"/>
      <c r="BJ3" s="3"/>
      <c r="BK3" s="3"/>
      <c r="BM3" s="637"/>
      <c r="BN3" s="964" t="s">
        <v>3052</v>
      </c>
      <c r="BO3" s="964"/>
      <c r="BP3" s="3" t="s">
        <v>0</v>
      </c>
      <c r="BQ3" s="643">
        <v>3</v>
      </c>
      <c r="BR3" s="6" t="s">
        <v>1</v>
      </c>
      <c r="BS3" s="643">
        <v>1</v>
      </c>
      <c r="BT3" s="5" t="s">
        <v>2</v>
      </c>
    </row>
    <row r="4" spans="2:72" ht="13.5" customHeight="1">
      <c r="I4" s="3"/>
      <c r="J4" s="3"/>
      <c r="L4" s="2"/>
      <c r="M4" s="2"/>
      <c r="N4" s="2"/>
      <c r="O4" s="2"/>
      <c r="P4" s="2"/>
      <c r="Q4" s="5"/>
      <c r="R4" s="2"/>
      <c r="S4" s="5"/>
      <c r="W4" s="7"/>
      <c r="BI4" s="3"/>
      <c r="BJ4" s="3"/>
      <c r="BL4" s="2"/>
      <c r="BM4" s="2"/>
      <c r="BN4" s="2"/>
      <c r="BO4" s="2"/>
      <c r="BP4" s="2"/>
      <c r="BQ4" s="5"/>
      <c r="BR4" s="2"/>
      <c r="BS4" s="5"/>
    </row>
    <row r="5" spans="2:72" ht="21.75" customHeight="1">
      <c r="D5" s="644" t="s">
        <v>12</v>
      </c>
      <c r="J5" s="10"/>
      <c r="K5" s="10"/>
      <c r="L5" s="2"/>
      <c r="M5" s="2"/>
      <c r="N5" s="2"/>
      <c r="O5" s="2"/>
      <c r="P5" s="2"/>
      <c r="Q5" s="2"/>
      <c r="R5" s="2"/>
      <c r="S5" s="10"/>
      <c r="BD5" s="644" t="s">
        <v>12</v>
      </c>
      <c r="BJ5" s="10"/>
      <c r="BK5" s="10"/>
      <c r="BL5" s="2"/>
      <c r="BM5" s="2"/>
      <c r="BN5" s="2"/>
      <c r="BO5" s="2"/>
      <c r="BP5" s="2"/>
      <c r="BQ5" s="2"/>
      <c r="BR5" s="2"/>
      <c r="BS5" s="10"/>
    </row>
    <row r="6" spans="2:72" ht="21.75" customHeight="1">
      <c r="C6" s="9"/>
      <c r="D6" s="2" t="s">
        <v>13</v>
      </c>
      <c r="J6" s="10"/>
      <c r="K6" s="10"/>
      <c r="L6" s="2"/>
      <c r="M6" s="2"/>
      <c r="N6" s="2"/>
      <c r="O6" s="2"/>
      <c r="P6" s="2"/>
      <c r="Q6" s="2"/>
      <c r="R6" s="2"/>
      <c r="S6" s="10"/>
      <c r="BC6" s="9"/>
      <c r="BD6" s="2" t="s">
        <v>13</v>
      </c>
      <c r="BJ6" s="10"/>
      <c r="BK6" s="10"/>
      <c r="BL6" s="2"/>
      <c r="BM6" s="2"/>
      <c r="BN6" s="2"/>
      <c r="BO6" s="2"/>
      <c r="BP6" s="2"/>
      <c r="BQ6" s="2"/>
      <c r="BR6" s="2"/>
      <c r="BS6" s="10"/>
    </row>
    <row r="7" spans="2:72" ht="13.5" customHeight="1">
      <c r="C7" s="9"/>
      <c r="D7" s="9"/>
      <c r="G7" s="790"/>
      <c r="H7" s="790"/>
      <c r="I7" s="790"/>
      <c r="J7" s="790"/>
      <c r="K7" s="790"/>
      <c r="L7" s="790"/>
      <c r="M7" s="790"/>
      <c r="N7" s="790"/>
      <c r="O7" s="790"/>
      <c r="P7" s="790"/>
      <c r="Q7" s="790"/>
      <c r="R7" s="790"/>
      <c r="S7" s="10"/>
      <c r="BC7" s="9"/>
      <c r="BD7" s="9"/>
      <c r="BG7" s="790"/>
      <c r="BH7" s="790"/>
      <c r="BI7" s="790"/>
      <c r="BJ7" s="790"/>
      <c r="BK7" s="790"/>
      <c r="BL7" s="790"/>
      <c r="BM7" s="790"/>
      <c r="BN7" s="790"/>
      <c r="BO7" s="790"/>
      <c r="BP7" s="790"/>
      <c r="BQ7" s="790"/>
      <c r="BR7" s="790"/>
      <c r="BS7" s="10"/>
    </row>
    <row r="8" spans="2:72" ht="21.75" customHeight="1">
      <c r="D8" s="9" t="s">
        <v>511</v>
      </c>
      <c r="L8" s="2"/>
      <c r="M8" s="2"/>
      <c r="N8" s="2"/>
      <c r="O8" s="2"/>
      <c r="P8" s="2"/>
      <c r="Q8" s="2"/>
      <c r="R8" s="2"/>
      <c r="S8" s="2"/>
      <c r="T8" s="2"/>
      <c r="BD8" s="9" t="s">
        <v>511</v>
      </c>
      <c r="BL8" s="2"/>
      <c r="BM8" s="2"/>
      <c r="BN8" s="2"/>
      <c r="BO8" s="2"/>
      <c r="BP8" s="2"/>
      <c r="BQ8" s="2"/>
      <c r="BR8" s="2"/>
      <c r="BS8" s="2"/>
      <c r="BT8" s="2"/>
    </row>
    <row r="9" spans="2:72" ht="21.75" customHeight="1">
      <c r="D9" s="962">
        <f>第1号!J10</f>
        <v>0</v>
      </c>
      <c r="E9" s="962"/>
      <c r="F9" s="962"/>
      <c r="G9" s="962"/>
      <c r="H9" s="962"/>
      <c r="I9" s="962"/>
      <c r="J9" s="962"/>
      <c r="K9" s="4"/>
      <c r="L9" s="4"/>
      <c r="M9" s="4"/>
      <c r="N9" s="4"/>
      <c r="O9" s="4"/>
      <c r="P9" s="4"/>
      <c r="Q9" s="4"/>
      <c r="R9" s="4"/>
      <c r="S9" s="4"/>
      <c r="T9" s="2"/>
      <c r="BD9" s="962" t="s">
        <v>2751</v>
      </c>
      <c r="BE9" s="962"/>
      <c r="BF9" s="962"/>
      <c r="BG9" s="962"/>
      <c r="BH9" s="962"/>
      <c r="BI9" s="962"/>
      <c r="BJ9" s="962"/>
      <c r="BK9" s="4"/>
      <c r="BL9" s="4"/>
      <c r="BM9" s="4"/>
      <c r="BN9" s="4"/>
      <c r="BO9" s="4"/>
      <c r="BP9" s="4"/>
      <c r="BQ9" s="4"/>
      <c r="BR9" s="4"/>
      <c r="BS9" s="4"/>
      <c r="BT9" s="2"/>
    </row>
    <row r="10" spans="2:72" ht="21.75" customHeight="1">
      <c r="D10" s="903">
        <f>第1号!J11</f>
        <v>0</v>
      </c>
      <c r="E10" s="903"/>
      <c r="F10" s="903"/>
      <c r="G10" s="963">
        <f>基本情報!E11</f>
        <v>0</v>
      </c>
      <c r="H10" s="965"/>
      <c r="I10" s="965"/>
      <c r="J10" s="645" t="str">
        <f>IF(ISTEXT(G10),"殿","")</f>
        <v/>
      </c>
      <c r="K10" s="646"/>
      <c r="L10" s="646"/>
      <c r="M10" s="646"/>
      <c r="N10" s="646"/>
      <c r="O10" s="646"/>
      <c r="P10" s="646"/>
      <c r="Q10" s="646"/>
      <c r="R10" s="646"/>
      <c r="S10" s="646"/>
      <c r="T10" s="2"/>
      <c r="BD10" s="903" t="s">
        <v>3032</v>
      </c>
      <c r="BE10" s="903"/>
      <c r="BF10" s="903"/>
      <c r="BG10" s="963" t="s">
        <v>3033</v>
      </c>
      <c r="BH10" s="963"/>
      <c r="BI10" s="963"/>
      <c r="BJ10" s="645" t="s">
        <v>3054</v>
      </c>
      <c r="BK10" s="646"/>
      <c r="BL10" s="646"/>
      <c r="BM10" s="646"/>
      <c r="BN10" s="646"/>
      <c r="BO10" s="646"/>
      <c r="BP10" s="646"/>
      <c r="BQ10" s="646"/>
      <c r="BR10" s="646"/>
      <c r="BS10" s="646"/>
      <c r="BT10" s="2"/>
    </row>
    <row r="11" spans="2:72" ht="13.5" customHeight="1">
      <c r="D11" s="9"/>
      <c r="L11" s="2"/>
      <c r="M11" s="2"/>
      <c r="N11" s="2"/>
      <c r="O11" s="2"/>
      <c r="P11" s="2"/>
      <c r="Q11" s="2"/>
      <c r="R11" s="2"/>
      <c r="S11" s="2"/>
      <c r="T11" s="2"/>
      <c r="BD11" s="9"/>
      <c r="BL11" s="2"/>
      <c r="BM11" s="2"/>
      <c r="BN11" s="2"/>
      <c r="BO11" s="2"/>
      <c r="BP11" s="2"/>
      <c r="BQ11" s="2"/>
      <c r="BR11" s="2"/>
      <c r="BS11" s="2"/>
      <c r="BT11" s="2"/>
    </row>
    <row r="12" spans="2:72" ht="18.75" customHeight="1">
      <c r="D12" s="2" t="s">
        <v>2391</v>
      </c>
      <c r="L12" s="2"/>
      <c r="M12" s="2"/>
      <c r="N12" s="2"/>
      <c r="O12" s="2"/>
      <c r="P12" s="2"/>
      <c r="Q12" s="2"/>
      <c r="R12" s="2"/>
      <c r="S12" s="2"/>
      <c r="T12" s="2"/>
      <c r="BD12" s="2" t="s">
        <v>2391</v>
      </c>
      <c r="BL12" s="2"/>
      <c r="BM12" s="2"/>
      <c r="BN12" s="2"/>
      <c r="BO12" s="2"/>
      <c r="BP12" s="2"/>
      <c r="BQ12" s="2"/>
      <c r="BR12" s="2"/>
      <c r="BS12" s="2"/>
      <c r="BT12" s="2"/>
    </row>
    <row r="13" spans="2:72" ht="21.75" customHeight="1">
      <c r="D13" s="962">
        <f>第1号!J16</f>
        <v>0</v>
      </c>
      <c r="E13" s="962"/>
      <c r="F13" s="962"/>
      <c r="G13" s="962"/>
      <c r="H13" s="962"/>
      <c r="I13" s="962"/>
      <c r="J13" s="962"/>
      <c r="K13" s="4"/>
      <c r="L13" s="4"/>
      <c r="M13" s="4"/>
      <c r="N13" s="4"/>
      <c r="O13" s="4"/>
      <c r="P13" s="4"/>
      <c r="Q13" s="4"/>
      <c r="R13" s="4"/>
      <c r="S13" s="4"/>
      <c r="T13" s="2"/>
      <c r="BD13" s="962" t="s">
        <v>3037</v>
      </c>
      <c r="BE13" s="962"/>
      <c r="BF13" s="962"/>
      <c r="BG13" s="962"/>
      <c r="BH13" s="962"/>
      <c r="BI13" s="962"/>
      <c r="BJ13" s="962"/>
      <c r="BK13" s="4"/>
      <c r="BL13" s="4"/>
      <c r="BM13" s="4"/>
      <c r="BN13" s="4"/>
      <c r="BO13" s="4"/>
      <c r="BP13" s="4"/>
      <c r="BQ13" s="4"/>
      <c r="BR13" s="4"/>
      <c r="BS13" s="4"/>
      <c r="BT13" s="2"/>
    </row>
    <row r="14" spans="2:72" ht="21.75" customHeight="1">
      <c r="D14" s="903">
        <f>第1号!J17</f>
        <v>0</v>
      </c>
      <c r="E14" s="903"/>
      <c r="F14" s="903"/>
      <c r="G14" s="963">
        <f>基本情報!E28</f>
        <v>0</v>
      </c>
      <c r="H14" s="965"/>
      <c r="I14" s="965"/>
      <c r="J14" s="645" t="str">
        <f>IF(ISTEXT(G14),"殿","")</f>
        <v/>
      </c>
      <c r="K14" s="646"/>
      <c r="L14" s="646"/>
      <c r="M14" s="646"/>
      <c r="N14" s="646"/>
      <c r="O14" s="646"/>
      <c r="P14" s="646"/>
      <c r="Q14" s="646"/>
      <c r="R14" s="646"/>
      <c r="S14" s="646"/>
      <c r="T14" s="2"/>
      <c r="BD14" s="903" t="s">
        <v>3032</v>
      </c>
      <c r="BE14" s="903"/>
      <c r="BF14" s="903"/>
      <c r="BG14" s="963" t="s">
        <v>3038</v>
      </c>
      <c r="BH14" s="963"/>
      <c r="BI14" s="963"/>
      <c r="BJ14" s="645" t="s">
        <v>3054</v>
      </c>
      <c r="BK14" s="646"/>
      <c r="BL14" s="646"/>
      <c r="BM14" s="646"/>
      <c r="BN14" s="646"/>
      <c r="BO14" s="646"/>
      <c r="BP14" s="646"/>
      <c r="BQ14" s="646"/>
      <c r="BR14" s="646"/>
      <c r="BS14" s="646"/>
      <c r="BT14" s="2"/>
    </row>
    <row r="15" spans="2:72" ht="13.5" customHeight="1"/>
    <row r="16" spans="2:72" ht="18.75" customHeight="1">
      <c r="D16" s="2" t="s">
        <v>2391</v>
      </c>
      <c r="L16" s="2"/>
      <c r="M16" s="2"/>
      <c r="N16" s="2"/>
      <c r="O16" s="2"/>
      <c r="P16" s="2"/>
      <c r="Q16" s="2"/>
      <c r="R16" s="2"/>
      <c r="S16" s="2"/>
      <c r="T16" s="2"/>
      <c r="BD16" s="2" t="s">
        <v>2391</v>
      </c>
      <c r="BL16" s="2"/>
      <c r="BM16" s="2"/>
      <c r="BN16" s="2"/>
      <c r="BO16" s="2"/>
      <c r="BP16" s="2"/>
      <c r="BQ16" s="2"/>
      <c r="BR16" s="2"/>
      <c r="BS16" s="2"/>
      <c r="BT16" s="2"/>
    </row>
    <row r="17" spans="3:72" ht="21.75" customHeight="1">
      <c r="D17" s="962">
        <f>第1号!J22</f>
        <v>0</v>
      </c>
      <c r="E17" s="962"/>
      <c r="F17" s="962"/>
      <c r="G17" s="962"/>
      <c r="H17" s="962"/>
      <c r="I17" s="962"/>
      <c r="J17" s="962"/>
      <c r="K17" s="4"/>
      <c r="L17" s="4"/>
      <c r="M17" s="4"/>
      <c r="N17" s="4"/>
      <c r="O17" s="4"/>
      <c r="P17" s="4"/>
      <c r="Q17" s="4"/>
      <c r="R17" s="4"/>
      <c r="S17" s="4"/>
      <c r="T17" s="2"/>
      <c r="BD17" s="962" t="s">
        <v>3041</v>
      </c>
      <c r="BE17" s="962"/>
      <c r="BF17" s="962"/>
      <c r="BG17" s="962"/>
      <c r="BH17" s="962"/>
      <c r="BI17" s="962"/>
      <c r="BJ17" s="962"/>
      <c r="BK17" s="4"/>
      <c r="BL17" s="4"/>
      <c r="BM17" s="4"/>
      <c r="BN17" s="4"/>
      <c r="BO17" s="4"/>
      <c r="BP17" s="4"/>
      <c r="BQ17" s="4"/>
      <c r="BR17" s="4"/>
      <c r="BS17" s="4"/>
      <c r="BT17" s="2"/>
    </row>
    <row r="18" spans="3:72" ht="21.75" customHeight="1">
      <c r="D18" s="903">
        <f>第1号!J23</f>
        <v>0</v>
      </c>
      <c r="E18" s="903"/>
      <c r="F18" s="903"/>
      <c r="G18" s="963">
        <f>第1号!M23</f>
        <v>0</v>
      </c>
      <c r="H18" s="965"/>
      <c r="I18" s="965"/>
      <c r="J18" s="645" t="str">
        <f>IF(ISTEXT(G18),"殿","")</f>
        <v/>
      </c>
      <c r="K18" s="646"/>
      <c r="L18" s="646"/>
      <c r="M18" s="646"/>
      <c r="N18" s="646"/>
      <c r="O18" s="646"/>
      <c r="P18" s="646"/>
      <c r="Q18" s="646"/>
      <c r="R18" s="646"/>
      <c r="S18" s="646"/>
      <c r="T18" s="2"/>
      <c r="BD18" s="903" t="s">
        <v>3032</v>
      </c>
      <c r="BE18" s="903"/>
      <c r="BF18" s="903"/>
      <c r="BG18" s="963" t="s">
        <v>3042</v>
      </c>
      <c r="BH18" s="963"/>
      <c r="BI18" s="963"/>
      <c r="BJ18" s="645" t="s">
        <v>3054</v>
      </c>
      <c r="BK18" s="646"/>
      <c r="BL18" s="646"/>
      <c r="BM18" s="646"/>
      <c r="BN18" s="646"/>
      <c r="BO18" s="646"/>
      <c r="BP18" s="646"/>
      <c r="BQ18" s="646"/>
      <c r="BR18" s="646"/>
      <c r="BS18" s="646"/>
      <c r="BT18" s="2"/>
    </row>
    <row r="19" spans="3:72" ht="13.5" customHeight="1"/>
    <row r="20" spans="3:72" ht="13.5" customHeight="1">
      <c r="S20" s="13"/>
      <c r="BS20" s="13"/>
    </row>
    <row r="21" spans="3:72" ht="25.8">
      <c r="C21" s="899" t="s">
        <v>512</v>
      </c>
      <c r="D21" s="899"/>
      <c r="E21" s="899"/>
      <c r="F21" s="899"/>
      <c r="G21" s="899"/>
      <c r="H21" s="899"/>
      <c r="I21" s="899"/>
      <c r="J21" s="899"/>
      <c r="K21" s="899"/>
      <c r="L21" s="899"/>
      <c r="M21" s="899"/>
      <c r="N21" s="899"/>
      <c r="O21" s="899"/>
      <c r="P21" s="899"/>
      <c r="Q21" s="899"/>
      <c r="R21" s="899"/>
      <c r="S21" s="899"/>
      <c r="BC21" s="899" t="s">
        <v>512</v>
      </c>
      <c r="BD21" s="899"/>
      <c r="BE21" s="899"/>
      <c r="BF21" s="899"/>
      <c r="BG21" s="899"/>
      <c r="BH21" s="899"/>
      <c r="BI21" s="899"/>
      <c r="BJ21" s="899"/>
      <c r="BK21" s="899"/>
      <c r="BL21" s="899"/>
      <c r="BM21" s="899"/>
      <c r="BN21" s="899"/>
      <c r="BO21" s="899"/>
      <c r="BP21" s="899"/>
      <c r="BQ21" s="899"/>
      <c r="BR21" s="899"/>
      <c r="BS21" s="899"/>
    </row>
    <row r="22" spans="3:72" ht="21" customHeight="1"/>
    <row r="23" spans="3:72" ht="69.599999999999994" customHeight="1">
      <c r="D23" s="961" t="s">
        <v>3030</v>
      </c>
      <c r="E23" s="961"/>
      <c r="F23" s="961"/>
      <c r="G23" s="961"/>
      <c r="H23" s="961"/>
      <c r="I23" s="961"/>
      <c r="J23" s="961"/>
      <c r="K23" s="961"/>
      <c r="L23" s="961"/>
      <c r="M23" s="961"/>
      <c r="N23" s="961"/>
      <c r="O23" s="961"/>
      <c r="P23" s="961"/>
      <c r="Q23" s="961"/>
      <c r="R23" s="961"/>
      <c r="S23" s="961"/>
      <c r="BD23" s="961" t="s">
        <v>3030</v>
      </c>
      <c r="BE23" s="961"/>
      <c r="BF23" s="961"/>
      <c r="BG23" s="961"/>
      <c r="BH23" s="961"/>
      <c r="BI23" s="961"/>
      <c r="BJ23" s="961"/>
      <c r="BK23" s="961"/>
      <c r="BL23" s="961"/>
      <c r="BM23" s="961"/>
      <c r="BN23" s="961"/>
      <c r="BO23" s="961"/>
      <c r="BP23" s="961"/>
      <c r="BQ23" s="961"/>
      <c r="BR23" s="961"/>
      <c r="BS23" s="961"/>
    </row>
    <row r="24" spans="3:72" ht="6" customHeight="1">
      <c r="F24" s="10"/>
      <c r="G24" s="10"/>
      <c r="H24" s="25"/>
      <c r="I24" s="25"/>
      <c r="J24" s="25"/>
      <c r="T24" s="4"/>
      <c r="V24" s="3"/>
      <c r="BF24" s="10"/>
      <c r="BG24" s="10"/>
      <c r="BH24" s="25"/>
      <c r="BI24" s="25"/>
      <c r="BJ24" s="25"/>
      <c r="BT24" s="4"/>
    </row>
    <row r="25" spans="3:72" ht="13.5" customHeight="1"/>
    <row r="26" spans="3:72" ht="26.25" customHeight="1">
      <c r="D26" s="2" t="s">
        <v>513</v>
      </c>
      <c r="BD26" s="2" t="s">
        <v>513</v>
      </c>
    </row>
    <row r="27" spans="3:72" ht="15.75" customHeight="1">
      <c r="E27" s="2" t="s">
        <v>23</v>
      </c>
      <c r="I27" s="3"/>
      <c r="J27" s="3"/>
      <c r="K27" s="3"/>
      <c r="Q27" s="2"/>
      <c r="R27" s="2"/>
      <c r="S27" s="2"/>
      <c r="BE27" s="2" t="s">
        <v>23</v>
      </c>
      <c r="BI27" s="3"/>
      <c r="BJ27" s="3"/>
      <c r="BK27" s="3"/>
      <c r="BQ27" s="2"/>
      <c r="BR27" s="2"/>
      <c r="BS27" s="2"/>
    </row>
    <row r="28" spans="3:72" ht="27" customHeight="1">
      <c r="F28" s="962">
        <f>基本情報!E77</f>
        <v>0</v>
      </c>
      <c r="G28" s="962"/>
      <c r="H28" s="962"/>
      <c r="I28" s="962"/>
      <c r="J28" s="962"/>
      <c r="K28" s="962"/>
      <c r="L28" s="962"/>
      <c r="M28" s="962"/>
      <c r="N28" s="962"/>
      <c r="O28" s="962"/>
      <c r="P28" s="962"/>
      <c r="Q28" s="962"/>
      <c r="R28" s="962"/>
      <c r="S28" s="962"/>
      <c r="T28" s="2"/>
      <c r="V28" s="3"/>
      <c r="BF28" s="962" t="s">
        <v>3036</v>
      </c>
      <c r="BG28" s="962"/>
      <c r="BH28" s="962"/>
      <c r="BI28" s="962"/>
      <c r="BJ28" s="962"/>
      <c r="BK28" s="962"/>
      <c r="BL28" s="962"/>
      <c r="BM28" s="962"/>
      <c r="BN28" s="962"/>
      <c r="BO28" s="962"/>
      <c r="BP28" s="962"/>
      <c r="BQ28" s="962"/>
      <c r="BR28" s="962"/>
      <c r="BS28" s="962"/>
      <c r="BT28" s="2"/>
    </row>
    <row r="29" spans="3:72" ht="26.25" customHeight="1">
      <c r="E29" s="897" t="s">
        <v>24</v>
      </c>
      <c r="F29" s="897"/>
      <c r="G29" s="962">
        <f>基本情報!E75</f>
        <v>0</v>
      </c>
      <c r="H29" s="962"/>
      <c r="I29" s="962"/>
      <c r="J29" s="962"/>
      <c r="K29" s="962"/>
      <c r="L29" s="962"/>
      <c r="M29" s="962"/>
      <c r="N29" s="962"/>
      <c r="O29" s="962"/>
      <c r="P29" s="962"/>
      <c r="Q29" s="962"/>
      <c r="R29" s="962"/>
      <c r="S29" s="962"/>
      <c r="U29" s="2"/>
      <c r="BE29" s="897" t="s">
        <v>24</v>
      </c>
      <c r="BF29" s="897"/>
      <c r="BG29" s="962" t="s">
        <v>3055</v>
      </c>
      <c r="BH29" s="962"/>
      <c r="BI29" s="962"/>
      <c r="BJ29" s="962"/>
      <c r="BK29" s="962"/>
      <c r="BL29" s="962"/>
      <c r="BM29" s="962"/>
      <c r="BN29" s="962"/>
      <c r="BO29" s="962"/>
      <c r="BP29" s="962"/>
      <c r="BQ29" s="962"/>
      <c r="BR29" s="962"/>
      <c r="BS29" s="962"/>
    </row>
    <row r="30" spans="3:72" ht="24" customHeight="1">
      <c r="L30" s="2"/>
      <c r="M30" s="2"/>
      <c r="N30" s="2"/>
      <c r="O30" s="2"/>
      <c r="P30" s="2"/>
      <c r="Q30" s="2"/>
      <c r="R30" s="2"/>
      <c r="S30" s="2"/>
      <c r="BL30" s="2"/>
      <c r="BM30" s="2"/>
      <c r="BN30" s="2"/>
      <c r="BO30" s="2"/>
      <c r="BP30" s="2"/>
      <c r="BQ30" s="2"/>
      <c r="BR30" s="2"/>
      <c r="BS30" s="2"/>
    </row>
    <row r="31" spans="3:72" ht="15" customHeight="1">
      <c r="L31" s="2"/>
      <c r="M31" s="2"/>
      <c r="N31" s="2"/>
      <c r="O31" s="2"/>
      <c r="P31" s="2"/>
      <c r="Q31" s="2"/>
      <c r="R31" s="2"/>
      <c r="S31" s="2"/>
      <c r="BL31" s="2"/>
      <c r="BM31" s="2"/>
      <c r="BN31" s="2"/>
      <c r="BO31" s="2"/>
      <c r="BP31" s="2"/>
      <c r="BQ31" s="2"/>
      <c r="BR31" s="2"/>
      <c r="BS31" s="2"/>
    </row>
    <row r="32" spans="3:72" ht="26.25" customHeight="1">
      <c r="D32" s="2" t="s">
        <v>2354</v>
      </c>
      <c r="G32" s="25"/>
      <c r="H32" s="25"/>
      <c r="I32" s="25"/>
      <c r="J32" s="25"/>
      <c r="K32" s="25"/>
      <c r="L32" s="25"/>
      <c r="M32" s="25"/>
      <c r="N32" s="25"/>
      <c r="O32" s="25"/>
      <c r="P32" s="25"/>
      <c r="Q32" s="25"/>
      <c r="R32" s="25"/>
      <c r="S32" s="25"/>
      <c r="BD32" s="2" t="s">
        <v>2354</v>
      </c>
      <c r="BG32" s="25"/>
      <c r="BH32" s="25"/>
      <c r="BI32" s="25"/>
      <c r="BJ32" s="25"/>
      <c r="BK32" s="25"/>
      <c r="BL32" s="25"/>
      <c r="BM32" s="25"/>
      <c r="BN32" s="25"/>
      <c r="BO32" s="25"/>
      <c r="BP32" s="25"/>
      <c r="BQ32" s="25"/>
      <c r="BR32" s="25"/>
      <c r="BS32" s="25"/>
    </row>
    <row r="33" spans="2:72" ht="26.25" customHeight="1">
      <c r="E33" s="897" t="s">
        <v>2355</v>
      </c>
      <c r="F33" s="897"/>
      <c r="G33" s="902">
        <f>基本情報!E62</f>
        <v>0</v>
      </c>
      <c r="H33" s="902"/>
      <c r="I33" s="902"/>
      <c r="J33" s="902"/>
      <c r="K33" s="902"/>
      <c r="L33" s="902"/>
      <c r="M33" s="902"/>
      <c r="N33" s="902"/>
      <c r="O33" s="902"/>
      <c r="P33" s="902"/>
      <c r="Q33" s="902"/>
      <c r="R33" s="902"/>
      <c r="S33" s="902"/>
      <c r="W33" s="27"/>
      <c r="BE33" s="897" t="s">
        <v>2355</v>
      </c>
      <c r="BF33" s="897"/>
      <c r="BG33" s="902" t="s">
        <v>3037</v>
      </c>
      <c r="BH33" s="902"/>
      <c r="BI33" s="902"/>
      <c r="BJ33" s="902"/>
      <c r="BK33" s="902"/>
      <c r="BL33" s="902"/>
      <c r="BM33" s="902"/>
      <c r="BN33" s="902"/>
      <c r="BO33" s="902"/>
      <c r="BP33" s="902"/>
      <c r="BQ33" s="902"/>
      <c r="BR33" s="902"/>
      <c r="BS33" s="902"/>
    </row>
    <row r="34" spans="2:72" ht="3" customHeight="1">
      <c r="L34" s="2"/>
      <c r="M34" s="2"/>
      <c r="N34" s="2"/>
      <c r="O34" s="2"/>
      <c r="P34" s="2"/>
      <c r="Q34" s="2"/>
      <c r="R34" s="2"/>
      <c r="S34" s="4"/>
      <c r="BL34" s="2"/>
      <c r="BM34" s="2"/>
      <c r="BN34" s="2"/>
      <c r="BO34" s="2"/>
      <c r="BP34" s="2"/>
      <c r="BQ34" s="2"/>
      <c r="BR34" s="2"/>
      <c r="BS34" s="4"/>
    </row>
    <row r="35" spans="2:72" ht="26.25" customHeight="1">
      <c r="F35" s="10" t="s">
        <v>2356</v>
      </c>
      <c r="G35" s="10"/>
      <c r="H35" s="902">
        <f>基本情報!E65</f>
        <v>0</v>
      </c>
      <c r="I35" s="902"/>
      <c r="J35" s="902"/>
      <c r="K35" s="2" t="s">
        <v>25</v>
      </c>
      <c r="L35" s="903">
        <f>基本情報!E67</f>
        <v>0</v>
      </c>
      <c r="M35" s="903"/>
      <c r="N35" s="903"/>
      <c r="O35" s="903"/>
      <c r="P35" s="903"/>
      <c r="Q35" s="903"/>
      <c r="R35" s="903"/>
      <c r="S35" s="960"/>
      <c r="T35" s="4"/>
      <c r="V35" s="3"/>
      <c r="W35" s="86"/>
      <c r="BF35" s="10" t="s">
        <v>2356</v>
      </c>
      <c r="BG35" s="10"/>
      <c r="BH35" s="902" t="s">
        <v>3032</v>
      </c>
      <c r="BI35" s="902"/>
      <c r="BJ35" s="902"/>
      <c r="BK35" s="2" t="s">
        <v>25</v>
      </c>
      <c r="BL35" s="903" t="s">
        <v>3038</v>
      </c>
      <c r="BM35" s="903"/>
      <c r="BN35" s="903"/>
      <c r="BO35" s="903"/>
      <c r="BP35" s="903"/>
      <c r="BQ35" s="903"/>
      <c r="BR35" s="903"/>
      <c r="BS35" s="903"/>
      <c r="BT35" s="4"/>
    </row>
    <row r="36" spans="2:72" ht="24" customHeight="1">
      <c r="F36" s="10"/>
      <c r="G36" s="10"/>
      <c r="H36" s="25"/>
      <c r="I36" s="25"/>
      <c r="J36" s="25"/>
      <c r="T36" s="4"/>
      <c r="V36" s="3"/>
      <c r="W36" s="161"/>
      <c r="X36" s="27"/>
      <c r="BF36" s="10"/>
      <c r="BG36" s="10"/>
      <c r="BH36" s="25"/>
      <c r="BI36" s="25"/>
      <c r="BJ36" s="25"/>
      <c r="BT36" s="4"/>
    </row>
    <row r="37" spans="2:72" ht="18" customHeight="1">
      <c r="B37" s="43"/>
      <c r="C37" s="47"/>
      <c r="D37" s="47"/>
      <c r="E37" s="47"/>
      <c r="F37" s="47"/>
      <c r="K37" s="4"/>
      <c r="BB37" s="43"/>
      <c r="BC37" s="47"/>
      <c r="BD37" s="47"/>
      <c r="BE37" s="47"/>
      <c r="BF37" s="47"/>
      <c r="BK37" s="4"/>
    </row>
    <row r="38" spans="2:72" ht="13.5" customHeight="1">
      <c r="S38" s="138"/>
      <c r="BS38" s="138"/>
    </row>
  </sheetData>
  <sheetProtection algorithmName="SHA-512" hashValue="Pv8RkvLjNTRVznuBGQC6BUizhrruswljijEMeHnyM+i7UVjY03D6dnRoTOleUbE1xV4afl3N5yHS36vzrNfEYg==" saltValue="0Z09PerSE3ZVb5nmjqEUjQ==" spinCount="100000" sheet="1" formatCells="0"/>
  <mergeCells count="40">
    <mergeCell ref="C21:S21"/>
    <mergeCell ref="H35:J35"/>
    <mergeCell ref="D23:S23"/>
    <mergeCell ref="F28:S28"/>
    <mergeCell ref="E29:F29"/>
    <mergeCell ref="G29:S29"/>
    <mergeCell ref="E33:F33"/>
    <mergeCell ref="G33:S33"/>
    <mergeCell ref="L35:S35"/>
    <mergeCell ref="D17:J17"/>
    <mergeCell ref="D18:F18"/>
    <mergeCell ref="G18:I18"/>
    <mergeCell ref="N3:O3"/>
    <mergeCell ref="D14:F14"/>
    <mergeCell ref="G10:I10"/>
    <mergeCell ref="G14:I14"/>
    <mergeCell ref="G7:R7"/>
    <mergeCell ref="D9:J9"/>
    <mergeCell ref="D13:J13"/>
    <mergeCell ref="D10:F10"/>
    <mergeCell ref="BN3:BO3"/>
    <mergeCell ref="BG7:BR7"/>
    <mergeCell ref="BD9:BJ9"/>
    <mergeCell ref="BD10:BF10"/>
    <mergeCell ref="BG10:BI10"/>
    <mergeCell ref="BD13:BJ13"/>
    <mergeCell ref="BD14:BF14"/>
    <mergeCell ref="BG14:BI14"/>
    <mergeCell ref="BD17:BJ17"/>
    <mergeCell ref="BD18:BF18"/>
    <mergeCell ref="BG18:BI18"/>
    <mergeCell ref="BE33:BF33"/>
    <mergeCell ref="BG33:BS33"/>
    <mergeCell ref="BH35:BJ35"/>
    <mergeCell ref="BL35:BS35"/>
    <mergeCell ref="BC21:BS21"/>
    <mergeCell ref="BD23:BS23"/>
    <mergeCell ref="BF28:BS28"/>
    <mergeCell ref="BE29:BF29"/>
    <mergeCell ref="BG29:BS29"/>
  </mergeCells>
  <phoneticPr fontId="11"/>
  <pageMargins left="0.70866141732283472" right="0.70866141732283472" top="0.74803149606299213" bottom="0.74803149606299213" header="0.31496062992125984" footer="0.31496062992125984"/>
  <pageSetup paperSize="9" orientation="portrait" blackAndWhite="1"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B00-000000000000}">
          <x14:formula1>
            <xm:f>基本情報!$L$79:$L$109</xm:f>
          </x14:formula1>
          <xm:sqref>S3</xm:sqref>
        </x14:dataValidation>
        <x14:dataValidation type="list" allowBlank="1" showInputMessage="1" showErrorMessage="1" xr:uid="{00000000-0002-0000-0B00-000001000000}">
          <x14:formula1>
            <xm:f>基本情報!$K$79:$K$90</xm:f>
          </x14:formula1>
          <xm:sqref>Q3</xm:sqref>
        </x14:dataValidation>
        <x14:dataValidation type="list" allowBlank="1" showInputMessage="1" showErrorMessage="1" xr:uid="{00000000-0002-0000-0B00-000002000000}">
          <x14:formula1>
            <xm:f>基本情報!$J$79:$J$81</xm:f>
          </x14:formula1>
          <xm:sqref>N3:O3</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7">
    <tabColor rgb="FFFFFF00"/>
  </sheetPr>
  <dimension ref="A1:CE307"/>
  <sheetViews>
    <sheetView showGridLines="0" showZeros="0" view="pageBreakPreview" topLeftCell="A168" zoomScaleNormal="100" zoomScaleSheetLayoutView="100" workbookViewId="0">
      <selection activeCell="K191" sqref="K191"/>
    </sheetView>
  </sheetViews>
  <sheetFormatPr defaultColWidth="9" defaultRowHeight="13.2"/>
  <cols>
    <col min="1" max="1" width="1.6640625" style="2" customWidth="1"/>
    <col min="2" max="2" width="2.6640625" style="2" customWidth="1"/>
    <col min="3" max="3" width="2.44140625" style="2" customWidth="1"/>
    <col min="4" max="5" width="10.6640625" style="2" customWidth="1"/>
    <col min="6" max="9" width="8.88671875" style="2" customWidth="1"/>
    <col min="10" max="10" width="10.6640625" style="2" customWidth="1"/>
    <col min="11" max="11" width="1.77734375" style="2" customWidth="1"/>
    <col min="12" max="12" width="2.21875" style="48" customWidth="1"/>
    <col min="13" max="13" width="2.33203125" style="48" customWidth="1"/>
    <col min="14" max="24" width="0" style="48" hidden="1" customWidth="1"/>
    <col min="25" max="25" width="9" style="27"/>
    <col min="26" max="26" width="1.6640625" style="2" customWidth="1"/>
    <col min="27" max="27" width="1.77734375" style="2" customWidth="1"/>
    <col min="28" max="28" width="2.21875" style="48" customWidth="1"/>
    <col min="29" max="30" width="0" style="27" hidden="1" customWidth="1"/>
    <col min="31" max="51" width="0" style="2" hidden="1" customWidth="1"/>
    <col min="52" max="52" width="9" style="2"/>
    <col min="53" max="53" width="1.6640625" style="2" customWidth="1"/>
    <col min="54" max="54" width="2.6640625" style="2" customWidth="1"/>
    <col min="55" max="55" width="2.44140625" style="2" customWidth="1"/>
    <col min="56" max="57" width="10.6640625" style="2" customWidth="1"/>
    <col min="58" max="61" width="8.88671875" style="2" customWidth="1"/>
    <col min="62" max="62" width="10.6640625" style="2" customWidth="1"/>
    <col min="63" max="63" width="1.77734375" style="2" customWidth="1"/>
    <col min="64" max="64" width="2.21875" style="48" customWidth="1"/>
    <col min="65" max="65" width="2.33203125" style="48" customWidth="1"/>
    <col min="66" max="76" width="0" style="48" hidden="1" customWidth="1"/>
    <col min="77" max="77" width="9" style="27"/>
    <col min="78" max="78" width="1.6640625" style="2" customWidth="1"/>
    <col min="79" max="79" width="1.77734375" style="2" customWidth="1"/>
    <col min="80" max="80" width="2.21875" style="48" customWidth="1"/>
    <col min="81" max="82" width="9" style="27"/>
    <col min="83" max="16384" width="9" style="2"/>
  </cols>
  <sheetData>
    <row r="1" spans="2:62">
      <c r="B1" s="1" t="s">
        <v>26</v>
      </c>
      <c r="E1" s="1"/>
      <c r="F1" s="1"/>
      <c r="BB1" s="1" t="s">
        <v>26</v>
      </c>
      <c r="BE1" s="1"/>
      <c r="BF1" s="1"/>
    </row>
    <row r="3" spans="2:62" ht="21" customHeight="1">
      <c r="B3" s="1083" t="s">
        <v>437</v>
      </c>
      <c r="C3" s="1083"/>
      <c r="D3" s="1083"/>
      <c r="E3" s="1083"/>
      <c r="F3" s="1083"/>
      <c r="G3" s="1083"/>
      <c r="H3" s="1083"/>
      <c r="I3" s="1083"/>
      <c r="J3" s="1083"/>
      <c r="BB3" s="1083" t="s">
        <v>437</v>
      </c>
      <c r="BC3" s="1083"/>
      <c r="BD3" s="1083"/>
      <c r="BE3" s="1083"/>
      <c r="BF3" s="1083"/>
      <c r="BG3" s="1083"/>
      <c r="BH3" s="1083"/>
      <c r="BI3" s="1083"/>
      <c r="BJ3" s="1083"/>
    </row>
    <row r="5" spans="2:62" ht="18" customHeight="1">
      <c r="B5" s="2" t="s">
        <v>29</v>
      </c>
      <c r="BB5" s="2" t="s">
        <v>29</v>
      </c>
    </row>
    <row r="6" spans="2:62" ht="21" customHeight="1">
      <c r="B6" s="2" t="s">
        <v>2785</v>
      </c>
      <c r="BB6" s="2" t="s">
        <v>2785</v>
      </c>
    </row>
    <row r="7" spans="2:62" ht="35.1" customHeight="1">
      <c r="B7" s="1084" t="s">
        <v>30</v>
      </c>
      <c r="C7" s="815"/>
      <c r="D7" s="815"/>
      <c r="E7" s="1087">
        <f>基本情報!$E$75</f>
        <v>0</v>
      </c>
      <c r="F7" s="1088"/>
      <c r="G7" s="1088"/>
      <c r="H7" s="1088"/>
      <c r="I7" s="1088"/>
      <c r="J7" s="1089"/>
      <c r="BB7" s="1084" t="s">
        <v>30</v>
      </c>
      <c r="BC7" s="1085"/>
      <c r="BD7" s="1086"/>
      <c r="BE7" s="1087" t="s">
        <v>3055</v>
      </c>
      <c r="BF7" s="1088"/>
      <c r="BG7" s="1088"/>
      <c r="BH7" s="1088"/>
      <c r="BI7" s="1088"/>
      <c r="BJ7" s="1089"/>
    </row>
    <row r="8" spans="2:62" ht="13.5" customHeight="1">
      <c r="B8" s="1090" t="s">
        <v>446</v>
      </c>
      <c r="C8" s="911"/>
      <c r="D8" s="911"/>
      <c r="E8" s="1096">
        <f>基本情報!$E$77</f>
        <v>0</v>
      </c>
      <c r="F8" s="1183"/>
      <c r="G8" s="1183"/>
      <c r="H8" s="1183"/>
      <c r="I8" s="1183"/>
      <c r="J8" s="1184"/>
      <c r="BB8" s="1090" t="s">
        <v>446</v>
      </c>
      <c r="BC8" s="1091"/>
      <c r="BD8" s="1092"/>
      <c r="BE8" s="1096" t="s">
        <v>3036</v>
      </c>
      <c r="BF8" s="1097"/>
      <c r="BG8" s="1097"/>
      <c r="BH8" s="1097"/>
      <c r="BI8" s="1097"/>
      <c r="BJ8" s="1098"/>
    </row>
    <row r="9" spans="2:62" ht="24" customHeight="1">
      <c r="B9" s="1075"/>
      <c r="C9" s="916"/>
      <c r="D9" s="916"/>
      <c r="E9" s="1185"/>
      <c r="F9" s="1186"/>
      <c r="G9" s="1186"/>
      <c r="H9" s="1186"/>
      <c r="I9" s="1186"/>
      <c r="J9" s="1187"/>
      <c r="BB9" s="1093"/>
      <c r="BC9" s="1094"/>
      <c r="BD9" s="1095"/>
      <c r="BE9" s="1099"/>
      <c r="BF9" s="1100"/>
      <c r="BG9" s="1100"/>
      <c r="BH9" s="1100"/>
      <c r="BI9" s="1100"/>
      <c r="BJ9" s="1101"/>
    </row>
    <row r="10" spans="2:62" ht="35.1" customHeight="1">
      <c r="B10" s="1084" t="s">
        <v>46</v>
      </c>
      <c r="C10" s="815"/>
      <c r="D10" s="815"/>
      <c r="E10" s="1102">
        <f>基本情報!$E$62</f>
        <v>0</v>
      </c>
      <c r="F10" s="820"/>
      <c r="G10" s="820">
        <f>基本情報!$E$65</f>
        <v>0</v>
      </c>
      <c r="H10" s="820"/>
      <c r="I10" s="820">
        <f>基本情報!$E$67</f>
        <v>0</v>
      </c>
      <c r="J10" s="821"/>
      <c r="BB10" s="1084" t="s">
        <v>46</v>
      </c>
      <c r="BC10" s="1085"/>
      <c r="BD10" s="1086"/>
      <c r="BE10" s="1102" t="s">
        <v>3037</v>
      </c>
      <c r="BF10" s="1103"/>
      <c r="BG10" s="820" t="s">
        <v>3032</v>
      </c>
      <c r="BH10" s="820"/>
      <c r="BI10" s="820" t="s">
        <v>3038</v>
      </c>
      <c r="BJ10" s="821"/>
    </row>
    <row r="13" spans="2:62" ht="21" customHeight="1">
      <c r="B13" s="2" t="s">
        <v>2786</v>
      </c>
      <c r="BB13" s="2" t="s">
        <v>2786</v>
      </c>
    </row>
    <row r="14" spans="2:62" ht="24" customHeight="1">
      <c r="B14" s="15"/>
      <c r="C14" s="1064" t="s">
        <v>447</v>
      </c>
      <c r="D14" s="1064"/>
      <c r="E14" s="1065"/>
      <c r="F14" s="970"/>
      <c r="G14" s="971"/>
      <c r="H14" s="971"/>
      <c r="I14" s="971"/>
      <c r="J14" s="1182"/>
      <c r="BB14" s="15"/>
      <c r="BC14" s="1064" t="s">
        <v>447</v>
      </c>
      <c r="BD14" s="1064"/>
      <c r="BE14" s="1065"/>
      <c r="BF14" s="1071"/>
      <c r="BG14" s="1072"/>
      <c r="BH14" s="1072"/>
      <c r="BI14" s="1072"/>
      <c r="BJ14" s="1073"/>
    </row>
    <row r="15" spans="2:62" ht="24" customHeight="1">
      <c r="B15" s="16"/>
      <c r="C15" s="1078" t="s">
        <v>2945</v>
      </c>
      <c r="D15" s="1078"/>
      <c r="E15" s="1079"/>
      <c r="F15" s="970"/>
      <c r="G15" s="971"/>
      <c r="H15" s="968"/>
      <c r="I15" s="968"/>
      <c r="J15" s="969"/>
      <c r="BB15" s="16"/>
      <c r="BC15" s="1064" t="s">
        <v>2945</v>
      </c>
      <c r="BD15" s="1064"/>
      <c r="BE15" s="1065"/>
      <c r="BF15" s="1071"/>
      <c r="BG15" s="1072"/>
      <c r="BH15" s="1072"/>
      <c r="BI15" s="1072"/>
      <c r="BJ15" s="1073"/>
    </row>
    <row r="16" spans="2:62" ht="30" customHeight="1">
      <c r="B16" s="16"/>
      <c r="C16" s="1064" t="s">
        <v>529</v>
      </c>
      <c r="D16" s="1064"/>
      <c r="E16" s="94"/>
      <c r="F16" s="967"/>
      <c r="G16" s="968"/>
      <c r="H16" s="968"/>
      <c r="I16" s="968"/>
      <c r="J16" s="969"/>
      <c r="BB16" s="16"/>
      <c r="BC16" s="1064" t="s">
        <v>529</v>
      </c>
      <c r="BD16" s="1064"/>
      <c r="BE16" s="94"/>
      <c r="BF16" s="647"/>
      <c r="BG16" s="1072"/>
      <c r="BH16" s="1072"/>
      <c r="BI16" s="1072"/>
      <c r="BJ16" s="1073"/>
    </row>
    <row r="17" spans="2:83" ht="24" customHeight="1">
      <c r="B17" s="1074"/>
      <c r="C17" s="1076" t="s">
        <v>450</v>
      </c>
      <c r="D17" s="1077"/>
      <c r="E17" s="95" t="s">
        <v>55</v>
      </c>
      <c r="F17" s="1171"/>
      <c r="G17" s="1172"/>
      <c r="H17" s="1172"/>
      <c r="I17" s="1172"/>
      <c r="J17" s="1173"/>
      <c r="BB17" s="1074"/>
      <c r="BC17" s="1076" t="s">
        <v>450</v>
      </c>
      <c r="BD17" s="1077"/>
      <c r="BE17" s="95" t="s">
        <v>55</v>
      </c>
      <c r="BF17" s="1080"/>
      <c r="BG17" s="1081"/>
      <c r="BH17" s="1081"/>
      <c r="BI17" s="1081"/>
      <c r="BJ17" s="1082"/>
    </row>
    <row r="18" spans="2:83" ht="24" customHeight="1">
      <c r="B18" s="1075"/>
      <c r="C18" s="1078"/>
      <c r="D18" s="1079"/>
      <c r="E18" s="95" t="s">
        <v>56</v>
      </c>
      <c r="F18" s="1171"/>
      <c r="G18" s="1174"/>
      <c r="H18" s="1174"/>
      <c r="I18" s="1174"/>
      <c r="J18" s="1175"/>
      <c r="BB18" s="1075"/>
      <c r="BC18" s="1078"/>
      <c r="BD18" s="1079"/>
      <c r="BE18" s="95" t="s">
        <v>56</v>
      </c>
      <c r="BF18" s="1080"/>
      <c r="BG18" s="1081"/>
      <c r="BH18" s="1081"/>
      <c r="BI18" s="1081"/>
      <c r="BJ18" s="1082"/>
    </row>
    <row r="19" spans="2:83" ht="30" customHeight="1">
      <c r="B19" s="15"/>
      <c r="C19" s="1064" t="s">
        <v>448</v>
      </c>
      <c r="D19" s="1064"/>
      <c r="E19" s="1065"/>
      <c r="F19" s="1169"/>
      <c r="G19" s="1170"/>
      <c r="H19" s="32" t="s">
        <v>10</v>
      </c>
      <c r="I19" s="146"/>
      <c r="J19" s="37"/>
      <c r="K19" s="29"/>
      <c r="L19" s="648"/>
      <c r="AA19" s="29"/>
      <c r="AB19" s="648"/>
      <c r="BB19" s="15"/>
      <c r="BC19" s="1064" t="s">
        <v>448</v>
      </c>
      <c r="BD19" s="1064"/>
      <c r="BE19" s="1065"/>
      <c r="BF19" s="1066"/>
      <c r="BG19" s="1067"/>
      <c r="BH19" s="32" t="s">
        <v>10</v>
      </c>
      <c r="BI19" s="146"/>
      <c r="BJ19" s="37"/>
      <c r="BK19" s="29"/>
      <c r="BL19" s="648"/>
      <c r="CA19" s="29"/>
      <c r="CB19" s="648"/>
    </row>
    <row r="20" spans="2:83" ht="30" customHeight="1">
      <c r="B20" s="15"/>
      <c r="C20" s="1064" t="s">
        <v>449</v>
      </c>
      <c r="D20" s="1064"/>
      <c r="E20" s="1065"/>
      <c r="F20" s="1167"/>
      <c r="G20" s="1168"/>
      <c r="H20" s="30" t="s">
        <v>27</v>
      </c>
      <c r="I20" s="146"/>
      <c r="J20" s="31"/>
      <c r="K20" s="29"/>
      <c r="L20" s="648"/>
      <c r="AA20" s="29"/>
      <c r="AB20" s="648"/>
      <c r="BB20" s="15"/>
      <c r="BC20" s="1064" t="s">
        <v>449</v>
      </c>
      <c r="BD20" s="1064"/>
      <c r="BE20" s="1065"/>
      <c r="BF20" s="1068"/>
      <c r="BG20" s="1069"/>
      <c r="BH20" s="30" t="s">
        <v>27</v>
      </c>
      <c r="BI20" s="146"/>
      <c r="BJ20" s="31"/>
      <c r="BK20" s="29"/>
      <c r="BL20" s="648"/>
      <c r="CA20" s="29"/>
      <c r="CB20" s="648"/>
    </row>
    <row r="21" spans="2:83" ht="5.25" customHeight="1">
      <c r="C21" s="12"/>
      <c r="D21" s="12"/>
      <c r="E21" s="12"/>
      <c r="F21" s="38"/>
      <c r="G21" s="29"/>
      <c r="H21" s="147"/>
      <c r="I21" s="147"/>
      <c r="J21" s="29"/>
      <c r="K21" s="29"/>
      <c r="L21" s="648"/>
      <c r="AA21" s="29"/>
      <c r="AB21" s="648"/>
      <c r="BC21" s="12"/>
      <c r="BD21" s="12"/>
      <c r="BE21" s="12"/>
      <c r="BF21" s="38"/>
      <c r="BG21" s="29"/>
      <c r="BH21" s="147"/>
      <c r="BI21" s="147"/>
      <c r="BJ21" s="29"/>
      <c r="BK21" s="29"/>
      <c r="BL21" s="648"/>
      <c r="CA21" s="29"/>
      <c r="CB21" s="648"/>
    </row>
    <row r="22" spans="2:83">
      <c r="C22" s="96" t="s">
        <v>2670</v>
      </c>
      <c r="E22" s="40"/>
      <c r="F22" s="41"/>
      <c r="G22" s="41"/>
      <c r="BC22" s="96" t="s">
        <v>2670</v>
      </c>
      <c r="BE22" s="40"/>
      <c r="BF22" s="41"/>
      <c r="BG22" s="41"/>
    </row>
    <row r="23" spans="2:83">
      <c r="C23" s="83" t="s">
        <v>2671</v>
      </c>
      <c r="E23" s="42"/>
      <c r="F23" s="41"/>
      <c r="G23" s="41"/>
      <c r="BC23" s="83" t="s">
        <v>2671</v>
      </c>
      <c r="BE23" s="42"/>
      <c r="BF23" s="41"/>
      <c r="BG23" s="41"/>
    </row>
    <row r="24" spans="2:83">
      <c r="C24" s="96" t="s">
        <v>452</v>
      </c>
      <c r="E24" s="42"/>
      <c r="F24" s="43"/>
      <c r="G24" s="43"/>
      <c r="BC24" s="96" t="s">
        <v>452</v>
      </c>
      <c r="BE24" s="42"/>
      <c r="BF24" s="43"/>
      <c r="BG24" s="43"/>
    </row>
    <row r="25" spans="2:83">
      <c r="C25" s="96"/>
      <c r="E25" s="42"/>
      <c r="F25" s="43"/>
      <c r="G25" s="43"/>
      <c r="BC25" s="96"/>
      <c r="BE25" s="42"/>
      <c r="BF25" s="43"/>
      <c r="BG25" s="43"/>
    </row>
    <row r="26" spans="2:83" ht="13.2" hidden="1" customHeight="1"/>
    <row r="27" spans="2:83" ht="18" customHeight="1">
      <c r="B27" s="2" t="s">
        <v>60</v>
      </c>
      <c r="BB27" s="2" t="s">
        <v>60</v>
      </c>
    </row>
    <row r="28" spans="2:83" ht="18" customHeight="1">
      <c r="B28" s="47" t="s">
        <v>61</v>
      </c>
      <c r="BB28" s="47" t="s">
        <v>61</v>
      </c>
    </row>
    <row r="29" spans="2:83" ht="7.8" customHeight="1"/>
    <row r="30" spans="2:83" ht="18" customHeight="1">
      <c r="B30" s="2" t="s">
        <v>2753</v>
      </c>
      <c r="BB30" s="2" t="s">
        <v>2753</v>
      </c>
    </row>
    <row r="31" spans="2:83" ht="18" customHeight="1">
      <c r="D31" s="900" t="s">
        <v>2752</v>
      </c>
      <c r="E31" s="900"/>
      <c r="F31" s="900"/>
      <c r="G31" s="649" t="str">
        <f>IF(G42="","",IF(MIN(SUM(G42,G50,G58),SUM(G69,G77,G85,G121,G131,G141))&gt;=1,ROUNDDOWN(MIN(SUM(G42,G50,G58),SUM(G69,G77,G85,G121,G131,G141)),0),ROUNDDOWN(MIN(SUM(G42,G50,G58),SUM(G69,G77,G85,G121,G131,G141)),1)))</f>
        <v/>
      </c>
      <c r="H31" s="2" t="s">
        <v>47</v>
      </c>
      <c r="BD31" s="900" t="s">
        <v>2752</v>
      </c>
      <c r="BE31" s="900"/>
      <c r="BF31" s="900"/>
      <c r="BG31" s="649" t="s">
        <v>8</v>
      </c>
      <c r="BH31" s="2" t="s">
        <v>47</v>
      </c>
    </row>
    <row r="32" spans="2:83" ht="18" customHeight="1">
      <c r="D32" s="47" t="s">
        <v>2460</v>
      </c>
      <c r="AE32" s="252"/>
      <c r="BD32" s="47" t="s">
        <v>2460</v>
      </c>
      <c r="CE32" s="252"/>
    </row>
    <row r="33" spans="2:73" ht="13.5" customHeight="1">
      <c r="D33" s="47" t="s">
        <v>2462</v>
      </c>
      <c r="E33" s="650"/>
      <c r="F33" s="650"/>
      <c r="G33" s="650"/>
      <c r="H33" s="650"/>
      <c r="I33" s="650"/>
      <c r="M33" s="1070"/>
      <c r="N33" s="1070"/>
      <c r="O33" s="1070"/>
      <c r="P33" s="1070"/>
      <c r="Q33" s="1070"/>
      <c r="R33" s="1070"/>
      <c r="S33" s="1070"/>
      <c r="T33" s="1070"/>
      <c r="U33" s="1188"/>
      <c r="BD33" s="47" t="s">
        <v>2462</v>
      </c>
      <c r="BE33" s="650"/>
      <c r="BF33" s="650"/>
      <c r="BG33" s="650"/>
      <c r="BH33" s="650"/>
      <c r="BI33" s="650"/>
      <c r="BM33" s="1070"/>
      <c r="BN33" s="1070"/>
      <c r="BO33" s="1070"/>
      <c r="BP33" s="1070"/>
      <c r="BQ33" s="1070"/>
      <c r="BR33" s="1070"/>
      <c r="BS33" s="1070"/>
      <c r="BT33" s="1070"/>
      <c r="BU33" s="1070"/>
    </row>
    <row r="34" spans="2:73" ht="7.2" customHeight="1">
      <c r="D34" s="650"/>
      <c r="E34" s="650"/>
      <c r="F34" s="650"/>
      <c r="G34" s="650"/>
      <c r="H34" s="650"/>
      <c r="I34" s="650"/>
      <c r="M34" s="1070"/>
      <c r="N34" s="1070"/>
      <c r="O34" s="1070"/>
      <c r="P34" s="1070"/>
      <c r="Q34" s="1070"/>
      <c r="R34" s="1070"/>
      <c r="S34" s="1070"/>
      <c r="T34" s="1070"/>
      <c r="U34" s="1188"/>
      <c r="BD34" s="650"/>
      <c r="BE34" s="650"/>
      <c r="BF34" s="650"/>
      <c r="BG34" s="650"/>
      <c r="BH34" s="650"/>
      <c r="BI34" s="650"/>
      <c r="BM34" s="1070"/>
      <c r="BN34" s="1070"/>
      <c r="BO34" s="1070"/>
      <c r="BP34" s="1070"/>
      <c r="BQ34" s="1070"/>
      <c r="BR34" s="1070"/>
      <c r="BS34" s="1070"/>
      <c r="BT34" s="1070"/>
      <c r="BU34" s="1070"/>
    </row>
    <row r="35" spans="2:73" ht="18" customHeight="1">
      <c r="B35" s="2" t="s">
        <v>69</v>
      </c>
      <c r="M35" s="1070"/>
      <c r="N35" s="1070"/>
      <c r="O35" s="1070"/>
      <c r="P35" s="1070"/>
      <c r="Q35" s="1070"/>
      <c r="R35" s="1070"/>
      <c r="S35" s="1070"/>
      <c r="T35" s="1070"/>
      <c r="U35" s="1188"/>
      <c r="BB35" s="2" t="s">
        <v>69</v>
      </c>
      <c r="BM35" s="1070"/>
      <c r="BN35" s="1070"/>
      <c r="BO35" s="1070"/>
      <c r="BP35" s="1070"/>
      <c r="BQ35" s="1070"/>
      <c r="BR35" s="1070"/>
      <c r="BS35" s="1070"/>
      <c r="BT35" s="1070"/>
      <c r="BU35" s="1070"/>
    </row>
    <row r="36" spans="2:73" ht="18" customHeight="1">
      <c r="C36" s="3" t="s">
        <v>441</v>
      </c>
      <c r="D36" s="1052" t="s">
        <v>2678</v>
      </c>
      <c r="E36" s="1053"/>
      <c r="F36" s="1054"/>
      <c r="G36" s="1146"/>
      <c r="H36" s="1147"/>
      <c r="I36" s="1148"/>
      <c r="M36" s="651"/>
      <c r="N36" s="651"/>
      <c r="O36" s="651"/>
      <c r="P36" s="651"/>
      <c r="Q36" s="651"/>
      <c r="R36" s="651"/>
      <c r="S36" s="651"/>
      <c r="T36" s="651"/>
      <c r="BC36" s="3" t="s">
        <v>441</v>
      </c>
      <c r="BD36" s="1052" t="s">
        <v>2678</v>
      </c>
      <c r="BE36" s="1053"/>
      <c r="BF36" s="1054"/>
      <c r="BG36" s="1055"/>
      <c r="BH36" s="1056"/>
      <c r="BI36" s="1057"/>
      <c r="BM36" s="651"/>
      <c r="BN36" s="651"/>
      <c r="BO36" s="651"/>
      <c r="BP36" s="651"/>
      <c r="BQ36" s="651"/>
      <c r="BR36" s="651"/>
      <c r="BS36" s="651"/>
      <c r="BT36" s="651"/>
    </row>
    <row r="37" spans="2:73" ht="15" customHeight="1">
      <c r="D37" s="1176" t="s">
        <v>2673</v>
      </c>
      <c r="E37" s="1177"/>
      <c r="F37" s="1178"/>
      <c r="G37" s="1179"/>
      <c r="H37" s="1180"/>
      <c r="I37" s="1181"/>
      <c r="BD37" s="1046" t="s">
        <v>2673</v>
      </c>
      <c r="BE37" s="1047"/>
      <c r="BF37" s="1048"/>
      <c r="BG37" s="1043"/>
      <c r="BH37" s="1044"/>
      <c r="BI37" s="1045"/>
    </row>
    <row r="38" spans="2:73" ht="15" customHeight="1">
      <c r="D38" s="1046" t="s">
        <v>70</v>
      </c>
      <c r="E38" s="1047"/>
      <c r="F38" s="1048"/>
      <c r="G38" s="1143"/>
      <c r="H38" s="1149"/>
      <c r="I38" s="1150"/>
      <c r="BD38" s="1046" t="s">
        <v>70</v>
      </c>
      <c r="BE38" s="1047"/>
      <c r="BF38" s="1048"/>
      <c r="BG38" s="1043"/>
      <c r="BH38" s="1044"/>
      <c r="BI38" s="1045"/>
    </row>
    <row r="39" spans="2:73" ht="15" customHeight="1">
      <c r="D39" s="1046" t="s">
        <v>2444</v>
      </c>
      <c r="E39" s="1047"/>
      <c r="F39" s="1048"/>
      <c r="G39" s="1143"/>
      <c r="H39" s="1144"/>
      <c r="I39" s="1145"/>
      <c r="BD39" s="1046" t="s">
        <v>2444</v>
      </c>
      <c r="BE39" s="1047"/>
      <c r="BF39" s="1048"/>
      <c r="BG39" s="1043"/>
      <c r="BH39" s="1044"/>
      <c r="BI39" s="1045"/>
    </row>
    <row r="40" spans="2:73" ht="15" customHeight="1">
      <c r="D40" s="1046" t="s">
        <v>2679</v>
      </c>
      <c r="E40" s="1047"/>
      <c r="F40" s="1048"/>
      <c r="G40" s="1164"/>
      <c r="H40" s="1165"/>
      <c r="I40" s="1166"/>
      <c r="J40" s="2" t="s">
        <v>64</v>
      </c>
      <c r="BD40" s="1046" t="s">
        <v>2679</v>
      </c>
      <c r="BE40" s="1047"/>
      <c r="BF40" s="1048"/>
      <c r="BG40" s="1061"/>
      <c r="BH40" s="1062"/>
      <c r="BI40" s="1063"/>
      <c r="BJ40" s="2" t="s">
        <v>64</v>
      </c>
    </row>
    <row r="41" spans="2:73" ht="15" customHeight="1">
      <c r="D41" s="1046" t="s">
        <v>71</v>
      </c>
      <c r="E41" s="1047"/>
      <c r="F41" s="1048"/>
      <c r="G41" s="1154"/>
      <c r="H41" s="1155"/>
      <c r="I41" s="1156"/>
      <c r="J41" s="2" t="s">
        <v>2674</v>
      </c>
      <c r="BD41" s="1046" t="s">
        <v>71</v>
      </c>
      <c r="BE41" s="1047"/>
      <c r="BF41" s="1048"/>
      <c r="BG41" s="1031"/>
      <c r="BH41" s="1032"/>
      <c r="BI41" s="1033"/>
      <c r="BJ41" s="2" t="s">
        <v>2674</v>
      </c>
    </row>
    <row r="42" spans="2:73" ht="15" customHeight="1">
      <c r="D42" s="1058" t="s">
        <v>2680</v>
      </c>
      <c r="E42" s="1059"/>
      <c r="F42" s="1060"/>
      <c r="G42" s="1040" t="str">
        <f>IF(G40="","",ROUNDDOWN((G40*G41)/1000,2))</f>
        <v/>
      </c>
      <c r="H42" s="1157"/>
      <c r="I42" s="1158"/>
      <c r="J42" s="2" t="s">
        <v>47</v>
      </c>
      <c r="BD42" s="1058" t="s">
        <v>2680</v>
      </c>
      <c r="BE42" s="1059"/>
      <c r="BF42" s="1060"/>
      <c r="BG42" s="1040" t="s">
        <v>8</v>
      </c>
      <c r="BH42" s="1041"/>
      <c r="BI42" s="1042"/>
      <c r="BJ42" s="2" t="s">
        <v>47</v>
      </c>
    </row>
    <row r="44" spans="2:73" ht="18" customHeight="1">
      <c r="C44" s="3" t="s">
        <v>442</v>
      </c>
      <c r="D44" s="1052" t="s">
        <v>2678</v>
      </c>
      <c r="E44" s="1053"/>
      <c r="F44" s="1054"/>
      <c r="G44" s="1146"/>
      <c r="H44" s="1147"/>
      <c r="I44" s="1148"/>
      <c r="M44" s="651"/>
      <c r="N44" s="651"/>
      <c r="O44" s="651"/>
      <c r="P44" s="651"/>
      <c r="Q44" s="651"/>
      <c r="R44" s="651"/>
      <c r="S44" s="651"/>
      <c r="T44" s="651"/>
      <c r="BC44" s="3" t="s">
        <v>442</v>
      </c>
      <c r="BD44" s="1052" t="s">
        <v>2678</v>
      </c>
      <c r="BE44" s="1053"/>
      <c r="BF44" s="1054"/>
      <c r="BG44" s="1055"/>
      <c r="BH44" s="1056"/>
      <c r="BI44" s="1057"/>
      <c r="BM44" s="651"/>
      <c r="BN44" s="651"/>
      <c r="BO44" s="651"/>
      <c r="BP44" s="651"/>
      <c r="BQ44" s="651"/>
      <c r="BR44" s="651"/>
      <c r="BS44" s="651"/>
      <c r="BT44" s="651"/>
    </row>
    <row r="45" spans="2:73" ht="15" customHeight="1">
      <c r="C45" s="3"/>
      <c r="D45" s="1176" t="s">
        <v>2673</v>
      </c>
      <c r="E45" s="1177"/>
      <c r="F45" s="1178"/>
      <c r="G45" s="1179"/>
      <c r="H45" s="1180"/>
      <c r="I45" s="1181"/>
      <c r="BC45" s="3"/>
      <c r="BD45" s="1046" t="s">
        <v>2673</v>
      </c>
      <c r="BE45" s="1047"/>
      <c r="BF45" s="1048"/>
      <c r="BG45" s="1043"/>
      <c r="BH45" s="1044"/>
      <c r="BI45" s="1045"/>
    </row>
    <row r="46" spans="2:73" ht="15" customHeight="1">
      <c r="D46" s="1046" t="s">
        <v>70</v>
      </c>
      <c r="E46" s="1047"/>
      <c r="F46" s="1048"/>
      <c r="G46" s="1143"/>
      <c r="H46" s="1149"/>
      <c r="I46" s="1150"/>
      <c r="BD46" s="1046" t="s">
        <v>70</v>
      </c>
      <c r="BE46" s="1047"/>
      <c r="BF46" s="1048"/>
      <c r="BG46" s="1043"/>
      <c r="BH46" s="1044"/>
      <c r="BI46" s="1045"/>
    </row>
    <row r="47" spans="2:73" ht="15" customHeight="1">
      <c r="D47" s="1046" t="s">
        <v>2444</v>
      </c>
      <c r="E47" s="1047"/>
      <c r="F47" s="1048"/>
      <c r="G47" s="1143"/>
      <c r="H47" s="1149"/>
      <c r="I47" s="1150"/>
      <c r="BD47" s="1046" t="s">
        <v>2444</v>
      </c>
      <c r="BE47" s="1047"/>
      <c r="BF47" s="1048"/>
      <c r="BG47" s="652"/>
      <c r="BH47" s="653"/>
      <c r="BI47" s="654"/>
    </row>
    <row r="48" spans="2:73" ht="15" customHeight="1">
      <c r="D48" s="1046" t="s">
        <v>2679</v>
      </c>
      <c r="E48" s="1047"/>
      <c r="F48" s="1048"/>
      <c r="G48" s="1154"/>
      <c r="H48" s="1155"/>
      <c r="I48" s="1156"/>
      <c r="J48" s="2" t="s">
        <v>63</v>
      </c>
      <c r="BD48" s="1046" t="s">
        <v>2679</v>
      </c>
      <c r="BE48" s="1047"/>
      <c r="BF48" s="1048"/>
      <c r="BG48" s="1031"/>
      <c r="BH48" s="1032"/>
      <c r="BI48" s="1033"/>
      <c r="BJ48" s="2" t="s">
        <v>63</v>
      </c>
    </row>
    <row r="49" spans="2:72" ht="15" customHeight="1">
      <c r="D49" s="1046" t="s">
        <v>71</v>
      </c>
      <c r="E49" s="1047"/>
      <c r="F49" s="1048"/>
      <c r="G49" s="1154"/>
      <c r="H49" s="1155"/>
      <c r="I49" s="1156"/>
      <c r="J49" s="2" t="s">
        <v>2674</v>
      </c>
      <c r="BD49" s="1046" t="s">
        <v>71</v>
      </c>
      <c r="BE49" s="1047"/>
      <c r="BF49" s="1048"/>
      <c r="BG49" s="1031"/>
      <c r="BH49" s="1032"/>
      <c r="BI49" s="1033"/>
      <c r="BJ49" s="2" t="s">
        <v>2674</v>
      </c>
    </row>
    <row r="50" spans="2:72" ht="15" customHeight="1">
      <c r="D50" s="1058" t="s">
        <v>2680</v>
      </c>
      <c r="E50" s="1059"/>
      <c r="F50" s="1060"/>
      <c r="G50" s="1040" t="str">
        <f>IF(G48="","",ROUNDDOWN((G48*G49)/1000,2))</f>
        <v/>
      </c>
      <c r="H50" s="1157"/>
      <c r="I50" s="1158"/>
      <c r="J50" s="2" t="s">
        <v>47</v>
      </c>
      <c r="BD50" s="1058" t="s">
        <v>2680</v>
      </c>
      <c r="BE50" s="1059"/>
      <c r="BF50" s="1060"/>
      <c r="BG50" s="1040" t="s">
        <v>8</v>
      </c>
      <c r="BH50" s="1041"/>
      <c r="BI50" s="1042"/>
      <c r="BJ50" s="2" t="s">
        <v>47</v>
      </c>
    </row>
    <row r="52" spans="2:72" ht="18" customHeight="1">
      <c r="C52" s="3" t="s">
        <v>2675</v>
      </c>
      <c r="D52" s="1052" t="s">
        <v>2678</v>
      </c>
      <c r="E52" s="1053"/>
      <c r="F52" s="1054"/>
      <c r="G52" s="1146"/>
      <c r="H52" s="1147"/>
      <c r="I52" s="1148"/>
      <c r="M52" s="651"/>
      <c r="N52" s="651"/>
      <c r="O52" s="651"/>
      <c r="P52" s="651"/>
      <c r="Q52" s="651"/>
      <c r="R52" s="651"/>
      <c r="S52" s="651"/>
      <c r="T52" s="651"/>
      <c r="BC52" s="3" t="s">
        <v>2675</v>
      </c>
      <c r="BD52" s="1052" t="s">
        <v>2678</v>
      </c>
      <c r="BE52" s="1053"/>
      <c r="BF52" s="1054"/>
      <c r="BG52" s="1055"/>
      <c r="BH52" s="1056"/>
      <c r="BI52" s="1057"/>
      <c r="BM52" s="651"/>
      <c r="BN52" s="651"/>
      <c r="BO52" s="651"/>
      <c r="BP52" s="651"/>
      <c r="BQ52" s="651"/>
      <c r="BR52" s="651"/>
      <c r="BS52" s="651"/>
      <c r="BT52" s="651"/>
    </row>
    <row r="53" spans="2:72" ht="15" customHeight="1">
      <c r="C53" s="3"/>
      <c r="D53" s="1176" t="s">
        <v>2673</v>
      </c>
      <c r="E53" s="1177"/>
      <c r="F53" s="1178"/>
      <c r="G53" s="1179"/>
      <c r="H53" s="1180"/>
      <c r="I53" s="1181"/>
      <c r="BC53" s="3"/>
      <c r="BD53" s="1046" t="s">
        <v>2673</v>
      </c>
      <c r="BE53" s="1047"/>
      <c r="BF53" s="1048"/>
      <c r="BG53" s="1043"/>
      <c r="BH53" s="1044"/>
      <c r="BI53" s="1045"/>
    </row>
    <row r="54" spans="2:72" ht="15" customHeight="1">
      <c r="D54" s="1046" t="s">
        <v>70</v>
      </c>
      <c r="E54" s="1047"/>
      <c r="F54" s="1048"/>
      <c r="G54" s="1143"/>
      <c r="H54" s="1149"/>
      <c r="I54" s="1150"/>
      <c r="BD54" s="1046" t="s">
        <v>70</v>
      </c>
      <c r="BE54" s="1047"/>
      <c r="BF54" s="1048"/>
      <c r="BG54" s="1043"/>
      <c r="BH54" s="1044"/>
      <c r="BI54" s="1045"/>
    </row>
    <row r="55" spans="2:72" ht="15" customHeight="1">
      <c r="D55" s="1046" t="s">
        <v>2444</v>
      </c>
      <c r="E55" s="1047"/>
      <c r="F55" s="1048"/>
      <c r="G55" s="1143"/>
      <c r="H55" s="1144"/>
      <c r="I55" s="1145"/>
      <c r="BD55" s="1046" t="s">
        <v>2444</v>
      </c>
      <c r="BE55" s="1047"/>
      <c r="BF55" s="1048"/>
      <c r="BG55" s="1043"/>
      <c r="BH55" s="1044"/>
      <c r="BI55" s="1045"/>
    </row>
    <row r="56" spans="2:72" ht="15" customHeight="1">
      <c r="D56" s="1046" t="s">
        <v>2679</v>
      </c>
      <c r="E56" s="1047"/>
      <c r="F56" s="1048"/>
      <c r="G56" s="1154"/>
      <c r="H56" s="1155"/>
      <c r="I56" s="1156"/>
      <c r="J56" s="2" t="s">
        <v>64</v>
      </c>
      <c r="BD56" s="1046" t="s">
        <v>2679</v>
      </c>
      <c r="BE56" s="1047"/>
      <c r="BF56" s="1048"/>
      <c r="BG56" s="1031"/>
      <c r="BH56" s="1032"/>
      <c r="BI56" s="1033"/>
      <c r="BJ56" s="2" t="s">
        <v>64</v>
      </c>
    </row>
    <row r="57" spans="2:72" ht="15" customHeight="1">
      <c r="D57" s="1046" t="s">
        <v>71</v>
      </c>
      <c r="E57" s="1047"/>
      <c r="F57" s="1048"/>
      <c r="G57" s="1154"/>
      <c r="H57" s="1155"/>
      <c r="I57" s="1156"/>
      <c r="J57" s="2" t="s">
        <v>2674</v>
      </c>
      <c r="BD57" s="1046" t="s">
        <v>71</v>
      </c>
      <c r="BE57" s="1047"/>
      <c r="BF57" s="1048"/>
      <c r="BG57" s="1031"/>
      <c r="BH57" s="1032"/>
      <c r="BI57" s="1033"/>
      <c r="BJ57" s="2" t="s">
        <v>2674</v>
      </c>
    </row>
    <row r="58" spans="2:72" ht="15" customHeight="1">
      <c r="D58" s="1058" t="s">
        <v>2680</v>
      </c>
      <c r="E58" s="1059"/>
      <c r="F58" s="1060"/>
      <c r="G58" s="1040" t="str">
        <f>IF(G56="","",ROUNDDOWN((G56*G57)/1000,2))</f>
        <v/>
      </c>
      <c r="H58" s="1157"/>
      <c r="I58" s="1158"/>
      <c r="J58" s="2" t="s">
        <v>47</v>
      </c>
      <c r="BD58" s="1058" t="s">
        <v>2680</v>
      </c>
      <c r="BE58" s="1059"/>
      <c r="BF58" s="1060"/>
      <c r="BG58" s="1040" t="s">
        <v>8</v>
      </c>
      <c r="BH58" s="1041"/>
      <c r="BI58" s="1042"/>
      <c r="BJ58" s="2" t="s">
        <v>47</v>
      </c>
    </row>
    <row r="61" spans="2:72" ht="13.2" hidden="1" customHeight="1"/>
    <row r="62" spans="2:72" ht="18" customHeight="1">
      <c r="B62" s="2" t="s">
        <v>2807</v>
      </c>
      <c r="BB62" s="2" t="s">
        <v>2807</v>
      </c>
    </row>
    <row r="63" spans="2:72" ht="18" customHeight="1">
      <c r="C63" s="3" t="s">
        <v>441</v>
      </c>
      <c r="D63" s="1189" t="s">
        <v>2678</v>
      </c>
      <c r="E63" s="1190"/>
      <c r="F63" s="1191"/>
      <c r="G63" s="1192"/>
      <c r="H63" s="1193"/>
      <c r="I63" s="1194"/>
      <c r="M63" s="651"/>
      <c r="N63" s="651"/>
      <c r="O63" s="651"/>
      <c r="P63" s="651"/>
      <c r="Q63" s="651"/>
      <c r="R63" s="651"/>
      <c r="S63" s="651"/>
      <c r="T63" s="651"/>
      <c r="BC63" s="3" t="s">
        <v>441</v>
      </c>
      <c r="BD63" s="1052" t="s">
        <v>2678</v>
      </c>
      <c r="BE63" s="1053"/>
      <c r="BF63" s="1054"/>
      <c r="BG63" s="1055"/>
      <c r="BH63" s="1056"/>
      <c r="BI63" s="1057"/>
      <c r="BM63" s="651"/>
      <c r="BN63" s="651"/>
      <c r="BO63" s="651"/>
      <c r="BP63" s="651"/>
      <c r="BQ63" s="651"/>
      <c r="BR63" s="651"/>
      <c r="BS63" s="651"/>
      <c r="BT63" s="651"/>
    </row>
    <row r="64" spans="2:72" ht="15" customHeight="1">
      <c r="C64" s="3"/>
      <c r="D64" s="1046" t="s">
        <v>72</v>
      </c>
      <c r="E64" s="1047"/>
      <c r="F64" s="1048"/>
      <c r="G64" s="1143"/>
      <c r="H64" s="1144"/>
      <c r="I64" s="1145"/>
      <c r="BC64" s="3"/>
      <c r="BD64" s="1046" t="s">
        <v>72</v>
      </c>
      <c r="BE64" s="1047"/>
      <c r="BF64" s="1048"/>
      <c r="BG64" s="1043"/>
      <c r="BH64" s="1044"/>
      <c r="BI64" s="1045"/>
    </row>
    <row r="65" spans="3:72" ht="15" customHeight="1">
      <c r="D65" s="1046" t="s">
        <v>70</v>
      </c>
      <c r="E65" s="1047"/>
      <c r="F65" s="1048"/>
      <c r="G65" s="1143"/>
      <c r="H65" s="1149"/>
      <c r="I65" s="1150"/>
      <c r="BD65" s="1046" t="s">
        <v>70</v>
      </c>
      <c r="BE65" s="1047"/>
      <c r="BF65" s="1048"/>
      <c r="BG65" s="1043"/>
      <c r="BH65" s="1044"/>
      <c r="BI65" s="1045"/>
    </row>
    <row r="66" spans="3:72" ht="15" customHeight="1">
      <c r="D66" s="1046" t="s">
        <v>2444</v>
      </c>
      <c r="E66" s="1047"/>
      <c r="F66" s="1048"/>
      <c r="G66" s="1143"/>
      <c r="H66" s="1144"/>
      <c r="I66" s="1145"/>
      <c r="BD66" s="1046" t="s">
        <v>2444</v>
      </c>
      <c r="BE66" s="1047"/>
      <c r="BF66" s="1048"/>
      <c r="BG66" s="1043"/>
      <c r="BH66" s="1044"/>
      <c r="BI66" s="1045"/>
    </row>
    <row r="67" spans="3:72" ht="15" customHeight="1">
      <c r="D67" s="1046" t="s">
        <v>333</v>
      </c>
      <c r="E67" s="1047"/>
      <c r="F67" s="1048"/>
      <c r="G67" s="1151"/>
      <c r="H67" s="1152"/>
      <c r="I67" s="1153"/>
      <c r="J67" s="2" t="s">
        <v>47</v>
      </c>
      <c r="BD67" s="1046" t="s">
        <v>333</v>
      </c>
      <c r="BE67" s="1047"/>
      <c r="BF67" s="1048"/>
      <c r="BG67" s="1049"/>
      <c r="BH67" s="1050"/>
      <c r="BI67" s="1051"/>
      <c r="BJ67" s="2" t="s">
        <v>47</v>
      </c>
    </row>
    <row r="68" spans="3:72" ht="15" customHeight="1">
      <c r="D68" s="1046" t="s">
        <v>48</v>
      </c>
      <c r="E68" s="1047"/>
      <c r="F68" s="1048"/>
      <c r="G68" s="1154"/>
      <c r="H68" s="1155"/>
      <c r="I68" s="1156"/>
      <c r="J68" s="2" t="s">
        <v>65</v>
      </c>
      <c r="BD68" s="1046" t="s">
        <v>48</v>
      </c>
      <c r="BE68" s="1047"/>
      <c r="BF68" s="1048"/>
      <c r="BG68" s="1031"/>
      <c r="BH68" s="1032"/>
      <c r="BI68" s="1033"/>
      <c r="BJ68" s="2" t="s">
        <v>65</v>
      </c>
    </row>
    <row r="69" spans="3:72" ht="15" customHeight="1">
      <c r="D69" s="1058" t="s">
        <v>49</v>
      </c>
      <c r="E69" s="1059"/>
      <c r="F69" s="1060"/>
      <c r="G69" s="1040" t="str">
        <f>IF(G67="","",ROUNDDOWN(G67*G68,2))</f>
        <v/>
      </c>
      <c r="H69" s="1157"/>
      <c r="I69" s="1158"/>
      <c r="J69" s="2" t="s">
        <v>47</v>
      </c>
      <c r="BD69" s="1058" t="s">
        <v>49</v>
      </c>
      <c r="BE69" s="1059"/>
      <c r="BF69" s="1060"/>
      <c r="BG69" s="1040" t="s">
        <v>8</v>
      </c>
      <c r="BH69" s="1041"/>
      <c r="BI69" s="1042"/>
      <c r="BJ69" s="2" t="s">
        <v>47</v>
      </c>
    </row>
    <row r="71" spans="3:72" ht="18" customHeight="1">
      <c r="C71" s="3" t="s">
        <v>2681</v>
      </c>
      <c r="D71" s="1189" t="s">
        <v>2678</v>
      </c>
      <c r="E71" s="1190"/>
      <c r="F71" s="1191"/>
      <c r="G71" s="1192"/>
      <c r="H71" s="1195"/>
      <c r="I71" s="1196"/>
      <c r="M71" s="651"/>
      <c r="N71" s="651"/>
      <c r="O71" s="651"/>
      <c r="P71" s="651"/>
      <c r="Q71" s="651"/>
      <c r="R71" s="651"/>
      <c r="S71" s="651"/>
      <c r="T71" s="651"/>
      <c r="BC71" s="3" t="s">
        <v>2681</v>
      </c>
      <c r="BD71" s="1052" t="s">
        <v>2678</v>
      </c>
      <c r="BE71" s="1053"/>
      <c r="BF71" s="1054"/>
      <c r="BG71" s="1055"/>
      <c r="BH71" s="1056"/>
      <c r="BI71" s="1057"/>
      <c r="BM71" s="651"/>
      <c r="BN71" s="651"/>
      <c r="BO71" s="651"/>
      <c r="BP71" s="651"/>
      <c r="BQ71" s="651"/>
      <c r="BR71" s="651"/>
      <c r="BS71" s="651"/>
      <c r="BT71" s="651"/>
    </row>
    <row r="72" spans="3:72" ht="15" customHeight="1">
      <c r="C72" s="3"/>
      <c r="D72" s="1046" t="s">
        <v>72</v>
      </c>
      <c r="E72" s="1047"/>
      <c r="F72" s="1048"/>
      <c r="G72" s="1143"/>
      <c r="H72" s="1144"/>
      <c r="I72" s="1145"/>
      <c r="BC72" s="3"/>
      <c r="BD72" s="1046" t="s">
        <v>72</v>
      </c>
      <c r="BE72" s="1047"/>
      <c r="BF72" s="1048"/>
      <c r="BG72" s="1043"/>
      <c r="BH72" s="1044"/>
      <c r="BI72" s="1045"/>
    </row>
    <row r="73" spans="3:72" ht="15" customHeight="1">
      <c r="D73" s="1046" t="s">
        <v>70</v>
      </c>
      <c r="E73" s="1047"/>
      <c r="F73" s="1048"/>
      <c r="G73" s="1143"/>
      <c r="H73" s="1149"/>
      <c r="I73" s="1150"/>
      <c r="BD73" s="1046" t="s">
        <v>70</v>
      </c>
      <c r="BE73" s="1047"/>
      <c r="BF73" s="1048"/>
      <c r="BG73" s="1043"/>
      <c r="BH73" s="1044"/>
      <c r="BI73" s="1045"/>
    </row>
    <row r="74" spans="3:72" ht="15" customHeight="1">
      <c r="D74" s="1046" t="s">
        <v>2444</v>
      </c>
      <c r="E74" s="1047"/>
      <c r="F74" s="1048"/>
      <c r="G74" s="1143"/>
      <c r="H74" s="1144"/>
      <c r="I74" s="1145"/>
      <c r="BD74" s="1046" t="s">
        <v>2444</v>
      </c>
      <c r="BE74" s="1047"/>
      <c r="BF74" s="1048"/>
      <c r="BG74" s="1043"/>
      <c r="BH74" s="1044"/>
      <c r="BI74" s="1045"/>
    </row>
    <row r="75" spans="3:72" ht="15" customHeight="1">
      <c r="D75" s="1046" t="s">
        <v>333</v>
      </c>
      <c r="E75" s="1047"/>
      <c r="F75" s="1048"/>
      <c r="G75" s="1151"/>
      <c r="H75" s="1152"/>
      <c r="I75" s="1153"/>
      <c r="J75" s="2" t="s">
        <v>47</v>
      </c>
      <c r="BD75" s="1046" t="s">
        <v>333</v>
      </c>
      <c r="BE75" s="1047"/>
      <c r="BF75" s="1048"/>
      <c r="BG75" s="1049"/>
      <c r="BH75" s="1050"/>
      <c r="BI75" s="1051"/>
      <c r="BJ75" s="2" t="s">
        <v>47</v>
      </c>
    </row>
    <row r="76" spans="3:72" ht="15" customHeight="1">
      <c r="D76" s="1046" t="s">
        <v>48</v>
      </c>
      <c r="E76" s="1047"/>
      <c r="F76" s="1048"/>
      <c r="G76" s="1154"/>
      <c r="H76" s="1155"/>
      <c r="I76" s="1156"/>
      <c r="J76" s="2" t="s">
        <v>65</v>
      </c>
      <c r="BD76" s="1046" t="s">
        <v>48</v>
      </c>
      <c r="BE76" s="1047"/>
      <c r="BF76" s="1048"/>
      <c r="BG76" s="1031"/>
      <c r="BH76" s="1032"/>
      <c r="BI76" s="1033"/>
      <c r="BJ76" s="2" t="s">
        <v>65</v>
      </c>
    </row>
    <row r="77" spans="3:72" ht="15" customHeight="1">
      <c r="D77" s="1058" t="s">
        <v>49</v>
      </c>
      <c r="E77" s="1059"/>
      <c r="F77" s="1060"/>
      <c r="G77" s="1040" t="str">
        <f>IF(G75="","",ROUNDDOWN(G75*G76,2))</f>
        <v/>
      </c>
      <c r="H77" s="1157"/>
      <c r="I77" s="1158"/>
      <c r="J77" s="2" t="s">
        <v>47</v>
      </c>
      <c r="BD77" s="1058" t="s">
        <v>49</v>
      </c>
      <c r="BE77" s="1059"/>
      <c r="BF77" s="1060"/>
      <c r="BG77" s="1040" t="s">
        <v>8</v>
      </c>
      <c r="BH77" s="1041"/>
      <c r="BI77" s="1042"/>
      <c r="BJ77" s="2" t="s">
        <v>47</v>
      </c>
    </row>
    <row r="79" spans="3:72" ht="18" customHeight="1">
      <c r="C79" s="3" t="s">
        <v>2682</v>
      </c>
      <c r="D79" s="1189" t="s">
        <v>2678</v>
      </c>
      <c r="E79" s="1190"/>
      <c r="F79" s="1191"/>
      <c r="G79" s="1192"/>
      <c r="H79" s="1195"/>
      <c r="I79" s="1196"/>
      <c r="M79" s="651"/>
      <c r="N79" s="651"/>
      <c r="O79" s="651"/>
      <c r="P79" s="651"/>
      <c r="Q79" s="651"/>
      <c r="R79" s="651"/>
      <c r="S79" s="651"/>
      <c r="T79" s="651"/>
      <c r="BC79" s="3" t="s">
        <v>2675</v>
      </c>
      <c r="BD79" s="1052" t="s">
        <v>2678</v>
      </c>
      <c r="BE79" s="1053"/>
      <c r="BF79" s="1054"/>
      <c r="BG79" s="1055"/>
      <c r="BH79" s="1056"/>
      <c r="BI79" s="1057"/>
      <c r="BM79" s="651"/>
      <c r="BN79" s="651"/>
      <c r="BO79" s="651"/>
      <c r="BP79" s="651"/>
      <c r="BQ79" s="651"/>
      <c r="BR79" s="651"/>
      <c r="BS79" s="651"/>
      <c r="BT79" s="651"/>
    </row>
    <row r="80" spans="3:72" ht="15" customHeight="1">
      <c r="C80" s="3"/>
      <c r="D80" s="1046" t="s">
        <v>72</v>
      </c>
      <c r="E80" s="1047"/>
      <c r="F80" s="1048"/>
      <c r="G80" s="1143"/>
      <c r="H80" s="1144"/>
      <c r="I80" s="1145"/>
      <c r="BC80" s="3"/>
      <c r="BD80" s="1046" t="s">
        <v>72</v>
      </c>
      <c r="BE80" s="1047"/>
      <c r="BF80" s="1048"/>
      <c r="BG80" s="1043"/>
      <c r="BH80" s="1044"/>
      <c r="BI80" s="1045"/>
    </row>
    <row r="81" spans="2:72" ht="15" customHeight="1">
      <c r="D81" s="1046" t="s">
        <v>70</v>
      </c>
      <c r="E81" s="1047"/>
      <c r="F81" s="1048"/>
      <c r="G81" s="1143"/>
      <c r="H81" s="1149"/>
      <c r="I81" s="1150"/>
      <c r="BD81" s="1046" t="s">
        <v>70</v>
      </c>
      <c r="BE81" s="1047"/>
      <c r="BF81" s="1048"/>
      <c r="BG81" s="1043"/>
      <c r="BH81" s="1044"/>
      <c r="BI81" s="1045"/>
    </row>
    <row r="82" spans="2:72" ht="15" customHeight="1">
      <c r="D82" s="1046" t="s">
        <v>2444</v>
      </c>
      <c r="E82" s="1047"/>
      <c r="F82" s="1048"/>
      <c r="G82" s="1143"/>
      <c r="H82" s="1144"/>
      <c r="I82" s="1145"/>
      <c r="BD82" s="1046" t="s">
        <v>2444</v>
      </c>
      <c r="BE82" s="1047"/>
      <c r="BF82" s="1048"/>
      <c r="BG82" s="1043"/>
      <c r="BH82" s="1044"/>
      <c r="BI82" s="1045"/>
    </row>
    <row r="83" spans="2:72" ht="15" customHeight="1">
      <c r="D83" s="1046" t="s">
        <v>333</v>
      </c>
      <c r="E83" s="1047"/>
      <c r="F83" s="1048"/>
      <c r="G83" s="1151"/>
      <c r="H83" s="1152"/>
      <c r="I83" s="1153"/>
      <c r="J83" s="2" t="s">
        <v>47</v>
      </c>
      <c r="BD83" s="1046" t="s">
        <v>333</v>
      </c>
      <c r="BE83" s="1047"/>
      <c r="BF83" s="1048"/>
      <c r="BG83" s="1049"/>
      <c r="BH83" s="1050"/>
      <c r="BI83" s="1051"/>
      <c r="BJ83" s="2" t="s">
        <v>47</v>
      </c>
    </row>
    <row r="84" spans="2:72" ht="15" customHeight="1">
      <c r="D84" s="1046" t="s">
        <v>48</v>
      </c>
      <c r="E84" s="1047"/>
      <c r="F84" s="1048"/>
      <c r="G84" s="1154"/>
      <c r="H84" s="1155"/>
      <c r="I84" s="1156"/>
      <c r="J84" s="2" t="s">
        <v>65</v>
      </c>
      <c r="BD84" s="1046" t="s">
        <v>48</v>
      </c>
      <c r="BE84" s="1047"/>
      <c r="BF84" s="1048"/>
      <c r="BG84" s="1031"/>
      <c r="BH84" s="1032"/>
      <c r="BI84" s="1033"/>
      <c r="BJ84" s="2" t="s">
        <v>65</v>
      </c>
    </row>
    <row r="85" spans="2:72" ht="15" customHeight="1">
      <c r="D85" s="1058" t="s">
        <v>49</v>
      </c>
      <c r="E85" s="1059"/>
      <c r="F85" s="1060"/>
      <c r="G85" s="1040" t="str">
        <f>IF(G83="","",ROUNDDOWN(G83*G84,2))</f>
        <v/>
      </c>
      <c r="H85" s="1157"/>
      <c r="I85" s="1158"/>
      <c r="J85" s="2" t="s">
        <v>47</v>
      </c>
      <c r="BD85" s="1058" t="s">
        <v>49</v>
      </c>
      <c r="BE85" s="1059"/>
      <c r="BF85" s="1060"/>
      <c r="BG85" s="1040" t="s">
        <v>8</v>
      </c>
      <c r="BH85" s="1041"/>
      <c r="BI85" s="1042"/>
      <c r="BJ85" s="2" t="s">
        <v>47</v>
      </c>
    </row>
    <row r="86" spans="2:72">
      <c r="D86" s="47" t="s">
        <v>2421</v>
      </c>
      <c r="BD86" s="47" t="s">
        <v>2421</v>
      </c>
    </row>
    <row r="87" spans="2:72" ht="18" customHeight="1">
      <c r="B87" s="2" t="s">
        <v>66</v>
      </c>
      <c r="BB87" s="2" t="s">
        <v>66</v>
      </c>
    </row>
    <row r="88" spans="2:72" ht="18" customHeight="1">
      <c r="C88" s="3" t="s">
        <v>441</v>
      </c>
      <c r="D88" s="1189" t="s">
        <v>2678</v>
      </c>
      <c r="E88" s="1190"/>
      <c r="F88" s="1191"/>
      <c r="G88" s="1192"/>
      <c r="H88" s="1193"/>
      <c r="I88" s="1194"/>
      <c r="M88" s="651"/>
      <c r="N88" s="651"/>
      <c r="O88" s="651"/>
      <c r="P88" s="651"/>
      <c r="Q88" s="651"/>
      <c r="R88" s="651"/>
      <c r="S88" s="651"/>
      <c r="T88" s="651"/>
      <c r="BC88" s="3" t="s">
        <v>441</v>
      </c>
      <c r="BD88" s="1052" t="s">
        <v>2678</v>
      </c>
      <c r="BE88" s="1053"/>
      <c r="BF88" s="1054"/>
      <c r="BG88" s="1055"/>
      <c r="BH88" s="1056"/>
      <c r="BI88" s="1057"/>
      <c r="BM88" s="651"/>
      <c r="BN88" s="651"/>
      <c r="BO88" s="651"/>
      <c r="BP88" s="651"/>
      <c r="BQ88" s="651"/>
      <c r="BR88" s="651"/>
      <c r="BS88" s="651"/>
      <c r="BT88" s="651"/>
    </row>
    <row r="89" spans="2:72" ht="15" customHeight="1">
      <c r="C89" s="3"/>
      <c r="D89" s="1046" t="s">
        <v>72</v>
      </c>
      <c r="E89" s="1047"/>
      <c r="F89" s="1048"/>
      <c r="G89" s="1143"/>
      <c r="H89" s="1144"/>
      <c r="I89" s="1145"/>
      <c r="BC89" s="3"/>
      <c r="BD89" s="1046" t="s">
        <v>72</v>
      </c>
      <c r="BE89" s="1047"/>
      <c r="BF89" s="1048"/>
      <c r="BG89" s="1043"/>
      <c r="BH89" s="1044"/>
      <c r="BI89" s="1045"/>
    </row>
    <row r="90" spans="2:72" ht="15" customHeight="1">
      <c r="D90" s="1046" t="s">
        <v>70</v>
      </c>
      <c r="E90" s="1047"/>
      <c r="F90" s="1048"/>
      <c r="G90" s="1143"/>
      <c r="H90" s="1149"/>
      <c r="I90" s="1150"/>
      <c r="BD90" s="1046" t="s">
        <v>70</v>
      </c>
      <c r="BE90" s="1047"/>
      <c r="BF90" s="1048"/>
      <c r="BG90" s="1043"/>
      <c r="BH90" s="1044"/>
      <c r="BI90" s="1045"/>
    </row>
    <row r="91" spans="2:72" ht="15" customHeight="1">
      <c r="D91" s="1046" t="s">
        <v>2444</v>
      </c>
      <c r="E91" s="1047"/>
      <c r="F91" s="1048"/>
      <c r="G91" s="1143"/>
      <c r="H91" s="1144"/>
      <c r="I91" s="1145"/>
      <c r="BD91" s="1046" t="s">
        <v>2444</v>
      </c>
      <c r="BE91" s="1047"/>
      <c r="BF91" s="1048"/>
      <c r="BG91" s="1043"/>
      <c r="BH91" s="1044"/>
      <c r="BI91" s="1045"/>
    </row>
    <row r="92" spans="2:72" ht="15" customHeight="1">
      <c r="D92" s="1046" t="s">
        <v>335</v>
      </c>
      <c r="E92" s="1047"/>
      <c r="F92" s="1048"/>
      <c r="G92" s="1151"/>
      <c r="H92" s="1152"/>
      <c r="I92" s="1153"/>
      <c r="J92" s="2" t="s">
        <v>67</v>
      </c>
      <c r="BD92" s="1046" t="s">
        <v>335</v>
      </c>
      <c r="BE92" s="1047"/>
      <c r="BF92" s="1048"/>
      <c r="BG92" s="1049"/>
      <c r="BH92" s="1050"/>
      <c r="BI92" s="1051"/>
      <c r="BJ92" s="2" t="s">
        <v>67</v>
      </c>
    </row>
    <row r="93" spans="2:72" ht="15" customHeight="1">
      <c r="D93" s="1046" t="s">
        <v>48</v>
      </c>
      <c r="E93" s="1047"/>
      <c r="F93" s="1048"/>
      <c r="G93" s="1154"/>
      <c r="H93" s="1155"/>
      <c r="I93" s="1156"/>
      <c r="J93" s="2" t="s">
        <v>65</v>
      </c>
      <c r="BD93" s="1046" t="s">
        <v>48</v>
      </c>
      <c r="BE93" s="1047"/>
      <c r="BF93" s="1048"/>
      <c r="BG93" s="1031"/>
      <c r="BH93" s="1032"/>
      <c r="BI93" s="1033"/>
      <c r="BJ93" s="2" t="s">
        <v>65</v>
      </c>
    </row>
    <row r="94" spans="2:72" ht="15" customHeight="1">
      <c r="D94" s="1058" t="s">
        <v>51</v>
      </c>
      <c r="E94" s="1059"/>
      <c r="F94" s="1060"/>
      <c r="G94" s="1040" t="str">
        <f>IF(G92="","",ROUNDDOWN(G92*G93,2))</f>
        <v/>
      </c>
      <c r="H94" s="1157"/>
      <c r="I94" s="1158"/>
      <c r="J94" s="2" t="s">
        <v>67</v>
      </c>
      <c r="BD94" s="1058" t="s">
        <v>51</v>
      </c>
      <c r="BE94" s="1059"/>
      <c r="BF94" s="1060"/>
      <c r="BG94" s="1040" t="s">
        <v>8</v>
      </c>
      <c r="BH94" s="1041"/>
      <c r="BI94" s="1042"/>
      <c r="BJ94" s="2" t="s">
        <v>67</v>
      </c>
    </row>
    <row r="96" spans="2:72" ht="18" customHeight="1">
      <c r="C96" s="3" t="s">
        <v>442</v>
      </c>
      <c r="D96" s="1052" t="s">
        <v>2678</v>
      </c>
      <c r="E96" s="1053"/>
      <c r="F96" s="1054"/>
      <c r="G96" s="1146"/>
      <c r="H96" s="1147"/>
      <c r="I96" s="1148"/>
      <c r="M96" s="651"/>
      <c r="N96" s="651"/>
      <c r="O96" s="651"/>
      <c r="P96" s="651"/>
      <c r="Q96" s="651"/>
      <c r="R96" s="651"/>
      <c r="S96" s="651"/>
      <c r="T96" s="651"/>
      <c r="BC96" s="3" t="s">
        <v>442</v>
      </c>
      <c r="BD96" s="1052" t="s">
        <v>2678</v>
      </c>
      <c r="BE96" s="1053"/>
      <c r="BF96" s="1054"/>
      <c r="BG96" s="1055"/>
      <c r="BH96" s="1056"/>
      <c r="BI96" s="1057"/>
      <c r="BM96" s="651"/>
      <c r="BN96" s="651"/>
      <c r="BO96" s="651"/>
      <c r="BP96" s="651"/>
      <c r="BQ96" s="651"/>
      <c r="BR96" s="651"/>
      <c r="BS96" s="651"/>
      <c r="BT96" s="651"/>
    </row>
    <row r="97" spans="3:72" ht="15" customHeight="1">
      <c r="C97" s="3"/>
      <c r="D97" s="1046" t="s">
        <v>72</v>
      </c>
      <c r="E97" s="1047"/>
      <c r="F97" s="1048"/>
      <c r="G97" s="1143"/>
      <c r="H97" s="1144"/>
      <c r="I97" s="1145"/>
      <c r="BC97" s="3"/>
      <c r="BD97" s="1046" t="s">
        <v>72</v>
      </c>
      <c r="BE97" s="1047"/>
      <c r="BF97" s="1048"/>
      <c r="BG97" s="1043"/>
      <c r="BH97" s="1044"/>
      <c r="BI97" s="1045"/>
    </row>
    <row r="98" spans="3:72" ht="15" customHeight="1">
      <c r="D98" s="1046" t="s">
        <v>70</v>
      </c>
      <c r="E98" s="1047"/>
      <c r="F98" s="1048"/>
      <c r="G98" s="1143"/>
      <c r="H98" s="1149"/>
      <c r="I98" s="1150"/>
      <c r="BD98" s="1046" t="s">
        <v>70</v>
      </c>
      <c r="BE98" s="1047"/>
      <c r="BF98" s="1048"/>
      <c r="BG98" s="1043"/>
      <c r="BH98" s="1044"/>
      <c r="BI98" s="1045"/>
    </row>
    <row r="99" spans="3:72" ht="15" customHeight="1">
      <c r="D99" s="1046" t="s">
        <v>2444</v>
      </c>
      <c r="E99" s="1047"/>
      <c r="F99" s="1048"/>
      <c r="G99" s="1143"/>
      <c r="H99" s="1144"/>
      <c r="I99" s="1145"/>
      <c r="BD99" s="1046" t="s">
        <v>2444</v>
      </c>
      <c r="BE99" s="1047"/>
      <c r="BF99" s="1048"/>
      <c r="BG99" s="1043"/>
      <c r="BH99" s="1044"/>
      <c r="BI99" s="1045"/>
    </row>
    <row r="100" spans="3:72" ht="15" customHeight="1">
      <c r="D100" s="1046" t="s">
        <v>335</v>
      </c>
      <c r="E100" s="1047"/>
      <c r="F100" s="1048"/>
      <c r="G100" s="1151"/>
      <c r="H100" s="1152"/>
      <c r="I100" s="1153"/>
      <c r="J100" s="2" t="s">
        <v>67</v>
      </c>
      <c r="BD100" s="1046" t="s">
        <v>335</v>
      </c>
      <c r="BE100" s="1047"/>
      <c r="BF100" s="1048"/>
      <c r="BG100" s="1049"/>
      <c r="BH100" s="1050"/>
      <c r="BI100" s="1051"/>
      <c r="BJ100" s="2" t="s">
        <v>67</v>
      </c>
    </row>
    <row r="101" spans="3:72" ht="15" customHeight="1">
      <c r="D101" s="1046" t="s">
        <v>48</v>
      </c>
      <c r="E101" s="1047"/>
      <c r="F101" s="1048"/>
      <c r="G101" s="1154"/>
      <c r="H101" s="1155"/>
      <c r="I101" s="1156"/>
      <c r="J101" s="2" t="s">
        <v>65</v>
      </c>
      <c r="BD101" s="1046" t="s">
        <v>48</v>
      </c>
      <c r="BE101" s="1047"/>
      <c r="BF101" s="1048"/>
      <c r="BG101" s="1031"/>
      <c r="BH101" s="1032"/>
      <c r="BI101" s="1033"/>
      <c r="BJ101" s="2" t="s">
        <v>65</v>
      </c>
    </row>
    <row r="102" spans="3:72" ht="15" customHeight="1">
      <c r="D102" s="1058" t="s">
        <v>51</v>
      </c>
      <c r="E102" s="1059"/>
      <c r="F102" s="1060"/>
      <c r="G102" s="1040" t="str">
        <f>IF(G100="","",ROUNDDOWN(G100*G101,2))</f>
        <v/>
      </c>
      <c r="H102" s="1157"/>
      <c r="I102" s="1158"/>
      <c r="J102" s="2" t="s">
        <v>67</v>
      </c>
      <c r="BD102" s="1058" t="s">
        <v>51</v>
      </c>
      <c r="BE102" s="1059"/>
      <c r="BF102" s="1060"/>
      <c r="BG102" s="1040" t="s">
        <v>8</v>
      </c>
      <c r="BH102" s="1041"/>
      <c r="BI102" s="1042"/>
      <c r="BJ102" s="2" t="s">
        <v>67</v>
      </c>
    </row>
    <row r="104" spans="3:72" ht="18" customHeight="1">
      <c r="C104" s="3" t="s">
        <v>2675</v>
      </c>
      <c r="D104" s="1052" t="s">
        <v>2678</v>
      </c>
      <c r="E104" s="1053"/>
      <c r="F104" s="1054"/>
      <c r="G104" s="1146"/>
      <c r="H104" s="1147"/>
      <c r="I104" s="1148"/>
      <c r="M104" s="651"/>
      <c r="N104" s="651"/>
      <c r="O104" s="651"/>
      <c r="P104" s="651"/>
      <c r="Q104" s="651"/>
      <c r="R104" s="651"/>
      <c r="S104" s="651"/>
      <c r="T104" s="651"/>
      <c r="BC104" s="3" t="s">
        <v>2675</v>
      </c>
      <c r="BD104" s="1052" t="s">
        <v>2678</v>
      </c>
      <c r="BE104" s="1053"/>
      <c r="BF104" s="1054"/>
      <c r="BG104" s="1055"/>
      <c r="BH104" s="1056"/>
      <c r="BI104" s="1057"/>
      <c r="BM104" s="651"/>
      <c r="BN104" s="651"/>
      <c r="BO104" s="651"/>
      <c r="BP104" s="651"/>
      <c r="BQ104" s="651"/>
      <c r="BR104" s="651"/>
      <c r="BS104" s="651"/>
      <c r="BT104" s="651"/>
    </row>
    <row r="105" spans="3:72" ht="15" customHeight="1">
      <c r="C105" s="3"/>
      <c r="D105" s="1046" t="s">
        <v>72</v>
      </c>
      <c r="E105" s="1047"/>
      <c r="F105" s="1048"/>
      <c r="G105" s="1143"/>
      <c r="H105" s="1144"/>
      <c r="I105" s="1145"/>
      <c r="BC105" s="3"/>
      <c r="BD105" s="1046" t="s">
        <v>72</v>
      </c>
      <c r="BE105" s="1047"/>
      <c r="BF105" s="1048"/>
      <c r="BG105" s="1043"/>
      <c r="BH105" s="1044"/>
      <c r="BI105" s="1045"/>
    </row>
    <row r="106" spans="3:72" ht="15" customHeight="1">
      <c r="D106" s="1046" t="s">
        <v>70</v>
      </c>
      <c r="E106" s="1047"/>
      <c r="F106" s="1048"/>
      <c r="G106" s="1143"/>
      <c r="H106" s="1149"/>
      <c r="I106" s="1150"/>
      <c r="BD106" s="1046" t="s">
        <v>70</v>
      </c>
      <c r="BE106" s="1047"/>
      <c r="BF106" s="1048"/>
      <c r="BG106" s="1043"/>
      <c r="BH106" s="1044"/>
      <c r="BI106" s="1045"/>
    </row>
    <row r="107" spans="3:72" ht="15" customHeight="1">
      <c r="D107" s="1046" t="s">
        <v>2444</v>
      </c>
      <c r="E107" s="1047"/>
      <c r="F107" s="1048"/>
      <c r="G107" s="1143"/>
      <c r="H107" s="1144"/>
      <c r="I107" s="1145"/>
      <c r="BD107" s="1046" t="s">
        <v>2444</v>
      </c>
      <c r="BE107" s="1047"/>
      <c r="BF107" s="1048"/>
      <c r="BG107" s="1043"/>
      <c r="BH107" s="1044"/>
      <c r="BI107" s="1045"/>
    </row>
    <row r="108" spans="3:72" ht="15" customHeight="1">
      <c r="D108" s="1046" t="s">
        <v>335</v>
      </c>
      <c r="E108" s="1047"/>
      <c r="F108" s="1048"/>
      <c r="G108" s="1151"/>
      <c r="H108" s="1152"/>
      <c r="I108" s="1153"/>
      <c r="J108" s="2" t="s">
        <v>67</v>
      </c>
      <c r="BD108" s="1046" t="s">
        <v>335</v>
      </c>
      <c r="BE108" s="1047"/>
      <c r="BF108" s="1048"/>
      <c r="BG108" s="1049"/>
      <c r="BH108" s="1050"/>
      <c r="BI108" s="1051"/>
      <c r="BJ108" s="2" t="s">
        <v>67</v>
      </c>
    </row>
    <row r="109" spans="3:72" ht="15" customHeight="1">
      <c r="D109" s="1046" t="s">
        <v>48</v>
      </c>
      <c r="E109" s="1047"/>
      <c r="F109" s="1048"/>
      <c r="G109" s="1154"/>
      <c r="H109" s="1155"/>
      <c r="I109" s="1156"/>
      <c r="J109" s="2" t="s">
        <v>65</v>
      </c>
      <c r="BD109" s="1046" t="s">
        <v>48</v>
      </c>
      <c r="BE109" s="1047"/>
      <c r="BF109" s="1048"/>
      <c r="BG109" s="1031"/>
      <c r="BH109" s="1032"/>
      <c r="BI109" s="1033"/>
      <c r="BJ109" s="2" t="s">
        <v>65</v>
      </c>
    </row>
    <row r="110" spans="3:72" ht="15" customHeight="1">
      <c r="D110" s="1058" t="s">
        <v>51</v>
      </c>
      <c r="E110" s="1059"/>
      <c r="F110" s="1060"/>
      <c r="G110" s="1040" t="str">
        <f>IF(G108="","",ROUNDDOWN(G108*G109,2))</f>
        <v/>
      </c>
      <c r="H110" s="1157"/>
      <c r="I110" s="1158"/>
      <c r="J110" s="2" t="s">
        <v>67</v>
      </c>
      <c r="BD110" s="1058" t="s">
        <v>51</v>
      </c>
      <c r="BE110" s="1059"/>
      <c r="BF110" s="1060"/>
      <c r="BG110" s="1040" t="s">
        <v>8</v>
      </c>
      <c r="BH110" s="1041"/>
      <c r="BI110" s="1042"/>
      <c r="BJ110" s="2" t="s">
        <v>67</v>
      </c>
    </row>
    <row r="113" spans="2:72" ht="18" customHeight="1">
      <c r="B113" s="2" t="s">
        <v>2357</v>
      </c>
      <c r="BB113" s="2" t="s">
        <v>2357</v>
      </c>
    </row>
    <row r="114" spans="2:72" ht="18" customHeight="1">
      <c r="C114" s="3" t="s">
        <v>441</v>
      </c>
      <c r="D114" s="1189" t="s">
        <v>2678</v>
      </c>
      <c r="E114" s="1190"/>
      <c r="F114" s="1191"/>
      <c r="G114" s="1192"/>
      <c r="H114" s="1193"/>
      <c r="I114" s="1194"/>
      <c r="M114" s="651"/>
      <c r="N114" s="651"/>
      <c r="O114" s="651"/>
      <c r="P114" s="651"/>
      <c r="Q114" s="651"/>
      <c r="R114" s="651"/>
      <c r="S114" s="651"/>
      <c r="T114" s="651"/>
      <c r="BC114" s="3" t="s">
        <v>441</v>
      </c>
      <c r="BD114" s="1052" t="s">
        <v>2678</v>
      </c>
      <c r="BE114" s="1053"/>
      <c r="BF114" s="1054"/>
      <c r="BG114" s="1055"/>
      <c r="BH114" s="1056"/>
      <c r="BI114" s="1057"/>
      <c r="BM114" s="651"/>
      <c r="BN114" s="651"/>
      <c r="BO114" s="651"/>
      <c r="BP114" s="651"/>
      <c r="BQ114" s="651"/>
      <c r="BR114" s="651"/>
      <c r="BS114" s="651"/>
      <c r="BT114" s="651"/>
    </row>
    <row r="115" spans="2:72" ht="17.100000000000001" customHeight="1">
      <c r="C115" s="3"/>
      <c r="D115" s="1028" t="s">
        <v>72</v>
      </c>
      <c r="E115" s="1029"/>
      <c r="F115" s="1030"/>
      <c r="G115" s="1143"/>
      <c r="H115" s="1144"/>
      <c r="I115" s="1145"/>
      <c r="BC115" s="3"/>
      <c r="BD115" s="1028" t="s">
        <v>72</v>
      </c>
      <c r="BE115" s="1029"/>
      <c r="BF115" s="1030"/>
      <c r="BG115" s="1043"/>
      <c r="BH115" s="1044"/>
      <c r="BI115" s="1045"/>
    </row>
    <row r="116" spans="2:72" ht="17.100000000000001" customHeight="1">
      <c r="D116" s="1028" t="s">
        <v>70</v>
      </c>
      <c r="E116" s="1029"/>
      <c r="F116" s="1030"/>
      <c r="G116" s="1143"/>
      <c r="H116" s="1149"/>
      <c r="I116" s="1150"/>
      <c r="BD116" s="1028" t="s">
        <v>70</v>
      </c>
      <c r="BE116" s="1029"/>
      <c r="BF116" s="1030"/>
      <c r="BG116" s="1043"/>
      <c r="BH116" s="1044"/>
      <c r="BI116" s="1045"/>
    </row>
    <row r="117" spans="2:72" ht="17.100000000000001" customHeight="1">
      <c r="D117" s="1046" t="s">
        <v>2444</v>
      </c>
      <c r="E117" s="1047"/>
      <c r="F117" s="1048"/>
      <c r="G117" s="1143"/>
      <c r="H117" s="1144"/>
      <c r="I117" s="1145"/>
      <c r="BD117" s="1046" t="s">
        <v>2444</v>
      </c>
      <c r="BE117" s="1047"/>
      <c r="BF117" s="1048"/>
      <c r="BG117" s="1043"/>
      <c r="BH117" s="1044"/>
      <c r="BI117" s="1045"/>
    </row>
    <row r="118" spans="2:72" ht="17.100000000000001" customHeight="1">
      <c r="D118" s="1028" t="s">
        <v>336</v>
      </c>
      <c r="E118" s="1029"/>
      <c r="F118" s="1030"/>
      <c r="G118" s="1151"/>
      <c r="H118" s="1152"/>
      <c r="I118" s="1153"/>
      <c r="J118" s="2" t="s">
        <v>47</v>
      </c>
      <c r="BD118" s="1028" t="s">
        <v>336</v>
      </c>
      <c r="BE118" s="1029"/>
      <c r="BF118" s="1030"/>
      <c r="BG118" s="1049"/>
      <c r="BH118" s="1050"/>
      <c r="BI118" s="1051"/>
      <c r="BJ118" s="2" t="s">
        <v>47</v>
      </c>
    </row>
    <row r="119" spans="2:72" ht="17.100000000000001" customHeight="1">
      <c r="D119" s="1028" t="s">
        <v>454</v>
      </c>
      <c r="E119" s="1029"/>
      <c r="F119" s="1030"/>
      <c r="G119" s="1151"/>
      <c r="H119" s="1152"/>
      <c r="I119" s="1153"/>
      <c r="J119" s="2" t="s">
        <v>67</v>
      </c>
      <c r="BD119" s="1028" t="s">
        <v>454</v>
      </c>
      <c r="BE119" s="1029"/>
      <c r="BF119" s="1030"/>
      <c r="BG119" s="1049"/>
      <c r="BH119" s="1050"/>
      <c r="BI119" s="1051"/>
      <c r="BJ119" s="2" t="s">
        <v>67</v>
      </c>
    </row>
    <row r="120" spans="2:72" ht="17.100000000000001" customHeight="1">
      <c r="D120" s="1028" t="s">
        <v>48</v>
      </c>
      <c r="E120" s="1029"/>
      <c r="F120" s="1030"/>
      <c r="G120" s="1154"/>
      <c r="H120" s="1155"/>
      <c r="I120" s="1156"/>
      <c r="J120" s="2" t="s">
        <v>65</v>
      </c>
      <c r="BD120" s="1028" t="s">
        <v>48</v>
      </c>
      <c r="BE120" s="1029"/>
      <c r="BF120" s="1030"/>
      <c r="BG120" s="1031"/>
      <c r="BH120" s="1032"/>
      <c r="BI120" s="1033"/>
      <c r="BJ120" s="2" t="s">
        <v>65</v>
      </c>
    </row>
    <row r="121" spans="2:72" ht="17.100000000000001" customHeight="1">
      <c r="D121" s="1028" t="s">
        <v>68</v>
      </c>
      <c r="E121" s="1029"/>
      <c r="F121" s="1030"/>
      <c r="G121" s="1034" t="str">
        <f>IF(G118="","",ROUNDDOWN(G118*G120,2))</f>
        <v/>
      </c>
      <c r="H121" s="1159"/>
      <c r="I121" s="1160"/>
      <c r="J121" s="2" t="s">
        <v>47</v>
      </c>
      <c r="BD121" s="1028" t="s">
        <v>68</v>
      </c>
      <c r="BE121" s="1029"/>
      <c r="BF121" s="1030"/>
      <c r="BG121" s="1034" t="s">
        <v>8</v>
      </c>
      <c r="BH121" s="1035"/>
      <c r="BI121" s="1036"/>
      <c r="BJ121" s="2" t="s">
        <v>47</v>
      </c>
    </row>
    <row r="122" spans="2:72" ht="17.100000000000001" customHeight="1">
      <c r="D122" s="1037" t="s">
        <v>51</v>
      </c>
      <c r="E122" s="1038"/>
      <c r="F122" s="1039"/>
      <c r="G122" s="1040" t="str">
        <f>IF(G119="","",ROUNDDOWN(G119*G120,2))</f>
        <v/>
      </c>
      <c r="H122" s="1157"/>
      <c r="I122" s="1158"/>
      <c r="J122" s="2" t="s">
        <v>67</v>
      </c>
      <c r="BD122" s="1037" t="s">
        <v>51</v>
      </c>
      <c r="BE122" s="1038"/>
      <c r="BF122" s="1039"/>
      <c r="BG122" s="1040" t="s">
        <v>8</v>
      </c>
      <c r="BH122" s="1041"/>
      <c r="BI122" s="1042"/>
      <c r="BJ122" s="2" t="s">
        <v>67</v>
      </c>
    </row>
    <row r="124" spans="2:72" ht="18" customHeight="1">
      <c r="C124" s="3" t="s">
        <v>442</v>
      </c>
      <c r="D124" s="1052" t="s">
        <v>2678</v>
      </c>
      <c r="E124" s="1053"/>
      <c r="F124" s="1054"/>
      <c r="G124" s="1146"/>
      <c r="H124" s="1147"/>
      <c r="I124" s="1148"/>
      <c r="M124" s="651"/>
      <c r="N124" s="651"/>
      <c r="O124" s="651"/>
      <c r="P124" s="651"/>
      <c r="Q124" s="651"/>
      <c r="R124" s="651"/>
      <c r="S124" s="651"/>
      <c r="T124" s="651"/>
      <c r="BC124" s="3" t="s">
        <v>442</v>
      </c>
      <c r="BD124" s="1052" t="s">
        <v>2678</v>
      </c>
      <c r="BE124" s="1053"/>
      <c r="BF124" s="1054"/>
      <c r="BG124" s="1055"/>
      <c r="BH124" s="1056"/>
      <c r="BI124" s="1057"/>
      <c r="BM124" s="651"/>
      <c r="BN124" s="651"/>
      <c r="BO124" s="651"/>
      <c r="BP124" s="651"/>
      <c r="BQ124" s="651"/>
      <c r="BR124" s="651"/>
      <c r="BS124" s="651"/>
      <c r="BT124" s="651"/>
    </row>
    <row r="125" spans="2:72" ht="17.100000000000001" customHeight="1">
      <c r="C125" s="3"/>
      <c r="D125" s="1028" t="s">
        <v>72</v>
      </c>
      <c r="E125" s="1029"/>
      <c r="F125" s="1030"/>
      <c r="G125" s="1143"/>
      <c r="H125" s="1144"/>
      <c r="I125" s="1145"/>
      <c r="BC125" s="3"/>
      <c r="BD125" s="1028" t="s">
        <v>72</v>
      </c>
      <c r="BE125" s="1029"/>
      <c r="BF125" s="1030"/>
      <c r="BG125" s="1043"/>
      <c r="BH125" s="1044"/>
      <c r="BI125" s="1045"/>
    </row>
    <row r="126" spans="2:72" ht="17.100000000000001" customHeight="1">
      <c r="D126" s="1028" t="s">
        <v>70</v>
      </c>
      <c r="E126" s="1029"/>
      <c r="F126" s="1030"/>
      <c r="G126" s="1143"/>
      <c r="H126" s="1149"/>
      <c r="I126" s="1150"/>
      <c r="BD126" s="1028" t="s">
        <v>70</v>
      </c>
      <c r="BE126" s="1029"/>
      <c r="BF126" s="1030"/>
      <c r="BG126" s="1043"/>
      <c r="BH126" s="1044"/>
      <c r="BI126" s="1045"/>
    </row>
    <row r="127" spans="2:72" ht="17.100000000000001" customHeight="1">
      <c r="D127" s="1046" t="s">
        <v>2444</v>
      </c>
      <c r="E127" s="1047"/>
      <c r="F127" s="1048"/>
      <c r="G127" s="1143"/>
      <c r="H127" s="1144"/>
      <c r="I127" s="1145"/>
      <c r="BD127" s="1046" t="s">
        <v>2444</v>
      </c>
      <c r="BE127" s="1047"/>
      <c r="BF127" s="1048"/>
      <c r="BG127" s="1043"/>
      <c r="BH127" s="1044"/>
      <c r="BI127" s="1045"/>
    </row>
    <row r="128" spans="2:72" ht="17.100000000000001" customHeight="1">
      <c r="D128" s="1028" t="s">
        <v>336</v>
      </c>
      <c r="E128" s="1029"/>
      <c r="F128" s="1030"/>
      <c r="G128" s="1151"/>
      <c r="H128" s="1152"/>
      <c r="I128" s="1153"/>
      <c r="J128" s="2" t="s">
        <v>47</v>
      </c>
      <c r="BD128" s="1028" t="s">
        <v>336</v>
      </c>
      <c r="BE128" s="1029"/>
      <c r="BF128" s="1030"/>
      <c r="BG128" s="1049"/>
      <c r="BH128" s="1050"/>
      <c r="BI128" s="1051"/>
      <c r="BJ128" s="2" t="s">
        <v>47</v>
      </c>
    </row>
    <row r="129" spans="3:72" ht="17.100000000000001" customHeight="1">
      <c r="D129" s="1028" t="s">
        <v>454</v>
      </c>
      <c r="E129" s="1029"/>
      <c r="F129" s="1030"/>
      <c r="G129" s="1151"/>
      <c r="H129" s="1152"/>
      <c r="I129" s="1153"/>
      <c r="J129" s="2" t="s">
        <v>67</v>
      </c>
      <c r="BD129" s="1028" t="s">
        <v>454</v>
      </c>
      <c r="BE129" s="1029"/>
      <c r="BF129" s="1030"/>
      <c r="BG129" s="1049"/>
      <c r="BH129" s="1050"/>
      <c r="BI129" s="1051"/>
      <c r="BJ129" s="2" t="s">
        <v>67</v>
      </c>
    </row>
    <row r="130" spans="3:72" ht="17.100000000000001" customHeight="1">
      <c r="D130" s="1028" t="s">
        <v>48</v>
      </c>
      <c r="E130" s="1029"/>
      <c r="F130" s="1030"/>
      <c r="G130" s="1154"/>
      <c r="H130" s="1155"/>
      <c r="I130" s="1156"/>
      <c r="J130" s="2" t="s">
        <v>65</v>
      </c>
      <c r="BD130" s="1028" t="s">
        <v>48</v>
      </c>
      <c r="BE130" s="1029"/>
      <c r="BF130" s="1030"/>
      <c r="BG130" s="1031"/>
      <c r="BH130" s="1032"/>
      <c r="BI130" s="1033"/>
      <c r="BJ130" s="2" t="s">
        <v>65</v>
      </c>
    </row>
    <row r="131" spans="3:72" ht="17.100000000000001" customHeight="1">
      <c r="D131" s="1028" t="s">
        <v>68</v>
      </c>
      <c r="E131" s="1029"/>
      <c r="F131" s="1030"/>
      <c r="G131" s="1034" t="str">
        <f>IF(G128="","",ROUNDDOWN(G128*G130,2))</f>
        <v/>
      </c>
      <c r="H131" s="1159"/>
      <c r="I131" s="1160"/>
      <c r="J131" s="2" t="s">
        <v>47</v>
      </c>
      <c r="BD131" s="1028" t="s">
        <v>68</v>
      </c>
      <c r="BE131" s="1029"/>
      <c r="BF131" s="1030"/>
      <c r="BG131" s="1034" t="s">
        <v>8</v>
      </c>
      <c r="BH131" s="1035"/>
      <c r="BI131" s="1036"/>
      <c r="BJ131" s="2" t="s">
        <v>47</v>
      </c>
    </row>
    <row r="132" spans="3:72" ht="17.100000000000001" customHeight="1">
      <c r="D132" s="1037" t="s">
        <v>51</v>
      </c>
      <c r="E132" s="1038"/>
      <c r="F132" s="1039"/>
      <c r="G132" s="1040" t="str">
        <f>IF(G129="","",ROUNDDOWN(G129*G130,2))</f>
        <v/>
      </c>
      <c r="H132" s="1157"/>
      <c r="I132" s="1158"/>
      <c r="J132" s="2" t="s">
        <v>67</v>
      </c>
      <c r="BD132" s="1037" t="s">
        <v>51</v>
      </c>
      <c r="BE132" s="1038"/>
      <c r="BF132" s="1039"/>
      <c r="BG132" s="1040" t="s">
        <v>8</v>
      </c>
      <c r="BH132" s="1041"/>
      <c r="BI132" s="1042"/>
      <c r="BJ132" s="2" t="s">
        <v>67</v>
      </c>
    </row>
    <row r="134" spans="3:72" ht="18" customHeight="1">
      <c r="C134" s="3" t="s">
        <v>2675</v>
      </c>
      <c r="D134" s="1052" t="s">
        <v>2678</v>
      </c>
      <c r="E134" s="1053"/>
      <c r="F134" s="1054"/>
      <c r="G134" s="1146"/>
      <c r="H134" s="1147"/>
      <c r="I134" s="1148"/>
      <c r="M134" s="651"/>
      <c r="N134" s="651"/>
      <c r="O134" s="651"/>
      <c r="P134" s="651"/>
      <c r="Q134" s="651"/>
      <c r="R134" s="651"/>
      <c r="S134" s="651"/>
      <c r="T134" s="651"/>
      <c r="BC134" s="3" t="s">
        <v>2675</v>
      </c>
      <c r="BD134" s="1052" t="s">
        <v>2678</v>
      </c>
      <c r="BE134" s="1053"/>
      <c r="BF134" s="1054"/>
      <c r="BG134" s="1055"/>
      <c r="BH134" s="1056"/>
      <c r="BI134" s="1057"/>
      <c r="BM134" s="651"/>
      <c r="BN134" s="651"/>
      <c r="BO134" s="651"/>
      <c r="BP134" s="651"/>
      <c r="BQ134" s="651"/>
      <c r="BR134" s="651"/>
      <c r="BS134" s="651"/>
      <c r="BT134" s="651"/>
    </row>
    <row r="135" spans="3:72" ht="17.100000000000001" customHeight="1">
      <c r="C135" s="3"/>
      <c r="D135" s="1028" t="s">
        <v>72</v>
      </c>
      <c r="E135" s="1029"/>
      <c r="F135" s="1030"/>
      <c r="G135" s="1143"/>
      <c r="H135" s="1144"/>
      <c r="I135" s="1145"/>
      <c r="BC135" s="3"/>
      <c r="BD135" s="1028" t="s">
        <v>72</v>
      </c>
      <c r="BE135" s="1029"/>
      <c r="BF135" s="1030"/>
      <c r="BG135" s="1043"/>
      <c r="BH135" s="1044"/>
      <c r="BI135" s="1045"/>
    </row>
    <row r="136" spans="3:72" ht="17.100000000000001" customHeight="1">
      <c r="D136" s="1028" t="s">
        <v>70</v>
      </c>
      <c r="E136" s="1029"/>
      <c r="F136" s="1030"/>
      <c r="G136" s="1143"/>
      <c r="H136" s="1149"/>
      <c r="I136" s="1150"/>
      <c r="BD136" s="1028" t="s">
        <v>70</v>
      </c>
      <c r="BE136" s="1029"/>
      <c r="BF136" s="1030"/>
      <c r="BG136" s="1043"/>
      <c r="BH136" s="1044"/>
      <c r="BI136" s="1045"/>
    </row>
    <row r="137" spans="3:72" ht="17.100000000000001" customHeight="1">
      <c r="D137" s="1046" t="s">
        <v>2444</v>
      </c>
      <c r="E137" s="1047"/>
      <c r="F137" s="1048"/>
      <c r="G137" s="1143"/>
      <c r="H137" s="1144"/>
      <c r="I137" s="1145"/>
      <c r="BD137" s="1046" t="s">
        <v>2444</v>
      </c>
      <c r="BE137" s="1047"/>
      <c r="BF137" s="1048"/>
      <c r="BG137" s="1043"/>
      <c r="BH137" s="1044"/>
      <c r="BI137" s="1045"/>
    </row>
    <row r="138" spans="3:72" ht="17.100000000000001" customHeight="1">
      <c r="D138" s="1028" t="s">
        <v>336</v>
      </c>
      <c r="E138" s="1029"/>
      <c r="F138" s="1030"/>
      <c r="G138" s="1151"/>
      <c r="H138" s="1152"/>
      <c r="I138" s="1153"/>
      <c r="J138" s="2" t="s">
        <v>47</v>
      </c>
      <c r="BD138" s="1028" t="s">
        <v>336</v>
      </c>
      <c r="BE138" s="1029"/>
      <c r="BF138" s="1030"/>
      <c r="BG138" s="1049"/>
      <c r="BH138" s="1050"/>
      <c r="BI138" s="1051"/>
      <c r="BJ138" s="2" t="s">
        <v>47</v>
      </c>
    </row>
    <row r="139" spans="3:72" ht="17.100000000000001" customHeight="1">
      <c r="D139" s="1028" t="s">
        <v>454</v>
      </c>
      <c r="E139" s="1029"/>
      <c r="F139" s="1030"/>
      <c r="G139" s="1151"/>
      <c r="H139" s="1152"/>
      <c r="I139" s="1153"/>
      <c r="J139" s="2" t="s">
        <v>67</v>
      </c>
      <c r="BD139" s="1028" t="s">
        <v>454</v>
      </c>
      <c r="BE139" s="1029"/>
      <c r="BF139" s="1030"/>
      <c r="BG139" s="1049"/>
      <c r="BH139" s="1050"/>
      <c r="BI139" s="1051"/>
      <c r="BJ139" s="2" t="s">
        <v>67</v>
      </c>
    </row>
    <row r="140" spans="3:72" ht="17.100000000000001" customHeight="1">
      <c r="D140" s="1028" t="s">
        <v>48</v>
      </c>
      <c r="E140" s="1029"/>
      <c r="F140" s="1030"/>
      <c r="G140" s="1154"/>
      <c r="H140" s="1155"/>
      <c r="I140" s="1156"/>
      <c r="J140" s="2" t="s">
        <v>65</v>
      </c>
      <c r="BD140" s="1028" t="s">
        <v>48</v>
      </c>
      <c r="BE140" s="1029"/>
      <c r="BF140" s="1030"/>
      <c r="BG140" s="1031"/>
      <c r="BH140" s="1032"/>
      <c r="BI140" s="1033"/>
      <c r="BJ140" s="2" t="s">
        <v>65</v>
      </c>
    </row>
    <row r="141" spans="3:72" ht="17.100000000000001" customHeight="1">
      <c r="D141" s="1028" t="s">
        <v>68</v>
      </c>
      <c r="E141" s="1029"/>
      <c r="F141" s="1030"/>
      <c r="G141" s="1034" t="str">
        <f>IF(G138="","",ROUNDDOWN(G138*G140,2))</f>
        <v/>
      </c>
      <c r="H141" s="1159"/>
      <c r="I141" s="1160"/>
      <c r="J141" s="2" t="s">
        <v>47</v>
      </c>
      <c r="BD141" s="1028" t="s">
        <v>68</v>
      </c>
      <c r="BE141" s="1029"/>
      <c r="BF141" s="1030"/>
      <c r="BG141" s="1034" t="s">
        <v>8</v>
      </c>
      <c r="BH141" s="1035"/>
      <c r="BI141" s="1036"/>
      <c r="BJ141" s="2" t="s">
        <v>47</v>
      </c>
    </row>
    <row r="142" spans="3:72" ht="17.100000000000001" customHeight="1">
      <c r="D142" s="1037" t="s">
        <v>51</v>
      </c>
      <c r="E142" s="1038"/>
      <c r="F142" s="1039"/>
      <c r="G142" s="1040" t="str">
        <f>IF(G139="","",ROUNDDOWN(G139*G140,2))</f>
        <v/>
      </c>
      <c r="H142" s="1157"/>
      <c r="I142" s="1158"/>
      <c r="J142" s="2" t="s">
        <v>67</v>
      </c>
      <c r="BD142" s="1037" t="s">
        <v>51</v>
      </c>
      <c r="BE142" s="1038"/>
      <c r="BF142" s="1039"/>
      <c r="BG142" s="1040" t="s">
        <v>8</v>
      </c>
      <c r="BH142" s="1041"/>
      <c r="BI142" s="1042"/>
      <c r="BJ142" s="2" t="s">
        <v>67</v>
      </c>
    </row>
    <row r="144" spans="3:72">
      <c r="C144" s="2" t="s">
        <v>2414</v>
      </c>
      <c r="G144" s="35"/>
      <c r="H144" s="35"/>
      <c r="BC144" s="2" t="s">
        <v>2414</v>
      </c>
      <c r="BG144" s="35"/>
      <c r="BH144" s="35"/>
    </row>
    <row r="145" spans="2:62">
      <c r="C145" s="120"/>
      <c r="D145" s="34" t="s">
        <v>2415</v>
      </c>
      <c r="E145" s="34"/>
      <c r="F145" s="34"/>
      <c r="G145" s="34" t="s">
        <v>2405</v>
      </c>
      <c r="H145" s="34"/>
      <c r="BC145" s="120"/>
      <c r="BD145" s="34" t="s">
        <v>2415</v>
      </c>
      <c r="BE145" s="34"/>
      <c r="BF145" s="34"/>
      <c r="BG145" s="34" t="s">
        <v>2405</v>
      </c>
      <c r="BH145" s="34"/>
    </row>
    <row r="146" spans="2:62">
      <c r="C146" s="120"/>
      <c r="D146" s="34" t="s">
        <v>2416</v>
      </c>
      <c r="E146" s="34"/>
      <c r="F146" s="34"/>
      <c r="G146" s="34" t="s">
        <v>2406</v>
      </c>
      <c r="H146" s="34"/>
      <c r="I146" s="34"/>
      <c r="J146" s="34"/>
      <c r="BC146" s="120"/>
      <c r="BD146" s="34" t="s">
        <v>2416</v>
      </c>
      <c r="BE146" s="34"/>
      <c r="BF146" s="34"/>
      <c r="BG146" s="34" t="s">
        <v>2406</v>
      </c>
      <c r="BH146" s="34"/>
      <c r="BI146" s="34"/>
      <c r="BJ146" s="34"/>
    </row>
    <row r="147" spans="2:62">
      <c r="C147" s="120"/>
      <c r="D147" s="34" t="s">
        <v>2417</v>
      </c>
      <c r="E147" s="34"/>
      <c r="F147" s="34"/>
      <c r="G147" s="34" t="s">
        <v>2379</v>
      </c>
      <c r="H147" s="34"/>
      <c r="I147" s="34"/>
      <c r="J147" s="34"/>
      <c r="BC147" s="120"/>
      <c r="BD147" s="34" t="s">
        <v>2417</v>
      </c>
      <c r="BE147" s="34"/>
      <c r="BF147" s="34"/>
      <c r="BG147" s="34" t="s">
        <v>2379</v>
      </c>
      <c r="BH147" s="34"/>
      <c r="BI147" s="34"/>
      <c r="BJ147" s="34"/>
    </row>
    <row r="148" spans="2:62" ht="7.2" customHeight="1">
      <c r="C148" s="120"/>
      <c r="H148" s="34"/>
      <c r="I148" s="34"/>
      <c r="J148" s="34"/>
      <c r="BC148" s="120"/>
      <c r="BH148" s="34"/>
      <c r="BI148" s="34"/>
      <c r="BJ148" s="34"/>
    </row>
    <row r="149" spans="2:62" ht="7.2" customHeight="1">
      <c r="G149" s="35"/>
      <c r="H149" s="35"/>
      <c r="I149" s="35"/>
      <c r="J149" s="35"/>
      <c r="BG149" s="35"/>
      <c r="BH149" s="35"/>
      <c r="BI149" s="35"/>
      <c r="BJ149" s="35"/>
    </row>
    <row r="150" spans="2:62" ht="7.2" customHeight="1">
      <c r="G150" s="35"/>
      <c r="H150" s="35"/>
      <c r="I150" s="35"/>
      <c r="J150" s="35"/>
      <c r="BG150" s="35"/>
      <c r="BH150" s="35"/>
      <c r="BI150" s="35"/>
      <c r="BJ150" s="35"/>
    </row>
    <row r="151" spans="2:62" ht="18" customHeight="1">
      <c r="B151" s="2" t="s">
        <v>391</v>
      </c>
      <c r="BB151" s="2" t="s">
        <v>391</v>
      </c>
    </row>
    <row r="152" spans="2:62" ht="21" customHeight="1">
      <c r="B152" s="35" t="s">
        <v>2708</v>
      </c>
      <c r="D152" s="3"/>
      <c r="J152" s="10"/>
      <c r="BB152" s="35" t="s">
        <v>2708</v>
      </c>
      <c r="BD152" s="3"/>
      <c r="BJ152" s="10"/>
    </row>
    <row r="153" spans="2:62" ht="26.4" customHeight="1">
      <c r="C153" s="814"/>
      <c r="D153" s="811"/>
      <c r="E153" s="88" t="s">
        <v>78</v>
      </c>
      <c r="F153" s="88" t="s">
        <v>79</v>
      </c>
      <c r="G153" s="88" t="s">
        <v>80</v>
      </c>
      <c r="H153" s="88" t="s">
        <v>81</v>
      </c>
      <c r="I153" s="88" t="s">
        <v>82</v>
      </c>
      <c r="J153" s="88" t="s">
        <v>83</v>
      </c>
      <c r="BC153" s="814"/>
      <c r="BD153" s="811"/>
      <c r="BE153" s="88" t="s">
        <v>78</v>
      </c>
      <c r="BF153" s="88" t="s">
        <v>79</v>
      </c>
      <c r="BG153" s="88" t="s">
        <v>80</v>
      </c>
      <c r="BH153" s="88" t="s">
        <v>81</v>
      </c>
      <c r="BI153" s="88" t="s">
        <v>82</v>
      </c>
      <c r="BJ153" s="88" t="s">
        <v>83</v>
      </c>
    </row>
    <row r="154" spans="2:62" ht="26.4" customHeight="1">
      <c r="C154" s="836" t="s">
        <v>90</v>
      </c>
      <c r="D154" s="1007"/>
      <c r="E154" s="187"/>
      <c r="F154" s="187"/>
      <c r="G154" s="187"/>
      <c r="H154" s="187"/>
      <c r="I154" s="187"/>
      <c r="J154" s="187"/>
      <c r="BC154" s="836" t="s">
        <v>90</v>
      </c>
      <c r="BD154" s="1007"/>
      <c r="BE154" s="655">
        <v>100</v>
      </c>
      <c r="BF154" s="655">
        <v>200</v>
      </c>
      <c r="BG154" s="655">
        <v>300</v>
      </c>
      <c r="BH154" s="655">
        <v>400</v>
      </c>
      <c r="BI154" s="655">
        <v>500</v>
      </c>
      <c r="BJ154" s="655">
        <v>600</v>
      </c>
    </row>
    <row r="155" spans="2:62" ht="26.4" customHeight="1">
      <c r="C155" s="836" t="s">
        <v>91</v>
      </c>
      <c r="D155" s="1007"/>
      <c r="E155" s="188"/>
      <c r="F155" s="188"/>
      <c r="G155" s="188"/>
      <c r="H155" s="188"/>
      <c r="I155" s="188"/>
      <c r="J155" s="188"/>
      <c r="BC155" s="836" t="s">
        <v>91</v>
      </c>
      <c r="BD155" s="1007"/>
      <c r="BE155" s="656">
        <v>90</v>
      </c>
      <c r="BF155" s="656">
        <v>100</v>
      </c>
      <c r="BG155" s="656">
        <v>110</v>
      </c>
      <c r="BH155" s="656">
        <v>120</v>
      </c>
      <c r="BI155" s="656">
        <v>130</v>
      </c>
      <c r="BJ155" s="656">
        <v>140</v>
      </c>
    </row>
    <row r="156" spans="2:62" ht="26.4" customHeight="1" thickBot="1">
      <c r="C156" s="1161" t="s">
        <v>92</v>
      </c>
      <c r="D156" s="1162"/>
      <c r="E156" s="657" t="str">
        <f>IF(E154="","",E154-E155)</f>
        <v/>
      </c>
      <c r="F156" s="657" t="str">
        <f t="shared" ref="F156:J156" si="0">IF(F154="","",F154-F155)</f>
        <v/>
      </c>
      <c r="G156" s="657" t="str">
        <f t="shared" si="0"/>
        <v/>
      </c>
      <c r="H156" s="657" t="str">
        <f t="shared" si="0"/>
        <v/>
      </c>
      <c r="I156" s="657" t="str">
        <f t="shared" si="0"/>
        <v/>
      </c>
      <c r="J156" s="657" t="str">
        <f t="shared" si="0"/>
        <v/>
      </c>
      <c r="BC156" s="1024" t="s">
        <v>92</v>
      </c>
      <c r="BD156" s="1025"/>
      <c r="BE156" s="657">
        <f t="shared" ref="BE156:BJ156" si="1">IF(BE154="","",BE154-BE155)</f>
        <v>10</v>
      </c>
      <c r="BF156" s="657">
        <f t="shared" si="1"/>
        <v>100</v>
      </c>
      <c r="BG156" s="657">
        <f t="shared" si="1"/>
        <v>190</v>
      </c>
      <c r="BH156" s="657">
        <f t="shared" si="1"/>
        <v>280</v>
      </c>
      <c r="BI156" s="657">
        <f t="shared" si="1"/>
        <v>370</v>
      </c>
      <c r="BJ156" s="657">
        <f t="shared" si="1"/>
        <v>460</v>
      </c>
    </row>
    <row r="157" spans="2:62" ht="26.4" customHeight="1" thickTop="1">
      <c r="C157" s="1026"/>
      <c r="D157" s="1027"/>
      <c r="E157" s="89" t="s">
        <v>84</v>
      </c>
      <c r="F157" s="89" t="s">
        <v>85</v>
      </c>
      <c r="G157" s="89" t="s">
        <v>86</v>
      </c>
      <c r="H157" s="89" t="s">
        <v>87</v>
      </c>
      <c r="I157" s="89" t="s">
        <v>88</v>
      </c>
      <c r="J157" s="89" t="s">
        <v>89</v>
      </c>
      <c r="BC157" s="1026"/>
      <c r="BD157" s="1027"/>
      <c r="BE157" s="89" t="s">
        <v>84</v>
      </c>
      <c r="BF157" s="89" t="s">
        <v>85</v>
      </c>
      <c r="BG157" s="89" t="s">
        <v>86</v>
      </c>
      <c r="BH157" s="89" t="s">
        <v>87</v>
      </c>
      <c r="BI157" s="89" t="s">
        <v>88</v>
      </c>
      <c r="BJ157" s="89" t="s">
        <v>89</v>
      </c>
    </row>
    <row r="158" spans="2:62" ht="26.4" customHeight="1">
      <c r="C158" s="836" t="s">
        <v>90</v>
      </c>
      <c r="D158" s="1007"/>
      <c r="E158" s="187"/>
      <c r="F158" s="187"/>
      <c r="G158" s="187"/>
      <c r="H158" s="187"/>
      <c r="I158" s="187"/>
      <c r="J158" s="187"/>
      <c r="BC158" s="836" t="s">
        <v>90</v>
      </c>
      <c r="BD158" s="1007"/>
      <c r="BE158" s="655">
        <v>600</v>
      </c>
      <c r="BF158" s="655">
        <v>500</v>
      </c>
      <c r="BG158" s="655">
        <v>400</v>
      </c>
      <c r="BH158" s="655">
        <v>300</v>
      </c>
      <c r="BI158" s="655">
        <v>200</v>
      </c>
      <c r="BJ158" s="655">
        <v>100</v>
      </c>
    </row>
    <row r="159" spans="2:62" ht="26.4" customHeight="1">
      <c r="C159" s="836" t="s">
        <v>91</v>
      </c>
      <c r="D159" s="1007"/>
      <c r="E159" s="188"/>
      <c r="F159" s="188"/>
      <c r="G159" s="188"/>
      <c r="H159" s="188"/>
      <c r="I159" s="188"/>
      <c r="J159" s="188"/>
      <c r="BC159" s="836" t="s">
        <v>91</v>
      </c>
      <c r="BD159" s="1007"/>
      <c r="BE159" s="656">
        <v>140</v>
      </c>
      <c r="BF159" s="656">
        <v>130</v>
      </c>
      <c r="BG159" s="656">
        <v>120</v>
      </c>
      <c r="BH159" s="656">
        <v>110</v>
      </c>
      <c r="BI159" s="656">
        <v>100</v>
      </c>
      <c r="BJ159" s="656">
        <v>90</v>
      </c>
    </row>
    <row r="160" spans="2:62" ht="26.4" customHeight="1">
      <c r="C160" s="836" t="s">
        <v>92</v>
      </c>
      <c r="D160" s="1007"/>
      <c r="E160" s="658" t="str">
        <f t="shared" ref="E160:J160" si="2">IF(E158="","",E158-E159)</f>
        <v/>
      </c>
      <c r="F160" s="658" t="str">
        <f t="shared" si="2"/>
        <v/>
      </c>
      <c r="G160" s="658" t="str">
        <f t="shared" si="2"/>
        <v/>
      </c>
      <c r="H160" s="658" t="str">
        <f t="shared" si="2"/>
        <v/>
      </c>
      <c r="I160" s="658" t="str">
        <f t="shared" si="2"/>
        <v/>
      </c>
      <c r="J160" s="658" t="str">
        <f t="shared" si="2"/>
        <v/>
      </c>
      <c r="BC160" s="836" t="s">
        <v>92</v>
      </c>
      <c r="BD160" s="1007"/>
      <c r="BE160" s="658">
        <f t="shared" ref="BE160:BJ160" si="3">IF(BE158="","",BE158-BE159)</f>
        <v>460</v>
      </c>
      <c r="BF160" s="658">
        <f t="shared" si="3"/>
        <v>370</v>
      </c>
      <c r="BG160" s="658">
        <f t="shared" si="3"/>
        <v>280</v>
      </c>
      <c r="BH160" s="658">
        <f t="shared" si="3"/>
        <v>190</v>
      </c>
      <c r="BI160" s="658">
        <f t="shared" si="3"/>
        <v>100</v>
      </c>
      <c r="BJ160" s="658">
        <f t="shared" si="3"/>
        <v>10</v>
      </c>
    </row>
    <row r="161" spans="2:83" ht="9.75" customHeight="1"/>
    <row r="162" spans="2:83">
      <c r="D162" s="790" t="s">
        <v>93</v>
      </c>
      <c r="E162" s="790"/>
      <c r="F162" s="790"/>
      <c r="G162" s="1018" t="str">
        <f>IF(E154="","",INT(SUM(E154:J154,E158:J158)))</f>
        <v/>
      </c>
      <c r="H162" s="1018"/>
      <c r="I162" s="2" t="s">
        <v>96</v>
      </c>
      <c r="BD162" s="790" t="s">
        <v>93</v>
      </c>
      <c r="BE162" s="790"/>
      <c r="BF162" s="790"/>
      <c r="BG162" s="1018">
        <f>IF(BE154="","",INT(SUM(BE154:BJ154,BE158:BJ158)))</f>
        <v>4200</v>
      </c>
      <c r="BH162" s="1018"/>
      <c r="BI162" s="2" t="s">
        <v>96</v>
      </c>
    </row>
    <row r="163" spans="2:83" ht="2.25" customHeight="1">
      <c r="G163" s="659"/>
      <c r="H163" s="659"/>
      <c r="BG163" s="659"/>
      <c r="BH163" s="659"/>
    </row>
    <row r="164" spans="2:83">
      <c r="D164" s="790" t="s">
        <v>94</v>
      </c>
      <c r="E164" s="790"/>
      <c r="F164" s="790"/>
      <c r="G164" s="1018" t="str">
        <f>IF(E155="","",INT(SUM(E155:J155,E159:J159)))</f>
        <v/>
      </c>
      <c r="H164" s="1018"/>
      <c r="I164" s="2" t="s">
        <v>96</v>
      </c>
      <c r="BD164" s="790" t="s">
        <v>94</v>
      </c>
      <c r="BE164" s="790"/>
      <c r="BF164" s="790"/>
      <c r="BG164" s="1018">
        <f>IF(BE155="","",INT(SUM(BE155:BJ155,BE159:BJ159)))</f>
        <v>1380</v>
      </c>
      <c r="BH164" s="1018"/>
      <c r="BI164" s="2" t="s">
        <v>96</v>
      </c>
    </row>
    <row r="165" spans="2:83" ht="2.25" customHeight="1">
      <c r="G165" s="659"/>
      <c r="H165" s="659"/>
      <c r="BG165" s="659"/>
      <c r="BH165" s="659"/>
    </row>
    <row r="166" spans="2:83">
      <c r="D166" s="790" t="s">
        <v>95</v>
      </c>
      <c r="E166" s="790"/>
      <c r="F166" s="790"/>
      <c r="G166" s="1018" t="str">
        <f>IF(E154="","",INT(SUM(E156:J156,E160:J160)))</f>
        <v/>
      </c>
      <c r="H166" s="1018"/>
      <c r="I166" s="2" t="s">
        <v>96</v>
      </c>
      <c r="BD166" s="790" t="s">
        <v>95</v>
      </c>
      <c r="BE166" s="790"/>
      <c r="BF166" s="790"/>
      <c r="BG166" s="1018">
        <f>IF(BE154="","",INT(SUM(BE156:BJ156,BE160:BJ160)))</f>
        <v>2820</v>
      </c>
      <c r="BH166" s="1018"/>
      <c r="BI166" s="2" t="s">
        <v>96</v>
      </c>
    </row>
    <row r="167" spans="2:83" ht="6.6" customHeight="1"/>
    <row r="168" spans="2:83" ht="18" customHeight="1">
      <c r="B168" s="34" t="s">
        <v>116</v>
      </c>
      <c r="E168" s="34"/>
      <c r="F168" s="34"/>
      <c r="G168" s="34"/>
      <c r="H168" s="34"/>
      <c r="M168" s="1019"/>
      <c r="BB168" s="34" t="s">
        <v>116</v>
      </c>
      <c r="BE168" s="34"/>
      <c r="BF168" s="34"/>
      <c r="BG168" s="34"/>
      <c r="BH168" s="34"/>
      <c r="BM168" s="1019"/>
    </row>
    <row r="169" spans="2:83" ht="21" customHeight="1">
      <c r="E169" s="22"/>
      <c r="F169" s="90" t="str">
        <f>IF(E154="","",ROUND($G$164/$G$162*100,2))</f>
        <v/>
      </c>
      <c r="G169" s="46" t="s">
        <v>539</v>
      </c>
      <c r="H169" s="660"/>
      <c r="M169" s="1019"/>
      <c r="BE169" s="22"/>
      <c r="BF169" s="90">
        <v>32.9</v>
      </c>
      <c r="BG169" s="46" t="s">
        <v>97</v>
      </c>
      <c r="BH169" s="660"/>
      <c r="BM169" s="1019"/>
    </row>
    <row r="170" spans="2:83" ht="7.5" customHeight="1">
      <c r="D170" s="34"/>
      <c r="E170" s="34"/>
      <c r="F170" s="34"/>
      <c r="G170" s="34"/>
      <c r="H170" s="34"/>
      <c r="I170" s="34"/>
      <c r="J170" s="34"/>
      <c r="K170" s="34"/>
      <c r="L170" s="160"/>
      <c r="M170" s="1019"/>
      <c r="N170" s="160"/>
      <c r="O170" s="160"/>
      <c r="P170" s="160"/>
      <c r="Q170" s="160"/>
      <c r="R170" s="160"/>
      <c r="S170" s="160"/>
      <c r="AA170" s="34"/>
      <c r="AB170" s="160"/>
      <c r="BD170" s="34"/>
      <c r="BE170" s="34"/>
      <c r="BF170" s="34"/>
      <c r="BG170" s="34"/>
      <c r="BH170" s="34"/>
      <c r="BI170" s="34"/>
      <c r="BJ170" s="34"/>
      <c r="BK170" s="34"/>
      <c r="BL170" s="160"/>
      <c r="BM170" s="1019"/>
      <c r="BN170" s="160"/>
      <c r="BO170" s="160"/>
      <c r="BP170" s="160"/>
      <c r="BQ170" s="160"/>
      <c r="BR170" s="160"/>
      <c r="BS170" s="160"/>
      <c r="CA170" s="34"/>
      <c r="CB170" s="160"/>
    </row>
    <row r="171" spans="2:83" ht="7.5" customHeight="1">
      <c r="B171" s="1020" t="str">
        <f>IF(F169="","",IF(F169&gt;=100,"申請要件を満たさないため申請不可","　"))</f>
        <v/>
      </c>
      <c r="C171" s="1020"/>
      <c r="D171" s="1020"/>
      <c r="E171" s="1020"/>
      <c r="F171" s="1020"/>
      <c r="G171" s="1020"/>
      <c r="H171" s="1020"/>
      <c r="I171" s="1020"/>
      <c r="J171" s="1020"/>
      <c r="K171" s="34"/>
      <c r="L171" s="160"/>
      <c r="M171" s="1019"/>
      <c r="N171" s="160"/>
      <c r="O171" s="160"/>
      <c r="P171" s="160"/>
      <c r="Q171" s="160"/>
      <c r="R171" s="160"/>
      <c r="S171" s="160"/>
      <c r="AA171" s="34"/>
      <c r="AB171" s="160"/>
      <c r="BB171" s="1020" t="s">
        <v>8</v>
      </c>
      <c r="BC171" s="1020"/>
      <c r="BD171" s="1020"/>
      <c r="BE171" s="1020"/>
      <c r="BF171" s="1020"/>
      <c r="BG171" s="1020"/>
      <c r="BH171" s="1020"/>
      <c r="BI171" s="1020"/>
      <c r="BJ171" s="1020"/>
      <c r="BK171" s="34"/>
      <c r="BL171" s="160"/>
      <c r="BM171" s="1019"/>
      <c r="BN171" s="160"/>
      <c r="BO171" s="160"/>
      <c r="BP171" s="160"/>
      <c r="BQ171" s="160"/>
      <c r="BR171" s="160"/>
      <c r="BS171" s="160"/>
      <c r="CA171" s="34"/>
      <c r="CB171" s="160"/>
    </row>
    <row r="172" spans="2:83" ht="21" hidden="1" customHeight="1">
      <c r="B172" s="1020"/>
      <c r="C172" s="1020"/>
      <c r="D172" s="1020"/>
      <c r="E172" s="1020"/>
      <c r="F172" s="1020"/>
      <c r="G172" s="1020"/>
      <c r="H172" s="1020"/>
      <c r="I172" s="1020"/>
      <c r="J172" s="1020"/>
      <c r="K172" s="34"/>
      <c r="L172" s="160"/>
      <c r="M172" s="160" t="str">
        <f>IF(F169="","",IF(F169&gt;=100,"申請要件を満たさないため申請不可","  "))</f>
        <v/>
      </c>
      <c r="N172" s="160"/>
      <c r="O172" s="160"/>
      <c r="P172" s="160"/>
      <c r="Q172" s="160"/>
      <c r="R172" s="160"/>
      <c r="S172" s="160"/>
      <c r="T172" s="160"/>
      <c r="AA172" s="34"/>
      <c r="AB172" s="160"/>
      <c r="BB172" s="1020"/>
      <c r="BC172" s="1020"/>
      <c r="BD172" s="1020"/>
      <c r="BE172" s="1020"/>
      <c r="BF172" s="1020"/>
      <c r="BG172" s="1020"/>
      <c r="BH172" s="1020"/>
      <c r="BI172" s="1020"/>
      <c r="BJ172" s="1020"/>
      <c r="BK172" s="34"/>
      <c r="BL172" s="160"/>
      <c r="BM172" s="160" t="s">
        <v>8</v>
      </c>
      <c r="BN172" s="160"/>
      <c r="BO172" s="160"/>
      <c r="BP172" s="160"/>
      <c r="BQ172" s="160"/>
      <c r="BR172" s="160"/>
      <c r="BS172" s="160"/>
      <c r="BT172" s="160"/>
      <c r="CA172" s="34"/>
      <c r="CB172" s="160"/>
    </row>
    <row r="173" spans="2:83" ht="18" hidden="1" customHeight="1">
      <c r="C173" s="34"/>
      <c r="D173" s="34"/>
      <c r="E173" s="1021"/>
      <c r="F173" s="1021"/>
      <c r="G173" s="661"/>
      <c r="H173" s="1022"/>
      <c r="I173" s="1022"/>
      <c r="J173" s="34"/>
      <c r="K173" s="34"/>
      <c r="L173" s="160"/>
      <c r="M173" s="118"/>
      <c r="N173" s="160"/>
      <c r="O173" s="160"/>
      <c r="P173" s="160"/>
      <c r="Q173" s="160"/>
      <c r="R173" s="160"/>
      <c r="S173" s="160"/>
      <c r="T173" s="160"/>
      <c r="U173" s="160"/>
      <c r="V173" s="160"/>
      <c r="W173" s="160"/>
      <c r="X173" s="160"/>
      <c r="Y173" s="662"/>
      <c r="AA173" s="34"/>
      <c r="AB173" s="160"/>
      <c r="AC173" s="662"/>
      <c r="AD173" s="662"/>
      <c r="BC173" s="34"/>
      <c r="BD173" s="34"/>
      <c r="BE173" s="1021"/>
      <c r="BF173" s="1021"/>
      <c r="BG173" s="661"/>
      <c r="BH173" s="1022"/>
      <c r="BI173" s="1022"/>
      <c r="BJ173" s="34"/>
      <c r="BK173" s="34"/>
      <c r="BL173" s="160"/>
      <c r="BM173" s="118"/>
      <c r="BN173" s="160"/>
      <c r="BO173" s="160"/>
      <c r="BP173" s="160"/>
      <c r="BQ173" s="160"/>
      <c r="BR173" s="160"/>
      <c r="BS173" s="160"/>
      <c r="BT173" s="160"/>
      <c r="BU173" s="160"/>
      <c r="BV173" s="160"/>
      <c r="BW173" s="160"/>
      <c r="BX173" s="160"/>
      <c r="BY173" s="662"/>
      <c r="CA173" s="34"/>
      <c r="CB173" s="160"/>
      <c r="CC173" s="662"/>
      <c r="CD173" s="662"/>
    </row>
    <row r="174" spans="2:83" ht="13.8" customHeight="1">
      <c r="C174" s="2" t="s">
        <v>77</v>
      </c>
      <c r="D174" s="34"/>
      <c r="E174" s="34"/>
      <c r="F174" s="36"/>
      <c r="G174" s="34"/>
      <c r="H174" s="34"/>
      <c r="I174" s="34"/>
      <c r="J174" s="34"/>
      <c r="K174" s="34"/>
      <c r="L174" s="160"/>
      <c r="M174" s="160"/>
      <c r="N174" s="160"/>
      <c r="O174" s="160"/>
      <c r="P174" s="160"/>
      <c r="Q174" s="160"/>
      <c r="R174" s="160"/>
      <c r="S174" s="160"/>
      <c r="T174" s="160"/>
      <c r="U174" s="160"/>
      <c r="V174" s="160"/>
      <c r="W174" s="160"/>
      <c r="X174" s="160"/>
      <c r="Y174" s="662"/>
      <c r="AA174" s="34"/>
      <c r="AB174" s="160"/>
      <c r="AC174" s="662"/>
      <c r="AD174" s="662"/>
      <c r="BC174" s="2" t="s">
        <v>77</v>
      </c>
      <c r="BD174" s="34"/>
      <c r="BE174" s="34"/>
      <c r="BF174" s="36"/>
      <c r="BG174" s="34"/>
      <c r="BH174" s="34"/>
      <c r="BI174" s="34"/>
      <c r="BJ174" s="34"/>
      <c r="BK174" s="34"/>
      <c r="BL174" s="160"/>
      <c r="BM174" s="160"/>
      <c r="BN174" s="160"/>
      <c r="BO174" s="160"/>
      <c r="BP174" s="160"/>
      <c r="BQ174" s="160"/>
      <c r="BR174" s="160"/>
      <c r="BS174" s="160"/>
      <c r="BT174" s="160"/>
      <c r="BU174" s="160"/>
      <c r="BV174" s="160"/>
      <c r="BW174" s="160"/>
      <c r="BX174" s="160"/>
      <c r="BY174" s="662"/>
      <c r="CA174" s="34"/>
      <c r="CB174" s="160"/>
      <c r="CC174" s="662"/>
      <c r="CD174" s="662"/>
    </row>
    <row r="175" spans="2:83" ht="13.8" customHeight="1">
      <c r="C175" s="2" t="s">
        <v>2709</v>
      </c>
      <c r="D175" s="34"/>
      <c r="E175" s="34"/>
      <c r="F175" s="36"/>
      <c r="G175" s="34"/>
      <c r="H175" s="34" t="s">
        <v>111</v>
      </c>
      <c r="I175" s="34"/>
      <c r="J175" s="34"/>
      <c r="K175" s="34"/>
      <c r="L175" s="160"/>
      <c r="M175" s="160"/>
      <c r="N175" s="160"/>
      <c r="O175" s="160"/>
      <c r="P175" s="160"/>
      <c r="Q175" s="160"/>
      <c r="R175" s="160"/>
      <c r="S175" s="160"/>
      <c r="T175" s="160"/>
      <c r="U175" s="160"/>
      <c r="V175" s="160"/>
      <c r="W175" s="160"/>
      <c r="X175" s="160"/>
      <c r="Y175" s="662"/>
      <c r="AA175" s="34"/>
      <c r="AB175" s="160"/>
      <c r="AC175" s="662"/>
      <c r="AD175" s="662"/>
      <c r="AE175" s="34"/>
      <c r="BC175" s="2" t="s">
        <v>2709</v>
      </c>
      <c r="BD175" s="34"/>
      <c r="BE175" s="34"/>
      <c r="BF175" s="36"/>
      <c r="BG175" s="34"/>
      <c r="BH175" s="34" t="s">
        <v>111</v>
      </c>
      <c r="BI175" s="34"/>
      <c r="BJ175" s="34"/>
      <c r="BK175" s="34"/>
      <c r="BL175" s="160"/>
      <c r="BM175" s="160"/>
      <c r="BN175" s="160"/>
      <c r="BO175" s="160"/>
      <c r="BP175" s="160"/>
      <c r="BQ175" s="160"/>
      <c r="BR175" s="160"/>
      <c r="BS175" s="160"/>
      <c r="BT175" s="160"/>
      <c r="BU175" s="160"/>
      <c r="BV175" s="160"/>
      <c r="BW175" s="160"/>
      <c r="BX175" s="160"/>
      <c r="BY175" s="662"/>
      <c r="CA175" s="34"/>
      <c r="CB175" s="160"/>
      <c r="CC175" s="662"/>
      <c r="CD175" s="662"/>
      <c r="CE175" s="34"/>
    </row>
    <row r="176" spans="2:83" ht="13.8" customHeight="1">
      <c r="C176" s="2" t="s">
        <v>455</v>
      </c>
      <c r="D176" s="34"/>
      <c r="E176" s="34"/>
      <c r="F176" s="36"/>
      <c r="G176" s="34"/>
      <c r="H176" s="34" t="s">
        <v>112</v>
      </c>
      <c r="I176" s="34"/>
      <c r="J176" s="34"/>
      <c r="K176" s="34"/>
      <c r="L176" s="160"/>
      <c r="M176" s="160"/>
      <c r="N176" s="160"/>
      <c r="O176" s="160"/>
      <c r="P176" s="160"/>
      <c r="Q176" s="160"/>
      <c r="R176" s="160"/>
      <c r="S176" s="160"/>
      <c r="T176" s="160"/>
      <c r="U176" s="160"/>
      <c r="V176" s="160"/>
      <c r="W176" s="160"/>
      <c r="X176" s="160"/>
      <c r="Y176" s="662"/>
      <c r="AA176" s="34"/>
      <c r="AB176" s="160"/>
      <c r="AC176" s="662"/>
      <c r="AD176" s="662"/>
      <c r="AE176" s="34"/>
      <c r="BC176" s="2" t="s">
        <v>455</v>
      </c>
      <c r="BD176" s="34"/>
      <c r="BE176" s="34"/>
      <c r="BF176" s="36"/>
      <c r="BG176" s="34"/>
      <c r="BH176" s="34" t="s">
        <v>112</v>
      </c>
      <c r="BI176" s="34"/>
      <c r="BJ176" s="34"/>
      <c r="BK176" s="34"/>
      <c r="BL176" s="160"/>
      <c r="BM176" s="160"/>
      <c r="BN176" s="160"/>
      <c r="BO176" s="160"/>
      <c r="BP176" s="160"/>
      <c r="BQ176" s="160"/>
      <c r="BR176" s="160"/>
      <c r="BS176" s="160"/>
      <c r="BT176" s="160"/>
      <c r="BU176" s="160"/>
      <c r="BV176" s="160"/>
      <c r="BW176" s="160"/>
      <c r="BX176" s="160"/>
      <c r="BY176" s="662"/>
      <c r="CA176" s="34"/>
      <c r="CB176" s="160"/>
      <c r="CC176" s="662"/>
      <c r="CD176" s="662"/>
      <c r="CE176" s="34"/>
    </row>
    <row r="177" spans="2:82" ht="12" customHeight="1">
      <c r="E177" s="128"/>
      <c r="F177" s="128"/>
      <c r="G177" s="128"/>
      <c r="H177" s="128"/>
      <c r="I177" s="128"/>
      <c r="BE177" s="128"/>
      <c r="BF177" s="128"/>
      <c r="BG177" s="128"/>
      <c r="BH177" s="128"/>
      <c r="BI177" s="128"/>
    </row>
    <row r="178" spans="2:82" ht="13.5" hidden="1" customHeight="1">
      <c r="D178" s="34"/>
      <c r="E178" s="34"/>
      <c r="F178" s="36"/>
      <c r="G178" s="34"/>
      <c r="H178" s="34"/>
      <c r="I178" s="34"/>
      <c r="J178" s="34"/>
      <c r="K178" s="34"/>
      <c r="L178" s="160"/>
      <c r="M178" s="160"/>
      <c r="N178" s="160"/>
      <c r="O178" s="160"/>
      <c r="P178" s="160"/>
      <c r="Q178" s="160"/>
      <c r="R178" s="160"/>
      <c r="S178" s="160"/>
      <c r="T178" s="160"/>
      <c r="AA178" s="34"/>
      <c r="AB178" s="160"/>
      <c r="BD178" s="34"/>
      <c r="BE178" s="34"/>
      <c r="BF178" s="36"/>
      <c r="BG178" s="34"/>
      <c r="BH178" s="34"/>
      <c r="BI178" s="34"/>
      <c r="BJ178" s="34"/>
      <c r="BK178" s="34"/>
      <c r="BL178" s="160"/>
      <c r="BM178" s="160"/>
      <c r="BN178" s="160"/>
      <c r="BO178" s="160"/>
      <c r="BP178" s="160"/>
      <c r="BQ178" s="160"/>
      <c r="BR178" s="160"/>
      <c r="BS178" s="160"/>
      <c r="BT178" s="160"/>
      <c r="CA178" s="34"/>
      <c r="CB178" s="160"/>
    </row>
    <row r="179" spans="2:82" ht="13.5" hidden="1" customHeight="1">
      <c r="D179" s="34"/>
      <c r="E179" s="34"/>
      <c r="F179" s="36"/>
      <c r="G179" s="34"/>
      <c r="H179" s="34"/>
      <c r="I179" s="34"/>
      <c r="J179" s="34"/>
      <c r="K179" s="34"/>
      <c r="L179" s="160"/>
      <c r="M179" s="160"/>
      <c r="N179" s="160"/>
      <c r="O179" s="160"/>
      <c r="P179" s="160"/>
      <c r="Q179" s="160"/>
      <c r="R179" s="160"/>
      <c r="S179" s="160"/>
      <c r="T179" s="160"/>
      <c r="AA179" s="34"/>
      <c r="AB179" s="160"/>
      <c r="BD179" s="34"/>
      <c r="BE179" s="34"/>
      <c r="BF179" s="36"/>
      <c r="BG179" s="34"/>
      <c r="BH179" s="34"/>
      <c r="BI179" s="34"/>
      <c r="BJ179" s="34"/>
      <c r="BK179" s="34"/>
      <c r="BL179" s="160"/>
      <c r="BM179" s="160"/>
      <c r="BN179" s="160"/>
      <c r="BO179" s="160"/>
      <c r="BP179" s="160"/>
      <c r="BQ179" s="160"/>
      <c r="BR179" s="160"/>
      <c r="BS179" s="160"/>
      <c r="BT179" s="160"/>
      <c r="CA179" s="34"/>
      <c r="CB179" s="160"/>
    </row>
    <row r="180" spans="2:82" ht="13.5" customHeight="1">
      <c r="B180" s="2" t="s">
        <v>483</v>
      </c>
      <c r="D180" s="34"/>
      <c r="E180" s="34"/>
      <c r="F180" s="36"/>
      <c r="G180" s="34"/>
      <c r="H180" s="34"/>
      <c r="I180" s="34"/>
      <c r="J180" s="34"/>
      <c r="K180" s="34"/>
      <c r="L180" s="160"/>
      <c r="M180" s="160"/>
      <c r="N180" s="160"/>
      <c r="O180" s="160"/>
      <c r="P180" s="160"/>
      <c r="Q180" s="160"/>
      <c r="R180" s="160"/>
      <c r="S180" s="160"/>
      <c r="T180" s="160"/>
      <c r="AA180" s="34"/>
      <c r="AB180" s="160"/>
      <c r="BB180" s="2" t="s">
        <v>483</v>
      </c>
      <c r="BD180" s="34"/>
      <c r="BE180" s="34"/>
      <c r="BF180" s="36"/>
      <c r="BG180" s="34"/>
      <c r="BH180" s="34"/>
      <c r="BI180" s="34"/>
      <c r="BJ180" s="34"/>
      <c r="BK180" s="34"/>
      <c r="BL180" s="160"/>
      <c r="BM180" s="160"/>
      <c r="BN180" s="160"/>
      <c r="BO180" s="160"/>
      <c r="BP180" s="160"/>
      <c r="BQ180" s="160"/>
      <c r="BR180" s="160"/>
      <c r="BS180" s="160"/>
      <c r="BT180" s="160"/>
      <c r="CA180" s="34"/>
      <c r="CB180" s="160"/>
    </row>
    <row r="181" spans="2:82" ht="18" customHeight="1">
      <c r="C181" s="2" t="s">
        <v>98</v>
      </c>
      <c r="BC181" s="2" t="s">
        <v>98</v>
      </c>
    </row>
    <row r="182" spans="2:82" ht="75" customHeight="1">
      <c r="D182" s="1104"/>
      <c r="E182" s="1105"/>
      <c r="F182" s="1105"/>
      <c r="G182" s="1105"/>
      <c r="H182" s="1105"/>
      <c r="I182" s="1105"/>
      <c r="J182" s="1106"/>
      <c r="BD182" s="975"/>
      <c r="BE182" s="976"/>
      <c r="BF182" s="976"/>
      <c r="BG182" s="976"/>
      <c r="BH182" s="976"/>
      <c r="BI182" s="976"/>
      <c r="BJ182" s="977"/>
    </row>
    <row r="183" spans="2:82">
      <c r="B183" s="139"/>
      <c r="C183" s="139"/>
      <c r="D183" s="176"/>
      <c r="E183" s="176"/>
      <c r="F183" s="177"/>
      <c r="G183" s="176"/>
      <c r="H183" s="176"/>
      <c r="I183" s="139"/>
      <c r="J183" s="139"/>
      <c r="K183" s="139"/>
      <c r="L183" s="180"/>
      <c r="M183" s="182"/>
      <c r="N183" s="84"/>
      <c r="O183" s="84"/>
      <c r="AA183" s="139"/>
      <c r="AB183" s="180"/>
      <c r="BB183" s="139"/>
      <c r="BC183" s="139"/>
      <c r="BD183" s="176"/>
      <c r="BE183" s="176"/>
      <c r="BF183" s="177"/>
      <c r="BG183" s="176"/>
      <c r="BH183" s="176"/>
      <c r="BI183" s="139"/>
      <c r="BJ183" s="139"/>
      <c r="BK183" s="139"/>
      <c r="BL183" s="180"/>
      <c r="BM183" s="182"/>
      <c r="BN183" s="84"/>
      <c r="BO183" s="84"/>
      <c r="CA183" s="139"/>
      <c r="CB183" s="180"/>
    </row>
    <row r="184" spans="2:82">
      <c r="D184" s="2" t="s">
        <v>77</v>
      </c>
      <c r="E184" s="34"/>
      <c r="L184" s="2"/>
      <c r="M184" s="2"/>
      <c r="N184" s="2"/>
      <c r="O184" s="2"/>
      <c r="P184" s="2"/>
      <c r="Q184" s="2"/>
      <c r="R184" s="2"/>
      <c r="S184" s="2"/>
      <c r="T184" s="2"/>
      <c r="U184" s="2"/>
      <c r="V184" s="2"/>
      <c r="W184" s="2"/>
      <c r="X184" s="2"/>
      <c r="Y184" s="2"/>
      <c r="AB184" s="2"/>
      <c r="AC184" s="2"/>
      <c r="AD184" s="2"/>
      <c r="BD184" s="2" t="s">
        <v>77</v>
      </c>
      <c r="BE184" s="34"/>
      <c r="BL184" s="2"/>
      <c r="BM184" s="2"/>
      <c r="BN184" s="2"/>
      <c r="BO184" s="2"/>
      <c r="BP184" s="2"/>
      <c r="BQ184" s="2"/>
      <c r="BR184" s="2"/>
      <c r="BS184" s="2"/>
      <c r="BT184" s="2"/>
      <c r="BU184" s="2"/>
      <c r="BV184" s="2"/>
      <c r="BW184" s="2"/>
      <c r="BX184" s="2"/>
      <c r="BY184" s="2"/>
      <c r="CB184" s="2"/>
      <c r="CC184" s="2"/>
      <c r="CD184" s="2"/>
    </row>
    <row r="185" spans="2:82">
      <c r="D185" s="2" t="s">
        <v>2378</v>
      </c>
      <c r="E185" s="34"/>
      <c r="G185" s="34" t="s">
        <v>2377</v>
      </c>
      <c r="L185" s="2"/>
      <c r="M185" s="2"/>
      <c r="N185" s="2"/>
      <c r="O185" s="2"/>
      <c r="P185" s="2"/>
      <c r="Q185" s="2"/>
      <c r="R185" s="2"/>
      <c r="S185" s="2"/>
      <c r="T185" s="2"/>
      <c r="U185" s="2"/>
      <c r="V185" s="2"/>
      <c r="W185" s="2"/>
      <c r="X185" s="2"/>
      <c r="Y185" s="2"/>
      <c r="AB185" s="2"/>
      <c r="AC185" s="2"/>
      <c r="AD185" s="2"/>
      <c r="BD185" s="2" t="s">
        <v>2378</v>
      </c>
      <c r="BE185" s="34"/>
      <c r="BG185" s="34" t="s">
        <v>2377</v>
      </c>
      <c r="BL185" s="2"/>
      <c r="BM185" s="2"/>
      <c r="BN185" s="2"/>
      <c r="BO185" s="2"/>
      <c r="BP185" s="2"/>
      <c r="BQ185" s="2"/>
      <c r="BR185" s="2"/>
      <c r="BS185" s="2"/>
      <c r="BT185" s="2"/>
      <c r="BU185" s="2"/>
      <c r="BV185" s="2"/>
      <c r="BW185" s="2"/>
      <c r="BX185" s="2"/>
      <c r="BY185" s="2"/>
      <c r="CB185" s="2"/>
      <c r="CC185" s="2"/>
      <c r="CD185" s="2"/>
    </row>
    <row r="186" spans="2:82">
      <c r="E186" s="34"/>
      <c r="G186" s="34"/>
      <c r="L186" s="2"/>
      <c r="M186" s="2"/>
      <c r="N186" s="2"/>
      <c r="O186" s="2"/>
      <c r="P186" s="2"/>
      <c r="Q186" s="2"/>
      <c r="R186" s="2"/>
      <c r="S186" s="2"/>
      <c r="T186" s="2"/>
      <c r="U186" s="2"/>
      <c r="V186" s="2"/>
      <c r="W186" s="2"/>
      <c r="X186" s="2"/>
      <c r="Y186" s="2"/>
      <c r="AB186" s="2"/>
      <c r="AC186" s="2"/>
      <c r="AD186" s="2"/>
      <c r="BE186" s="34"/>
      <c r="BG186" s="34"/>
      <c r="BL186" s="2"/>
      <c r="BM186" s="2"/>
      <c r="BN186" s="2"/>
      <c r="BO186" s="2"/>
      <c r="BP186" s="2"/>
      <c r="BQ186" s="2"/>
      <c r="BR186" s="2"/>
      <c r="BS186" s="2"/>
      <c r="BT186" s="2"/>
      <c r="BU186" s="2"/>
      <c r="BV186" s="2"/>
      <c r="BW186" s="2"/>
      <c r="BX186" s="2"/>
      <c r="BY186" s="2"/>
      <c r="CB186" s="2"/>
      <c r="CC186" s="2"/>
      <c r="CD186" s="2"/>
    </row>
    <row r="187" spans="2:82">
      <c r="B187" s="139"/>
      <c r="C187" s="2" t="s">
        <v>2787</v>
      </c>
      <c r="D187" s="176"/>
      <c r="E187" s="176"/>
      <c r="F187" s="177"/>
      <c r="G187" s="176"/>
      <c r="H187" s="176"/>
      <c r="I187" s="139"/>
      <c r="J187" s="139"/>
      <c r="K187" s="139"/>
      <c r="L187" s="180"/>
      <c r="M187" s="180"/>
      <c r="AA187" s="139"/>
      <c r="AB187" s="180"/>
      <c r="BB187" s="139"/>
      <c r="BC187" s="2" t="s">
        <v>2787</v>
      </c>
      <c r="BD187" s="176"/>
      <c r="BE187" s="176"/>
      <c r="BF187" s="177"/>
      <c r="BG187" s="176"/>
      <c r="BH187" s="176"/>
      <c r="BI187" s="139"/>
      <c r="BJ187" s="139"/>
      <c r="BK187" s="139"/>
      <c r="BL187" s="180"/>
      <c r="BM187" s="180"/>
      <c r="CA187" s="139"/>
      <c r="CB187" s="180"/>
    </row>
    <row r="188" spans="2:82">
      <c r="B188" s="139"/>
      <c r="C188" s="139"/>
      <c r="D188" s="139"/>
      <c r="E188" s="139"/>
      <c r="F188" s="139"/>
      <c r="G188" s="139"/>
      <c r="H188" s="139"/>
      <c r="I188" s="139"/>
      <c r="J188" s="139"/>
      <c r="K188" s="139"/>
      <c r="L188" s="180"/>
      <c r="M188" s="180"/>
      <c r="AA188" s="139"/>
      <c r="AB188" s="180"/>
      <c r="BB188" s="139"/>
      <c r="BC188" s="139"/>
      <c r="BD188" s="139"/>
      <c r="BE188" s="139"/>
      <c r="BF188" s="139"/>
      <c r="BG188" s="139"/>
      <c r="BH188" s="139"/>
      <c r="BI188" s="139"/>
      <c r="BJ188" s="139"/>
      <c r="BK188" s="139"/>
      <c r="BL188" s="180"/>
      <c r="BM188" s="180"/>
      <c r="CA188" s="139"/>
      <c r="CB188" s="180"/>
    </row>
    <row r="189" spans="2:82" ht="14.4" customHeight="1">
      <c r="B189" s="139"/>
      <c r="C189" s="139"/>
      <c r="E189" s="663" t="s">
        <v>2804</v>
      </c>
      <c r="F189" s="1163"/>
      <c r="G189" s="1163"/>
      <c r="H189" s="139" t="s">
        <v>2793</v>
      </c>
      <c r="I189" s="139"/>
      <c r="J189" s="139"/>
      <c r="K189" s="139"/>
      <c r="L189" s="180"/>
      <c r="M189" s="182"/>
      <c r="AA189" s="139"/>
      <c r="AB189" s="180"/>
      <c r="BB189" s="139"/>
      <c r="BC189" s="139"/>
      <c r="BE189" s="663" t="s">
        <v>2804</v>
      </c>
      <c r="BF189" s="1023">
        <v>5</v>
      </c>
      <c r="BG189" s="1023"/>
      <c r="BH189" s="139" t="s">
        <v>2793</v>
      </c>
      <c r="BI189" s="139"/>
      <c r="BJ189" s="139"/>
      <c r="BK189" s="139"/>
      <c r="BL189" s="180"/>
      <c r="BM189" s="182"/>
      <c r="CA189" s="139"/>
      <c r="CB189" s="180"/>
    </row>
    <row r="190" spans="2:82" ht="14.4" customHeight="1">
      <c r="B190" s="139"/>
      <c r="C190" s="139"/>
      <c r="E190" s="663" t="s">
        <v>2805</v>
      </c>
      <c r="F190" s="1108"/>
      <c r="G190" s="1108"/>
      <c r="H190" s="139" t="s">
        <v>2793</v>
      </c>
      <c r="I190" s="139"/>
      <c r="J190" s="139"/>
      <c r="K190" s="176"/>
      <c r="L190" s="181"/>
      <c r="M190" s="181"/>
      <c r="N190" s="160"/>
      <c r="O190" s="160"/>
      <c r="P190" s="160"/>
      <c r="Q190" s="160"/>
      <c r="R190" s="160"/>
      <c r="S190" s="160"/>
      <c r="T190" s="160"/>
      <c r="AA190" s="176"/>
      <c r="AB190" s="181"/>
      <c r="BB190" s="139"/>
      <c r="BC190" s="139"/>
      <c r="BE190" s="663" t="s">
        <v>2805</v>
      </c>
      <c r="BF190" s="1014">
        <v>5</v>
      </c>
      <c r="BG190" s="1014"/>
      <c r="BH190" s="139" t="s">
        <v>2793</v>
      </c>
      <c r="BI190" s="139"/>
      <c r="BJ190" s="139"/>
      <c r="BK190" s="176"/>
      <c r="BL190" s="181"/>
      <c r="BM190" s="181"/>
      <c r="BN190" s="160"/>
      <c r="BO190" s="160"/>
      <c r="BP190" s="160"/>
      <c r="BQ190" s="160"/>
      <c r="BR190" s="160"/>
      <c r="BS190" s="160"/>
      <c r="BT190" s="160"/>
      <c r="CA190" s="176"/>
      <c r="CB190" s="181"/>
    </row>
    <row r="191" spans="2:82" ht="14.4" customHeight="1">
      <c r="B191" s="139"/>
      <c r="C191" s="139"/>
      <c r="E191" s="663" t="s">
        <v>2788</v>
      </c>
      <c r="F191" s="1108"/>
      <c r="G191" s="1108"/>
      <c r="H191" s="139" t="s">
        <v>2791</v>
      </c>
      <c r="I191" s="139"/>
      <c r="J191" s="139"/>
      <c r="K191" s="176"/>
      <c r="L191" s="181"/>
      <c r="M191" s="181"/>
      <c r="N191" s="160"/>
      <c r="O191" s="160"/>
      <c r="P191" s="160"/>
      <c r="Q191" s="160"/>
      <c r="R191" s="160"/>
      <c r="S191" s="160"/>
      <c r="T191" s="160"/>
      <c r="AA191" s="176"/>
      <c r="AB191" s="181"/>
      <c r="BB191" s="139"/>
      <c r="BC191" s="139"/>
      <c r="BE191" s="663" t="s">
        <v>2788</v>
      </c>
      <c r="BF191" s="1014">
        <v>5</v>
      </c>
      <c r="BG191" s="1014"/>
      <c r="BH191" s="139" t="s">
        <v>67</v>
      </c>
      <c r="BI191" s="139"/>
      <c r="BJ191" s="139"/>
      <c r="BK191" s="176"/>
      <c r="BL191" s="181"/>
      <c r="BM191" s="181"/>
      <c r="BN191" s="160"/>
      <c r="BO191" s="160"/>
      <c r="BP191" s="160"/>
      <c r="BQ191" s="160"/>
      <c r="BR191" s="160"/>
      <c r="BS191" s="160"/>
      <c r="BT191" s="160"/>
      <c r="CA191" s="176"/>
      <c r="CB191" s="181"/>
    </row>
    <row r="192" spans="2:82" ht="14.4" customHeight="1">
      <c r="B192" s="139"/>
      <c r="C192" s="139"/>
      <c r="E192" s="663" t="s">
        <v>2789</v>
      </c>
      <c r="F192" s="1015">
        <f>IF(F189="",0,SUM(F189:G191))</f>
        <v>0</v>
      </c>
      <c r="G192" s="1015"/>
      <c r="H192" s="139" t="s">
        <v>2791</v>
      </c>
      <c r="I192" s="139"/>
      <c r="J192" s="139"/>
      <c r="K192" s="176"/>
      <c r="L192" s="181"/>
      <c r="M192" s="181"/>
      <c r="N192" s="160"/>
      <c r="O192" s="160"/>
      <c r="P192" s="160"/>
      <c r="Q192" s="160"/>
      <c r="R192" s="160"/>
      <c r="S192" s="160"/>
      <c r="T192" s="160"/>
      <c r="AA192" s="176"/>
      <c r="AB192" s="181"/>
      <c r="BB192" s="139"/>
      <c r="BC192" s="139"/>
      <c r="BE192" s="663" t="s">
        <v>2789</v>
      </c>
      <c r="BF192" s="1015">
        <v>15</v>
      </c>
      <c r="BG192" s="1015"/>
      <c r="BH192" s="139" t="s">
        <v>67</v>
      </c>
      <c r="BI192" s="139"/>
      <c r="BJ192" s="139"/>
      <c r="BK192" s="176"/>
      <c r="BL192" s="181"/>
      <c r="BM192" s="181"/>
      <c r="BN192" s="160"/>
      <c r="BO192" s="160"/>
      <c r="BP192" s="160"/>
      <c r="BQ192" s="160"/>
      <c r="BR192" s="160"/>
      <c r="BS192" s="160"/>
      <c r="BT192" s="160"/>
      <c r="CA192" s="176"/>
      <c r="CB192" s="181"/>
    </row>
    <row r="193" spans="2:83" ht="14.4" customHeight="1">
      <c r="B193" s="139"/>
      <c r="C193" s="139"/>
      <c r="E193" s="663" t="s">
        <v>2790</v>
      </c>
      <c r="F193" s="1015">
        <f>IF(F189="",0,SUM(F189:G190))</f>
        <v>0</v>
      </c>
      <c r="G193" s="1015"/>
      <c r="H193" s="139" t="s">
        <v>2791</v>
      </c>
      <c r="I193" s="139"/>
      <c r="J193" s="139"/>
      <c r="K193" s="176"/>
      <c r="L193" s="181"/>
      <c r="M193" s="181"/>
      <c r="N193" s="160"/>
      <c r="O193" s="160"/>
      <c r="P193" s="160"/>
      <c r="Q193" s="160"/>
      <c r="R193" s="160"/>
      <c r="S193" s="160"/>
      <c r="T193" s="160"/>
      <c r="AA193" s="176"/>
      <c r="AB193" s="181"/>
      <c r="BB193" s="139"/>
      <c r="BC193" s="139"/>
      <c r="BE193" s="663" t="s">
        <v>2790</v>
      </c>
      <c r="BF193" s="1015">
        <v>10</v>
      </c>
      <c r="BG193" s="1015"/>
      <c r="BH193" s="139" t="s">
        <v>67</v>
      </c>
      <c r="BI193" s="139"/>
      <c r="BJ193" s="139"/>
      <c r="BK193" s="176"/>
      <c r="BL193" s="181"/>
      <c r="BM193" s="181"/>
      <c r="BN193" s="160"/>
      <c r="BO193" s="160"/>
      <c r="BP193" s="160"/>
      <c r="BQ193" s="160"/>
      <c r="BR193" s="160"/>
      <c r="BS193" s="160"/>
      <c r="BT193" s="160"/>
      <c r="CA193" s="176"/>
      <c r="CB193" s="181"/>
    </row>
    <row r="194" spans="2:83" ht="14.4" customHeight="1">
      <c r="B194" s="139"/>
      <c r="C194" s="139"/>
      <c r="E194" s="663" t="s">
        <v>2806</v>
      </c>
      <c r="F194" s="1016">
        <f>IFERROR((F193/F192),0)</f>
        <v>0</v>
      </c>
      <c r="G194" s="1016"/>
      <c r="H194" s="139" t="s">
        <v>2792</v>
      </c>
      <c r="I194" s="139"/>
      <c r="J194" s="139"/>
      <c r="K194" s="176"/>
      <c r="L194" s="181"/>
      <c r="M194" s="181"/>
      <c r="N194" s="160"/>
      <c r="O194" s="160"/>
      <c r="P194" s="160"/>
      <c r="Q194" s="160"/>
      <c r="R194" s="160"/>
      <c r="S194" s="160"/>
      <c r="T194" s="160"/>
      <c r="AA194" s="176"/>
      <c r="AB194" s="181"/>
      <c r="BB194" s="139"/>
      <c r="BC194" s="139"/>
      <c r="BE194" s="663" t="s">
        <v>2806</v>
      </c>
      <c r="BF194" s="1016">
        <v>0.66666666666666663</v>
      </c>
      <c r="BG194" s="1016"/>
      <c r="BH194" s="139" t="s">
        <v>392</v>
      </c>
      <c r="BI194" s="139"/>
      <c r="BJ194" s="139"/>
      <c r="BK194" s="176"/>
      <c r="BL194" s="181"/>
      <c r="BM194" s="181"/>
      <c r="BN194" s="160"/>
      <c r="BO194" s="160"/>
      <c r="BP194" s="160"/>
      <c r="BQ194" s="160"/>
      <c r="BR194" s="160"/>
      <c r="BS194" s="160"/>
      <c r="BT194" s="160"/>
      <c r="CA194" s="176"/>
      <c r="CB194" s="181"/>
    </row>
    <row r="195" spans="2:83" ht="14.4" customHeight="1">
      <c r="B195" s="139"/>
      <c r="C195" s="139"/>
      <c r="D195" s="664" t="str">
        <f>"※ （２．（１）太陽光発電システム総出力 "&amp;IF(G31="","　　　",FIXED(G31,1,FALSE))&amp;" kW 以下）"</f>
        <v>※ （２．（１）太陽光発電システム総出力 　　　 kW 以下）</v>
      </c>
      <c r="E195" s="665"/>
      <c r="F195" s="665"/>
      <c r="G195" s="665"/>
      <c r="H195" s="665"/>
      <c r="I195" s="139"/>
      <c r="J195" s="139"/>
      <c r="K195" s="139"/>
      <c r="L195" s="180"/>
      <c r="M195" s="182"/>
      <c r="AA195" s="139"/>
      <c r="AB195" s="180"/>
      <c r="BB195" s="139"/>
      <c r="BC195" s="139"/>
      <c r="BD195" s="664" t="str">
        <f>"※ （２．（１）太陽光発電システム総出力 "&amp;IF(BG31="","　　　",FIXED(BG31,1,FALSE))&amp;" kW 以下）"</f>
        <v>※ （２．（１）太陽光発電システム総出力 　　　 kW 以下）</v>
      </c>
      <c r="BE195" s="665"/>
      <c r="BF195" s="665"/>
      <c r="BG195" s="665"/>
      <c r="BH195" s="665"/>
      <c r="BI195" s="665"/>
      <c r="BJ195" s="139"/>
      <c r="BK195" s="139"/>
      <c r="BL195" s="180"/>
      <c r="BM195" s="182"/>
      <c r="CA195" s="139"/>
      <c r="CB195" s="180"/>
    </row>
    <row r="196" spans="2:83" ht="14.4" customHeight="1"/>
    <row r="197" spans="2:83" ht="14.4" customHeight="1">
      <c r="F197" s="128"/>
      <c r="G197" s="128"/>
      <c r="H197" s="128"/>
      <c r="I197" s="128"/>
      <c r="BF197" s="128"/>
      <c r="BG197" s="128"/>
      <c r="BH197" s="128"/>
      <c r="BI197" s="128"/>
    </row>
    <row r="198" spans="2:83" ht="14.4" customHeight="1">
      <c r="F198" s="128"/>
      <c r="G198" s="128"/>
      <c r="H198" s="128"/>
      <c r="I198" s="128"/>
      <c r="BF198" s="128"/>
      <c r="BG198" s="128"/>
      <c r="BH198" s="128"/>
      <c r="BI198" s="128"/>
    </row>
    <row r="199" spans="2:83" ht="14.4" customHeight="1">
      <c r="B199" s="2" t="s">
        <v>2359</v>
      </c>
      <c r="F199" s="128"/>
      <c r="G199" s="128"/>
      <c r="H199" s="128"/>
      <c r="I199" s="128"/>
      <c r="BB199" s="2" t="s">
        <v>2359</v>
      </c>
      <c r="BF199" s="128"/>
      <c r="BG199" s="128"/>
      <c r="BH199" s="128"/>
      <c r="BI199" s="128"/>
    </row>
    <row r="200" spans="2:83" ht="14.4" customHeight="1">
      <c r="B200" s="2" t="s">
        <v>99</v>
      </c>
      <c r="M200" s="84"/>
      <c r="BB200" s="2" t="s">
        <v>99</v>
      </c>
      <c r="BM200" s="84"/>
    </row>
    <row r="201" spans="2:83" ht="14.4" customHeight="1">
      <c r="C201" s="2" t="s">
        <v>2710</v>
      </c>
      <c r="BC201" s="2" t="s">
        <v>2710</v>
      </c>
    </row>
    <row r="202" spans="2:83" ht="14.4" customHeight="1">
      <c r="E202" s="34"/>
      <c r="BE202" s="34"/>
    </row>
    <row r="203" spans="2:83" ht="14.4" customHeight="1">
      <c r="B203" s="2" t="s">
        <v>2360</v>
      </c>
      <c r="E203" s="34"/>
      <c r="G203" s="34"/>
      <c r="BB203" s="2" t="s">
        <v>2360</v>
      </c>
      <c r="BE203" s="34"/>
      <c r="BG203" s="34"/>
    </row>
    <row r="204" spans="2:83" ht="14.4" customHeight="1">
      <c r="C204" s="2" t="s">
        <v>2710</v>
      </c>
      <c r="E204" s="34"/>
      <c r="G204" s="34"/>
      <c r="BC204" s="2" t="s">
        <v>2710</v>
      </c>
      <c r="BE204" s="34"/>
      <c r="BG204" s="34"/>
    </row>
    <row r="205" spans="2:83" ht="14.4" customHeight="1"/>
    <row r="206" spans="2:83" ht="18" customHeight="1"/>
    <row r="207" spans="2:83" ht="7.5" customHeight="1">
      <c r="C207" s="34"/>
      <c r="D207" s="34"/>
      <c r="E207" s="98"/>
      <c r="F207" s="98"/>
      <c r="G207" s="98"/>
      <c r="H207" s="98"/>
      <c r="I207" s="98"/>
      <c r="J207" s="34"/>
      <c r="K207" s="34"/>
      <c r="L207" s="160"/>
      <c r="M207" s="160"/>
      <c r="N207" s="160"/>
      <c r="O207" s="160"/>
      <c r="P207" s="160"/>
      <c r="Q207" s="160"/>
      <c r="R207" s="160"/>
      <c r="S207" s="160"/>
      <c r="T207" s="160"/>
      <c r="U207" s="160"/>
      <c r="V207" s="160"/>
      <c r="W207" s="160"/>
      <c r="X207" s="160"/>
      <c r="Y207" s="662"/>
      <c r="AA207" s="34"/>
      <c r="AB207" s="160"/>
      <c r="AC207" s="662"/>
      <c r="AD207" s="662"/>
      <c r="BC207" s="34"/>
      <c r="BD207" s="34"/>
      <c r="BE207" s="98"/>
      <c r="BF207" s="98"/>
      <c r="BG207" s="98"/>
      <c r="BH207" s="98"/>
      <c r="BI207" s="98"/>
      <c r="BJ207" s="34"/>
      <c r="BK207" s="34"/>
      <c r="BL207" s="160"/>
      <c r="BM207" s="160"/>
      <c r="BN207" s="160"/>
      <c r="BO207" s="160"/>
      <c r="BP207" s="160"/>
      <c r="BQ207" s="160"/>
      <c r="BR207" s="160"/>
      <c r="BS207" s="160"/>
      <c r="BT207" s="160"/>
      <c r="BU207" s="160"/>
      <c r="BV207" s="160"/>
      <c r="BW207" s="160"/>
      <c r="BX207" s="160"/>
      <c r="BY207" s="662"/>
      <c r="CA207" s="34"/>
      <c r="CB207" s="160"/>
      <c r="CC207" s="662"/>
      <c r="CD207" s="662"/>
    </row>
    <row r="208" spans="2:83" ht="7.5" customHeight="1">
      <c r="D208" s="34"/>
      <c r="E208" s="98"/>
      <c r="F208" s="98"/>
      <c r="G208" s="98"/>
      <c r="H208" s="98"/>
      <c r="I208" s="98"/>
      <c r="J208" s="34"/>
      <c r="K208" s="34"/>
      <c r="L208" s="160"/>
      <c r="M208" s="160"/>
      <c r="N208" s="160"/>
      <c r="O208" s="160"/>
      <c r="P208" s="160"/>
      <c r="Q208" s="160"/>
      <c r="R208" s="160"/>
      <c r="S208" s="160"/>
      <c r="T208" s="160"/>
      <c r="U208" s="160"/>
      <c r="V208" s="160"/>
      <c r="W208" s="160"/>
      <c r="X208" s="160"/>
      <c r="Y208" s="662"/>
      <c r="AA208" s="34"/>
      <c r="AB208" s="160"/>
      <c r="AC208" s="662"/>
      <c r="AD208" s="662"/>
      <c r="AE208" s="34"/>
      <c r="BD208" s="34"/>
      <c r="BE208" s="98"/>
      <c r="BF208" s="98"/>
      <c r="BG208" s="98"/>
      <c r="BH208" s="98"/>
      <c r="BI208" s="98"/>
      <c r="BJ208" s="34"/>
      <c r="BK208" s="34"/>
      <c r="BL208" s="160"/>
      <c r="BM208" s="160"/>
      <c r="BN208" s="160"/>
      <c r="BO208" s="160"/>
      <c r="BP208" s="160"/>
      <c r="BQ208" s="160"/>
      <c r="BR208" s="160"/>
      <c r="BS208" s="160"/>
      <c r="BT208" s="160"/>
      <c r="BU208" s="160"/>
      <c r="BV208" s="160"/>
      <c r="BW208" s="160"/>
      <c r="BX208" s="160"/>
      <c r="BY208" s="662"/>
      <c r="CA208" s="34"/>
      <c r="CB208" s="160"/>
      <c r="CC208" s="662"/>
      <c r="CD208" s="662"/>
      <c r="CE208" s="34"/>
    </row>
    <row r="211" spans="2:67" ht="13.5" customHeight="1">
      <c r="N211" s="84"/>
      <c r="O211" s="84"/>
      <c r="BN211" s="84"/>
      <c r="BO211" s="84"/>
    </row>
    <row r="212" spans="2:67" ht="13.5" customHeight="1">
      <c r="N212" s="84"/>
      <c r="O212" s="84"/>
      <c r="BN212" s="84"/>
      <c r="BO212" s="84"/>
    </row>
    <row r="213" spans="2:67" ht="18" customHeight="1">
      <c r="N213" s="84"/>
      <c r="O213" s="84"/>
      <c r="BN213" s="84"/>
      <c r="BO213" s="84"/>
    </row>
    <row r="214" spans="2:67">
      <c r="C214" s="128"/>
      <c r="N214" s="84"/>
      <c r="O214" s="84"/>
      <c r="BC214" s="128"/>
      <c r="BN214" s="84"/>
      <c r="BO214" s="84"/>
    </row>
    <row r="215" spans="2:67" ht="18" customHeight="1">
      <c r="B215" s="2" t="s">
        <v>2395</v>
      </c>
      <c r="BB215" s="2" t="s">
        <v>2395</v>
      </c>
    </row>
    <row r="216" spans="2:67" ht="13.5" customHeight="1"/>
    <row r="217" spans="2:67" ht="13.5" customHeight="1">
      <c r="B217" s="2" t="s">
        <v>2802</v>
      </c>
      <c r="BB217" s="2" t="s">
        <v>2802</v>
      </c>
    </row>
    <row r="218" spans="2:67" ht="30" customHeight="1">
      <c r="C218" s="1017" t="s">
        <v>2972</v>
      </c>
      <c r="D218" s="1017"/>
      <c r="E218" s="1017"/>
      <c r="F218" s="1017"/>
      <c r="G218" s="1017"/>
      <c r="H218" s="1017"/>
      <c r="I218" s="1017"/>
      <c r="J218" s="1017"/>
      <c r="BC218" s="1017" t="s">
        <v>2972</v>
      </c>
      <c r="BD218" s="1017"/>
      <c r="BE218" s="1017"/>
      <c r="BF218" s="1017"/>
      <c r="BG218" s="1017"/>
      <c r="BH218" s="1017"/>
      <c r="BI218" s="1017"/>
      <c r="BJ218" s="1017"/>
    </row>
    <row r="219" spans="2:67" ht="13.5" customHeight="1">
      <c r="B219" s="139"/>
      <c r="C219" s="139"/>
      <c r="D219" s="139"/>
      <c r="E219" s="139"/>
      <c r="F219" s="139"/>
      <c r="G219" s="139"/>
      <c r="H219" s="139"/>
      <c r="I219" s="139"/>
      <c r="J219" s="139"/>
      <c r="K219" s="139"/>
      <c r="BB219" s="139"/>
      <c r="BC219" s="139"/>
      <c r="BD219" s="139"/>
      <c r="BE219" s="139"/>
      <c r="BF219" s="139"/>
      <c r="BG219" s="139"/>
      <c r="BH219" s="139"/>
      <c r="BI219" s="139"/>
      <c r="BJ219" s="139"/>
      <c r="BK219" s="139"/>
    </row>
    <row r="220" spans="2:67" ht="13.5" customHeight="1">
      <c r="B220" s="139"/>
      <c r="C220" s="1111" t="s">
        <v>2794</v>
      </c>
      <c r="D220" s="1112"/>
      <c r="E220" s="1135"/>
      <c r="F220" s="1135"/>
      <c r="G220" s="1135"/>
      <c r="H220" s="1135"/>
      <c r="I220" s="1136" t="s">
        <v>2799</v>
      </c>
      <c r="J220" s="1115"/>
      <c r="K220" s="1115"/>
      <c r="L220" s="1115"/>
      <c r="BB220" s="139"/>
      <c r="BC220" s="984" t="s">
        <v>2794</v>
      </c>
      <c r="BD220" s="985"/>
      <c r="BE220" s="1009"/>
      <c r="BF220" s="1010"/>
      <c r="BG220" s="1009"/>
      <c r="BH220" s="1010"/>
      <c r="BI220" s="1011" t="s">
        <v>2799</v>
      </c>
      <c r="BJ220" s="1012"/>
      <c r="BK220" s="1012"/>
      <c r="BL220" s="1013"/>
    </row>
    <row r="221" spans="2:67" ht="13.5" customHeight="1">
      <c r="B221" s="139"/>
      <c r="C221" s="1111" t="s">
        <v>2795</v>
      </c>
      <c r="D221" s="1112"/>
      <c r="E221" s="1107"/>
      <c r="F221" s="1108"/>
      <c r="G221" s="1108"/>
      <c r="H221" s="1108"/>
      <c r="I221" s="1109"/>
      <c r="J221" s="1109"/>
      <c r="K221" s="1109"/>
      <c r="L221" s="1110"/>
      <c r="BB221" s="139"/>
      <c r="BC221" s="984" t="s">
        <v>2442</v>
      </c>
      <c r="BD221" s="985"/>
      <c r="BE221" s="986"/>
      <c r="BF221" s="987"/>
      <c r="BG221" s="987"/>
      <c r="BH221" s="987"/>
      <c r="BI221" s="987"/>
      <c r="BJ221" s="987"/>
      <c r="BK221" s="987"/>
      <c r="BL221" s="988"/>
    </row>
    <row r="222" spans="2:67" ht="13.5" customHeight="1">
      <c r="B222" s="139"/>
      <c r="C222" s="1111" t="s">
        <v>2881</v>
      </c>
      <c r="D222" s="1112"/>
      <c r="E222" s="1107"/>
      <c r="F222" s="1108"/>
      <c r="G222" s="1108"/>
      <c r="H222" s="1108"/>
      <c r="I222" s="1109"/>
      <c r="J222" s="1109"/>
      <c r="K222" s="1109"/>
      <c r="L222" s="1110"/>
      <c r="BB222" s="139"/>
      <c r="BC222" s="984" t="s">
        <v>2881</v>
      </c>
      <c r="BD222" s="985"/>
      <c r="BE222" s="986"/>
      <c r="BF222" s="987"/>
      <c r="BG222" s="987"/>
      <c r="BH222" s="987"/>
      <c r="BI222" s="987"/>
      <c r="BJ222" s="987"/>
      <c r="BK222" s="987"/>
      <c r="BL222" s="988"/>
    </row>
    <row r="223" spans="2:67" ht="13.5" customHeight="1">
      <c r="B223" s="139"/>
      <c r="C223" s="1111" t="s">
        <v>2796</v>
      </c>
      <c r="D223" s="1112"/>
      <c r="E223" s="1107"/>
      <c r="F223" s="1109"/>
      <c r="G223" s="1109"/>
      <c r="H223" s="1109"/>
      <c r="I223" s="1109"/>
      <c r="J223" s="1109"/>
      <c r="K223" s="1109"/>
      <c r="L223" s="1110"/>
      <c r="BB223" s="139"/>
      <c r="BC223" s="984" t="s">
        <v>2796</v>
      </c>
      <c r="BD223" s="985"/>
      <c r="BE223" s="986"/>
      <c r="BF223" s="987"/>
      <c r="BG223" s="987"/>
      <c r="BH223" s="987"/>
      <c r="BI223" s="987"/>
      <c r="BJ223" s="987"/>
      <c r="BK223" s="987"/>
      <c r="BL223" s="988"/>
    </row>
    <row r="224" spans="2:67" ht="13.5" customHeight="1">
      <c r="B224" s="139"/>
      <c r="C224" s="1111" t="s">
        <v>506</v>
      </c>
      <c r="D224" s="1112"/>
      <c r="E224" s="1107"/>
      <c r="F224" s="1109"/>
      <c r="G224" s="1109"/>
      <c r="H224" s="1109"/>
      <c r="I224" s="1109"/>
      <c r="J224" s="1109"/>
      <c r="K224" s="1109"/>
      <c r="L224" s="1110"/>
      <c r="BB224" s="139"/>
      <c r="BC224" s="984" t="s">
        <v>506</v>
      </c>
      <c r="BD224" s="985"/>
      <c r="BE224" s="986"/>
      <c r="BF224" s="987"/>
      <c r="BG224" s="987"/>
      <c r="BH224" s="987"/>
      <c r="BI224" s="987"/>
      <c r="BJ224" s="987"/>
      <c r="BK224" s="987"/>
      <c r="BL224" s="988"/>
    </row>
    <row r="225" spans="2:71" ht="13.5" customHeight="1">
      <c r="B225" s="139"/>
      <c r="C225" s="1111" t="s">
        <v>2797</v>
      </c>
      <c r="D225" s="1112"/>
      <c r="E225" s="1107"/>
      <c r="F225" s="1108"/>
      <c r="G225" s="1108"/>
      <c r="H225" s="1108"/>
      <c r="I225" s="1109"/>
      <c r="J225" s="1109"/>
      <c r="K225" s="1109"/>
      <c r="L225" s="1110"/>
      <c r="BB225" s="139"/>
      <c r="BC225" s="984" t="s">
        <v>2797</v>
      </c>
      <c r="BD225" s="985"/>
      <c r="BE225" s="986"/>
      <c r="BF225" s="987"/>
      <c r="BG225" s="987"/>
      <c r="BH225" s="987"/>
      <c r="BI225" s="987"/>
      <c r="BJ225" s="987"/>
      <c r="BK225" s="987"/>
      <c r="BL225" s="988"/>
    </row>
    <row r="226" spans="2:71" ht="13.5" customHeight="1">
      <c r="B226" s="139"/>
      <c r="C226" s="1111" t="s">
        <v>2798</v>
      </c>
      <c r="D226" s="1112"/>
      <c r="E226" s="1107"/>
      <c r="F226" s="1108"/>
      <c r="G226" s="1108"/>
      <c r="H226" s="1108"/>
      <c r="I226" s="1109"/>
      <c r="J226" s="1109"/>
      <c r="K226" s="1109"/>
      <c r="L226" s="1110"/>
      <c r="BB226" s="139"/>
      <c r="BC226" s="984" t="s">
        <v>507</v>
      </c>
      <c r="BD226" s="985"/>
      <c r="BE226" s="986"/>
      <c r="BF226" s="987"/>
      <c r="BG226" s="987"/>
      <c r="BH226" s="987"/>
      <c r="BI226" s="987"/>
      <c r="BJ226" s="987"/>
      <c r="BK226" s="987"/>
      <c r="BL226" s="988"/>
    </row>
    <row r="227" spans="2:71" ht="13.5" customHeight="1">
      <c r="B227" s="139"/>
      <c r="C227" s="179"/>
      <c r="D227" s="179"/>
      <c r="E227" s="179"/>
      <c r="F227" s="179"/>
      <c r="G227" s="179"/>
      <c r="H227" s="179"/>
      <c r="I227" s="179"/>
      <c r="J227" s="179"/>
      <c r="K227" s="179"/>
      <c r="L227" s="556"/>
      <c r="BB227" s="139"/>
      <c r="BC227" s="179"/>
      <c r="BD227" s="179"/>
      <c r="BE227" s="179"/>
      <c r="BF227" s="179"/>
      <c r="BG227" s="179"/>
      <c r="BH227" s="179"/>
      <c r="BI227" s="179"/>
      <c r="BJ227" s="179"/>
      <c r="BK227" s="179"/>
      <c r="BL227" s="556"/>
    </row>
    <row r="228" spans="2:71" ht="13.5" customHeight="1">
      <c r="B228" s="139"/>
      <c r="C228" s="1111" t="s">
        <v>2800</v>
      </c>
      <c r="D228" s="1112"/>
      <c r="E228" s="1135"/>
      <c r="F228" s="1135"/>
      <c r="G228" s="1135"/>
      <c r="H228" s="1135"/>
      <c r="I228" s="1136" t="s">
        <v>2799</v>
      </c>
      <c r="J228" s="1115"/>
      <c r="K228" s="1115"/>
      <c r="L228" s="1115"/>
      <c r="BB228" s="139"/>
      <c r="BC228" s="984" t="s">
        <v>2800</v>
      </c>
      <c r="BD228" s="985"/>
      <c r="BE228" s="1009"/>
      <c r="BF228" s="1010"/>
      <c r="BG228" s="1009"/>
      <c r="BH228" s="1010"/>
      <c r="BI228" s="1011" t="s">
        <v>2799</v>
      </c>
      <c r="BJ228" s="1012"/>
      <c r="BK228" s="1012"/>
      <c r="BL228" s="1013"/>
    </row>
    <row r="229" spans="2:71" ht="13.5" customHeight="1">
      <c r="B229" s="139"/>
      <c r="C229" s="1111" t="s">
        <v>2795</v>
      </c>
      <c r="D229" s="1112"/>
      <c r="E229" s="1107"/>
      <c r="F229" s="1108"/>
      <c r="G229" s="1108"/>
      <c r="H229" s="1108"/>
      <c r="I229" s="1109"/>
      <c r="J229" s="1109"/>
      <c r="K229" s="1109"/>
      <c r="L229" s="1110"/>
      <c r="BB229" s="139"/>
      <c r="BC229" s="984" t="s">
        <v>2442</v>
      </c>
      <c r="BD229" s="985"/>
      <c r="BE229" s="986"/>
      <c r="BF229" s="987"/>
      <c r="BG229" s="987"/>
      <c r="BH229" s="987"/>
      <c r="BI229" s="987"/>
      <c r="BJ229" s="987"/>
      <c r="BK229" s="987"/>
      <c r="BL229" s="988"/>
    </row>
    <row r="230" spans="2:71" ht="13.5" customHeight="1">
      <c r="B230" s="139"/>
      <c r="C230" s="1111" t="s">
        <v>2881</v>
      </c>
      <c r="D230" s="1112"/>
      <c r="E230" s="1107"/>
      <c r="F230" s="1108"/>
      <c r="G230" s="1108"/>
      <c r="H230" s="1108"/>
      <c r="I230" s="1109"/>
      <c r="J230" s="1109"/>
      <c r="K230" s="1109"/>
      <c r="L230" s="1110"/>
      <c r="BB230" s="139"/>
      <c r="BC230" s="984" t="s">
        <v>2881</v>
      </c>
      <c r="BD230" s="985"/>
      <c r="BE230" s="986"/>
      <c r="BF230" s="987"/>
      <c r="BG230" s="987"/>
      <c r="BH230" s="987"/>
      <c r="BI230" s="987"/>
      <c r="BJ230" s="987"/>
      <c r="BK230" s="987"/>
      <c r="BL230" s="988"/>
    </row>
    <row r="231" spans="2:71" ht="13.5" customHeight="1">
      <c r="B231" s="139"/>
      <c r="C231" s="1111" t="s">
        <v>2796</v>
      </c>
      <c r="D231" s="1112"/>
      <c r="E231" s="1107"/>
      <c r="F231" s="1108"/>
      <c r="G231" s="1108"/>
      <c r="H231" s="1108"/>
      <c r="I231" s="1109"/>
      <c r="J231" s="1109"/>
      <c r="K231" s="1109"/>
      <c r="L231" s="1110"/>
      <c r="BB231" s="139"/>
      <c r="BC231" s="984" t="s">
        <v>2796</v>
      </c>
      <c r="BD231" s="985"/>
      <c r="BE231" s="986"/>
      <c r="BF231" s="987"/>
      <c r="BG231" s="987"/>
      <c r="BH231" s="987"/>
      <c r="BI231" s="987"/>
      <c r="BJ231" s="987"/>
      <c r="BK231" s="987"/>
      <c r="BL231" s="988"/>
    </row>
    <row r="232" spans="2:71" ht="13.5" customHeight="1">
      <c r="B232" s="139"/>
      <c r="C232" s="1111" t="s">
        <v>506</v>
      </c>
      <c r="D232" s="1112"/>
      <c r="E232" s="1107"/>
      <c r="F232" s="1109"/>
      <c r="G232" s="1109"/>
      <c r="H232" s="1109"/>
      <c r="I232" s="1109"/>
      <c r="J232" s="1109"/>
      <c r="K232" s="1109"/>
      <c r="L232" s="1110"/>
      <c r="BB232" s="139"/>
      <c r="BC232" s="984" t="s">
        <v>506</v>
      </c>
      <c r="BD232" s="985"/>
      <c r="BE232" s="986"/>
      <c r="BF232" s="987"/>
      <c r="BG232" s="987"/>
      <c r="BH232" s="987"/>
      <c r="BI232" s="987"/>
      <c r="BJ232" s="987"/>
      <c r="BK232" s="987"/>
      <c r="BL232" s="988"/>
    </row>
    <row r="233" spans="2:71" ht="13.5" customHeight="1">
      <c r="B233" s="139"/>
      <c r="C233" s="1111" t="s">
        <v>2797</v>
      </c>
      <c r="D233" s="1112"/>
      <c r="E233" s="1107"/>
      <c r="F233" s="1108"/>
      <c r="G233" s="1108"/>
      <c r="H233" s="1108"/>
      <c r="I233" s="1109"/>
      <c r="J233" s="1109"/>
      <c r="K233" s="1109"/>
      <c r="L233" s="1110"/>
      <c r="BB233" s="139"/>
      <c r="BC233" s="984" t="s">
        <v>2797</v>
      </c>
      <c r="BD233" s="985"/>
      <c r="BE233" s="986"/>
      <c r="BF233" s="987"/>
      <c r="BG233" s="987"/>
      <c r="BH233" s="987"/>
      <c r="BI233" s="987"/>
      <c r="BJ233" s="987"/>
      <c r="BK233" s="987"/>
      <c r="BL233" s="988"/>
    </row>
    <row r="234" spans="2:71" ht="13.5" customHeight="1">
      <c r="B234" s="139"/>
      <c r="C234" s="1111" t="s">
        <v>2798</v>
      </c>
      <c r="D234" s="1112"/>
      <c r="E234" s="1107"/>
      <c r="F234" s="1108"/>
      <c r="G234" s="1108"/>
      <c r="H234" s="1108"/>
      <c r="I234" s="1109"/>
      <c r="J234" s="1109"/>
      <c r="K234" s="1109"/>
      <c r="L234" s="1110"/>
      <c r="BB234" s="139"/>
      <c r="BC234" s="984" t="s">
        <v>507</v>
      </c>
      <c r="BD234" s="985"/>
      <c r="BE234" s="986"/>
      <c r="BF234" s="987"/>
      <c r="BG234" s="987"/>
      <c r="BH234" s="987"/>
      <c r="BI234" s="987"/>
      <c r="BJ234" s="987"/>
      <c r="BK234" s="987"/>
      <c r="BL234" s="988"/>
    </row>
    <row r="235" spans="2:71" ht="13.5" customHeight="1">
      <c r="B235" s="139"/>
      <c r="C235" s="179"/>
      <c r="D235" s="179"/>
      <c r="E235" s="179"/>
      <c r="F235" s="179"/>
      <c r="G235" s="179"/>
      <c r="H235" s="179"/>
      <c r="I235" s="179"/>
      <c r="J235" s="179"/>
      <c r="K235" s="179"/>
      <c r="L235" s="556"/>
      <c r="BB235" s="139"/>
      <c r="BC235" s="179"/>
      <c r="BD235" s="179"/>
      <c r="BE235" s="179"/>
      <c r="BF235" s="179"/>
      <c r="BG235" s="179"/>
      <c r="BH235" s="179"/>
      <c r="BI235" s="179"/>
      <c r="BJ235" s="179"/>
      <c r="BK235" s="179"/>
      <c r="BL235" s="556"/>
    </row>
    <row r="236" spans="2:71" ht="13.5" customHeight="1">
      <c r="B236" s="139"/>
      <c r="C236" s="1111" t="s">
        <v>2800</v>
      </c>
      <c r="D236" s="1112"/>
      <c r="E236" s="1135"/>
      <c r="F236" s="1135"/>
      <c r="G236" s="1135"/>
      <c r="H236" s="1135"/>
      <c r="I236" s="1136" t="s">
        <v>2799</v>
      </c>
      <c r="J236" s="1115"/>
      <c r="K236" s="1115"/>
      <c r="L236" s="1115"/>
      <c r="M236" s="159"/>
      <c r="N236" s="161"/>
      <c r="O236" s="161"/>
      <c r="P236" s="161"/>
      <c r="Q236" s="161"/>
      <c r="R236" s="161"/>
      <c r="S236" s="161"/>
      <c r="BB236" s="139"/>
      <c r="BC236" s="984" t="s">
        <v>2800</v>
      </c>
      <c r="BD236" s="985"/>
      <c r="BE236" s="1009"/>
      <c r="BF236" s="1010"/>
      <c r="BG236" s="1009"/>
      <c r="BH236" s="1010"/>
      <c r="BI236" s="1011" t="s">
        <v>2799</v>
      </c>
      <c r="BJ236" s="1012"/>
      <c r="BK236" s="1012"/>
      <c r="BL236" s="1013"/>
      <c r="BM236" s="159"/>
      <c r="BN236" s="161"/>
      <c r="BO236" s="161"/>
      <c r="BP236" s="161"/>
      <c r="BQ236" s="161"/>
      <c r="BR236" s="161"/>
      <c r="BS236" s="161"/>
    </row>
    <row r="237" spans="2:71" ht="13.5" customHeight="1">
      <c r="B237" s="139"/>
      <c r="C237" s="1111" t="s">
        <v>2795</v>
      </c>
      <c r="D237" s="1112"/>
      <c r="E237" s="1107"/>
      <c r="F237" s="1108"/>
      <c r="G237" s="1108"/>
      <c r="H237" s="1108"/>
      <c r="I237" s="1109"/>
      <c r="J237" s="1109"/>
      <c r="K237" s="1109"/>
      <c r="L237" s="1110"/>
      <c r="BB237" s="139"/>
      <c r="BC237" s="984" t="s">
        <v>2442</v>
      </c>
      <c r="BD237" s="985"/>
      <c r="BE237" s="986"/>
      <c r="BF237" s="987"/>
      <c r="BG237" s="987"/>
      <c r="BH237" s="987"/>
      <c r="BI237" s="987"/>
      <c r="BJ237" s="987"/>
      <c r="BK237" s="987"/>
      <c r="BL237" s="988"/>
    </row>
    <row r="238" spans="2:71" ht="13.5" customHeight="1">
      <c r="B238" s="139"/>
      <c r="C238" s="1111" t="s">
        <v>2881</v>
      </c>
      <c r="D238" s="1112"/>
      <c r="E238" s="1107"/>
      <c r="F238" s="1108"/>
      <c r="G238" s="1108"/>
      <c r="H238" s="1108"/>
      <c r="I238" s="1109"/>
      <c r="J238" s="1109"/>
      <c r="K238" s="1109"/>
      <c r="L238" s="1110"/>
      <c r="BB238" s="139"/>
      <c r="BC238" s="984" t="s">
        <v>2881</v>
      </c>
      <c r="BD238" s="985"/>
      <c r="BE238" s="986"/>
      <c r="BF238" s="987"/>
      <c r="BG238" s="987"/>
      <c r="BH238" s="987"/>
      <c r="BI238" s="987"/>
      <c r="BJ238" s="987"/>
      <c r="BK238" s="987"/>
      <c r="BL238" s="988"/>
    </row>
    <row r="239" spans="2:71" ht="13.5" customHeight="1">
      <c r="B239" s="139"/>
      <c r="C239" s="1111" t="s">
        <v>2796</v>
      </c>
      <c r="D239" s="1112"/>
      <c r="E239" s="1107"/>
      <c r="F239" s="1108"/>
      <c r="G239" s="1108"/>
      <c r="H239" s="1108"/>
      <c r="I239" s="1109"/>
      <c r="J239" s="1109"/>
      <c r="K239" s="1109"/>
      <c r="L239" s="1110"/>
      <c r="BB239" s="139"/>
      <c r="BC239" s="984" t="s">
        <v>2796</v>
      </c>
      <c r="BD239" s="985"/>
      <c r="BE239" s="986"/>
      <c r="BF239" s="987"/>
      <c r="BG239" s="987"/>
      <c r="BH239" s="987"/>
      <c r="BI239" s="987"/>
      <c r="BJ239" s="987"/>
      <c r="BK239" s="987"/>
      <c r="BL239" s="988"/>
    </row>
    <row r="240" spans="2:71" ht="13.5" customHeight="1">
      <c r="B240" s="139"/>
      <c r="C240" s="1111" t="s">
        <v>506</v>
      </c>
      <c r="D240" s="1112"/>
      <c r="E240" s="1107"/>
      <c r="F240" s="1109"/>
      <c r="G240" s="1109"/>
      <c r="H240" s="1109"/>
      <c r="I240" s="1109"/>
      <c r="J240" s="1109"/>
      <c r="K240" s="1109"/>
      <c r="L240" s="1110"/>
      <c r="BB240" s="139"/>
      <c r="BC240" s="984" t="s">
        <v>506</v>
      </c>
      <c r="BD240" s="985"/>
      <c r="BE240" s="986"/>
      <c r="BF240" s="987"/>
      <c r="BG240" s="987"/>
      <c r="BH240" s="987"/>
      <c r="BI240" s="987"/>
      <c r="BJ240" s="987"/>
      <c r="BK240" s="987"/>
      <c r="BL240" s="988"/>
    </row>
    <row r="241" spans="2:81" ht="13.5" customHeight="1">
      <c r="B241" s="139"/>
      <c r="C241" s="1111" t="s">
        <v>2797</v>
      </c>
      <c r="D241" s="1112"/>
      <c r="E241" s="1107"/>
      <c r="F241" s="1108"/>
      <c r="G241" s="1108"/>
      <c r="H241" s="1108"/>
      <c r="I241" s="1109"/>
      <c r="J241" s="1109"/>
      <c r="K241" s="1109"/>
      <c r="L241" s="1110"/>
      <c r="BB241" s="139"/>
      <c r="BC241" s="984" t="s">
        <v>2797</v>
      </c>
      <c r="BD241" s="985"/>
      <c r="BE241" s="986"/>
      <c r="BF241" s="987"/>
      <c r="BG241" s="987"/>
      <c r="BH241" s="987"/>
      <c r="BI241" s="987"/>
      <c r="BJ241" s="987"/>
      <c r="BK241" s="987"/>
      <c r="BL241" s="988"/>
    </row>
    <row r="242" spans="2:81" ht="13.5" customHeight="1">
      <c r="B242" s="139"/>
      <c r="C242" s="1111" t="s">
        <v>2798</v>
      </c>
      <c r="D242" s="1112"/>
      <c r="E242" s="1107"/>
      <c r="F242" s="1108"/>
      <c r="G242" s="1108"/>
      <c r="H242" s="1108"/>
      <c r="I242" s="1109"/>
      <c r="J242" s="1109"/>
      <c r="K242" s="1109"/>
      <c r="L242" s="1110"/>
      <c r="BB242" s="139"/>
      <c r="BC242" s="984" t="s">
        <v>507</v>
      </c>
      <c r="BD242" s="985"/>
      <c r="BE242" s="986"/>
      <c r="BF242" s="987"/>
      <c r="BG242" s="987"/>
      <c r="BH242" s="987"/>
      <c r="BI242" s="987"/>
      <c r="BJ242" s="987"/>
      <c r="BK242" s="987"/>
      <c r="BL242" s="988"/>
    </row>
    <row r="243" spans="2:81" ht="13.5" customHeight="1">
      <c r="B243" s="139"/>
      <c r="C243" s="179"/>
      <c r="D243" s="179"/>
      <c r="E243" s="179"/>
      <c r="F243" s="179"/>
      <c r="G243" s="179"/>
      <c r="H243" s="179"/>
      <c r="I243" s="179"/>
      <c r="J243" s="179"/>
      <c r="K243" s="179"/>
      <c r="L243" s="556"/>
      <c r="BB243" s="139"/>
      <c r="BC243" s="179"/>
      <c r="BD243" s="179"/>
      <c r="BE243" s="179"/>
      <c r="BF243" s="179"/>
      <c r="BG243" s="179"/>
      <c r="BH243" s="179"/>
      <c r="BI243" s="179"/>
      <c r="BJ243" s="179"/>
      <c r="BK243" s="179"/>
      <c r="BL243" s="556"/>
    </row>
    <row r="244" spans="2:81" ht="13.5" customHeight="1">
      <c r="B244" s="139"/>
      <c r="C244" s="984" t="s">
        <v>2801</v>
      </c>
      <c r="D244" s="1134"/>
      <c r="E244" s="1113"/>
      <c r="F244" s="1113"/>
      <c r="G244" s="1115"/>
      <c r="H244" s="1115"/>
      <c r="I244" s="1114"/>
      <c r="J244" s="1114"/>
      <c r="K244" s="1114"/>
      <c r="L244" s="1114"/>
      <c r="BB244" s="139"/>
      <c r="BC244" s="984" t="s">
        <v>2801</v>
      </c>
      <c r="BD244" s="985"/>
      <c r="BE244" s="984"/>
      <c r="BF244" s="1008"/>
      <c r="BG244" s="1008"/>
      <c r="BH244" s="1008"/>
      <c r="BI244" s="1008"/>
      <c r="BJ244" s="1008"/>
      <c r="BK244" s="1008"/>
      <c r="BL244" s="985"/>
    </row>
    <row r="245" spans="2:81" ht="13.5" customHeight="1">
      <c r="B245" s="139"/>
      <c r="C245" s="984" t="s">
        <v>2795</v>
      </c>
      <c r="D245" s="1134"/>
      <c r="E245" s="1113"/>
      <c r="F245" s="1113"/>
      <c r="G245" s="1115"/>
      <c r="H245" s="1115"/>
      <c r="I245" s="1114"/>
      <c r="J245" s="1114"/>
      <c r="K245" s="1114"/>
      <c r="L245" s="1114"/>
      <c r="BB245" s="139"/>
      <c r="BC245" s="984" t="s">
        <v>2442</v>
      </c>
      <c r="BD245" s="985"/>
      <c r="BE245" s="986"/>
      <c r="BF245" s="987"/>
      <c r="BG245" s="987"/>
      <c r="BH245" s="987"/>
      <c r="BI245" s="987"/>
      <c r="BJ245" s="987"/>
      <c r="BK245" s="987"/>
      <c r="BL245" s="988"/>
    </row>
    <row r="246" spans="2:81" ht="13.5" customHeight="1">
      <c r="B246" s="139"/>
      <c r="C246" s="1111" t="s">
        <v>2881</v>
      </c>
      <c r="D246" s="1112"/>
      <c r="E246" s="1113"/>
      <c r="F246" s="1115"/>
      <c r="G246" s="1115"/>
      <c r="H246" s="1115"/>
      <c r="I246" s="1114"/>
      <c r="J246" s="1114"/>
      <c r="K246" s="1114"/>
      <c r="L246" s="1114"/>
      <c r="BB246" s="139"/>
      <c r="BC246" s="984" t="s">
        <v>2881</v>
      </c>
      <c r="BD246" s="985"/>
      <c r="BE246" s="986"/>
      <c r="BF246" s="987"/>
      <c r="BG246" s="987"/>
      <c r="BH246" s="987"/>
      <c r="BI246" s="987"/>
      <c r="BJ246" s="987"/>
      <c r="BK246" s="987"/>
      <c r="BL246" s="988"/>
    </row>
    <row r="247" spans="2:81" ht="13.5" customHeight="1">
      <c r="B247" s="139"/>
      <c r="C247" s="1111" t="s">
        <v>2796</v>
      </c>
      <c r="D247" s="1112"/>
      <c r="E247" s="1113"/>
      <c r="F247" s="1115"/>
      <c r="G247" s="1115"/>
      <c r="H247" s="1115"/>
      <c r="I247" s="1114"/>
      <c r="J247" s="1114"/>
      <c r="K247" s="1114"/>
      <c r="L247" s="1114"/>
      <c r="BB247" s="139"/>
      <c r="BC247" s="984" t="s">
        <v>2796</v>
      </c>
      <c r="BD247" s="985"/>
      <c r="BE247" s="986"/>
      <c r="BF247" s="987"/>
      <c r="BG247" s="987"/>
      <c r="BH247" s="987"/>
      <c r="BI247" s="987"/>
      <c r="BJ247" s="987"/>
      <c r="BK247" s="987"/>
      <c r="BL247" s="988"/>
    </row>
    <row r="248" spans="2:81" ht="13.5" customHeight="1">
      <c r="B248" s="139"/>
      <c r="C248" s="1111" t="s">
        <v>506</v>
      </c>
      <c r="D248" s="1112"/>
      <c r="E248" s="1113"/>
      <c r="F248" s="1114"/>
      <c r="G248" s="1114"/>
      <c r="H248" s="1114"/>
      <c r="I248" s="1114"/>
      <c r="J248" s="1114"/>
      <c r="K248" s="1114"/>
      <c r="L248" s="1114"/>
      <c r="BB248" s="139"/>
      <c r="BC248" s="984" t="s">
        <v>506</v>
      </c>
      <c r="BD248" s="985"/>
      <c r="BE248" s="986"/>
      <c r="BF248" s="987"/>
      <c r="BG248" s="987"/>
      <c r="BH248" s="987"/>
      <c r="BI248" s="987"/>
      <c r="BJ248" s="987"/>
      <c r="BK248" s="987"/>
      <c r="BL248" s="988"/>
    </row>
    <row r="249" spans="2:81" ht="13.5" customHeight="1">
      <c r="B249" s="139"/>
      <c r="C249" s="984" t="s">
        <v>2797</v>
      </c>
      <c r="D249" s="1134"/>
      <c r="E249" s="1113"/>
      <c r="F249" s="1113"/>
      <c r="G249" s="1115"/>
      <c r="H249" s="1115"/>
      <c r="I249" s="1114"/>
      <c r="J249" s="1114"/>
      <c r="K249" s="1114"/>
      <c r="L249" s="1114"/>
      <c r="BB249" s="139"/>
      <c r="BC249" s="984" t="s">
        <v>2797</v>
      </c>
      <c r="BD249" s="985"/>
      <c r="BE249" s="986"/>
      <c r="BF249" s="987"/>
      <c r="BG249" s="987"/>
      <c r="BH249" s="987"/>
      <c r="BI249" s="987"/>
      <c r="BJ249" s="987"/>
      <c r="BK249" s="987"/>
      <c r="BL249" s="988"/>
    </row>
    <row r="250" spans="2:81" ht="13.5" customHeight="1">
      <c r="B250" s="139"/>
      <c r="C250" s="984" t="s">
        <v>2798</v>
      </c>
      <c r="D250" s="1134"/>
      <c r="E250" s="1113"/>
      <c r="F250" s="1113"/>
      <c r="G250" s="1113"/>
      <c r="H250" s="1113"/>
      <c r="I250" s="1114"/>
      <c r="J250" s="1114"/>
      <c r="K250" s="1114"/>
      <c r="L250" s="1114"/>
      <c r="BB250" s="139"/>
      <c r="BC250" s="984" t="s">
        <v>507</v>
      </c>
      <c r="BD250" s="985"/>
      <c r="BE250" s="986"/>
      <c r="BF250" s="987"/>
      <c r="BG250" s="987"/>
      <c r="BH250" s="987"/>
      <c r="BI250" s="987"/>
      <c r="BJ250" s="987"/>
      <c r="BK250" s="987"/>
      <c r="BL250" s="988"/>
    </row>
    <row r="251" spans="2:81" ht="13.5" customHeight="1">
      <c r="B251" s="139"/>
      <c r="C251" s="179"/>
      <c r="D251" s="179"/>
      <c r="E251" s="179"/>
      <c r="F251" s="179"/>
      <c r="G251" s="179"/>
      <c r="H251" s="179"/>
      <c r="I251" s="179"/>
      <c r="J251" s="179"/>
      <c r="K251" s="179"/>
      <c r="L251" s="556"/>
      <c r="BB251" s="139"/>
      <c r="BC251" s="179"/>
      <c r="BD251" s="179"/>
      <c r="BE251" s="179"/>
      <c r="BF251" s="179"/>
      <c r="BG251" s="179"/>
      <c r="BH251" s="179"/>
      <c r="BI251" s="179"/>
      <c r="BJ251" s="179"/>
      <c r="BK251" s="179"/>
      <c r="BL251" s="556"/>
    </row>
    <row r="252" spans="2:81" ht="13.5" customHeight="1">
      <c r="B252" s="2" t="s">
        <v>2420</v>
      </c>
      <c r="D252" s="34"/>
      <c r="E252" s="34"/>
      <c r="F252" s="36"/>
      <c r="G252" s="34"/>
      <c r="H252" s="34"/>
      <c r="K252" s="139"/>
      <c r="AA252" s="139"/>
      <c r="BB252" s="2" t="s">
        <v>2420</v>
      </c>
      <c r="BD252" s="34"/>
      <c r="BE252" s="34"/>
      <c r="BF252" s="36"/>
      <c r="BG252" s="34"/>
      <c r="BH252" s="34"/>
      <c r="BK252" s="139"/>
      <c r="CA252" s="139"/>
    </row>
    <row r="253" spans="2:81" ht="13.5" customHeight="1">
      <c r="B253" s="47" t="s">
        <v>2803</v>
      </c>
      <c r="D253" s="34"/>
      <c r="E253" s="34"/>
      <c r="F253" s="36"/>
      <c r="G253" s="34"/>
      <c r="H253" s="34"/>
      <c r="K253" s="139"/>
      <c r="AA253" s="139"/>
      <c r="BB253" s="47" t="s">
        <v>2803</v>
      </c>
      <c r="BD253" s="34"/>
      <c r="BE253" s="34"/>
      <c r="BF253" s="36"/>
      <c r="BG253" s="34"/>
      <c r="BH253" s="34"/>
      <c r="BK253" s="139"/>
      <c r="CA253" s="139"/>
    </row>
    <row r="254" spans="2:81" ht="13.5" customHeight="1">
      <c r="C254" s="1125"/>
      <c r="D254" s="1126"/>
      <c r="E254" s="1126"/>
      <c r="F254" s="1126"/>
      <c r="G254" s="1126"/>
      <c r="H254" s="1126"/>
      <c r="I254" s="1126"/>
      <c r="J254" s="1127"/>
      <c r="K254" s="139"/>
      <c r="AA254" s="139"/>
      <c r="AC254" s="557"/>
      <c r="BC254" s="989"/>
      <c r="BD254" s="990"/>
      <c r="BE254" s="990"/>
      <c r="BF254" s="990"/>
      <c r="BG254" s="990"/>
      <c r="BH254" s="990"/>
      <c r="BI254" s="990"/>
      <c r="BJ254" s="991"/>
      <c r="BK254" s="139"/>
      <c r="CA254" s="139"/>
      <c r="CC254" s="557"/>
    </row>
    <row r="255" spans="2:81" ht="13.5" customHeight="1">
      <c r="C255" s="1128"/>
      <c r="D255" s="1129"/>
      <c r="E255" s="1129"/>
      <c r="F255" s="1129"/>
      <c r="G255" s="1129"/>
      <c r="H255" s="1129"/>
      <c r="I255" s="1129"/>
      <c r="J255" s="1130"/>
      <c r="K255" s="139"/>
      <c r="AA255" s="139"/>
      <c r="BC255" s="992"/>
      <c r="BD255" s="993"/>
      <c r="BE255" s="993"/>
      <c r="BF255" s="993"/>
      <c r="BG255" s="993"/>
      <c r="BH255" s="993"/>
      <c r="BI255" s="993"/>
      <c r="BJ255" s="994"/>
      <c r="BK255" s="139"/>
      <c r="CA255" s="139"/>
    </row>
    <row r="256" spans="2:81" ht="13.5" customHeight="1">
      <c r="C256" s="1128"/>
      <c r="D256" s="1129"/>
      <c r="E256" s="1129"/>
      <c r="F256" s="1129"/>
      <c r="G256" s="1129"/>
      <c r="H256" s="1129"/>
      <c r="I256" s="1129"/>
      <c r="J256" s="1130"/>
      <c r="K256" s="139"/>
      <c r="AA256" s="139"/>
      <c r="BC256" s="992"/>
      <c r="BD256" s="993"/>
      <c r="BE256" s="993"/>
      <c r="BF256" s="993"/>
      <c r="BG256" s="993"/>
      <c r="BH256" s="993"/>
      <c r="BI256" s="993"/>
      <c r="BJ256" s="994"/>
      <c r="BK256" s="139"/>
      <c r="CA256" s="139"/>
    </row>
    <row r="257" spans="2:79" ht="13.5" customHeight="1">
      <c r="C257" s="1128"/>
      <c r="D257" s="1129"/>
      <c r="E257" s="1129"/>
      <c r="F257" s="1129"/>
      <c r="G257" s="1129"/>
      <c r="H257" s="1129"/>
      <c r="I257" s="1129"/>
      <c r="J257" s="1130"/>
      <c r="K257" s="139"/>
      <c r="AA257" s="139"/>
      <c r="BC257" s="992"/>
      <c r="BD257" s="993"/>
      <c r="BE257" s="993"/>
      <c r="BF257" s="993"/>
      <c r="BG257" s="993"/>
      <c r="BH257" s="993"/>
      <c r="BI257" s="993"/>
      <c r="BJ257" s="994"/>
      <c r="BK257" s="139"/>
      <c r="CA257" s="139"/>
    </row>
    <row r="258" spans="2:79" ht="13.5" customHeight="1">
      <c r="C258" s="1128"/>
      <c r="D258" s="1129"/>
      <c r="E258" s="1129"/>
      <c r="F258" s="1129"/>
      <c r="G258" s="1129"/>
      <c r="H258" s="1129"/>
      <c r="I258" s="1129"/>
      <c r="J258" s="1130"/>
      <c r="K258" s="139"/>
      <c r="AA258" s="139"/>
      <c r="BC258" s="992"/>
      <c r="BD258" s="993"/>
      <c r="BE258" s="993"/>
      <c r="BF258" s="993"/>
      <c r="BG258" s="993"/>
      <c r="BH258" s="993"/>
      <c r="BI258" s="993"/>
      <c r="BJ258" s="994"/>
      <c r="BK258" s="139"/>
      <c r="CA258" s="139"/>
    </row>
    <row r="259" spans="2:79" ht="13.5" customHeight="1">
      <c r="C259" s="1128"/>
      <c r="D259" s="1129"/>
      <c r="E259" s="1129"/>
      <c r="F259" s="1129"/>
      <c r="G259" s="1129"/>
      <c r="H259" s="1129"/>
      <c r="I259" s="1129"/>
      <c r="J259" s="1130"/>
      <c r="K259" s="139"/>
      <c r="AA259" s="139"/>
      <c r="BC259" s="992"/>
      <c r="BD259" s="993"/>
      <c r="BE259" s="993"/>
      <c r="BF259" s="993"/>
      <c r="BG259" s="993"/>
      <c r="BH259" s="993"/>
      <c r="BI259" s="993"/>
      <c r="BJ259" s="994"/>
      <c r="BK259" s="139"/>
      <c r="CA259" s="139"/>
    </row>
    <row r="260" spans="2:79" ht="13.5" customHeight="1">
      <c r="C260" s="1131"/>
      <c r="D260" s="1132"/>
      <c r="E260" s="1132"/>
      <c r="F260" s="1132"/>
      <c r="G260" s="1132"/>
      <c r="H260" s="1132"/>
      <c r="I260" s="1132"/>
      <c r="J260" s="1133"/>
      <c r="K260" s="139"/>
      <c r="AA260" s="139"/>
      <c r="BC260" s="995"/>
      <c r="BD260" s="996"/>
      <c r="BE260" s="996"/>
      <c r="BF260" s="996"/>
      <c r="BG260" s="996"/>
      <c r="BH260" s="996"/>
      <c r="BI260" s="996"/>
      <c r="BJ260" s="997"/>
      <c r="BK260" s="139"/>
      <c r="CA260" s="139"/>
    </row>
    <row r="261" spans="2:79" ht="13.5" customHeight="1">
      <c r="C261" s="568"/>
      <c r="D261" s="568"/>
      <c r="E261" s="568"/>
      <c r="F261" s="568"/>
      <c r="G261" s="568"/>
      <c r="H261" s="568"/>
      <c r="I261" s="568"/>
      <c r="J261" s="568"/>
      <c r="K261" s="139"/>
      <c r="AA261" s="139"/>
      <c r="BC261" s="568"/>
      <c r="BD261" s="568"/>
      <c r="BE261" s="568"/>
      <c r="BF261" s="568"/>
      <c r="BG261" s="568"/>
      <c r="BH261" s="568"/>
      <c r="BI261" s="568"/>
      <c r="BJ261" s="568"/>
      <c r="BK261" s="139"/>
      <c r="CA261" s="139"/>
    </row>
    <row r="262" spans="2:79" ht="18" customHeight="1">
      <c r="B262" s="139"/>
      <c r="C262" s="141" t="s">
        <v>2808</v>
      </c>
      <c r="D262" s="179"/>
      <c r="E262" s="179"/>
      <c r="F262" s="179"/>
      <c r="G262" s="179"/>
      <c r="H262" s="179"/>
      <c r="I262" s="179"/>
      <c r="J262" s="179"/>
      <c r="K262" s="139"/>
      <c r="BB262" s="139"/>
      <c r="BC262" s="141" t="s">
        <v>2808</v>
      </c>
      <c r="BD262" s="179"/>
      <c r="BE262" s="179"/>
      <c r="BF262" s="179"/>
      <c r="BG262" s="179"/>
      <c r="BH262" s="179"/>
      <c r="BI262" s="179"/>
      <c r="BJ262" s="179"/>
      <c r="BK262" s="139"/>
    </row>
    <row r="263" spans="2:79" ht="13.5" customHeight="1">
      <c r="B263" s="139"/>
      <c r="C263" s="1116"/>
      <c r="D263" s="1117"/>
      <c r="E263" s="1117"/>
      <c r="F263" s="1117"/>
      <c r="G263" s="1117"/>
      <c r="H263" s="1117"/>
      <c r="I263" s="1117"/>
      <c r="J263" s="1118"/>
      <c r="K263" s="139"/>
      <c r="BB263" s="139"/>
      <c r="BC263" s="998"/>
      <c r="BD263" s="999"/>
      <c r="BE263" s="999"/>
      <c r="BF263" s="999"/>
      <c r="BG263" s="999"/>
      <c r="BH263" s="999"/>
      <c r="BI263" s="999"/>
      <c r="BJ263" s="1000"/>
      <c r="BK263" s="139"/>
    </row>
    <row r="264" spans="2:79" ht="13.5" customHeight="1">
      <c r="B264" s="139"/>
      <c r="C264" s="1119"/>
      <c r="D264" s="1120"/>
      <c r="E264" s="1120"/>
      <c r="F264" s="1120"/>
      <c r="G264" s="1120"/>
      <c r="H264" s="1120"/>
      <c r="I264" s="1120"/>
      <c r="J264" s="1121"/>
      <c r="K264" s="139"/>
      <c r="BB264" s="139"/>
      <c r="BC264" s="1001"/>
      <c r="BD264" s="1002"/>
      <c r="BE264" s="1002"/>
      <c r="BF264" s="1002"/>
      <c r="BG264" s="1002"/>
      <c r="BH264" s="1002"/>
      <c r="BI264" s="1002"/>
      <c r="BJ264" s="1003"/>
      <c r="BK264" s="139"/>
    </row>
    <row r="265" spans="2:79" ht="13.5" customHeight="1">
      <c r="B265" s="139"/>
      <c r="C265" s="1119"/>
      <c r="D265" s="1120"/>
      <c r="E265" s="1120"/>
      <c r="F265" s="1120"/>
      <c r="G265" s="1120"/>
      <c r="H265" s="1120"/>
      <c r="I265" s="1120"/>
      <c r="J265" s="1121"/>
      <c r="K265" s="139"/>
      <c r="BB265" s="139"/>
      <c r="BC265" s="1001"/>
      <c r="BD265" s="1002"/>
      <c r="BE265" s="1002"/>
      <c r="BF265" s="1002"/>
      <c r="BG265" s="1002"/>
      <c r="BH265" s="1002"/>
      <c r="BI265" s="1002"/>
      <c r="BJ265" s="1003"/>
      <c r="BK265" s="139"/>
    </row>
    <row r="266" spans="2:79" ht="13.5" customHeight="1">
      <c r="B266" s="139"/>
      <c r="C266" s="1119"/>
      <c r="D266" s="1120"/>
      <c r="E266" s="1120"/>
      <c r="F266" s="1120"/>
      <c r="G266" s="1120"/>
      <c r="H266" s="1120"/>
      <c r="I266" s="1120"/>
      <c r="J266" s="1121"/>
      <c r="K266" s="139"/>
      <c r="BB266" s="139"/>
      <c r="BC266" s="1001"/>
      <c r="BD266" s="1002"/>
      <c r="BE266" s="1002"/>
      <c r="BF266" s="1002"/>
      <c r="BG266" s="1002"/>
      <c r="BH266" s="1002"/>
      <c r="BI266" s="1002"/>
      <c r="BJ266" s="1003"/>
      <c r="BK266" s="139"/>
    </row>
    <row r="267" spans="2:79" ht="13.5" customHeight="1">
      <c r="B267" s="139"/>
      <c r="C267" s="1119"/>
      <c r="D267" s="1120"/>
      <c r="E267" s="1120"/>
      <c r="F267" s="1120"/>
      <c r="G267" s="1120"/>
      <c r="H267" s="1120"/>
      <c r="I267" s="1120"/>
      <c r="J267" s="1121"/>
      <c r="K267" s="139"/>
      <c r="BB267" s="139"/>
      <c r="BC267" s="1001"/>
      <c r="BD267" s="1002"/>
      <c r="BE267" s="1002"/>
      <c r="BF267" s="1002"/>
      <c r="BG267" s="1002"/>
      <c r="BH267" s="1002"/>
      <c r="BI267" s="1002"/>
      <c r="BJ267" s="1003"/>
      <c r="BK267" s="139"/>
    </row>
    <row r="268" spans="2:79" ht="13.5" customHeight="1">
      <c r="B268" s="139"/>
      <c r="C268" s="1119"/>
      <c r="D268" s="1120"/>
      <c r="E268" s="1120"/>
      <c r="F268" s="1120"/>
      <c r="G268" s="1120"/>
      <c r="H268" s="1120"/>
      <c r="I268" s="1120"/>
      <c r="J268" s="1121"/>
      <c r="K268" s="139"/>
      <c r="BB268" s="139"/>
      <c r="BC268" s="1001"/>
      <c r="BD268" s="1002"/>
      <c r="BE268" s="1002"/>
      <c r="BF268" s="1002"/>
      <c r="BG268" s="1002"/>
      <c r="BH268" s="1002"/>
      <c r="BI268" s="1002"/>
      <c r="BJ268" s="1003"/>
      <c r="BK268" s="139"/>
    </row>
    <row r="269" spans="2:79" ht="13.5" customHeight="1">
      <c r="B269" s="139"/>
      <c r="C269" s="1122"/>
      <c r="D269" s="1123"/>
      <c r="E269" s="1123"/>
      <c r="F269" s="1123"/>
      <c r="G269" s="1123"/>
      <c r="H269" s="1123"/>
      <c r="I269" s="1123"/>
      <c r="J269" s="1124"/>
      <c r="K269" s="139"/>
      <c r="BB269" s="139"/>
      <c r="BC269" s="1004"/>
      <c r="BD269" s="1005"/>
      <c r="BE269" s="1005"/>
      <c r="BF269" s="1005"/>
      <c r="BG269" s="1005"/>
      <c r="BH269" s="1005"/>
      <c r="BI269" s="1005"/>
      <c r="BJ269" s="1006"/>
      <c r="BK269" s="139"/>
    </row>
    <row r="270" spans="2:79" ht="13.5" customHeight="1">
      <c r="B270" s="139"/>
      <c r="C270" s="139"/>
      <c r="D270" s="139"/>
      <c r="E270" s="139"/>
      <c r="F270" s="139"/>
      <c r="G270" s="139"/>
      <c r="H270" s="139"/>
      <c r="I270" s="139"/>
      <c r="J270" s="139"/>
      <c r="K270" s="139"/>
      <c r="BB270" s="139"/>
      <c r="BC270" s="139"/>
      <c r="BD270" s="139"/>
      <c r="BE270" s="139"/>
      <c r="BF270" s="139"/>
      <c r="BG270" s="139"/>
      <c r="BH270" s="139"/>
      <c r="BI270" s="139"/>
      <c r="BJ270" s="139"/>
      <c r="BK270" s="139"/>
    </row>
    <row r="271" spans="2:79" ht="13.5" hidden="1" customHeight="1">
      <c r="C271" s="139"/>
      <c r="D271" s="139"/>
      <c r="E271" s="139"/>
      <c r="F271" s="139"/>
      <c r="G271" s="139"/>
      <c r="H271" s="139"/>
      <c r="I271" s="139"/>
      <c r="J271" s="139"/>
      <c r="K271" s="139"/>
      <c r="AA271" s="139"/>
      <c r="BC271" s="139"/>
      <c r="BD271" s="139"/>
      <c r="BE271" s="139"/>
      <c r="BF271" s="139"/>
      <c r="BG271" s="139"/>
      <c r="BH271" s="139"/>
      <c r="BI271" s="139"/>
      <c r="BJ271" s="139"/>
      <c r="BK271" s="139"/>
      <c r="CA271" s="139"/>
    </row>
    <row r="272" spans="2:79" ht="18" customHeight="1">
      <c r="B272" s="121" t="s">
        <v>2396</v>
      </c>
      <c r="C272" s="4"/>
      <c r="U272" s="624"/>
      <c r="V272" s="162"/>
      <c r="W272" s="162"/>
      <c r="BB272" s="121" t="s">
        <v>2396</v>
      </c>
      <c r="BC272" s="4"/>
      <c r="BU272" s="624"/>
      <c r="BV272" s="162"/>
      <c r="BW272" s="162"/>
    </row>
    <row r="273" spans="2:80" ht="13.5" customHeight="1">
      <c r="B273" s="121"/>
      <c r="C273" s="4"/>
      <c r="U273" s="624"/>
      <c r="V273" s="162"/>
      <c r="W273" s="162"/>
      <c r="BB273" s="121"/>
      <c r="BC273" s="4"/>
      <c r="BU273" s="624"/>
      <c r="BV273" s="162"/>
      <c r="BW273" s="162"/>
    </row>
    <row r="274" spans="2:80">
      <c r="B274" s="9" t="s">
        <v>120</v>
      </c>
      <c r="S274" s="162"/>
      <c r="T274" s="162"/>
      <c r="BB274" s="9" t="s">
        <v>120</v>
      </c>
      <c r="BS274" s="162"/>
      <c r="BT274" s="162"/>
    </row>
    <row r="275" spans="2:80" ht="15.9" customHeight="1">
      <c r="C275" s="44" t="s">
        <v>124</v>
      </c>
      <c r="D275" s="44"/>
      <c r="E275" s="44"/>
      <c r="F275" s="44"/>
      <c r="G275" s="44"/>
      <c r="H275" s="44"/>
      <c r="I275" s="44"/>
      <c r="J275" s="44"/>
      <c r="K275" s="44"/>
      <c r="L275" s="666"/>
      <c r="O275" s="666"/>
      <c r="P275" s="666"/>
      <c r="Q275" s="666"/>
      <c r="R275" s="666"/>
      <c r="S275" s="162"/>
      <c r="T275" s="162"/>
      <c r="AA275" s="44"/>
      <c r="AB275" s="666"/>
      <c r="BC275" s="44" t="s">
        <v>124</v>
      </c>
      <c r="BD275" s="44"/>
      <c r="BE275" s="44"/>
      <c r="BF275" s="44"/>
      <c r="BG275" s="44"/>
      <c r="BH275" s="44"/>
      <c r="BI275" s="44"/>
      <c r="BJ275" s="44"/>
      <c r="BK275" s="44"/>
      <c r="BL275" s="666"/>
      <c r="BO275" s="666"/>
      <c r="BP275" s="666"/>
      <c r="BQ275" s="666"/>
      <c r="BR275" s="666"/>
      <c r="BS275" s="162"/>
      <c r="BT275" s="162"/>
      <c r="CA275" s="44"/>
      <c r="CB275" s="666"/>
    </row>
    <row r="276" spans="2:80" ht="15.9" customHeight="1">
      <c r="C276" s="44" t="s">
        <v>123</v>
      </c>
      <c r="D276" s="44"/>
      <c r="E276" s="44"/>
      <c r="F276" s="44"/>
      <c r="G276" s="44"/>
      <c r="H276" s="44"/>
      <c r="I276" s="44"/>
      <c r="J276" s="44"/>
      <c r="K276" s="44"/>
      <c r="L276" s="666"/>
      <c r="M276" s="666"/>
      <c r="N276" s="666"/>
      <c r="O276" s="666"/>
      <c r="P276" s="666"/>
      <c r="Q276" s="666"/>
      <c r="R276" s="666"/>
      <c r="S276" s="162"/>
      <c r="T276" s="162"/>
      <c r="AA276" s="44"/>
      <c r="AB276" s="666"/>
      <c r="BC276" s="44" t="s">
        <v>123</v>
      </c>
      <c r="BD276" s="44"/>
      <c r="BE276" s="44"/>
      <c r="BF276" s="44"/>
      <c r="BG276" s="44"/>
      <c r="BH276" s="44"/>
      <c r="BI276" s="44"/>
      <c r="BJ276" s="44"/>
      <c r="BK276" s="44"/>
      <c r="BL276" s="666"/>
      <c r="BM276" s="666"/>
      <c r="BN276" s="666"/>
      <c r="BO276" s="666"/>
      <c r="BP276" s="666"/>
      <c r="BQ276" s="666"/>
      <c r="BR276" s="666"/>
      <c r="BS276" s="162"/>
      <c r="BT276" s="162"/>
      <c r="CA276" s="44"/>
      <c r="CB276" s="666"/>
    </row>
    <row r="277" spans="2:80" ht="15.9" customHeight="1">
      <c r="C277" s="43" t="s">
        <v>110</v>
      </c>
      <c r="E277" s="43"/>
      <c r="L277" s="162"/>
      <c r="M277" s="666"/>
      <c r="N277" s="666"/>
      <c r="AB277" s="162"/>
      <c r="BC277" s="43" t="s">
        <v>110</v>
      </c>
      <c r="BE277" s="43"/>
      <c r="BL277" s="162"/>
      <c r="BM277" s="666"/>
      <c r="BN277" s="666"/>
      <c r="CB277" s="162"/>
    </row>
    <row r="278" spans="2:80" ht="15.9" customHeight="1">
      <c r="C278" s="43" t="s">
        <v>3025</v>
      </c>
      <c r="E278" s="43"/>
      <c r="L278" s="162"/>
      <c r="M278" s="162"/>
      <c r="AB278" s="162"/>
      <c r="BC278" s="43" t="s">
        <v>3025</v>
      </c>
      <c r="BE278" s="43"/>
      <c r="BL278" s="162"/>
      <c r="BM278" s="162"/>
      <c r="CB278" s="162"/>
    </row>
    <row r="279" spans="2:80" ht="7.5" customHeight="1">
      <c r="C279" s="43"/>
      <c r="E279" s="43"/>
      <c r="L279" s="162"/>
      <c r="M279" s="162"/>
      <c r="AB279" s="162"/>
      <c r="BC279" s="43"/>
      <c r="BE279" s="43"/>
      <c r="BL279" s="162"/>
      <c r="BM279" s="162"/>
      <c r="CB279" s="162"/>
    </row>
    <row r="280" spans="2:80" ht="30" customHeight="1">
      <c r="B280" s="836" t="s">
        <v>107</v>
      </c>
      <c r="C280" s="837"/>
      <c r="D280" s="1007"/>
      <c r="E280" s="45" t="s">
        <v>108</v>
      </c>
      <c r="F280" s="814" t="s">
        <v>109</v>
      </c>
      <c r="G280" s="815"/>
      <c r="H280" s="815"/>
      <c r="I280" s="815"/>
      <c r="J280" s="811"/>
      <c r="M280" s="162"/>
      <c r="BB280" s="836" t="s">
        <v>107</v>
      </c>
      <c r="BC280" s="837"/>
      <c r="BD280" s="1007"/>
      <c r="BE280" s="45" t="s">
        <v>108</v>
      </c>
      <c r="BF280" s="814" t="s">
        <v>109</v>
      </c>
      <c r="BG280" s="815"/>
      <c r="BH280" s="815"/>
      <c r="BI280" s="815"/>
      <c r="BJ280" s="811"/>
      <c r="BM280" s="162"/>
    </row>
    <row r="281" spans="2:80" ht="37.799999999999997" customHeight="1">
      <c r="B281" s="972" t="s">
        <v>105</v>
      </c>
      <c r="C281" s="973"/>
      <c r="D281" s="974"/>
      <c r="E281" s="110"/>
      <c r="F281" s="1104"/>
      <c r="G281" s="1105"/>
      <c r="H281" s="1105"/>
      <c r="I281" s="1105"/>
      <c r="J281" s="1106"/>
      <c r="BB281" s="972" t="s">
        <v>105</v>
      </c>
      <c r="BC281" s="973"/>
      <c r="BD281" s="974"/>
      <c r="BE281" s="635"/>
      <c r="BF281" s="975"/>
      <c r="BG281" s="976"/>
      <c r="BH281" s="976"/>
      <c r="BI281" s="976"/>
      <c r="BJ281" s="977"/>
    </row>
    <row r="282" spans="2:80" ht="37.799999999999997" customHeight="1">
      <c r="B282" s="839" t="s">
        <v>102</v>
      </c>
      <c r="C282" s="840"/>
      <c r="D282" s="981"/>
      <c r="E282" s="110"/>
      <c r="F282" s="1104"/>
      <c r="G282" s="1105"/>
      <c r="H282" s="1105"/>
      <c r="I282" s="1105"/>
      <c r="J282" s="1106"/>
      <c r="BB282" s="839" t="s">
        <v>102</v>
      </c>
      <c r="BC282" s="840"/>
      <c r="BD282" s="981"/>
      <c r="BE282" s="635"/>
      <c r="BF282" s="975"/>
      <c r="BG282" s="976"/>
      <c r="BH282" s="976"/>
      <c r="BI282" s="976"/>
      <c r="BJ282" s="977"/>
    </row>
    <row r="283" spans="2:80" ht="37.799999999999997" customHeight="1">
      <c r="B283" s="839" t="s">
        <v>103</v>
      </c>
      <c r="C283" s="840"/>
      <c r="D283" s="981"/>
      <c r="E283" s="110"/>
      <c r="F283" s="1104"/>
      <c r="G283" s="1105"/>
      <c r="H283" s="1105"/>
      <c r="I283" s="1105"/>
      <c r="J283" s="1106"/>
      <c r="BB283" s="839" t="s">
        <v>103</v>
      </c>
      <c r="BC283" s="840"/>
      <c r="BD283" s="981"/>
      <c r="BE283" s="635"/>
      <c r="BF283" s="975"/>
      <c r="BG283" s="976"/>
      <c r="BH283" s="976"/>
      <c r="BI283" s="976"/>
      <c r="BJ283" s="977"/>
    </row>
    <row r="284" spans="2:80" ht="37.799999999999997" customHeight="1">
      <c r="B284" s="972" t="s">
        <v>106</v>
      </c>
      <c r="C284" s="973"/>
      <c r="D284" s="974"/>
      <c r="E284" s="110"/>
      <c r="F284" s="1104"/>
      <c r="G284" s="1105"/>
      <c r="H284" s="1105"/>
      <c r="I284" s="1105"/>
      <c r="J284" s="1106"/>
      <c r="BB284" s="972" t="s">
        <v>106</v>
      </c>
      <c r="BC284" s="973"/>
      <c r="BD284" s="974"/>
      <c r="BE284" s="635"/>
      <c r="BF284" s="975"/>
      <c r="BG284" s="976"/>
      <c r="BH284" s="976"/>
      <c r="BI284" s="976"/>
      <c r="BJ284" s="977"/>
    </row>
    <row r="285" spans="2:80" ht="37.799999999999997" customHeight="1">
      <c r="B285" s="972" t="s">
        <v>530</v>
      </c>
      <c r="C285" s="973"/>
      <c r="D285" s="974"/>
      <c r="E285" s="110"/>
      <c r="F285" s="1104"/>
      <c r="G285" s="1105"/>
      <c r="H285" s="1105"/>
      <c r="I285" s="1105"/>
      <c r="J285" s="1106"/>
      <c r="BB285" s="972" t="s">
        <v>530</v>
      </c>
      <c r="BC285" s="973"/>
      <c r="BD285" s="974"/>
      <c r="BE285" s="635"/>
      <c r="BF285" s="975"/>
      <c r="BG285" s="976"/>
      <c r="BH285" s="976"/>
      <c r="BI285" s="976"/>
      <c r="BJ285" s="977"/>
    </row>
    <row r="286" spans="2:80" ht="37.799999999999997" customHeight="1">
      <c r="B286" s="972" t="s">
        <v>104</v>
      </c>
      <c r="C286" s="973"/>
      <c r="D286" s="974"/>
      <c r="E286" s="110"/>
      <c r="F286" s="1104"/>
      <c r="G286" s="1105"/>
      <c r="H286" s="1105"/>
      <c r="I286" s="1105"/>
      <c r="J286" s="1106"/>
      <c r="BB286" s="972" t="s">
        <v>104</v>
      </c>
      <c r="BC286" s="973"/>
      <c r="BD286" s="974"/>
      <c r="BE286" s="635"/>
      <c r="BF286" s="975"/>
      <c r="BG286" s="976"/>
      <c r="BH286" s="976"/>
      <c r="BI286" s="976"/>
      <c r="BJ286" s="977"/>
    </row>
    <row r="287" spans="2:80" ht="13.5" customHeight="1">
      <c r="C287" s="11"/>
      <c r="D287" s="11"/>
      <c r="E287" s="11"/>
      <c r="F287" s="11"/>
      <c r="G287" s="11"/>
      <c r="H287" s="11"/>
      <c r="I287" s="11"/>
      <c r="J287" s="11"/>
      <c r="BC287" s="11"/>
      <c r="BD287" s="11"/>
      <c r="BE287" s="11"/>
      <c r="BF287" s="11"/>
      <c r="BG287" s="11"/>
      <c r="BH287" s="11"/>
      <c r="BI287" s="11"/>
      <c r="BJ287" s="11"/>
    </row>
    <row r="289" spans="2:65">
      <c r="B289" s="2" t="s">
        <v>121</v>
      </c>
      <c r="BB289" s="2" t="s">
        <v>121</v>
      </c>
    </row>
    <row r="290" spans="2:65" ht="61.8" customHeight="1">
      <c r="B290" s="1104"/>
      <c r="C290" s="1108"/>
      <c r="D290" s="1108"/>
      <c r="E290" s="1108"/>
      <c r="F290" s="1108"/>
      <c r="G290" s="1108"/>
      <c r="H290" s="1108"/>
      <c r="I290" s="1108"/>
      <c r="J290" s="1140"/>
      <c r="BB290" s="975"/>
      <c r="BC290" s="976"/>
      <c r="BD290" s="976"/>
      <c r="BE290" s="976"/>
      <c r="BF290" s="976"/>
      <c r="BG290" s="976"/>
      <c r="BH290" s="976"/>
      <c r="BI290" s="976"/>
      <c r="BJ290" s="977"/>
    </row>
    <row r="292" spans="2:65" ht="18" customHeight="1">
      <c r="B292" s="2" t="s">
        <v>122</v>
      </c>
      <c r="BB292" s="2" t="s">
        <v>122</v>
      </c>
    </row>
    <row r="293" spans="2:65">
      <c r="C293" s="2" t="s">
        <v>2410</v>
      </c>
      <c r="BC293" s="2" t="s">
        <v>2410</v>
      </c>
    </row>
    <row r="294" spans="2:65" ht="28.05" customHeight="1">
      <c r="B294" s="972" t="s">
        <v>117</v>
      </c>
      <c r="C294" s="840"/>
      <c r="D294" s="840"/>
      <c r="E294" s="981"/>
      <c r="F294" s="1137"/>
      <c r="G294" s="1137"/>
      <c r="H294" s="1137"/>
      <c r="I294" s="1137"/>
      <c r="J294" s="1137"/>
      <c r="BB294" s="972" t="s">
        <v>117</v>
      </c>
      <c r="BC294" s="973"/>
      <c r="BD294" s="973"/>
      <c r="BE294" s="974"/>
      <c r="BF294" s="975"/>
      <c r="BG294" s="976"/>
      <c r="BH294" s="976"/>
      <c r="BI294" s="976"/>
      <c r="BJ294" s="977"/>
    </row>
    <row r="295" spans="2:65" ht="28.05" customHeight="1">
      <c r="B295" s="972" t="s">
        <v>2418</v>
      </c>
      <c r="C295" s="840"/>
      <c r="D295" s="840"/>
      <c r="E295" s="981"/>
      <c r="F295" s="1104"/>
      <c r="G295" s="1138"/>
      <c r="H295" s="1138"/>
      <c r="I295" s="1138"/>
      <c r="J295" s="1139"/>
      <c r="BB295" s="972" t="s">
        <v>2418</v>
      </c>
      <c r="BC295" s="973"/>
      <c r="BD295" s="973"/>
      <c r="BE295" s="974"/>
      <c r="BF295" s="975"/>
      <c r="BG295" s="976"/>
      <c r="BH295" s="976"/>
      <c r="BI295" s="976"/>
      <c r="BJ295" s="977"/>
    </row>
    <row r="296" spans="2:65" ht="28.05" customHeight="1">
      <c r="B296" s="972" t="s">
        <v>118</v>
      </c>
      <c r="C296" s="840"/>
      <c r="D296" s="840"/>
      <c r="E296" s="981"/>
      <c r="F296" s="1137"/>
      <c r="G296" s="1137"/>
      <c r="H296" s="1137"/>
      <c r="I296" s="1137"/>
      <c r="J296" s="1137"/>
      <c r="BB296" s="972" t="s">
        <v>118</v>
      </c>
      <c r="BC296" s="973"/>
      <c r="BD296" s="973"/>
      <c r="BE296" s="974"/>
      <c r="BF296" s="975"/>
      <c r="BG296" s="976"/>
      <c r="BH296" s="976"/>
      <c r="BI296" s="976"/>
      <c r="BJ296" s="977"/>
    </row>
    <row r="298" spans="2:65">
      <c r="C298" s="2" t="s">
        <v>2411</v>
      </c>
      <c r="BC298" s="2" t="s">
        <v>2411</v>
      </c>
    </row>
    <row r="299" spans="2:65" ht="28.05" customHeight="1">
      <c r="B299" s="972" t="s">
        <v>532</v>
      </c>
      <c r="C299" s="840"/>
      <c r="D299" s="840"/>
      <c r="E299" s="981"/>
      <c r="F299" s="1137"/>
      <c r="G299" s="1137"/>
      <c r="H299" s="1137"/>
      <c r="I299" s="1137"/>
      <c r="J299" s="1137"/>
      <c r="BB299" s="972" t="s">
        <v>532</v>
      </c>
      <c r="BC299" s="973"/>
      <c r="BD299" s="973"/>
      <c r="BE299" s="974"/>
      <c r="BF299" s="975"/>
      <c r="BG299" s="976"/>
      <c r="BH299" s="976"/>
      <c r="BI299" s="976"/>
      <c r="BJ299" s="977"/>
    </row>
    <row r="300" spans="2:65" ht="28.05" customHeight="1">
      <c r="B300" s="972" t="s">
        <v>2358</v>
      </c>
      <c r="C300" s="840"/>
      <c r="D300" s="840"/>
      <c r="E300" s="981"/>
      <c r="F300" s="1104"/>
      <c r="G300" s="1138"/>
      <c r="H300" s="1138"/>
      <c r="I300" s="1138"/>
      <c r="J300" s="1139"/>
      <c r="BB300" s="972" t="s">
        <v>2358</v>
      </c>
      <c r="BC300" s="973"/>
      <c r="BD300" s="973"/>
      <c r="BE300" s="974"/>
      <c r="BF300" s="975"/>
      <c r="BG300" s="976"/>
      <c r="BH300" s="976"/>
      <c r="BI300" s="976"/>
      <c r="BJ300" s="977"/>
    </row>
    <row r="301" spans="2:65" ht="28.05" customHeight="1">
      <c r="B301" s="972" t="s">
        <v>118</v>
      </c>
      <c r="C301" s="840"/>
      <c r="D301" s="840"/>
      <c r="E301" s="981"/>
      <c r="F301" s="1137"/>
      <c r="G301" s="1137"/>
      <c r="H301" s="1137"/>
      <c r="I301" s="1137"/>
      <c r="J301" s="1137"/>
      <c r="BB301" s="972" t="s">
        <v>118</v>
      </c>
      <c r="BC301" s="973"/>
      <c r="BD301" s="973"/>
      <c r="BE301" s="974"/>
      <c r="BF301" s="975"/>
      <c r="BG301" s="976"/>
      <c r="BH301" s="976"/>
      <c r="BI301" s="976"/>
      <c r="BJ301" s="977"/>
    </row>
    <row r="302" spans="2:65" ht="6" customHeight="1">
      <c r="B302" s="11"/>
      <c r="F302" s="11"/>
      <c r="G302" s="11"/>
      <c r="H302" s="11"/>
      <c r="I302" s="11"/>
      <c r="J302" s="11"/>
      <c r="BB302" s="11"/>
      <c r="BF302" s="11"/>
      <c r="BG302" s="11"/>
      <c r="BH302" s="11"/>
      <c r="BI302" s="11"/>
      <c r="BJ302" s="11"/>
    </row>
    <row r="303" spans="2:65" ht="18" customHeight="1">
      <c r="B303" s="2" t="s">
        <v>533</v>
      </c>
      <c r="BB303" s="2" t="s">
        <v>533</v>
      </c>
    </row>
    <row r="304" spans="2:65" ht="36" customHeight="1">
      <c r="B304" s="978" t="s">
        <v>531</v>
      </c>
      <c r="C304" s="1141"/>
      <c r="D304" s="1142"/>
      <c r="E304" s="840"/>
      <c r="F304" s="981"/>
      <c r="G304" s="982"/>
      <c r="H304" s="790"/>
      <c r="I304" s="793"/>
      <c r="J304" s="793"/>
      <c r="M304" s="159"/>
      <c r="BB304" s="978" t="s">
        <v>531</v>
      </c>
      <c r="BC304" s="979"/>
      <c r="BD304" s="980"/>
      <c r="BE304" s="839"/>
      <c r="BF304" s="981"/>
      <c r="BG304" s="982"/>
      <c r="BH304" s="983"/>
      <c r="BI304" s="793"/>
      <c r="BJ304" s="793"/>
      <c r="BM304" s="159"/>
    </row>
    <row r="305" spans="1:82" ht="3" customHeight="1"/>
    <row r="307" spans="1:82" ht="36" customHeight="1">
      <c r="A307" s="139"/>
      <c r="B307" s="966" t="s">
        <v>2464</v>
      </c>
      <c r="C307" s="966"/>
      <c r="D307" s="966"/>
      <c r="E307" s="966"/>
      <c r="F307" s="966"/>
      <c r="G307" s="966"/>
      <c r="H307" s="966"/>
      <c r="I307" s="966"/>
      <c r="J307" s="966"/>
      <c r="K307" s="139"/>
      <c r="L307" s="2"/>
      <c r="M307" s="2"/>
      <c r="N307" s="2"/>
      <c r="O307" s="2"/>
      <c r="P307" s="2"/>
      <c r="Q307" s="2"/>
      <c r="R307" s="2"/>
      <c r="S307" s="2"/>
      <c r="T307" s="2"/>
      <c r="U307" s="2"/>
      <c r="V307" s="2"/>
      <c r="W307" s="2"/>
      <c r="X307" s="2"/>
      <c r="Y307" s="2"/>
      <c r="Z307" s="139"/>
      <c r="AA307" s="139"/>
      <c r="AB307" s="2"/>
      <c r="AC307" s="2"/>
      <c r="AD307" s="2"/>
      <c r="BA307" s="139"/>
      <c r="BB307" s="966" t="s">
        <v>2464</v>
      </c>
      <c r="BC307" s="966"/>
      <c r="BD307" s="966"/>
      <c r="BE307" s="966"/>
      <c r="BF307" s="966"/>
      <c r="BG307" s="966"/>
      <c r="BH307" s="966"/>
      <c r="BI307" s="966"/>
      <c r="BJ307" s="966"/>
      <c r="BK307" s="139"/>
      <c r="BL307" s="2"/>
      <c r="BM307" s="2"/>
      <c r="BN307" s="2"/>
      <c r="BO307" s="2"/>
      <c r="BP307" s="2"/>
      <c r="BQ307" s="2"/>
      <c r="BR307" s="2"/>
      <c r="BS307" s="2"/>
      <c r="BT307" s="2"/>
      <c r="BU307" s="2"/>
      <c r="BV307" s="2"/>
      <c r="BW307" s="2"/>
      <c r="BX307" s="2"/>
      <c r="BY307" s="2"/>
      <c r="BZ307" s="139"/>
      <c r="CA307" s="139"/>
      <c r="CB307" s="2"/>
      <c r="CC307" s="2"/>
      <c r="CD307" s="2"/>
    </row>
  </sheetData>
  <sheetProtection algorithmName="SHA-512" hashValue="iZaJcF03+SGn3u9uDhc8HFiPdaY1BEwozLnXV42+4FqR/2zA8gTkYomA8ZZ0ydmkfSE3QDmGUzhIwNenqNnm7Q==" saltValue="ubKbFpbjbRRxturcj9bL4A==" spinCount="100000" sheet="1" formatCells="0"/>
  <mergeCells count="654">
    <mergeCell ref="G130:I130"/>
    <mergeCell ref="G131:I131"/>
    <mergeCell ref="G127:I127"/>
    <mergeCell ref="G117:I117"/>
    <mergeCell ref="G116:I116"/>
    <mergeCell ref="G92:I92"/>
    <mergeCell ref="G125:I125"/>
    <mergeCell ref="G119:I119"/>
    <mergeCell ref="G118:I118"/>
    <mergeCell ref="D88:F88"/>
    <mergeCell ref="G88:I88"/>
    <mergeCell ref="D104:F104"/>
    <mergeCell ref="G104:I104"/>
    <mergeCell ref="G68:I68"/>
    <mergeCell ref="G69:I69"/>
    <mergeCell ref="G72:I72"/>
    <mergeCell ref="G73:I73"/>
    <mergeCell ref="D82:F82"/>
    <mergeCell ref="G96:I96"/>
    <mergeCell ref="G97:I97"/>
    <mergeCell ref="G98:I98"/>
    <mergeCell ref="G84:I84"/>
    <mergeCell ref="D92:F92"/>
    <mergeCell ref="D89:F89"/>
    <mergeCell ref="D83:F83"/>
    <mergeCell ref="D73:F73"/>
    <mergeCell ref="G77:I77"/>
    <mergeCell ref="G91:I91"/>
    <mergeCell ref="G99:I99"/>
    <mergeCell ref="G100:I100"/>
    <mergeCell ref="G94:I94"/>
    <mergeCell ref="G90:I90"/>
    <mergeCell ref="G85:I85"/>
    <mergeCell ref="D42:F42"/>
    <mergeCell ref="G42:I42"/>
    <mergeCell ref="G44:I44"/>
    <mergeCell ref="G45:I45"/>
    <mergeCell ref="D46:F46"/>
    <mergeCell ref="G46:I46"/>
    <mergeCell ref="D47:F47"/>
    <mergeCell ref="D49:F49"/>
    <mergeCell ref="D50:F50"/>
    <mergeCell ref="D48:F48"/>
    <mergeCell ref="D45:F45"/>
    <mergeCell ref="G49:I49"/>
    <mergeCell ref="G50:I50"/>
    <mergeCell ref="D44:F44"/>
    <mergeCell ref="G48:I48"/>
    <mergeCell ref="G47:I47"/>
    <mergeCell ref="G52:I52"/>
    <mergeCell ref="D72:F72"/>
    <mergeCell ref="G55:I55"/>
    <mergeCell ref="G66:I66"/>
    <mergeCell ref="G74:I74"/>
    <mergeCell ref="G76:I76"/>
    <mergeCell ref="D74:F74"/>
    <mergeCell ref="D56:F56"/>
    <mergeCell ref="G56:I56"/>
    <mergeCell ref="D57:F57"/>
    <mergeCell ref="D52:F52"/>
    <mergeCell ref="G53:I53"/>
    <mergeCell ref="G54:I54"/>
    <mergeCell ref="D85:F85"/>
    <mergeCell ref="D69:F69"/>
    <mergeCell ref="D80:F80"/>
    <mergeCell ref="D81:F81"/>
    <mergeCell ref="D58:F58"/>
    <mergeCell ref="G57:I57"/>
    <mergeCell ref="G58:I58"/>
    <mergeCell ref="D63:F63"/>
    <mergeCell ref="G63:I63"/>
    <mergeCell ref="D71:F71"/>
    <mergeCell ref="G71:I71"/>
    <mergeCell ref="G67:I67"/>
    <mergeCell ref="G64:I64"/>
    <mergeCell ref="G65:I65"/>
    <mergeCell ref="G80:I80"/>
    <mergeCell ref="G82:I82"/>
    <mergeCell ref="D79:F79"/>
    <mergeCell ref="G79:I79"/>
    <mergeCell ref="G83:I83"/>
    <mergeCell ref="D115:F115"/>
    <mergeCell ref="D106:F106"/>
    <mergeCell ref="D93:F93"/>
    <mergeCell ref="D97:F97"/>
    <mergeCell ref="D114:F114"/>
    <mergeCell ref="G101:I101"/>
    <mergeCell ref="G102:I102"/>
    <mergeCell ref="G107:I107"/>
    <mergeCell ref="G106:I106"/>
    <mergeCell ref="D109:F109"/>
    <mergeCell ref="G93:I93"/>
    <mergeCell ref="D100:F100"/>
    <mergeCell ref="D102:F102"/>
    <mergeCell ref="D107:F107"/>
    <mergeCell ref="D101:F101"/>
    <mergeCell ref="D99:F99"/>
    <mergeCell ref="D96:F96"/>
    <mergeCell ref="G114:I114"/>
    <mergeCell ref="G105:I105"/>
    <mergeCell ref="G108:I108"/>
    <mergeCell ref="G109:I109"/>
    <mergeCell ref="M33:U35"/>
    <mergeCell ref="D90:F90"/>
    <mergeCell ref="G81:I81"/>
    <mergeCell ref="D84:F84"/>
    <mergeCell ref="D76:F76"/>
    <mergeCell ref="D98:F98"/>
    <mergeCell ref="G89:I89"/>
    <mergeCell ref="D94:F94"/>
    <mergeCell ref="D53:F53"/>
    <mergeCell ref="D54:F54"/>
    <mergeCell ref="D67:F67"/>
    <mergeCell ref="D68:F68"/>
    <mergeCell ref="D64:F64"/>
    <mergeCell ref="D65:F65"/>
    <mergeCell ref="D55:F55"/>
    <mergeCell ref="G75:I75"/>
    <mergeCell ref="D36:F36"/>
    <mergeCell ref="D77:F77"/>
    <mergeCell ref="D66:F66"/>
    <mergeCell ref="D75:F75"/>
    <mergeCell ref="D38:F38"/>
    <mergeCell ref="G38:I38"/>
    <mergeCell ref="D39:F39"/>
    <mergeCell ref="D91:F91"/>
    <mergeCell ref="D119:F119"/>
    <mergeCell ref="D110:F110"/>
    <mergeCell ref="D105:F105"/>
    <mergeCell ref="B3:J3"/>
    <mergeCell ref="F20:G20"/>
    <mergeCell ref="F19:G19"/>
    <mergeCell ref="C20:E20"/>
    <mergeCell ref="F17:J17"/>
    <mergeCell ref="F18:J18"/>
    <mergeCell ref="B17:B18"/>
    <mergeCell ref="C15:E15"/>
    <mergeCell ref="C14:E14"/>
    <mergeCell ref="B7:D7"/>
    <mergeCell ref="B10:D10"/>
    <mergeCell ref="E10:F10"/>
    <mergeCell ref="G10:H10"/>
    <mergeCell ref="I10:J10"/>
    <mergeCell ref="B8:D9"/>
    <mergeCell ref="E7:J7"/>
    <mergeCell ref="G36:I36"/>
    <mergeCell ref="D37:F37"/>
    <mergeCell ref="G37:I37"/>
    <mergeCell ref="F14:J14"/>
    <mergeCell ref="E8:J9"/>
    <mergeCell ref="C16:D16"/>
    <mergeCell ref="C19:E19"/>
    <mergeCell ref="C17:D18"/>
    <mergeCell ref="D41:F41"/>
    <mergeCell ref="G41:I41"/>
    <mergeCell ref="D31:F31"/>
    <mergeCell ref="G39:I39"/>
    <mergeCell ref="G40:I40"/>
    <mergeCell ref="D40:F40"/>
    <mergeCell ref="M168:M171"/>
    <mergeCell ref="D162:F162"/>
    <mergeCell ref="D127:F127"/>
    <mergeCell ref="D137:F137"/>
    <mergeCell ref="D108:F108"/>
    <mergeCell ref="C154:D154"/>
    <mergeCell ref="D130:F130"/>
    <mergeCell ref="D132:F132"/>
    <mergeCell ref="D135:F135"/>
    <mergeCell ref="G139:I139"/>
    <mergeCell ref="G140:I140"/>
    <mergeCell ref="C153:D153"/>
    <mergeCell ref="D141:F141"/>
    <mergeCell ref="D120:F120"/>
    <mergeCell ref="D126:F126"/>
    <mergeCell ref="D128:F128"/>
    <mergeCell ref="D140:F140"/>
    <mergeCell ref="G136:I136"/>
    <mergeCell ref="G129:I129"/>
    <mergeCell ref="G110:I110"/>
    <mergeCell ref="D117:F117"/>
    <mergeCell ref="G138:I138"/>
    <mergeCell ref="G121:I121"/>
    <mergeCell ref="G122:I122"/>
    <mergeCell ref="G166:H166"/>
    <mergeCell ref="G162:H162"/>
    <mergeCell ref="C220:D220"/>
    <mergeCell ref="C221:D221"/>
    <mergeCell ref="C223:D223"/>
    <mergeCell ref="C225:D225"/>
    <mergeCell ref="C226:D226"/>
    <mergeCell ref="G164:H164"/>
    <mergeCell ref="D182:J182"/>
    <mergeCell ref="E220:F220"/>
    <mergeCell ref="G220:H220"/>
    <mergeCell ref="C155:D155"/>
    <mergeCell ref="G141:I141"/>
    <mergeCell ref="G142:I142"/>
    <mergeCell ref="C157:D157"/>
    <mergeCell ref="C156:D156"/>
    <mergeCell ref="D142:F142"/>
    <mergeCell ref="H173:I173"/>
    <mergeCell ref="E222:L222"/>
    <mergeCell ref="E224:L224"/>
    <mergeCell ref="C222:D222"/>
    <mergeCell ref="C224:D224"/>
    <mergeCell ref="C218:J218"/>
    <mergeCell ref="F189:G189"/>
    <mergeCell ref="F190:G190"/>
    <mergeCell ref="F191:G191"/>
    <mergeCell ref="F192:G192"/>
    <mergeCell ref="F193:G193"/>
    <mergeCell ref="F194:G194"/>
    <mergeCell ref="D164:F164"/>
    <mergeCell ref="C160:D160"/>
    <mergeCell ref="E173:F173"/>
    <mergeCell ref="D166:F166"/>
    <mergeCell ref="E221:L221"/>
    <mergeCell ref="I220:L220"/>
    <mergeCell ref="C230:D230"/>
    <mergeCell ref="E230:L230"/>
    <mergeCell ref="C232:D232"/>
    <mergeCell ref="E232:L232"/>
    <mergeCell ref="E223:L223"/>
    <mergeCell ref="E225:L225"/>
    <mergeCell ref="E226:L226"/>
    <mergeCell ref="G228:H228"/>
    <mergeCell ref="I228:L228"/>
    <mergeCell ref="C229:D229"/>
    <mergeCell ref="C231:D231"/>
    <mergeCell ref="E229:L229"/>
    <mergeCell ref="E231:L231"/>
    <mergeCell ref="C228:D228"/>
    <mergeCell ref="E228:F228"/>
    <mergeCell ref="D118:F118"/>
    <mergeCell ref="D116:F116"/>
    <mergeCell ref="G115:I115"/>
    <mergeCell ref="D134:F134"/>
    <mergeCell ref="B171:J172"/>
    <mergeCell ref="G134:I134"/>
    <mergeCell ref="D125:F125"/>
    <mergeCell ref="D129:F129"/>
    <mergeCell ref="G124:I124"/>
    <mergeCell ref="D131:F131"/>
    <mergeCell ref="D138:F138"/>
    <mergeCell ref="D136:F136"/>
    <mergeCell ref="G126:I126"/>
    <mergeCell ref="G128:I128"/>
    <mergeCell ref="D122:F122"/>
    <mergeCell ref="D139:F139"/>
    <mergeCell ref="G120:I120"/>
    <mergeCell ref="G137:I137"/>
    <mergeCell ref="D124:F124"/>
    <mergeCell ref="G132:I132"/>
    <mergeCell ref="G135:I135"/>
    <mergeCell ref="D121:F121"/>
    <mergeCell ref="C158:D158"/>
    <mergeCell ref="C159:D159"/>
    <mergeCell ref="B307:J307"/>
    <mergeCell ref="F286:J286"/>
    <mergeCell ref="B284:D284"/>
    <mergeCell ref="B286:D286"/>
    <mergeCell ref="F296:J296"/>
    <mergeCell ref="B296:E296"/>
    <mergeCell ref="F295:J295"/>
    <mergeCell ref="F283:J283"/>
    <mergeCell ref="B295:E295"/>
    <mergeCell ref="F285:J285"/>
    <mergeCell ref="B290:J290"/>
    <mergeCell ref="B294:E294"/>
    <mergeCell ref="F284:J284"/>
    <mergeCell ref="B283:D283"/>
    <mergeCell ref="F300:J300"/>
    <mergeCell ref="B301:E301"/>
    <mergeCell ref="F301:J301"/>
    <mergeCell ref="I304:J304"/>
    <mergeCell ref="E304:F304"/>
    <mergeCell ref="F299:J299"/>
    <mergeCell ref="G304:H304"/>
    <mergeCell ref="B304:D304"/>
    <mergeCell ref="B299:E299"/>
    <mergeCell ref="F294:J294"/>
    <mergeCell ref="E233:L233"/>
    <mergeCell ref="E234:L234"/>
    <mergeCell ref="C245:D245"/>
    <mergeCell ref="C249:D249"/>
    <mergeCell ref="C250:D250"/>
    <mergeCell ref="C236:D236"/>
    <mergeCell ref="C247:D247"/>
    <mergeCell ref="E247:L247"/>
    <mergeCell ref="C248:D248"/>
    <mergeCell ref="E248:L248"/>
    <mergeCell ref="C237:D237"/>
    <mergeCell ref="C241:D241"/>
    <mergeCell ref="C242:D242"/>
    <mergeCell ref="C244:D244"/>
    <mergeCell ref="E237:L237"/>
    <mergeCell ref="E241:L241"/>
    <mergeCell ref="C238:D238"/>
    <mergeCell ref="E236:F236"/>
    <mergeCell ref="G236:H236"/>
    <mergeCell ref="I236:L236"/>
    <mergeCell ref="C246:D246"/>
    <mergeCell ref="C233:D233"/>
    <mergeCell ref="C234:D234"/>
    <mergeCell ref="F282:J282"/>
    <mergeCell ref="B300:E300"/>
    <mergeCell ref="E238:L238"/>
    <mergeCell ref="C239:D239"/>
    <mergeCell ref="E239:L239"/>
    <mergeCell ref="C240:D240"/>
    <mergeCell ref="E240:L240"/>
    <mergeCell ref="E242:L242"/>
    <mergeCell ref="F281:J281"/>
    <mergeCell ref="B282:D282"/>
    <mergeCell ref="B281:D281"/>
    <mergeCell ref="F280:J280"/>
    <mergeCell ref="B280:D280"/>
    <mergeCell ref="E250:L250"/>
    <mergeCell ref="E246:L246"/>
    <mergeCell ref="C263:J269"/>
    <mergeCell ref="C254:J260"/>
    <mergeCell ref="B285:D285"/>
    <mergeCell ref="E245:L245"/>
    <mergeCell ref="E244:L244"/>
    <mergeCell ref="E249:L249"/>
    <mergeCell ref="BB3:BJ3"/>
    <mergeCell ref="BB7:BD7"/>
    <mergeCell ref="BE7:BJ7"/>
    <mergeCell ref="BB8:BD9"/>
    <mergeCell ref="BE8:BJ9"/>
    <mergeCell ref="BB10:BD10"/>
    <mergeCell ref="BE10:BF10"/>
    <mergeCell ref="BG10:BH10"/>
    <mergeCell ref="BI10:BJ10"/>
    <mergeCell ref="BC14:BE14"/>
    <mergeCell ref="BF14:BJ14"/>
    <mergeCell ref="BC15:BE15"/>
    <mergeCell ref="BF15:BG15"/>
    <mergeCell ref="BH15:BJ15"/>
    <mergeCell ref="BC16:BD16"/>
    <mergeCell ref="BG16:BJ16"/>
    <mergeCell ref="BB17:BB18"/>
    <mergeCell ref="BC17:BD18"/>
    <mergeCell ref="BF17:BJ17"/>
    <mergeCell ref="BF18:BJ18"/>
    <mergeCell ref="BC19:BE19"/>
    <mergeCell ref="BF19:BG19"/>
    <mergeCell ref="BC20:BE20"/>
    <mergeCell ref="BF20:BG20"/>
    <mergeCell ref="BD31:BF31"/>
    <mergeCell ref="BM33:BU35"/>
    <mergeCell ref="BD36:BF36"/>
    <mergeCell ref="BG36:BI36"/>
    <mergeCell ref="BD37:BF37"/>
    <mergeCell ref="BG37:BI37"/>
    <mergeCell ref="BD38:BF38"/>
    <mergeCell ref="BG38:BI38"/>
    <mergeCell ref="BD39:BF39"/>
    <mergeCell ref="BG39:BI39"/>
    <mergeCell ref="BD40:BF40"/>
    <mergeCell ref="BG40:BI40"/>
    <mergeCell ref="BD41:BF41"/>
    <mergeCell ref="BG41:BI41"/>
    <mergeCell ref="BD42:BF42"/>
    <mergeCell ref="BG42:BI42"/>
    <mergeCell ref="BD44:BF44"/>
    <mergeCell ref="BG44:BI44"/>
    <mergeCell ref="BD45:BF45"/>
    <mergeCell ref="BG45:BI45"/>
    <mergeCell ref="BD46:BF46"/>
    <mergeCell ref="BG46:BI46"/>
    <mergeCell ref="BD47:BF47"/>
    <mergeCell ref="BD48:BF48"/>
    <mergeCell ref="BG48:BI48"/>
    <mergeCell ref="BD49:BF49"/>
    <mergeCell ref="BG49:BI49"/>
    <mergeCell ref="BD50:BF50"/>
    <mergeCell ref="BG50:BI50"/>
    <mergeCell ref="BD52:BF52"/>
    <mergeCell ref="BG52:BI52"/>
    <mergeCell ref="BD53:BF53"/>
    <mergeCell ref="BG53:BI53"/>
    <mergeCell ref="BD54:BF54"/>
    <mergeCell ref="BG54:BI54"/>
    <mergeCell ref="BD55:BF55"/>
    <mergeCell ref="BG55:BI55"/>
    <mergeCell ref="BD56:BF56"/>
    <mergeCell ref="BG56:BI56"/>
    <mergeCell ref="BD57:BF57"/>
    <mergeCell ref="BG57:BI57"/>
    <mergeCell ref="BD58:BF58"/>
    <mergeCell ref="BG58:BI58"/>
    <mergeCell ref="BD63:BF63"/>
    <mergeCell ref="BG63:BI63"/>
    <mergeCell ref="BD64:BF64"/>
    <mergeCell ref="BG64:BI64"/>
    <mergeCell ref="BD65:BF65"/>
    <mergeCell ref="BG65:BI65"/>
    <mergeCell ref="BD66:BF66"/>
    <mergeCell ref="BG66:BI66"/>
    <mergeCell ref="BD67:BF67"/>
    <mergeCell ref="BG67:BI67"/>
    <mergeCell ref="BD68:BF68"/>
    <mergeCell ref="BG68:BI68"/>
    <mergeCell ref="BD69:BF69"/>
    <mergeCell ref="BG69:BI69"/>
    <mergeCell ref="BD71:BF71"/>
    <mergeCell ref="BG71:BI71"/>
    <mergeCell ref="BD72:BF72"/>
    <mergeCell ref="BG72:BI72"/>
    <mergeCell ref="BD73:BF73"/>
    <mergeCell ref="BG73:BI73"/>
    <mergeCell ref="BD74:BF74"/>
    <mergeCell ref="BG74:BI74"/>
    <mergeCell ref="BD75:BF75"/>
    <mergeCell ref="BG75:BI75"/>
    <mergeCell ref="BD76:BF76"/>
    <mergeCell ref="BG76:BI76"/>
    <mergeCell ref="BD77:BF77"/>
    <mergeCell ref="BG77:BI77"/>
    <mergeCell ref="BD79:BF79"/>
    <mergeCell ref="BG79:BI79"/>
    <mergeCell ref="BD80:BF80"/>
    <mergeCell ref="BG80:BI80"/>
    <mergeCell ref="BD81:BF81"/>
    <mergeCell ref="BG81:BI81"/>
    <mergeCell ref="BD82:BF82"/>
    <mergeCell ref="BG82:BI82"/>
    <mergeCell ref="BD83:BF83"/>
    <mergeCell ref="BG83:BI83"/>
    <mergeCell ref="BD84:BF84"/>
    <mergeCell ref="BG84:BI84"/>
    <mergeCell ref="BD85:BF85"/>
    <mergeCell ref="BG85:BI85"/>
    <mergeCell ref="BD88:BF88"/>
    <mergeCell ref="BG88:BI88"/>
    <mergeCell ref="BD89:BF89"/>
    <mergeCell ref="BG89:BI89"/>
    <mergeCell ref="BD90:BF90"/>
    <mergeCell ref="BG90:BI90"/>
    <mergeCell ref="BD91:BF91"/>
    <mergeCell ref="BG91:BI91"/>
    <mergeCell ref="BD92:BF92"/>
    <mergeCell ref="BG92:BI92"/>
    <mergeCell ref="BD93:BF93"/>
    <mergeCell ref="BG93:BI93"/>
    <mergeCell ref="BD94:BF94"/>
    <mergeCell ref="BG94:BI94"/>
    <mergeCell ref="BD96:BF96"/>
    <mergeCell ref="BG96:BI96"/>
    <mergeCell ref="BD97:BF97"/>
    <mergeCell ref="BG97:BI97"/>
    <mergeCell ref="BD98:BF98"/>
    <mergeCell ref="BG98:BI98"/>
    <mergeCell ref="BD99:BF99"/>
    <mergeCell ref="BG99:BI99"/>
    <mergeCell ref="BD100:BF100"/>
    <mergeCell ref="BG100:BI100"/>
    <mergeCell ref="BD101:BF101"/>
    <mergeCell ref="BG101:BI101"/>
    <mergeCell ref="BD102:BF102"/>
    <mergeCell ref="BG102:BI102"/>
    <mergeCell ref="BD104:BF104"/>
    <mergeCell ref="BG104:BI104"/>
    <mergeCell ref="BD105:BF105"/>
    <mergeCell ref="BG105:BI105"/>
    <mergeCell ref="BD106:BF106"/>
    <mergeCell ref="BG106:BI106"/>
    <mergeCell ref="BD107:BF107"/>
    <mergeCell ref="BG107:BI107"/>
    <mergeCell ref="BD108:BF108"/>
    <mergeCell ref="BG108:BI108"/>
    <mergeCell ref="BD109:BF109"/>
    <mergeCell ref="BG109:BI109"/>
    <mergeCell ref="BD110:BF110"/>
    <mergeCell ref="BG110:BI110"/>
    <mergeCell ref="BD114:BF114"/>
    <mergeCell ref="BG114:BI114"/>
    <mergeCell ref="BD115:BF115"/>
    <mergeCell ref="BG115:BI115"/>
    <mergeCell ref="BD116:BF116"/>
    <mergeCell ref="BG116:BI116"/>
    <mergeCell ref="BD117:BF117"/>
    <mergeCell ref="BG117:BI117"/>
    <mergeCell ref="BD118:BF118"/>
    <mergeCell ref="BG118:BI118"/>
    <mergeCell ref="BD119:BF119"/>
    <mergeCell ref="BG119:BI119"/>
    <mergeCell ref="BD120:BF120"/>
    <mergeCell ref="BG120:BI120"/>
    <mergeCell ref="BD121:BF121"/>
    <mergeCell ref="BG121:BI121"/>
    <mergeCell ref="BD122:BF122"/>
    <mergeCell ref="BG122:BI122"/>
    <mergeCell ref="BD124:BF124"/>
    <mergeCell ref="BG124:BI124"/>
    <mergeCell ref="BD125:BF125"/>
    <mergeCell ref="BG125:BI125"/>
    <mergeCell ref="BD126:BF126"/>
    <mergeCell ref="BG126:BI126"/>
    <mergeCell ref="BD127:BF127"/>
    <mergeCell ref="BG127:BI127"/>
    <mergeCell ref="BD128:BF128"/>
    <mergeCell ref="BG128:BI128"/>
    <mergeCell ref="BD129:BF129"/>
    <mergeCell ref="BG129:BI129"/>
    <mergeCell ref="BD130:BF130"/>
    <mergeCell ref="BG130:BI130"/>
    <mergeCell ref="BD131:BF131"/>
    <mergeCell ref="BG131:BI131"/>
    <mergeCell ref="BD132:BF132"/>
    <mergeCell ref="BG132:BI132"/>
    <mergeCell ref="BD134:BF134"/>
    <mergeCell ref="BG134:BI134"/>
    <mergeCell ref="BD135:BF135"/>
    <mergeCell ref="BG135:BI135"/>
    <mergeCell ref="BD136:BF136"/>
    <mergeCell ref="BG136:BI136"/>
    <mergeCell ref="BD137:BF137"/>
    <mergeCell ref="BG137:BI137"/>
    <mergeCell ref="BD138:BF138"/>
    <mergeCell ref="BG138:BI138"/>
    <mergeCell ref="BD139:BF139"/>
    <mergeCell ref="BG139:BI139"/>
    <mergeCell ref="BD140:BF140"/>
    <mergeCell ref="BG140:BI140"/>
    <mergeCell ref="BD141:BF141"/>
    <mergeCell ref="BG141:BI141"/>
    <mergeCell ref="BD142:BF142"/>
    <mergeCell ref="BG142:BI142"/>
    <mergeCell ref="BC153:BD153"/>
    <mergeCell ref="BC154:BD154"/>
    <mergeCell ref="BC155:BD155"/>
    <mergeCell ref="BC156:BD156"/>
    <mergeCell ref="BC157:BD157"/>
    <mergeCell ref="BC158:BD158"/>
    <mergeCell ref="BC159:BD159"/>
    <mergeCell ref="BC160:BD160"/>
    <mergeCell ref="BD162:BF162"/>
    <mergeCell ref="BG162:BH162"/>
    <mergeCell ref="BD164:BF164"/>
    <mergeCell ref="BG164:BH164"/>
    <mergeCell ref="BD166:BF166"/>
    <mergeCell ref="BG166:BH166"/>
    <mergeCell ref="BM168:BM171"/>
    <mergeCell ref="BB171:BJ172"/>
    <mergeCell ref="BE173:BF173"/>
    <mergeCell ref="BH173:BI173"/>
    <mergeCell ref="BD182:BJ182"/>
    <mergeCell ref="BF189:BG189"/>
    <mergeCell ref="BF190:BG190"/>
    <mergeCell ref="BF191:BG191"/>
    <mergeCell ref="BF192:BG192"/>
    <mergeCell ref="BF193:BG193"/>
    <mergeCell ref="BF194:BG194"/>
    <mergeCell ref="BC218:BJ218"/>
    <mergeCell ref="BC220:BD220"/>
    <mergeCell ref="BE220:BF220"/>
    <mergeCell ref="BG220:BH220"/>
    <mergeCell ref="BI220:BL220"/>
    <mergeCell ref="BC221:BD221"/>
    <mergeCell ref="BE221:BL221"/>
    <mergeCell ref="BC222:BD222"/>
    <mergeCell ref="BE222:BL222"/>
    <mergeCell ref="BC223:BD223"/>
    <mergeCell ref="BE223:BL223"/>
    <mergeCell ref="BC224:BD224"/>
    <mergeCell ref="BE224:BL224"/>
    <mergeCell ref="BC225:BD225"/>
    <mergeCell ref="BE225:BL225"/>
    <mergeCell ref="BC226:BD226"/>
    <mergeCell ref="BE226:BL226"/>
    <mergeCell ref="BC228:BD228"/>
    <mergeCell ref="BE228:BF228"/>
    <mergeCell ref="BG228:BH228"/>
    <mergeCell ref="BI228:BL228"/>
    <mergeCell ref="BC229:BD229"/>
    <mergeCell ref="BE229:BL229"/>
    <mergeCell ref="BC230:BD230"/>
    <mergeCell ref="BE230:BL230"/>
    <mergeCell ref="BC231:BD231"/>
    <mergeCell ref="BE231:BL231"/>
    <mergeCell ref="BC232:BD232"/>
    <mergeCell ref="BE232:BL232"/>
    <mergeCell ref="BC233:BD233"/>
    <mergeCell ref="BE233:BL233"/>
    <mergeCell ref="BC234:BD234"/>
    <mergeCell ref="BE234:BL234"/>
    <mergeCell ref="BC236:BD236"/>
    <mergeCell ref="BE236:BF236"/>
    <mergeCell ref="BG236:BH236"/>
    <mergeCell ref="BI236:BL236"/>
    <mergeCell ref="BC237:BD237"/>
    <mergeCell ref="BE237:BL237"/>
    <mergeCell ref="BC238:BD238"/>
    <mergeCell ref="BE238:BL238"/>
    <mergeCell ref="BC239:BD239"/>
    <mergeCell ref="BE239:BL239"/>
    <mergeCell ref="BC240:BD240"/>
    <mergeCell ref="BE240:BL240"/>
    <mergeCell ref="BC241:BD241"/>
    <mergeCell ref="BE241:BL241"/>
    <mergeCell ref="BC242:BD242"/>
    <mergeCell ref="BE242:BL242"/>
    <mergeCell ref="BC244:BD244"/>
    <mergeCell ref="BE244:BL244"/>
    <mergeCell ref="BC245:BD245"/>
    <mergeCell ref="BE245:BL245"/>
    <mergeCell ref="BC246:BD246"/>
    <mergeCell ref="BE246:BL246"/>
    <mergeCell ref="BC247:BD247"/>
    <mergeCell ref="BE247:BL247"/>
    <mergeCell ref="BB282:BD282"/>
    <mergeCell ref="BF282:BJ282"/>
    <mergeCell ref="BB283:BD283"/>
    <mergeCell ref="BF283:BJ283"/>
    <mergeCell ref="BB284:BD284"/>
    <mergeCell ref="BF284:BJ284"/>
    <mergeCell ref="BB285:BD285"/>
    <mergeCell ref="BF285:BJ285"/>
    <mergeCell ref="BC248:BD248"/>
    <mergeCell ref="BE248:BL248"/>
    <mergeCell ref="BC249:BD249"/>
    <mergeCell ref="BE249:BL249"/>
    <mergeCell ref="BC250:BD250"/>
    <mergeCell ref="BE250:BL250"/>
    <mergeCell ref="BC254:BJ260"/>
    <mergeCell ref="BC263:BJ269"/>
    <mergeCell ref="BB280:BD280"/>
    <mergeCell ref="BF280:BJ280"/>
    <mergeCell ref="BB307:BJ307"/>
    <mergeCell ref="F16:J16"/>
    <mergeCell ref="F15:J15"/>
    <mergeCell ref="BB299:BE299"/>
    <mergeCell ref="BF299:BJ299"/>
    <mergeCell ref="BB300:BE300"/>
    <mergeCell ref="BF300:BJ300"/>
    <mergeCell ref="BB301:BE301"/>
    <mergeCell ref="BF301:BJ301"/>
    <mergeCell ref="BB304:BD304"/>
    <mergeCell ref="BE304:BF304"/>
    <mergeCell ref="BG304:BH304"/>
    <mergeCell ref="BI304:BJ304"/>
    <mergeCell ref="BB286:BD286"/>
    <mergeCell ref="BF286:BJ286"/>
    <mergeCell ref="BB290:BJ290"/>
    <mergeCell ref="BB294:BE294"/>
    <mergeCell ref="BF294:BJ294"/>
    <mergeCell ref="BB295:BE295"/>
    <mergeCell ref="BF295:BJ295"/>
    <mergeCell ref="BB296:BE296"/>
    <mergeCell ref="BF296:BJ296"/>
    <mergeCell ref="BB281:BD281"/>
    <mergeCell ref="BF281:BJ281"/>
  </mergeCells>
  <phoneticPr fontId="11"/>
  <conditionalFormatting sqref="F281:J286">
    <cfRule type="expression" dxfId="9" priority="6" stopIfTrue="1">
      <formula>$E281="無"</formula>
    </cfRule>
  </conditionalFormatting>
  <conditionalFormatting sqref="BF281:BJ286">
    <cfRule type="expression" dxfId="8" priority="1" stopIfTrue="1">
      <formula>$E281="無"</formula>
    </cfRule>
  </conditionalFormatting>
  <dataValidations count="4">
    <dataValidation type="list" allowBlank="1" showInputMessage="1" showErrorMessage="1" sqref="E281:E286 BE281:BE286" xr:uid="{00000000-0002-0000-0C00-000000000000}">
      <formula1>"有,無"</formula1>
    </dataValidation>
    <dataValidation type="list" allowBlank="1" showInputMessage="1" showErrorMessage="1" sqref="E220:F220 E228:F228 E236:F236 BE220:BF220 BE228:BF228 BE236:BF236" xr:uid="{00000000-0002-0000-0C00-000001000000}">
      <formula1>"PPA事業者,リース事業者,該当なし"</formula1>
    </dataValidation>
    <dataValidation type="list" allowBlank="1" showInputMessage="1" showErrorMessage="1" sqref="G220:H220 G228:H228 G236:H236 BG220:BH220 BG228:BH228 BG236:BH236" xr:uid="{00000000-0002-0000-0C00-000002000000}">
      <formula1>"PPA使用者,リース使用者,該当なし"</formula1>
    </dataValidation>
    <dataValidation type="list" allowBlank="1" showInputMessage="1" showErrorMessage="1" sqref="C254:J260 BC254:BJ260" xr:uid="{00000000-0002-0000-0C00-000003000000}">
      <formula1>"入札、又は複数者からの見積書を徴取し、最安の見積書を選定,その他（競争に付すことが著しく困難又は不適当である）"</formula1>
    </dataValidation>
  </dataValidations>
  <hyperlinks>
    <hyperlink ref="B307:J307" location="'第４号（共通_環境価値）'!A1" display="第4（共通＿環境価値）へ" xr:uid="{00000000-0004-0000-0C00-000000000000}"/>
    <hyperlink ref="BB307:BJ307" location="'第４号（共通_環境価値）'!A1" display="第4（共通＿環境価値）へ" xr:uid="{00000000-0004-0000-0C00-000001000000}"/>
  </hyperlinks>
  <pageMargins left="0.70866141732283472" right="0.70866141732283472" top="0.74803149606299213" bottom="0.74803149606299213" header="0.31496062992125984" footer="0.31496062992125984"/>
  <pageSetup paperSize="9" scale="95" orientation="portrait" blackAndWhite="1" r:id="rId1"/>
  <rowBreaks count="6" manualBreakCount="6">
    <brk id="25" max="12" man="1"/>
    <brk id="78" max="12" man="1"/>
    <brk id="123" max="12" man="1"/>
    <brk id="177" max="12" man="1"/>
    <brk id="214" max="12" man="1"/>
    <brk id="271" max="12" man="1"/>
  </rowBreaks>
  <ignoredErrors>
    <ignoredError sqref="H19:J20"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6181" r:id="rId4" name="Check Box 37">
              <controlPr defaultSize="0" autoFill="0" autoLine="0" autoPict="0">
                <anchor moveWithCells="1">
                  <from>
                    <xdr:col>4</xdr:col>
                    <xdr:colOff>160020</xdr:colOff>
                    <xdr:row>303</xdr:row>
                    <xdr:rowOff>68580</xdr:rowOff>
                  </from>
                  <to>
                    <xdr:col>5</xdr:col>
                    <xdr:colOff>15240</xdr:colOff>
                    <xdr:row>303</xdr:row>
                    <xdr:rowOff>381000</xdr:rowOff>
                  </to>
                </anchor>
              </controlPr>
            </control>
          </mc:Choice>
        </mc:AlternateContent>
        <mc:AlternateContent xmlns:mc="http://schemas.openxmlformats.org/markup-compatibility/2006">
          <mc:Choice Requires="x14">
            <control shapeId="6182" r:id="rId5" name="Check Box 38">
              <controlPr defaultSize="0" autoFill="0" autoLine="0" autoPict="0">
                <anchor moveWithCells="1">
                  <from>
                    <xdr:col>4</xdr:col>
                    <xdr:colOff>723900</xdr:colOff>
                    <xdr:row>303</xdr:row>
                    <xdr:rowOff>76200</xdr:rowOff>
                  </from>
                  <to>
                    <xdr:col>5</xdr:col>
                    <xdr:colOff>579120</xdr:colOff>
                    <xdr:row>303</xdr:row>
                    <xdr:rowOff>388620</xdr:rowOff>
                  </to>
                </anchor>
              </controlPr>
            </control>
          </mc:Choice>
        </mc:AlternateContent>
        <mc:AlternateContent xmlns:mc="http://schemas.openxmlformats.org/markup-compatibility/2006">
          <mc:Choice Requires="x14">
            <control shapeId="6197" r:id="rId6" name="Check Box 53">
              <controlPr defaultSize="0" autoFill="0" autoLine="0" autoPict="0">
                <anchor moveWithCells="1">
                  <from>
                    <xdr:col>56</xdr:col>
                    <xdr:colOff>160020</xdr:colOff>
                    <xdr:row>303</xdr:row>
                    <xdr:rowOff>68580</xdr:rowOff>
                  </from>
                  <to>
                    <xdr:col>57</xdr:col>
                    <xdr:colOff>15240</xdr:colOff>
                    <xdr:row>303</xdr:row>
                    <xdr:rowOff>381000</xdr:rowOff>
                  </to>
                </anchor>
              </controlPr>
            </control>
          </mc:Choice>
        </mc:AlternateContent>
        <mc:AlternateContent xmlns:mc="http://schemas.openxmlformats.org/markup-compatibility/2006">
          <mc:Choice Requires="x14">
            <control shapeId="6198" r:id="rId7" name="Check Box 54">
              <controlPr defaultSize="0" autoFill="0" autoLine="0" autoPict="0">
                <anchor moveWithCells="1">
                  <from>
                    <xdr:col>56</xdr:col>
                    <xdr:colOff>723900</xdr:colOff>
                    <xdr:row>303</xdr:row>
                    <xdr:rowOff>76200</xdr:rowOff>
                  </from>
                  <to>
                    <xdr:col>57</xdr:col>
                    <xdr:colOff>579120</xdr:colOff>
                    <xdr:row>303</xdr:row>
                    <xdr:rowOff>388620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C00-000004000000}">
          <x14:formula1>
            <xm:f>基本情報!$Q$21:$Q$53</xm:f>
          </x14:formula1>
          <xm:sqref>F17:J17 BF17:BJ17</xm:sqref>
        </x14:dataValidation>
        <x14:dataValidation type="list" allowBlank="1" showInputMessage="1" showErrorMessage="1" xr:uid="{00000000-0002-0000-0C00-000005000000}">
          <x14:formula1>
            <xm:f>基本情報!$W$3:$W$125</xm:f>
          </x14:formula1>
          <xm:sqref>F18:J18 BF18:BJ18</xm:sqref>
        </x14:dataValidation>
      </x14:dataValidations>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8">
    <tabColor rgb="FFFFFF00"/>
  </sheetPr>
  <dimension ref="A1:AD255"/>
  <sheetViews>
    <sheetView showGridLines="0" showZeros="0" view="pageBreakPreview" topLeftCell="A79" zoomScale="85" zoomScaleNormal="100" zoomScaleSheetLayoutView="85" workbookViewId="0">
      <selection activeCell="G50" sqref="G50"/>
    </sheetView>
  </sheetViews>
  <sheetFormatPr defaultColWidth="9" defaultRowHeight="13.2"/>
  <cols>
    <col min="1" max="1" width="1.6640625" style="2" customWidth="1"/>
    <col min="2" max="2" width="2.6640625" style="2" customWidth="1"/>
    <col min="3" max="3" width="2.44140625" style="2" customWidth="1"/>
    <col min="4" max="10" width="10.6640625" style="2" customWidth="1"/>
    <col min="11" max="11" width="1.77734375" style="2" customWidth="1"/>
    <col min="12" max="12" width="2.21875" style="2" customWidth="1"/>
    <col min="13" max="13" width="36.33203125" style="2" customWidth="1"/>
    <col min="14" max="16384" width="9" style="2"/>
  </cols>
  <sheetData>
    <row r="1" spans="2:11">
      <c r="B1" s="1" t="s">
        <v>26</v>
      </c>
      <c r="E1" s="1"/>
      <c r="F1" s="1"/>
    </row>
    <row r="3" spans="2:11" ht="21" customHeight="1">
      <c r="B3" s="1083" t="s">
        <v>437</v>
      </c>
      <c r="C3" s="1083"/>
      <c r="D3" s="1083"/>
      <c r="E3" s="1083"/>
      <c r="F3" s="1083"/>
      <c r="G3" s="1083"/>
      <c r="H3" s="1083"/>
      <c r="I3" s="1083"/>
      <c r="J3" s="1083"/>
    </row>
    <row r="5" spans="2:11" ht="18" customHeight="1">
      <c r="B5" s="2" t="s">
        <v>29</v>
      </c>
    </row>
    <row r="6" spans="2:11" ht="21" customHeight="1">
      <c r="B6" s="2" t="s">
        <v>2785</v>
      </c>
    </row>
    <row r="7" spans="2:11" ht="35.1" customHeight="1">
      <c r="B7" s="1084" t="str">
        <f>'第4(太陽光）'!B7:D7</f>
        <v>施設の名称</v>
      </c>
      <c r="C7" s="1250"/>
      <c r="D7" s="1250"/>
      <c r="E7" s="1087">
        <f>基本情報!$E$75</f>
        <v>0</v>
      </c>
      <c r="F7" s="1251"/>
      <c r="G7" s="1251"/>
      <c r="H7" s="1251"/>
      <c r="I7" s="1251"/>
      <c r="J7" s="1252"/>
    </row>
    <row r="8" spans="2:11" ht="13.5" customHeight="1">
      <c r="B8" s="1090" t="str">
        <f>'第4(太陽光）'!B8:D9</f>
        <v>施設の住所</v>
      </c>
      <c r="C8" s="1253"/>
      <c r="D8" s="1253"/>
      <c r="E8" s="1096">
        <f>基本情報!$E$77</f>
        <v>0</v>
      </c>
      <c r="F8" s="1211"/>
      <c r="G8" s="1211"/>
      <c r="H8" s="1211"/>
      <c r="I8" s="1211"/>
      <c r="J8" s="1212"/>
    </row>
    <row r="9" spans="2:11" ht="24" customHeight="1">
      <c r="B9" s="1254"/>
      <c r="C9" s="1255"/>
      <c r="D9" s="1255"/>
      <c r="E9" s="1213"/>
      <c r="F9" s="1214"/>
      <c r="G9" s="1214"/>
      <c r="H9" s="1214"/>
      <c r="I9" s="1214"/>
      <c r="J9" s="1215"/>
    </row>
    <row r="10" spans="2:11" ht="35.1" customHeight="1">
      <c r="B10" s="1084" t="str">
        <f>'第4(太陽光）'!B10:D10</f>
        <v>所有代表者</v>
      </c>
      <c r="C10" s="1250"/>
      <c r="D10" s="1250"/>
      <c r="E10" s="1102">
        <f>基本情報!$E$62</f>
        <v>0</v>
      </c>
      <c r="F10" s="820"/>
      <c r="G10" s="820">
        <f>基本情報!$E$65</f>
        <v>0</v>
      </c>
      <c r="H10" s="820"/>
      <c r="I10" s="820">
        <f>基本情報!$E$67</f>
        <v>0</v>
      </c>
      <c r="J10" s="821"/>
      <c r="K10" s="189"/>
    </row>
    <row r="13" spans="2:11" ht="21" customHeight="1">
      <c r="B13" s="2" t="s">
        <v>2786</v>
      </c>
    </row>
    <row r="14" spans="2:11" ht="34.799999999999997" customHeight="1">
      <c r="B14" s="15"/>
      <c r="C14" s="1065" t="str">
        <f>'第4(太陽光）'!$C$14</f>
        <v xml:space="preserve"> 名称</v>
      </c>
      <c r="D14" s="1256"/>
      <c r="E14" s="1256"/>
      <c r="F14" s="1197"/>
      <c r="G14" s="1197"/>
      <c r="H14" s="1197"/>
      <c r="I14" s="1197"/>
      <c r="J14" s="1197"/>
    </row>
    <row r="15" spans="2:11" ht="34.799999999999997" customHeight="1">
      <c r="B15" s="16"/>
      <c r="C15" s="1078" t="str">
        <f>'第4(太陽光）'!$C$15</f>
        <v xml:space="preserve"> 役職名　代表者名</v>
      </c>
      <c r="D15" s="1078"/>
      <c r="E15" s="1079"/>
      <c r="F15" s="970"/>
      <c r="G15" s="971"/>
      <c r="H15" s="1198"/>
      <c r="I15" s="1198"/>
      <c r="J15" s="1199"/>
    </row>
    <row r="16" spans="2:11" ht="34.799999999999997" customHeight="1">
      <c r="B16" s="16"/>
      <c r="C16" s="1064" t="str">
        <f>'第4(太陽光）'!$C$16</f>
        <v>住所</v>
      </c>
      <c r="D16" s="1064"/>
      <c r="E16" s="94"/>
      <c r="F16" s="1197"/>
      <c r="G16" s="1197"/>
      <c r="H16" s="1197"/>
      <c r="I16" s="1197"/>
      <c r="J16" s="1197"/>
    </row>
    <row r="17" spans="2:13" ht="34.799999999999997" customHeight="1">
      <c r="B17" s="1074"/>
      <c r="C17" s="1076" t="str">
        <f>'第4(太陽光）'!$C$17</f>
        <v>日本標準産業分類※1による業種※2</v>
      </c>
      <c r="D17" s="1077"/>
      <c r="E17" s="95" t="str">
        <f>'第4(太陽光）'!E17</f>
        <v>大分類</v>
      </c>
      <c r="F17" s="1171"/>
      <c r="G17" s="1172"/>
      <c r="H17" s="1172"/>
      <c r="I17" s="1172"/>
      <c r="J17" s="1173"/>
    </row>
    <row r="18" spans="2:13" ht="34.799999999999997" customHeight="1">
      <c r="B18" s="1075"/>
      <c r="C18" s="1078"/>
      <c r="D18" s="1079"/>
      <c r="E18" s="95" t="str">
        <f>'第4(太陽光）'!E18</f>
        <v>中分類</v>
      </c>
      <c r="F18" s="1171"/>
      <c r="G18" s="1174"/>
      <c r="H18" s="1174"/>
      <c r="I18" s="1174"/>
      <c r="J18" s="1175"/>
    </row>
    <row r="19" spans="2:13" ht="34.799999999999997" customHeight="1">
      <c r="B19" s="15"/>
      <c r="C19" s="1064" t="str">
        <f>'第4(太陽光）'!$C$19</f>
        <v xml:space="preserve"> 資本金（出資金）</v>
      </c>
      <c r="D19" s="1064"/>
      <c r="E19" s="1065"/>
      <c r="F19" s="1169"/>
      <c r="G19" s="1170"/>
      <c r="H19" s="32" t="s">
        <v>10</v>
      </c>
      <c r="I19" s="146"/>
      <c r="J19" s="37"/>
      <c r="K19" s="29"/>
      <c r="L19" s="29"/>
    </row>
    <row r="20" spans="2:13" ht="34.799999999999997" customHeight="1">
      <c r="B20" s="15"/>
      <c r="C20" s="1064" t="str">
        <f>'第4(太陽光）'!$C$20</f>
        <v xml:space="preserve"> 従業員数</v>
      </c>
      <c r="D20" s="1064"/>
      <c r="E20" s="1065"/>
      <c r="F20" s="1167"/>
      <c r="G20" s="1168"/>
      <c r="H20" s="30" t="s">
        <v>27</v>
      </c>
      <c r="I20" s="146"/>
      <c r="J20" s="31"/>
      <c r="K20" s="29"/>
      <c r="L20" s="29"/>
    </row>
    <row r="21" spans="2:13" ht="5.25" customHeight="1">
      <c r="C21" s="12"/>
      <c r="D21" s="12"/>
      <c r="E21" s="12"/>
      <c r="F21" s="38"/>
      <c r="G21" s="29"/>
      <c r="H21" s="147"/>
      <c r="I21" s="147"/>
      <c r="J21" s="29"/>
      <c r="K21" s="29"/>
      <c r="L21" s="29"/>
    </row>
    <row r="22" spans="2:13">
      <c r="C22" s="96" t="s">
        <v>2670</v>
      </c>
      <c r="E22" s="40"/>
      <c r="F22" s="41"/>
      <c r="G22" s="41"/>
    </row>
    <row r="23" spans="2:13">
      <c r="C23" s="83" t="s">
        <v>2683</v>
      </c>
      <c r="E23" s="42"/>
      <c r="F23" s="41"/>
      <c r="G23" s="41"/>
    </row>
    <row r="24" spans="2:13">
      <c r="C24" s="96" t="s">
        <v>452</v>
      </c>
      <c r="E24" s="42"/>
      <c r="F24" s="43"/>
      <c r="G24" s="43"/>
    </row>
    <row r="25" spans="2:13">
      <c r="C25" s="96"/>
      <c r="E25" s="42"/>
      <c r="F25" s="43"/>
      <c r="G25" s="43"/>
    </row>
    <row r="27" spans="2:13" ht="18" customHeight="1">
      <c r="B27" s="2" t="s">
        <v>60</v>
      </c>
    </row>
    <row r="28" spans="2:13" ht="18" customHeight="1">
      <c r="B28" s="47" t="s">
        <v>61</v>
      </c>
    </row>
    <row r="29" spans="2:13" ht="7.5" customHeight="1"/>
    <row r="30" spans="2:13" ht="18" customHeight="1">
      <c r="B30" s="2" t="s">
        <v>330</v>
      </c>
    </row>
    <row r="31" spans="2:13" ht="18" customHeight="1">
      <c r="D31" s="793" t="s">
        <v>388</v>
      </c>
      <c r="E31" s="793"/>
      <c r="F31" s="11"/>
      <c r="G31" s="122" t="str">
        <f>IF(G39="","",ROUNDDOWN(SUM(G41,G49,G57),1))</f>
        <v/>
      </c>
      <c r="H31" s="2" t="s">
        <v>47</v>
      </c>
      <c r="M31" s="48"/>
    </row>
    <row r="32" spans="2:13" ht="13.8" customHeight="1">
      <c r="D32" s="11"/>
      <c r="E32" s="11"/>
      <c r="F32" s="11"/>
    </row>
    <row r="33" spans="2:27" ht="7.5" customHeight="1">
      <c r="D33" s="47"/>
    </row>
    <row r="34" spans="2:27" ht="18" customHeight="1">
      <c r="B34" s="2" t="s">
        <v>331</v>
      </c>
      <c r="M34" s="48"/>
    </row>
    <row r="35" spans="2:27" ht="18" customHeight="1">
      <c r="C35" s="3" t="s">
        <v>441</v>
      </c>
      <c r="D35" s="1189" t="s">
        <v>2678</v>
      </c>
      <c r="E35" s="1190"/>
      <c r="F35" s="1191"/>
      <c r="G35" s="1192"/>
      <c r="H35" s="1193"/>
      <c r="I35" s="1194"/>
      <c r="L35" s="48"/>
      <c r="M35" s="505"/>
      <c r="N35" s="505"/>
      <c r="O35" s="505"/>
      <c r="P35" s="505"/>
      <c r="Q35" s="505"/>
      <c r="R35" s="505"/>
      <c r="S35" s="505"/>
      <c r="T35" s="505"/>
      <c r="U35" s="168"/>
      <c r="V35" s="48"/>
      <c r="W35" s="48"/>
      <c r="X35" s="48"/>
      <c r="Y35" s="27"/>
      <c r="Z35" s="27"/>
      <c r="AA35" s="27"/>
    </row>
    <row r="36" spans="2:27" ht="17.100000000000001" customHeight="1">
      <c r="C36" s="3"/>
      <c r="D36" s="1046" t="s">
        <v>72</v>
      </c>
      <c r="E36" s="1047"/>
      <c r="F36" s="1048"/>
      <c r="G36" s="1143"/>
      <c r="H36" s="1144"/>
      <c r="I36" s="1145"/>
    </row>
    <row r="37" spans="2:27" ht="17.100000000000001" customHeight="1">
      <c r="D37" s="1046" t="s">
        <v>70</v>
      </c>
      <c r="E37" s="1047"/>
      <c r="F37" s="1048"/>
      <c r="G37" s="1143"/>
      <c r="H37" s="1149"/>
      <c r="I37" s="1150"/>
    </row>
    <row r="38" spans="2:27" ht="17.100000000000001" customHeight="1">
      <c r="D38" s="1046" t="s">
        <v>2444</v>
      </c>
      <c r="E38" s="1047"/>
      <c r="F38" s="1048"/>
      <c r="G38" s="1143"/>
      <c r="H38" s="1248"/>
      <c r="I38" s="1249"/>
      <c r="L38" s="48"/>
      <c r="M38" s="48"/>
      <c r="N38" s="48"/>
      <c r="O38" s="48"/>
      <c r="P38" s="48"/>
      <c r="Q38" s="48"/>
      <c r="R38" s="48"/>
      <c r="S38" s="48"/>
      <c r="T38" s="48"/>
      <c r="U38" s="48"/>
      <c r="V38" s="48"/>
      <c r="W38" s="48"/>
      <c r="X38" s="48"/>
      <c r="Y38" s="27"/>
      <c r="Z38" s="27"/>
      <c r="AA38" s="27"/>
    </row>
    <row r="39" spans="2:27" ht="17.100000000000001" customHeight="1">
      <c r="D39" s="1046" t="s">
        <v>332</v>
      </c>
      <c r="E39" s="1047"/>
      <c r="F39" s="1048"/>
      <c r="G39" s="1154"/>
      <c r="H39" s="1155"/>
      <c r="I39" s="1156"/>
      <c r="J39" s="2" t="s">
        <v>64</v>
      </c>
    </row>
    <row r="40" spans="2:27" ht="17.100000000000001" customHeight="1">
      <c r="D40" s="1046" t="s">
        <v>337</v>
      </c>
      <c r="E40" s="1047"/>
      <c r="F40" s="1048"/>
      <c r="G40" s="1154"/>
      <c r="H40" s="1155"/>
      <c r="I40" s="1156"/>
      <c r="J40" s="2" t="s">
        <v>338</v>
      </c>
    </row>
    <row r="41" spans="2:27" ht="17.100000000000001" customHeight="1">
      <c r="D41" s="1058" t="s">
        <v>49</v>
      </c>
      <c r="E41" s="1059"/>
      <c r="F41" s="1060"/>
      <c r="G41" s="1040" t="str">
        <f>IF(G39="","",ROUNDDOWN((G39*G40)/1000,2))</f>
        <v/>
      </c>
      <c r="H41" s="1157"/>
      <c r="I41" s="1158"/>
      <c r="J41" s="2" t="s">
        <v>47</v>
      </c>
    </row>
    <row r="42" spans="2:27" ht="7.5" customHeight="1"/>
    <row r="43" spans="2:27" ht="18" customHeight="1">
      <c r="C43" s="3" t="s">
        <v>62</v>
      </c>
      <c r="D43" s="1052" t="s">
        <v>2678</v>
      </c>
      <c r="E43" s="1053"/>
      <c r="F43" s="1054"/>
      <c r="G43" s="1146"/>
      <c r="H43" s="1147"/>
      <c r="I43" s="1148"/>
      <c r="L43" s="48"/>
      <c r="M43" s="505"/>
      <c r="N43" s="505"/>
      <c r="O43" s="505"/>
      <c r="P43" s="505"/>
      <c r="Q43" s="505"/>
      <c r="R43" s="505"/>
      <c r="S43" s="505"/>
      <c r="T43" s="505"/>
      <c r="U43" s="168"/>
      <c r="V43" s="48"/>
      <c r="W43" s="48"/>
      <c r="X43" s="48"/>
      <c r="Y43" s="27"/>
      <c r="Z43" s="27"/>
      <c r="AA43" s="27"/>
    </row>
    <row r="44" spans="2:27" ht="17.100000000000001" customHeight="1">
      <c r="C44" s="3"/>
      <c r="D44" s="1046" t="s">
        <v>72</v>
      </c>
      <c r="E44" s="1047"/>
      <c r="F44" s="1048"/>
      <c r="G44" s="1143"/>
      <c r="H44" s="1144"/>
      <c r="I44" s="1145"/>
    </row>
    <row r="45" spans="2:27" ht="17.100000000000001" customHeight="1">
      <c r="D45" s="1046" t="s">
        <v>70</v>
      </c>
      <c r="E45" s="1047"/>
      <c r="F45" s="1048"/>
      <c r="G45" s="1143"/>
      <c r="H45" s="1149"/>
      <c r="I45" s="1150"/>
    </row>
    <row r="46" spans="2:27" ht="17.100000000000001" customHeight="1">
      <c r="D46" s="1046" t="s">
        <v>2444</v>
      </c>
      <c r="E46" s="1047"/>
      <c r="F46" s="1048"/>
      <c r="G46" s="1143"/>
      <c r="H46" s="1248"/>
      <c r="I46" s="1249"/>
      <c r="L46" s="48"/>
      <c r="M46" s="48"/>
      <c r="N46" s="48"/>
      <c r="O46" s="48"/>
      <c r="P46" s="48"/>
      <c r="Q46" s="48"/>
      <c r="R46" s="48"/>
      <c r="S46" s="48"/>
      <c r="T46" s="48"/>
      <c r="U46" s="48"/>
      <c r="V46" s="48"/>
      <c r="W46" s="48"/>
      <c r="X46" s="48"/>
      <c r="Y46" s="27"/>
      <c r="Z46" s="27"/>
      <c r="AA46" s="27"/>
    </row>
    <row r="47" spans="2:27" ht="17.100000000000001" customHeight="1">
      <c r="D47" s="1046" t="s">
        <v>332</v>
      </c>
      <c r="E47" s="1047"/>
      <c r="F47" s="1048"/>
      <c r="G47" s="1154"/>
      <c r="H47" s="1155"/>
      <c r="I47" s="1156"/>
      <c r="J47" s="2" t="s">
        <v>64</v>
      </c>
    </row>
    <row r="48" spans="2:27" ht="17.100000000000001" customHeight="1">
      <c r="D48" s="1046" t="s">
        <v>337</v>
      </c>
      <c r="E48" s="1047"/>
      <c r="F48" s="1048"/>
      <c r="G48" s="1154"/>
      <c r="H48" s="1155"/>
      <c r="I48" s="1156"/>
      <c r="J48" s="2" t="s">
        <v>338</v>
      </c>
    </row>
    <row r="49" spans="2:27" ht="17.100000000000001" customHeight="1">
      <c r="D49" s="1058" t="s">
        <v>49</v>
      </c>
      <c r="E49" s="1059"/>
      <c r="F49" s="1060"/>
      <c r="G49" s="1040" t="str">
        <f>IF(G47="","",ROUNDDOWN((G47*G48)/1000,2))</f>
        <v/>
      </c>
      <c r="H49" s="1041"/>
      <c r="I49" s="1042"/>
      <c r="J49" s="2" t="s">
        <v>47</v>
      </c>
    </row>
    <row r="50" spans="2:27" ht="7.5" customHeight="1"/>
    <row r="51" spans="2:27" ht="18" customHeight="1">
      <c r="C51" s="3" t="s">
        <v>2675</v>
      </c>
      <c r="D51" s="1052" t="s">
        <v>2678</v>
      </c>
      <c r="E51" s="1053"/>
      <c r="F51" s="1054"/>
      <c r="G51" s="1146"/>
      <c r="H51" s="1147"/>
      <c r="I51" s="1148"/>
      <c r="L51" s="48"/>
      <c r="M51" s="505"/>
      <c r="N51" s="505"/>
      <c r="O51" s="505"/>
      <c r="P51" s="505"/>
      <c r="Q51" s="505"/>
      <c r="R51" s="505"/>
      <c r="S51" s="505"/>
      <c r="T51" s="505"/>
      <c r="U51" s="168"/>
      <c r="V51" s="48"/>
      <c r="W51" s="48"/>
      <c r="X51" s="48"/>
      <c r="Y51" s="27"/>
      <c r="Z51" s="27"/>
      <c r="AA51" s="27"/>
    </row>
    <row r="52" spans="2:27" ht="17.100000000000001" customHeight="1">
      <c r="C52" s="3"/>
      <c r="D52" s="1046" t="s">
        <v>72</v>
      </c>
      <c r="E52" s="1047"/>
      <c r="F52" s="1048"/>
      <c r="G52" s="1143"/>
      <c r="H52" s="1144"/>
      <c r="I52" s="1145"/>
    </row>
    <row r="53" spans="2:27" ht="17.100000000000001" customHeight="1">
      <c r="D53" s="1046" t="s">
        <v>70</v>
      </c>
      <c r="E53" s="1047"/>
      <c r="F53" s="1048"/>
      <c r="G53" s="1143"/>
      <c r="H53" s="1149"/>
      <c r="I53" s="1150"/>
    </row>
    <row r="54" spans="2:27" ht="17.100000000000001" customHeight="1">
      <c r="D54" s="1046" t="s">
        <v>2444</v>
      </c>
      <c r="E54" s="1047"/>
      <c r="F54" s="1048"/>
      <c r="G54" s="1143"/>
      <c r="H54" s="1248"/>
      <c r="I54" s="1249"/>
      <c r="L54" s="48"/>
      <c r="M54" s="48"/>
      <c r="N54" s="48"/>
      <c r="O54" s="48"/>
      <c r="P54" s="48"/>
      <c r="Q54" s="48"/>
      <c r="R54" s="48"/>
      <c r="S54" s="48"/>
      <c r="T54" s="48"/>
      <c r="U54" s="48"/>
      <c r="V54" s="48"/>
      <c r="W54" s="48"/>
      <c r="X54" s="48"/>
      <c r="Y54" s="27"/>
      <c r="Z54" s="27"/>
      <c r="AA54" s="27"/>
    </row>
    <row r="55" spans="2:27" ht="17.100000000000001" customHeight="1">
      <c r="D55" s="1046" t="s">
        <v>332</v>
      </c>
      <c r="E55" s="1047"/>
      <c r="F55" s="1048"/>
      <c r="G55" s="1154"/>
      <c r="H55" s="1155"/>
      <c r="I55" s="1156"/>
      <c r="J55" s="2" t="s">
        <v>64</v>
      </c>
    </row>
    <row r="56" spans="2:27" ht="17.100000000000001" customHeight="1">
      <c r="D56" s="1046" t="s">
        <v>337</v>
      </c>
      <c r="E56" s="1047"/>
      <c r="F56" s="1048"/>
      <c r="G56" s="1154"/>
      <c r="H56" s="1155"/>
      <c r="I56" s="1156"/>
      <c r="J56" s="2" t="s">
        <v>338</v>
      </c>
    </row>
    <row r="57" spans="2:27" ht="17.100000000000001" customHeight="1">
      <c r="D57" s="1058" t="s">
        <v>49</v>
      </c>
      <c r="E57" s="1059"/>
      <c r="F57" s="1060"/>
      <c r="G57" s="1040" t="str">
        <f>IF(G55="","",ROUNDDOWN((G55*G56)/1000,2))</f>
        <v/>
      </c>
      <c r="H57" s="1041"/>
      <c r="I57" s="1042"/>
      <c r="J57" s="2" t="s">
        <v>47</v>
      </c>
    </row>
    <row r="58" spans="2:27" ht="7.5" customHeight="1"/>
    <row r="59" spans="2:27" ht="7.5" customHeight="1"/>
    <row r="60" spans="2:27" ht="18" customHeight="1">
      <c r="B60" s="2" t="s">
        <v>487</v>
      </c>
    </row>
    <row r="61" spans="2:27" ht="18" customHeight="1">
      <c r="C61" s="3" t="s">
        <v>441</v>
      </c>
      <c r="D61" s="1052" t="s">
        <v>2678</v>
      </c>
      <c r="E61" s="1053"/>
      <c r="F61" s="1054"/>
      <c r="G61" s="1146"/>
      <c r="H61" s="1147"/>
      <c r="I61" s="1148"/>
      <c r="L61" s="48"/>
      <c r="M61" s="505"/>
      <c r="N61" s="505"/>
      <c r="O61" s="505"/>
      <c r="P61" s="505"/>
      <c r="Q61" s="505"/>
      <c r="R61" s="505"/>
      <c r="S61" s="505"/>
      <c r="T61" s="505"/>
      <c r="U61" s="168"/>
      <c r="V61" s="48"/>
      <c r="W61" s="48"/>
      <c r="X61" s="48"/>
      <c r="Y61" s="27"/>
      <c r="Z61" s="27"/>
      <c r="AA61" s="27"/>
    </row>
    <row r="62" spans="2:27" ht="17.100000000000001" customHeight="1">
      <c r="C62" s="3"/>
      <c r="D62" s="1046" t="s">
        <v>72</v>
      </c>
      <c r="E62" s="1047"/>
      <c r="F62" s="1048"/>
      <c r="G62" s="1143"/>
      <c r="H62" s="1144"/>
      <c r="I62" s="1145"/>
    </row>
    <row r="63" spans="2:27" ht="17.100000000000001" customHeight="1">
      <c r="D63" s="1046" t="s">
        <v>70</v>
      </c>
      <c r="E63" s="1047"/>
      <c r="F63" s="1048"/>
      <c r="G63" s="1143"/>
      <c r="H63" s="1149"/>
      <c r="I63" s="1150"/>
    </row>
    <row r="64" spans="2:27" ht="17.100000000000001" customHeight="1">
      <c r="D64" s="1046" t="s">
        <v>2444</v>
      </c>
      <c r="E64" s="1047"/>
      <c r="F64" s="1048"/>
      <c r="G64" s="1143"/>
      <c r="H64" s="1248"/>
      <c r="I64" s="1249"/>
      <c r="L64" s="48"/>
      <c r="M64" s="48"/>
      <c r="N64" s="48"/>
      <c r="O64" s="48"/>
      <c r="P64" s="48"/>
      <c r="Q64" s="48"/>
      <c r="R64" s="48"/>
      <c r="S64" s="48"/>
      <c r="T64" s="48"/>
      <c r="U64" s="48"/>
      <c r="V64" s="48"/>
      <c r="W64" s="48"/>
      <c r="X64" s="48"/>
      <c r="Y64" s="27"/>
      <c r="Z64" s="27"/>
      <c r="AA64" s="27"/>
    </row>
    <row r="65" spans="3:27" ht="17.100000000000001" customHeight="1">
      <c r="D65" s="1046" t="s">
        <v>335</v>
      </c>
      <c r="E65" s="1047"/>
      <c r="F65" s="1048"/>
      <c r="G65" s="1245"/>
      <c r="H65" s="1246"/>
      <c r="I65" s="1247"/>
      <c r="J65" s="2" t="s">
        <v>67</v>
      </c>
    </row>
    <row r="66" spans="3:27" ht="17.100000000000001" customHeight="1">
      <c r="D66" s="1046" t="s">
        <v>48</v>
      </c>
      <c r="E66" s="1047"/>
      <c r="F66" s="1048"/>
      <c r="G66" s="1154"/>
      <c r="H66" s="1155"/>
      <c r="I66" s="1156"/>
      <c r="J66" s="2" t="s">
        <v>65</v>
      </c>
    </row>
    <row r="67" spans="3:27" ht="17.100000000000001" customHeight="1">
      <c r="D67" s="1058" t="s">
        <v>51</v>
      </c>
      <c r="E67" s="1059"/>
      <c r="F67" s="1060"/>
      <c r="G67" s="1040" t="str">
        <f>IF(G65="","",ROUNDDOWN(G65*G66,2))</f>
        <v/>
      </c>
      <c r="H67" s="1157"/>
      <c r="I67" s="1158"/>
      <c r="J67" s="2" t="s">
        <v>67</v>
      </c>
    </row>
    <row r="68" spans="3:27" ht="7.5" customHeight="1"/>
    <row r="69" spans="3:27" ht="18" customHeight="1">
      <c r="C69" s="3" t="s">
        <v>442</v>
      </c>
      <c r="D69" s="1052" t="s">
        <v>2678</v>
      </c>
      <c r="E69" s="1053"/>
      <c r="F69" s="1054"/>
      <c r="G69" s="1146"/>
      <c r="H69" s="1147"/>
      <c r="I69" s="1148"/>
      <c r="L69" s="48"/>
      <c r="M69" s="505"/>
      <c r="N69" s="505"/>
      <c r="O69" s="505"/>
      <c r="P69" s="505"/>
      <c r="Q69" s="505"/>
      <c r="R69" s="505"/>
      <c r="S69" s="505"/>
      <c r="T69" s="505"/>
      <c r="U69" s="168"/>
      <c r="V69" s="48"/>
      <c r="W69" s="48"/>
      <c r="X69" s="48"/>
      <c r="Y69" s="27"/>
      <c r="Z69" s="27"/>
      <c r="AA69" s="27"/>
    </row>
    <row r="70" spans="3:27" ht="17.100000000000001" customHeight="1">
      <c r="C70" s="3"/>
      <c r="D70" s="1046" t="s">
        <v>72</v>
      </c>
      <c r="E70" s="1047"/>
      <c r="F70" s="1048"/>
      <c r="G70" s="1143"/>
      <c r="H70" s="1144"/>
      <c r="I70" s="1145"/>
    </row>
    <row r="71" spans="3:27" ht="17.100000000000001" customHeight="1">
      <c r="D71" s="1046" t="s">
        <v>70</v>
      </c>
      <c r="E71" s="1047"/>
      <c r="F71" s="1048"/>
      <c r="G71" s="1143"/>
      <c r="H71" s="1149"/>
      <c r="I71" s="1150"/>
    </row>
    <row r="72" spans="3:27" ht="17.100000000000001" customHeight="1">
      <c r="D72" s="1046" t="s">
        <v>2444</v>
      </c>
      <c r="E72" s="1047"/>
      <c r="F72" s="1048"/>
      <c r="G72" s="1143"/>
      <c r="H72" s="1248"/>
      <c r="I72" s="1249"/>
      <c r="L72" s="48"/>
      <c r="M72" s="48"/>
      <c r="N72" s="48"/>
      <c r="O72" s="48"/>
      <c r="P72" s="48"/>
      <c r="Q72" s="48"/>
      <c r="R72" s="48"/>
      <c r="S72" s="48"/>
      <c r="T72" s="48"/>
      <c r="U72" s="48"/>
      <c r="V72" s="48"/>
      <c r="W72" s="48"/>
      <c r="X72" s="48"/>
      <c r="Y72" s="27"/>
      <c r="Z72" s="27"/>
      <c r="AA72" s="27"/>
    </row>
    <row r="73" spans="3:27" ht="17.100000000000001" customHeight="1">
      <c r="D73" s="1046" t="s">
        <v>335</v>
      </c>
      <c r="E73" s="1047"/>
      <c r="F73" s="1048"/>
      <c r="G73" s="1245"/>
      <c r="H73" s="1246"/>
      <c r="I73" s="1247"/>
      <c r="J73" s="2" t="s">
        <v>67</v>
      </c>
    </row>
    <row r="74" spans="3:27" ht="17.100000000000001" customHeight="1">
      <c r="D74" s="1046" t="s">
        <v>48</v>
      </c>
      <c r="E74" s="1047"/>
      <c r="F74" s="1048"/>
      <c r="G74" s="1154"/>
      <c r="H74" s="1155"/>
      <c r="I74" s="1156"/>
      <c r="J74" s="2" t="s">
        <v>65</v>
      </c>
    </row>
    <row r="75" spans="3:27" ht="17.100000000000001" customHeight="1">
      <c r="D75" s="1058" t="s">
        <v>51</v>
      </c>
      <c r="E75" s="1059"/>
      <c r="F75" s="1060"/>
      <c r="G75" s="1040" t="str">
        <f>IF(G73="","",ROUNDDOWN(G73*G74,2))</f>
        <v/>
      </c>
      <c r="H75" s="1157"/>
      <c r="I75" s="1158"/>
      <c r="J75" s="2" t="s">
        <v>67</v>
      </c>
    </row>
    <row r="76" spans="3:27" ht="7.5" customHeight="1"/>
    <row r="77" spans="3:27" ht="18" customHeight="1">
      <c r="C77" s="3" t="s">
        <v>2675</v>
      </c>
      <c r="D77" s="1052" t="s">
        <v>2678</v>
      </c>
      <c r="E77" s="1053"/>
      <c r="F77" s="1054"/>
      <c r="G77" s="1146"/>
      <c r="H77" s="1147"/>
      <c r="I77" s="1148"/>
      <c r="L77" s="48"/>
      <c r="M77" s="505"/>
      <c r="N77" s="505"/>
      <c r="O77" s="505"/>
      <c r="P77" s="505"/>
      <c r="Q77" s="505"/>
      <c r="R77" s="505"/>
      <c r="S77" s="505"/>
      <c r="T77" s="505"/>
      <c r="U77" s="168"/>
      <c r="V77" s="48"/>
      <c r="W77" s="48"/>
      <c r="X77" s="48"/>
      <c r="Y77" s="27"/>
      <c r="Z77" s="27"/>
      <c r="AA77" s="27"/>
    </row>
    <row r="78" spans="3:27" ht="17.100000000000001" customHeight="1">
      <c r="C78" s="3"/>
      <c r="D78" s="1046" t="s">
        <v>72</v>
      </c>
      <c r="E78" s="1047"/>
      <c r="F78" s="1048"/>
      <c r="G78" s="1143"/>
      <c r="H78" s="1144"/>
      <c r="I78" s="1145"/>
    </row>
    <row r="79" spans="3:27" ht="17.100000000000001" customHeight="1">
      <c r="D79" s="1046" t="s">
        <v>70</v>
      </c>
      <c r="E79" s="1047"/>
      <c r="F79" s="1048"/>
      <c r="G79" s="1143"/>
      <c r="H79" s="1149"/>
      <c r="I79" s="1150"/>
    </row>
    <row r="80" spans="3:27" ht="17.100000000000001" customHeight="1">
      <c r="D80" s="1046" t="s">
        <v>2444</v>
      </c>
      <c r="E80" s="1047"/>
      <c r="F80" s="1048"/>
      <c r="G80" s="1143"/>
      <c r="H80" s="1248"/>
      <c r="I80" s="1249"/>
      <c r="L80" s="48"/>
      <c r="M80" s="48"/>
      <c r="N80" s="48"/>
      <c r="O80" s="48"/>
      <c r="P80" s="48"/>
      <c r="Q80" s="48"/>
      <c r="R80" s="48"/>
      <c r="S80" s="48"/>
      <c r="T80" s="48"/>
      <c r="U80" s="48"/>
      <c r="V80" s="48"/>
      <c r="W80" s="48"/>
      <c r="X80" s="48"/>
      <c r="Y80" s="27"/>
      <c r="Z80" s="27"/>
      <c r="AA80" s="27"/>
    </row>
    <row r="81" spans="2:10" ht="17.100000000000001" customHeight="1">
      <c r="D81" s="1046" t="s">
        <v>335</v>
      </c>
      <c r="E81" s="1047"/>
      <c r="F81" s="1048"/>
      <c r="G81" s="1245"/>
      <c r="H81" s="1246"/>
      <c r="I81" s="1247"/>
      <c r="J81" s="2" t="s">
        <v>67</v>
      </c>
    </row>
    <row r="82" spans="2:10" ht="17.100000000000001" customHeight="1">
      <c r="D82" s="1046" t="s">
        <v>48</v>
      </c>
      <c r="E82" s="1047"/>
      <c r="F82" s="1048"/>
      <c r="G82" s="1154"/>
      <c r="H82" s="1155"/>
      <c r="I82" s="1156"/>
      <c r="J82" s="2" t="s">
        <v>65</v>
      </c>
    </row>
    <row r="83" spans="2:10" ht="17.100000000000001" customHeight="1">
      <c r="D83" s="1058" t="s">
        <v>51</v>
      </c>
      <c r="E83" s="1059"/>
      <c r="F83" s="1060"/>
      <c r="G83" s="1040" t="str">
        <f>IF(G81="","",ROUNDDOWN(G81*G82,2))</f>
        <v/>
      </c>
      <c r="H83" s="1157"/>
      <c r="I83" s="1158"/>
      <c r="J83" s="2" t="s">
        <v>67</v>
      </c>
    </row>
    <row r="84" spans="2:10" ht="7.5" customHeight="1"/>
    <row r="85" spans="2:10">
      <c r="C85" s="2" t="s">
        <v>77</v>
      </c>
      <c r="G85" s="35"/>
      <c r="H85" s="35"/>
    </row>
    <row r="86" spans="2:10">
      <c r="C86" s="120" t="s">
        <v>73</v>
      </c>
      <c r="D86" s="34" t="s">
        <v>74</v>
      </c>
      <c r="E86" s="34"/>
      <c r="F86" s="34"/>
      <c r="G86" s="34" t="s">
        <v>2405</v>
      </c>
      <c r="H86" s="34"/>
    </row>
    <row r="87" spans="2:10">
      <c r="C87" s="120" t="s">
        <v>73</v>
      </c>
      <c r="D87" s="34" t="s">
        <v>76</v>
      </c>
      <c r="E87" s="34"/>
      <c r="F87" s="34"/>
      <c r="G87" s="34" t="s">
        <v>2406</v>
      </c>
      <c r="H87" s="34"/>
      <c r="I87" s="34"/>
      <c r="J87" s="34"/>
    </row>
    <row r="88" spans="2:10">
      <c r="C88" s="120" t="s">
        <v>73</v>
      </c>
      <c r="D88" s="34" t="s">
        <v>75</v>
      </c>
      <c r="E88" s="34"/>
      <c r="F88" s="34"/>
      <c r="G88" s="34" t="s">
        <v>2379</v>
      </c>
      <c r="H88" s="34"/>
      <c r="I88" s="34"/>
      <c r="J88" s="34"/>
    </row>
    <row r="89" spans="2:10">
      <c r="C89" s="120"/>
      <c r="H89" s="34"/>
      <c r="I89" s="34"/>
      <c r="J89" s="34"/>
    </row>
    <row r="90" spans="2:10">
      <c r="G90" s="35"/>
      <c r="H90" s="35"/>
      <c r="I90" s="35"/>
      <c r="J90" s="35"/>
    </row>
    <row r="91" spans="2:10">
      <c r="G91" s="35"/>
      <c r="H91" s="35"/>
      <c r="I91" s="35"/>
      <c r="J91" s="35"/>
    </row>
    <row r="92" spans="2:10" ht="18" customHeight="1">
      <c r="B92" s="2" t="s">
        <v>391</v>
      </c>
    </row>
    <row r="93" spans="2:10" ht="21" customHeight="1">
      <c r="B93" s="35" t="s">
        <v>2445</v>
      </c>
      <c r="D93" s="3"/>
      <c r="J93" s="10"/>
    </row>
    <row r="94" spans="2:10" ht="24" customHeight="1">
      <c r="C94" s="814"/>
      <c r="D94" s="811"/>
      <c r="E94" s="88" t="s">
        <v>78</v>
      </c>
      <c r="F94" s="88" t="s">
        <v>79</v>
      </c>
      <c r="G94" s="88" t="s">
        <v>80</v>
      </c>
      <c r="H94" s="88" t="s">
        <v>81</v>
      </c>
      <c r="I94" s="88" t="s">
        <v>82</v>
      </c>
      <c r="J94" s="88" t="s">
        <v>83</v>
      </c>
    </row>
    <row r="95" spans="2:10" ht="30" customHeight="1">
      <c r="C95" s="836" t="s">
        <v>2446</v>
      </c>
      <c r="D95" s="1007"/>
      <c r="E95" s="109"/>
      <c r="F95" s="109"/>
      <c r="G95" s="109"/>
      <c r="H95" s="109"/>
      <c r="I95" s="109"/>
      <c r="J95" s="109"/>
    </row>
    <row r="96" spans="2:10" ht="30" customHeight="1">
      <c r="C96" s="836" t="s">
        <v>2448</v>
      </c>
      <c r="D96" s="1007"/>
      <c r="E96" s="197"/>
      <c r="F96" s="197"/>
      <c r="G96" s="197"/>
      <c r="H96" s="197"/>
      <c r="I96" s="197"/>
      <c r="J96" s="197"/>
    </row>
    <row r="97" spans="2:13" ht="30" customHeight="1">
      <c r="C97" s="836" t="s">
        <v>2447</v>
      </c>
      <c r="D97" s="1007"/>
      <c r="E97" s="109"/>
      <c r="F97" s="109"/>
      <c r="G97" s="109"/>
      <c r="H97" s="109"/>
      <c r="I97" s="109"/>
      <c r="J97" s="109"/>
    </row>
    <row r="98" spans="2:13" ht="30" customHeight="1" thickBot="1">
      <c r="C98" s="1161" t="s">
        <v>92</v>
      </c>
      <c r="D98" s="1162"/>
      <c r="E98" s="91" t="str">
        <f t="shared" ref="E98:J98" si="0">IF(E95="","",E95-E97)</f>
        <v/>
      </c>
      <c r="F98" s="91" t="str">
        <f t="shared" si="0"/>
        <v/>
      </c>
      <c r="G98" s="91" t="str">
        <f t="shared" si="0"/>
        <v/>
      </c>
      <c r="H98" s="91" t="str">
        <f t="shared" si="0"/>
        <v/>
      </c>
      <c r="I98" s="91" t="str">
        <f t="shared" si="0"/>
        <v/>
      </c>
      <c r="J98" s="91" t="str">
        <f t="shared" si="0"/>
        <v/>
      </c>
    </row>
    <row r="99" spans="2:13" ht="24" customHeight="1" thickTop="1">
      <c r="C99" s="1026"/>
      <c r="D99" s="1027"/>
      <c r="E99" s="89" t="s">
        <v>84</v>
      </c>
      <c r="F99" s="89" t="s">
        <v>85</v>
      </c>
      <c r="G99" s="89" t="s">
        <v>86</v>
      </c>
      <c r="H99" s="89" t="s">
        <v>87</v>
      </c>
      <c r="I99" s="89" t="s">
        <v>88</v>
      </c>
      <c r="J99" s="89" t="s">
        <v>89</v>
      </c>
    </row>
    <row r="100" spans="2:13" ht="30" customHeight="1">
      <c r="C100" s="836" t="s">
        <v>2453</v>
      </c>
      <c r="D100" s="1007"/>
      <c r="E100" s="109"/>
      <c r="F100" s="109"/>
      <c r="G100" s="109"/>
      <c r="H100" s="109"/>
      <c r="I100" s="109"/>
      <c r="J100" s="109"/>
    </row>
    <row r="101" spans="2:13" ht="30" customHeight="1">
      <c r="C101" s="836" t="s">
        <v>2454</v>
      </c>
      <c r="D101" s="1007"/>
      <c r="E101" s="109"/>
      <c r="F101" s="109"/>
      <c r="G101" s="109"/>
      <c r="H101" s="109"/>
      <c r="I101" s="109"/>
      <c r="J101" s="109"/>
    </row>
    <row r="102" spans="2:13" ht="30" customHeight="1">
      <c r="C102" s="836" t="s">
        <v>2455</v>
      </c>
      <c r="D102" s="1007"/>
      <c r="E102" s="109"/>
      <c r="F102" s="109"/>
      <c r="G102" s="109"/>
      <c r="H102" s="109"/>
      <c r="I102" s="109"/>
      <c r="J102" s="109"/>
    </row>
    <row r="103" spans="2:13" ht="30" customHeight="1">
      <c r="C103" s="836" t="s">
        <v>2456</v>
      </c>
      <c r="D103" s="1007"/>
      <c r="E103" s="92" t="str">
        <f t="shared" ref="E103:J103" si="1">IF(E100="","",E100-E102)</f>
        <v/>
      </c>
      <c r="F103" s="92" t="str">
        <f t="shared" si="1"/>
        <v/>
      </c>
      <c r="G103" s="92" t="str">
        <f t="shared" si="1"/>
        <v/>
      </c>
      <c r="H103" s="92" t="str">
        <f t="shared" si="1"/>
        <v/>
      </c>
      <c r="I103" s="92" t="str">
        <f t="shared" si="1"/>
        <v/>
      </c>
      <c r="J103" s="92" t="str">
        <f t="shared" si="1"/>
        <v/>
      </c>
    </row>
    <row r="105" spans="2:13" ht="24" customHeight="1">
      <c r="D105" s="790" t="s">
        <v>93</v>
      </c>
      <c r="E105" s="790"/>
      <c r="F105" s="790"/>
      <c r="G105" s="1239" t="str">
        <f>IF(E95="","",INT(SUM(E95:J95,E100:J100)))</f>
        <v/>
      </c>
      <c r="H105" s="1239"/>
      <c r="I105" s="2" t="s">
        <v>96</v>
      </c>
    </row>
    <row r="106" spans="2:13">
      <c r="G106" s="123"/>
      <c r="H106" s="123"/>
    </row>
    <row r="107" spans="2:13" ht="24" customHeight="1">
      <c r="D107" s="790" t="s">
        <v>94</v>
      </c>
      <c r="E107" s="790"/>
      <c r="F107" s="790"/>
      <c r="G107" s="1239" t="str">
        <f>IF(E97="","",INT(SUM(E97:J97,E102:J102)))</f>
        <v/>
      </c>
      <c r="H107" s="1239"/>
      <c r="I107" s="2" t="s">
        <v>96</v>
      </c>
    </row>
    <row r="108" spans="2:13">
      <c r="G108" s="123"/>
      <c r="H108" s="123"/>
    </row>
    <row r="109" spans="2:13" ht="24" customHeight="1">
      <c r="D109" s="790" t="s">
        <v>95</v>
      </c>
      <c r="E109" s="790"/>
      <c r="F109" s="790"/>
      <c r="G109" s="1239" t="str">
        <f>IF(E95="","",INT(SUM(E98:J98,E103:J103)))</f>
        <v/>
      </c>
      <c r="H109" s="1239"/>
      <c r="I109" s="2" t="s">
        <v>96</v>
      </c>
    </row>
    <row r="111" spans="2:13" ht="18" customHeight="1">
      <c r="B111" s="34" t="s">
        <v>2403</v>
      </c>
      <c r="E111" s="34"/>
      <c r="F111" s="34"/>
      <c r="G111" s="34"/>
      <c r="H111" s="34"/>
      <c r="M111" s="48" t="s">
        <v>393</v>
      </c>
    </row>
    <row r="112" spans="2:13" ht="24" customHeight="1">
      <c r="E112" s="22"/>
      <c r="F112" s="90" t="str">
        <f>IF(E95="","",ROUND($G$107/$G$105*100,2))</f>
        <v/>
      </c>
      <c r="G112" s="46" t="s">
        <v>97</v>
      </c>
      <c r="H112" s="34"/>
      <c r="M112" s="48"/>
    </row>
    <row r="113" spans="1:28">
      <c r="E113" s="34"/>
      <c r="F113" s="34"/>
      <c r="G113" s="34"/>
      <c r="H113" s="34"/>
      <c r="I113" s="34"/>
      <c r="J113" s="34"/>
      <c r="K113" s="34"/>
      <c r="L113" s="34"/>
      <c r="M113" s="48"/>
      <c r="N113" s="34"/>
      <c r="O113" s="34"/>
      <c r="P113" s="34"/>
      <c r="Q113" s="34"/>
      <c r="R113" s="34"/>
      <c r="S113" s="34"/>
    </row>
    <row r="114" spans="1:28" ht="13.2" customHeight="1">
      <c r="A114" s="1020" t="str">
        <f>IF(F112="","",IF(F112&gt;=100,"申請要件を満たさないため申請不可","　"))</f>
        <v/>
      </c>
      <c r="B114" s="957"/>
      <c r="C114" s="957"/>
      <c r="D114" s="957"/>
      <c r="E114" s="957"/>
      <c r="F114" s="957"/>
      <c r="G114" s="957"/>
      <c r="H114" s="957"/>
      <c r="I114" s="957"/>
      <c r="J114" s="957"/>
      <c r="K114" s="957"/>
      <c r="L114" s="34"/>
      <c r="M114" s="1188"/>
      <c r="N114" s="957"/>
      <c r="O114" s="957"/>
      <c r="P114" s="957"/>
      <c r="Q114" s="957"/>
      <c r="R114" s="957"/>
      <c r="S114" s="957"/>
      <c r="T114" s="957"/>
    </row>
    <row r="115" spans="1:28" ht="24" customHeight="1">
      <c r="A115" s="957"/>
      <c r="B115" s="957"/>
      <c r="C115" s="957"/>
      <c r="D115" s="957"/>
      <c r="E115" s="957"/>
      <c r="F115" s="957"/>
      <c r="G115" s="957"/>
      <c r="H115" s="957"/>
      <c r="I115" s="957"/>
      <c r="J115" s="957"/>
      <c r="K115" s="957"/>
      <c r="L115" s="34"/>
      <c r="M115" s="957"/>
      <c r="N115" s="957"/>
      <c r="O115" s="957"/>
      <c r="P115" s="957"/>
      <c r="Q115" s="957"/>
      <c r="R115" s="957"/>
      <c r="S115" s="957"/>
      <c r="T115" s="957"/>
    </row>
    <row r="116" spans="1:28" ht="24" customHeight="1">
      <c r="D116" s="790" t="s">
        <v>2449</v>
      </c>
      <c r="E116" s="790"/>
      <c r="F116" s="790"/>
      <c r="G116" s="1239" t="str">
        <f>IF(E96="","",INT(SUM(E96:J96,E101:J101)))</f>
        <v/>
      </c>
      <c r="H116" s="1239"/>
      <c r="I116" s="2" t="s">
        <v>2450</v>
      </c>
    </row>
    <row r="117" spans="1:28">
      <c r="N117" s="34"/>
      <c r="O117" s="34"/>
      <c r="P117" s="34"/>
      <c r="Q117" s="34"/>
      <c r="R117" s="34"/>
      <c r="S117" s="34"/>
      <c r="T117" s="34"/>
      <c r="U117" s="34"/>
      <c r="V117" s="34"/>
      <c r="W117" s="34"/>
      <c r="X117" s="34"/>
      <c r="Y117" s="34"/>
      <c r="Z117" s="34"/>
      <c r="AA117" s="34"/>
      <c r="AB117" s="34"/>
    </row>
    <row r="118" spans="1:28" ht="24" customHeight="1">
      <c r="D118" s="2" t="s">
        <v>2457</v>
      </c>
      <c r="G118" s="1240" t="str">
        <f>IF(E96="","",ROUNDDOWN(G116/G105,1))</f>
        <v/>
      </c>
      <c r="H118" s="1240"/>
      <c r="I118" s="2" t="s">
        <v>2451</v>
      </c>
      <c r="N118" s="34"/>
      <c r="O118" s="34"/>
      <c r="P118" s="34"/>
      <c r="Q118" s="34"/>
      <c r="R118" s="34"/>
      <c r="S118" s="34"/>
      <c r="T118" s="34"/>
    </row>
    <row r="119" spans="1:28" ht="11.4" customHeight="1">
      <c r="N119" s="34"/>
      <c r="O119" s="34"/>
      <c r="P119" s="34"/>
      <c r="Q119" s="34"/>
      <c r="R119" s="34"/>
      <c r="S119" s="34"/>
      <c r="T119" s="34"/>
      <c r="U119" s="34"/>
      <c r="V119" s="34"/>
      <c r="W119" s="34"/>
      <c r="X119" s="34"/>
      <c r="Y119" s="34"/>
      <c r="Z119" s="34"/>
      <c r="AA119" s="34"/>
    </row>
    <row r="120" spans="1:28" ht="24" customHeight="1">
      <c r="D120" s="2" t="s">
        <v>2452</v>
      </c>
      <c r="G120" s="1239" t="str">
        <f>IF(E98="","",ROUNDDOWN(G118*G107,0))</f>
        <v/>
      </c>
      <c r="H120" s="1239"/>
      <c r="I120" s="2" t="s">
        <v>2459</v>
      </c>
      <c r="N120" s="34"/>
      <c r="O120" s="34"/>
      <c r="P120" s="34"/>
      <c r="Q120" s="34"/>
      <c r="R120" s="34"/>
      <c r="S120" s="34"/>
      <c r="T120" s="34"/>
    </row>
    <row r="121" spans="1:28">
      <c r="D121" s="34" t="s">
        <v>2458</v>
      </c>
      <c r="E121" s="34"/>
      <c r="F121" s="98"/>
      <c r="G121" s="98"/>
      <c r="H121" s="98"/>
      <c r="I121" s="98"/>
      <c r="J121" s="98"/>
      <c r="K121" s="34"/>
      <c r="L121" s="34"/>
      <c r="M121" s="34"/>
      <c r="N121" s="34"/>
      <c r="O121" s="34"/>
      <c r="P121" s="34"/>
      <c r="Q121" s="34"/>
      <c r="R121" s="34"/>
      <c r="S121" s="34"/>
      <c r="T121" s="34"/>
      <c r="U121" s="34"/>
      <c r="V121" s="34"/>
      <c r="W121" s="34"/>
      <c r="X121" s="34"/>
      <c r="Y121" s="34"/>
      <c r="Z121" s="34"/>
      <c r="AA121" s="34"/>
      <c r="AB121" s="34"/>
    </row>
    <row r="122" spans="1:28" ht="18" customHeight="1">
      <c r="C122" s="1238"/>
      <c r="D122" s="1238"/>
      <c r="E122" s="1238"/>
      <c r="F122" s="98"/>
      <c r="G122" s="144"/>
      <c r="H122" s="98"/>
      <c r="I122" s="98"/>
      <c r="J122" s="98"/>
      <c r="K122" s="34"/>
      <c r="L122" s="34"/>
      <c r="M122" s="34"/>
      <c r="N122" s="34"/>
      <c r="O122" s="34"/>
      <c r="P122" s="34"/>
      <c r="Q122" s="34"/>
      <c r="R122" s="34"/>
      <c r="S122" s="34"/>
      <c r="T122" s="34"/>
      <c r="U122" s="34"/>
      <c r="V122" s="34"/>
      <c r="W122" s="34"/>
      <c r="X122" s="34"/>
      <c r="Y122" s="34"/>
      <c r="Z122" s="34"/>
      <c r="AA122" s="34"/>
    </row>
    <row r="123" spans="1:28" ht="13.5" customHeight="1">
      <c r="C123" s="506"/>
      <c r="D123" s="1241" t="s">
        <v>77</v>
      </c>
      <c r="E123" s="506"/>
      <c r="F123" s="98"/>
      <c r="G123" s="145"/>
      <c r="H123" s="98"/>
      <c r="I123" s="98"/>
      <c r="J123" s="98"/>
      <c r="K123" s="34"/>
      <c r="L123" s="34"/>
      <c r="M123" s="34"/>
      <c r="N123" s="34"/>
      <c r="O123" s="34"/>
      <c r="P123" s="34"/>
      <c r="Q123" s="34"/>
      <c r="R123" s="34"/>
      <c r="S123" s="34"/>
      <c r="T123" s="34"/>
    </row>
    <row r="124" spans="1:28" ht="9.75" customHeight="1">
      <c r="D124" s="1242"/>
      <c r="E124" s="34"/>
      <c r="F124" s="34"/>
      <c r="G124" s="36"/>
      <c r="H124" s="34"/>
      <c r="I124" s="34"/>
      <c r="J124" s="34"/>
      <c r="K124" s="34"/>
      <c r="L124" s="34"/>
      <c r="M124" s="34"/>
      <c r="N124" s="34"/>
      <c r="O124" s="34"/>
      <c r="P124" s="34"/>
      <c r="Q124" s="34"/>
      <c r="R124" s="34"/>
      <c r="S124" s="34"/>
      <c r="T124" s="34"/>
    </row>
    <row r="125" spans="1:28" ht="13.5" customHeight="1">
      <c r="D125" s="2" t="s">
        <v>2709</v>
      </c>
      <c r="E125" s="34"/>
      <c r="F125" s="34"/>
      <c r="G125" s="36"/>
      <c r="H125" s="34"/>
      <c r="I125" s="34" t="s">
        <v>111</v>
      </c>
      <c r="J125" s="34"/>
      <c r="K125" s="34"/>
      <c r="L125" s="34"/>
      <c r="M125" s="34"/>
      <c r="N125" s="34"/>
      <c r="O125" s="34"/>
      <c r="P125" s="34"/>
      <c r="Q125" s="34"/>
      <c r="R125" s="34"/>
      <c r="S125" s="34"/>
      <c r="T125" s="34"/>
    </row>
    <row r="126" spans="1:28" ht="13.5" customHeight="1">
      <c r="D126" s="2" t="s">
        <v>455</v>
      </c>
      <c r="E126" s="34"/>
      <c r="F126" s="34"/>
      <c r="G126" s="36"/>
      <c r="H126" s="34"/>
      <c r="I126" s="34" t="s">
        <v>112</v>
      </c>
      <c r="J126" s="34"/>
      <c r="K126" s="34"/>
      <c r="L126" s="34"/>
      <c r="M126" s="118" t="s">
        <v>534</v>
      </c>
      <c r="N126" s="34"/>
      <c r="O126" s="34"/>
      <c r="P126" s="34"/>
      <c r="Q126" s="34"/>
      <c r="R126" s="34"/>
      <c r="S126" s="34"/>
      <c r="T126" s="34"/>
    </row>
    <row r="127" spans="1:28" ht="13.5" customHeight="1">
      <c r="D127" s="34"/>
      <c r="E127" s="34"/>
      <c r="F127" s="36"/>
      <c r="G127" s="34"/>
      <c r="H127" s="34"/>
      <c r="I127" s="34"/>
      <c r="J127" s="34"/>
      <c r="K127" s="34"/>
      <c r="L127" s="34"/>
      <c r="M127" s="34"/>
      <c r="N127" s="34"/>
      <c r="O127" s="34"/>
      <c r="P127" s="34"/>
      <c r="Q127" s="34"/>
      <c r="R127" s="34"/>
      <c r="S127" s="34"/>
      <c r="T127" s="34"/>
    </row>
    <row r="128" spans="1:28" ht="13.5" customHeight="1">
      <c r="B128" s="2" t="s">
        <v>483</v>
      </c>
      <c r="D128" s="34"/>
      <c r="E128" s="34"/>
      <c r="F128" s="36"/>
      <c r="G128" s="34"/>
      <c r="H128" s="34"/>
      <c r="I128" s="34"/>
      <c r="J128" s="34"/>
      <c r="K128" s="34"/>
      <c r="L128" s="34"/>
      <c r="M128" s="34"/>
      <c r="N128" s="34"/>
      <c r="O128" s="34"/>
      <c r="P128" s="34"/>
      <c r="Q128" s="34"/>
      <c r="R128" s="34"/>
      <c r="S128" s="34"/>
      <c r="T128" s="34"/>
    </row>
    <row r="129" spans="2:30" ht="18" customHeight="1">
      <c r="C129" s="2" t="s">
        <v>2404</v>
      </c>
    </row>
    <row r="130" spans="2:30" ht="75" customHeight="1">
      <c r="D130" s="1104"/>
      <c r="E130" s="1105"/>
      <c r="F130" s="1105"/>
      <c r="G130" s="1105"/>
      <c r="H130" s="1105"/>
      <c r="I130" s="1105"/>
      <c r="J130" s="1106"/>
    </row>
    <row r="131" spans="2:30">
      <c r="B131" s="139"/>
      <c r="C131" s="139"/>
      <c r="D131" s="176"/>
      <c r="E131" s="176"/>
      <c r="F131" s="177"/>
      <c r="G131" s="176"/>
      <c r="H131" s="176"/>
      <c r="I131" s="139"/>
      <c r="J131" s="139"/>
      <c r="K131" s="139"/>
      <c r="L131" s="180"/>
      <c r="M131" s="182"/>
      <c r="N131" s="84"/>
      <c r="O131" s="84"/>
      <c r="P131" s="48"/>
      <c r="Q131" s="48"/>
      <c r="R131" s="48"/>
      <c r="S131" s="48"/>
      <c r="T131" s="48"/>
      <c r="U131" s="48"/>
      <c r="V131" s="48"/>
      <c r="W131" s="48"/>
      <c r="X131" s="48"/>
      <c r="Y131" s="27"/>
      <c r="AA131" s="139"/>
      <c r="AB131" s="180"/>
      <c r="AC131" s="27"/>
      <c r="AD131" s="27"/>
    </row>
    <row r="132" spans="2:30">
      <c r="D132" s="2" t="s">
        <v>77</v>
      </c>
      <c r="E132" s="34"/>
    </row>
    <row r="133" spans="2:30">
      <c r="D133" s="2" t="s">
        <v>2378</v>
      </c>
      <c r="E133" s="34"/>
      <c r="G133" s="34" t="s">
        <v>2377</v>
      </c>
    </row>
    <row r="134" spans="2:30">
      <c r="E134" s="34"/>
      <c r="G134" s="34"/>
    </row>
    <row r="135" spans="2:30">
      <c r="B135" s="139"/>
      <c r="C135" s="2" t="s">
        <v>2787</v>
      </c>
      <c r="D135" s="176"/>
      <c r="E135" s="176"/>
      <c r="F135" s="177"/>
      <c r="G135" s="176"/>
      <c r="H135" s="176"/>
      <c r="I135" s="139"/>
      <c r="J135" s="139"/>
      <c r="K135" s="139"/>
      <c r="L135" s="180"/>
      <c r="M135" s="180"/>
      <c r="N135" s="48"/>
      <c r="O135" s="48"/>
      <c r="P135" s="48"/>
      <c r="Q135" s="48"/>
      <c r="R135" s="48"/>
      <c r="S135" s="48"/>
      <c r="T135" s="48"/>
      <c r="U135" s="48"/>
      <c r="V135" s="48"/>
      <c r="W135" s="48"/>
      <c r="X135" s="48"/>
      <c r="Y135" s="27"/>
      <c r="AA135" s="139"/>
      <c r="AB135" s="180"/>
      <c r="AC135" s="27"/>
      <c r="AD135" s="27"/>
    </row>
    <row r="136" spans="2:30">
      <c r="B136" s="139"/>
      <c r="C136" s="139"/>
      <c r="D136" s="139"/>
      <c r="E136" s="139"/>
      <c r="F136" s="139"/>
      <c r="G136" s="139"/>
      <c r="H136" s="139"/>
      <c r="I136" s="139"/>
      <c r="J136" s="139"/>
      <c r="K136" s="139"/>
      <c r="L136" s="180"/>
      <c r="M136" s="180"/>
      <c r="N136" s="48"/>
      <c r="O136" s="48"/>
      <c r="P136" s="48"/>
      <c r="Q136" s="48"/>
      <c r="R136" s="48"/>
      <c r="S136" s="48"/>
      <c r="T136" s="48"/>
      <c r="U136" s="48"/>
      <c r="V136" s="48"/>
      <c r="W136" s="48"/>
      <c r="X136" s="48"/>
      <c r="Y136" s="27"/>
      <c r="AA136" s="139"/>
      <c r="AB136" s="180"/>
      <c r="AC136" s="27"/>
      <c r="AD136" s="27"/>
    </row>
    <row r="137" spans="2:30" ht="14.4" customHeight="1">
      <c r="B137" s="139"/>
      <c r="C137" s="550"/>
      <c r="E137" s="552" t="s">
        <v>2804</v>
      </c>
      <c r="F137" s="1163"/>
      <c r="G137" s="1163"/>
      <c r="H137" s="550" t="s">
        <v>2793</v>
      </c>
      <c r="I137" s="550"/>
      <c r="J137" s="551"/>
      <c r="K137" s="139"/>
      <c r="L137" s="180"/>
      <c r="M137" s="182"/>
      <c r="N137" s="48"/>
      <c r="O137" s="48"/>
      <c r="P137" s="48"/>
      <c r="Q137" s="48"/>
      <c r="R137" s="48"/>
      <c r="S137" s="48"/>
      <c r="T137" s="48"/>
      <c r="U137" s="48"/>
      <c r="V137" s="48"/>
      <c r="W137" s="48"/>
      <c r="X137" s="48"/>
      <c r="Y137" s="27"/>
      <c r="AA137" s="139"/>
      <c r="AB137" s="180"/>
      <c r="AC137" s="27"/>
      <c r="AD137" s="27"/>
    </row>
    <row r="138" spans="2:30" ht="14.4" customHeight="1">
      <c r="B138" s="139"/>
      <c r="C138" s="550"/>
      <c r="E138" s="552" t="s">
        <v>2805</v>
      </c>
      <c r="F138" s="1108"/>
      <c r="G138" s="1108"/>
      <c r="H138" s="550" t="s">
        <v>2793</v>
      </c>
      <c r="I138" s="550"/>
      <c r="J138" s="551"/>
      <c r="K138" s="176"/>
      <c r="L138" s="181"/>
      <c r="M138" s="181"/>
      <c r="N138" s="160"/>
      <c r="O138" s="160"/>
      <c r="P138" s="160"/>
      <c r="Q138" s="160"/>
      <c r="R138" s="160"/>
      <c r="S138" s="160"/>
      <c r="T138" s="160"/>
      <c r="U138" s="48"/>
      <c r="V138" s="48"/>
      <c r="W138" s="48"/>
      <c r="X138" s="48"/>
      <c r="Y138" s="27"/>
      <c r="AA138" s="176"/>
      <c r="AB138" s="181"/>
      <c r="AC138" s="27"/>
      <c r="AD138" s="27"/>
    </row>
    <row r="139" spans="2:30" ht="14.4" customHeight="1">
      <c r="B139" s="139"/>
      <c r="C139" s="550"/>
      <c r="E139" s="552" t="s">
        <v>2788</v>
      </c>
      <c r="F139" s="1108"/>
      <c r="G139" s="1108"/>
      <c r="H139" s="550" t="s">
        <v>67</v>
      </c>
      <c r="I139" s="550"/>
      <c r="J139" s="551"/>
      <c r="K139" s="176"/>
      <c r="L139" s="181"/>
      <c r="M139" s="181"/>
      <c r="N139" s="160"/>
      <c r="O139" s="160"/>
      <c r="P139" s="160"/>
      <c r="Q139" s="160"/>
      <c r="R139" s="160"/>
      <c r="S139" s="160"/>
      <c r="T139" s="160"/>
      <c r="U139" s="48"/>
      <c r="V139" s="48"/>
      <c r="W139" s="48"/>
      <c r="X139" s="48"/>
      <c r="Y139" s="27"/>
      <c r="AA139" s="176"/>
      <c r="AB139" s="181"/>
      <c r="AC139" s="27"/>
      <c r="AD139" s="27"/>
    </row>
    <row r="140" spans="2:30" ht="14.4" customHeight="1">
      <c r="B140" s="139"/>
      <c r="C140" s="550"/>
      <c r="E140" s="552" t="s">
        <v>2789</v>
      </c>
      <c r="F140" s="1243">
        <f>IF(F137="",0,SUM(F137:G139))</f>
        <v>0</v>
      </c>
      <c r="G140" s="1243"/>
      <c r="H140" s="550" t="s">
        <v>67</v>
      </c>
      <c r="I140" s="550"/>
      <c r="J140" s="551"/>
      <c r="K140" s="176"/>
      <c r="L140" s="181"/>
      <c r="M140" s="181"/>
      <c r="N140" s="160"/>
      <c r="O140" s="160"/>
      <c r="P140" s="160"/>
      <c r="Q140" s="160"/>
      <c r="R140" s="160"/>
      <c r="S140" s="160"/>
      <c r="T140" s="160"/>
      <c r="U140" s="48"/>
      <c r="V140" s="48"/>
      <c r="W140" s="48"/>
      <c r="X140" s="48"/>
      <c r="Y140" s="27"/>
      <c r="AA140" s="176"/>
      <c r="AB140" s="181"/>
      <c r="AC140" s="27"/>
      <c r="AD140" s="27"/>
    </row>
    <row r="141" spans="2:30" ht="14.4" customHeight="1">
      <c r="B141" s="139"/>
      <c r="C141" s="550"/>
      <c r="E141" s="552" t="s">
        <v>2790</v>
      </c>
      <c r="F141" s="1243">
        <f>IF(F137="",0,SUM(F137:G138))</f>
        <v>0</v>
      </c>
      <c r="G141" s="1243"/>
      <c r="H141" s="550" t="s">
        <v>67</v>
      </c>
      <c r="I141" s="550"/>
      <c r="J141" s="551"/>
      <c r="K141" s="176"/>
      <c r="L141" s="181"/>
      <c r="M141" s="181"/>
      <c r="N141" s="160"/>
      <c r="O141" s="160"/>
      <c r="P141" s="160"/>
      <c r="Q141" s="160"/>
      <c r="R141" s="160"/>
      <c r="S141" s="160"/>
      <c r="T141" s="160"/>
      <c r="U141" s="48"/>
      <c r="V141" s="48"/>
      <c r="W141" s="48"/>
      <c r="X141" s="48"/>
      <c r="Y141" s="27"/>
      <c r="AA141" s="176"/>
      <c r="AB141" s="181"/>
      <c r="AC141" s="27"/>
      <c r="AD141" s="27"/>
    </row>
    <row r="142" spans="2:30" ht="14.4" customHeight="1">
      <c r="B142" s="139"/>
      <c r="C142" s="550"/>
      <c r="E142" s="552" t="s">
        <v>2806</v>
      </c>
      <c r="F142" s="1244" t="str">
        <f>IFERROR((F141/F140),"")</f>
        <v/>
      </c>
      <c r="G142" s="1244"/>
      <c r="H142" s="550" t="s">
        <v>392</v>
      </c>
      <c r="I142" s="550"/>
      <c r="J142" s="551"/>
      <c r="K142" s="176"/>
      <c r="L142" s="181"/>
      <c r="M142" s="181"/>
      <c r="N142" s="160"/>
      <c r="O142" s="160"/>
      <c r="P142" s="160"/>
      <c r="Q142" s="160"/>
      <c r="R142" s="160"/>
      <c r="S142" s="160"/>
      <c r="T142" s="160"/>
      <c r="U142" s="48"/>
      <c r="V142" s="48"/>
      <c r="W142" s="48"/>
      <c r="X142" s="48"/>
      <c r="Y142" s="27"/>
      <c r="AA142" s="176"/>
      <c r="AB142" s="181"/>
      <c r="AC142" s="27"/>
      <c r="AD142" s="27"/>
    </row>
    <row r="143" spans="2:30" ht="14.4" customHeight="1">
      <c r="B143" s="139"/>
      <c r="C143" s="550"/>
      <c r="D143" s="554" t="str">
        <f>"※ （２．（１）風力発電システム総出力 "&amp;IF(G31="","　　　",FIXED(G31,1,FALSE))&amp;" kW 以下）"</f>
        <v>※ （２．（１）風力発電システム総出力 　　　 kW 以下）</v>
      </c>
      <c r="E143" s="553"/>
      <c r="F143" s="553"/>
      <c r="G143" s="553"/>
      <c r="H143" s="553"/>
      <c r="I143" s="550"/>
      <c r="J143" s="551"/>
      <c r="K143" s="139"/>
      <c r="L143" s="180"/>
      <c r="M143" s="182"/>
      <c r="N143" s="48"/>
      <c r="O143" s="48"/>
      <c r="P143" s="48"/>
      <c r="Q143" s="48"/>
      <c r="R143" s="48"/>
      <c r="S143" s="48"/>
      <c r="T143" s="48"/>
      <c r="U143" s="48"/>
      <c r="V143" s="48"/>
      <c r="W143" s="48"/>
      <c r="X143" s="48"/>
      <c r="Y143" s="27"/>
      <c r="AA143" s="139"/>
      <c r="AB143" s="180"/>
      <c r="AC143" s="27"/>
      <c r="AD143" s="27"/>
    </row>
    <row r="144" spans="2:30">
      <c r="E144" s="34"/>
    </row>
    <row r="145" spans="2:30">
      <c r="E145" s="34"/>
      <c r="G145" s="34"/>
    </row>
    <row r="146" spans="2:30">
      <c r="E146" s="34"/>
      <c r="G146" s="34"/>
    </row>
    <row r="148" spans="2:30" ht="18" customHeight="1">
      <c r="B148" s="2" t="s">
        <v>2359</v>
      </c>
    </row>
    <row r="149" spans="2:30">
      <c r="B149" s="2" t="s">
        <v>99</v>
      </c>
    </row>
    <row r="150" spans="2:30">
      <c r="C150" s="2" t="s">
        <v>2710</v>
      </c>
    </row>
    <row r="151" spans="2:30" ht="13.5" customHeight="1">
      <c r="N151" s="84"/>
      <c r="O151" s="84"/>
    </row>
    <row r="152" spans="2:30" ht="13.5" customHeight="1">
      <c r="B152" s="2" t="s">
        <v>2360</v>
      </c>
      <c r="N152" s="84"/>
      <c r="O152" s="84"/>
    </row>
    <row r="153" spans="2:30" ht="18" customHeight="1">
      <c r="C153" s="2" t="s">
        <v>2710</v>
      </c>
      <c r="N153" s="84"/>
      <c r="O153" s="84"/>
    </row>
    <row r="154" spans="2:30">
      <c r="N154" s="84"/>
      <c r="O154" s="84"/>
    </row>
    <row r="155" spans="2:30" ht="13.5" customHeight="1">
      <c r="D155" s="34"/>
      <c r="E155" s="34"/>
      <c r="F155" s="36"/>
      <c r="G155" s="34"/>
      <c r="H155" s="34"/>
      <c r="I155" s="34"/>
      <c r="J155" s="34"/>
      <c r="K155" s="34"/>
      <c r="L155" s="34"/>
      <c r="M155" s="34"/>
      <c r="N155" s="34"/>
      <c r="O155" s="34"/>
      <c r="P155" s="34"/>
      <c r="Q155" s="34"/>
      <c r="R155" s="34"/>
      <c r="S155" s="34"/>
      <c r="T155" s="34"/>
    </row>
    <row r="156" spans="2:30" ht="18" customHeight="1">
      <c r="B156" s="2" t="s">
        <v>2395</v>
      </c>
      <c r="L156" s="48"/>
      <c r="M156" s="48"/>
      <c r="N156" s="48"/>
      <c r="O156" s="48"/>
      <c r="P156" s="48"/>
      <c r="Q156" s="48"/>
      <c r="R156" s="48"/>
      <c r="S156" s="48"/>
      <c r="T156" s="48"/>
      <c r="U156" s="48"/>
      <c r="V156" s="48"/>
      <c r="W156" s="48"/>
      <c r="X156" s="48"/>
      <c r="Y156" s="27"/>
      <c r="AB156" s="48"/>
      <c r="AC156" s="27"/>
      <c r="AD156" s="27"/>
    </row>
    <row r="157" spans="2:30" ht="13.5" customHeight="1">
      <c r="L157" s="48"/>
      <c r="M157" s="48"/>
      <c r="N157" s="48"/>
      <c r="O157" s="48"/>
      <c r="P157" s="48"/>
      <c r="Q157" s="48"/>
      <c r="R157" s="48"/>
      <c r="S157" s="48"/>
      <c r="T157" s="48"/>
      <c r="U157" s="48"/>
      <c r="V157" s="48"/>
      <c r="W157" s="48"/>
      <c r="X157" s="48"/>
      <c r="Y157" s="27"/>
      <c r="AB157" s="48"/>
      <c r="AC157" s="27"/>
      <c r="AD157" s="27"/>
    </row>
    <row r="158" spans="2:30" ht="13.5" customHeight="1">
      <c r="B158" s="2" t="s">
        <v>2802</v>
      </c>
      <c r="L158" s="48"/>
      <c r="M158" s="48"/>
      <c r="N158" s="48"/>
      <c r="O158" s="48"/>
      <c r="P158" s="48"/>
      <c r="Q158" s="48"/>
      <c r="R158" s="48"/>
      <c r="S158" s="48"/>
      <c r="T158" s="48"/>
      <c r="U158" s="48"/>
      <c r="V158" s="48"/>
      <c r="W158" s="48"/>
      <c r="X158" s="48"/>
      <c r="Y158" s="27"/>
      <c r="AB158" s="48"/>
      <c r="AC158" s="27"/>
      <c r="AD158" s="27"/>
    </row>
    <row r="159" spans="2:30" ht="30" customHeight="1">
      <c r="C159" s="1017" t="s">
        <v>2972</v>
      </c>
      <c r="D159" s="1017"/>
      <c r="E159" s="1017"/>
      <c r="F159" s="1017"/>
      <c r="G159" s="1017"/>
      <c r="H159" s="1017"/>
      <c r="I159" s="1017"/>
      <c r="J159" s="1017"/>
      <c r="L159" s="48"/>
      <c r="M159" s="48"/>
      <c r="N159" s="48"/>
      <c r="O159" s="48"/>
      <c r="P159" s="48"/>
      <c r="Q159" s="48"/>
      <c r="R159" s="48"/>
      <c r="S159" s="48"/>
      <c r="T159" s="48"/>
      <c r="U159" s="48"/>
      <c r="V159" s="48"/>
      <c r="W159" s="48"/>
      <c r="X159" s="48"/>
      <c r="Y159" s="27"/>
      <c r="AB159" s="48"/>
      <c r="AC159" s="27"/>
      <c r="AD159" s="27"/>
    </row>
    <row r="160" spans="2:30" ht="13.5" customHeight="1">
      <c r="B160" s="139"/>
      <c r="C160" s="550"/>
      <c r="D160" s="550"/>
      <c r="E160" s="550"/>
      <c r="F160" s="550"/>
      <c r="G160" s="550"/>
      <c r="H160" s="550"/>
      <c r="I160" s="550"/>
      <c r="J160" s="550"/>
      <c r="K160" s="139"/>
      <c r="L160" s="48"/>
      <c r="M160" s="48"/>
      <c r="N160" s="48"/>
      <c r="O160" s="48"/>
      <c r="P160" s="48"/>
      <c r="Q160" s="48"/>
      <c r="R160" s="48"/>
      <c r="S160" s="48"/>
      <c r="T160" s="48"/>
      <c r="U160" s="48"/>
      <c r="V160" s="48"/>
      <c r="W160" s="48"/>
      <c r="X160" s="48"/>
      <c r="Y160" s="27"/>
      <c r="AB160" s="48"/>
      <c r="AC160" s="27"/>
      <c r="AD160" s="27"/>
    </row>
    <row r="161" spans="2:30" ht="13.5" customHeight="1">
      <c r="B161" s="139"/>
      <c r="C161" s="1200" t="s">
        <v>2794</v>
      </c>
      <c r="D161" s="1201"/>
      <c r="E161" s="1135"/>
      <c r="F161" s="1226"/>
      <c r="G161" s="1135"/>
      <c r="H161" s="1226"/>
      <c r="I161" s="1136" t="s">
        <v>2799</v>
      </c>
      <c r="J161" s="1225"/>
      <c r="K161" s="1225"/>
      <c r="L161" s="1225"/>
      <c r="M161" s="48"/>
      <c r="N161" s="48"/>
      <c r="O161" s="48"/>
      <c r="P161" s="48"/>
      <c r="Q161" s="48"/>
      <c r="R161" s="48"/>
      <c r="S161" s="48"/>
      <c r="T161" s="48"/>
      <c r="U161" s="48"/>
      <c r="V161" s="48"/>
      <c r="W161" s="48"/>
      <c r="X161" s="48"/>
      <c r="Y161" s="27"/>
      <c r="AB161" s="48"/>
      <c r="AC161" s="27"/>
      <c r="AD161" s="27"/>
    </row>
    <row r="162" spans="2:30" ht="13.5" customHeight="1">
      <c r="B162" s="139"/>
      <c r="C162" s="1200" t="s">
        <v>2442</v>
      </c>
      <c r="D162" s="1201"/>
      <c r="E162" s="1107"/>
      <c r="F162" s="1222"/>
      <c r="G162" s="1222"/>
      <c r="H162" s="1222"/>
      <c r="I162" s="877"/>
      <c r="J162" s="877"/>
      <c r="K162" s="877"/>
      <c r="L162" s="1223"/>
      <c r="M162" s="48"/>
      <c r="N162" s="48"/>
      <c r="O162" s="48"/>
      <c r="P162" s="48"/>
      <c r="Q162" s="48"/>
      <c r="R162" s="48"/>
      <c r="S162" s="48"/>
      <c r="T162" s="48"/>
      <c r="U162" s="48"/>
      <c r="V162" s="48"/>
      <c r="W162" s="48"/>
      <c r="X162" s="48"/>
      <c r="Y162" s="27"/>
      <c r="AB162" s="48"/>
      <c r="AC162" s="27"/>
      <c r="AD162" s="27"/>
    </row>
    <row r="163" spans="2:30" ht="13.5" customHeight="1">
      <c r="B163" s="139"/>
      <c r="C163" s="1200" t="s">
        <v>2881</v>
      </c>
      <c r="D163" s="1201"/>
      <c r="E163" s="1107"/>
      <c r="F163" s="1222"/>
      <c r="G163" s="1222"/>
      <c r="H163" s="1222"/>
      <c r="I163" s="877"/>
      <c r="J163" s="877"/>
      <c r="K163" s="877"/>
      <c r="L163" s="1223"/>
      <c r="M163" s="48"/>
      <c r="N163" s="48"/>
      <c r="O163" s="48"/>
      <c r="P163" s="48"/>
      <c r="Q163" s="48"/>
      <c r="R163" s="48"/>
      <c r="S163" s="48"/>
      <c r="T163" s="48"/>
      <c r="U163" s="48"/>
      <c r="V163" s="48"/>
      <c r="W163" s="48"/>
      <c r="X163" s="48"/>
      <c r="Y163" s="27"/>
      <c r="AB163" s="48"/>
      <c r="AC163" s="27"/>
      <c r="AD163" s="27"/>
    </row>
    <row r="164" spans="2:30" ht="13.5" customHeight="1">
      <c r="B164" s="139"/>
      <c r="C164" s="1200" t="s">
        <v>2796</v>
      </c>
      <c r="D164" s="1201"/>
      <c r="E164" s="1107"/>
      <c r="F164" s="877"/>
      <c r="G164" s="877"/>
      <c r="H164" s="877"/>
      <c r="I164" s="877"/>
      <c r="J164" s="877"/>
      <c r="K164" s="877"/>
      <c r="L164" s="1223"/>
      <c r="M164" s="48"/>
      <c r="N164" s="48"/>
      <c r="O164" s="48"/>
      <c r="P164" s="48"/>
      <c r="Q164" s="48"/>
      <c r="R164" s="48"/>
      <c r="S164" s="48"/>
      <c r="T164" s="48"/>
      <c r="U164" s="48"/>
      <c r="V164" s="48"/>
      <c r="W164" s="48"/>
      <c r="X164" s="48"/>
      <c r="Y164" s="27"/>
      <c r="AB164" s="48"/>
      <c r="AC164" s="27"/>
      <c r="AD164" s="27"/>
    </row>
    <row r="165" spans="2:30" ht="13.5" customHeight="1">
      <c r="B165" s="139"/>
      <c r="C165" s="1200" t="s">
        <v>506</v>
      </c>
      <c r="D165" s="1201"/>
      <c r="E165" s="1107"/>
      <c r="F165" s="877"/>
      <c r="G165" s="877"/>
      <c r="H165" s="877"/>
      <c r="I165" s="877"/>
      <c r="J165" s="877"/>
      <c r="K165" s="877"/>
      <c r="L165" s="1223"/>
      <c r="M165" s="48"/>
      <c r="N165" s="48"/>
      <c r="O165" s="48"/>
      <c r="P165" s="48"/>
      <c r="Q165" s="48"/>
      <c r="R165" s="48"/>
      <c r="S165" s="48"/>
      <c r="T165" s="48"/>
      <c r="U165" s="48"/>
      <c r="V165" s="48"/>
      <c r="W165" s="48"/>
      <c r="X165" s="48"/>
      <c r="Y165" s="27"/>
      <c r="AB165" s="48"/>
      <c r="AC165" s="27"/>
      <c r="AD165" s="27"/>
    </row>
    <row r="166" spans="2:30" ht="13.5" customHeight="1">
      <c r="B166" s="139"/>
      <c r="C166" s="1200" t="s">
        <v>2797</v>
      </c>
      <c r="D166" s="1201"/>
      <c r="E166" s="1107"/>
      <c r="F166" s="1222"/>
      <c r="G166" s="1222"/>
      <c r="H166" s="1222"/>
      <c r="I166" s="877"/>
      <c r="J166" s="877"/>
      <c r="K166" s="877"/>
      <c r="L166" s="1223"/>
      <c r="M166" s="48"/>
      <c r="N166" s="48"/>
      <c r="O166" s="48"/>
      <c r="P166" s="48"/>
      <c r="Q166" s="48"/>
      <c r="R166" s="48"/>
      <c r="S166" s="48"/>
      <c r="T166" s="48"/>
      <c r="U166" s="48"/>
      <c r="V166" s="48"/>
      <c r="W166" s="48"/>
      <c r="X166" s="48"/>
      <c r="Y166" s="27"/>
      <c r="AB166" s="48"/>
      <c r="AC166" s="27"/>
      <c r="AD166" s="27"/>
    </row>
    <row r="167" spans="2:30" ht="13.5" customHeight="1">
      <c r="B167" s="139"/>
      <c r="C167" s="1200" t="s">
        <v>507</v>
      </c>
      <c r="D167" s="1201"/>
      <c r="E167" s="1107"/>
      <c r="F167" s="1222"/>
      <c r="G167" s="1222"/>
      <c r="H167" s="1222"/>
      <c r="I167" s="877"/>
      <c r="J167" s="877"/>
      <c r="K167" s="877"/>
      <c r="L167" s="1223"/>
      <c r="M167" s="48"/>
      <c r="N167" s="48"/>
      <c r="O167" s="48"/>
      <c r="P167" s="48"/>
      <c r="Q167" s="48"/>
      <c r="R167" s="48"/>
      <c r="S167" s="48"/>
      <c r="T167" s="48"/>
      <c r="U167" s="48"/>
      <c r="V167" s="48"/>
      <c r="W167" s="48"/>
      <c r="X167" s="48"/>
      <c r="Y167" s="27"/>
      <c r="AB167" s="48"/>
      <c r="AC167" s="27"/>
      <c r="AD167" s="27"/>
    </row>
    <row r="168" spans="2:30" ht="13.5" customHeight="1">
      <c r="B168" s="139"/>
      <c r="C168" s="555"/>
      <c r="D168" s="555"/>
      <c r="E168" s="555"/>
      <c r="F168" s="555"/>
      <c r="G168" s="555"/>
      <c r="H168" s="555"/>
      <c r="I168" s="555"/>
      <c r="J168" s="555"/>
      <c r="K168" s="179"/>
      <c r="L168" s="556"/>
      <c r="M168" s="48"/>
      <c r="N168" s="48"/>
      <c r="O168" s="48"/>
      <c r="P168" s="48"/>
      <c r="Q168" s="48"/>
      <c r="R168" s="48"/>
      <c r="S168" s="48"/>
      <c r="T168" s="48"/>
      <c r="U168" s="48"/>
      <c r="V168" s="48"/>
      <c r="W168" s="48"/>
      <c r="X168" s="48"/>
      <c r="Y168" s="27"/>
      <c r="AB168" s="48"/>
      <c r="AC168" s="27"/>
      <c r="AD168" s="27"/>
    </row>
    <row r="169" spans="2:30" ht="13.5" customHeight="1">
      <c r="B169" s="139"/>
      <c r="C169" s="1200" t="s">
        <v>2800</v>
      </c>
      <c r="D169" s="1201"/>
      <c r="E169" s="1135"/>
      <c r="F169" s="1226"/>
      <c r="G169" s="1135"/>
      <c r="H169" s="1226"/>
      <c r="I169" s="1136" t="s">
        <v>2799</v>
      </c>
      <c r="J169" s="1225"/>
      <c r="K169" s="1225"/>
      <c r="L169" s="1225"/>
      <c r="M169" s="48"/>
      <c r="N169" s="48"/>
      <c r="O169" s="48"/>
      <c r="P169" s="48"/>
      <c r="Q169" s="48"/>
      <c r="R169" s="48"/>
      <c r="S169" s="48"/>
      <c r="T169" s="48"/>
      <c r="U169" s="48"/>
      <c r="V169" s="48"/>
      <c r="W169" s="48"/>
      <c r="X169" s="48"/>
      <c r="Y169" s="27"/>
      <c r="AB169" s="48"/>
      <c r="AC169" s="27"/>
      <c r="AD169" s="27"/>
    </row>
    <row r="170" spans="2:30" ht="13.5" customHeight="1">
      <c r="B170" s="139"/>
      <c r="C170" s="1200" t="s">
        <v>2442</v>
      </c>
      <c r="D170" s="1201"/>
      <c r="E170" s="1107"/>
      <c r="F170" s="1222"/>
      <c r="G170" s="1222"/>
      <c r="H170" s="1222"/>
      <c r="I170" s="877"/>
      <c r="J170" s="877"/>
      <c r="K170" s="877"/>
      <c r="L170" s="1223"/>
      <c r="M170" s="48"/>
      <c r="N170" s="48"/>
      <c r="O170" s="48"/>
      <c r="P170" s="48"/>
      <c r="Q170" s="48"/>
      <c r="R170" s="48"/>
      <c r="S170" s="48"/>
      <c r="T170" s="48"/>
      <c r="U170" s="48"/>
      <c r="V170" s="48"/>
      <c r="W170" s="48"/>
      <c r="X170" s="48"/>
      <c r="Y170" s="27"/>
      <c r="AB170" s="48"/>
      <c r="AC170" s="27"/>
      <c r="AD170" s="27"/>
    </row>
    <row r="171" spans="2:30" ht="13.5" customHeight="1">
      <c r="B171" s="139"/>
      <c r="C171" s="1200" t="s">
        <v>2881</v>
      </c>
      <c r="D171" s="1201"/>
      <c r="E171" s="1107"/>
      <c r="F171" s="1222"/>
      <c r="G171" s="1222"/>
      <c r="H171" s="1222"/>
      <c r="I171" s="877"/>
      <c r="J171" s="877"/>
      <c r="K171" s="877"/>
      <c r="L171" s="1223"/>
      <c r="M171" s="48"/>
      <c r="N171" s="48"/>
      <c r="O171" s="48"/>
      <c r="P171" s="48"/>
      <c r="Q171" s="48"/>
      <c r="R171" s="48"/>
      <c r="S171" s="48"/>
      <c r="T171" s="48"/>
      <c r="U171" s="48"/>
      <c r="V171" s="48"/>
      <c r="W171" s="48"/>
      <c r="X171" s="48"/>
      <c r="Y171" s="27"/>
      <c r="AB171" s="48"/>
      <c r="AC171" s="27"/>
      <c r="AD171" s="27"/>
    </row>
    <row r="172" spans="2:30" ht="13.5" customHeight="1">
      <c r="B172" s="139"/>
      <c r="C172" s="1200" t="s">
        <v>2796</v>
      </c>
      <c r="D172" s="1201"/>
      <c r="E172" s="1107"/>
      <c r="F172" s="1222"/>
      <c r="G172" s="1222"/>
      <c r="H172" s="1222"/>
      <c r="I172" s="877"/>
      <c r="J172" s="877"/>
      <c r="K172" s="877"/>
      <c r="L172" s="1223"/>
      <c r="M172" s="48"/>
      <c r="N172" s="48"/>
      <c r="O172" s="48"/>
      <c r="P172" s="48"/>
      <c r="Q172" s="48"/>
      <c r="R172" s="48"/>
      <c r="S172" s="48"/>
      <c r="T172" s="48"/>
      <c r="U172" s="48"/>
      <c r="V172" s="48"/>
      <c r="W172" s="48"/>
      <c r="X172" s="48"/>
      <c r="Y172" s="27"/>
      <c r="AB172" s="48"/>
      <c r="AC172" s="27"/>
      <c r="AD172" s="27"/>
    </row>
    <row r="173" spans="2:30" ht="13.5" customHeight="1">
      <c r="B173" s="139"/>
      <c r="C173" s="1200" t="s">
        <v>506</v>
      </c>
      <c r="D173" s="1201"/>
      <c r="E173" s="1107"/>
      <c r="F173" s="877"/>
      <c r="G173" s="877"/>
      <c r="H173" s="877"/>
      <c r="I173" s="877"/>
      <c r="J173" s="877"/>
      <c r="K173" s="877"/>
      <c r="L173" s="1223"/>
      <c r="M173" s="48"/>
      <c r="N173" s="48"/>
      <c r="O173" s="48"/>
      <c r="P173" s="48"/>
      <c r="Q173" s="48"/>
      <c r="R173" s="48"/>
      <c r="S173" s="48"/>
      <c r="T173" s="48"/>
      <c r="U173" s="48"/>
      <c r="V173" s="48"/>
      <c r="W173" s="48"/>
      <c r="X173" s="48"/>
      <c r="Y173" s="27"/>
      <c r="AB173" s="48"/>
      <c r="AC173" s="27"/>
      <c r="AD173" s="27"/>
    </row>
    <row r="174" spans="2:30" ht="13.5" customHeight="1">
      <c r="B174" s="139"/>
      <c r="C174" s="1200" t="s">
        <v>2797</v>
      </c>
      <c r="D174" s="1201"/>
      <c r="E174" s="1107"/>
      <c r="F174" s="1222"/>
      <c r="G174" s="1222"/>
      <c r="H174" s="1222"/>
      <c r="I174" s="877"/>
      <c r="J174" s="877"/>
      <c r="K174" s="877"/>
      <c r="L174" s="1223"/>
      <c r="M174" s="48"/>
      <c r="N174" s="48"/>
      <c r="O174" s="48"/>
      <c r="P174" s="48"/>
      <c r="Q174" s="48"/>
      <c r="R174" s="48"/>
      <c r="S174" s="48"/>
      <c r="T174" s="48"/>
      <c r="U174" s="48"/>
      <c r="V174" s="48"/>
      <c r="W174" s="48"/>
      <c r="X174" s="48"/>
      <c r="Y174" s="27"/>
      <c r="AB174" s="48"/>
      <c r="AC174" s="27"/>
      <c r="AD174" s="27"/>
    </row>
    <row r="175" spans="2:30" ht="13.5" customHeight="1">
      <c r="B175" s="139"/>
      <c r="C175" s="1200" t="s">
        <v>507</v>
      </c>
      <c r="D175" s="1201"/>
      <c r="E175" s="1107"/>
      <c r="F175" s="1222"/>
      <c r="G175" s="1222"/>
      <c r="H175" s="1222"/>
      <c r="I175" s="877"/>
      <c r="J175" s="877"/>
      <c r="K175" s="877"/>
      <c r="L175" s="1223"/>
      <c r="M175" s="48"/>
      <c r="N175" s="48"/>
      <c r="O175" s="48"/>
      <c r="P175" s="48"/>
      <c r="Q175" s="48"/>
      <c r="R175" s="48"/>
      <c r="S175" s="48"/>
      <c r="T175" s="48"/>
      <c r="U175" s="48"/>
      <c r="V175" s="48"/>
      <c r="W175" s="48"/>
      <c r="X175" s="48"/>
      <c r="Y175" s="27"/>
      <c r="AB175" s="48"/>
      <c r="AC175" s="27"/>
      <c r="AD175" s="27"/>
    </row>
    <row r="176" spans="2:30" ht="13.5" customHeight="1">
      <c r="B176" s="139"/>
      <c r="C176" s="555"/>
      <c r="D176" s="555"/>
      <c r="E176" s="555"/>
      <c r="F176" s="555"/>
      <c r="G176" s="555"/>
      <c r="H176" s="555"/>
      <c r="I176" s="555"/>
      <c r="J176" s="555"/>
      <c r="K176" s="179"/>
      <c r="L176" s="556"/>
      <c r="M176" s="48"/>
      <c r="N176" s="48"/>
      <c r="O176" s="48"/>
      <c r="P176" s="48"/>
      <c r="Q176" s="48"/>
      <c r="R176" s="48"/>
      <c r="S176" s="48"/>
      <c r="T176" s="48"/>
      <c r="U176" s="48"/>
      <c r="V176" s="48"/>
      <c r="W176" s="48"/>
      <c r="X176" s="48"/>
      <c r="Y176" s="27"/>
      <c r="AB176" s="48"/>
      <c r="AC176" s="27"/>
      <c r="AD176" s="27"/>
    </row>
    <row r="177" spans="2:30" ht="13.5" customHeight="1">
      <c r="B177" s="139"/>
      <c r="C177" s="1200" t="s">
        <v>2800</v>
      </c>
      <c r="D177" s="1201"/>
      <c r="E177" s="1135"/>
      <c r="F177" s="1226"/>
      <c r="G177" s="1135"/>
      <c r="H177" s="1226"/>
      <c r="I177" s="1136" t="s">
        <v>2799</v>
      </c>
      <c r="J177" s="1225"/>
      <c r="K177" s="1225"/>
      <c r="L177" s="1225"/>
      <c r="M177" s="159"/>
      <c r="N177" s="161"/>
      <c r="O177" s="161"/>
      <c r="P177" s="161"/>
      <c r="Q177" s="161"/>
      <c r="R177" s="161"/>
      <c r="S177" s="161"/>
      <c r="T177" s="48"/>
      <c r="U177" s="48"/>
      <c r="V177" s="48"/>
      <c r="W177" s="48"/>
      <c r="X177" s="48"/>
      <c r="Y177" s="27"/>
      <c r="AB177" s="48"/>
      <c r="AC177" s="27"/>
      <c r="AD177" s="27"/>
    </row>
    <row r="178" spans="2:30" ht="13.5" customHeight="1">
      <c r="B178" s="139"/>
      <c r="C178" s="1200" t="s">
        <v>2442</v>
      </c>
      <c r="D178" s="1201"/>
      <c r="E178" s="1107"/>
      <c r="F178" s="1222"/>
      <c r="G178" s="1222"/>
      <c r="H178" s="1222"/>
      <c r="I178" s="877"/>
      <c r="J178" s="877"/>
      <c r="K178" s="877"/>
      <c r="L178" s="1223"/>
      <c r="M178" s="48"/>
      <c r="N178" s="48"/>
      <c r="O178" s="48"/>
      <c r="P178" s="48"/>
      <c r="Q178" s="48"/>
      <c r="R178" s="48"/>
      <c r="S178" s="48"/>
      <c r="T178" s="48"/>
      <c r="U178" s="48"/>
      <c r="V178" s="48"/>
      <c r="W178" s="48"/>
      <c r="X178" s="48"/>
      <c r="Y178" s="27"/>
      <c r="AB178" s="48"/>
      <c r="AC178" s="27"/>
      <c r="AD178" s="27"/>
    </row>
    <row r="179" spans="2:30" ht="13.5" customHeight="1">
      <c r="B179" s="139"/>
      <c r="C179" s="1200" t="s">
        <v>2881</v>
      </c>
      <c r="D179" s="1201"/>
      <c r="E179" s="1107"/>
      <c r="F179" s="1222"/>
      <c r="G179" s="1222"/>
      <c r="H179" s="1222"/>
      <c r="I179" s="877"/>
      <c r="J179" s="877"/>
      <c r="K179" s="877"/>
      <c r="L179" s="1223"/>
      <c r="M179" s="48"/>
      <c r="N179" s="48"/>
      <c r="O179" s="48"/>
      <c r="P179" s="48"/>
      <c r="Q179" s="48"/>
      <c r="R179" s="48"/>
      <c r="S179" s="48"/>
      <c r="T179" s="48"/>
      <c r="U179" s="48"/>
      <c r="V179" s="48"/>
      <c r="W179" s="48"/>
      <c r="X179" s="48"/>
      <c r="Y179" s="27"/>
      <c r="AB179" s="48"/>
      <c r="AC179" s="27"/>
      <c r="AD179" s="27"/>
    </row>
    <row r="180" spans="2:30" ht="13.5" customHeight="1">
      <c r="B180" s="139"/>
      <c r="C180" s="1200" t="s">
        <v>2796</v>
      </c>
      <c r="D180" s="1201"/>
      <c r="E180" s="1107"/>
      <c r="F180" s="1222"/>
      <c r="G180" s="1222"/>
      <c r="H180" s="1222"/>
      <c r="I180" s="877"/>
      <c r="J180" s="877"/>
      <c r="K180" s="877"/>
      <c r="L180" s="1223"/>
      <c r="M180" s="48"/>
      <c r="N180" s="48"/>
      <c r="O180" s="48"/>
      <c r="P180" s="48"/>
      <c r="Q180" s="48"/>
      <c r="R180" s="48"/>
      <c r="S180" s="48"/>
      <c r="T180" s="48"/>
      <c r="U180" s="48"/>
      <c r="V180" s="48"/>
      <c r="W180" s="48"/>
      <c r="X180" s="48"/>
      <c r="Y180" s="27"/>
      <c r="AB180" s="48"/>
      <c r="AC180" s="27"/>
      <c r="AD180" s="27"/>
    </row>
    <row r="181" spans="2:30" ht="13.5" customHeight="1">
      <c r="B181" s="139"/>
      <c r="C181" s="1200" t="s">
        <v>506</v>
      </c>
      <c r="D181" s="1201"/>
      <c r="E181" s="1107"/>
      <c r="F181" s="877"/>
      <c r="G181" s="877"/>
      <c r="H181" s="877"/>
      <c r="I181" s="877"/>
      <c r="J181" s="877"/>
      <c r="K181" s="877"/>
      <c r="L181" s="1223"/>
      <c r="M181" s="48"/>
      <c r="N181" s="48"/>
      <c r="O181" s="48"/>
      <c r="P181" s="48"/>
      <c r="Q181" s="48"/>
      <c r="R181" s="48"/>
      <c r="S181" s="48"/>
      <c r="T181" s="48"/>
      <c r="U181" s="48"/>
      <c r="V181" s="48"/>
      <c r="W181" s="48"/>
      <c r="X181" s="48"/>
      <c r="Y181" s="27"/>
      <c r="AB181" s="48"/>
      <c r="AC181" s="27"/>
      <c r="AD181" s="27"/>
    </row>
    <row r="182" spans="2:30" ht="13.5" customHeight="1">
      <c r="B182" s="139"/>
      <c r="C182" s="1200" t="s">
        <v>2797</v>
      </c>
      <c r="D182" s="1201"/>
      <c r="E182" s="1107"/>
      <c r="F182" s="1222"/>
      <c r="G182" s="1222"/>
      <c r="H182" s="1222"/>
      <c r="I182" s="877"/>
      <c r="J182" s="877"/>
      <c r="K182" s="877"/>
      <c r="L182" s="1223"/>
      <c r="M182" s="48"/>
      <c r="N182" s="48"/>
      <c r="O182" s="48"/>
      <c r="P182" s="48"/>
      <c r="Q182" s="48"/>
      <c r="R182" s="48"/>
      <c r="S182" s="48"/>
      <c r="T182" s="48"/>
      <c r="U182" s="48"/>
      <c r="V182" s="48"/>
      <c r="W182" s="48"/>
      <c r="X182" s="48"/>
      <c r="Y182" s="27"/>
      <c r="AB182" s="48"/>
      <c r="AC182" s="27"/>
      <c r="AD182" s="27"/>
    </row>
    <row r="183" spans="2:30" ht="13.5" customHeight="1">
      <c r="B183" s="139"/>
      <c r="C183" s="1200" t="s">
        <v>507</v>
      </c>
      <c r="D183" s="1201"/>
      <c r="E183" s="1107"/>
      <c r="F183" s="1222"/>
      <c r="G183" s="1222"/>
      <c r="H183" s="1222"/>
      <c r="I183" s="877"/>
      <c r="J183" s="877"/>
      <c r="K183" s="877"/>
      <c r="L183" s="1223"/>
      <c r="M183" s="48"/>
      <c r="N183" s="48"/>
      <c r="O183" s="48"/>
      <c r="P183" s="48"/>
      <c r="Q183" s="48"/>
      <c r="R183" s="48"/>
      <c r="S183" s="48"/>
      <c r="T183" s="48"/>
      <c r="U183" s="48"/>
      <c r="V183" s="48"/>
      <c r="W183" s="48"/>
      <c r="X183" s="48"/>
      <c r="Y183" s="27"/>
      <c r="AB183" s="48"/>
      <c r="AC183" s="27"/>
      <c r="AD183" s="27"/>
    </row>
    <row r="184" spans="2:30" ht="13.5" customHeight="1">
      <c r="B184" s="139"/>
      <c r="C184" s="555"/>
      <c r="D184" s="555"/>
      <c r="E184" s="555"/>
      <c r="F184" s="555"/>
      <c r="G184" s="555"/>
      <c r="H184" s="555"/>
      <c r="I184" s="555"/>
      <c r="J184" s="555"/>
      <c r="K184" s="179"/>
      <c r="L184" s="556"/>
      <c r="M184" s="48"/>
      <c r="N184" s="48"/>
      <c r="O184" s="48"/>
      <c r="P184" s="48"/>
      <c r="Q184" s="48"/>
      <c r="R184" s="48"/>
      <c r="S184" s="48"/>
      <c r="T184" s="48"/>
      <c r="U184" s="48"/>
      <c r="V184" s="48"/>
      <c r="W184" s="48"/>
      <c r="X184" s="48"/>
      <c r="Y184" s="27"/>
      <c r="AB184" s="48"/>
      <c r="AC184" s="27"/>
      <c r="AD184" s="27"/>
    </row>
    <row r="185" spans="2:30" ht="13.5" customHeight="1">
      <c r="B185" s="139"/>
      <c r="C185" s="1216" t="s">
        <v>2801</v>
      </c>
      <c r="D185" s="1217"/>
      <c r="E185" s="1200"/>
      <c r="F185" s="1201"/>
      <c r="G185" s="1202"/>
      <c r="H185" s="1202"/>
      <c r="I185" s="1202"/>
      <c r="J185" s="1202"/>
      <c r="K185" s="1202"/>
      <c r="L185" s="1202"/>
      <c r="M185" s="48"/>
      <c r="N185" s="48"/>
      <c r="O185" s="48"/>
      <c r="P185" s="48"/>
      <c r="Q185" s="48"/>
      <c r="R185" s="48"/>
      <c r="S185" s="48"/>
      <c r="T185" s="48"/>
      <c r="U185" s="48"/>
      <c r="V185" s="48"/>
      <c r="W185" s="48"/>
      <c r="X185" s="48"/>
      <c r="Y185" s="27"/>
      <c r="AB185" s="48"/>
      <c r="AC185" s="27"/>
      <c r="AD185" s="27"/>
    </row>
    <row r="186" spans="2:30" ht="13.5" customHeight="1">
      <c r="B186" s="139"/>
      <c r="C186" s="1216" t="s">
        <v>2442</v>
      </c>
      <c r="D186" s="1217"/>
      <c r="E186" s="1218"/>
      <c r="F186" s="1219"/>
      <c r="G186" s="1220"/>
      <c r="H186" s="1220"/>
      <c r="I186" s="1221"/>
      <c r="J186" s="1221"/>
      <c r="K186" s="1221"/>
      <c r="L186" s="1221"/>
      <c r="M186" s="48"/>
      <c r="N186" s="48"/>
      <c r="O186" s="48"/>
      <c r="P186" s="48"/>
      <c r="Q186" s="48"/>
      <c r="R186" s="48"/>
      <c r="S186" s="48"/>
      <c r="T186" s="48"/>
      <c r="U186" s="48"/>
      <c r="V186" s="48"/>
      <c r="W186" s="48"/>
      <c r="X186" s="48"/>
      <c r="Y186" s="27"/>
      <c r="AB186" s="48"/>
      <c r="AC186" s="27"/>
      <c r="AD186" s="27"/>
    </row>
    <row r="187" spans="2:30" ht="13.5" customHeight="1">
      <c r="B187" s="139"/>
      <c r="C187" s="1200" t="s">
        <v>2881</v>
      </c>
      <c r="D187" s="1201"/>
      <c r="E187" s="1107"/>
      <c r="F187" s="1222"/>
      <c r="G187" s="1222"/>
      <c r="H187" s="1222"/>
      <c r="I187" s="877"/>
      <c r="J187" s="877"/>
      <c r="K187" s="877"/>
      <c r="L187" s="1223"/>
      <c r="M187" s="48"/>
      <c r="N187" s="48"/>
      <c r="O187" s="48"/>
      <c r="P187" s="48"/>
      <c r="Q187" s="48"/>
      <c r="R187" s="48"/>
      <c r="S187" s="48"/>
      <c r="T187" s="48"/>
      <c r="U187" s="48"/>
      <c r="V187" s="48"/>
      <c r="W187" s="48"/>
      <c r="X187" s="48"/>
      <c r="Y187" s="27"/>
      <c r="AB187" s="48"/>
      <c r="AC187" s="27"/>
      <c r="AD187" s="27"/>
    </row>
    <row r="188" spans="2:30" ht="13.5" customHeight="1">
      <c r="B188" s="139"/>
      <c r="C188" s="1200" t="s">
        <v>2796</v>
      </c>
      <c r="D188" s="1201"/>
      <c r="E188" s="1107"/>
      <c r="F188" s="1222"/>
      <c r="G188" s="1222"/>
      <c r="H188" s="1222"/>
      <c r="I188" s="877"/>
      <c r="J188" s="877"/>
      <c r="K188" s="877"/>
      <c r="L188" s="1223"/>
      <c r="M188" s="48"/>
      <c r="N188" s="48"/>
      <c r="O188" s="48"/>
      <c r="P188" s="48"/>
      <c r="Q188" s="48"/>
      <c r="R188" s="48"/>
      <c r="S188" s="48"/>
      <c r="T188" s="48"/>
      <c r="U188" s="48"/>
      <c r="V188" s="48"/>
      <c r="W188" s="48"/>
      <c r="X188" s="48"/>
      <c r="Y188" s="27"/>
      <c r="AB188" s="48"/>
      <c r="AC188" s="27"/>
      <c r="AD188" s="27"/>
    </row>
    <row r="189" spans="2:30" ht="13.5" customHeight="1">
      <c r="B189" s="139"/>
      <c r="C189" s="1200" t="s">
        <v>506</v>
      </c>
      <c r="D189" s="1201"/>
      <c r="E189" s="1107"/>
      <c r="F189" s="877"/>
      <c r="G189" s="877"/>
      <c r="H189" s="877"/>
      <c r="I189" s="877"/>
      <c r="J189" s="877"/>
      <c r="K189" s="877"/>
      <c r="L189" s="1223"/>
      <c r="M189" s="48"/>
      <c r="N189" s="48"/>
      <c r="O189" s="48"/>
      <c r="P189" s="48"/>
      <c r="Q189" s="48"/>
      <c r="R189" s="48"/>
      <c r="S189" s="48"/>
      <c r="T189" s="48"/>
      <c r="U189" s="48"/>
      <c r="V189" s="48"/>
      <c r="W189" s="48"/>
      <c r="X189" s="48"/>
      <c r="Y189" s="27"/>
      <c r="AB189" s="48"/>
      <c r="AC189" s="27"/>
      <c r="AD189" s="27"/>
    </row>
    <row r="190" spans="2:30" ht="13.5" customHeight="1">
      <c r="B190" s="139"/>
      <c r="C190" s="1200" t="s">
        <v>2797</v>
      </c>
      <c r="D190" s="1201"/>
      <c r="E190" s="1113"/>
      <c r="F190" s="1224"/>
      <c r="G190" s="1225"/>
      <c r="H190" s="1225"/>
      <c r="I190" s="1202"/>
      <c r="J190" s="1202"/>
      <c r="K190" s="1202"/>
      <c r="L190" s="1202"/>
      <c r="M190" s="48"/>
      <c r="N190" s="48"/>
      <c r="O190" s="48"/>
      <c r="P190" s="48"/>
      <c r="Q190" s="48"/>
      <c r="R190" s="48"/>
      <c r="S190" s="48"/>
      <c r="T190" s="48"/>
      <c r="U190" s="48"/>
      <c r="V190" s="48"/>
      <c r="W190" s="48"/>
      <c r="X190" s="48"/>
      <c r="Y190" s="27"/>
      <c r="AB190" s="48"/>
      <c r="AC190" s="27"/>
      <c r="AD190" s="27"/>
    </row>
    <row r="191" spans="2:30" ht="13.5" customHeight="1">
      <c r="B191" s="139"/>
      <c r="C191" s="1200" t="s">
        <v>507</v>
      </c>
      <c r="D191" s="1201"/>
      <c r="E191" s="1113"/>
      <c r="F191" s="1113"/>
      <c r="G191" s="1113"/>
      <c r="H191" s="1113"/>
      <c r="I191" s="1202"/>
      <c r="J191" s="1202"/>
      <c r="K191" s="1202"/>
      <c r="L191" s="1202"/>
      <c r="M191" s="48"/>
      <c r="N191" s="48"/>
      <c r="O191" s="48"/>
      <c r="P191" s="48"/>
      <c r="Q191" s="48"/>
      <c r="R191" s="48"/>
      <c r="S191" s="48"/>
      <c r="T191" s="48"/>
      <c r="U191" s="48"/>
      <c r="V191" s="48"/>
      <c r="W191" s="48"/>
      <c r="X191" s="48"/>
      <c r="Y191" s="27"/>
      <c r="AB191" s="48"/>
      <c r="AC191" s="27"/>
      <c r="AD191" s="27"/>
    </row>
    <row r="192" spans="2:30" ht="13.5" customHeight="1">
      <c r="B192" s="139"/>
      <c r="C192" s="555"/>
      <c r="D192" s="555"/>
      <c r="E192" s="555"/>
      <c r="F192" s="555"/>
      <c r="G192" s="555"/>
      <c r="H192" s="555"/>
      <c r="I192" s="555"/>
      <c r="J192" s="555"/>
      <c r="K192" s="179"/>
      <c r="L192" s="556"/>
      <c r="M192" s="48"/>
      <c r="N192" s="48"/>
      <c r="O192" s="48"/>
      <c r="P192" s="48"/>
      <c r="Q192" s="48"/>
      <c r="R192" s="48"/>
      <c r="S192" s="48"/>
      <c r="T192" s="48"/>
      <c r="U192" s="48"/>
      <c r="V192" s="48"/>
      <c r="W192" s="48"/>
      <c r="X192" s="48"/>
      <c r="Y192" s="27"/>
      <c r="AB192" s="48"/>
      <c r="AC192" s="27"/>
      <c r="AD192" s="27"/>
    </row>
    <row r="193" spans="2:30" ht="13.5" customHeight="1">
      <c r="B193" s="2" t="s">
        <v>2420</v>
      </c>
      <c r="D193" s="34"/>
      <c r="E193" s="34"/>
      <c r="F193" s="36"/>
      <c r="G193" s="34"/>
      <c r="H193" s="34"/>
      <c r="K193" s="139"/>
      <c r="L193" s="48"/>
      <c r="M193" s="48"/>
      <c r="N193" s="48"/>
      <c r="O193" s="48"/>
      <c r="P193" s="48"/>
      <c r="Q193" s="48"/>
      <c r="R193" s="48"/>
      <c r="S193" s="48"/>
      <c r="T193" s="48"/>
      <c r="U193" s="48"/>
      <c r="V193" s="48"/>
      <c r="W193" s="48"/>
      <c r="X193" s="48"/>
      <c r="Y193" s="27"/>
      <c r="AA193" s="139"/>
      <c r="AB193" s="48"/>
      <c r="AC193" s="27"/>
      <c r="AD193" s="27"/>
    </row>
    <row r="194" spans="2:30" ht="13.5" customHeight="1">
      <c r="B194" s="47" t="s">
        <v>2803</v>
      </c>
      <c r="D194" s="34"/>
      <c r="E194" s="34"/>
      <c r="F194" s="36"/>
      <c r="G194" s="34"/>
      <c r="H194" s="34"/>
      <c r="K194" s="139"/>
      <c r="L194" s="48"/>
      <c r="M194" s="48"/>
      <c r="N194" s="48"/>
      <c r="O194" s="48"/>
      <c r="P194" s="48"/>
      <c r="Q194" s="48"/>
      <c r="R194" s="48"/>
      <c r="S194" s="48"/>
      <c r="T194" s="48"/>
      <c r="U194" s="48"/>
      <c r="V194" s="48"/>
      <c r="W194" s="48"/>
      <c r="X194" s="48"/>
      <c r="Y194" s="27"/>
      <c r="AA194" s="139"/>
      <c r="AB194" s="48"/>
      <c r="AC194" s="27"/>
      <c r="AD194" s="27"/>
    </row>
    <row r="195" spans="2:30" ht="13.5" customHeight="1">
      <c r="C195" s="1125"/>
      <c r="D195" s="1203"/>
      <c r="E195" s="1203"/>
      <c r="F195" s="1203"/>
      <c r="G195" s="1203"/>
      <c r="H195" s="1203"/>
      <c r="I195" s="1203"/>
      <c r="J195" s="1204"/>
      <c r="K195" s="139"/>
      <c r="L195" s="48"/>
      <c r="M195" s="48"/>
      <c r="N195" s="48"/>
      <c r="O195" s="48"/>
      <c r="P195" s="48"/>
      <c r="Q195" s="48"/>
      <c r="R195" s="48"/>
      <c r="S195" s="48"/>
      <c r="T195" s="48"/>
      <c r="U195" s="48"/>
      <c r="V195" s="48"/>
      <c r="W195" s="48"/>
      <c r="X195" s="48"/>
      <c r="Y195" s="27"/>
      <c r="AA195" s="139"/>
      <c r="AB195" s="48"/>
      <c r="AC195" s="557"/>
      <c r="AD195" s="27"/>
    </row>
    <row r="196" spans="2:30" ht="13.5" customHeight="1">
      <c r="C196" s="1205"/>
      <c r="D196" s="1206"/>
      <c r="E196" s="1206"/>
      <c r="F196" s="1206"/>
      <c r="G196" s="1206"/>
      <c r="H196" s="1206"/>
      <c r="I196" s="1206"/>
      <c r="J196" s="1207"/>
      <c r="K196" s="139"/>
      <c r="L196" s="48"/>
      <c r="M196" s="48"/>
      <c r="N196" s="48"/>
      <c r="O196" s="48"/>
      <c r="P196" s="48"/>
      <c r="Q196" s="48"/>
      <c r="R196" s="48"/>
      <c r="S196" s="48"/>
      <c r="T196" s="48"/>
      <c r="U196" s="48"/>
      <c r="V196" s="48"/>
      <c r="W196" s="48"/>
      <c r="X196" s="48"/>
      <c r="Y196" s="27"/>
      <c r="AA196" s="139"/>
      <c r="AB196" s="48"/>
      <c r="AC196" s="27"/>
      <c r="AD196" s="27"/>
    </row>
    <row r="197" spans="2:30" ht="13.5" customHeight="1">
      <c r="C197" s="1205"/>
      <c r="D197" s="1206"/>
      <c r="E197" s="1206"/>
      <c r="F197" s="1206"/>
      <c r="G197" s="1206"/>
      <c r="H197" s="1206"/>
      <c r="I197" s="1206"/>
      <c r="J197" s="1207"/>
      <c r="K197" s="139"/>
      <c r="L197" s="48"/>
      <c r="M197" s="48"/>
      <c r="N197" s="48"/>
      <c r="O197" s="48"/>
      <c r="P197" s="48"/>
      <c r="Q197" s="48"/>
      <c r="R197" s="48"/>
      <c r="S197" s="48"/>
      <c r="T197" s="48"/>
      <c r="U197" s="48"/>
      <c r="V197" s="48"/>
      <c r="W197" s="48"/>
      <c r="X197" s="48"/>
      <c r="Y197" s="27"/>
      <c r="AA197" s="139"/>
      <c r="AB197" s="48"/>
      <c r="AC197" s="27"/>
      <c r="AD197" s="27"/>
    </row>
    <row r="198" spans="2:30" ht="13.5" customHeight="1">
      <c r="C198" s="1205"/>
      <c r="D198" s="1206"/>
      <c r="E198" s="1206"/>
      <c r="F198" s="1206"/>
      <c r="G198" s="1206"/>
      <c r="H198" s="1206"/>
      <c r="I198" s="1206"/>
      <c r="J198" s="1207"/>
      <c r="K198" s="139"/>
      <c r="L198" s="48"/>
      <c r="M198" s="48"/>
      <c r="N198" s="48"/>
      <c r="O198" s="48"/>
      <c r="P198" s="48"/>
      <c r="Q198" s="48"/>
      <c r="R198" s="48"/>
      <c r="S198" s="48"/>
      <c r="T198" s="48"/>
      <c r="U198" s="48"/>
      <c r="V198" s="48"/>
      <c r="W198" s="48"/>
      <c r="X198" s="48"/>
      <c r="Y198" s="27"/>
      <c r="AA198" s="139"/>
      <c r="AB198" s="48"/>
      <c r="AC198" s="27"/>
      <c r="AD198" s="27"/>
    </row>
    <row r="199" spans="2:30" ht="13.5" customHeight="1">
      <c r="C199" s="1205"/>
      <c r="D199" s="1206"/>
      <c r="E199" s="1206"/>
      <c r="F199" s="1206"/>
      <c r="G199" s="1206"/>
      <c r="H199" s="1206"/>
      <c r="I199" s="1206"/>
      <c r="J199" s="1207"/>
      <c r="K199" s="139"/>
      <c r="L199" s="48"/>
      <c r="M199" s="48"/>
      <c r="N199" s="48"/>
      <c r="O199" s="48"/>
      <c r="P199" s="48"/>
      <c r="Q199" s="48"/>
      <c r="R199" s="48"/>
      <c r="S199" s="48"/>
      <c r="T199" s="48"/>
      <c r="U199" s="48"/>
      <c r="V199" s="48"/>
      <c r="W199" s="48"/>
      <c r="X199" s="48"/>
      <c r="Y199" s="27"/>
      <c r="AA199" s="139"/>
      <c r="AB199" s="48"/>
      <c r="AC199" s="27"/>
      <c r="AD199" s="27"/>
    </row>
    <row r="200" spans="2:30" ht="13.5" customHeight="1">
      <c r="C200" s="1205"/>
      <c r="D200" s="1206"/>
      <c r="E200" s="1206"/>
      <c r="F200" s="1206"/>
      <c r="G200" s="1206"/>
      <c r="H200" s="1206"/>
      <c r="I200" s="1206"/>
      <c r="J200" s="1207"/>
      <c r="K200" s="139"/>
      <c r="L200" s="48"/>
      <c r="M200" s="48"/>
      <c r="N200" s="48"/>
      <c r="O200" s="48"/>
      <c r="P200" s="48"/>
      <c r="Q200" s="48"/>
      <c r="R200" s="48"/>
      <c r="S200" s="48"/>
      <c r="T200" s="48"/>
      <c r="U200" s="48"/>
      <c r="V200" s="48"/>
      <c r="W200" s="48"/>
      <c r="X200" s="48"/>
      <c r="Y200" s="27"/>
      <c r="AA200" s="139"/>
      <c r="AB200" s="48"/>
      <c r="AC200" s="27"/>
      <c r="AD200" s="27"/>
    </row>
    <row r="201" spans="2:30" ht="13.5" customHeight="1">
      <c r="C201" s="1208"/>
      <c r="D201" s="1209"/>
      <c r="E201" s="1209"/>
      <c r="F201" s="1209"/>
      <c r="G201" s="1209"/>
      <c r="H201" s="1209"/>
      <c r="I201" s="1209"/>
      <c r="J201" s="1210"/>
      <c r="K201" s="139"/>
      <c r="L201" s="48"/>
      <c r="M201" s="48"/>
      <c r="N201" s="48"/>
      <c r="O201" s="48"/>
      <c r="P201" s="48"/>
      <c r="Q201" s="48"/>
      <c r="R201" s="48"/>
      <c r="S201" s="48"/>
      <c r="T201" s="48"/>
      <c r="U201" s="48"/>
      <c r="V201" s="48"/>
      <c r="W201" s="48"/>
      <c r="X201" s="48"/>
      <c r="Y201" s="27"/>
      <c r="AA201" s="139"/>
      <c r="AB201" s="48"/>
      <c r="AC201" s="27"/>
      <c r="AD201" s="27"/>
    </row>
    <row r="202" spans="2:30" ht="13.5" customHeight="1">
      <c r="C202" s="568"/>
      <c r="D202" s="568"/>
      <c r="E202" s="568"/>
      <c r="F202" s="568"/>
      <c r="G202" s="568"/>
      <c r="H202" s="568"/>
      <c r="I202" s="568"/>
      <c r="J202" s="568"/>
      <c r="K202" s="139"/>
      <c r="L202" s="48"/>
      <c r="M202" s="48"/>
      <c r="N202" s="48"/>
      <c r="O202" s="48"/>
      <c r="P202" s="48"/>
      <c r="Q202" s="48"/>
      <c r="R202" s="48"/>
      <c r="S202" s="48"/>
      <c r="T202" s="48"/>
      <c r="U202" s="48"/>
      <c r="V202" s="48"/>
      <c r="W202" s="48"/>
      <c r="X202" s="48"/>
      <c r="Y202" s="27"/>
      <c r="AA202" s="139"/>
      <c r="AB202" s="48"/>
      <c r="AC202" s="27"/>
      <c r="AD202" s="27"/>
    </row>
    <row r="203" spans="2:30" ht="18" customHeight="1">
      <c r="B203" s="139"/>
      <c r="C203" s="141" t="s">
        <v>2808</v>
      </c>
      <c r="D203" s="179"/>
      <c r="E203" s="179"/>
      <c r="F203" s="179"/>
      <c r="G203" s="179"/>
      <c r="H203" s="179"/>
      <c r="I203" s="179"/>
      <c r="J203" s="179"/>
      <c r="K203" s="139"/>
      <c r="L203" s="48"/>
      <c r="M203" s="48"/>
      <c r="N203" s="48"/>
      <c r="O203" s="48"/>
      <c r="P203" s="48"/>
      <c r="Q203" s="48"/>
      <c r="R203" s="48"/>
      <c r="S203" s="48"/>
      <c r="T203" s="48"/>
      <c r="U203" s="48"/>
      <c r="V203" s="48"/>
      <c r="W203" s="48"/>
      <c r="X203" s="48"/>
      <c r="Y203" s="27"/>
      <c r="AB203" s="48"/>
      <c r="AC203" s="27"/>
      <c r="AD203" s="27"/>
    </row>
    <row r="204" spans="2:30" ht="13.5" customHeight="1">
      <c r="B204" s="139"/>
      <c r="C204" s="998"/>
      <c r="D204" s="999"/>
      <c r="E204" s="999"/>
      <c r="F204" s="999"/>
      <c r="G204" s="999"/>
      <c r="H204" s="999"/>
      <c r="I204" s="999"/>
      <c r="J204" s="1000"/>
      <c r="K204" s="139"/>
      <c r="L204" s="48"/>
      <c r="M204" s="48"/>
      <c r="N204" s="48"/>
      <c r="O204" s="48"/>
      <c r="P204" s="48"/>
      <c r="Q204" s="48"/>
      <c r="R204" s="48"/>
      <c r="S204" s="48"/>
      <c r="T204" s="48"/>
      <c r="U204" s="48"/>
      <c r="V204" s="48"/>
      <c r="W204" s="48"/>
      <c r="X204" s="48"/>
      <c r="Y204" s="27"/>
      <c r="AB204" s="48"/>
      <c r="AC204" s="27"/>
      <c r="AD204" s="27"/>
    </row>
    <row r="205" spans="2:30" ht="13.5" customHeight="1">
      <c r="B205" s="139"/>
      <c r="C205" s="1001"/>
      <c r="D205" s="1002"/>
      <c r="E205" s="1002"/>
      <c r="F205" s="1002"/>
      <c r="G205" s="1002"/>
      <c r="H205" s="1002"/>
      <c r="I205" s="1002"/>
      <c r="J205" s="1003"/>
      <c r="K205" s="139"/>
      <c r="L205" s="48"/>
      <c r="M205" s="48"/>
      <c r="N205" s="48"/>
      <c r="O205" s="48"/>
      <c r="P205" s="48"/>
      <c r="Q205" s="48"/>
      <c r="R205" s="48"/>
      <c r="S205" s="48"/>
      <c r="T205" s="48"/>
      <c r="U205" s="48"/>
      <c r="V205" s="48"/>
      <c r="W205" s="48"/>
      <c r="X205" s="48"/>
      <c r="Y205" s="27"/>
      <c r="AB205" s="48"/>
      <c r="AC205" s="27"/>
      <c r="AD205" s="27"/>
    </row>
    <row r="206" spans="2:30" ht="13.5" customHeight="1">
      <c r="B206" s="139"/>
      <c r="C206" s="1001"/>
      <c r="D206" s="1002"/>
      <c r="E206" s="1002"/>
      <c r="F206" s="1002"/>
      <c r="G206" s="1002"/>
      <c r="H206" s="1002"/>
      <c r="I206" s="1002"/>
      <c r="J206" s="1003"/>
      <c r="K206" s="139"/>
      <c r="L206" s="48"/>
      <c r="M206" s="48"/>
      <c r="N206" s="48"/>
      <c r="O206" s="48"/>
      <c r="P206" s="48"/>
      <c r="Q206" s="48"/>
      <c r="R206" s="48"/>
      <c r="S206" s="48"/>
      <c r="T206" s="48"/>
      <c r="U206" s="48"/>
      <c r="V206" s="48"/>
      <c r="W206" s="48"/>
      <c r="X206" s="48"/>
      <c r="Y206" s="27"/>
      <c r="AB206" s="48"/>
      <c r="AC206" s="27"/>
      <c r="AD206" s="27"/>
    </row>
    <row r="207" spans="2:30" ht="13.5" customHeight="1">
      <c r="B207" s="139"/>
      <c r="C207" s="1001"/>
      <c r="D207" s="1002"/>
      <c r="E207" s="1002"/>
      <c r="F207" s="1002"/>
      <c r="G207" s="1002"/>
      <c r="H207" s="1002"/>
      <c r="I207" s="1002"/>
      <c r="J207" s="1003"/>
      <c r="K207" s="139"/>
      <c r="L207" s="48"/>
      <c r="M207" s="48"/>
      <c r="N207" s="48"/>
      <c r="O207" s="48"/>
      <c r="P207" s="48"/>
      <c r="Q207" s="48"/>
      <c r="R207" s="48"/>
      <c r="S207" s="48"/>
      <c r="T207" s="48"/>
      <c r="U207" s="48"/>
      <c r="V207" s="48"/>
      <c r="W207" s="48"/>
      <c r="X207" s="48"/>
      <c r="Y207" s="27"/>
      <c r="AB207" s="48"/>
      <c r="AC207" s="27"/>
      <c r="AD207" s="27"/>
    </row>
    <row r="208" spans="2:30" ht="13.5" customHeight="1">
      <c r="B208" s="139"/>
      <c r="C208" s="1001"/>
      <c r="D208" s="1002"/>
      <c r="E208" s="1002"/>
      <c r="F208" s="1002"/>
      <c r="G208" s="1002"/>
      <c r="H208" s="1002"/>
      <c r="I208" s="1002"/>
      <c r="J208" s="1003"/>
      <c r="K208" s="139"/>
      <c r="L208" s="48"/>
      <c r="M208" s="48"/>
      <c r="N208" s="48"/>
      <c r="O208" s="48"/>
      <c r="P208" s="48"/>
      <c r="Q208" s="48"/>
      <c r="R208" s="48"/>
      <c r="S208" s="48"/>
      <c r="T208" s="48"/>
      <c r="U208" s="48"/>
      <c r="V208" s="48"/>
      <c r="W208" s="48"/>
      <c r="X208" s="48"/>
      <c r="Y208" s="27"/>
      <c r="AB208" s="48"/>
      <c r="AC208" s="27"/>
      <c r="AD208" s="27"/>
    </row>
    <row r="209" spans="2:30" ht="13.5" customHeight="1">
      <c r="B209" s="139"/>
      <c r="C209" s="1001"/>
      <c r="D209" s="1002"/>
      <c r="E209" s="1002"/>
      <c r="F209" s="1002"/>
      <c r="G209" s="1002"/>
      <c r="H209" s="1002"/>
      <c r="I209" s="1002"/>
      <c r="J209" s="1003"/>
      <c r="K209" s="139"/>
      <c r="L209" s="48"/>
      <c r="M209" s="48"/>
      <c r="N209" s="48"/>
      <c r="O209" s="48"/>
      <c r="P209" s="48"/>
      <c r="Q209" s="48"/>
      <c r="R209" s="48"/>
      <c r="S209" s="48"/>
      <c r="T209" s="48"/>
      <c r="U209" s="48"/>
      <c r="V209" s="48"/>
      <c r="W209" s="48"/>
      <c r="X209" s="48"/>
      <c r="Y209" s="27"/>
      <c r="AB209" s="48"/>
      <c r="AC209" s="27"/>
      <c r="AD209" s="27"/>
    </row>
    <row r="210" spans="2:30" ht="13.5" customHeight="1">
      <c r="B210" s="139"/>
      <c r="C210" s="1004"/>
      <c r="D210" s="1005"/>
      <c r="E210" s="1005"/>
      <c r="F210" s="1005"/>
      <c r="G210" s="1005"/>
      <c r="H210" s="1005"/>
      <c r="I210" s="1005"/>
      <c r="J210" s="1006"/>
      <c r="K210" s="139"/>
      <c r="L210" s="48"/>
      <c r="M210" s="48"/>
      <c r="N210" s="48"/>
      <c r="O210" s="48"/>
      <c r="P210" s="48"/>
      <c r="Q210" s="48"/>
      <c r="R210" s="48"/>
      <c r="S210" s="48"/>
      <c r="T210" s="48"/>
      <c r="U210" s="48"/>
      <c r="V210" s="48"/>
      <c r="W210" s="48"/>
      <c r="X210" s="48"/>
      <c r="Y210" s="27"/>
      <c r="AB210" s="48"/>
      <c r="AC210" s="27"/>
      <c r="AD210" s="27"/>
    </row>
    <row r="211" spans="2:30" ht="13.5" customHeight="1">
      <c r="B211" s="139"/>
      <c r="C211" s="550"/>
      <c r="D211" s="550"/>
      <c r="E211" s="550"/>
      <c r="F211" s="550"/>
      <c r="G211" s="550"/>
      <c r="H211" s="550"/>
      <c r="I211" s="550"/>
      <c r="J211" s="550"/>
      <c r="K211" s="139"/>
      <c r="L211" s="48"/>
      <c r="M211" s="48"/>
      <c r="N211" s="48"/>
      <c r="O211" s="48"/>
      <c r="P211" s="48"/>
      <c r="Q211" s="48"/>
      <c r="R211" s="48"/>
      <c r="S211" s="48"/>
      <c r="T211" s="48"/>
      <c r="U211" s="48"/>
      <c r="V211" s="48"/>
      <c r="W211" s="48"/>
      <c r="X211" s="48"/>
      <c r="Y211" s="27"/>
      <c r="AB211" s="48"/>
      <c r="AC211" s="27"/>
      <c r="AD211" s="27"/>
    </row>
    <row r="212" spans="2:30" ht="13.5" hidden="1" customHeight="1"/>
    <row r="213" spans="2:30" ht="13.5" hidden="1" customHeight="1"/>
    <row r="214" spans="2:30" ht="18" customHeight="1">
      <c r="B214" s="121" t="s">
        <v>2396</v>
      </c>
      <c r="C214" s="4"/>
      <c r="U214" s="4"/>
      <c r="V214" s="3"/>
      <c r="W214" s="3"/>
    </row>
    <row r="215" spans="2:30" ht="13.5" customHeight="1">
      <c r="B215" s="121"/>
      <c r="C215" s="4"/>
      <c r="U215" s="4"/>
      <c r="V215" s="3"/>
      <c r="W215" s="3"/>
    </row>
    <row r="216" spans="2:30">
      <c r="B216" s="9" t="s">
        <v>120</v>
      </c>
      <c r="S216" s="3"/>
      <c r="T216" s="3"/>
    </row>
    <row r="217" spans="2:30" ht="15.9" customHeight="1">
      <c r="C217" s="44" t="s">
        <v>124</v>
      </c>
      <c r="D217" s="44"/>
      <c r="E217" s="44"/>
      <c r="F217" s="44"/>
      <c r="G217" s="44"/>
      <c r="H217" s="44"/>
      <c r="I217" s="44"/>
      <c r="J217" s="44"/>
      <c r="K217" s="44"/>
      <c r="L217" s="44"/>
      <c r="O217" s="44"/>
      <c r="P217" s="44"/>
      <c r="Q217" s="44"/>
      <c r="R217" s="44"/>
      <c r="S217" s="3"/>
      <c r="T217" s="3"/>
    </row>
    <row r="218" spans="2:30" ht="15.9" customHeight="1">
      <c r="C218" s="44" t="s">
        <v>123</v>
      </c>
      <c r="D218" s="44"/>
      <c r="E218" s="44"/>
      <c r="F218" s="44"/>
      <c r="G218" s="44"/>
      <c r="H218" s="44"/>
      <c r="I218" s="44"/>
      <c r="J218" s="44"/>
      <c r="K218" s="44"/>
      <c r="L218" s="44"/>
      <c r="M218" s="44"/>
      <c r="N218" s="44"/>
      <c r="O218" s="44"/>
      <c r="P218" s="44"/>
      <c r="Q218" s="44"/>
      <c r="R218" s="44"/>
      <c r="S218" s="3"/>
      <c r="T218" s="3"/>
    </row>
    <row r="219" spans="2:30" ht="15.9" customHeight="1">
      <c r="C219" s="43" t="s">
        <v>110</v>
      </c>
      <c r="E219" s="43"/>
      <c r="L219" s="3"/>
      <c r="M219" s="44"/>
      <c r="N219" s="44"/>
    </row>
    <row r="220" spans="2:30" ht="15.9" customHeight="1">
      <c r="C220" s="43" t="s">
        <v>3025</v>
      </c>
      <c r="E220" s="43"/>
      <c r="L220" s="3"/>
      <c r="M220" s="3"/>
    </row>
    <row r="221" spans="2:30" ht="7.5" customHeight="1">
      <c r="C221" s="43"/>
      <c r="E221" s="43"/>
      <c r="L221" s="3"/>
      <c r="M221" s="3"/>
    </row>
    <row r="222" spans="2:30" ht="30" customHeight="1">
      <c r="B222" s="836" t="s">
        <v>107</v>
      </c>
      <c r="C222" s="837"/>
      <c r="D222" s="1007"/>
      <c r="E222" s="45" t="s">
        <v>108</v>
      </c>
      <c r="F222" s="814" t="s">
        <v>109</v>
      </c>
      <c r="G222" s="815"/>
      <c r="H222" s="815"/>
      <c r="I222" s="815"/>
      <c r="J222" s="811"/>
      <c r="M222" s="3"/>
    </row>
    <row r="223" spans="2:30" ht="41.4" customHeight="1">
      <c r="B223" s="972" t="s">
        <v>105</v>
      </c>
      <c r="C223" s="973"/>
      <c r="D223" s="974"/>
      <c r="E223" s="110"/>
      <c r="F223" s="1104"/>
      <c r="G223" s="1105"/>
      <c r="H223" s="1105"/>
      <c r="I223" s="1105"/>
      <c r="J223" s="1106"/>
      <c r="M223" s="48" t="str">
        <f t="shared" ref="M223:M228" si="2">IF(E223="","←【事項の有無】が選択されていません。必ず選択してください",IF(F223=" ","",""))</f>
        <v>←【事項の有無】が選択されていません。必ず選択してください</v>
      </c>
    </row>
    <row r="224" spans="2:30" ht="41.4" customHeight="1">
      <c r="B224" s="839" t="s">
        <v>102</v>
      </c>
      <c r="C224" s="840"/>
      <c r="D224" s="981"/>
      <c r="E224" s="110"/>
      <c r="F224" s="1104"/>
      <c r="G224" s="1105"/>
      <c r="H224" s="1105"/>
      <c r="I224" s="1105"/>
      <c r="J224" s="1106"/>
      <c r="M224" s="48" t="str">
        <f t="shared" si="2"/>
        <v>←【事項の有無】が選択されていません。必ず選択してください</v>
      </c>
    </row>
    <row r="225" spans="2:27" ht="41.4" customHeight="1">
      <c r="B225" s="839" t="s">
        <v>103</v>
      </c>
      <c r="C225" s="840"/>
      <c r="D225" s="981"/>
      <c r="E225" s="110"/>
      <c r="F225" s="1104"/>
      <c r="G225" s="1105"/>
      <c r="H225" s="1105"/>
      <c r="I225" s="1105"/>
      <c r="J225" s="1106"/>
      <c r="M225" s="48" t="str">
        <f t="shared" si="2"/>
        <v>←【事項の有無】が選択されていません。必ず選択してください</v>
      </c>
    </row>
    <row r="226" spans="2:27" ht="41.4" customHeight="1">
      <c r="B226" s="972" t="s">
        <v>106</v>
      </c>
      <c r="C226" s="973"/>
      <c r="D226" s="974"/>
      <c r="E226" s="110"/>
      <c r="F226" s="1104"/>
      <c r="G226" s="1105"/>
      <c r="H226" s="1105"/>
      <c r="I226" s="1105"/>
      <c r="J226" s="1106"/>
      <c r="M226" s="48" t="str">
        <f t="shared" si="2"/>
        <v>←【事項の有無】が選択されていません。必ず選択してください</v>
      </c>
    </row>
    <row r="227" spans="2:27" ht="41.4" customHeight="1">
      <c r="B227" s="972" t="s">
        <v>530</v>
      </c>
      <c r="C227" s="973"/>
      <c r="D227" s="974"/>
      <c r="E227" s="110"/>
      <c r="F227" s="1104"/>
      <c r="G227" s="1105"/>
      <c r="H227" s="1105"/>
      <c r="I227" s="1105"/>
      <c r="J227" s="1106"/>
      <c r="M227" s="48" t="str">
        <f t="shared" si="2"/>
        <v>←【事項の有無】が選択されていません。必ず選択してください</v>
      </c>
    </row>
    <row r="228" spans="2:27" ht="41.4" customHeight="1">
      <c r="B228" s="972" t="s">
        <v>104</v>
      </c>
      <c r="C228" s="973"/>
      <c r="D228" s="974"/>
      <c r="E228" s="110"/>
      <c r="F228" s="1104"/>
      <c r="G228" s="1105"/>
      <c r="H228" s="1105"/>
      <c r="I228" s="1105"/>
      <c r="J228" s="1106"/>
      <c r="M228" s="48" t="str">
        <f t="shared" si="2"/>
        <v>←【事項の有無】が選択されていません。必ず選択してください</v>
      </c>
    </row>
    <row r="229" spans="2:27" ht="13.5" customHeight="1">
      <c r="C229" s="11"/>
      <c r="D229" s="11"/>
      <c r="E229" s="11"/>
      <c r="F229" s="11"/>
      <c r="G229" s="11"/>
      <c r="H229" s="11"/>
      <c r="I229" s="11"/>
      <c r="J229" s="11"/>
    </row>
    <row r="231" spans="2:27">
      <c r="B231" s="2" t="s">
        <v>121</v>
      </c>
    </row>
    <row r="232" spans="2:27" ht="51" customHeight="1">
      <c r="B232" s="1235"/>
      <c r="C232" s="1236"/>
      <c r="D232" s="1236"/>
      <c r="E232" s="1236"/>
      <c r="F232" s="1236"/>
      <c r="G232" s="1236"/>
      <c r="H232" s="1236"/>
      <c r="I232" s="1236"/>
      <c r="J232" s="1237"/>
    </row>
    <row r="234" spans="2:27" ht="18" customHeight="1">
      <c r="B234" s="2" t="s">
        <v>122</v>
      </c>
      <c r="L234" s="48"/>
      <c r="M234" s="48"/>
      <c r="N234" s="48"/>
      <c r="O234" s="48"/>
      <c r="P234" s="48"/>
      <c r="Q234" s="48"/>
      <c r="R234" s="48"/>
      <c r="S234" s="48"/>
      <c r="T234" s="48"/>
      <c r="U234" s="48"/>
      <c r="V234" s="48"/>
      <c r="W234" s="48"/>
      <c r="X234" s="48"/>
      <c r="Y234" s="27"/>
      <c r="Z234" s="27"/>
      <c r="AA234" s="27"/>
    </row>
    <row r="235" spans="2:27">
      <c r="C235" s="2" t="s">
        <v>2413</v>
      </c>
      <c r="L235" s="48"/>
      <c r="M235" s="48"/>
      <c r="N235" s="48"/>
      <c r="O235" s="48"/>
      <c r="P235" s="48"/>
      <c r="Q235" s="48"/>
      <c r="R235" s="48"/>
      <c r="S235" s="48"/>
      <c r="T235" s="48"/>
      <c r="U235" s="48"/>
      <c r="V235" s="48"/>
      <c r="W235" s="48"/>
      <c r="X235" s="48"/>
      <c r="Y235" s="27"/>
      <c r="Z235" s="27"/>
      <c r="AA235" s="27"/>
    </row>
    <row r="236" spans="2:27" ht="36" customHeight="1">
      <c r="B236" s="972" t="s">
        <v>117</v>
      </c>
      <c r="C236" s="877"/>
      <c r="D236" s="877"/>
      <c r="E236" s="1223"/>
      <c r="F236" s="1137"/>
      <c r="G236" s="1137"/>
      <c r="H236" s="1137"/>
      <c r="I236" s="1137"/>
      <c r="J236" s="1137"/>
      <c r="L236" s="48"/>
      <c r="M236" s="48"/>
      <c r="N236" s="48"/>
      <c r="O236" s="48"/>
      <c r="P236" s="48"/>
      <c r="Q236" s="48"/>
      <c r="R236" s="48"/>
      <c r="S236" s="48"/>
      <c r="T236" s="48"/>
      <c r="U236" s="48"/>
      <c r="V236" s="48"/>
      <c r="W236" s="48"/>
      <c r="X236" s="48"/>
      <c r="Y236" s="27"/>
      <c r="Z236" s="27"/>
      <c r="AA236" s="27"/>
    </row>
    <row r="237" spans="2:27" ht="36" customHeight="1">
      <c r="B237" s="972" t="s">
        <v>2358</v>
      </c>
      <c r="C237" s="877"/>
      <c r="D237" s="877"/>
      <c r="E237" s="1223"/>
      <c r="F237" s="1104"/>
      <c r="G237" s="1233"/>
      <c r="H237" s="1233"/>
      <c r="I237" s="1233"/>
      <c r="J237" s="1234"/>
      <c r="L237" s="48"/>
      <c r="M237" s="48"/>
      <c r="N237" s="48"/>
      <c r="O237" s="48"/>
      <c r="P237" s="48"/>
      <c r="Q237" s="48"/>
      <c r="R237" s="48"/>
      <c r="S237" s="48"/>
      <c r="T237" s="48"/>
      <c r="U237" s="48"/>
      <c r="V237" s="48"/>
      <c r="W237" s="48"/>
      <c r="X237" s="48"/>
      <c r="Y237" s="27"/>
      <c r="Z237" s="27"/>
      <c r="AA237" s="27"/>
    </row>
    <row r="238" spans="2:27" ht="36" customHeight="1">
      <c r="B238" s="972" t="s">
        <v>118</v>
      </c>
      <c r="C238" s="877"/>
      <c r="D238" s="877"/>
      <c r="E238" s="1223"/>
      <c r="F238" s="1137"/>
      <c r="G238" s="1137"/>
      <c r="H238" s="1137"/>
      <c r="I238" s="1137"/>
      <c r="J238" s="1137"/>
      <c r="L238" s="48"/>
      <c r="M238" s="48"/>
      <c r="N238" s="48"/>
      <c r="O238" s="48"/>
      <c r="P238" s="48"/>
      <c r="Q238" s="48"/>
      <c r="R238" s="48"/>
      <c r="S238" s="48"/>
      <c r="T238" s="48"/>
      <c r="U238" s="48"/>
      <c r="V238" s="48"/>
      <c r="W238" s="48"/>
      <c r="X238" s="48"/>
      <c r="Y238" s="27"/>
      <c r="Z238" s="27"/>
      <c r="AA238" s="27"/>
    </row>
    <row r="239" spans="2:27">
      <c r="L239" s="48"/>
      <c r="M239" s="48"/>
      <c r="N239" s="48"/>
      <c r="O239" s="48"/>
      <c r="P239" s="48"/>
      <c r="Q239" s="48"/>
      <c r="R239" s="48"/>
      <c r="S239" s="48"/>
      <c r="T239" s="48"/>
      <c r="U239" s="48"/>
      <c r="V239" s="48"/>
      <c r="W239" s="48"/>
      <c r="X239" s="48"/>
      <c r="Y239" s="27"/>
      <c r="Z239" s="27"/>
      <c r="AA239" s="27"/>
    </row>
    <row r="240" spans="2:27">
      <c r="C240" s="2" t="s">
        <v>2412</v>
      </c>
      <c r="L240" s="48"/>
      <c r="M240" s="48"/>
      <c r="N240" s="48"/>
      <c r="O240" s="48"/>
      <c r="P240" s="48"/>
      <c r="Q240" s="48"/>
      <c r="R240" s="48"/>
      <c r="S240" s="48"/>
      <c r="T240" s="48"/>
      <c r="U240" s="48"/>
      <c r="V240" s="48"/>
      <c r="W240" s="48"/>
      <c r="X240" s="48"/>
      <c r="Y240" s="27"/>
      <c r="Z240" s="27"/>
      <c r="AA240" s="27"/>
    </row>
    <row r="241" spans="1:27" ht="36" customHeight="1">
      <c r="B241" s="972" t="s">
        <v>532</v>
      </c>
      <c r="C241" s="877"/>
      <c r="D241" s="877"/>
      <c r="E241" s="1223"/>
      <c r="F241" s="1137"/>
      <c r="G241" s="1137"/>
      <c r="H241" s="1137"/>
      <c r="I241" s="1137"/>
      <c r="J241" s="1137"/>
      <c r="L241" s="48"/>
      <c r="M241" s="48"/>
      <c r="N241" s="48"/>
      <c r="O241" s="48"/>
      <c r="P241" s="48"/>
      <c r="Q241" s="48"/>
      <c r="R241" s="48"/>
      <c r="S241" s="48"/>
      <c r="T241" s="48"/>
      <c r="U241" s="48"/>
      <c r="V241" s="48"/>
      <c r="W241" s="48"/>
      <c r="X241" s="48"/>
      <c r="Y241" s="27"/>
      <c r="Z241" s="27"/>
      <c r="AA241" s="27"/>
    </row>
    <row r="242" spans="1:27" ht="36" customHeight="1">
      <c r="B242" s="972" t="s">
        <v>2358</v>
      </c>
      <c r="C242" s="877"/>
      <c r="D242" s="877"/>
      <c r="E242" s="1223"/>
      <c r="F242" s="1104"/>
      <c r="G242" s="1233"/>
      <c r="H242" s="1233"/>
      <c r="I242" s="1233"/>
      <c r="J242" s="1234"/>
      <c r="L242" s="48"/>
      <c r="M242" s="48"/>
      <c r="N242" s="48"/>
      <c r="O242" s="48"/>
      <c r="P242" s="48"/>
      <c r="Q242" s="48"/>
      <c r="R242" s="48"/>
      <c r="S242" s="48"/>
      <c r="T242" s="48"/>
      <c r="U242" s="48"/>
      <c r="V242" s="48"/>
      <c r="W242" s="48"/>
      <c r="X242" s="48"/>
      <c r="Y242" s="27"/>
      <c r="Z242" s="27"/>
      <c r="AA242" s="27"/>
    </row>
    <row r="243" spans="1:27" ht="36" customHeight="1">
      <c r="B243" s="972" t="s">
        <v>118</v>
      </c>
      <c r="C243" s="877"/>
      <c r="D243" s="877"/>
      <c r="E243" s="1223"/>
      <c r="F243" s="1137"/>
      <c r="G243" s="1137"/>
      <c r="H243" s="1137"/>
      <c r="I243" s="1137"/>
      <c r="J243" s="1137"/>
      <c r="L243" s="48"/>
      <c r="M243" s="48"/>
      <c r="N243" s="48"/>
      <c r="O243" s="48"/>
      <c r="P243" s="48"/>
      <c r="Q243" s="48"/>
      <c r="R243" s="48"/>
      <c r="S243" s="48"/>
      <c r="T243" s="48"/>
      <c r="U243" s="48"/>
      <c r="V243" s="48"/>
      <c r="W243" s="48"/>
      <c r="X243" s="48"/>
      <c r="Y243" s="27"/>
      <c r="Z243" s="27"/>
      <c r="AA243" s="27"/>
    </row>
    <row r="244" spans="1:27" ht="15" customHeight="1">
      <c r="B244" s="11"/>
      <c r="C244"/>
      <c r="D244"/>
      <c r="E244"/>
      <c r="F244" s="11"/>
      <c r="G244" s="11"/>
      <c r="H244" s="11"/>
      <c r="I244" s="11"/>
      <c r="J244" s="11"/>
      <c r="L244" s="48"/>
      <c r="M244" s="48"/>
      <c r="N244" s="48"/>
      <c r="O244" s="48"/>
      <c r="P244" s="48"/>
      <c r="Q244" s="48"/>
      <c r="R244" s="48"/>
      <c r="S244" s="48"/>
      <c r="T244" s="48"/>
      <c r="U244" s="48"/>
      <c r="V244" s="48"/>
      <c r="W244" s="48"/>
      <c r="X244" s="48"/>
      <c r="Y244" s="27"/>
      <c r="Z244" s="27"/>
      <c r="AA244" s="27"/>
    </row>
    <row r="245" spans="1:27" ht="18" customHeight="1">
      <c r="B245" s="2" t="s">
        <v>533</v>
      </c>
      <c r="L245" s="48"/>
      <c r="M245" s="48"/>
      <c r="N245" s="48"/>
      <c r="O245" s="48"/>
      <c r="P245" s="48"/>
      <c r="Q245" s="48"/>
      <c r="R245" s="48"/>
      <c r="S245" s="48"/>
      <c r="T245" s="48"/>
      <c r="U245" s="48"/>
      <c r="V245" s="48"/>
      <c r="W245" s="48"/>
      <c r="X245" s="48"/>
      <c r="Y245" s="27"/>
      <c r="Z245" s="27"/>
      <c r="AA245" s="27"/>
    </row>
    <row r="246" spans="1:27" ht="36" customHeight="1">
      <c r="B246" s="978" t="s">
        <v>531</v>
      </c>
      <c r="C246" s="939"/>
      <c r="D246" s="940"/>
      <c r="E246" s="840"/>
      <c r="F246" s="1223"/>
      <c r="G246" s="982"/>
      <c r="H246" s="957"/>
      <c r="I246" s="793"/>
      <c r="J246" s="941"/>
      <c r="L246" s="48"/>
      <c r="M246" s="159" t="s">
        <v>2380</v>
      </c>
      <c r="N246" s="48"/>
      <c r="O246" s="48"/>
      <c r="P246" s="48"/>
      <c r="Q246" s="48"/>
      <c r="R246" s="48"/>
      <c r="S246" s="48"/>
      <c r="T246" s="48"/>
      <c r="U246" s="48"/>
      <c r="V246" s="48"/>
      <c r="W246" s="48"/>
      <c r="X246" s="48"/>
      <c r="Y246" s="27"/>
      <c r="Z246" s="27"/>
      <c r="AA246" s="27"/>
    </row>
    <row r="247" spans="1:27" ht="18" customHeight="1">
      <c r="A247" s="139"/>
      <c r="B247" s="139"/>
      <c r="C247" s="139"/>
      <c r="D247" s="139"/>
      <c r="E247" s="139"/>
      <c r="F247" s="139"/>
      <c r="G247" s="139"/>
      <c r="H247" s="139"/>
      <c r="I247" s="139"/>
      <c r="J247" s="139"/>
      <c r="K247" s="139"/>
    </row>
    <row r="248" spans="1:27">
      <c r="A248" s="139"/>
      <c r="B248" s="139"/>
      <c r="C248" s="139"/>
      <c r="D248" s="139"/>
      <c r="E248" s="139"/>
      <c r="F248" s="139"/>
      <c r="G248" s="139"/>
      <c r="H248" s="139"/>
      <c r="I248" s="139"/>
      <c r="J248" s="139"/>
      <c r="K248" s="139"/>
    </row>
    <row r="249" spans="1:27" ht="36" customHeight="1">
      <c r="A249" s="139"/>
      <c r="B249" s="966" t="s">
        <v>2464</v>
      </c>
      <c r="C249" s="966"/>
      <c r="D249" s="966"/>
      <c r="E249" s="966"/>
      <c r="F249" s="966"/>
      <c r="G249" s="966"/>
      <c r="H249" s="966"/>
      <c r="I249" s="966"/>
      <c r="J249" s="966"/>
      <c r="K249" s="139"/>
    </row>
    <row r="250" spans="1:27" ht="36" customHeight="1">
      <c r="A250" s="139"/>
      <c r="B250" s="1232"/>
      <c r="C250" s="1232"/>
      <c r="D250" s="1232"/>
      <c r="E250" s="1232"/>
      <c r="F250" s="1232"/>
      <c r="G250" s="1232"/>
      <c r="H250" s="1232"/>
      <c r="I250" s="1232"/>
      <c r="J250" s="1232"/>
      <c r="K250" s="139"/>
    </row>
    <row r="251" spans="1:27" ht="36" customHeight="1">
      <c r="A251" s="139"/>
      <c r="B251" s="1227"/>
      <c r="C251" s="1228"/>
      <c r="D251" s="1228"/>
      <c r="E251" s="1228"/>
      <c r="F251" s="1227"/>
      <c r="G251" s="1227"/>
      <c r="H251" s="1227"/>
      <c r="I251" s="1227"/>
      <c r="J251" s="1227"/>
      <c r="K251" s="139"/>
    </row>
    <row r="252" spans="1:27">
      <c r="A252" s="139"/>
      <c r="B252" s="139"/>
      <c r="C252" s="139"/>
      <c r="D252" s="139"/>
      <c r="E252" s="139"/>
      <c r="F252" s="139"/>
      <c r="G252" s="139"/>
      <c r="H252" s="139"/>
      <c r="I252" s="139"/>
      <c r="J252" s="139"/>
      <c r="K252" s="139"/>
    </row>
    <row r="253" spans="1:27">
      <c r="A253" s="139"/>
      <c r="B253" s="139"/>
      <c r="C253" s="139"/>
      <c r="D253" s="139"/>
      <c r="E253" s="139"/>
      <c r="F253" s="139"/>
      <c r="G253" s="139"/>
      <c r="H253" s="139"/>
      <c r="I253" s="139"/>
      <c r="J253" s="139"/>
      <c r="K253" s="139"/>
    </row>
    <row r="254" spans="1:27" ht="36" customHeight="1">
      <c r="A254" s="139"/>
      <c r="B254" s="139"/>
      <c r="C254" s="1227"/>
      <c r="D254" s="1228"/>
      <c r="E254" s="1229"/>
      <c r="F254" s="1228"/>
      <c r="G254" s="1230"/>
      <c r="H254" s="1228"/>
      <c r="I254" s="1227"/>
      <c r="J254" s="1231"/>
      <c r="K254" s="139"/>
    </row>
    <row r="255" spans="1:27" ht="20.399999999999999" customHeight="1">
      <c r="A255" s="139"/>
      <c r="B255" s="139"/>
      <c r="C255" s="139"/>
      <c r="D255" s="139"/>
      <c r="E255" s="139"/>
      <c r="F255" s="139"/>
      <c r="G255" s="139"/>
      <c r="H255" s="178"/>
      <c r="I255" s="179"/>
      <c r="J255" s="139"/>
      <c r="K255" s="139"/>
    </row>
  </sheetData>
  <sheetProtection algorithmName="SHA-512" hashValue="1GA8/wZRIXLL1lY2y+ldUYN1EP0/YjpTTOc5ikSWGGdOr1JnAVeOUCwsMAb74cN/9QgE7Zl7Fuuieslpkm8wWw==" saltValue="Rptw5M8gqTCD9SN97TepTw==" spinCount="100000" sheet="1" formatCells="0"/>
  <mergeCells count="243">
    <mergeCell ref="C15:E15"/>
    <mergeCell ref="C16:D16"/>
    <mergeCell ref="D37:F37"/>
    <mergeCell ref="G37:I37"/>
    <mergeCell ref="B3:J3"/>
    <mergeCell ref="D61:F61"/>
    <mergeCell ref="G61:I61"/>
    <mergeCell ref="B7:D7"/>
    <mergeCell ref="E7:J7"/>
    <mergeCell ref="B8:D9"/>
    <mergeCell ref="B10:D10"/>
    <mergeCell ref="E10:F10"/>
    <mergeCell ref="G10:H10"/>
    <mergeCell ref="I10:J10"/>
    <mergeCell ref="B17:B18"/>
    <mergeCell ref="C17:D18"/>
    <mergeCell ref="F17:J17"/>
    <mergeCell ref="F18:J18"/>
    <mergeCell ref="C14:E14"/>
    <mergeCell ref="F14:J14"/>
    <mergeCell ref="D39:F39"/>
    <mergeCell ref="G39:I39"/>
    <mergeCell ref="C19:E19"/>
    <mergeCell ref="F19:G19"/>
    <mergeCell ref="C20:E20"/>
    <mergeCell ref="F20:G20"/>
    <mergeCell ref="D45:F45"/>
    <mergeCell ref="G45:I45"/>
    <mergeCell ref="D31:E31"/>
    <mergeCell ref="D36:F36"/>
    <mergeCell ref="G36:I36"/>
    <mergeCell ref="D38:F38"/>
    <mergeCell ref="D35:F35"/>
    <mergeCell ref="G35:I35"/>
    <mergeCell ref="D43:F43"/>
    <mergeCell ref="G43:I43"/>
    <mergeCell ref="G38:I38"/>
    <mergeCell ref="D47:F47"/>
    <mergeCell ref="G47:I47"/>
    <mergeCell ref="D48:F48"/>
    <mergeCell ref="G48:I48"/>
    <mergeCell ref="D40:F40"/>
    <mergeCell ref="G40:I40"/>
    <mergeCell ref="D41:F41"/>
    <mergeCell ref="G41:I41"/>
    <mergeCell ref="D44:F44"/>
    <mergeCell ref="G44:I44"/>
    <mergeCell ref="D46:F46"/>
    <mergeCell ref="G46:I46"/>
    <mergeCell ref="D55:F55"/>
    <mergeCell ref="G55:I55"/>
    <mergeCell ref="D56:F56"/>
    <mergeCell ref="G56:I56"/>
    <mergeCell ref="D57:F57"/>
    <mergeCell ref="G57:I57"/>
    <mergeCell ref="D49:F49"/>
    <mergeCell ref="G49:I49"/>
    <mergeCell ref="D52:F52"/>
    <mergeCell ref="G52:I52"/>
    <mergeCell ref="D53:F53"/>
    <mergeCell ref="G53:I53"/>
    <mergeCell ref="D54:F54"/>
    <mergeCell ref="D51:F51"/>
    <mergeCell ref="G51:I51"/>
    <mergeCell ref="G54:I54"/>
    <mergeCell ref="D65:F65"/>
    <mergeCell ref="G65:I65"/>
    <mergeCell ref="D66:F66"/>
    <mergeCell ref="G66:I66"/>
    <mergeCell ref="D62:F62"/>
    <mergeCell ref="G62:I62"/>
    <mergeCell ref="D63:F63"/>
    <mergeCell ref="G63:I63"/>
    <mergeCell ref="D73:F73"/>
    <mergeCell ref="G73:I73"/>
    <mergeCell ref="D64:F64"/>
    <mergeCell ref="D72:F72"/>
    <mergeCell ref="G64:I64"/>
    <mergeCell ref="G72:I72"/>
    <mergeCell ref="D69:F69"/>
    <mergeCell ref="G69:I69"/>
    <mergeCell ref="D74:F74"/>
    <mergeCell ref="G74:I74"/>
    <mergeCell ref="D67:F67"/>
    <mergeCell ref="G67:I67"/>
    <mergeCell ref="D70:F70"/>
    <mergeCell ref="G70:I70"/>
    <mergeCell ref="D71:F71"/>
    <mergeCell ref="G71:I71"/>
    <mergeCell ref="D79:F79"/>
    <mergeCell ref="G79:I79"/>
    <mergeCell ref="D77:F77"/>
    <mergeCell ref="G77:I77"/>
    <mergeCell ref="D81:F81"/>
    <mergeCell ref="G81:I81"/>
    <mergeCell ref="D75:F75"/>
    <mergeCell ref="G75:I75"/>
    <mergeCell ref="D78:F78"/>
    <mergeCell ref="G78:I78"/>
    <mergeCell ref="C94:D94"/>
    <mergeCell ref="C95:D95"/>
    <mergeCell ref="C97:D97"/>
    <mergeCell ref="D80:F80"/>
    <mergeCell ref="G80:I80"/>
    <mergeCell ref="M114:T115"/>
    <mergeCell ref="C98:D98"/>
    <mergeCell ref="C99:D99"/>
    <mergeCell ref="C100:D100"/>
    <mergeCell ref="D82:F82"/>
    <mergeCell ref="G82:I82"/>
    <mergeCell ref="D83:F83"/>
    <mergeCell ref="G83:I83"/>
    <mergeCell ref="D109:F109"/>
    <mergeCell ref="G109:H109"/>
    <mergeCell ref="C101:D101"/>
    <mergeCell ref="C103:D103"/>
    <mergeCell ref="D105:F105"/>
    <mergeCell ref="G105:H105"/>
    <mergeCell ref="D107:F107"/>
    <mergeCell ref="G107:H107"/>
    <mergeCell ref="C96:D96"/>
    <mergeCell ref="C102:D102"/>
    <mergeCell ref="B222:D222"/>
    <mergeCell ref="F222:J222"/>
    <mergeCell ref="F224:J224"/>
    <mergeCell ref="B227:D227"/>
    <mergeCell ref="F227:J227"/>
    <mergeCell ref="C122:E122"/>
    <mergeCell ref="A114:K115"/>
    <mergeCell ref="B226:D226"/>
    <mergeCell ref="F226:J226"/>
    <mergeCell ref="D130:J130"/>
    <mergeCell ref="D116:F116"/>
    <mergeCell ref="G116:H116"/>
    <mergeCell ref="G118:H118"/>
    <mergeCell ref="G120:H120"/>
    <mergeCell ref="D123:D124"/>
    <mergeCell ref="F137:G137"/>
    <mergeCell ref="F138:G138"/>
    <mergeCell ref="F139:G139"/>
    <mergeCell ref="F140:G140"/>
    <mergeCell ref="F141:G141"/>
    <mergeCell ref="F142:G142"/>
    <mergeCell ref="C159:J159"/>
    <mergeCell ref="C161:D161"/>
    <mergeCell ref="E161:F161"/>
    <mergeCell ref="F242:J242"/>
    <mergeCell ref="B243:E243"/>
    <mergeCell ref="F243:J243"/>
    <mergeCell ref="B246:D246"/>
    <mergeCell ref="B228:D228"/>
    <mergeCell ref="F228:J228"/>
    <mergeCell ref="B223:D223"/>
    <mergeCell ref="F223:J223"/>
    <mergeCell ref="B224:D224"/>
    <mergeCell ref="B225:D225"/>
    <mergeCell ref="F225:J225"/>
    <mergeCell ref="E246:F246"/>
    <mergeCell ref="G246:H246"/>
    <mergeCell ref="I246:J246"/>
    <mergeCell ref="B232:J232"/>
    <mergeCell ref="B236:E236"/>
    <mergeCell ref="F236:J236"/>
    <mergeCell ref="B237:E237"/>
    <mergeCell ref="F237:J237"/>
    <mergeCell ref="B238:E238"/>
    <mergeCell ref="F238:J238"/>
    <mergeCell ref="B241:E241"/>
    <mergeCell ref="F241:J241"/>
    <mergeCell ref="B242:E242"/>
    <mergeCell ref="F251:J251"/>
    <mergeCell ref="C254:D254"/>
    <mergeCell ref="E254:F254"/>
    <mergeCell ref="G254:H254"/>
    <mergeCell ref="I254:J254"/>
    <mergeCell ref="B251:E251"/>
    <mergeCell ref="B250:J250"/>
    <mergeCell ref="B249:J249"/>
    <mergeCell ref="G161:H161"/>
    <mergeCell ref="I161:L161"/>
    <mergeCell ref="C162:D162"/>
    <mergeCell ref="E162:L162"/>
    <mergeCell ref="C163:D163"/>
    <mergeCell ref="E163:L163"/>
    <mergeCell ref="C164:D164"/>
    <mergeCell ref="E164:L164"/>
    <mergeCell ref="C165:D165"/>
    <mergeCell ref="E165:L165"/>
    <mergeCell ref="C166:D166"/>
    <mergeCell ref="E166:L166"/>
    <mergeCell ref="C167:D167"/>
    <mergeCell ref="E167:L167"/>
    <mergeCell ref="C169:D169"/>
    <mergeCell ref="E169:F169"/>
    <mergeCell ref="G169:H169"/>
    <mergeCell ref="I169:L169"/>
    <mergeCell ref="C170:D170"/>
    <mergeCell ref="E170:L170"/>
    <mergeCell ref="C171:D171"/>
    <mergeCell ref="E171:L171"/>
    <mergeCell ref="C172:D172"/>
    <mergeCell ref="E172:L172"/>
    <mergeCell ref="C173:D173"/>
    <mergeCell ref="E173:L173"/>
    <mergeCell ref="E183:L183"/>
    <mergeCell ref="C185:D185"/>
    <mergeCell ref="C174:D174"/>
    <mergeCell ref="E174:L174"/>
    <mergeCell ref="E185:L185"/>
    <mergeCell ref="C175:D175"/>
    <mergeCell ref="E175:L175"/>
    <mergeCell ref="C177:D177"/>
    <mergeCell ref="E177:F177"/>
    <mergeCell ref="G177:H177"/>
    <mergeCell ref="I177:L177"/>
    <mergeCell ref="C178:D178"/>
    <mergeCell ref="E178:L178"/>
    <mergeCell ref="C179:D179"/>
    <mergeCell ref="E179:L179"/>
    <mergeCell ref="F16:J16"/>
    <mergeCell ref="F15:J15"/>
    <mergeCell ref="C191:D191"/>
    <mergeCell ref="E191:L191"/>
    <mergeCell ref="C195:J201"/>
    <mergeCell ref="C204:J210"/>
    <mergeCell ref="E8:J9"/>
    <mergeCell ref="C186:D186"/>
    <mergeCell ref="E186:L186"/>
    <mergeCell ref="C187:D187"/>
    <mergeCell ref="E187:L187"/>
    <mergeCell ref="C188:D188"/>
    <mergeCell ref="E188:L188"/>
    <mergeCell ref="C189:D189"/>
    <mergeCell ref="E189:L189"/>
    <mergeCell ref="C190:D190"/>
    <mergeCell ref="E190:L190"/>
    <mergeCell ref="C180:D180"/>
    <mergeCell ref="E180:L180"/>
    <mergeCell ref="C181:D181"/>
    <mergeCell ref="E181:L181"/>
    <mergeCell ref="C182:D182"/>
    <mergeCell ref="E182:L182"/>
    <mergeCell ref="C183:D183"/>
  </mergeCells>
  <phoneticPr fontId="31"/>
  <conditionalFormatting sqref="F223:J226 F228:J228">
    <cfRule type="expression" dxfId="7" priority="3" stopIfTrue="1">
      <formula>$E223="無"</formula>
    </cfRule>
  </conditionalFormatting>
  <dataValidations count="4">
    <dataValidation type="list" allowBlank="1" showInputMessage="1" showErrorMessage="1" sqref="E223:E228" xr:uid="{00000000-0002-0000-0D00-000000000000}">
      <formula1>"有,無"</formula1>
    </dataValidation>
    <dataValidation type="list" allowBlank="1" showInputMessage="1" showErrorMessage="1" sqref="C195:J201" xr:uid="{00000000-0002-0000-0D00-000001000000}">
      <formula1>"入札、又は複数者からの見積書を徴取し、最安の見積書を選定,その他（競争に付すことが著しく困難又は不適当である）"</formula1>
    </dataValidation>
    <dataValidation type="list" allowBlank="1" showInputMessage="1" showErrorMessage="1" sqref="G161:H161 G169:H169 G177:H177" xr:uid="{00000000-0002-0000-0D00-000002000000}">
      <formula1>"PPA使用者,リース使用者,該当なし"</formula1>
    </dataValidation>
    <dataValidation type="list" allowBlank="1" showInputMessage="1" showErrorMessage="1" sqref="E161:F161 E169:F169 E177:F177" xr:uid="{00000000-0002-0000-0D00-000003000000}">
      <formula1>"PPA事業者,リース事業者,該当なし"</formula1>
    </dataValidation>
  </dataValidations>
  <hyperlinks>
    <hyperlink ref="B249:J249" location="'第４号（共通_環境価値）'!A1" display="第4（共通＿環境価値）へ" xr:uid="{00000000-0004-0000-0D00-000000000000}"/>
  </hyperlinks>
  <pageMargins left="0.70866141732283472" right="0.70866141732283472" top="0.74803149606299213" bottom="0.74803149606299213" header="0.31496062992125984" footer="0.31496062992125984"/>
  <pageSetup paperSize="9" orientation="portrait" blackAndWhite="1" r:id="rId1"/>
  <rowBreaks count="6" manualBreakCount="6">
    <brk id="26" max="11" man="1"/>
    <brk id="76" max="11" man="1"/>
    <brk id="115" max="11" man="1"/>
    <brk id="155" max="11" man="1"/>
    <brk id="212" max="11" man="1"/>
    <brk id="239" max="11" man="1"/>
  </rowBreaks>
  <ignoredErrors>
    <ignoredError sqref="H19:J20"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24586" r:id="rId4" name="Check Box 10">
              <controlPr defaultSize="0" autoFill="0" autoLine="0" autoPict="0">
                <anchor moveWithCells="1">
                  <from>
                    <xdr:col>4</xdr:col>
                    <xdr:colOff>213360</xdr:colOff>
                    <xdr:row>245</xdr:row>
                    <xdr:rowOff>76200</xdr:rowOff>
                  </from>
                  <to>
                    <xdr:col>5</xdr:col>
                    <xdr:colOff>68580</xdr:colOff>
                    <xdr:row>245</xdr:row>
                    <xdr:rowOff>388620</xdr:rowOff>
                  </to>
                </anchor>
              </controlPr>
            </control>
          </mc:Choice>
        </mc:AlternateContent>
        <mc:AlternateContent xmlns:mc="http://schemas.openxmlformats.org/markup-compatibility/2006">
          <mc:Choice Requires="x14">
            <control shapeId="24587" r:id="rId5" name="Check Box 11">
              <controlPr defaultSize="0" autoFill="0" autoLine="0" autoPict="0">
                <anchor moveWithCells="1">
                  <from>
                    <xdr:col>5</xdr:col>
                    <xdr:colOff>45720</xdr:colOff>
                    <xdr:row>245</xdr:row>
                    <xdr:rowOff>83820</xdr:rowOff>
                  </from>
                  <to>
                    <xdr:col>5</xdr:col>
                    <xdr:colOff>632460</xdr:colOff>
                    <xdr:row>245</xdr:row>
                    <xdr:rowOff>396240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6" stopIfTrue="1" id="{43F2804F-449A-492F-9EDE-E597B4689FF7}">
            <xm:f>'第4(太陽光）'!#REF!="無"</xm:f>
            <x14:dxf>
              <numFmt numFmtId="187" formatCode="[&lt;=999]000;[&lt;=9999]000\-00;000\-0000"/>
              <fill>
                <patternFill patternType="mediumGray">
                  <bgColor theme="0" tint="-0.14996795556505021"/>
                </patternFill>
              </fill>
            </x14:dxf>
          </x14:cfRule>
          <xm:sqref>F227:J227</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00000000-0002-0000-0D00-000004000000}">
          <x14:formula1>
            <xm:f>基本情報!$W$3:$W$125</xm:f>
          </x14:formula1>
          <xm:sqref>F18:J18</xm:sqref>
        </x14:dataValidation>
        <x14:dataValidation type="list" allowBlank="1" showInputMessage="1" showErrorMessage="1" xr:uid="{00000000-0002-0000-0D00-000005000000}">
          <x14:formula1>
            <xm:f>基本情報!$Q$21:$Q$53</xm:f>
          </x14:formula1>
          <xm:sqref>F17:J17</xm:sqref>
        </x14:dataValidation>
      </x14:dataValidations>
    </ext>
  </extLs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9">
    <tabColor rgb="FFFFFF00"/>
  </sheetPr>
  <dimension ref="A1:AD349"/>
  <sheetViews>
    <sheetView showGridLines="0" showZeros="0" view="pageBreakPreview" topLeftCell="A184" zoomScaleNormal="100" zoomScaleSheetLayoutView="100" workbookViewId="0">
      <selection activeCell="AB267" sqref="AB267"/>
    </sheetView>
  </sheetViews>
  <sheetFormatPr defaultColWidth="9" defaultRowHeight="13.2"/>
  <cols>
    <col min="1" max="1" width="1.6640625" style="2" customWidth="1"/>
    <col min="2" max="2" width="2.6640625" style="2" customWidth="1"/>
    <col min="3" max="3" width="2.44140625" style="2" customWidth="1"/>
    <col min="4" max="10" width="10.6640625" style="2" customWidth="1"/>
    <col min="11" max="11" width="1.77734375" style="2" customWidth="1"/>
    <col min="12" max="12" width="2.21875" style="2" customWidth="1"/>
    <col min="13" max="13" width="36.33203125" style="2" customWidth="1"/>
    <col min="14" max="16384" width="9" style="2"/>
  </cols>
  <sheetData>
    <row r="1" spans="2:10">
      <c r="B1" s="1" t="s">
        <v>26</v>
      </c>
      <c r="E1" s="1"/>
      <c r="F1" s="1"/>
    </row>
    <row r="3" spans="2:10" ht="21" customHeight="1">
      <c r="B3" s="1083" t="s">
        <v>437</v>
      </c>
      <c r="C3" s="1083"/>
      <c r="D3" s="1083"/>
      <c r="E3" s="1083"/>
      <c r="F3" s="1083"/>
      <c r="G3" s="1083"/>
      <c r="H3" s="1083"/>
      <c r="I3" s="1083"/>
      <c r="J3" s="1083"/>
    </row>
    <row r="5" spans="2:10" ht="18" customHeight="1">
      <c r="B5" s="2" t="s">
        <v>29</v>
      </c>
    </row>
    <row r="6" spans="2:10" ht="21" customHeight="1">
      <c r="B6" s="2" t="s">
        <v>2785</v>
      </c>
    </row>
    <row r="7" spans="2:10" ht="35.1" customHeight="1">
      <c r="B7" s="1084" t="str">
        <f>'第4(太陽光）'!B7:D7</f>
        <v>施設の名称</v>
      </c>
      <c r="C7" s="1250"/>
      <c r="D7" s="1250"/>
      <c r="E7" s="1087">
        <f>基本情報!$E$75</f>
        <v>0</v>
      </c>
      <c r="F7" s="1251"/>
      <c r="G7" s="1251"/>
      <c r="H7" s="1251"/>
      <c r="I7" s="1251"/>
      <c r="J7" s="1252"/>
    </row>
    <row r="8" spans="2:10" ht="13.5" customHeight="1">
      <c r="B8" s="1090" t="str">
        <f>'第4(太陽光）'!B8:D9</f>
        <v>施設の住所</v>
      </c>
      <c r="C8" s="1253"/>
      <c r="D8" s="1253"/>
      <c r="E8" s="1096">
        <f>基本情報!$E$77</f>
        <v>0</v>
      </c>
      <c r="F8" s="1211"/>
      <c r="G8" s="1211"/>
      <c r="H8" s="1211"/>
      <c r="I8" s="1211"/>
      <c r="J8" s="1212"/>
    </row>
    <row r="9" spans="2:10" ht="24" customHeight="1">
      <c r="B9" s="1254"/>
      <c r="C9" s="1255"/>
      <c r="D9" s="1255"/>
      <c r="E9" s="1213"/>
      <c r="F9" s="1214"/>
      <c r="G9" s="1214"/>
      <c r="H9" s="1214"/>
      <c r="I9" s="1214"/>
      <c r="J9" s="1215"/>
    </row>
    <row r="10" spans="2:10" ht="35.1" customHeight="1">
      <c r="B10" s="1084" t="str">
        <f>'第4(太陽光）'!B10:D10</f>
        <v>所有代表者</v>
      </c>
      <c r="C10" s="1250"/>
      <c r="D10" s="1250"/>
      <c r="E10" s="1102">
        <f>基本情報!$E$62</f>
        <v>0</v>
      </c>
      <c r="F10" s="820"/>
      <c r="G10" s="820">
        <f>基本情報!$E$65</f>
        <v>0</v>
      </c>
      <c r="H10" s="820"/>
      <c r="I10" s="820">
        <f>基本情報!$E$67</f>
        <v>0</v>
      </c>
      <c r="J10" s="821"/>
    </row>
    <row r="13" spans="2:10" ht="21" customHeight="1">
      <c r="B13" s="2" t="s">
        <v>2786</v>
      </c>
    </row>
    <row r="14" spans="2:10" ht="24" customHeight="1">
      <c r="B14" s="15"/>
      <c r="C14" s="1065" t="str">
        <f>'第4(太陽光）'!$C$14</f>
        <v xml:space="preserve"> 名称</v>
      </c>
      <c r="D14" s="1256"/>
      <c r="E14" s="1256"/>
      <c r="F14" s="970"/>
      <c r="G14" s="971"/>
      <c r="H14" s="971"/>
      <c r="I14" s="971"/>
      <c r="J14" s="1182"/>
    </row>
    <row r="15" spans="2:10" ht="24" customHeight="1">
      <c r="B15" s="16"/>
      <c r="C15" s="1078" t="str">
        <f>'第4(太陽光）'!$C$15</f>
        <v xml:space="preserve"> 役職名　代表者名</v>
      </c>
      <c r="D15" s="1078"/>
      <c r="E15" s="1079"/>
      <c r="F15" s="1272"/>
      <c r="G15" s="1273"/>
      <c r="H15" s="1273"/>
      <c r="I15" s="1273"/>
      <c r="J15" s="1274"/>
    </row>
    <row r="16" spans="2:10" ht="30" customHeight="1">
      <c r="B16" s="16"/>
      <c r="C16" s="1064" t="str">
        <f>'第4(太陽光）'!$C$16</f>
        <v>住所</v>
      </c>
      <c r="D16" s="1064"/>
      <c r="E16" s="94"/>
      <c r="F16" s="573"/>
      <c r="G16" s="971"/>
      <c r="H16" s="1275"/>
      <c r="I16" s="1275"/>
      <c r="J16" s="1276"/>
    </row>
    <row r="17" spans="2:13" ht="24" customHeight="1">
      <c r="B17" s="1074"/>
      <c r="C17" s="1076" t="str">
        <f>'第4(太陽光）'!$C$17</f>
        <v>日本標準産業分類※1による業種※2</v>
      </c>
      <c r="D17" s="1077"/>
      <c r="E17" s="95" t="str">
        <f>'第4(太陽光）'!E17</f>
        <v>大分類</v>
      </c>
      <c r="F17" s="1171"/>
      <c r="G17" s="1172"/>
      <c r="H17" s="1172"/>
      <c r="I17" s="1172"/>
      <c r="J17" s="1173"/>
    </row>
    <row r="18" spans="2:13" ht="24" customHeight="1">
      <c r="B18" s="1075"/>
      <c r="C18" s="1078"/>
      <c r="D18" s="1079"/>
      <c r="E18" s="95" t="str">
        <f>'第4(太陽光）'!E18</f>
        <v>中分類</v>
      </c>
      <c r="F18" s="1171"/>
      <c r="G18" s="1174"/>
      <c r="H18" s="1174"/>
      <c r="I18" s="1174"/>
      <c r="J18" s="1175"/>
    </row>
    <row r="19" spans="2:13" ht="30" customHeight="1">
      <c r="B19" s="15"/>
      <c r="C19" s="1064" t="str">
        <f>'第4(太陽光）'!$C$19</f>
        <v xml:space="preserve"> 資本金（出資金）</v>
      </c>
      <c r="D19" s="1064"/>
      <c r="E19" s="1065"/>
      <c r="F19" s="1169"/>
      <c r="G19" s="1170"/>
      <c r="H19" s="32" t="s">
        <v>10</v>
      </c>
      <c r="I19" s="146"/>
      <c r="J19" s="37"/>
      <c r="K19" s="29"/>
      <c r="L19" s="29"/>
    </row>
    <row r="20" spans="2:13" ht="30" customHeight="1">
      <c r="B20" s="15"/>
      <c r="C20" s="1064" t="str">
        <f>'第4(太陽光）'!$C$20</f>
        <v xml:space="preserve"> 従業員数</v>
      </c>
      <c r="D20" s="1064"/>
      <c r="E20" s="1065"/>
      <c r="F20" s="1167"/>
      <c r="G20" s="1168"/>
      <c r="H20" s="30" t="s">
        <v>27</v>
      </c>
      <c r="I20" s="146"/>
      <c r="J20" s="31"/>
      <c r="K20" s="29"/>
      <c r="L20" s="29"/>
    </row>
    <row r="21" spans="2:13" ht="5.25" customHeight="1">
      <c r="C21" s="12"/>
      <c r="D21" s="12"/>
      <c r="E21" s="12"/>
      <c r="F21" s="38"/>
      <c r="G21" s="29"/>
      <c r="H21" s="39"/>
      <c r="I21" s="39"/>
      <c r="J21" s="29"/>
      <c r="K21" s="29"/>
      <c r="L21" s="29"/>
    </row>
    <row r="22" spans="2:13">
      <c r="C22" s="96" t="s">
        <v>453</v>
      </c>
      <c r="E22" s="40"/>
      <c r="F22" s="41"/>
      <c r="G22" s="41"/>
    </row>
    <row r="23" spans="2:13">
      <c r="C23" s="83" t="s">
        <v>451</v>
      </c>
      <c r="E23" s="42"/>
      <c r="F23" s="41"/>
      <c r="G23" s="41"/>
    </row>
    <row r="24" spans="2:13">
      <c r="C24" s="96" t="s">
        <v>452</v>
      </c>
      <c r="E24" s="42"/>
      <c r="F24" s="43"/>
      <c r="G24" s="43"/>
    </row>
    <row r="25" spans="2:13">
      <c r="C25" s="96"/>
      <c r="E25" s="42"/>
      <c r="F25" s="43"/>
      <c r="G25" s="43"/>
    </row>
    <row r="27" spans="2:13" ht="18" customHeight="1">
      <c r="B27" s="2" t="s">
        <v>60</v>
      </c>
    </row>
    <row r="28" spans="2:13" ht="18" customHeight="1">
      <c r="B28" s="47" t="s">
        <v>61</v>
      </c>
    </row>
    <row r="29" spans="2:13" ht="7.5" customHeight="1"/>
    <row r="30" spans="2:13" ht="7.5" customHeight="1"/>
    <row r="31" spans="2:13" ht="18" customHeight="1">
      <c r="B31" s="2" t="s">
        <v>350</v>
      </c>
    </row>
    <row r="32" spans="2:13" ht="18" customHeight="1">
      <c r="D32" s="793" t="s">
        <v>388</v>
      </c>
      <c r="E32" s="793"/>
      <c r="F32" s="11"/>
      <c r="G32" s="122" t="str">
        <f>IF(G37="","",ROUNDDOWN(SUM(G42,G51,G60),0))</f>
        <v/>
      </c>
      <c r="H32" s="2" t="s">
        <v>47</v>
      </c>
      <c r="M32" s="48" t="s">
        <v>2463</v>
      </c>
    </row>
    <row r="33" spans="2:27" ht="7.2" customHeight="1">
      <c r="D33" s="11"/>
      <c r="E33" s="11"/>
      <c r="F33" s="11"/>
    </row>
    <row r="34" spans="2:27" ht="18" customHeight="1">
      <c r="B34" s="2" t="s">
        <v>349</v>
      </c>
      <c r="M34" s="48"/>
    </row>
    <row r="35" spans="2:27" ht="18" hidden="1" customHeight="1">
      <c r="C35" s="3" t="s">
        <v>441</v>
      </c>
      <c r="D35" s="1189" t="s">
        <v>2678</v>
      </c>
      <c r="E35" s="1190"/>
      <c r="F35" s="1191"/>
      <c r="G35" s="1192"/>
      <c r="H35" s="1193"/>
      <c r="I35" s="1194"/>
      <c r="L35" s="48"/>
      <c r="M35" s="505"/>
      <c r="N35" s="505"/>
      <c r="O35" s="505"/>
      <c r="P35" s="505"/>
      <c r="Q35" s="505"/>
      <c r="R35" s="505"/>
      <c r="S35" s="505"/>
      <c r="T35" s="505"/>
      <c r="U35" s="168"/>
      <c r="V35" s="48"/>
      <c r="W35" s="48"/>
      <c r="X35" s="48"/>
      <c r="Y35" s="27"/>
      <c r="Z35" s="27"/>
      <c r="AA35" s="27"/>
    </row>
    <row r="36" spans="2:27" ht="17.100000000000001" customHeight="1">
      <c r="C36" s="3" t="s">
        <v>2711</v>
      </c>
      <c r="D36" s="1052" t="s">
        <v>340</v>
      </c>
      <c r="E36" s="1053"/>
      <c r="F36" s="1054"/>
      <c r="G36" s="1146"/>
      <c r="H36" s="1147"/>
      <c r="I36" s="1148"/>
    </row>
    <row r="37" spans="2:27" ht="17.100000000000001" customHeight="1">
      <c r="D37" s="1046" t="s">
        <v>342</v>
      </c>
      <c r="E37" s="1047"/>
      <c r="F37" s="1048"/>
      <c r="G37" s="1143"/>
      <c r="H37" s="1149"/>
      <c r="I37" s="1150"/>
      <c r="J37" s="2" t="s">
        <v>439</v>
      </c>
    </row>
    <row r="38" spans="2:27" ht="17.100000000000001" customHeight="1">
      <c r="D38" s="1046" t="s">
        <v>343</v>
      </c>
      <c r="E38" s="1047"/>
      <c r="F38" s="1048"/>
      <c r="G38" s="1154"/>
      <c r="H38" s="1155"/>
      <c r="I38" s="1156"/>
      <c r="J38" s="2" t="s">
        <v>345</v>
      </c>
    </row>
    <row r="39" spans="2:27" ht="17.100000000000001" customHeight="1">
      <c r="D39" s="1046" t="s">
        <v>344</v>
      </c>
      <c r="E39" s="1047"/>
      <c r="F39" s="1048"/>
      <c r="G39" s="1269">
        <v>9.8000000000000007</v>
      </c>
      <c r="H39" s="1270"/>
      <c r="I39" s="1271"/>
      <c r="J39" s="2" t="s">
        <v>440</v>
      </c>
    </row>
    <row r="40" spans="2:27" ht="17.100000000000001" customHeight="1">
      <c r="D40" s="1046" t="s">
        <v>347</v>
      </c>
      <c r="E40" s="1047"/>
      <c r="F40" s="1048"/>
      <c r="G40" s="1154"/>
      <c r="H40" s="1155"/>
      <c r="I40" s="1156"/>
      <c r="J40" s="2" t="s">
        <v>346</v>
      </c>
    </row>
    <row r="41" spans="2:27" ht="17.100000000000001" customHeight="1">
      <c r="D41" s="1046" t="s">
        <v>348</v>
      </c>
      <c r="E41" s="1047"/>
      <c r="F41" s="1048"/>
      <c r="G41" s="1154"/>
      <c r="H41" s="1155"/>
      <c r="I41" s="1156"/>
      <c r="J41" s="2" t="s">
        <v>346</v>
      </c>
    </row>
    <row r="42" spans="2:27" ht="17.100000000000001" customHeight="1">
      <c r="D42" s="1058" t="s">
        <v>341</v>
      </c>
      <c r="E42" s="1059"/>
      <c r="F42" s="1060"/>
      <c r="G42" s="1257" t="str">
        <f>IF(G36="","",ROUNDDOWN((G37*G38*G39*G40/100*G41/100),0))</f>
        <v/>
      </c>
      <c r="H42" s="1258"/>
      <c r="I42" s="1259"/>
      <c r="J42" s="2" t="s">
        <v>47</v>
      </c>
    </row>
    <row r="43" spans="2:27" ht="7.5" customHeight="1"/>
    <row r="44" spans="2:27" ht="18" hidden="1" customHeight="1">
      <c r="C44" s="3"/>
      <c r="D44" s="1189" t="s">
        <v>2678</v>
      </c>
      <c r="E44" s="1190"/>
      <c r="F44" s="1191"/>
      <c r="G44" s="1192"/>
      <c r="H44" s="1193"/>
      <c r="I44" s="1194"/>
      <c r="L44" s="48"/>
      <c r="M44" s="505"/>
      <c r="N44" s="505"/>
      <c r="O44" s="505"/>
      <c r="P44" s="505"/>
      <c r="Q44" s="505"/>
      <c r="R44" s="505"/>
      <c r="S44" s="505"/>
      <c r="T44" s="505"/>
      <c r="U44" s="168"/>
      <c r="V44" s="48"/>
      <c r="W44" s="48"/>
      <c r="X44" s="48"/>
      <c r="Y44" s="27"/>
      <c r="Z44" s="27"/>
      <c r="AA44" s="27"/>
    </row>
    <row r="45" spans="2:27" ht="17.100000000000001" customHeight="1">
      <c r="C45" s="3" t="s">
        <v>2712</v>
      </c>
      <c r="D45" s="1052" t="s">
        <v>340</v>
      </c>
      <c r="E45" s="1053"/>
      <c r="F45" s="1054"/>
      <c r="G45" s="1146"/>
      <c r="H45" s="1147"/>
      <c r="I45" s="1148"/>
    </row>
    <row r="46" spans="2:27" ht="17.100000000000001" customHeight="1">
      <c r="D46" s="1046" t="s">
        <v>342</v>
      </c>
      <c r="E46" s="1047"/>
      <c r="F46" s="1048"/>
      <c r="G46" s="1143"/>
      <c r="H46" s="1149"/>
      <c r="I46" s="1150"/>
      <c r="J46" s="2" t="s">
        <v>439</v>
      </c>
    </row>
    <row r="47" spans="2:27" ht="17.100000000000001" customHeight="1">
      <c r="D47" s="1046" t="s">
        <v>343</v>
      </c>
      <c r="E47" s="1047"/>
      <c r="F47" s="1048"/>
      <c r="G47" s="1154"/>
      <c r="H47" s="1155"/>
      <c r="I47" s="1156"/>
      <c r="J47" s="2" t="s">
        <v>345</v>
      </c>
    </row>
    <row r="48" spans="2:27" ht="17.100000000000001" customHeight="1">
      <c r="D48" s="1046" t="s">
        <v>344</v>
      </c>
      <c r="E48" s="1047"/>
      <c r="F48" s="1048"/>
      <c r="G48" s="1269">
        <v>9.8000000000000007</v>
      </c>
      <c r="H48" s="1270"/>
      <c r="I48" s="1271"/>
      <c r="J48" s="2" t="s">
        <v>440</v>
      </c>
    </row>
    <row r="49" spans="2:27" ht="17.100000000000001" customHeight="1">
      <c r="D49" s="1046" t="s">
        <v>347</v>
      </c>
      <c r="E49" s="1047"/>
      <c r="F49" s="1048"/>
      <c r="G49" s="1154"/>
      <c r="H49" s="1155"/>
      <c r="I49" s="1156"/>
      <c r="J49" s="2" t="s">
        <v>346</v>
      </c>
    </row>
    <row r="50" spans="2:27" ht="17.100000000000001" customHeight="1">
      <c r="D50" s="1046" t="s">
        <v>348</v>
      </c>
      <c r="E50" s="1047"/>
      <c r="F50" s="1048"/>
      <c r="G50" s="1154"/>
      <c r="H50" s="1155"/>
      <c r="I50" s="1156"/>
      <c r="J50" s="2" t="s">
        <v>346</v>
      </c>
    </row>
    <row r="51" spans="2:27" ht="17.100000000000001" customHeight="1">
      <c r="D51" s="1058" t="s">
        <v>341</v>
      </c>
      <c r="E51" s="1059"/>
      <c r="F51" s="1060"/>
      <c r="G51" s="1257" t="str">
        <f>IF(G45="","",ROUNDDOWN((G46*G47*G48*G49/100*G50/100),0))</f>
        <v/>
      </c>
      <c r="H51" s="1258"/>
      <c r="I51" s="1259"/>
      <c r="J51" s="2" t="s">
        <v>47</v>
      </c>
    </row>
    <row r="52" spans="2:27" ht="7.5" customHeight="1"/>
    <row r="53" spans="2:27" ht="18" hidden="1" customHeight="1">
      <c r="C53" s="3"/>
      <c r="D53" s="1189" t="s">
        <v>2678</v>
      </c>
      <c r="E53" s="1190"/>
      <c r="F53" s="1191"/>
      <c r="G53" s="1192"/>
      <c r="H53" s="1193"/>
      <c r="I53" s="1194"/>
      <c r="L53" s="48"/>
      <c r="M53" s="505"/>
      <c r="N53" s="505"/>
      <c r="O53" s="505"/>
      <c r="P53" s="505"/>
      <c r="Q53" s="505"/>
      <c r="R53" s="505"/>
      <c r="S53" s="505"/>
      <c r="T53" s="505"/>
      <c r="U53" s="168"/>
      <c r="V53" s="48"/>
      <c r="W53" s="48"/>
      <c r="X53" s="48"/>
      <c r="Y53" s="27"/>
      <c r="Z53" s="27"/>
      <c r="AA53" s="27"/>
    </row>
    <row r="54" spans="2:27" ht="17.100000000000001" customHeight="1">
      <c r="C54" s="3" t="s">
        <v>2713</v>
      </c>
      <c r="D54" s="1052" t="s">
        <v>340</v>
      </c>
      <c r="E54" s="1053"/>
      <c r="F54" s="1054"/>
      <c r="G54" s="1146"/>
      <c r="H54" s="1147"/>
      <c r="I54" s="1148"/>
    </row>
    <row r="55" spans="2:27" ht="17.100000000000001" customHeight="1">
      <c r="D55" s="1046" t="s">
        <v>342</v>
      </c>
      <c r="E55" s="1047"/>
      <c r="F55" s="1048"/>
      <c r="G55" s="1143"/>
      <c r="H55" s="1149"/>
      <c r="I55" s="1150"/>
      <c r="J55" s="2" t="s">
        <v>439</v>
      </c>
    </row>
    <row r="56" spans="2:27" ht="17.100000000000001" customHeight="1">
      <c r="D56" s="1046" t="s">
        <v>343</v>
      </c>
      <c r="E56" s="1047"/>
      <c r="F56" s="1048"/>
      <c r="G56" s="1154"/>
      <c r="H56" s="1155"/>
      <c r="I56" s="1156"/>
      <c r="J56" s="2" t="s">
        <v>345</v>
      </c>
    </row>
    <row r="57" spans="2:27" ht="17.100000000000001" customHeight="1">
      <c r="D57" s="1046" t="s">
        <v>344</v>
      </c>
      <c r="E57" s="1047"/>
      <c r="F57" s="1048"/>
      <c r="G57" s="1269">
        <v>9.8000000000000007</v>
      </c>
      <c r="H57" s="1270"/>
      <c r="I57" s="1271"/>
      <c r="J57" s="2" t="s">
        <v>440</v>
      </c>
    </row>
    <row r="58" spans="2:27" ht="17.100000000000001" customHeight="1">
      <c r="D58" s="1046" t="s">
        <v>347</v>
      </c>
      <c r="E58" s="1047"/>
      <c r="F58" s="1048"/>
      <c r="G58" s="1154"/>
      <c r="H58" s="1155"/>
      <c r="I58" s="1156"/>
      <c r="J58" s="2" t="s">
        <v>346</v>
      </c>
    </row>
    <row r="59" spans="2:27" ht="17.100000000000001" customHeight="1">
      <c r="D59" s="1046" t="s">
        <v>348</v>
      </c>
      <c r="E59" s="1047"/>
      <c r="F59" s="1048"/>
      <c r="G59" s="1154"/>
      <c r="H59" s="1155"/>
      <c r="I59" s="1156"/>
      <c r="J59" s="2" t="s">
        <v>346</v>
      </c>
    </row>
    <row r="60" spans="2:27" ht="17.100000000000001" customHeight="1">
      <c r="D60" s="1058" t="s">
        <v>341</v>
      </c>
      <c r="E60" s="1059"/>
      <c r="F60" s="1060"/>
      <c r="G60" s="1257" t="str">
        <f>IF(G54="","",ROUNDDOWN((G55*G56*G57*G58/100*G59/100),0))</f>
        <v/>
      </c>
      <c r="H60" s="1258"/>
      <c r="I60" s="1259"/>
      <c r="J60" s="2" t="s">
        <v>47</v>
      </c>
    </row>
    <row r="61" spans="2:27" ht="7.5" customHeight="1"/>
    <row r="62" spans="2:27" ht="7.5" customHeight="1"/>
    <row r="63" spans="2:27" ht="18" customHeight="1">
      <c r="B63" s="2" t="s">
        <v>488</v>
      </c>
    </row>
    <row r="64" spans="2:27" ht="18" customHeight="1">
      <c r="C64" s="3" t="s">
        <v>441</v>
      </c>
      <c r="D64" s="1189" t="s">
        <v>2678</v>
      </c>
      <c r="E64" s="1190"/>
      <c r="F64" s="1191"/>
      <c r="G64" s="1192"/>
      <c r="H64" s="1193"/>
      <c r="I64" s="1194"/>
      <c r="L64" s="48"/>
      <c r="M64" s="505"/>
      <c r="N64" s="505"/>
      <c r="O64" s="505"/>
      <c r="P64" s="505"/>
      <c r="Q64" s="505"/>
      <c r="R64" s="505"/>
      <c r="S64" s="505"/>
      <c r="T64" s="505"/>
      <c r="U64" s="168"/>
      <c r="V64" s="48"/>
      <c r="W64" s="48"/>
      <c r="X64" s="48"/>
      <c r="Y64" s="27"/>
      <c r="Z64" s="27"/>
      <c r="AA64" s="27"/>
    </row>
    <row r="65" spans="3:27" ht="17.100000000000001" customHeight="1">
      <c r="C65" s="3"/>
      <c r="D65" s="1046" t="s">
        <v>72</v>
      </c>
      <c r="E65" s="1047"/>
      <c r="F65" s="1048"/>
      <c r="G65" s="1143"/>
      <c r="H65" s="1144"/>
      <c r="I65" s="1145"/>
    </row>
    <row r="66" spans="3:27" ht="17.100000000000001" customHeight="1">
      <c r="D66" s="1046" t="s">
        <v>70</v>
      </c>
      <c r="E66" s="1047"/>
      <c r="F66" s="1048"/>
      <c r="G66" s="1143"/>
      <c r="H66" s="1149"/>
      <c r="I66" s="1150"/>
    </row>
    <row r="67" spans="3:27" ht="17.100000000000001" customHeight="1">
      <c r="D67" s="1046" t="s">
        <v>2444</v>
      </c>
      <c r="E67" s="1047"/>
      <c r="F67" s="1048"/>
      <c r="G67" s="1143"/>
      <c r="H67" s="1248"/>
      <c r="I67" s="1249"/>
      <c r="L67" s="48"/>
      <c r="M67" s="48"/>
      <c r="N67" s="48"/>
      <c r="O67" s="48"/>
      <c r="P67" s="48"/>
      <c r="Q67" s="48"/>
      <c r="R67" s="48"/>
      <c r="S67" s="48"/>
      <c r="T67" s="48"/>
      <c r="U67" s="48"/>
      <c r="V67" s="48"/>
      <c r="W67" s="48"/>
      <c r="X67" s="48"/>
      <c r="Y67" s="27"/>
      <c r="Z67" s="27"/>
      <c r="AA67" s="27"/>
    </row>
    <row r="68" spans="3:27" ht="17.100000000000001" customHeight="1">
      <c r="D68" s="1046" t="s">
        <v>333</v>
      </c>
      <c r="E68" s="1047"/>
      <c r="F68" s="1048"/>
      <c r="G68" s="1164"/>
      <c r="H68" s="1165"/>
      <c r="I68" s="1166"/>
      <c r="J68" s="2" t="s">
        <v>47</v>
      </c>
    </row>
    <row r="69" spans="3:27" ht="17.100000000000001" customHeight="1">
      <c r="D69" s="1046" t="s">
        <v>339</v>
      </c>
      <c r="E69" s="1047"/>
      <c r="F69" s="1048"/>
      <c r="G69" s="1154"/>
      <c r="H69" s="1155"/>
      <c r="I69" s="1156"/>
      <c r="J69" s="2" t="s">
        <v>65</v>
      </c>
    </row>
    <row r="70" spans="3:27" ht="17.100000000000001" customHeight="1">
      <c r="D70" s="1058" t="s">
        <v>49</v>
      </c>
      <c r="E70" s="1059"/>
      <c r="F70" s="1060"/>
      <c r="G70" s="1257" t="str">
        <f>IF(G68="","",ROUNDDOWN((G68*G69),2))</f>
        <v/>
      </c>
      <c r="H70" s="1258"/>
      <c r="I70" s="1259"/>
      <c r="J70" s="2" t="s">
        <v>47</v>
      </c>
    </row>
    <row r="71" spans="3:27" ht="7.5" customHeight="1"/>
    <row r="72" spans="3:27" ht="18" customHeight="1">
      <c r="C72" s="3" t="s">
        <v>442</v>
      </c>
      <c r="D72" s="1189" t="s">
        <v>2678</v>
      </c>
      <c r="E72" s="1190"/>
      <c r="F72" s="1191"/>
      <c r="G72" s="1192"/>
      <c r="H72" s="1193"/>
      <c r="I72" s="1194"/>
      <c r="L72" s="48"/>
      <c r="M72" s="505"/>
      <c r="N72" s="505"/>
      <c r="O72" s="505"/>
      <c r="P72" s="505"/>
      <c r="Q72" s="505"/>
      <c r="R72" s="505"/>
      <c r="S72" s="505"/>
      <c r="T72" s="505"/>
      <c r="U72" s="168"/>
      <c r="V72" s="48"/>
      <c r="W72" s="48"/>
      <c r="X72" s="48"/>
      <c r="Y72" s="27"/>
      <c r="Z72" s="27"/>
      <c r="AA72" s="27"/>
    </row>
    <row r="73" spans="3:27" ht="17.100000000000001" customHeight="1">
      <c r="C73" s="3"/>
      <c r="D73" s="1046" t="s">
        <v>72</v>
      </c>
      <c r="E73" s="1047"/>
      <c r="F73" s="1048"/>
      <c r="G73" s="1143"/>
      <c r="H73" s="1144"/>
      <c r="I73" s="1145"/>
    </row>
    <row r="74" spans="3:27" ht="17.100000000000001" customHeight="1">
      <c r="D74" s="1046" t="s">
        <v>70</v>
      </c>
      <c r="E74" s="1047"/>
      <c r="F74" s="1048"/>
      <c r="G74" s="1143"/>
      <c r="H74" s="1149"/>
      <c r="I74" s="1150"/>
    </row>
    <row r="75" spans="3:27" ht="17.100000000000001" customHeight="1">
      <c r="D75" s="1046" t="s">
        <v>2444</v>
      </c>
      <c r="E75" s="1047"/>
      <c r="F75" s="1048"/>
      <c r="G75" s="1143"/>
      <c r="H75" s="1248"/>
      <c r="I75" s="1249"/>
      <c r="L75" s="48"/>
      <c r="M75" s="48"/>
      <c r="N75" s="48"/>
      <c r="O75" s="48"/>
      <c r="P75" s="48"/>
      <c r="Q75" s="48"/>
      <c r="R75" s="48"/>
      <c r="S75" s="48"/>
      <c r="T75" s="48"/>
      <c r="U75" s="48"/>
      <c r="V75" s="48"/>
      <c r="W75" s="48"/>
      <c r="X75" s="48"/>
      <c r="Y75" s="27"/>
      <c r="Z75" s="27"/>
      <c r="AA75" s="27"/>
    </row>
    <row r="76" spans="3:27" ht="17.100000000000001" customHeight="1">
      <c r="D76" s="1046" t="s">
        <v>333</v>
      </c>
      <c r="E76" s="1047"/>
      <c r="F76" s="1048"/>
      <c r="G76" s="1164"/>
      <c r="H76" s="1165"/>
      <c r="I76" s="1166"/>
      <c r="J76" s="2" t="s">
        <v>47</v>
      </c>
    </row>
    <row r="77" spans="3:27" ht="17.100000000000001" customHeight="1">
      <c r="D77" s="1046" t="s">
        <v>339</v>
      </c>
      <c r="E77" s="1047"/>
      <c r="F77" s="1048"/>
      <c r="G77" s="1154"/>
      <c r="H77" s="1155"/>
      <c r="I77" s="1156"/>
      <c r="J77" s="2" t="s">
        <v>65</v>
      </c>
    </row>
    <row r="78" spans="3:27" ht="17.100000000000001" customHeight="1">
      <c r="D78" s="1058" t="s">
        <v>49</v>
      </c>
      <c r="E78" s="1059"/>
      <c r="F78" s="1060"/>
      <c r="G78" s="1257" t="str">
        <f>IF(G76="","",ROUNDDOWN((G76*G77),2))</f>
        <v/>
      </c>
      <c r="H78" s="1258"/>
      <c r="I78" s="1259"/>
      <c r="J78" s="2" t="s">
        <v>47</v>
      </c>
    </row>
    <row r="79" spans="3:27" ht="7.5" customHeight="1"/>
    <row r="80" spans="3:27" ht="18" customHeight="1">
      <c r="C80" s="3" t="s">
        <v>2675</v>
      </c>
      <c r="D80" s="1189" t="s">
        <v>2678</v>
      </c>
      <c r="E80" s="1190"/>
      <c r="F80" s="1191"/>
      <c r="G80" s="1192"/>
      <c r="H80" s="1193"/>
      <c r="I80" s="1194"/>
      <c r="L80" s="48"/>
      <c r="M80" s="505"/>
      <c r="N80" s="505"/>
      <c r="O80" s="505"/>
      <c r="P80" s="505"/>
      <c r="Q80" s="505"/>
      <c r="R80" s="505"/>
      <c r="S80" s="505"/>
      <c r="T80" s="505"/>
      <c r="U80" s="168"/>
      <c r="V80" s="48"/>
      <c r="W80" s="48"/>
      <c r="X80" s="48"/>
      <c r="Y80" s="27"/>
      <c r="Z80" s="27"/>
      <c r="AA80" s="27"/>
    </row>
    <row r="81" spans="2:27" ht="17.100000000000001" customHeight="1">
      <c r="C81" s="3"/>
      <c r="D81" s="1046" t="s">
        <v>72</v>
      </c>
      <c r="E81" s="1047"/>
      <c r="F81" s="1048"/>
      <c r="G81" s="1143"/>
      <c r="H81" s="1144"/>
      <c r="I81" s="1145"/>
    </row>
    <row r="82" spans="2:27" ht="17.100000000000001" customHeight="1">
      <c r="D82" s="1046" t="s">
        <v>70</v>
      </c>
      <c r="E82" s="1047"/>
      <c r="F82" s="1048"/>
      <c r="G82" s="1143"/>
      <c r="H82" s="1149"/>
      <c r="I82" s="1150"/>
    </row>
    <row r="83" spans="2:27" ht="17.100000000000001" customHeight="1">
      <c r="D83" s="1046" t="s">
        <v>2444</v>
      </c>
      <c r="E83" s="1047"/>
      <c r="F83" s="1048"/>
      <c r="G83" s="1143"/>
      <c r="H83" s="1248"/>
      <c r="I83" s="1249"/>
      <c r="L83" s="48"/>
      <c r="M83" s="48"/>
      <c r="N83" s="48"/>
      <c r="O83" s="48"/>
      <c r="P83" s="48"/>
      <c r="Q83" s="48"/>
      <c r="R83" s="48"/>
      <c r="S83" s="48"/>
      <c r="T83" s="48"/>
      <c r="U83" s="48"/>
      <c r="V83" s="48"/>
      <c r="W83" s="48"/>
      <c r="X83" s="48"/>
      <c r="Y83" s="27"/>
      <c r="Z83" s="27"/>
      <c r="AA83" s="27"/>
    </row>
    <row r="84" spans="2:27" ht="17.100000000000001" customHeight="1">
      <c r="D84" s="1046" t="s">
        <v>333</v>
      </c>
      <c r="E84" s="1047"/>
      <c r="F84" s="1048"/>
      <c r="G84" s="1164"/>
      <c r="H84" s="1165"/>
      <c r="I84" s="1166"/>
      <c r="J84" s="2" t="s">
        <v>47</v>
      </c>
    </row>
    <row r="85" spans="2:27" ht="17.100000000000001" customHeight="1">
      <c r="D85" s="1046" t="s">
        <v>339</v>
      </c>
      <c r="E85" s="1047"/>
      <c r="F85" s="1048"/>
      <c r="G85" s="1154"/>
      <c r="H85" s="1155"/>
      <c r="I85" s="1156"/>
      <c r="J85" s="2" t="s">
        <v>65</v>
      </c>
    </row>
    <row r="86" spans="2:27" ht="17.100000000000001" customHeight="1">
      <c r="D86" s="1058" t="s">
        <v>49</v>
      </c>
      <c r="E86" s="1059"/>
      <c r="F86" s="1060"/>
      <c r="G86" s="1257" t="str">
        <f>IF(G84="","",ROUNDDOWN((G84*G85),2))</f>
        <v/>
      </c>
      <c r="H86" s="1258"/>
      <c r="I86" s="1259"/>
      <c r="J86" s="2" t="s">
        <v>47</v>
      </c>
    </row>
    <row r="87" spans="2:27" ht="18" customHeight="1">
      <c r="B87" s="2" t="s">
        <v>489</v>
      </c>
    </row>
    <row r="88" spans="2:27" ht="18" customHeight="1">
      <c r="C88" s="3" t="s">
        <v>441</v>
      </c>
      <c r="D88" s="1189" t="s">
        <v>2678</v>
      </c>
      <c r="E88" s="1190"/>
      <c r="F88" s="1191"/>
      <c r="G88" s="1192"/>
      <c r="H88" s="1193"/>
      <c r="I88" s="1194"/>
      <c r="L88" s="48"/>
      <c r="M88" s="505"/>
      <c r="N88" s="505"/>
      <c r="O88" s="505"/>
      <c r="P88" s="505"/>
      <c r="Q88" s="505"/>
      <c r="R88" s="505"/>
      <c r="S88" s="505"/>
      <c r="T88" s="505"/>
      <c r="U88" s="168"/>
      <c r="V88" s="48"/>
      <c r="W88" s="48"/>
      <c r="X88" s="48"/>
      <c r="Y88" s="27"/>
      <c r="Z88" s="27"/>
      <c r="AA88" s="27"/>
    </row>
    <row r="89" spans="2:27" ht="17.100000000000001" customHeight="1">
      <c r="C89" s="3"/>
      <c r="D89" s="1046" t="s">
        <v>72</v>
      </c>
      <c r="E89" s="1047"/>
      <c r="F89" s="1048"/>
      <c r="G89" s="1143"/>
      <c r="H89" s="1144"/>
      <c r="I89" s="1145"/>
    </row>
    <row r="90" spans="2:27" ht="17.100000000000001" customHeight="1">
      <c r="D90" s="1046" t="s">
        <v>70</v>
      </c>
      <c r="E90" s="1047"/>
      <c r="F90" s="1048"/>
      <c r="G90" s="1143"/>
      <c r="H90" s="1149"/>
      <c r="I90" s="1150"/>
    </row>
    <row r="91" spans="2:27" ht="17.100000000000001" customHeight="1">
      <c r="D91" s="1046" t="s">
        <v>2444</v>
      </c>
      <c r="E91" s="1047"/>
      <c r="F91" s="1048"/>
      <c r="G91" s="1143"/>
      <c r="H91" s="1248"/>
      <c r="I91" s="1249"/>
      <c r="L91" s="48"/>
      <c r="M91" s="48"/>
      <c r="N91" s="48"/>
      <c r="O91" s="48"/>
      <c r="P91" s="48"/>
      <c r="Q91" s="48"/>
      <c r="R91" s="48"/>
      <c r="S91" s="48"/>
      <c r="T91" s="48"/>
      <c r="U91" s="48"/>
      <c r="V91" s="48"/>
      <c r="W91" s="48"/>
      <c r="X91" s="48"/>
      <c r="Y91" s="27"/>
      <c r="Z91" s="27"/>
      <c r="AA91" s="27"/>
    </row>
    <row r="92" spans="2:27" ht="17.100000000000001" customHeight="1">
      <c r="D92" s="1046" t="s">
        <v>333</v>
      </c>
      <c r="E92" s="1047"/>
      <c r="F92" s="1048"/>
      <c r="G92" s="1164"/>
      <c r="H92" s="1165"/>
      <c r="I92" s="1166"/>
      <c r="J92" s="2" t="s">
        <v>47</v>
      </c>
    </row>
    <row r="93" spans="2:27" ht="17.100000000000001" customHeight="1">
      <c r="D93" s="1046" t="s">
        <v>339</v>
      </c>
      <c r="E93" s="1047"/>
      <c r="F93" s="1048"/>
      <c r="G93" s="1154"/>
      <c r="H93" s="1155"/>
      <c r="I93" s="1156"/>
      <c r="J93" s="2" t="s">
        <v>65</v>
      </c>
    </row>
    <row r="94" spans="2:27" ht="17.100000000000001" customHeight="1">
      <c r="D94" s="1058" t="s">
        <v>49</v>
      </c>
      <c r="E94" s="1059"/>
      <c r="F94" s="1060"/>
      <c r="G94" s="1257" t="str">
        <f>IF(G92="","",ROUNDDOWN((G92*G93),2))</f>
        <v/>
      </c>
      <c r="H94" s="1258"/>
      <c r="I94" s="1259"/>
      <c r="J94" s="2" t="s">
        <v>47</v>
      </c>
    </row>
    <row r="95" spans="2:27" ht="7.5" customHeight="1"/>
    <row r="96" spans="2:27" ht="18" customHeight="1">
      <c r="C96" s="3" t="s">
        <v>442</v>
      </c>
      <c r="D96" s="1189" t="s">
        <v>2678</v>
      </c>
      <c r="E96" s="1190"/>
      <c r="F96" s="1191"/>
      <c r="G96" s="1192"/>
      <c r="H96" s="1193"/>
      <c r="I96" s="1194"/>
      <c r="L96" s="48"/>
      <c r="M96" s="505"/>
      <c r="N96" s="505"/>
      <c r="O96" s="505"/>
      <c r="P96" s="505"/>
      <c r="Q96" s="505"/>
      <c r="R96" s="505"/>
      <c r="S96" s="505"/>
      <c r="T96" s="505"/>
      <c r="U96" s="168"/>
      <c r="V96" s="48"/>
      <c r="W96" s="48"/>
      <c r="X96" s="48"/>
      <c r="Y96" s="27"/>
      <c r="Z96" s="27"/>
      <c r="AA96" s="27"/>
    </row>
    <row r="97" spans="3:27" ht="17.100000000000001" customHeight="1">
      <c r="C97" s="3"/>
      <c r="D97" s="1046" t="s">
        <v>72</v>
      </c>
      <c r="E97" s="1047"/>
      <c r="F97" s="1048"/>
      <c r="G97" s="1143"/>
      <c r="H97" s="1144"/>
      <c r="I97" s="1145"/>
    </row>
    <row r="98" spans="3:27" ht="17.100000000000001" customHeight="1">
      <c r="D98" s="1046" t="s">
        <v>70</v>
      </c>
      <c r="E98" s="1047"/>
      <c r="F98" s="1048"/>
      <c r="G98" s="1143"/>
      <c r="H98" s="1149"/>
      <c r="I98" s="1150"/>
    </row>
    <row r="99" spans="3:27" ht="17.100000000000001" customHeight="1">
      <c r="D99" s="1046" t="s">
        <v>2444</v>
      </c>
      <c r="E99" s="1047"/>
      <c r="F99" s="1048"/>
      <c r="G99" s="1143"/>
      <c r="H99" s="1248"/>
      <c r="I99" s="1249"/>
      <c r="L99" s="48"/>
      <c r="M99" s="48"/>
      <c r="N99" s="48"/>
      <c r="O99" s="48"/>
      <c r="P99" s="48"/>
      <c r="Q99" s="48"/>
      <c r="R99" s="48"/>
      <c r="S99" s="48"/>
      <c r="T99" s="48"/>
      <c r="U99" s="48"/>
      <c r="V99" s="48"/>
      <c r="W99" s="48"/>
      <c r="X99" s="48"/>
      <c r="Y99" s="27"/>
      <c r="Z99" s="27"/>
      <c r="AA99" s="27"/>
    </row>
    <row r="100" spans="3:27" ht="17.100000000000001" customHeight="1">
      <c r="D100" s="1046" t="s">
        <v>333</v>
      </c>
      <c r="E100" s="1047"/>
      <c r="F100" s="1048"/>
      <c r="G100" s="1164"/>
      <c r="H100" s="1165"/>
      <c r="I100" s="1166"/>
      <c r="J100" s="2" t="s">
        <v>47</v>
      </c>
    </row>
    <row r="101" spans="3:27" ht="17.100000000000001" customHeight="1">
      <c r="D101" s="1046" t="s">
        <v>339</v>
      </c>
      <c r="E101" s="1047"/>
      <c r="F101" s="1048"/>
      <c r="G101" s="1154"/>
      <c r="H101" s="1155"/>
      <c r="I101" s="1156"/>
      <c r="J101" s="2" t="s">
        <v>65</v>
      </c>
    </row>
    <row r="102" spans="3:27" ht="17.100000000000001" customHeight="1">
      <c r="D102" s="1058" t="s">
        <v>49</v>
      </c>
      <c r="E102" s="1059"/>
      <c r="F102" s="1060"/>
      <c r="G102" s="1257" t="str">
        <f>IF(G100="","",ROUNDDOWN((G100*G101),2))</f>
        <v/>
      </c>
      <c r="H102" s="1258"/>
      <c r="I102" s="1259"/>
      <c r="J102" s="2" t="s">
        <v>47</v>
      </c>
    </row>
    <row r="103" spans="3:27" ht="7.5" customHeight="1"/>
    <row r="104" spans="3:27" ht="18" customHeight="1">
      <c r="C104" s="3" t="s">
        <v>2675</v>
      </c>
      <c r="D104" s="1189" t="s">
        <v>2678</v>
      </c>
      <c r="E104" s="1190"/>
      <c r="F104" s="1191"/>
      <c r="G104" s="1192"/>
      <c r="H104" s="1193"/>
      <c r="I104" s="1194"/>
      <c r="L104" s="48"/>
      <c r="M104" s="505"/>
      <c r="N104" s="505"/>
      <c r="O104" s="505"/>
      <c r="P104" s="505"/>
      <c r="Q104" s="505"/>
      <c r="R104" s="505"/>
      <c r="S104" s="505"/>
      <c r="T104" s="505"/>
      <c r="U104" s="168"/>
      <c r="V104" s="48"/>
      <c r="W104" s="48"/>
      <c r="X104" s="48"/>
      <c r="Y104" s="27"/>
      <c r="Z104" s="27"/>
      <c r="AA104" s="27"/>
    </row>
    <row r="105" spans="3:27" ht="17.100000000000001" customHeight="1">
      <c r="C105" s="3"/>
      <c r="D105" s="1046" t="s">
        <v>72</v>
      </c>
      <c r="E105" s="1047"/>
      <c r="F105" s="1048"/>
      <c r="G105" s="1143"/>
      <c r="H105" s="1144"/>
      <c r="I105" s="1145"/>
    </row>
    <row r="106" spans="3:27" ht="17.100000000000001" customHeight="1">
      <c r="D106" s="1046" t="s">
        <v>70</v>
      </c>
      <c r="E106" s="1047"/>
      <c r="F106" s="1048"/>
      <c r="G106" s="1143"/>
      <c r="H106" s="1149"/>
      <c r="I106" s="1150"/>
    </row>
    <row r="107" spans="3:27" ht="17.100000000000001" customHeight="1">
      <c r="D107" s="1046" t="s">
        <v>2444</v>
      </c>
      <c r="E107" s="1047"/>
      <c r="F107" s="1048"/>
      <c r="G107" s="1143"/>
      <c r="H107" s="1248"/>
      <c r="I107" s="1249"/>
      <c r="L107" s="48"/>
      <c r="M107" s="48"/>
      <c r="N107" s="48"/>
      <c r="O107" s="48"/>
      <c r="P107" s="48"/>
      <c r="Q107" s="48"/>
      <c r="R107" s="48"/>
      <c r="S107" s="48"/>
      <c r="T107" s="48"/>
      <c r="U107" s="48"/>
      <c r="V107" s="48"/>
      <c r="W107" s="48"/>
      <c r="X107" s="48"/>
      <c r="Y107" s="27"/>
      <c r="Z107" s="27"/>
      <c r="AA107" s="27"/>
    </row>
    <row r="108" spans="3:27" ht="17.100000000000001" customHeight="1">
      <c r="D108" s="1046" t="s">
        <v>333</v>
      </c>
      <c r="E108" s="1047"/>
      <c r="F108" s="1048"/>
      <c r="G108" s="1164"/>
      <c r="H108" s="1165"/>
      <c r="I108" s="1166"/>
      <c r="J108" s="2" t="s">
        <v>47</v>
      </c>
    </row>
    <row r="109" spans="3:27" ht="17.100000000000001" customHeight="1">
      <c r="D109" s="1046" t="s">
        <v>339</v>
      </c>
      <c r="E109" s="1047"/>
      <c r="F109" s="1048"/>
      <c r="G109" s="1154"/>
      <c r="H109" s="1155"/>
      <c r="I109" s="1156"/>
      <c r="J109" s="2" t="s">
        <v>65</v>
      </c>
    </row>
    <row r="110" spans="3:27" ht="17.100000000000001" customHeight="1">
      <c r="D110" s="1058" t="s">
        <v>49</v>
      </c>
      <c r="E110" s="1059"/>
      <c r="F110" s="1060"/>
      <c r="G110" s="1257" t="str">
        <f>IF(G108="","",ROUNDDOWN((G108*G109),2))</f>
        <v/>
      </c>
      <c r="H110" s="1258"/>
      <c r="I110" s="1259"/>
      <c r="J110" s="2" t="s">
        <v>47</v>
      </c>
    </row>
    <row r="111" spans="3:27" ht="7.5" customHeight="1"/>
    <row r="112" spans="3:27" ht="7.5" customHeight="1"/>
    <row r="113" spans="2:27" ht="18" customHeight="1">
      <c r="B113" s="2" t="s">
        <v>490</v>
      </c>
    </row>
    <row r="114" spans="2:27" ht="18" customHeight="1">
      <c r="C114" s="3" t="s">
        <v>441</v>
      </c>
      <c r="D114" s="1189" t="s">
        <v>2678</v>
      </c>
      <c r="E114" s="1190"/>
      <c r="F114" s="1191"/>
      <c r="G114" s="1192"/>
      <c r="H114" s="1193"/>
      <c r="I114" s="1194"/>
      <c r="L114" s="48"/>
      <c r="M114" s="505"/>
      <c r="N114" s="505"/>
      <c r="O114" s="505"/>
      <c r="P114" s="505"/>
      <c r="Q114" s="505"/>
      <c r="R114" s="505"/>
      <c r="S114" s="505"/>
      <c r="T114" s="505"/>
      <c r="U114" s="168"/>
      <c r="V114" s="48"/>
      <c r="W114" s="48"/>
      <c r="X114" s="48"/>
      <c r="Y114" s="27"/>
      <c r="Z114" s="27"/>
      <c r="AA114" s="27"/>
    </row>
    <row r="115" spans="2:27" ht="17.100000000000001" customHeight="1">
      <c r="C115" s="3"/>
      <c r="D115" s="1046" t="s">
        <v>72</v>
      </c>
      <c r="E115" s="1047"/>
      <c r="F115" s="1048"/>
      <c r="G115" s="1143"/>
      <c r="H115" s="1144"/>
      <c r="I115" s="1145"/>
    </row>
    <row r="116" spans="2:27" ht="17.100000000000001" customHeight="1">
      <c r="D116" s="1046" t="s">
        <v>70</v>
      </c>
      <c r="E116" s="1047"/>
      <c r="F116" s="1048"/>
      <c r="G116" s="1143"/>
      <c r="H116" s="1149"/>
      <c r="I116" s="1150"/>
    </row>
    <row r="117" spans="2:27" ht="17.100000000000001" customHeight="1">
      <c r="D117" s="1046" t="s">
        <v>2444</v>
      </c>
      <c r="E117" s="1047"/>
      <c r="F117" s="1048"/>
      <c r="G117" s="1143"/>
      <c r="H117" s="1248"/>
      <c r="I117" s="1249"/>
      <c r="L117" s="48"/>
      <c r="M117" s="48"/>
      <c r="N117" s="48"/>
      <c r="O117" s="48"/>
      <c r="P117" s="48"/>
      <c r="Q117" s="48"/>
      <c r="R117" s="48"/>
      <c r="S117" s="48"/>
      <c r="T117" s="48"/>
      <c r="U117" s="48"/>
      <c r="V117" s="48"/>
      <c r="W117" s="48"/>
      <c r="X117" s="48"/>
      <c r="Y117" s="27"/>
      <c r="Z117" s="27"/>
      <c r="AA117" s="27"/>
    </row>
    <row r="118" spans="2:27" ht="17.100000000000001" customHeight="1">
      <c r="D118" s="1046" t="s">
        <v>335</v>
      </c>
      <c r="E118" s="1047"/>
      <c r="F118" s="1048"/>
      <c r="G118" s="1164"/>
      <c r="H118" s="1165"/>
      <c r="I118" s="1166"/>
      <c r="J118" s="2" t="s">
        <v>47</v>
      </c>
    </row>
    <row r="119" spans="2:27" ht="17.100000000000001" customHeight="1">
      <c r="D119" s="1046" t="s">
        <v>339</v>
      </c>
      <c r="E119" s="1047"/>
      <c r="F119" s="1048"/>
      <c r="G119" s="1154"/>
      <c r="H119" s="1155"/>
      <c r="I119" s="1156"/>
      <c r="J119" s="2" t="s">
        <v>65</v>
      </c>
    </row>
    <row r="120" spans="2:27" ht="17.100000000000001" customHeight="1">
      <c r="D120" s="1058" t="s">
        <v>456</v>
      </c>
      <c r="E120" s="1059"/>
      <c r="F120" s="1060"/>
      <c r="G120" s="1257" t="str">
        <f>IF(G118="","",ROUNDDOWN((G118*G119),2))</f>
        <v/>
      </c>
      <c r="H120" s="1258"/>
      <c r="I120" s="1259"/>
      <c r="J120" s="2" t="s">
        <v>47</v>
      </c>
    </row>
    <row r="121" spans="2:27" ht="7.5" customHeight="1"/>
    <row r="122" spans="2:27" ht="18" customHeight="1">
      <c r="C122" s="3" t="s">
        <v>442</v>
      </c>
      <c r="D122" s="1189" t="s">
        <v>2678</v>
      </c>
      <c r="E122" s="1190"/>
      <c r="F122" s="1191"/>
      <c r="G122" s="1192"/>
      <c r="H122" s="1193"/>
      <c r="I122" s="1194"/>
      <c r="L122" s="48"/>
      <c r="M122" s="505"/>
      <c r="N122" s="505"/>
      <c r="O122" s="505"/>
      <c r="P122" s="505"/>
      <c r="Q122" s="505"/>
      <c r="R122" s="505"/>
      <c r="S122" s="505"/>
      <c r="T122" s="505"/>
      <c r="U122" s="168"/>
      <c r="V122" s="48"/>
      <c r="W122" s="48"/>
      <c r="X122" s="48"/>
      <c r="Y122" s="27"/>
      <c r="Z122" s="27"/>
      <c r="AA122" s="27"/>
    </row>
    <row r="123" spans="2:27" ht="17.100000000000001" customHeight="1">
      <c r="C123" s="3"/>
      <c r="D123" s="1046" t="s">
        <v>72</v>
      </c>
      <c r="E123" s="1047"/>
      <c r="F123" s="1048"/>
      <c r="G123" s="1143"/>
      <c r="H123" s="1144"/>
      <c r="I123" s="1145"/>
    </row>
    <row r="124" spans="2:27" ht="17.100000000000001" customHeight="1">
      <c r="D124" s="1046" t="s">
        <v>70</v>
      </c>
      <c r="E124" s="1047"/>
      <c r="F124" s="1048"/>
      <c r="G124" s="1143"/>
      <c r="H124" s="1149"/>
      <c r="I124" s="1150"/>
    </row>
    <row r="125" spans="2:27" ht="17.100000000000001" customHeight="1">
      <c r="D125" s="1046" t="s">
        <v>2444</v>
      </c>
      <c r="E125" s="1047"/>
      <c r="F125" s="1048"/>
      <c r="G125" s="191"/>
      <c r="H125" s="192"/>
      <c r="I125" s="193"/>
      <c r="L125" s="48"/>
      <c r="M125" s="48"/>
      <c r="N125" s="48"/>
      <c r="O125" s="48"/>
      <c r="P125" s="48"/>
      <c r="Q125" s="48"/>
      <c r="R125" s="48"/>
      <c r="S125" s="48"/>
      <c r="T125" s="48"/>
      <c r="U125" s="48"/>
      <c r="V125" s="48"/>
      <c r="W125" s="48"/>
      <c r="X125" s="48"/>
      <c r="Y125" s="27"/>
      <c r="Z125" s="27"/>
      <c r="AA125" s="27"/>
    </row>
    <row r="126" spans="2:27" ht="17.100000000000001" customHeight="1">
      <c r="D126" s="1046" t="s">
        <v>335</v>
      </c>
      <c r="E126" s="1047"/>
      <c r="F126" s="1048"/>
      <c r="G126" s="1164"/>
      <c r="H126" s="1165"/>
      <c r="I126" s="1166"/>
      <c r="J126" s="2" t="s">
        <v>47</v>
      </c>
    </row>
    <row r="127" spans="2:27" ht="17.100000000000001" customHeight="1">
      <c r="D127" s="1046" t="s">
        <v>339</v>
      </c>
      <c r="E127" s="1047"/>
      <c r="F127" s="1048"/>
      <c r="G127" s="1154"/>
      <c r="H127" s="1155"/>
      <c r="I127" s="1156"/>
      <c r="J127" s="2" t="s">
        <v>65</v>
      </c>
    </row>
    <row r="128" spans="2:27" ht="17.100000000000001" customHeight="1">
      <c r="D128" s="1058" t="s">
        <v>456</v>
      </c>
      <c r="E128" s="1059"/>
      <c r="F128" s="1060"/>
      <c r="G128" s="1257" t="str">
        <f>IF(G126="","",ROUNDDOWN((G126*G127),2))</f>
        <v/>
      </c>
      <c r="H128" s="1258"/>
      <c r="I128" s="1259"/>
      <c r="J128" s="2" t="s">
        <v>47</v>
      </c>
    </row>
    <row r="129" spans="2:27" ht="7.5" customHeight="1"/>
    <row r="130" spans="2:27" ht="18" customHeight="1">
      <c r="C130" s="3" t="s">
        <v>2675</v>
      </c>
      <c r="D130" s="1189" t="s">
        <v>2678</v>
      </c>
      <c r="E130" s="1190"/>
      <c r="F130" s="1191"/>
      <c r="G130" s="1192"/>
      <c r="H130" s="1193"/>
      <c r="I130" s="1194"/>
      <c r="L130" s="48"/>
      <c r="M130" s="505"/>
      <c r="N130" s="505"/>
      <c r="O130" s="505"/>
      <c r="P130" s="505"/>
      <c r="Q130" s="505"/>
      <c r="R130" s="505"/>
      <c r="S130" s="505"/>
      <c r="T130" s="505"/>
      <c r="U130" s="168"/>
      <c r="V130" s="48"/>
      <c r="W130" s="48"/>
      <c r="X130" s="48"/>
      <c r="Y130" s="27"/>
      <c r="Z130" s="27"/>
      <c r="AA130" s="27"/>
    </row>
    <row r="131" spans="2:27" ht="17.100000000000001" customHeight="1">
      <c r="C131" s="3"/>
      <c r="D131" s="1046" t="s">
        <v>72</v>
      </c>
      <c r="E131" s="1047"/>
      <c r="F131" s="1048"/>
      <c r="G131" s="1143"/>
      <c r="H131" s="1144"/>
      <c r="I131" s="1145"/>
    </row>
    <row r="132" spans="2:27" ht="17.100000000000001" customHeight="1">
      <c r="D132" s="1046" t="s">
        <v>70</v>
      </c>
      <c r="E132" s="1047"/>
      <c r="F132" s="1048"/>
      <c r="G132" s="1143"/>
      <c r="H132" s="1149"/>
      <c r="I132" s="1150"/>
    </row>
    <row r="133" spans="2:27" ht="17.100000000000001" customHeight="1">
      <c r="D133" s="1046" t="s">
        <v>2444</v>
      </c>
      <c r="E133" s="1047"/>
      <c r="F133" s="1048"/>
      <c r="G133" s="1143"/>
      <c r="H133" s="1248"/>
      <c r="I133" s="1249"/>
      <c r="L133" s="48"/>
      <c r="M133" s="48"/>
      <c r="N133" s="48"/>
      <c r="O133" s="48"/>
      <c r="P133" s="48"/>
      <c r="Q133" s="48"/>
      <c r="R133" s="48"/>
      <c r="S133" s="48"/>
      <c r="T133" s="48"/>
      <c r="U133" s="48"/>
      <c r="V133" s="48"/>
      <c r="W133" s="48"/>
      <c r="X133" s="48"/>
      <c r="Y133" s="27"/>
      <c r="Z133" s="27"/>
      <c r="AA133" s="27"/>
    </row>
    <row r="134" spans="2:27" ht="17.100000000000001" customHeight="1">
      <c r="D134" s="1046" t="s">
        <v>335</v>
      </c>
      <c r="E134" s="1047"/>
      <c r="F134" s="1048"/>
      <c r="G134" s="1164"/>
      <c r="H134" s="1165"/>
      <c r="I134" s="1166"/>
      <c r="J134" s="2" t="s">
        <v>47</v>
      </c>
    </row>
    <row r="135" spans="2:27" ht="17.100000000000001" customHeight="1">
      <c r="D135" s="1046" t="s">
        <v>339</v>
      </c>
      <c r="E135" s="1047"/>
      <c r="F135" s="1048"/>
      <c r="G135" s="1154"/>
      <c r="H135" s="1155"/>
      <c r="I135" s="1156"/>
      <c r="J135" s="2" t="s">
        <v>65</v>
      </c>
    </row>
    <row r="136" spans="2:27" ht="17.100000000000001" customHeight="1">
      <c r="D136" s="1058" t="s">
        <v>456</v>
      </c>
      <c r="E136" s="1059"/>
      <c r="F136" s="1060"/>
      <c r="G136" s="1257" t="str">
        <f>IF(G134="","",ROUNDDOWN((G134*G135),2))</f>
        <v/>
      </c>
      <c r="H136" s="1258"/>
      <c r="I136" s="1259"/>
      <c r="J136" s="2" t="s">
        <v>47</v>
      </c>
    </row>
    <row r="137" spans="2:27" ht="7.5" customHeight="1"/>
    <row r="138" spans="2:27" ht="7.5" customHeight="1"/>
    <row r="139" spans="2:27" ht="16.5" customHeight="1">
      <c r="B139" s="2" t="s">
        <v>491</v>
      </c>
    </row>
    <row r="140" spans="2:27" ht="24" customHeight="1">
      <c r="D140" s="1052" t="s">
        <v>351</v>
      </c>
      <c r="E140" s="1053"/>
      <c r="F140" s="1054"/>
      <c r="G140" s="1260"/>
      <c r="H140" s="1261"/>
      <c r="I140" s="1261"/>
      <c r="J140" s="1262"/>
    </row>
    <row r="141" spans="2:27" ht="24" customHeight="1">
      <c r="D141" s="1058" t="s">
        <v>352</v>
      </c>
      <c r="E141" s="1059"/>
      <c r="F141" s="1060"/>
      <c r="G141" s="1263"/>
      <c r="H141" s="1264"/>
      <c r="I141" s="1264"/>
      <c r="J141" s="1265"/>
    </row>
    <row r="142" spans="2:27" ht="7.5" customHeight="1"/>
    <row r="143" spans="2:27" ht="7.5" customHeight="1"/>
    <row r="144" spans="2:27" ht="16.5" customHeight="1">
      <c r="B144" s="2" t="s">
        <v>492</v>
      </c>
    </row>
    <row r="145" spans="2:27" ht="24" customHeight="1">
      <c r="D145" s="1052" t="s">
        <v>353</v>
      </c>
      <c r="E145" s="1053"/>
      <c r="F145" s="1054"/>
      <c r="G145" s="1260"/>
      <c r="H145" s="1261"/>
      <c r="I145" s="1261"/>
      <c r="J145" s="1262"/>
    </row>
    <row r="146" spans="2:27" ht="24" customHeight="1">
      <c r="D146" s="1046" t="s">
        <v>354</v>
      </c>
      <c r="E146" s="1047"/>
      <c r="F146" s="1048"/>
      <c r="G146" s="1266"/>
      <c r="H146" s="1267"/>
      <c r="I146" s="1267"/>
      <c r="J146" s="1268"/>
    </row>
    <row r="147" spans="2:27" ht="24" customHeight="1">
      <c r="D147" s="1058" t="s">
        <v>355</v>
      </c>
      <c r="E147" s="1059"/>
      <c r="F147" s="1060"/>
      <c r="G147" s="1263"/>
      <c r="H147" s="1264"/>
      <c r="I147" s="1264"/>
      <c r="J147" s="1265"/>
    </row>
    <row r="148" spans="2:27" ht="7.5" customHeight="1"/>
    <row r="149" spans="2:27" ht="7.5" customHeight="1"/>
    <row r="150" spans="2:27" ht="18" customHeight="1">
      <c r="B150" s="2" t="s">
        <v>493</v>
      </c>
    </row>
    <row r="151" spans="2:27" ht="18" customHeight="1">
      <c r="C151" s="3" t="s">
        <v>441</v>
      </c>
      <c r="D151" s="1189" t="s">
        <v>2678</v>
      </c>
      <c r="E151" s="1190"/>
      <c r="F151" s="1191"/>
      <c r="G151" s="1192"/>
      <c r="H151" s="1193"/>
      <c r="I151" s="1194"/>
      <c r="L151" s="48"/>
      <c r="M151" s="505"/>
      <c r="N151" s="505"/>
      <c r="O151" s="505"/>
      <c r="P151" s="505"/>
      <c r="Q151" s="505"/>
      <c r="R151" s="505"/>
      <c r="S151" s="505"/>
      <c r="T151" s="505"/>
      <c r="U151" s="168"/>
      <c r="V151" s="48"/>
      <c r="W151" s="48"/>
      <c r="X151" s="48"/>
      <c r="Y151" s="27"/>
      <c r="Z151" s="27"/>
      <c r="AA151" s="27"/>
    </row>
    <row r="152" spans="2:27" ht="17.100000000000001" customHeight="1">
      <c r="C152" s="3"/>
      <c r="D152" s="1046" t="s">
        <v>72</v>
      </c>
      <c r="E152" s="1047"/>
      <c r="F152" s="1048"/>
      <c r="G152" s="1143"/>
      <c r="H152" s="1144"/>
      <c r="I152" s="1145"/>
    </row>
    <row r="153" spans="2:27" ht="17.100000000000001" customHeight="1">
      <c r="D153" s="1046" t="s">
        <v>70</v>
      </c>
      <c r="E153" s="1047"/>
      <c r="F153" s="1048"/>
      <c r="G153" s="1143"/>
      <c r="H153" s="1149"/>
      <c r="I153" s="1150"/>
    </row>
    <row r="154" spans="2:27" ht="17.100000000000001" customHeight="1">
      <c r="D154" s="1046" t="s">
        <v>2444</v>
      </c>
      <c r="E154" s="1047"/>
      <c r="F154" s="1048"/>
      <c r="G154" s="1143"/>
      <c r="H154" s="1248"/>
      <c r="I154" s="1249"/>
      <c r="L154" s="48"/>
      <c r="M154" s="48"/>
      <c r="N154" s="48"/>
      <c r="O154" s="48"/>
      <c r="P154" s="48"/>
      <c r="Q154" s="48"/>
      <c r="R154" s="48"/>
      <c r="S154" s="48"/>
      <c r="T154" s="48"/>
      <c r="U154" s="48"/>
      <c r="V154" s="48"/>
      <c r="W154" s="48"/>
      <c r="X154" s="48"/>
      <c r="Y154" s="27"/>
      <c r="Z154" s="27"/>
      <c r="AA154" s="27"/>
    </row>
    <row r="155" spans="2:27" ht="17.100000000000001" customHeight="1">
      <c r="D155" s="1046" t="s">
        <v>335</v>
      </c>
      <c r="E155" s="1047"/>
      <c r="F155" s="1048"/>
      <c r="G155" s="1245"/>
      <c r="H155" s="1246"/>
      <c r="I155" s="1247"/>
      <c r="J155" s="2" t="s">
        <v>67</v>
      </c>
    </row>
    <row r="156" spans="2:27" ht="17.100000000000001" customHeight="1">
      <c r="D156" s="1046" t="s">
        <v>48</v>
      </c>
      <c r="E156" s="1047"/>
      <c r="F156" s="1048"/>
      <c r="G156" s="1154"/>
      <c r="H156" s="1155"/>
      <c r="I156" s="1156"/>
      <c r="J156" s="2" t="s">
        <v>65</v>
      </c>
    </row>
    <row r="157" spans="2:27" ht="17.100000000000001" customHeight="1">
      <c r="D157" s="1058" t="s">
        <v>51</v>
      </c>
      <c r="E157" s="1059"/>
      <c r="F157" s="1060"/>
      <c r="G157" s="1040" t="str">
        <f>IF(G155="","",ROUNDDOWN(G155*G156,2))</f>
        <v/>
      </c>
      <c r="H157" s="1157"/>
      <c r="I157" s="1158"/>
      <c r="J157" s="2" t="s">
        <v>67</v>
      </c>
    </row>
    <row r="158" spans="2:27" ht="7.5" customHeight="1"/>
    <row r="159" spans="2:27" ht="18" customHeight="1">
      <c r="C159" s="3" t="s">
        <v>442</v>
      </c>
      <c r="D159" s="1189" t="s">
        <v>2678</v>
      </c>
      <c r="E159" s="1190"/>
      <c r="F159" s="1191"/>
      <c r="G159" s="1192"/>
      <c r="H159" s="1193"/>
      <c r="I159" s="1194"/>
      <c r="L159" s="48"/>
      <c r="M159" s="505"/>
      <c r="N159" s="505"/>
      <c r="O159" s="505"/>
      <c r="P159" s="505"/>
      <c r="Q159" s="505"/>
      <c r="R159" s="505"/>
      <c r="S159" s="505"/>
      <c r="T159" s="505"/>
      <c r="U159" s="168"/>
      <c r="V159" s="48"/>
      <c r="W159" s="48"/>
      <c r="X159" s="48"/>
      <c r="Y159" s="27"/>
      <c r="Z159" s="27"/>
      <c r="AA159" s="27"/>
    </row>
    <row r="160" spans="2:27" ht="17.100000000000001" customHeight="1">
      <c r="C160" s="3"/>
      <c r="D160" s="1046" t="s">
        <v>72</v>
      </c>
      <c r="E160" s="1047"/>
      <c r="F160" s="1048"/>
      <c r="G160" s="1143"/>
      <c r="H160" s="1144"/>
      <c r="I160" s="1145"/>
    </row>
    <row r="161" spans="3:27" ht="17.100000000000001" customHeight="1">
      <c r="D161" s="1046" t="s">
        <v>70</v>
      </c>
      <c r="E161" s="1047"/>
      <c r="F161" s="1048"/>
      <c r="G161" s="1143"/>
      <c r="H161" s="1149"/>
      <c r="I161" s="1150"/>
    </row>
    <row r="162" spans="3:27" ht="17.100000000000001" customHeight="1">
      <c r="D162" s="1046" t="s">
        <v>2444</v>
      </c>
      <c r="E162" s="1047"/>
      <c r="F162" s="1048"/>
      <c r="G162" s="1143"/>
      <c r="H162" s="1248"/>
      <c r="I162" s="1249"/>
      <c r="L162" s="48"/>
      <c r="M162" s="48"/>
      <c r="N162" s="48"/>
      <c r="O162" s="48"/>
      <c r="P162" s="48"/>
      <c r="Q162" s="48"/>
      <c r="R162" s="48"/>
      <c r="S162" s="48"/>
      <c r="T162" s="48"/>
      <c r="U162" s="48"/>
      <c r="V162" s="48"/>
      <c r="W162" s="48"/>
      <c r="X162" s="48"/>
      <c r="Y162" s="27"/>
      <c r="Z162" s="27"/>
      <c r="AA162" s="27"/>
    </row>
    <row r="163" spans="3:27" ht="17.100000000000001" customHeight="1">
      <c r="D163" s="1046" t="s">
        <v>335</v>
      </c>
      <c r="E163" s="1047"/>
      <c r="F163" s="1048"/>
      <c r="G163" s="1245"/>
      <c r="H163" s="1246"/>
      <c r="I163" s="1247"/>
      <c r="J163" s="2" t="s">
        <v>67</v>
      </c>
    </row>
    <row r="164" spans="3:27" ht="17.100000000000001" customHeight="1">
      <c r="D164" s="1046" t="s">
        <v>48</v>
      </c>
      <c r="E164" s="1047"/>
      <c r="F164" s="1048"/>
      <c r="G164" s="1154"/>
      <c r="H164" s="1155"/>
      <c r="I164" s="1156"/>
      <c r="J164" s="2" t="s">
        <v>65</v>
      </c>
    </row>
    <row r="165" spans="3:27" ht="17.100000000000001" customHeight="1">
      <c r="D165" s="1058" t="s">
        <v>51</v>
      </c>
      <c r="E165" s="1059"/>
      <c r="F165" s="1060"/>
      <c r="G165" s="1040" t="str">
        <f>IF(G163="","",ROUNDDOWN(G163*G164,2))</f>
        <v/>
      </c>
      <c r="H165" s="1157"/>
      <c r="I165" s="1158"/>
      <c r="J165" s="2" t="s">
        <v>67</v>
      </c>
    </row>
    <row r="166" spans="3:27" ht="7.5" customHeight="1"/>
    <row r="167" spans="3:27" ht="18" customHeight="1">
      <c r="C167" s="3" t="s">
        <v>2675</v>
      </c>
      <c r="D167" s="1189" t="s">
        <v>2678</v>
      </c>
      <c r="E167" s="1190"/>
      <c r="F167" s="1191"/>
      <c r="G167" s="1192"/>
      <c r="H167" s="1193"/>
      <c r="I167" s="1194"/>
      <c r="L167" s="48"/>
      <c r="M167" s="505"/>
      <c r="N167" s="505"/>
      <c r="O167" s="505"/>
      <c r="P167" s="505"/>
      <c r="Q167" s="505"/>
      <c r="R167" s="505"/>
      <c r="S167" s="505"/>
      <c r="T167" s="505"/>
      <c r="U167" s="168"/>
      <c r="V167" s="48"/>
      <c r="W167" s="48"/>
      <c r="X167" s="48"/>
      <c r="Y167" s="27"/>
      <c r="Z167" s="27"/>
      <c r="AA167" s="27"/>
    </row>
    <row r="168" spans="3:27" ht="17.100000000000001" customHeight="1">
      <c r="C168" s="3"/>
      <c r="D168" s="1046" t="s">
        <v>72</v>
      </c>
      <c r="E168" s="1047"/>
      <c r="F168" s="1048"/>
      <c r="G168" s="1143"/>
      <c r="H168" s="1144"/>
      <c r="I168" s="1145"/>
    </row>
    <row r="169" spans="3:27" ht="17.100000000000001" customHeight="1">
      <c r="D169" s="1046" t="s">
        <v>70</v>
      </c>
      <c r="E169" s="1047"/>
      <c r="F169" s="1048"/>
      <c r="G169" s="1143"/>
      <c r="H169" s="1149"/>
      <c r="I169" s="1150"/>
    </row>
    <row r="170" spans="3:27" ht="17.100000000000001" customHeight="1">
      <c r="D170" s="1046" t="s">
        <v>2444</v>
      </c>
      <c r="E170" s="1047"/>
      <c r="F170" s="1048"/>
      <c r="G170" s="1143"/>
      <c r="H170" s="1248"/>
      <c r="I170" s="1249"/>
      <c r="L170" s="48"/>
      <c r="M170" s="48"/>
      <c r="N170" s="48"/>
      <c r="O170" s="48"/>
      <c r="P170" s="48"/>
      <c r="Q170" s="48"/>
      <c r="R170" s="48"/>
      <c r="S170" s="48"/>
      <c r="T170" s="48"/>
      <c r="U170" s="48"/>
      <c r="V170" s="48"/>
      <c r="W170" s="48"/>
      <c r="X170" s="48"/>
      <c r="Y170" s="27"/>
      <c r="Z170" s="27"/>
      <c r="AA170" s="27"/>
    </row>
    <row r="171" spans="3:27" ht="17.100000000000001" customHeight="1">
      <c r="D171" s="1046" t="s">
        <v>335</v>
      </c>
      <c r="E171" s="1047"/>
      <c r="F171" s="1048"/>
      <c r="G171" s="1245"/>
      <c r="H171" s="1246"/>
      <c r="I171" s="1247"/>
      <c r="J171" s="2" t="s">
        <v>67</v>
      </c>
    </row>
    <row r="172" spans="3:27" ht="17.100000000000001" customHeight="1">
      <c r="D172" s="1046" t="s">
        <v>48</v>
      </c>
      <c r="E172" s="1047"/>
      <c r="F172" s="1048"/>
      <c r="G172" s="1154"/>
      <c r="H172" s="1155"/>
      <c r="I172" s="1156"/>
      <c r="J172" s="2" t="s">
        <v>65</v>
      </c>
    </row>
    <row r="173" spans="3:27" ht="17.100000000000001" customHeight="1">
      <c r="D173" s="1058" t="s">
        <v>51</v>
      </c>
      <c r="E173" s="1059"/>
      <c r="F173" s="1060"/>
      <c r="G173" s="1040" t="str">
        <f>IF(G171="","",ROUNDDOWN(G171*G172,2))</f>
        <v/>
      </c>
      <c r="H173" s="1157"/>
      <c r="I173" s="1158"/>
      <c r="J173" s="2" t="s">
        <v>67</v>
      </c>
    </row>
    <row r="174" spans="3:27" ht="7.5" customHeight="1"/>
    <row r="175" spans="3:27">
      <c r="C175" s="2" t="s">
        <v>77</v>
      </c>
      <c r="G175" s="35"/>
      <c r="H175" s="35"/>
    </row>
    <row r="176" spans="3:27">
      <c r="C176" s="120" t="s">
        <v>73</v>
      </c>
      <c r="D176" s="34" t="s">
        <v>74</v>
      </c>
      <c r="E176" s="34"/>
      <c r="F176" s="34"/>
      <c r="G176" s="34" t="s">
        <v>2405</v>
      </c>
      <c r="H176" s="34"/>
    </row>
    <row r="177" spans="2:10">
      <c r="C177" s="120" t="s">
        <v>73</v>
      </c>
      <c r="D177" s="34" t="s">
        <v>76</v>
      </c>
      <c r="E177" s="34"/>
      <c r="F177" s="34"/>
      <c r="G177" s="34" t="s">
        <v>2406</v>
      </c>
      <c r="H177" s="34"/>
      <c r="I177" s="34"/>
      <c r="J177" s="34"/>
    </row>
    <row r="178" spans="2:10">
      <c r="C178" s="120" t="s">
        <v>73</v>
      </c>
      <c r="D178" s="34" t="s">
        <v>75</v>
      </c>
      <c r="E178" s="34"/>
      <c r="F178" s="34"/>
      <c r="G178" s="34" t="s">
        <v>2379</v>
      </c>
      <c r="H178" s="34"/>
      <c r="I178" s="34"/>
      <c r="J178" s="34"/>
    </row>
    <row r="179" spans="2:10">
      <c r="H179" s="34"/>
      <c r="I179" s="34"/>
      <c r="J179" s="34"/>
    </row>
    <row r="180" spans="2:10">
      <c r="G180" s="35"/>
      <c r="H180" s="35"/>
      <c r="I180" s="35"/>
      <c r="J180" s="35"/>
    </row>
    <row r="181" spans="2:10">
      <c r="G181" s="35"/>
      <c r="H181" s="35"/>
      <c r="I181" s="35"/>
      <c r="J181" s="35"/>
    </row>
    <row r="182" spans="2:10" ht="18" customHeight="1">
      <c r="B182" s="2" t="s">
        <v>391</v>
      </c>
    </row>
    <row r="183" spans="2:10" ht="21" customHeight="1">
      <c r="B183" s="35" t="s">
        <v>2445</v>
      </c>
      <c r="D183" s="3"/>
      <c r="J183" s="10"/>
    </row>
    <row r="184" spans="2:10" ht="24" customHeight="1">
      <c r="C184" s="814"/>
      <c r="D184" s="811"/>
      <c r="E184" s="88" t="s">
        <v>78</v>
      </c>
      <c r="F184" s="88" t="s">
        <v>79</v>
      </c>
      <c r="G184" s="88" t="s">
        <v>80</v>
      </c>
      <c r="H184" s="88" t="s">
        <v>81</v>
      </c>
      <c r="I184" s="88" t="s">
        <v>82</v>
      </c>
      <c r="J184" s="88" t="s">
        <v>83</v>
      </c>
    </row>
    <row r="185" spans="2:10" ht="30" customHeight="1">
      <c r="C185" s="836" t="s">
        <v>2446</v>
      </c>
      <c r="D185" s="1007"/>
      <c r="E185" s="109"/>
      <c r="F185" s="109"/>
      <c r="G185" s="109"/>
      <c r="H185" s="109"/>
      <c r="I185" s="109"/>
      <c r="J185" s="109"/>
    </row>
    <row r="186" spans="2:10" ht="30" customHeight="1">
      <c r="C186" s="836" t="s">
        <v>2448</v>
      </c>
      <c r="D186" s="1007"/>
      <c r="E186" s="197"/>
      <c r="F186" s="197"/>
      <c r="G186" s="197"/>
      <c r="H186" s="197"/>
      <c r="I186" s="197"/>
      <c r="J186" s="197"/>
    </row>
    <row r="187" spans="2:10" ht="30" customHeight="1">
      <c r="C187" s="836" t="s">
        <v>2447</v>
      </c>
      <c r="D187" s="1007"/>
      <c r="E187" s="109"/>
      <c r="F187" s="109"/>
      <c r="G187" s="109"/>
      <c r="H187" s="109"/>
      <c r="I187" s="109"/>
      <c r="J187" s="109"/>
    </row>
    <row r="188" spans="2:10" ht="30" customHeight="1" thickBot="1">
      <c r="C188" s="1161" t="s">
        <v>92</v>
      </c>
      <c r="D188" s="1162"/>
      <c r="E188" s="91" t="str">
        <f t="shared" ref="E188:J188" si="0">IF(E185="","",E185-E187)</f>
        <v/>
      </c>
      <c r="F188" s="91" t="str">
        <f t="shared" si="0"/>
        <v/>
      </c>
      <c r="G188" s="91" t="str">
        <f t="shared" si="0"/>
        <v/>
      </c>
      <c r="H188" s="91" t="str">
        <f t="shared" si="0"/>
        <v/>
      </c>
      <c r="I188" s="91" t="str">
        <f t="shared" si="0"/>
        <v/>
      </c>
      <c r="J188" s="91" t="str">
        <f t="shared" si="0"/>
        <v/>
      </c>
    </row>
    <row r="189" spans="2:10" ht="24" customHeight="1" thickTop="1">
      <c r="C189" s="1026"/>
      <c r="D189" s="1027"/>
      <c r="E189" s="89" t="s">
        <v>84</v>
      </c>
      <c r="F189" s="89" t="s">
        <v>85</v>
      </c>
      <c r="G189" s="89" t="s">
        <v>86</v>
      </c>
      <c r="H189" s="89" t="s">
        <v>87</v>
      </c>
      <c r="I189" s="89" t="s">
        <v>88</v>
      </c>
      <c r="J189" s="89" t="s">
        <v>89</v>
      </c>
    </row>
    <row r="190" spans="2:10" ht="30" customHeight="1">
      <c r="C190" s="836" t="s">
        <v>2453</v>
      </c>
      <c r="D190" s="1007"/>
      <c r="E190" s="109"/>
      <c r="F190" s="109"/>
      <c r="G190" s="109"/>
      <c r="H190" s="109"/>
      <c r="I190" s="109"/>
      <c r="J190" s="109"/>
    </row>
    <row r="191" spans="2:10" ht="30" customHeight="1">
      <c r="C191" s="836" t="s">
        <v>2454</v>
      </c>
      <c r="D191" s="1007"/>
      <c r="E191" s="109"/>
      <c r="F191" s="109"/>
      <c r="G191" s="109"/>
      <c r="H191" s="109"/>
      <c r="I191" s="109"/>
      <c r="J191" s="109"/>
    </row>
    <row r="192" spans="2:10" ht="30" customHeight="1">
      <c r="C192" s="836" t="s">
        <v>2455</v>
      </c>
      <c r="D192" s="1007"/>
      <c r="E192" s="109"/>
      <c r="F192" s="109"/>
      <c r="G192" s="109"/>
      <c r="H192" s="109"/>
      <c r="I192" s="109"/>
      <c r="J192" s="109"/>
    </row>
    <row r="193" spans="1:28" ht="30" customHeight="1">
      <c r="C193" s="836" t="s">
        <v>2456</v>
      </c>
      <c r="D193" s="1007"/>
      <c r="E193" s="92" t="str">
        <f t="shared" ref="E193:J193" si="1">IF(E190="","",E190-E192)</f>
        <v/>
      </c>
      <c r="F193" s="92" t="str">
        <f t="shared" si="1"/>
        <v/>
      </c>
      <c r="G193" s="92" t="str">
        <f t="shared" si="1"/>
        <v/>
      </c>
      <c r="H193" s="92" t="str">
        <f t="shared" si="1"/>
        <v/>
      </c>
      <c r="I193" s="92" t="str">
        <f t="shared" si="1"/>
        <v/>
      </c>
      <c r="J193" s="92" t="str">
        <f t="shared" si="1"/>
        <v/>
      </c>
    </row>
    <row r="195" spans="1:28" ht="24" customHeight="1">
      <c r="D195" s="790" t="s">
        <v>93</v>
      </c>
      <c r="E195" s="790"/>
      <c r="F195" s="790"/>
      <c r="G195" s="1239" t="str">
        <f>IF(E185="","",INT(SUM(E185:J185,E190:J190)))</f>
        <v/>
      </c>
      <c r="H195" s="1239"/>
      <c r="I195" s="2" t="s">
        <v>96</v>
      </c>
    </row>
    <row r="196" spans="1:28">
      <c r="G196" s="123"/>
      <c r="H196" s="123"/>
    </row>
    <row r="197" spans="1:28" ht="24" customHeight="1">
      <c r="D197" s="790" t="s">
        <v>94</v>
      </c>
      <c r="E197" s="790"/>
      <c r="F197" s="790"/>
      <c r="G197" s="1239" t="str">
        <f>IF(E187="","",INT(SUM(E187:J187,E192:J192)))</f>
        <v/>
      </c>
      <c r="H197" s="1239"/>
      <c r="I197" s="2" t="s">
        <v>96</v>
      </c>
    </row>
    <row r="198" spans="1:28">
      <c r="G198" s="123"/>
      <c r="H198" s="123"/>
    </row>
    <row r="199" spans="1:28" ht="24" customHeight="1">
      <c r="D199" s="790" t="s">
        <v>95</v>
      </c>
      <c r="E199" s="790"/>
      <c r="F199" s="790"/>
      <c r="G199" s="1239" t="str">
        <f>IF(E185="","",INT(SUM(E188:J188,E193:J193)))</f>
        <v/>
      </c>
      <c r="H199" s="1239"/>
      <c r="I199" s="2" t="s">
        <v>96</v>
      </c>
    </row>
    <row r="201" spans="1:28" ht="18" customHeight="1">
      <c r="B201" s="34" t="s">
        <v>2403</v>
      </c>
      <c r="E201" s="34"/>
      <c r="F201" s="34"/>
      <c r="G201" s="34"/>
      <c r="H201" s="34"/>
      <c r="M201" s="48" t="s">
        <v>393</v>
      </c>
    </row>
    <row r="202" spans="1:28" ht="24" customHeight="1">
      <c r="E202" s="22"/>
      <c r="F202" s="90" t="str">
        <f>IF(E185="","",ROUND($G$197/$G$195*100,2))</f>
        <v/>
      </c>
      <c r="G202" s="46" t="s">
        <v>97</v>
      </c>
      <c r="H202" s="34"/>
      <c r="M202" s="48"/>
    </row>
    <row r="203" spans="1:28">
      <c r="E203" s="34"/>
      <c r="F203" s="34"/>
      <c r="G203" s="34"/>
      <c r="H203" s="34"/>
      <c r="I203" s="34"/>
      <c r="J203" s="34"/>
      <c r="K203" s="34"/>
      <c r="L203" s="34"/>
      <c r="M203" s="48"/>
      <c r="N203" s="34"/>
      <c r="O203" s="34"/>
      <c r="P203" s="34"/>
      <c r="Q203" s="34"/>
      <c r="R203" s="34"/>
      <c r="S203" s="34"/>
    </row>
    <row r="204" spans="1:28" ht="13.2" customHeight="1">
      <c r="A204" s="1020" t="str">
        <f>IF(F202="","",IF(F202&gt;=100,"申請要件を満たさないため申請不可","　"))</f>
        <v/>
      </c>
      <c r="B204" s="957"/>
      <c r="C204" s="957"/>
      <c r="D204" s="957"/>
      <c r="E204" s="957"/>
      <c r="F204" s="957"/>
      <c r="G204" s="957"/>
      <c r="H204" s="957"/>
      <c r="I204" s="957"/>
      <c r="J204" s="957"/>
      <c r="K204" s="957"/>
      <c r="L204" s="34"/>
      <c r="M204" s="1188" t="s">
        <v>2409</v>
      </c>
      <c r="N204" s="957"/>
      <c r="O204" s="957"/>
      <c r="P204" s="957"/>
      <c r="Q204" s="957"/>
      <c r="R204" s="957"/>
      <c r="S204" s="957"/>
      <c r="T204" s="957"/>
    </row>
    <row r="205" spans="1:28" ht="24" customHeight="1">
      <c r="A205" s="957"/>
      <c r="B205" s="957"/>
      <c r="C205" s="957"/>
      <c r="D205" s="957"/>
      <c r="E205" s="957"/>
      <c r="F205" s="957"/>
      <c r="G205" s="957"/>
      <c r="H205" s="957"/>
      <c r="I205" s="957"/>
      <c r="J205" s="957"/>
      <c r="K205" s="957"/>
      <c r="L205" s="34"/>
      <c r="M205" s="957"/>
      <c r="N205" s="957"/>
      <c r="O205" s="957"/>
      <c r="P205" s="957"/>
      <c r="Q205" s="957"/>
      <c r="R205" s="957"/>
      <c r="S205" s="957"/>
      <c r="T205" s="957"/>
    </row>
    <row r="206" spans="1:28" ht="24" customHeight="1">
      <c r="D206" s="790" t="s">
        <v>2449</v>
      </c>
      <c r="E206" s="790"/>
      <c r="F206" s="790"/>
      <c r="G206" s="1239" t="str">
        <f>IF(E186="","",INT(SUM(E186:J186,E191:J191)))</f>
        <v/>
      </c>
      <c r="H206" s="1239"/>
      <c r="I206" s="2" t="s">
        <v>2450</v>
      </c>
    </row>
    <row r="207" spans="1:28">
      <c r="N207" s="34"/>
      <c r="O207" s="34"/>
      <c r="P207" s="34"/>
      <c r="Q207" s="34"/>
      <c r="R207" s="34"/>
      <c r="S207" s="34"/>
      <c r="T207" s="34"/>
      <c r="U207" s="34"/>
      <c r="V207" s="34"/>
      <c r="W207" s="34"/>
      <c r="X207" s="34"/>
      <c r="Y207" s="34"/>
      <c r="Z207" s="34"/>
      <c r="AA207" s="34"/>
      <c r="AB207" s="34"/>
    </row>
    <row r="208" spans="1:28" ht="24" customHeight="1">
      <c r="D208" s="2" t="s">
        <v>2457</v>
      </c>
      <c r="G208" s="1240" t="str">
        <f>IF(E186="","",ROUNDDOWN(G206/G195,1))</f>
        <v/>
      </c>
      <c r="H208" s="1240"/>
      <c r="I208" s="2" t="s">
        <v>2451</v>
      </c>
      <c r="N208" s="34"/>
      <c r="O208" s="34"/>
      <c r="P208" s="34"/>
      <c r="Q208" s="34"/>
      <c r="R208" s="34"/>
      <c r="S208" s="34"/>
      <c r="T208" s="34"/>
    </row>
    <row r="209" spans="2:30" ht="11.4" customHeight="1">
      <c r="N209" s="34"/>
      <c r="O209" s="34"/>
      <c r="P209" s="34"/>
      <c r="Q209" s="34"/>
      <c r="R209" s="34"/>
      <c r="S209" s="34"/>
      <c r="T209" s="34"/>
      <c r="U209" s="34"/>
      <c r="V209" s="34"/>
      <c r="W209" s="34"/>
      <c r="X209" s="34"/>
      <c r="Y209" s="34"/>
      <c r="Z209" s="34"/>
      <c r="AA209" s="34"/>
    </row>
    <row r="210" spans="2:30" ht="24" customHeight="1">
      <c r="D210" s="2" t="s">
        <v>2452</v>
      </c>
      <c r="G210" s="1239" t="str">
        <f>IF(E188="","",ROUNDDOWN(G208*G197,0))</f>
        <v/>
      </c>
      <c r="H210" s="1239"/>
      <c r="I210" s="2" t="s">
        <v>2459</v>
      </c>
      <c r="N210" s="34"/>
      <c r="O210" s="34"/>
      <c r="P210" s="34"/>
      <c r="Q210" s="34"/>
      <c r="R210" s="34"/>
      <c r="S210" s="34"/>
      <c r="T210" s="34"/>
    </row>
    <row r="211" spans="2:30">
      <c r="D211" s="34" t="s">
        <v>2458</v>
      </c>
      <c r="E211" s="34"/>
      <c r="F211" s="98"/>
      <c r="G211" s="98"/>
      <c r="H211" s="98"/>
      <c r="I211" s="98"/>
      <c r="J211" s="98"/>
      <c r="K211" s="34"/>
      <c r="L211" s="34"/>
      <c r="M211" s="34"/>
      <c r="N211" s="34"/>
      <c r="O211" s="34"/>
      <c r="P211" s="34"/>
      <c r="Q211" s="34"/>
      <c r="R211" s="34"/>
      <c r="S211" s="34"/>
      <c r="T211" s="34"/>
      <c r="U211" s="34"/>
      <c r="V211" s="34"/>
      <c r="W211" s="34"/>
      <c r="X211" s="34"/>
      <c r="Y211" s="34"/>
      <c r="Z211" s="34"/>
      <c r="AA211" s="34"/>
      <c r="AB211" s="34"/>
    </row>
    <row r="212" spans="2:30" ht="18" customHeight="1">
      <c r="C212" s="1238"/>
      <c r="D212" s="1238"/>
      <c r="E212" s="1238"/>
      <c r="F212" s="98"/>
      <c r="G212" s="144"/>
      <c r="H212" s="98"/>
      <c r="I212" s="98"/>
      <c r="J212" s="98"/>
      <c r="K212" s="34"/>
      <c r="L212" s="34"/>
      <c r="M212" s="34"/>
      <c r="N212" s="34"/>
      <c r="O212" s="34"/>
      <c r="P212" s="34"/>
      <c r="Q212" s="34"/>
      <c r="R212" s="34"/>
      <c r="S212" s="34"/>
      <c r="T212" s="34"/>
      <c r="U212" s="34"/>
      <c r="V212" s="34"/>
      <c r="W212" s="34"/>
      <c r="X212" s="34"/>
      <c r="Y212" s="34"/>
      <c r="Z212" s="34"/>
      <c r="AA212" s="34"/>
    </row>
    <row r="213" spans="2:30" ht="13.5" customHeight="1">
      <c r="C213" s="506"/>
      <c r="D213" s="790" t="s">
        <v>77</v>
      </c>
      <c r="E213" s="506"/>
      <c r="F213" s="98"/>
      <c r="G213" s="145"/>
      <c r="H213" s="98"/>
      <c r="I213" s="98"/>
      <c r="J213" s="98"/>
      <c r="K213" s="34"/>
      <c r="L213" s="34"/>
      <c r="M213" s="34"/>
      <c r="N213" s="34"/>
      <c r="O213" s="34"/>
      <c r="P213" s="34"/>
      <c r="Q213" s="34"/>
      <c r="R213" s="34"/>
      <c r="S213" s="34"/>
      <c r="T213" s="34"/>
    </row>
    <row r="214" spans="2:30" ht="9.75" customHeight="1">
      <c r="D214" s="957"/>
      <c r="E214" s="34"/>
      <c r="F214" s="34"/>
      <c r="G214" s="36"/>
      <c r="H214" s="34"/>
      <c r="I214" s="34"/>
      <c r="J214" s="34"/>
      <c r="K214" s="34"/>
      <c r="L214" s="34"/>
      <c r="M214" s="34"/>
      <c r="N214" s="34"/>
      <c r="O214" s="34"/>
      <c r="P214" s="34"/>
      <c r="Q214" s="34"/>
      <c r="R214" s="34"/>
      <c r="S214" s="34"/>
      <c r="T214" s="34"/>
    </row>
    <row r="215" spans="2:30" ht="13.5" customHeight="1">
      <c r="D215" s="2" t="s">
        <v>2709</v>
      </c>
      <c r="E215" s="34"/>
      <c r="F215" s="34"/>
      <c r="G215" s="36"/>
      <c r="H215" s="34"/>
      <c r="I215" s="34" t="s">
        <v>111</v>
      </c>
      <c r="J215" s="34"/>
      <c r="K215" s="34"/>
      <c r="L215" s="34"/>
      <c r="M215" s="34"/>
      <c r="N215" s="34"/>
      <c r="O215" s="34"/>
      <c r="P215" s="34"/>
      <c r="Q215" s="34"/>
      <c r="R215" s="34"/>
      <c r="S215" s="34"/>
      <c r="T215" s="34"/>
    </row>
    <row r="216" spans="2:30" ht="13.5" customHeight="1">
      <c r="D216" s="2" t="s">
        <v>455</v>
      </c>
      <c r="E216" s="34"/>
      <c r="F216" s="34"/>
      <c r="G216" s="36"/>
      <c r="H216" s="34"/>
      <c r="I216" s="34" t="s">
        <v>112</v>
      </c>
      <c r="J216" s="34"/>
      <c r="K216" s="34"/>
      <c r="L216" s="34"/>
      <c r="M216" s="118" t="s">
        <v>534</v>
      </c>
      <c r="N216" s="34"/>
      <c r="O216" s="34"/>
      <c r="P216" s="34"/>
      <c r="Q216" s="34"/>
      <c r="R216" s="34"/>
      <c r="S216" s="34"/>
      <c r="T216" s="34"/>
    </row>
    <row r="217" spans="2:30" ht="13.5" customHeight="1">
      <c r="D217" s="34"/>
      <c r="E217" s="34"/>
      <c r="F217" s="36"/>
      <c r="G217" s="34"/>
      <c r="H217" s="34"/>
      <c r="I217" s="34"/>
      <c r="J217" s="34"/>
      <c r="K217" s="34"/>
      <c r="L217" s="34"/>
      <c r="M217" s="34"/>
      <c r="N217" s="34"/>
      <c r="O217" s="34"/>
      <c r="P217" s="34"/>
      <c r="Q217" s="34"/>
      <c r="R217" s="34"/>
      <c r="S217" s="34"/>
      <c r="T217" s="34"/>
    </row>
    <row r="218" spans="2:30" ht="13.5" customHeight="1">
      <c r="D218" s="34"/>
      <c r="E218" s="34"/>
      <c r="F218" s="36"/>
      <c r="G218" s="34"/>
      <c r="H218" s="34"/>
      <c r="I218" s="34"/>
      <c r="J218" s="34"/>
      <c r="K218" s="34"/>
      <c r="L218" s="34"/>
      <c r="M218" s="34"/>
      <c r="N218" s="34"/>
      <c r="O218" s="34"/>
      <c r="P218" s="34"/>
      <c r="Q218" s="34"/>
      <c r="R218" s="34"/>
      <c r="S218" s="34"/>
      <c r="T218" s="34"/>
    </row>
    <row r="219" spans="2:30" ht="13.5" customHeight="1">
      <c r="D219" s="34"/>
      <c r="E219" s="34"/>
      <c r="F219" s="36"/>
      <c r="G219" s="34"/>
      <c r="H219" s="34"/>
      <c r="I219" s="34"/>
      <c r="J219" s="34"/>
      <c r="K219" s="34"/>
      <c r="L219" s="34"/>
      <c r="M219" s="34"/>
      <c r="N219" s="34"/>
      <c r="O219" s="34"/>
      <c r="P219" s="34"/>
      <c r="Q219" s="34"/>
      <c r="R219" s="34"/>
      <c r="S219" s="34"/>
      <c r="T219" s="34"/>
    </row>
    <row r="220" spans="2:30" ht="13.5" customHeight="1">
      <c r="D220" s="34"/>
      <c r="E220" s="34"/>
      <c r="F220" s="36"/>
      <c r="G220" s="34"/>
      <c r="H220" s="34"/>
      <c r="I220" s="34"/>
      <c r="J220" s="34"/>
      <c r="K220" s="34"/>
      <c r="L220" s="34"/>
      <c r="M220" s="34"/>
      <c r="N220" s="34"/>
      <c r="O220" s="34"/>
      <c r="P220" s="34"/>
      <c r="Q220" s="34"/>
      <c r="R220" s="34"/>
      <c r="S220" s="34"/>
      <c r="T220" s="34"/>
    </row>
    <row r="221" spans="2:30" ht="13.5" customHeight="1">
      <c r="B221" s="2" t="s">
        <v>483</v>
      </c>
      <c r="D221" s="34"/>
      <c r="E221" s="34"/>
      <c r="F221" s="36"/>
      <c r="G221" s="34"/>
      <c r="H221" s="34"/>
      <c r="I221" s="34"/>
      <c r="J221" s="34"/>
      <c r="K221" s="34"/>
      <c r="L221" s="34"/>
      <c r="M221" s="34"/>
      <c r="N221" s="34"/>
      <c r="O221" s="34"/>
      <c r="P221" s="34"/>
      <c r="Q221" s="34"/>
      <c r="R221" s="34"/>
      <c r="S221" s="34"/>
      <c r="T221" s="34"/>
    </row>
    <row r="222" spans="2:30" ht="18" customHeight="1">
      <c r="C222" s="2" t="s">
        <v>2407</v>
      </c>
    </row>
    <row r="223" spans="2:30" ht="75" customHeight="1">
      <c r="D223" s="1104"/>
      <c r="E223" s="1105"/>
      <c r="F223" s="1105"/>
      <c r="G223" s="1105"/>
      <c r="H223" s="1105"/>
      <c r="I223" s="1105"/>
      <c r="J223" s="1106"/>
    </row>
    <row r="224" spans="2:30">
      <c r="B224" s="139"/>
      <c r="C224" s="139"/>
      <c r="D224" s="176"/>
      <c r="E224" s="176"/>
      <c r="F224" s="177"/>
      <c r="G224" s="176"/>
      <c r="H224" s="176"/>
      <c r="I224" s="139"/>
      <c r="J224" s="139"/>
      <c r="K224" s="139"/>
      <c r="L224" s="180"/>
      <c r="M224" s="182"/>
      <c r="N224" s="84"/>
      <c r="O224" s="84"/>
      <c r="P224" s="48"/>
      <c r="Q224" s="48"/>
      <c r="R224" s="48"/>
      <c r="S224" s="48"/>
      <c r="T224" s="48"/>
      <c r="U224" s="48"/>
      <c r="V224" s="48"/>
      <c r="W224" s="48"/>
      <c r="X224" s="48"/>
      <c r="Y224" s="27"/>
      <c r="AA224" s="139"/>
      <c r="AB224" s="180"/>
      <c r="AC224" s="27"/>
      <c r="AD224" s="27"/>
    </row>
    <row r="225" spans="2:30">
      <c r="D225" s="2" t="s">
        <v>77</v>
      </c>
      <c r="E225" s="34"/>
    </row>
    <row r="226" spans="2:30">
      <c r="D226" s="2" t="s">
        <v>2378</v>
      </c>
      <c r="E226" s="34"/>
      <c r="G226" s="34" t="s">
        <v>2377</v>
      </c>
    </row>
    <row r="227" spans="2:30" ht="13.5" customHeight="1">
      <c r="D227" s="11"/>
      <c r="E227" s="11"/>
      <c r="F227" s="11"/>
      <c r="G227" s="11"/>
      <c r="H227" s="11"/>
      <c r="I227" s="11"/>
      <c r="J227" s="11"/>
    </row>
    <row r="228" spans="2:30">
      <c r="B228" s="139"/>
      <c r="C228" s="2" t="s">
        <v>2787</v>
      </c>
      <c r="D228" s="176"/>
      <c r="E228" s="176"/>
      <c r="F228" s="177"/>
      <c r="G228" s="176"/>
      <c r="H228" s="176"/>
      <c r="I228" s="139"/>
      <c r="J228" s="139"/>
      <c r="K228" s="139"/>
      <c r="L228" s="180"/>
      <c r="M228" s="180"/>
      <c r="N228" s="48"/>
      <c r="O228" s="48"/>
      <c r="P228" s="48"/>
      <c r="Q228" s="48"/>
      <c r="R228" s="48"/>
      <c r="S228" s="48"/>
      <c r="T228" s="48"/>
      <c r="U228" s="48"/>
      <c r="V228" s="48"/>
      <c r="W228" s="48"/>
      <c r="X228" s="48"/>
      <c r="Y228" s="27"/>
      <c r="AA228" s="139"/>
      <c r="AB228" s="180"/>
      <c r="AC228" s="27"/>
      <c r="AD228" s="27"/>
    </row>
    <row r="229" spans="2:30">
      <c r="B229" s="139"/>
      <c r="C229" s="139"/>
      <c r="D229" s="139"/>
      <c r="E229" s="139"/>
      <c r="F229" s="139"/>
      <c r="G229" s="139"/>
      <c r="H229" s="139"/>
      <c r="I229" s="139"/>
      <c r="J229" s="139"/>
      <c r="K229" s="139"/>
      <c r="L229" s="180"/>
      <c r="M229" s="180"/>
      <c r="N229" s="48"/>
      <c r="O229" s="48"/>
      <c r="P229" s="48"/>
      <c r="Q229" s="48"/>
      <c r="R229" s="48"/>
      <c r="S229" s="48"/>
      <c r="T229" s="48"/>
      <c r="U229" s="48"/>
      <c r="V229" s="48"/>
      <c r="W229" s="48"/>
      <c r="X229" s="48"/>
      <c r="Y229" s="27"/>
      <c r="AA229" s="139"/>
      <c r="AB229" s="180"/>
      <c r="AC229" s="27"/>
      <c r="AD229" s="27"/>
    </row>
    <row r="230" spans="2:30" ht="14.4" customHeight="1">
      <c r="B230" s="139"/>
      <c r="C230" s="550"/>
      <c r="E230" s="552" t="s">
        <v>2804</v>
      </c>
      <c r="F230" s="1163"/>
      <c r="G230" s="1163"/>
      <c r="H230" s="550" t="s">
        <v>2793</v>
      </c>
      <c r="I230" s="550"/>
      <c r="J230" s="551"/>
      <c r="K230" s="139"/>
      <c r="L230" s="180"/>
      <c r="M230" s="182"/>
      <c r="N230" s="48"/>
      <c r="O230" s="48"/>
      <c r="P230" s="48"/>
      <c r="Q230" s="48"/>
      <c r="R230" s="48"/>
      <c r="S230" s="48"/>
      <c r="T230" s="48"/>
      <c r="U230" s="48"/>
      <c r="V230" s="48"/>
      <c r="W230" s="48"/>
      <c r="X230" s="48"/>
      <c r="Y230" s="27"/>
      <c r="AA230" s="139"/>
      <c r="AB230" s="180"/>
      <c r="AC230" s="27"/>
      <c r="AD230" s="27"/>
    </row>
    <row r="231" spans="2:30" ht="14.4" customHeight="1">
      <c r="B231" s="139"/>
      <c r="C231" s="550"/>
      <c r="E231" s="552" t="s">
        <v>2805</v>
      </c>
      <c r="F231" s="1108"/>
      <c r="G231" s="1108"/>
      <c r="H231" s="550" t="s">
        <v>2793</v>
      </c>
      <c r="I231" s="550"/>
      <c r="J231" s="551"/>
      <c r="K231" s="176"/>
      <c r="L231" s="181"/>
      <c r="M231" s="181"/>
      <c r="N231" s="160"/>
      <c r="O231" s="160"/>
      <c r="P231" s="160"/>
      <c r="Q231" s="160"/>
      <c r="R231" s="160"/>
      <c r="S231" s="160"/>
      <c r="T231" s="160"/>
      <c r="U231" s="48"/>
      <c r="V231" s="48"/>
      <c r="W231" s="48"/>
      <c r="X231" s="48"/>
      <c r="Y231" s="27"/>
      <c r="AA231" s="176"/>
      <c r="AB231" s="181"/>
      <c r="AC231" s="27"/>
      <c r="AD231" s="27"/>
    </row>
    <row r="232" spans="2:30" ht="14.4" customHeight="1">
      <c r="B232" s="139"/>
      <c r="C232" s="550"/>
      <c r="E232" s="552" t="s">
        <v>2788</v>
      </c>
      <c r="F232" s="1108"/>
      <c r="G232" s="1108"/>
      <c r="H232" s="550" t="s">
        <v>67</v>
      </c>
      <c r="I232" s="550"/>
      <c r="J232" s="551"/>
      <c r="K232" s="176"/>
      <c r="L232" s="181"/>
      <c r="M232" s="181"/>
      <c r="N232" s="160"/>
      <c r="O232" s="160"/>
      <c r="P232" s="160"/>
      <c r="Q232" s="160"/>
      <c r="R232" s="160"/>
      <c r="S232" s="160"/>
      <c r="T232" s="160"/>
      <c r="U232" s="48"/>
      <c r="V232" s="48"/>
      <c r="W232" s="48"/>
      <c r="X232" s="48"/>
      <c r="Y232" s="27"/>
      <c r="AA232" s="176"/>
      <c r="AB232" s="181"/>
      <c r="AC232" s="27"/>
      <c r="AD232" s="27"/>
    </row>
    <row r="233" spans="2:30" ht="14.4" customHeight="1">
      <c r="B233" s="139"/>
      <c r="C233" s="550"/>
      <c r="E233" s="552" t="s">
        <v>2789</v>
      </c>
      <c r="F233" s="1243">
        <f>IF(F230="",0,SUM(F230:G232))</f>
        <v>0</v>
      </c>
      <c r="G233" s="1243"/>
      <c r="H233" s="550" t="s">
        <v>67</v>
      </c>
      <c r="I233" s="550"/>
      <c r="J233" s="551"/>
      <c r="K233" s="176"/>
      <c r="L233" s="181"/>
      <c r="M233" s="181"/>
      <c r="N233" s="160"/>
      <c r="O233" s="160"/>
      <c r="P233" s="160"/>
      <c r="Q233" s="160"/>
      <c r="R233" s="160"/>
      <c r="S233" s="160"/>
      <c r="T233" s="160"/>
      <c r="U233" s="48"/>
      <c r="V233" s="48"/>
      <c r="W233" s="48"/>
      <c r="X233" s="48"/>
      <c r="Y233" s="27"/>
      <c r="AA233" s="176"/>
      <c r="AB233" s="181"/>
      <c r="AC233" s="27"/>
      <c r="AD233" s="27"/>
    </row>
    <row r="234" spans="2:30" ht="14.4" customHeight="1">
      <c r="B234" s="139"/>
      <c r="C234" s="550"/>
      <c r="E234" s="552" t="s">
        <v>2790</v>
      </c>
      <c r="F234" s="1243">
        <f>IF(F230="",0,SUM(F230:G231))</f>
        <v>0</v>
      </c>
      <c r="G234" s="1243"/>
      <c r="H234" s="550" t="s">
        <v>67</v>
      </c>
      <c r="I234" s="550"/>
      <c r="J234" s="551"/>
      <c r="K234" s="176"/>
      <c r="L234" s="181"/>
      <c r="M234" s="181"/>
      <c r="N234" s="160"/>
      <c r="O234" s="160"/>
      <c r="P234" s="160"/>
      <c r="Q234" s="160"/>
      <c r="R234" s="160"/>
      <c r="S234" s="160"/>
      <c r="T234" s="160"/>
      <c r="U234" s="48"/>
      <c r="V234" s="48"/>
      <c r="W234" s="48"/>
      <c r="X234" s="48"/>
      <c r="Y234" s="27"/>
      <c r="AA234" s="176"/>
      <c r="AB234" s="181"/>
      <c r="AC234" s="27"/>
      <c r="AD234" s="27"/>
    </row>
    <row r="235" spans="2:30" ht="14.4" customHeight="1">
      <c r="B235" s="139"/>
      <c r="C235" s="550"/>
      <c r="E235" s="552" t="s">
        <v>2806</v>
      </c>
      <c r="F235" s="1244" t="str">
        <f>IFERROR((F234/F233),"")</f>
        <v/>
      </c>
      <c r="G235" s="1244"/>
      <c r="H235" s="550" t="s">
        <v>392</v>
      </c>
      <c r="I235" s="550"/>
      <c r="J235" s="551"/>
      <c r="K235" s="176"/>
      <c r="L235" s="181"/>
      <c r="M235" s="181"/>
      <c r="N235" s="160"/>
      <c r="O235" s="160"/>
      <c r="P235" s="160"/>
      <c r="Q235" s="160"/>
      <c r="R235" s="160"/>
      <c r="S235" s="160"/>
      <c r="T235" s="160"/>
      <c r="U235" s="48"/>
      <c r="V235" s="48"/>
      <c r="W235" s="48"/>
      <c r="X235" s="48"/>
      <c r="Y235" s="27"/>
      <c r="AA235" s="176"/>
      <c r="AB235" s="181"/>
      <c r="AC235" s="27"/>
      <c r="AD235" s="27"/>
    </row>
    <row r="236" spans="2:30" ht="14.4" customHeight="1">
      <c r="B236" s="139"/>
      <c r="C236" s="550"/>
      <c r="D236" s="554" t="str">
        <f>"※ （２．（１）水力発電システム総出力 "&amp;IF(G32="","　　　",FIXED(G32,1,FALSE))&amp;" kW 以下）"</f>
        <v>※ （２．（１）水力発電システム総出力 　　　 kW 以下）</v>
      </c>
      <c r="E236" s="553"/>
      <c r="F236" s="553"/>
      <c r="G236" s="553"/>
      <c r="H236" s="553"/>
      <c r="I236" s="550"/>
      <c r="J236" s="551"/>
      <c r="K236" s="139"/>
      <c r="L236" s="180"/>
      <c r="M236" s="182"/>
      <c r="N236" s="48"/>
      <c r="O236" s="48"/>
      <c r="P236" s="48"/>
      <c r="Q236" s="48"/>
      <c r="R236" s="48"/>
      <c r="S236" s="48"/>
      <c r="T236" s="48"/>
      <c r="U236" s="48"/>
      <c r="V236" s="48"/>
      <c r="W236" s="48"/>
      <c r="X236" s="48"/>
      <c r="Y236" s="27"/>
      <c r="AA236" s="139"/>
      <c r="AB236" s="180"/>
      <c r="AC236" s="27"/>
      <c r="AD236" s="27"/>
    </row>
    <row r="238" spans="2:30" ht="18" customHeight="1">
      <c r="B238" s="2" t="s">
        <v>2359</v>
      </c>
    </row>
    <row r="239" spans="2:30">
      <c r="B239" s="2" t="s">
        <v>99</v>
      </c>
    </row>
    <row r="240" spans="2:30">
      <c r="C240" s="2" t="s">
        <v>2710</v>
      </c>
    </row>
    <row r="241" spans="2:30" ht="13.5" customHeight="1">
      <c r="N241" s="84"/>
      <c r="O241" s="84"/>
    </row>
    <row r="242" spans="2:30" ht="13.5" customHeight="1">
      <c r="B242" s="2" t="s">
        <v>2360</v>
      </c>
      <c r="N242" s="84"/>
      <c r="O242" s="84"/>
    </row>
    <row r="243" spans="2:30" ht="18" customHeight="1">
      <c r="C243" s="2" t="s">
        <v>2710</v>
      </c>
      <c r="N243" s="84"/>
      <c r="O243" s="84"/>
    </row>
    <row r="244" spans="2:30">
      <c r="N244" s="84"/>
      <c r="O244" s="84"/>
    </row>
    <row r="246" spans="2:30" ht="18" customHeight="1"/>
    <row r="249" spans="2:30">
      <c r="M249" s="84"/>
      <c r="N249" s="84"/>
      <c r="O249" s="84"/>
    </row>
    <row r="252" spans="2:30">
      <c r="N252" s="84"/>
      <c r="O252" s="84"/>
    </row>
    <row r="253" spans="2:30" ht="13.5" customHeight="1">
      <c r="M253" s="97"/>
    </row>
    <row r="254" spans="2:30">
      <c r="M254" s="84"/>
    </row>
    <row r="255" spans="2:30" ht="18" customHeight="1">
      <c r="B255" s="2" t="s">
        <v>2395</v>
      </c>
      <c r="L255" s="48"/>
      <c r="M255" s="48"/>
      <c r="N255" s="48"/>
      <c r="O255" s="48"/>
      <c r="P255" s="48"/>
      <c r="Q255" s="48"/>
      <c r="R255" s="48"/>
      <c r="S255" s="48"/>
      <c r="T255" s="48"/>
      <c r="U255" s="48"/>
      <c r="V255" s="48"/>
      <c r="W255" s="48"/>
      <c r="X255" s="48"/>
      <c r="Y255" s="27"/>
      <c r="AB255" s="48"/>
      <c r="AC255" s="27"/>
      <c r="AD255" s="27"/>
    </row>
    <row r="256" spans="2:30" ht="13.5" customHeight="1">
      <c r="L256" s="48"/>
      <c r="M256" s="48"/>
      <c r="N256" s="48"/>
      <c r="O256" s="48"/>
      <c r="P256" s="48"/>
      <c r="Q256" s="48"/>
      <c r="R256" s="48"/>
      <c r="S256" s="48"/>
      <c r="T256" s="48"/>
      <c r="U256" s="48"/>
      <c r="V256" s="48"/>
      <c r="W256" s="48"/>
      <c r="X256" s="48"/>
      <c r="Y256" s="27"/>
      <c r="AB256" s="48"/>
      <c r="AC256" s="27"/>
      <c r="AD256" s="27"/>
    </row>
    <row r="257" spans="2:30" ht="13.5" customHeight="1">
      <c r="B257" s="2" t="s">
        <v>2802</v>
      </c>
      <c r="L257" s="48"/>
      <c r="M257" s="48"/>
      <c r="N257" s="48"/>
      <c r="O257" s="48"/>
      <c r="P257" s="48"/>
      <c r="Q257" s="48"/>
      <c r="R257" s="48"/>
      <c r="S257" s="48"/>
      <c r="T257" s="48"/>
      <c r="U257" s="48"/>
      <c r="V257" s="48"/>
      <c r="W257" s="48"/>
      <c r="X257" s="48"/>
      <c r="Y257" s="27"/>
      <c r="AB257" s="48"/>
      <c r="AC257" s="27"/>
      <c r="AD257" s="27"/>
    </row>
    <row r="258" spans="2:30" ht="30" customHeight="1">
      <c r="C258" s="1017" t="s">
        <v>2972</v>
      </c>
      <c r="D258" s="1017"/>
      <c r="E258" s="1017"/>
      <c r="F258" s="1017"/>
      <c r="G258" s="1017"/>
      <c r="H258" s="1017"/>
      <c r="I258" s="1017"/>
      <c r="J258" s="1017"/>
      <c r="L258" s="48"/>
      <c r="M258" s="48"/>
      <c r="N258" s="48"/>
      <c r="O258" s="48"/>
      <c r="P258" s="48"/>
      <c r="Q258" s="48"/>
      <c r="R258" s="48"/>
      <c r="S258" s="48"/>
      <c r="T258" s="48"/>
      <c r="U258" s="48"/>
      <c r="V258" s="48"/>
      <c r="W258" s="48"/>
      <c r="X258" s="48"/>
      <c r="Y258" s="27"/>
      <c r="AB258" s="48"/>
      <c r="AC258" s="27"/>
      <c r="AD258" s="27"/>
    </row>
    <row r="259" spans="2:30" ht="13.5" customHeight="1">
      <c r="B259" s="139"/>
      <c r="C259" s="550"/>
      <c r="D259" s="550"/>
      <c r="E259" s="550"/>
      <c r="F259" s="550"/>
      <c r="G259" s="550"/>
      <c r="H259" s="550"/>
      <c r="I259" s="550"/>
      <c r="J259" s="550"/>
      <c r="K259" s="139"/>
      <c r="L259" s="48"/>
      <c r="M259" s="48"/>
      <c r="N259" s="48"/>
      <c r="O259" s="48"/>
      <c r="P259" s="48"/>
      <c r="Q259" s="48"/>
      <c r="R259" s="48"/>
      <c r="S259" s="48"/>
      <c r="T259" s="48"/>
      <c r="U259" s="48"/>
      <c r="V259" s="48"/>
      <c r="W259" s="48"/>
      <c r="X259" s="48"/>
      <c r="Y259" s="27"/>
      <c r="AB259" s="48"/>
      <c r="AC259" s="27"/>
      <c r="AD259" s="27"/>
    </row>
    <row r="260" spans="2:30" ht="13.5" customHeight="1">
      <c r="B260" s="139"/>
      <c r="C260" s="1200" t="s">
        <v>2794</v>
      </c>
      <c r="D260" s="1201"/>
      <c r="E260" s="1135"/>
      <c r="F260" s="1226"/>
      <c r="G260" s="1135"/>
      <c r="H260" s="1226"/>
      <c r="I260" s="1136" t="s">
        <v>2799</v>
      </c>
      <c r="J260" s="1225"/>
      <c r="K260" s="1225"/>
      <c r="L260" s="1225"/>
      <c r="M260" s="48"/>
      <c r="N260" s="48"/>
      <c r="O260" s="48"/>
      <c r="P260" s="48"/>
      <c r="Q260" s="48"/>
      <c r="R260" s="48"/>
      <c r="S260" s="48"/>
      <c r="T260" s="48"/>
      <c r="U260" s="48"/>
      <c r="V260" s="48"/>
      <c r="W260" s="48"/>
      <c r="X260" s="48"/>
      <c r="Y260" s="27"/>
      <c r="AB260" s="48"/>
      <c r="AC260" s="27"/>
      <c r="AD260" s="27"/>
    </row>
    <row r="261" spans="2:30" ht="13.5" customHeight="1">
      <c r="B261" s="139"/>
      <c r="C261" s="1200" t="s">
        <v>2442</v>
      </c>
      <c r="D261" s="1201"/>
      <c r="E261" s="1107"/>
      <c r="F261" s="1222"/>
      <c r="G261" s="1222"/>
      <c r="H261" s="1222"/>
      <c r="I261" s="877"/>
      <c r="J261" s="877"/>
      <c r="K261" s="877"/>
      <c r="L261" s="1223"/>
      <c r="M261" s="48"/>
      <c r="N261" s="48"/>
      <c r="O261" s="48"/>
      <c r="P261" s="48"/>
      <c r="Q261" s="48"/>
      <c r="R261" s="48"/>
      <c r="S261" s="48"/>
      <c r="T261" s="48"/>
      <c r="U261" s="48"/>
      <c r="V261" s="48"/>
      <c r="W261" s="48"/>
      <c r="X261" s="48"/>
      <c r="Y261" s="27"/>
      <c r="AB261" s="48"/>
      <c r="AC261" s="27"/>
      <c r="AD261" s="27"/>
    </row>
    <row r="262" spans="2:30" ht="13.5" customHeight="1">
      <c r="B262" s="139"/>
      <c r="C262" s="1200" t="s">
        <v>2881</v>
      </c>
      <c r="D262" s="1201"/>
      <c r="E262" s="1107"/>
      <c r="F262" s="1222"/>
      <c r="G262" s="1222"/>
      <c r="H262" s="1222"/>
      <c r="I262" s="877"/>
      <c r="J262" s="877"/>
      <c r="K262" s="877"/>
      <c r="L262" s="1223"/>
      <c r="M262" s="48"/>
      <c r="N262" s="48"/>
      <c r="O262" s="48"/>
      <c r="P262" s="48"/>
      <c r="Q262" s="48"/>
      <c r="R262" s="48"/>
      <c r="S262" s="48"/>
      <c r="T262" s="48"/>
      <c r="U262" s="48"/>
      <c r="V262" s="48"/>
      <c r="W262" s="48"/>
      <c r="X262" s="48"/>
      <c r="Y262" s="27"/>
      <c r="AB262" s="48"/>
      <c r="AC262" s="27"/>
      <c r="AD262" s="27"/>
    </row>
    <row r="263" spans="2:30" ht="13.5" customHeight="1">
      <c r="B263" s="139"/>
      <c r="C263" s="1200" t="s">
        <v>2796</v>
      </c>
      <c r="D263" s="1201"/>
      <c r="E263" s="1107"/>
      <c r="F263" s="877"/>
      <c r="G263" s="877"/>
      <c r="H263" s="877"/>
      <c r="I263" s="877"/>
      <c r="J263" s="877"/>
      <c r="K263" s="877"/>
      <c r="L263" s="1223"/>
      <c r="M263" s="48"/>
      <c r="N263" s="48"/>
      <c r="O263" s="48"/>
      <c r="P263" s="48"/>
      <c r="Q263" s="48"/>
      <c r="R263" s="48"/>
      <c r="S263" s="48"/>
      <c r="T263" s="48"/>
      <c r="U263" s="48"/>
      <c r="V263" s="48"/>
      <c r="W263" s="48"/>
      <c r="X263" s="48"/>
      <c r="Y263" s="27"/>
      <c r="AB263" s="48"/>
      <c r="AC263" s="27"/>
      <c r="AD263" s="27"/>
    </row>
    <row r="264" spans="2:30" ht="13.5" customHeight="1">
      <c r="B264" s="139"/>
      <c r="C264" s="1200" t="s">
        <v>506</v>
      </c>
      <c r="D264" s="1201"/>
      <c r="E264" s="1107"/>
      <c r="F264" s="877"/>
      <c r="G264" s="877"/>
      <c r="H264" s="877"/>
      <c r="I264" s="877"/>
      <c r="J264" s="877"/>
      <c r="K264" s="877"/>
      <c r="L264" s="1223"/>
      <c r="M264" s="48"/>
      <c r="N264" s="48"/>
      <c r="O264" s="48"/>
      <c r="P264" s="48"/>
      <c r="Q264" s="48"/>
      <c r="R264" s="48"/>
      <c r="S264" s="48"/>
      <c r="T264" s="48"/>
      <c r="U264" s="48"/>
      <c r="V264" s="48"/>
      <c r="W264" s="48"/>
      <c r="X264" s="48"/>
      <c r="Y264" s="27"/>
      <c r="AB264" s="48"/>
      <c r="AC264" s="27"/>
      <c r="AD264" s="27"/>
    </row>
    <row r="265" spans="2:30" ht="13.5" customHeight="1">
      <c r="B265" s="139"/>
      <c r="C265" s="1200" t="s">
        <v>2797</v>
      </c>
      <c r="D265" s="1201"/>
      <c r="E265" s="1107"/>
      <c r="F265" s="1222"/>
      <c r="G265" s="1222"/>
      <c r="H265" s="1222"/>
      <c r="I265" s="877"/>
      <c r="J265" s="877"/>
      <c r="K265" s="877"/>
      <c r="L265" s="1223"/>
      <c r="M265" s="48"/>
      <c r="N265" s="48"/>
      <c r="O265" s="48"/>
      <c r="P265" s="48"/>
      <c r="Q265" s="48"/>
      <c r="R265" s="48"/>
      <c r="S265" s="48"/>
      <c r="T265" s="48"/>
      <c r="U265" s="48"/>
      <c r="V265" s="48"/>
      <c r="W265" s="48"/>
      <c r="X265" s="48"/>
      <c r="Y265" s="27"/>
      <c r="AB265" s="48"/>
      <c r="AC265" s="27"/>
      <c r="AD265" s="27"/>
    </row>
    <row r="266" spans="2:30" ht="13.5" customHeight="1">
      <c r="B266" s="139"/>
      <c r="C266" s="1200" t="s">
        <v>507</v>
      </c>
      <c r="D266" s="1201"/>
      <c r="E266" s="1107"/>
      <c r="F266" s="1222"/>
      <c r="G266" s="1222"/>
      <c r="H266" s="1222"/>
      <c r="I266" s="877"/>
      <c r="J266" s="877"/>
      <c r="K266" s="877"/>
      <c r="L266" s="1223"/>
      <c r="M266" s="48"/>
      <c r="N266" s="48"/>
      <c r="O266" s="48"/>
      <c r="P266" s="48"/>
      <c r="Q266" s="48"/>
      <c r="R266" s="48"/>
      <c r="S266" s="48"/>
      <c r="T266" s="48"/>
      <c r="U266" s="48"/>
      <c r="V266" s="48"/>
      <c r="W266" s="48"/>
      <c r="X266" s="48"/>
      <c r="Y266" s="27"/>
      <c r="AB266" s="48"/>
      <c r="AC266" s="27"/>
      <c r="AD266" s="27"/>
    </row>
    <row r="267" spans="2:30" ht="13.5" customHeight="1">
      <c r="B267" s="139"/>
      <c r="C267" s="555"/>
      <c r="D267" s="555"/>
      <c r="E267" s="555"/>
      <c r="F267" s="555"/>
      <c r="G267" s="555"/>
      <c r="H267" s="555"/>
      <c r="I267" s="555"/>
      <c r="J267" s="555"/>
      <c r="K267" s="179"/>
      <c r="L267" s="556"/>
      <c r="M267" s="48"/>
      <c r="N267" s="48"/>
      <c r="O267" s="48"/>
      <c r="P267" s="48"/>
      <c r="Q267" s="48"/>
      <c r="R267" s="48"/>
      <c r="S267" s="48"/>
      <c r="T267" s="48"/>
      <c r="U267" s="48"/>
      <c r="V267" s="48"/>
      <c r="W267" s="48"/>
      <c r="X267" s="48"/>
      <c r="Y267" s="27"/>
      <c r="AB267" s="48"/>
      <c r="AC267" s="27"/>
      <c r="AD267" s="27"/>
    </row>
    <row r="268" spans="2:30" ht="13.5" customHeight="1">
      <c r="B268" s="139"/>
      <c r="C268" s="1200" t="s">
        <v>2800</v>
      </c>
      <c r="D268" s="1201"/>
      <c r="E268" s="1135"/>
      <c r="F268" s="1226"/>
      <c r="G268" s="1135"/>
      <c r="H268" s="1226"/>
      <c r="I268" s="1136" t="s">
        <v>2799</v>
      </c>
      <c r="J268" s="1225"/>
      <c r="K268" s="1225"/>
      <c r="L268" s="1225"/>
      <c r="M268" s="48"/>
      <c r="N268" s="48"/>
      <c r="O268" s="48"/>
      <c r="P268" s="48"/>
      <c r="Q268" s="48"/>
      <c r="R268" s="48"/>
      <c r="S268" s="48"/>
      <c r="T268" s="48"/>
      <c r="U268" s="48"/>
      <c r="V268" s="48"/>
      <c r="W268" s="48"/>
      <c r="X268" s="48"/>
      <c r="Y268" s="27"/>
      <c r="AB268" s="48"/>
      <c r="AC268" s="27"/>
      <c r="AD268" s="27"/>
    </row>
    <row r="269" spans="2:30" ht="13.5" customHeight="1">
      <c r="B269" s="139"/>
      <c r="C269" s="1200" t="s">
        <v>2442</v>
      </c>
      <c r="D269" s="1201"/>
      <c r="E269" s="1107"/>
      <c r="F269" s="1222"/>
      <c r="G269" s="1222"/>
      <c r="H269" s="1222"/>
      <c r="I269" s="877"/>
      <c r="J269" s="877"/>
      <c r="K269" s="877"/>
      <c r="L269" s="1223"/>
      <c r="M269" s="48"/>
      <c r="N269" s="48"/>
      <c r="O269" s="48"/>
      <c r="P269" s="48"/>
      <c r="Q269" s="48"/>
      <c r="R269" s="48"/>
      <c r="S269" s="48"/>
      <c r="T269" s="48"/>
      <c r="U269" s="48"/>
      <c r="V269" s="48"/>
      <c r="W269" s="48"/>
      <c r="X269" s="48"/>
      <c r="Y269" s="27"/>
      <c r="AB269" s="48"/>
      <c r="AC269" s="27"/>
      <c r="AD269" s="27"/>
    </row>
    <row r="270" spans="2:30" ht="13.5" customHeight="1">
      <c r="B270" s="139"/>
      <c r="C270" s="1200" t="s">
        <v>2881</v>
      </c>
      <c r="D270" s="1201"/>
      <c r="E270" s="1107"/>
      <c r="F270" s="1222"/>
      <c r="G270" s="1222"/>
      <c r="H270" s="1222"/>
      <c r="I270" s="877"/>
      <c r="J270" s="877"/>
      <c r="K270" s="877"/>
      <c r="L270" s="1223"/>
      <c r="M270" s="48"/>
      <c r="N270" s="48"/>
      <c r="O270" s="48"/>
      <c r="P270" s="48"/>
      <c r="Q270" s="48"/>
      <c r="R270" s="48"/>
      <c r="S270" s="48"/>
      <c r="T270" s="48"/>
      <c r="U270" s="48"/>
      <c r="V270" s="48"/>
      <c r="W270" s="48"/>
      <c r="X270" s="48"/>
      <c r="Y270" s="27"/>
      <c r="AB270" s="48"/>
      <c r="AC270" s="27"/>
      <c r="AD270" s="27"/>
    </row>
    <row r="271" spans="2:30" ht="13.5" customHeight="1">
      <c r="B271" s="139"/>
      <c r="C271" s="1200" t="s">
        <v>2796</v>
      </c>
      <c r="D271" s="1201"/>
      <c r="E271" s="1107"/>
      <c r="F271" s="1222"/>
      <c r="G271" s="1222"/>
      <c r="H271" s="1222"/>
      <c r="I271" s="877"/>
      <c r="J271" s="877"/>
      <c r="K271" s="877"/>
      <c r="L271" s="1223"/>
      <c r="M271" s="48"/>
      <c r="N271" s="48"/>
      <c r="O271" s="48"/>
      <c r="P271" s="48"/>
      <c r="Q271" s="48"/>
      <c r="R271" s="48"/>
      <c r="S271" s="48"/>
      <c r="T271" s="48"/>
      <c r="U271" s="48"/>
      <c r="V271" s="48"/>
      <c r="W271" s="48"/>
      <c r="X271" s="48"/>
      <c r="Y271" s="27"/>
      <c r="AB271" s="48"/>
      <c r="AC271" s="27"/>
      <c r="AD271" s="27"/>
    </row>
    <row r="272" spans="2:30" ht="13.5" customHeight="1">
      <c r="B272" s="139"/>
      <c r="C272" s="1200" t="s">
        <v>506</v>
      </c>
      <c r="D272" s="1201"/>
      <c r="E272" s="1107"/>
      <c r="F272" s="877"/>
      <c r="G272" s="877"/>
      <c r="H272" s="877"/>
      <c r="I272" s="877"/>
      <c r="J272" s="877"/>
      <c r="K272" s="877"/>
      <c r="L272" s="1223"/>
      <c r="M272" s="48"/>
      <c r="N272" s="48"/>
      <c r="O272" s="48"/>
      <c r="P272" s="48"/>
      <c r="Q272" s="48"/>
      <c r="R272" s="48"/>
      <c r="S272" s="48"/>
      <c r="T272" s="48"/>
      <c r="U272" s="48"/>
      <c r="V272" s="48"/>
      <c r="W272" s="48"/>
      <c r="X272" s="48"/>
      <c r="Y272" s="27"/>
      <c r="AB272" s="48"/>
      <c r="AC272" s="27"/>
      <c r="AD272" s="27"/>
    </row>
    <row r="273" spans="2:30" ht="13.5" customHeight="1">
      <c r="B273" s="139"/>
      <c r="C273" s="1200" t="s">
        <v>2797</v>
      </c>
      <c r="D273" s="1201"/>
      <c r="E273" s="1107"/>
      <c r="F273" s="1222"/>
      <c r="G273" s="1222"/>
      <c r="H273" s="1222"/>
      <c r="I273" s="877"/>
      <c r="J273" s="877"/>
      <c r="K273" s="877"/>
      <c r="L273" s="1223"/>
      <c r="M273" s="48"/>
      <c r="N273" s="48"/>
      <c r="O273" s="48"/>
      <c r="P273" s="48"/>
      <c r="Q273" s="48"/>
      <c r="R273" s="48"/>
      <c r="S273" s="48"/>
      <c r="T273" s="48"/>
      <c r="U273" s="48"/>
      <c r="V273" s="48"/>
      <c r="W273" s="48"/>
      <c r="X273" s="48"/>
      <c r="Y273" s="27"/>
      <c r="AB273" s="48"/>
      <c r="AC273" s="27"/>
      <c r="AD273" s="27"/>
    </row>
    <row r="274" spans="2:30" ht="13.5" customHeight="1">
      <c r="B274" s="139"/>
      <c r="C274" s="1200" t="s">
        <v>507</v>
      </c>
      <c r="D274" s="1201"/>
      <c r="E274" s="1107"/>
      <c r="F274" s="1222"/>
      <c r="G274" s="1222"/>
      <c r="H274" s="1222"/>
      <c r="I274" s="877"/>
      <c r="J274" s="877"/>
      <c r="K274" s="877"/>
      <c r="L274" s="1223"/>
      <c r="M274" s="48"/>
      <c r="N274" s="48"/>
      <c r="O274" s="48"/>
      <c r="P274" s="48"/>
      <c r="Q274" s="48"/>
      <c r="R274" s="48"/>
      <c r="S274" s="48"/>
      <c r="T274" s="48"/>
      <c r="U274" s="48"/>
      <c r="V274" s="48"/>
      <c r="W274" s="48"/>
      <c r="X274" s="48"/>
      <c r="Y274" s="27"/>
      <c r="AB274" s="48"/>
      <c r="AC274" s="27"/>
      <c r="AD274" s="27"/>
    </row>
    <row r="275" spans="2:30" ht="13.5" customHeight="1">
      <c r="B275" s="139"/>
      <c r="C275" s="555"/>
      <c r="D275" s="555"/>
      <c r="E275" s="555"/>
      <c r="F275" s="555"/>
      <c r="G275" s="555"/>
      <c r="H275" s="555"/>
      <c r="I275" s="555"/>
      <c r="J275" s="555"/>
      <c r="K275" s="179"/>
      <c r="L275" s="556"/>
      <c r="M275" s="48"/>
      <c r="N275" s="48"/>
      <c r="O275" s="48"/>
      <c r="P275" s="48"/>
      <c r="Q275" s="48"/>
      <c r="R275" s="48"/>
      <c r="S275" s="48"/>
      <c r="T275" s="48"/>
      <c r="U275" s="48"/>
      <c r="V275" s="48"/>
      <c r="W275" s="48"/>
      <c r="X275" s="48"/>
      <c r="Y275" s="27"/>
      <c r="AB275" s="48"/>
      <c r="AC275" s="27"/>
      <c r="AD275" s="27"/>
    </row>
    <row r="276" spans="2:30" ht="13.5" customHeight="1">
      <c r="B276" s="139"/>
      <c r="C276" s="1200" t="s">
        <v>2800</v>
      </c>
      <c r="D276" s="1201"/>
      <c r="E276" s="1135"/>
      <c r="F276" s="1226"/>
      <c r="G276" s="1135"/>
      <c r="H276" s="1226"/>
      <c r="I276" s="1136" t="s">
        <v>2799</v>
      </c>
      <c r="J276" s="1225"/>
      <c r="K276" s="1225"/>
      <c r="L276" s="1225"/>
      <c r="M276" s="159"/>
      <c r="N276" s="161"/>
      <c r="O276" s="161"/>
      <c r="P276" s="161"/>
      <c r="Q276" s="161"/>
      <c r="R276" s="161"/>
      <c r="S276" s="161"/>
      <c r="T276" s="48"/>
      <c r="U276" s="48"/>
      <c r="V276" s="48"/>
      <c r="W276" s="48"/>
      <c r="X276" s="48"/>
      <c r="Y276" s="27"/>
      <c r="AB276" s="48"/>
      <c r="AC276" s="27"/>
      <c r="AD276" s="27"/>
    </row>
    <row r="277" spans="2:30" ht="13.5" customHeight="1">
      <c r="B277" s="139"/>
      <c r="C277" s="1200" t="s">
        <v>2442</v>
      </c>
      <c r="D277" s="1201"/>
      <c r="E277" s="1107"/>
      <c r="F277" s="1222"/>
      <c r="G277" s="1222"/>
      <c r="H277" s="1222"/>
      <c r="I277" s="877"/>
      <c r="J277" s="877"/>
      <c r="K277" s="877"/>
      <c r="L277" s="1223"/>
      <c r="M277" s="48"/>
      <c r="N277" s="48"/>
      <c r="O277" s="48"/>
      <c r="P277" s="48"/>
      <c r="Q277" s="48"/>
      <c r="R277" s="48"/>
      <c r="S277" s="48"/>
      <c r="T277" s="48"/>
      <c r="U277" s="48"/>
      <c r="V277" s="48"/>
      <c r="W277" s="48"/>
      <c r="X277" s="48"/>
      <c r="Y277" s="27"/>
      <c r="AB277" s="48"/>
      <c r="AC277" s="27"/>
      <c r="AD277" s="27"/>
    </row>
    <row r="278" spans="2:30" ht="13.5" customHeight="1">
      <c r="B278" s="139"/>
      <c r="C278" s="1200" t="s">
        <v>2881</v>
      </c>
      <c r="D278" s="1201"/>
      <c r="E278" s="1107"/>
      <c r="F278" s="1222"/>
      <c r="G278" s="1222"/>
      <c r="H278" s="1222"/>
      <c r="I278" s="877"/>
      <c r="J278" s="877"/>
      <c r="K278" s="877"/>
      <c r="L278" s="1223"/>
      <c r="M278" s="48"/>
      <c r="N278" s="48"/>
      <c r="O278" s="48"/>
      <c r="P278" s="48"/>
      <c r="Q278" s="48"/>
      <c r="R278" s="48"/>
      <c r="S278" s="48"/>
      <c r="T278" s="48"/>
      <c r="U278" s="48"/>
      <c r="V278" s="48"/>
      <c r="W278" s="48"/>
      <c r="X278" s="48"/>
      <c r="Y278" s="27"/>
      <c r="AB278" s="48"/>
      <c r="AC278" s="27"/>
      <c r="AD278" s="27"/>
    </row>
    <row r="279" spans="2:30" ht="13.5" customHeight="1">
      <c r="B279" s="139"/>
      <c r="C279" s="1200" t="s">
        <v>2796</v>
      </c>
      <c r="D279" s="1201"/>
      <c r="E279" s="1107"/>
      <c r="F279" s="1222"/>
      <c r="G279" s="1222"/>
      <c r="H279" s="1222"/>
      <c r="I279" s="877"/>
      <c r="J279" s="877"/>
      <c r="K279" s="877"/>
      <c r="L279" s="1223"/>
      <c r="M279" s="48"/>
      <c r="N279" s="48"/>
      <c r="O279" s="48"/>
      <c r="P279" s="48"/>
      <c r="Q279" s="48"/>
      <c r="R279" s="48"/>
      <c r="S279" s="48"/>
      <c r="T279" s="48"/>
      <c r="U279" s="48"/>
      <c r="V279" s="48"/>
      <c r="W279" s="48"/>
      <c r="X279" s="48"/>
      <c r="Y279" s="27"/>
      <c r="AB279" s="48"/>
      <c r="AC279" s="27"/>
      <c r="AD279" s="27"/>
    </row>
    <row r="280" spans="2:30" ht="13.5" customHeight="1">
      <c r="B280" s="139"/>
      <c r="C280" s="1200" t="s">
        <v>506</v>
      </c>
      <c r="D280" s="1201"/>
      <c r="E280" s="1107"/>
      <c r="F280" s="877"/>
      <c r="G280" s="877"/>
      <c r="H280" s="877"/>
      <c r="I280" s="877"/>
      <c r="J280" s="877"/>
      <c r="K280" s="877"/>
      <c r="L280" s="1223"/>
      <c r="M280" s="48"/>
      <c r="N280" s="48"/>
      <c r="O280" s="48"/>
      <c r="P280" s="48"/>
      <c r="Q280" s="48"/>
      <c r="R280" s="48"/>
      <c r="S280" s="48"/>
      <c r="T280" s="48"/>
      <c r="U280" s="48"/>
      <c r="V280" s="48"/>
      <c r="W280" s="48"/>
      <c r="X280" s="48"/>
      <c r="Y280" s="27"/>
      <c r="AB280" s="48"/>
      <c r="AC280" s="27"/>
      <c r="AD280" s="27"/>
    </row>
    <row r="281" spans="2:30" ht="13.5" customHeight="1">
      <c r="B281" s="139"/>
      <c r="C281" s="1200" t="s">
        <v>2797</v>
      </c>
      <c r="D281" s="1201"/>
      <c r="E281" s="1107"/>
      <c r="F281" s="1222"/>
      <c r="G281" s="1222"/>
      <c r="H281" s="1222"/>
      <c r="I281" s="877"/>
      <c r="J281" s="877"/>
      <c r="K281" s="877"/>
      <c r="L281" s="1223"/>
      <c r="M281" s="48"/>
      <c r="N281" s="48"/>
      <c r="O281" s="48"/>
      <c r="P281" s="48"/>
      <c r="Q281" s="48"/>
      <c r="R281" s="48"/>
      <c r="S281" s="48"/>
      <c r="T281" s="48"/>
      <c r="U281" s="48"/>
      <c r="V281" s="48"/>
      <c r="W281" s="48"/>
      <c r="X281" s="48"/>
      <c r="Y281" s="27"/>
      <c r="AB281" s="48"/>
      <c r="AC281" s="27"/>
      <c r="AD281" s="27"/>
    </row>
    <row r="282" spans="2:30" ht="13.5" customHeight="1">
      <c r="B282" s="139"/>
      <c r="C282" s="1200" t="s">
        <v>507</v>
      </c>
      <c r="D282" s="1201"/>
      <c r="E282" s="1107"/>
      <c r="F282" s="1222"/>
      <c r="G282" s="1222"/>
      <c r="H282" s="1222"/>
      <c r="I282" s="877"/>
      <c r="J282" s="877"/>
      <c r="K282" s="877"/>
      <c r="L282" s="1223"/>
      <c r="M282" s="48"/>
      <c r="N282" s="48"/>
      <c r="O282" s="48"/>
      <c r="P282" s="48"/>
      <c r="Q282" s="48"/>
      <c r="R282" s="48"/>
      <c r="S282" s="48"/>
      <c r="T282" s="48"/>
      <c r="U282" s="48"/>
      <c r="V282" s="48"/>
      <c r="W282" s="48"/>
      <c r="X282" s="48"/>
      <c r="Y282" s="27"/>
      <c r="AB282" s="48"/>
      <c r="AC282" s="27"/>
      <c r="AD282" s="27"/>
    </row>
    <row r="283" spans="2:30" ht="13.5" customHeight="1">
      <c r="B283" s="139"/>
      <c r="C283" s="555"/>
      <c r="D283" s="555"/>
      <c r="E283" s="555"/>
      <c r="F283" s="555"/>
      <c r="G283" s="555"/>
      <c r="H283" s="555"/>
      <c r="I283" s="555"/>
      <c r="J283" s="555"/>
      <c r="K283" s="179"/>
      <c r="L283" s="556"/>
      <c r="M283" s="48"/>
      <c r="N283" s="48"/>
      <c r="O283" s="48"/>
      <c r="P283" s="48"/>
      <c r="Q283" s="48"/>
      <c r="R283" s="48"/>
      <c r="S283" s="48"/>
      <c r="T283" s="48"/>
      <c r="U283" s="48"/>
      <c r="V283" s="48"/>
      <c r="W283" s="48"/>
      <c r="X283" s="48"/>
      <c r="Y283" s="27"/>
      <c r="AB283" s="48"/>
      <c r="AC283" s="27"/>
      <c r="AD283" s="27"/>
    </row>
    <row r="284" spans="2:30" ht="13.5" customHeight="1">
      <c r="B284" s="139"/>
      <c r="C284" s="1200" t="s">
        <v>2801</v>
      </c>
      <c r="D284" s="1201"/>
      <c r="E284" s="1200"/>
      <c r="F284" s="1201"/>
      <c r="G284" s="1202"/>
      <c r="H284" s="1202"/>
      <c r="I284" s="1202"/>
      <c r="J284" s="1202"/>
      <c r="K284" s="1202"/>
      <c r="L284" s="1202"/>
      <c r="M284" s="48"/>
      <c r="N284" s="48"/>
      <c r="O284" s="48"/>
      <c r="P284" s="48"/>
      <c r="Q284" s="48"/>
      <c r="R284" s="48"/>
      <c r="S284" s="48"/>
      <c r="T284" s="48"/>
      <c r="U284" s="48"/>
      <c r="V284" s="48"/>
      <c r="W284" s="48"/>
      <c r="X284" s="48"/>
      <c r="Y284" s="27"/>
      <c r="AB284" s="48"/>
      <c r="AC284" s="27"/>
      <c r="AD284" s="27"/>
    </row>
    <row r="285" spans="2:30" ht="13.5" customHeight="1">
      <c r="B285" s="139"/>
      <c r="C285" s="1200" t="s">
        <v>2442</v>
      </c>
      <c r="D285" s="1201"/>
      <c r="E285" s="1113"/>
      <c r="F285" s="1224"/>
      <c r="G285" s="1225"/>
      <c r="H285" s="1225"/>
      <c r="I285" s="1202"/>
      <c r="J285" s="1202"/>
      <c r="K285" s="1202"/>
      <c r="L285" s="1202"/>
      <c r="M285" s="48"/>
      <c r="N285" s="48"/>
      <c r="O285" s="48"/>
      <c r="P285" s="48"/>
      <c r="Q285" s="48"/>
      <c r="R285" s="48"/>
      <c r="S285" s="48"/>
      <c r="T285" s="48"/>
      <c r="U285" s="48"/>
      <c r="V285" s="48"/>
      <c r="W285" s="48"/>
      <c r="X285" s="48"/>
      <c r="Y285" s="27"/>
      <c r="AB285" s="48"/>
      <c r="AC285" s="27"/>
      <c r="AD285" s="27"/>
    </row>
    <row r="286" spans="2:30" ht="13.5" customHeight="1">
      <c r="B286" s="139"/>
      <c r="C286" s="1200" t="s">
        <v>2881</v>
      </c>
      <c r="D286" s="1201"/>
      <c r="E286" s="1113"/>
      <c r="F286" s="1225"/>
      <c r="G286" s="1225"/>
      <c r="H286" s="1225"/>
      <c r="I286" s="1202"/>
      <c r="J286" s="1202"/>
      <c r="K286" s="1202"/>
      <c r="L286" s="1202"/>
      <c r="M286" s="48"/>
      <c r="N286" s="48"/>
      <c r="O286" s="48"/>
      <c r="P286" s="48"/>
      <c r="Q286" s="48"/>
      <c r="R286" s="48"/>
      <c r="S286" s="48"/>
      <c r="T286" s="48"/>
      <c r="U286" s="48"/>
      <c r="V286" s="48"/>
      <c r="W286" s="48"/>
      <c r="X286" s="48"/>
      <c r="Y286" s="27"/>
      <c r="AB286" s="48"/>
      <c r="AC286" s="27"/>
      <c r="AD286" s="27"/>
    </row>
    <row r="287" spans="2:30" ht="13.5" customHeight="1">
      <c r="B287" s="139"/>
      <c r="C287" s="1200" t="s">
        <v>2796</v>
      </c>
      <c r="D287" s="1201"/>
      <c r="E287" s="1113"/>
      <c r="F287" s="1225"/>
      <c r="G287" s="1225"/>
      <c r="H287" s="1225"/>
      <c r="I287" s="1202"/>
      <c r="J287" s="1202"/>
      <c r="K287" s="1202"/>
      <c r="L287" s="1202"/>
      <c r="M287" s="48"/>
      <c r="N287" s="48"/>
      <c r="O287" s="48"/>
      <c r="P287" s="48"/>
      <c r="Q287" s="48"/>
      <c r="R287" s="48"/>
      <c r="S287" s="48"/>
      <c r="T287" s="48"/>
      <c r="U287" s="48"/>
      <c r="V287" s="48"/>
      <c r="W287" s="48"/>
      <c r="X287" s="48"/>
      <c r="Y287" s="27"/>
      <c r="AB287" s="48"/>
      <c r="AC287" s="27"/>
      <c r="AD287" s="27"/>
    </row>
    <row r="288" spans="2:30" ht="13.5" customHeight="1">
      <c r="B288" s="139"/>
      <c r="C288" s="1200" t="s">
        <v>506</v>
      </c>
      <c r="D288" s="1201"/>
      <c r="E288" s="1113"/>
      <c r="F288" s="1202"/>
      <c r="G288" s="1202"/>
      <c r="H288" s="1202"/>
      <c r="I288" s="1202"/>
      <c r="J288" s="1202"/>
      <c r="K288" s="1202"/>
      <c r="L288" s="1202"/>
      <c r="M288" s="48"/>
      <c r="N288" s="48"/>
      <c r="O288" s="48"/>
      <c r="P288" s="48"/>
      <c r="Q288" s="48"/>
      <c r="R288" s="48"/>
      <c r="S288" s="48"/>
      <c r="T288" s="48"/>
      <c r="U288" s="48"/>
      <c r="V288" s="48"/>
      <c r="W288" s="48"/>
      <c r="X288" s="48"/>
      <c r="Y288" s="27"/>
      <c r="AB288" s="48"/>
      <c r="AC288" s="27"/>
      <c r="AD288" s="27"/>
    </row>
    <row r="289" spans="2:30" ht="13.5" customHeight="1">
      <c r="B289" s="139"/>
      <c r="C289" s="1200" t="s">
        <v>2797</v>
      </c>
      <c r="D289" s="1201"/>
      <c r="E289" s="1113"/>
      <c r="F289" s="1224"/>
      <c r="G289" s="1225"/>
      <c r="H289" s="1225"/>
      <c r="I289" s="1202"/>
      <c r="J289" s="1202"/>
      <c r="K289" s="1202"/>
      <c r="L289" s="1202"/>
      <c r="M289" s="48"/>
      <c r="N289" s="48"/>
      <c r="O289" s="48"/>
      <c r="P289" s="48"/>
      <c r="Q289" s="48"/>
      <c r="R289" s="48"/>
      <c r="S289" s="48"/>
      <c r="T289" s="48"/>
      <c r="U289" s="48"/>
      <c r="V289" s="48"/>
      <c r="W289" s="48"/>
      <c r="X289" s="48"/>
      <c r="Y289" s="27"/>
      <c r="AB289" s="48"/>
      <c r="AC289" s="27"/>
      <c r="AD289" s="27"/>
    </row>
    <row r="290" spans="2:30" ht="13.5" customHeight="1">
      <c r="B290" s="139"/>
      <c r="C290" s="1200" t="s">
        <v>507</v>
      </c>
      <c r="D290" s="1201"/>
      <c r="E290" s="1113"/>
      <c r="F290" s="1113"/>
      <c r="G290" s="1113"/>
      <c r="H290" s="1113"/>
      <c r="I290" s="1202"/>
      <c r="J290" s="1202"/>
      <c r="K290" s="1202"/>
      <c r="L290" s="1202"/>
      <c r="M290" s="48"/>
      <c r="N290" s="48"/>
      <c r="O290" s="48"/>
      <c r="P290" s="48"/>
      <c r="Q290" s="48"/>
      <c r="R290" s="48"/>
      <c r="S290" s="48"/>
      <c r="T290" s="48"/>
      <c r="U290" s="48"/>
      <c r="V290" s="48"/>
      <c r="W290" s="48"/>
      <c r="X290" s="48"/>
      <c r="Y290" s="27"/>
      <c r="AB290" s="48"/>
      <c r="AC290" s="27"/>
      <c r="AD290" s="27"/>
    </row>
    <row r="291" spans="2:30" ht="13.5" customHeight="1">
      <c r="B291" s="139"/>
      <c r="C291" s="555"/>
      <c r="D291" s="555"/>
      <c r="E291" s="555"/>
      <c r="F291" s="555"/>
      <c r="G291" s="555"/>
      <c r="H291" s="555"/>
      <c r="I291" s="555"/>
      <c r="J291" s="555"/>
      <c r="K291" s="179"/>
      <c r="L291" s="556"/>
      <c r="M291" s="48"/>
      <c r="N291" s="48"/>
      <c r="O291" s="48"/>
      <c r="P291" s="48"/>
      <c r="Q291" s="48"/>
      <c r="R291" s="48"/>
      <c r="S291" s="48"/>
      <c r="T291" s="48"/>
      <c r="U291" s="48"/>
      <c r="V291" s="48"/>
      <c r="W291" s="48"/>
      <c r="X291" s="48"/>
      <c r="Y291" s="27"/>
      <c r="AB291" s="48"/>
      <c r="AC291" s="27"/>
      <c r="AD291" s="27"/>
    </row>
    <row r="292" spans="2:30" ht="13.5" customHeight="1">
      <c r="B292" s="2" t="s">
        <v>2420</v>
      </c>
      <c r="D292" s="34"/>
      <c r="E292" s="34"/>
      <c r="F292" s="36"/>
      <c r="G292" s="34"/>
      <c r="H292" s="34"/>
      <c r="K292" s="139"/>
      <c r="L292" s="48"/>
      <c r="M292" s="48"/>
      <c r="N292" s="48"/>
      <c r="O292" s="48"/>
      <c r="P292" s="48"/>
      <c r="Q292" s="48"/>
      <c r="R292" s="48"/>
      <c r="S292" s="48"/>
      <c r="T292" s="48"/>
      <c r="U292" s="48"/>
      <c r="V292" s="48"/>
      <c r="W292" s="48"/>
      <c r="X292" s="48"/>
      <c r="Y292" s="27"/>
      <c r="AA292" s="139"/>
      <c r="AB292" s="48"/>
      <c r="AC292" s="27"/>
      <c r="AD292" s="27"/>
    </row>
    <row r="293" spans="2:30" ht="13.5" customHeight="1">
      <c r="B293" s="47" t="s">
        <v>2803</v>
      </c>
      <c r="D293" s="34"/>
      <c r="E293" s="34"/>
      <c r="F293" s="36"/>
      <c r="G293" s="34"/>
      <c r="H293" s="34"/>
      <c r="K293" s="139"/>
      <c r="L293" s="48"/>
      <c r="M293" s="48"/>
      <c r="N293" s="48"/>
      <c r="O293" s="48"/>
      <c r="P293" s="48"/>
      <c r="Q293" s="48"/>
      <c r="R293" s="48"/>
      <c r="S293" s="48"/>
      <c r="T293" s="48"/>
      <c r="U293" s="48"/>
      <c r="V293" s="48"/>
      <c r="W293" s="48"/>
      <c r="X293" s="48"/>
      <c r="Y293" s="27"/>
      <c r="AA293" s="139"/>
      <c r="AB293" s="48"/>
      <c r="AC293" s="27"/>
      <c r="AD293" s="27"/>
    </row>
    <row r="294" spans="2:30" ht="13.5" customHeight="1">
      <c r="C294" s="1125"/>
      <c r="D294" s="1203"/>
      <c r="E294" s="1203"/>
      <c r="F294" s="1203"/>
      <c r="G294" s="1203"/>
      <c r="H294" s="1203"/>
      <c r="I294" s="1203"/>
      <c r="J294" s="1204"/>
      <c r="K294" s="139"/>
      <c r="L294" s="48"/>
      <c r="M294" s="48"/>
      <c r="N294" s="48"/>
      <c r="O294" s="48"/>
      <c r="P294" s="48"/>
      <c r="Q294" s="48"/>
      <c r="R294" s="48"/>
      <c r="S294" s="48"/>
      <c r="T294" s="48"/>
      <c r="U294" s="48"/>
      <c r="V294" s="48"/>
      <c r="W294" s="48"/>
      <c r="X294" s="48"/>
      <c r="Y294" s="27"/>
      <c r="AA294" s="139"/>
      <c r="AB294" s="48"/>
      <c r="AC294" s="557"/>
      <c r="AD294" s="27"/>
    </row>
    <row r="295" spans="2:30" ht="13.5" customHeight="1">
      <c r="C295" s="1205"/>
      <c r="D295" s="1206"/>
      <c r="E295" s="1206"/>
      <c r="F295" s="1206"/>
      <c r="G295" s="1206"/>
      <c r="H295" s="1206"/>
      <c r="I295" s="1206"/>
      <c r="J295" s="1207"/>
      <c r="K295" s="139"/>
      <c r="L295" s="48"/>
      <c r="M295" s="48"/>
      <c r="N295" s="48"/>
      <c r="O295" s="48"/>
      <c r="P295" s="48"/>
      <c r="Q295" s="48"/>
      <c r="R295" s="48"/>
      <c r="S295" s="48"/>
      <c r="T295" s="48"/>
      <c r="U295" s="48"/>
      <c r="V295" s="48"/>
      <c r="W295" s="48"/>
      <c r="X295" s="48"/>
      <c r="Y295" s="27"/>
      <c r="AA295" s="139"/>
      <c r="AB295" s="48"/>
      <c r="AC295" s="27"/>
      <c r="AD295" s="27"/>
    </row>
    <row r="296" spans="2:30" ht="13.5" customHeight="1">
      <c r="C296" s="1205"/>
      <c r="D296" s="1206"/>
      <c r="E296" s="1206"/>
      <c r="F296" s="1206"/>
      <c r="G296" s="1206"/>
      <c r="H296" s="1206"/>
      <c r="I296" s="1206"/>
      <c r="J296" s="1207"/>
      <c r="K296" s="139"/>
      <c r="L296" s="48"/>
      <c r="M296" s="48"/>
      <c r="N296" s="48"/>
      <c r="O296" s="48"/>
      <c r="P296" s="48"/>
      <c r="Q296" s="48"/>
      <c r="R296" s="48"/>
      <c r="S296" s="48"/>
      <c r="T296" s="48"/>
      <c r="U296" s="48"/>
      <c r="V296" s="48"/>
      <c r="W296" s="48"/>
      <c r="X296" s="48"/>
      <c r="Y296" s="27"/>
      <c r="AA296" s="139"/>
      <c r="AB296" s="48"/>
      <c r="AC296" s="27"/>
      <c r="AD296" s="27"/>
    </row>
    <row r="297" spans="2:30" ht="13.5" customHeight="1">
      <c r="C297" s="1205"/>
      <c r="D297" s="1206"/>
      <c r="E297" s="1206"/>
      <c r="F297" s="1206"/>
      <c r="G297" s="1206"/>
      <c r="H297" s="1206"/>
      <c r="I297" s="1206"/>
      <c r="J297" s="1207"/>
      <c r="K297" s="139"/>
      <c r="L297" s="48"/>
      <c r="M297" s="48"/>
      <c r="N297" s="48"/>
      <c r="O297" s="48"/>
      <c r="P297" s="48"/>
      <c r="Q297" s="48"/>
      <c r="R297" s="48"/>
      <c r="S297" s="48"/>
      <c r="T297" s="48"/>
      <c r="U297" s="48"/>
      <c r="V297" s="48"/>
      <c r="W297" s="48"/>
      <c r="X297" s="48"/>
      <c r="Y297" s="27"/>
      <c r="AA297" s="139"/>
      <c r="AB297" s="48"/>
      <c r="AC297" s="27"/>
      <c r="AD297" s="27"/>
    </row>
    <row r="298" spans="2:30" ht="13.5" customHeight="1">
      <c r="C298" s="1205"/>
      <c r="D298" s="1206"/>
      <c r="E298" s="1206"/>
      <c r="F298" s="1206"/>
      <c r="G298" s="1206"/>
      <c r="H298" s="1206"/>
      <c r="I298" s="1206"/>
      <c r="J298" s="1207"/>
      <c r="K298" s="139"/>
      <c r="L298" s="48"/>
      <c r="M298" s="48"/>
      <c r="N298" s="48"/>
      <c r="O298" s="48"/>
      <c r="P298" s="48"/>
      <c r="Q298" s="48"/>
      <c r="R298" s="48"/>
      <c r="S298" s="48"/>
      <c r="T298" s="48"/>
      <c r="U298" s="48"/>
      <c r="V298" s="48"/>
      <c r="W298" s="48"/>
      <c r="X298" s="48"/>
      <c r="Y298" s="27"/>
      <c r="AA298" s="139"/>
      <c r="AB298" s="48"/>
      <c r="AC298" s="27"/>
      <c r="AD298" s="27"/>
    </row>
    <row r="299" spans="2:30" ht="13.5" customHeight="1">
      <c r="C299" s="1205"/>
      <c r="D299" s="1206"/>
      <c r="E299" s="1206"/>
      <c r="F299" s="1206"/>
      <c r="G299" s="1206"/>
      <c r="H299" s="1206"/>
      <c r="I299" s="1206"/>
      <c r="J299" s="1207"/>
      <c r="K299" s="139"/>
      <c r="L299" s="48"/>
      <c r="M299" s="48"/>
      <c r="N299" s="48"/>
      <c r="O299" s="48"/>
      <c r="P299" s="48"/>
      <c r="Q299" s="48"/>
      <c r="R299" s="48"/>
      <c r="S299" s="48"/>
      <c r="T299" s="48"/>
      <c r="U299" s="48"/>
      <c r="V299" s="48"/>
      <c r="W299" s="48"/>
      <c r="X299" s="48"/>
      <c r="Y299" s="27"/>
      <c r="AA299" s="139"/>
      <c r="AB299" s="48"/>
      <c r="AC299" s="27"/>
      <c r="AD299" s="27"/>
    </row>
    <row r="300" spans="2:30" ht="13.5" customHeight="1">
      <c r="C300" s="1208"/>
      <c r="D300" s="1209"/>
      <c r="E300" s="1209"/>
      <c r="F300" s="1209"/>
      <c r="G300" s="1209"/>
      <c r="H300" s="1209"/>
      <c r="I300" s="1209"/>
      <c r="J300" s="1210"/>
      <c r="K300" s="139"/>
      <c r="L300" s="48"/>
      <c r="M300" s="48"/>
      <c r="N300" s="48"/>
      <c r="O300" s="48"/>
      <c r="P300" s="48"/>
      <c r="Q300" s="48"/>
      <c r="R300" s="48"/>
      <c r="S300" s="48"/>
      <c r="T300" s="48"/>
      <c r="U300" s="48"/>
      <c r="V300" s="48"/>
      <c r="W300" s="48"/>
      <c r="X300" s="48"/>
      <c r="Y300" s="27"/>
      <c r="AA300" s="139"/>
      <c r="AB300" s="48"/>
      <c r="AC300" s="27"/>
      <c r="AD300" s="27"/>
    </row>
    <row r="301" spans="2:30" ht="13.5" customHeight="1">
      <c r="C301" s="568"/>
      <c r="D301" s="568"/>
      <c r="E301" s="568"/>
      <c r="F301" s="568"/>
      <c r="G301" s="568"/>
      <c r="H301" s="568"/>
      <c r="I301" s="568"/>
      <c r="J301" s="568"/>
      <c r="K301" s="139"/>
      <c r="L301" s="48"/>
      <c r="M301" s="48"/>
      <c r="N301" s="48"/>
      <c r="O301" s="48"/>
      <c r="P301" s="48"/>
      <c r="Q301" s="48"/>
      <c r="R301" s="48"/>
      <c r="S301" s="48"/>
      <c r="T301" s="48"/>
      <c r="U301" s="48"/>
      <c r="V301" s="48"/>
      <c r="W301" s="48"/>
      <c r="X301" s="48"/>
      <c r="Y301" s="27"/>
      <c r="AA301" s="139"/>
      <c r="AB301" s="48"/>
      <c r="AC301" s="27"/>
      <c r="AD301" s="27"/>
    </row>
    <row r="302" spans="2:30" ht="18" customHeight="1">
      <c r="B302" s="139"/>
      <c r="C302" s="141" t="s">
        <v>2808</v>
      </c>
      <c r="D302" s="179"/>
      <c r="E302" s="179"/>
      <c r="F302" s="179"/>
      <c r="G302" s="179"/>
      <c r="H302" s="179"/>
      <c r="I302" s="179"/>
      <c r="J302" s="179"/>
      <c r="K302" s="139"/>
      <c r="L302" s="48"/>
      <c r="M302" s="48"/>
      <c r="N302" s="48"/>
      <c r="O302" s="48"/>
      <c r="P302" s="48"/>
      <c r="Q302" s="48"/>
      <c r="R302" s="48"/>
      <c r="S302" s="48"/>
      <c r="T302" s="48"/>
      <c r="U302" s="48"/>
      <c r="V302" s="48"/>
      <c r="W302" s="48"/>
      <c r="X302" s="48"/>
      <c r="Y302" s="27"/>
      <c r="AB302" s="48"/>
      <c r="AC302" s="27"/>
      <c r="AD302" s="27"/>
    </row>
    <row r="303" spans="2:30" ht="13.5" customHeight="1">
      <c r="B303" s="139"/>
      <c r="C303" s="998"/>
      <c r="D303" s="999"/>
      <c r="E303" s="999"/>
      <c r="F303" s="999"/>
      <c r="G303" s="999"/>
      <c r="H303" s="999"/>
      <c r="I303" s="999"/>
      <c r="J303" s="1000"/>
      <c r="K303" s="139"/>
      <c r="L303" s="48"/>
      <c r="M303" s="48"/>
      <c r="N303" s="48"/>
      <c r="O303" s="48"/>
      <c r="P303" s="48"/>
      <c r="Q303" s="48"/>
      <c r="R303" s="48"/>
      <c r="S303" s="48"/>
      <c r="T303" s="48"/>
      <c r="U303" s="48"/>
      <c r="V303" s="48"/>
      <c r="W303" s="48"/>
      <c r="X303" s="48"/>
      <c r="Y303" s="27"/>
      <c r="AB303" s="48"/>
      <c r="AC303" s="27"/>
      <c r="AD303" s="27"/>
    </row>
    <row r="304" spans="2:30" ht="13.5" customHeight="1">
      <c r="B304" s="139"/>
      <c r="C304" s="1001"/>
      <c r="D304" s="1002"/>
      <c r="E304" s="1002"/>
      <c r="F304" s="1002"/>
      <c r="G304" s="1002"/>
      <c r="H304" s="1002"/>
      <c r="I304" s="1002"/>
      <c r="J304" s="1003"/>
      <c r="K304" s="139"/>
      <c r="L304" s="48"/>
      <c r="M304" s="48"/>
      <c r="N304" s="48"/>
      <c r="O304" s="48"/>
      <c r="P304" s="48"/>
      <c r="Q304" s="48"/>
      <c r="R304" s="48"/>
      <c r="S304" s="48"/>
      <c r="T304" s="48"/>
      <c r="U304" s="48"/>
      <c r="V304" s="48"/>
      <c r="W304" s="48"/>
      <c r="X304" s="48"/>
      <c r="Y304" s="27"/>
      <c r="AB304" s="48"/>
      <c r="AC304" s="27"/>
      <c r="AD304" s="27"/>
    </row>
    <row r="305" spans="2:30" ht="13.5" customHeight="1">
      <c r="B305" s="139"/>
      <c r="C305" s="1001"/>
      <c r="D305" s="1002"/>
      <c r="E305" s="1002"/>
      <c r="F305" s="1002"/>
      <c r="G305" s="1002"/>
      <c r="H305" s="1002"/>
      <c r="I305" s="1002"/>
      <c r="J305" s="1003"/>
      <c r="K305" s="139"/>
      <c r="L305" s="48"/>
      <c r="M305" s="48"/>
      <c r="N305" s="48"/>
      <c r="O305" s="48"/>
      <c r="P305" s="48"/>
      <c r="Q305" s="48"/>
      <c r="R305" s="48"/>
      <c r="S305" s="48"/>
      <c r="T305" s="48"/>
      <c r="U305" s="48"/>
      <c r="V305" s="48"/>
      <c r="W305" s="48"/>
      <c r="X305" s="48"/>
      <c r="Y305" s="27"/>
      <c r="AB305" s="48"/>
      <c r="AC305" s="27"/>
      <c r="AD305" s="27"/>
    </row>
    <row r="306" spans="2:30" ht="13.5" customHeight="1">
      <c r="B306" s="139"/>
      <c r="C306" s="1001"/>
      <c r="D306" s="1002"/>
      <c r="E306" s="1002"/>
      <c r="F306" s="1002"/>
      <c r="G306" s="1002"/>
      <c r="H306" s="1002"/>
      <c r="I306" s="1002"/>
      <c r="J306" s="1003"/>
      <c r="K306" s="139"/>
      <c r="L306" s="48"/>
      <c r="M306" s="48"/>
      <c r="N306" s="48"/>
      <c r="O306" s="48"/>
      <c r="P306" s="48"/>
      <c r="Q306" s="48"/>
      <c r="R306" s="48"/>
      <c r="S306" s="48"/>
      <c r="T306" s="48"/>
      <c r="U306" s="48"/>
      <c r="V306" s="48"/>
      <c r="W306" s="48"/>
      <c r="X306" s="48"/>
      <c r="Y306" s="27"/>
      <c r="AB306" s="48"/>
      <c r="AC306" s="27"/>
      <c r="AD306" s="27"/>
    </row>
    <row r="307" spans="2:30" ht="13.5" customHeight="1">
      <c r="B307" s="139"/>
      <c r="C307" s="1001"/>
      <c r="D307" s="1002"/>
      <c r="E307" s="1002"/>
      <c r="F307" s="1002"/>
      <c r="G307" s="1002"/>
      <c r="H307" s="1002"/>
      <c r="I307" s="1002"/>
      <c r="J307" s="1003"/>
      <c r="K307" s="139"/>
      <c r="L307" s="48"/>
      <c r="M307" s="48"/>
      <c r="N307" s="48"/>
      <c r="O307" s="48"/>
      <c r="P307" s="48"/>
      <c r="Q307" s="48"/>
      <c r="R307" s="48"/>
      <c r="S307" s="48"/>
      <c r="T307" s="48"/>
      <c r="U307" s="48"/>
      <c r="V307" s="48"/>
      <c r="W307" s="48"/>
      <c r="X307" s="48"/>
      <c r="Y307" s="27"/>
      <c r="AB307" s="48"/>
      <c r="AC307" s="27"/>
      <c r="AD307" s="27"/>
    </row>
    <row r="308" spans="2:30" ht="13.5" customHeight="1">
      <c r="B308" s="139"/>
      <c r="C308" s="1001"/>
      <c r="D308" s="1002"/>
      <c r="E308" s="1002"/>
      <c r="F308" s="1002"/>
      <c r="G308" s="1002"/>
      <c r="H308" s="1002"/>
      <c r="I308" s="1002"/>
      <c r="J308" s="1003"/>
      <c r="K308" s="139"/>
      <c r="L308" s="48"/>
      <c r="M308" s="48"/>
      <c r="N308" s="48"/>
      <c r="O308" s="48"/>
      <c r="P308" s="48"/>
      <c r="Q308" s="48"/>
      <c r="R308" s="48"/>
      <c r="S308" s="48"/>
      <c r="T308" s="48"/>
      <c r="U308" s="48"/>
      <c r="V308" s="48"/>
      <c r="W308" s="48"/>
      <c r="X308" s="48"/>
      <c r="Y308" s="27"/>
      <c r="AB308" s="48"/>
      <c r="AC308" s="27"/>
      <c r="AD308" s="27"/>
    </row>
    <row r="309" spans="2:30" ht="13.5" customHeight="1">
      <c r="B309" s="139"/>
      <c r="C309" s="1004"/>
      <c r="D309" s="1005"/>
      <c r="E309" s="1005"/>
      <c r="F309" s="1005"/>
      <c r="G309" s="1005"/>
      <c r="H309" s="1005"/>
      <c r="I309" s="1005"/>
      <c r="J309" s="1006"/>
      <c r="K309" s="139"/>
      <c r="L309" s="48"/>
      <c r="M309" s="48"/>
      <c r="N309" s="48"/>
      <c r="O309" s="48"/>
      <c r="P309" s="48"/>
      <c r="Q309" s="48"/>
      <c r="R309" s="48"/>
      <c r="S309" s="48"/>
      <c r="T309" s="48"/>
      <c r="U309" s="48"/>
      <c r="V309" s="48"/>
      <c r="W309" s="48"/>
      <c r="X309" s="48"/>
      <c r="Y309" s="27"/>
      <c r="AB309" s="48"/>
      <c r="AC309" s="27"/>
      <c r="AD309" s="27"/>
    </row>
    <row r="310" spans="2:30" ht="13.5" customHeight="1">
      <c r="B310" s="139"/>
      <c r="C310" s="550"/>
      <c r="D310" s="550"/>
      <c r="E310" s="550"/>
      <c r="F310" s="550"/>
      <c r="G310" s="550"/>
      <c r="H310" s="550"/>
      <c r="I310" s="550"/>
      <c r="J310" s="550"/>
      <c r="K310" s="139"/>
      <c r="L310" s="48"/>
      <c r="M310" s="48"/>
      <c r="N310" s="48"/>
      <c r="O310" s="48"/>
      <c r="P310" s="48"/>
      <c r="Q310" s="48"/>
      <c r="R310" s="48"/>
      <c r="S310" s="48"/>
      <c r="T310" s="48"/>
      <c r="U310" s="48"/>
      <c r="V310" s="48"/>
      <c r="W310" s="48"/>
      <c r="X310" s="48"/>
      <c r="Y310" s="27"/>
      <c r="AB310" s="48"/>
      <c r="AC310" s="27"/>
      <c r="AD310" s="27"/>
    </row>
    <row r="311" spans="2:30" ht="13.5" hidden="1" customHeight="1"/>
    <row r="312" spans="2:30" ht="13.5" hidden="1" customHeight="1"/>
    <row r="313" spans="2:30" ht="18" customHeight="1">
      <c r="B313" s="121" t="s">
        <v>2396</v>
      </c>
      <c r="C313" s="4"/>
      <c r="U313" s="4"/>
      <c r="V313" s="3"/>
      <c r="W313" s="3"/>
    </row>
    <row r="314" spans="2:30" ht="13.5" customHeight="1">
      <c r="B314" s="121"/>
      <c r="C314" s="4"/>
      <c r="U314" s="4"/>
      <c r="V314" s="3"/>
      <c r="W314" s="3"/>
    </row>
    <row r="315" spans="2:30">
      <c r="B315" s="9" t="s">
        <v>120</v>
      </c>
      <c r="S315" s="3"/>
      <c r="T315" s="3"/>
    </row>
    <row r="316" spans="2:30" ht="15.9" customHeight="1">
      <c r="C316" s="44" t="s">
        <v>124</v>
      </c>
      <c r="D316" s="44"/>
      <c r="E316" s="44"/>
      <c r="F316" s="44"/>
      <c r="G316" s="44"/>
      <c r="H316" s="44"/>
      <c r="I316" s="44"/>
      <c r="J316" s="44"/>
      <c r="K316" s="44"/>
      <c r="L316" s="44"/>
      <c r="O316" s="44"/>
      <c r="P316" s="44"/>
      <c r="Q316" s="44"/>
      <c r="R316" s="44"/>
      <c r="S316" s="3"/>
      <c r="T316" s="3"/>
    </row>
    <row r="317" spans="2:30" ht="15.9" customHeight="1">
      <c r="C317" s="44" t="s">
        <v>123</v>
      </c>
      <c r="D317" s="44"/>
      <c r="E317" s="44"/>
      <c r="F317" s="44"/>
      <c r="G317" s="44"/>
      <c r="H317" s="44"/>
      <c r="I317" s="44"/>
      <c r="J317" s="44"/>
      <c r="K317" s="44"/>
      <c r="L317" s="44"/>
      <c r="M317" s="44"/>
      <c r="N317" s="44"/>
      <c r="O317" s="44"/>
      <c r="P317" s="44"/>
      <c r="Q317" s="44"/>
      <c r="R317" s="44"/>
      <c r="S317" s="3"/>
      <c r="T317" s="3"/>
    </row>
    <row r="318" spans="2:30" ht="15.9" customHeight="1">
      <c r="C318" s="43" t="s">
        <v>110</v>
      </c>
      <c r="E318" s="43"/>
      <c r="L318" s="3"/>
      <c r="M318" s="44"/>
      <c r="N318" s="44"/>
    </row>
    <row r="319" spans="2:30" ht="15.9" customHeight="1">
      <c r="C319" s="43" t="s">
        <v>3025</v>
      </c>
      <c r="E319" s="43"/>
      <c r="L319" s="3"/>
      <c r="M319" s="3"/>
    </row>
    <row r="320" spans="2:30" ht="7.5" customHeight="1">
      <c r="C320" s="43"/>
      <c r="E320" s="43"/>
      <c r="L320" s="3"/>
      <c r="M320" s="3"/>
    </row>
    <row r="321" spans="2:27" ht="30" customHeight="1">
      <c r="B321" s="836" t="s">
        <v>107</v>
      </c>
      <c r="C321" s="837"/>
      <c r="D321" s="1007"/>
      <c r="E321" s="45" t="s">
        <v>108</v>
      </c>
      <c r="F321" s="814" t="s">
        <v>109</v>
      </c>
      <c r="G321" s="815"/>
      <c r="H321" s="815"/>
      <c r="I321" s="815"/>
      <c r="J321" s="811"/>
      <c r="M321" s="3"/>
    </row>
    <row r="322" spans="2:27" ht="49.5" customHeight="1">
      <c r="B322" s="972" t="s">
        <v>105</v>
      </c>
      <c r="C322" s="973"/>
      <c r="D322" s="974"/>
      <c r="E322" s="110"/>
      <c r="F322" s="1104"/>
      <c r="G322" s="1105"/>
      <c r="H322" s="1105"/>
      <c r="I322" s="1105"/>
      <c r="J322" s="1106"/>
      <c r="M322" s="48" t="str">
        <f t="shared" ref="M322:M327" si="2">IF(E322="","←【事項の有無】が選択されていません。必ず選択してください",IF(F322=" ","",""))</f>
        <v>←【事項の有無】が選択されていません。必ず選択してください</v>
      </c>
    </row>
    <row r="323" spans="2:27" ht="50.1" customHeight="1">
      <c r="B323" s="839" t="s">
        <v>102</v>
      </c>
      <c r="C323" s="840"/>
      <c r="D323" s="981"/>
      <c r="E323" s="110"/>
      <c r="F323" s="1104"/>
      <c r="G323" s="1105"/>
      <c r="H323" s="1105"/>
      <c r="I323" s="1105"/>
      <c r="J323" s="1106"/>
      <c r="M323" s="48" t="str">
        <f t="shared" si="2"/>
        <v>←【事項の有無】が選択されていません。必ず選択してください</v>
      </c>
    </row>
    <row r="324" spans="2:27" ht="50.1" customHeight="1">
      <c r="B324" s="839" t="s">
        <v>103</v>
      </c>
      <c r="C324" s="840"/>
      <c r="D324" s="981"/>
      <c r="E324" s="110"/>
      <c r="F324" s="1104"/>
      <c r="G324" s="1105"/>
      <c r="H324" s="1105"/>
      <c r="I324" s="1105"/>
      <c r="J324" s="1106"/>
      <c r="M324" s="48" t="str">
        <f t="shared" si="2"/>
        <v>←【事項の有無】が選択されていません。必ず選択してください</v>
      </c>
    </row>
    <row r="325" spans="2:27" ht="50.1" customHeight="1">
      <c r="B325" s="972" t="s">
        <v>106</v>
      </c>
      <c r="C325" s="973"/>
      <c r="D325" s="974"/>
      <c r="E325" s="110"/>
      <c r="F325" s="1104"/>
      <c r="G325" s="1105"/>
      <c r="H325" s="1105"/>
      <c r="I325" s="1105"/>
      <c r="J325" s="1106"/>
      <c r="M325" s="48" t="str">
        <f t="shared" si="2"/>
        <v>←【事項の有無】が選択されていません。必ず選択してください</v>
      </c>
    </row>
    <row r="326" spans="2:27" ht="50.1" customHeight="1">
      <c r="B326" s="972" t="s">
        <v>530</v>
      </c>
      <c r="C326" s="973"/>
      <c r="D326" s="974"/>
      <c r="E326" s="110"/>
      <c r="F326" s="1104"/>
      <c r="G326" s="1105"/>
      <c r="H326" s="1105"/>
      <c r="I326" s="1105"/>
      <c r="J326" s="1106"/>
      <c r="M326" s="48" t="str">
        <f t="shared" si="2"/>
        <v>←【事項の有無】が選択されていません。必ず選択してください</v>
      </c>
    </row>
    <row r="327" spans="2:27" ht="50.1" customHeight="1">
      <c r="B327" s="972" t="s">
        <v>104</v>
      </c>
      <c r="C327" s="973"/>
      <c r="D327" s="974"/>
      <c r="E327" s="110"/>
      <c r="F327" s="1104"/>
      <c r="G327" s="1105"/>
      <c r="H327" s="1105"/>
      <c r="I327" s="1105"/>
      <c r="J327" s="1106"/>
      <c r="M327" s="48" t="str">
        <f t="shared" si="2"/>
        <v>←【事項の有無】が選択されていません。必ず選択してください</v>
      </c>
    </row>
    <row r="328" spans="2:27" ht="13.5" customHeight="1">
      <c r="C328" s="11"/>
      <c r="D328" s="11"/>
      <c r="E328" s="11"/>
      <c r="F328" s="11"/>
      <c r="G328" s="11"/>
      <c r="H328" s="11"/>
      <c r="I328" s="11"/>
      <c r="J328" s="11"/>
    </row>
    <row r="330" spans="2:27">
      <c r="B330" s="2" t="s">
        <v>121</v>
      </c>
    </row>
    <row r="331" spans="2:27" ht="84" customHeight="1">
      <c r="B331" s="1235"/>
      <c r="C331" s="1236"/>
      <c r="D331" s="1236"/>
      <c r="E331" s="1236"/>
      <c r="F331" s="1236"/>
      <c r="G331" s="1236"/>
      <c r="H331" s="1236"/>
      <c r="I331" s="1236"/>
      <c r="J331" s="1237"/>
    </row>
    <row r="333" spans="2:27" ht="18" customHeight="1">
      <c r="B333" s="2" t="s">
        <v>122</v>
      </c>
      <c r="L333" s="48"/>
      <c r="M333" s="48"/>
      <c r="N333" s="48"/>
      <c r="O333" s="48"/>
      <c r="P333" s="48"/>
      <c r="Q333" s="48"/>
      <c r="R333" s="48"/>
      <c r="S333" s="48"/>
      <c r="T333" s="48"/>
      <c r="U333" s="48"/>
      <c r="V333" s="48"/>
      <c r="W333" s="48"/>
      <c r="X333" s="48"/>
      <c r="Y333" s="27"/>
      <c r="Z333" s="27"/>
      <c r="AA333" s="27"/>
    </row>
    <row r="334" spans="2:27">
      <c r="C334" s="2" t="s">
        <v>2413</v>
      </c>
      <c r="L334" s="48"/>
      <c r="M334" s="48"/>
      <c r="N334" s="48"/>
      <c r="O334" s="48"/>
      <c r="P334" s="48"/>
      <c r="Q334" s="48"/>
      <c r="R334" s="48"/>
      <c r="S334" s="48"/>
      <c r="T334" s="48"/>
      <c r="U334" s="48"/>
      <c r="V334" s="48"/>
      <c r="W334" s="48"/>
      <c r="X334" s="48"/>
      <c r="Y334" s="27"/>
      <c r="Z334" s="27"/>
      <c r="AA334" s="27"/>
    </row>
    <row r="335" spans="2:27" ht="36" customHeight="1">
      <c r="B335" s="972" t="s">
        <v>117</v>
      </c>
      <c r="C335" s="877"/>
      <c r="D335" s="877"/>
      <c r="E335" s="1223"/>
      <c r="F335" s="1137"/>
      <c r="G335" s="1137"/>
      <c r="H335" s="1137"/>
      <c r="I335" s="1137"/>
      <c r="J335" s="1137"/>
      <c r="L335" s="48"/>
      <c r="M335" s="48"/>
      <c r="N335" s="48"/>
      <c r="O335" s="48"/>
      <c r="P335" s="48"/>
      <c r="Q335" s="48"/>
      <c r="R335" s="48"/>
      <c r="S335" s="48"/>
      <c r="T335" s="48"/>
      <c r="U335" s="48"/>
      <c r="V335" s="48"/>
      <c r="W335" s="48"/>
      <c r="X335" s="48"/>
      <c r="Y335" s="27"/>
      <c r="Z335" s="27"/>
      <c r="AA335" s="27"/>
    </row>
    <row r="336" spans="2:27" ht="36" customHeight="1">
      <c r="B336" s="972" t="s">
        <v>2358</v>
      </c>
      <c r="C336" s="877"/>
      <c r="D336" s="877"/>
      <c r="E336" s="1223"/>
      <c r="F336" s="1104"/>
      <c r="G336" s="1233"/>
      <c r="H336" s="1233"/>
      <c r="I336" s="1233"/>
      <c r="J336" s="1234"/>
      <c r="L336" s="48"/>
      <c r="M336" s="48"/>
      <c r="N336" s="48"/>
      <c r="O336" s="48"/>
      <c r="P336" s="48"/>
      <c r="Q336" s="48"/>
      <c r="R336" s="48"/>
      <c r="S336" s="48"/>
      <c r="T336" s="48"/>
      <c r="U336" s="48"/>
      <c r="V336" s="48"/>
      <c r="W336" s="48"/>
      <c r="X336" s="48"/>
      <c r="Y336" s="27"/>
      <c r="Z336" s="27"/>
      <c r="AA336" s="27"/>
    </row>
    <row r="337" spans="1:27" ht="36" customHeight="1">
      <c r="B337" s="972" t="s">
        <v>118</v>
      </c>
      <c r="C337" s="877"/>
      <c r="D337" s="877"/>
      <c r="E337" s="1223"/>
      <c r="F337" s="1137"/>
      <c r="G337" s="1137"/>
      <c r="H337" s="1137"/>
      <c r="I337" s="1137"/>
      <c r="J337" s="1137"/>
      <c r="L337" s="48"/>
      <c r="M337" s="48"/>
      <c r="N337" s="48"/>
      <c r="O337" s="48"/>
      <c r="P337" s="48"/>
      <c r="Q337" s="48"/>
      <c r="R337" s="48"/>
      <c r="S337" s="48"/>
      <c r="T337" s="48"/>
      <c r="U337" s="48"/>
      <c r="V337" s="48"/>
      <c r="W337" s="48"/>
      <c r="X337" s="48"/>
      <c r="Y337" s="27"/>
      <c r="Z337" s="27"/>
      <c r="AA337" s="27"/>
    </row>
    <row r="339" spans="1:27">
      <c r="C339" s="2" t="s">
        <v>2412</v>
      </c>
    </row>
    <row r="340" spans="1:27" ht="36" customHeight="1">
      <c r="B340" s="972" t="s">
        <v>532</v>
      </c>
      <c r="C340" s="877"/>
      <c r="D340" s="877"/>
      <c r="E340" s="1223"/>
      <c r="F340" s="1137"/>
      <c r="G340" s="1137"/>
      <c r="H340" s="1137"/>
      <c r="I340" s="1137"/>
      <c r="J340" s="1137"/>
    </row>
    <row r="341" spans="1:27" ht="36" customHeight="1">
      <c r="B341" s="972" t="s">
        <v>2358</v>
      </c>
      <c r="C341" s="877"/>
      <c r="D341" s="877"/>
      <c r="E341" s="1223"/>
      <c r="F341" s="1137"/>
      <c r="G341" s="1137"/>
      <c r="H341" s="1137"/>
      <c r="I341" s="1137"/>
      <c r="J341" s="1137"/>
    </row>
    <row r="342" spans="1:27" ht="36" customHeight="1">
      <c r="B342" s="972" t="s">
        <v>118</v>
      </c>
      <c r="C342" s="877"/>
      <c r="D342" s="877"/>
      <c r="E342" s="1223"/>
      <c r="F342" s="1137"/>
      <c r="G342" s="1137"/>
      <c r="H342" s="1137"/>
      <c r="I342" s="1137"/>
      <c r="J342" s="1137"/>
    </row>
    <row r="344" spans="1:27">
      <c r="B344" s="2" t="s">
        <v>533</v>
      </c>
    </row>
    <row r="345" spans="1:27" ht="36" customHeight="1">
      <c r="B345" s="972" t="s">
        <v>531</v>
      </c>
      <c r="C345" s="877"/>
      <c r="D345" s="1223"/>
      <c r="E345" s="840"/>
      <c r="F345" s="1223"/>
      <c r="G345" s="982"/>
      <c r="H345" s="957"/>
      <c r="I345" s="793"/>
      <c r="J345" s="941"/>
    </row>
    <row r="346" spans="1:27" ht="18" customHeight="1">
      <c r="H346" s="156"/>
      <c r="I346" s="47"/>
    </row>
    <row r="349" spans="1:27" ht="36" customHeight="1">
      <c r="A349" s="139"/>
      <c r="B349" s="966" t="s">
        <v>2464</v>
      </c>
      <c r="C349" s="966"/>
      <c r="D349" s="966"/>
      <c r="E349" s="966"/>
      <c r="F349" s="966"/>
      <c r="G349" s="966"/>
      <c r="H349" s="966"/>
      <c r="I349" s="966"/>
      <c r="J349" s="966"/>
      <c r="K349" s="139"/>
    </row>
  </sheetData>
  <sheetProtection algorithmName="SHA-512" hashValue="cF838BZkH7VsyxsCZCnzjlEzZhMfM0bN2wdMeGFzeicRpmaeHnIZCfFvTFK/GpEdVuwqzI1pforQ8ciDNE0oog==" saltValue="oYbVOgLwhJ5gz6ZkOiNLFQ==" spinCount="100000" sheet="1" formatCells="0"/>
  <mergeCells count="378">
    <mergeCell ref="G75:I75"/>
    <mergeCell ref="G83:I83"/>
    <mergeCell ref="G91:I91"/>
    <mergeCell ref="G99:I99"/>
    <mergeCell ref="G107:I107"/>
    <mergeCell ref="G117:I117"/>
    <mergeCell ref="G133:I133"/>
    <mergeCell ref="G154:I154"/>
    <mergeCell ref="G94:I94"/>
    <mergeCell ref="G97:I97"/>
    <mergeCell ref="G100:I100"/>
    <mergeCell ref="G152:I152"/>
    <mergeCell ref="G123:I123"/>
    <mergeCell ref="D88:F88"/>
    <mergeCell ref="G88:I88"/>
    <mergeCell ref="D96:F96"/>
    <mergeCell ref="G96:I96"/>
    <mergeCell ref="D104:F104"/>
    <mergeCell ref="G104:I104"/>
    <mergeCell ref="D114:F114"/>
    <mergeCell ref="G114:I114"/>
    <mergeCell ref="D122:F122"/>
    <mergeCell ref="G122:I122"/>
    <mergeCell ref="D100:F100"/>
    <mergeCell ref="D90:F90"/>
    <mergeCell ref="G90:I90"/>
    <mergeCell ref="D92:F92"/>
    <mergeCell ref="D97:F97"/>
    <mergeCell ref="G92:I92"/>
    <mergeCell ref="D115:F115"/>
    <mergeCell ref="G115:I115"/>
    <mergeCell ref="D116:F116"/>
    <mergeCell ref="G116:I116"/>
    <mergeCell ref="D118:F118"/>
    <mergeCell ref="G118:I118"/>
    <mergeCell ref="F327:J327"/>
    <mergeCell ref="B341:E341"/>
    <mergeCell ref="B342:E342"/>
    <mergeCell ref="D35:F35"/>
    <mergeCell ref="G35:I35"/>
    <mergeCell ref="D44:F44"/>
    <mergeCell ref="G44:I44"/>
    <mergeCell ref="D53:F53"/>
    <mergeCell ref="G53:I53"/>
    <mergeCell ref="D64:F64"/>
    <mergeCell ref="G64:I64"/>
    <mergeCell ref="D72:F72"/>
    <mergeCell ref="G72:I72"/>
    <mergeCell ref="D47:F47"/>
    <mergeCell ref="D57:F57"/>
    <mergeCell ref="G57:I57"/>
    <mergeCell ref="D65:F65"/>
    <mergeCell ref="G65:I65"/>
    <mergeCell ref="D66:F66"/>
    <mergeCell ref="G66:I66"/>
    <mergeCell ref="D68:F68"/>
    <mergeCell ref="G68:I68"/>
    <mergeCell ref="G47:I47"/>
    <mergeCell ref="D56:F56"/>
    <mergeCell ref="G170:I170"/>
    <mergeCell ref="D171:F171"/>
    <mergeCell ref="G171:I171"/>
    <mergeCell ref="D173:F173"/>
    <mergeCell ref="G173:I173"/>
    <mergeCell ref="D169:F169"/>
    <mergeCell ref="B345:D345"/>
    <mergeCell ref="E345:F345"/>
    <mergeCell ref="G345:H345"/>
    <mergeCell ref="I345:J345"/>
    <mergeCell ref="B326:D326"/>
    <mergeCell ref="F326:J326"/>
    <mergeCell ref="F340:J340"/>
    <mergeCell ref="F342:J342"/>
    <mergeCell ref="B335:E335"/>
    <mergeCell ref="F335:J335"/>
    <mergeCell ref="B336:E336"/>
    <mergeCell ref="F336:J336"/>
    <mergeCell ref="B337:E337"/>
    <mergeCell ref="F337:J337"/>
    <mergeCell ref="F341:J341"/>
    <mergeCell ref="B331:J331"/>
    <mergeCell ref="B340:E340"/>
    <mergeCell ref="B327:D327"/>
    <mergeCell ref="M204:T205"/>
    <mergeCell ref="D206:F206"/>
    <mergeCell ref="G206:H206"/>
    <mergeCell ref="D75:F75"/>
    <mergeCell ref="D83:F83"/>
    <mergeCell ref="D91:F91"/>
    <mergeCell ref="D99:F99"/>
    <mergeCell ref="D107:F107"/>
    <mergeCell ref="D117:F117"/>
    <mergeCell ref="D125:F125"/>
    <mergeCell ref="D133:F133"/>
    <mergeCell ref="D154:F154"/>
    <mergeCell ref="D120:F120"/>
    <mergeCell ref="G120:I120"/>
    <mergeCell ref="D77:F77"/>
    <mergeCell ref="G77:I77"/>
    <mergeCell ref="D93:F93"/>
    <mergeCell ref="G93:I93"/>
    <mergeCell ref="G101:I101"/>
    <mergeCell ref="D102:F102"/>
    <mergeCell ref="G102:I102"/>
    <mergeCell ref="D123:F123"/>
    <mergeCell ref="D170:F170"/>
    <mergeCell ref="D85:F85"/>
    <mergeCell ref="B3:J3"/>
    <mergeCell ref="B17:B18"/>
    <mergeCell ref="G42:I42"/>
    <mergeCell ref="G55:I55"/>
    <mergeCell ref="D32:E32"/>
    <mergeCell ref="D45:F45"/>
    <mergeCell ref="G45:I45"/>
    <mergeCell ref="D46:F46"/>
    <mergeCell ref="D37:F37"/>
    <mergeCell ref="G37:I37"/>
    <mergeCell ref="D38:F38"/>
    <mergeCell ref="G38:I38"/>
    <mergeCell ref="C20:E20"/>
    <mergeCell ref="F20:G20"/>
    <mergeCell ref="G39:I39"/>
    <mergeCell ref="D39:F39"/>
    <mergeCell ref="D40:F40"/>
    <mergeCell ref="G40:I40"/>
    <mergeCell ref="D36:F36"/>
    <mergeCell ref="G36:I36"/>
    <mergeCell ref="G46:I46"/>
    <mergeCell ref="D41:F41"/>
    <mergeCell ref="G41:I41"/>
    <mergeCell ref="D42:F42"/>
    <mergeCell ref="C14:E14"/>
    <mergeCell ref="C19:E19"/>
    <mergeCell ref="F19:G19"/>
    <mergeCell ref="C16:D16"/>
    <mergeCell ref="F14:J14"/>
    <mergeCell ref="C15:E15"/>
    <mergeCell ref="F15:G15"/>
    <mergeCell ref="H15:J15"/>
    <mergeCell ref="C17:D18"/>
    <mergeCell ref="F17:J17"/>
    <mergeCell ref="F18:J18"/>
    <mergeCell ref="G16:J16"/>
    <mergeCell ref="D59:F59"/>
    <mergeCell ref="G59:I59"/>
    <mergeCell ref="D60:F60"/>
    <mergeCell ref="G60:I60"/>
    <mergeCell ref="D89:F89"/>
    <mergeCell ref="G89:I89"/>
    <mergeCell ref="D84:F84"/>
    <mergeCell ref="G84:I84"/>
    <mergeCell ref="D73:F73"/>
    <mergeCell ref="G73:I73"/>
    <mergeCell ref="D74:F74"/>
    <mergeCell ref="G74:I74"/>
    <mergeCell ref="G69:I69"/>
    <mergeCell ref="D70:F70"/>
    <mergeCell ref="G70:I70"/>
    <mergeCell ref="D67:F67"/>
    <mergeCell ref="G85:I85"/>
    <mergeCell ref="D86:F86"/>
    <mergeCell ref="G86:I86"/>
    <mergeCell ref="G78:I78"/>
    <mergeCell ref="D69:F69"/>
    <mergeCell ref="G67:I67"/>
    <mergeCell ref="D76:F76"/>
    <mergeCell ref="G76:I76"/>
    <mergeCell ref="D58:F58"/>
    <mergeCell ref="G58:I58"/>
    <mergeCell ref="G54:I54"/>
    <mergeCell ref="D48:F48"/>
    <mergeCell ref="G48:I48"/>
    <mergeCell ref="D49:F49"/>
    <mergeCell ref="G49:I49"/>
    <mergeCell ref="D50:F50"/>
    <mergeCell ref="G50:I50"/>
    <mergeCell ref="D51:F51"/>
    <mergeCell ref="D54:F54"/>
    <mergeCell ref="G56:I56"/>
    <mergeCell ref="D55:F55"/>
    <mergeCell ref="G51:I51"/>
    <mergeCell ref="D81:F81"/>
    <mergeCell ref="G81:I81"/>
    <mergeCell ref="D82:F82"/>
    <mergeCell ref="G82:I82"/>
    <mergeCell ref="D80:F80"/>
    <mergeCell ref="G80:I80"/>
    <mergeCell ref="D94:F94"/>
    <mergeCell ref="D78:F78"/>
    <mergeCell ref="G124:I124"/>
    <mergeCell ref="D98:F98"/>
    <mergeCell ref="G98:I98"/>
    <mergeCell ref="D105:F105"/>
    <mergeCell ref="G105:I105"/>
    <mergeCell ref="D106:F106"/>
    <mergeCell ref="G106:I106"/>
    <mergeCell ref="D108:F108"/>
    <mergeCell ref="G108:I108"/>
    <mergeCell ref="D109:F109"/>
    <mergeCell ref="G109:I109"/>
    <mergeCell ref="D110:F110"/>
    <mergeCell ref="G110:I110"/>
    <mergeCell ref="D101:F101"/>
    <mergeCell ref="D119:F119"/>
    <mergeCell ref="G119:I119"/>
    <mergeCell ref="D136:F136"/>
    <mergeCell ref="G136:I136"/>
    <mergeCell ref="D140:F140"/>
    <mergeCell ref="D141:F141"/>
    <mergeCell ref="D130:F130"/>
    <mergeCell ref="G130:I130"/>
    <mergeCell ref="D132:F132"/>
    <mergeCell ref="G132:I132"/>
    <mergeCell ref="D134:F134"/>
    <mergeCell ref="D131:F131"/>
    <mergeCell ref="G131:I131"/>
    <mergeCell ref="G155:I155"/>
    <mergeCell ref="G140:J140"/>
    <mergeCell ref="G141:J141"/>
    <mergeCell ref="D145:F145"/>
    <mergeCell ref="G145:J145"/>
    <mergeCell ref="D167:F167"/>
    <mergeCell ref="G167:I167"/>
    <mergeCell ref="D157:F157"/>
    <mergeCell ref="G157:I157"/>
    <mergeCell ref="D151:F151"/>
    <mergeCell ref="G151:I151"/>
    <mergeCell ref="G146:J146"/>
    <mergeCell ref="D146:F146"/>
    <mergeCell ref="D153:F153"/>
    <mergeCell ref="D156:F156"/>
    <mergeCell ref="D147:F147"/>
    <mergeCell ref="G147:J147"/>
    <mergeCell ref="D152:F152"/>
    <mergeCell ref="G153:I153"/>
    <mergeCell ref="B322:D322"/>
    <mergeCell ref="F322:J322"/>
    <mergeCell ref="G208:H208"/>
    <mergeCell ref="G210:H210"/>
    <mergeCell ref="D213:D214"/>
    <mergeCell ref="D163:F163"/>
    <mergeCell ref="B349:J349"/>
    <mergeCell ref="B325:D325"/>
    <mergeCell ref="F325:J325"/>
    <mergeCell ref="B323:D323"/>
    <mergeCell ref="B324:D324"/>
    <mergeCell ref="F324:J324"/>
    <mergeCell ref="C193:D193"/>
    <mergeCell ref="D199:F199"/>
    <mergeCell ref="G199:H199"/>
    <mergeCell ref="A204:K205"/>
    <mergeCell ref="C186:D186"/>
    <mergeCell ref="C187:D187"/>
    <mergeCell ref="C188:D188"/>
    <mergeCell ref="C189:D189"/>
    <mergeCell ref="G169:I169"/>
    <mergeCell ref="D172:F172"/>
    <mergeCell ref="G172:I172"/>
    <mergeCell ref="C192:D192"/>
    <mergeCell ref="B7:D7"/>
    <mergeCell ref="E7:J7"/>
    <mergeCell ref="B8:D9"/>
    <mergeCell ref="B10:D10"/>
    <mergeCell ref="E10:F10"/>
    <mergeCell ref="G10:H10"/>
    <mergeCell ref="I10:J10"/>
    <mergeCell ref="E8:J9"/>
    <mergeCell ref="F323:J323"/>
    <mergeCell ref="D197:F197"/>
    <mergeCell ref="G197:H197"/>
    <mergeCell ref="C184:D184"/>
    <mergeCell ref="C185:D185"/>
    <mergeCell ref="C212:E212"/>
    <mergeCell ref="D223:J223"/>
    <mergeCell ref="G163:I163"/>
    <mergeCell ref="D164:F164"/>
    <mergeCell ref="G164:I164"/>
    <mergeCell ref="C190:D190"/>
    <mergeCell ref="C191:D191"/>
    <mergeCell ref="D195:F195"/>
    <mergeCell ref="G195:H195"/>
    <mergeCell ref="B321:D321"/>
    <mergeCell ref="F321:J321"/>
    <mergeCell ref="D124:F124"/>
    <mergeCell ref="D161:F161"/>
    <mergeCell ref="G161:I161"/>
    <mergeCell ref="D165:F165"/>
    <mergeCell ref="G165:I165"/>
    <mergeCell ref="D155:F155"/>
    <mergeCell ref="D160:F160"/>
    <mergeCell ref="G160:I160"/>
    <mergeCell ref="D168:F168"/>
    <mergeCell ref="G168:I168"/>
    <mergeCell ref="D162:F162"/>
    <mergeCell ref="G162:I162"/>
    <mergeCell ref="G156:I156"/>
    <mergeCell ref="D159:F159"/>
    <mergeCell ref="G159:I159"/>
    <mergeCell ref="D126:F126"/>
    <mergeCell ref="G126:I126"/>
    <mergeCell ref="D127:F127"/>
    <mergeCell ref="G127:I127"/>
    <mergeCell ref="D128:F128"/>
    <mergeCell ref="G128:I128"/>
    <mergeCell ref="G134:I134"/>
    <mergeCell ref="D135:F135"/>
    <mergeCell ref="G135:I135"/>
    <mergeCell ref="F230:G230"/>
    <mergeCell ref="F231:G231"/>
    <mergeCell ref="F232:G232"/>
    <mergeCell ref="F233:G233"/>
    <mergeCell ref="F234:G234"/>
    <mergeCell ref="F235:G235"/>
    <mergeCell ref="C258:J258"/>
    <mergeCell ref="C260:D260"/>
    <mergeCell ref="E260:F260"/>
    <mergeCell ref="G260:H260"/>
    <mergeCell ref="I260:L260"/>
    <mergeCell ref="C261:D261"/>
    <mergeCell ref="E261:L261"/>
    <mergeCell ref="C262:D262"/>
    <mergeCell ref="E262:L262"/>
    <mergeCell ref="C263:D263"/>
    <mergeCell ref="E263:L263"/>
    <mergeCell ref="C264:D264"/>
    <mergeCell ref="E264:L264"/>
    <mergeCell ref="C265:D265"/>
    <mergeCell ref="E265:L265"/>
    <mergeCell ref="C266:D266"/>
    <mergeCell ref="E266:L266"/>
    <mergeCell ref="C268:D268"/>
    <mergeCell ref="E268:F268"/>
    <mergeCell ref="G268:H268"/>
    <mergeCell ref="I268:L268"/>
    <mergeCell ref="C269:D269"/>
    <mergeCell ref="E269:L269"/>
    <mergeCell ref="C270:D270"/>
    <mergeCell ref="E270:L270"/>
    <mergeCell ref="C271:D271"/>
    <mergeCell ref="E271:L271"/>
    <mergeCell ref="C272:D272"/>
    <mergeCell ref="E272:L272"/>
    <mergeCell ref="C273:D273"/>
    <mergeCell ref="E273:L273"/>
    <mergeCell ref="C274:D274"/>
    <mergeCell ref="E274:L274"/>
    <mergeCell ref="C276:D276"/>
    <mergeCell ref="E276:F276"/>
    <mergeCell ref="G276:H276"/>
    <mergeCell ref="I276:L276"/>
    <mergeCell ref="C277:D277"/>
    <mergeCell ref="E277:L277"/>
    <mergeCell ref="C278:D278"/>
    <mergeCell ref="E278:L278"/>
    <mergeCell ref="C279:D279"/>
    <mergeCell ref="E279:L279"/>
    <mergeCell ref="C280:D280"/>
    <mergeCell ref="E280:L280"/>
    <mergeCell ref="C281:D281"/>
    <mergeCell ref="E281:L281"/>
    <mergeCell ref="C288:D288"/>
    <mergeCell ref="E288:L288"/>
    <mergeCell ref="C289:D289"/>
    <mergeCell ref="E289:L289"/>
    <mergeCell ref="C290:D290"/>
    <mergeCell ref="E290:L290"/>
    <mergeCell ref="C294:J300"/>
    <mergeCell ref="C303:J309"/>
    <mergeCell ref="C282:D282"/>
    <mergeCell ref="E282:L282"/>
    <mergeCell ref="C284:D284"/>
    <mergeCell ref="E284:L284"/>
    <mergeCell ref="C285:D285"/>
    <mergeCell ref="E285:L285"/>
    <mergeCell ref="C286:D286"/>
    <mergeCell ref="E286:L286"/>
    <mergeCell ref="C287:D287"/>
    <mergeCell ref="E287:L287"/>
  </mergeCells>
  <phoneticPr fontId="31"/>
  <conditionalFormatting sqref="F322:J325 F327:J327">
    <cfRule type="expression" dxfId="5" priority="3" stopIfTrue="1">
      <formula>$E322="無"</formula>
    </cfRule>
  </conditionalFormatting>
  <dataValidations count="4">
    <dataValidation type="list" allowBlank="1" showInputMessage="1" showErrorMessage="1" sqref="E322:E327" xr:uid="{00000000-0002-0000-0E00-000000000000}">
      <formula1>"有,無"</formula1>
    </dataValidation>
    <dataValidation type="list" allowBlank="1" showInputMessage="1" showErrorMessage="1" sqref="C294:J300" xr:uid="{00000000-0002-0000-0E00-000001000000}">
      <formula1>"入札、又は複数者からの見積書を徴取し、最安の見積書を選定,その他（競争に付すことが著しく困難又は不適当である）"</formula1>
    </dataValidation>
    <dataValidation type="list" allowBlank="1" showInputMessage="1" showErrorMessage="1" sqref="G260:H260 G268:H268 G276:H276" xr:uid="{00000000-0002-0000-0E00-000002000000}">
      <formula1>"PPA使用者,リース使用者,該当なし"</formula1>
    </dataValidation>
    <dataValidation type="list" allowBlank="1" showInputMessage="1" showErrorMessage="1" sqref="E260:F260 E268:F268 E276:F276" xr:uid="{00000000-0002-0000-0E00-000003000000}">
      <formula1>"PPA事業者,リース事業者,該当なし"</formula1>
    </dataValidation>
  </dataValidations>
  <hyperlinks>
    <hyperlink ref="B349:J349" location="'第４号（共通_環境価値）'!A1" display="第4（共通＿環境価値）へ" xr:uid="{00000000-0004-0000-0E00-000000000000}"/>
  </hyperlinks>
  <pageMargins left="0.70866141732283472" right="0.70866141732283472" top="0.74803149606299213" bottom="0.74803149606299213" header="0.31496062992125984" footer="0.31496062992125984"/>
  <pageSetup paperSize="9" orientation="portrait" blackAndWhite="1" r:id="rId1"/>
  <rowBreaks count="9" manualBreakCount="9">
    <brk id="26" max="11" man="1"/>
    <brk id="71" max="11" man="1"/>
    <brk id="112" max="11" man="1"/>
    <brk id="149" max="11" man="1"/>
    <brk id="181" max="11" man="1"/>
    <brk id="218" max="11" man="1"/>
    <brk id="254" max="11" man="1"/>
    <brk id="312" max="11" man="1"/>
    <brk id="338" max="11" man="1"/>
  </rowBreaks>
  <ignoredErrors>
    <ignoredError sqref="H19:J20"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25640" r:id="rId4" name="Check Box 40">
              <controlPr defaultSize="0" autoFill="0" autoLine="0" autoPict="0">
                <anchor moveWithCells="1">
                  <from>
                    <xdr:col>4</xdr:col>
                    <xdr:colOff>91440</xdr:colOff>
                    <xdr:row>344</xdr:row>
                    <xdr:rowOff>106680</xdr:rowOff>
                  </from>
                  <to>
                    <xdr:col>5</xdr:col>
                    <xdr:colOff>15240</xdr:colOff>
                    <xdr:row>344</xdr:row>
                    <xdr:rowOff>342900</xdr:rowOff>
                  </to>
                </anchor>
              </controlPr>
            </control>
          </mc:Choice>
        </mc:AlternateContent>
        <mc:AlternateContent xmlns:mc="http://schemas.openxmlformats.org/markup-compatibility/2006">
          <mc:Choice Requires="x14">
            <control shapeId="25641" r:id="rId5" name="Check Box 41">
              <controlPr defaultSize="0" autoFill="0" autoLine="0" autoPict="0">
                <anchor moveWithCells="1">
                  <from>
                    <xdr:col>4</xdr:col>
                    <xdr:colOff>655320</xdr:colOff>
                    <xdr:row>344</xdr:row>
                    <xdr:rowOff>114300</xdr:rowOff>
                  </from>
                  <to>
                    <xdr:col>5</xdr:col>
                    <xdr:colOff>579120</xdr:colOff>
                    <xdr:row>344</xdr:row>
                    <xdr:rowOff>350520</xdr:rowOff>
                  </to>
                </anchor>
              </controlPr>
            </control>
          </mc:Choice>
        </mc:AlternateContent>
        <mc:AlternateContent xmlns:mc="http://schemas.openxmlformats.org/markup-compatibility/2006">
          <mc:Choice Requires="x14">
            <control shapeId="25642" r:id="rId6" name="Check Box 42">
              <controlPr defaultSize="0" autoFill="0" autoLine="0" autoPict="0">
                <anchor moveWithCells="1">
                  <from>
                    <xdr:col>4</xdr:col>
                    <xdr:colOff>91440</xdr:colOff>
                    <xdr:row>344</xdr:row>
                    <xdr:rowOff>106680</xdr:rowOff>
                  </from>
                  <to>
                    <xdr:col>5</xdr:col>
                    <xdr:colOff>15240</xdr:colOff>
                    <xdr:row>344</xdr:row>
                    <xdr:rowOff>342900</xdr:rowOff>
                  </to>
                </anchor>
              </controlPr>
            </control>
          </mc:Choice>
        </mc:AlternateContent>
        <mc:AlternateContent xmlns:mc="http://schemas.openxmlformats.org/markup-compatibility/2006">
          <mc:Choice Requires="x14">
            <control shapeId="25643" r:id="rId7" name="Check Box 43">
              <controlPr defaultSize="0" autoFill="0" autoLine="0" autoPict="0">
                <anchor moveWithCells="1">
                  <from>
                    <xdr:col>4</xdr:col>
                    <xdr:colOff>655320</xdr:colOff>
                    <xdr:row>344</xdr:row>
                    <xdr:rowOff>114300</xdr:rowOff>
                  </from>
                  <to>
                    <xdr:col>5</xdr:col>
                    <xdr:colOff>579120</xdr:colOff>
                    <xdr:row>344</xdr:row>
                    <xdr:rowOff>350520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 stopIfTrue="1" id="{2F1AE640-43C4-4D1B-8EFC-AED47E9F2D5E}">
            <xm:f>'第4(太陽光）'!$E312="無"</xm:f>
            <x14:dxf>
              <numFmt numFmtId="187" formatCode="[&lt;=999]000;[&lt;=9999]000\-00;000\-0000"/>
              <fill>
                <patternFill patternType="mediumGray">
                  <bgColor theme="0" tint="-0.14996795556505021"/>
                </patternFill>
              </fill>
            </x14:dxf>
          </x14:cfRule>
          <xm:sqref>F326:J326</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00000000-0002-0000-0E00-000004000000}">
          <x14:formula1>
            <xm:f>基本情報!$W$3:$W$125</xm:f>
          </x14:formula1>
          <xm:sqref>F18:J18</xm:sqref>
        </x14:dataValidation>
        <x14:dataValidation type="list" allowBlank="1" showInputMessage="1" showErrorMessage="1" xr:uid="{00000000-0002-0000-0E00-000005000000}">
          <x14:formula1>
            <xm:f>基本情報!$Q$21:$Q$53</xm:f>
          </x14:formula1>
          <xm:sqref>F17:J17</xm:sqref>
        </x14:dataValidation>
      </x14:dataValidations>
    </ext>
  </extLs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0">
    <tabColor rgb="FFFFFF00"/>
  </sheetPr>
  <dimension ref="A1:AD346"/>
  <sheetViews>
    <sheetView showGridLines="0" showZeros="0" view="pageBreakPreview" topLeftCell="A184" zoomScaleNormal="100" zoomScaleSheetLayoutView="100" workbookViewId="0">
      <selection activeCell="R266" sqref="R266"/>
    </sheetView>
  </sheetViews>
  <sheetFormatPr defaultColWidth="9" defaultRowHeight="13.2"/>
  <cols>
    <col min="1" max="1" width="1.6640625" style="2" customWidth="1"/>
    <col min="2" max="2" width="2.6640625" style="2" customWidth="1"/>
    <col min="3" max="3" width="2.44140625" style="2" customWidth="1"/>
    <col min="4" max="10" width="10.6640625" style="2" customWidth="1"/>
    <col min="11" max="11" width="1.77734375" style="2" customWidth="1"/>
    <col min="12" max="12" width="2.21875" style="2" customWidth="1"/>
    <col min="13" max="13" width="36.33203125" style="2" customWidth="1"/>
    <col min="14" max="14" width="9" style="2"/>
    <col min="15" max="15" width="0" style="2" hidden="1" customWidth="1"/>
    <col min="16" max="16384" width="9" style="2"/>
  </cols>
  <sheetData>
    <row r="1" spans="2:10">
      <c r="B1" s="1" t="s">
        <v>26</v>
      </c>
      <c r="E1" s="1"/>
      <c r="F1" s="1"/>
    </row>
    <row r="3" spans="2:10" ht="21" customHeight="1">
      <c r="B3" s="1083" t="s">
        <v>437</v>
      </c>
      <c r="C3" s="1083"/>
      <c r="D3" s="1083"/>
      <c r="E3" s="1083"/>
      <c r="F3" s="1083"/>
      <c r="G3" s="1083"/>
      <c r="H3" s="1083"/>
      <c r="I3" s="1083"/>
      <c r="J3" s="1083"/>
    </row>
    <row r="5" spans="2:10" ht="18" customHeight="1">
      <c r="B5" s="2" t="s">
        <v>29</v>
      </c>
    </row>
    <row r="6" spans="2:10" ht="21" customHeight="1">
      <c r="B6" s="2" t="s">
        <v>2785</v>
      </c>
    </row>
    <row r="7" spans="2:10" ht="35.1" customHeight="1">
      <c r="B7" s="1084" t="str">
        <f>'第4(太陽光）'!B7:D7</f>
        <v>施設の名称</v>
      </c>
      <c r="C7" s="1250"/>
      <c r="D7" s="1250"/>
      <c r="E7" s="1087">
        <f>基本情報!$E$75</f>
        <v>0</v>
      </c>
      <c r="F7" s="1251"/>
      <c r="G7" s="1251"/>
      <c r="H7" s="1251"/>
      <c r="I7" s="1251"/>
      <c r="J7" s="1252"/>
    </row>
    <row r="8" spans="2:10" ht="13.5" customHeight="1">
      <c r="B8" s="1090" t="str">
        <f>'第4(太陽光）'!B8:D9</f>
        <v>施設の住所</v>
      </c>
      <c r="C8" s="1253"/>
      <c r="D8" s="1253"/>
      <c r="E8" s="1096">
        <f>基本情報!$E$77</f>
        <v>0</v>
      </c>
      <c r="F8" s="1211"/>
      <c r="G8" s="1211"/>
      <c r="H8" s="1211"/>
      <c r="I8" s="1211"/>
      <c r="J8" s="1212"/>
    </row>
    <row r="9" spans="2:10" ht="24" customHeight="1">
      <c r="B9" s="1254"/>
      <c r="C9" s="1255"/>
      <c r="D9" s="1255"/>
      <c r="E9" s="1213"/>
      <c r="F9" s="1214"/>
      <c r="G9" s="1214"/>
      <c r="H9" s="1214"/>
      <c r="I9" s="1214"/>
      <c r="J9" s="1215"/>
    </row>
    <row r="10" spans="2:10" ht="35.1" customHeight="1">
      <c r="B10" s="1084" t="str">
        <f>'第4(太陽光）'!B10:D10</f>
        <v>所有代表者</v>
      </c>
      <c r="C10" s="1250"/>
      <c r="D10" s="1250"/>
      <c r="E10" s="1102">
        <f>基本情報!$E$62</f>
        <v>0</v>
      </c>
      <c r="F10" s="820"/>
      <c r="G10" s="820">
        <f>基本情報!$E$65</f>
        <v>0</v>
      </c>
      <c r="H10" s="820"/>
      <c r="I10" s="820">
        <f>基本情報!$E$67</f>
        <v>0</v>
      </c>
      <c r="J10" s="821"/>
    </row>
    <row r="13" spans="2:10" ht="21" customHeight="1">
      <c r="B13" s="2" t="s">
        <v>2786</v>
      </c>
    </row>
    <row r="14" spans="2:10" ht="24" customHeight="1">
      <c r="B14" s="15"/>
      <c r="C14" s="1065" t="str">
        <f>'第4(太陽光）'!$C$14</f>
        <v xml:space="preserve"> 名称</v>
      </c>
      <c r="D14" s="1256"/>
      <c r="E14" s="1256"/>
      <c r="F14" s="970"/>
      <c r="G14" s="971"/>
      <c r="H14" s="971"/>
      <c r="I14" s="971"/>
      <c r="J14" s="1182"/>
    </row>
    <row r="15" spans="2:10" ht="24" customHeight="1">
      <c r="B15" s="15"/>
      <c r="C15" s="1078" t="str">
        <f>'第4(太陽光）'!$C$15</f>
        <v xml:space="preserve"> 役職名　代表者名</v>
      </c>
      <c r="D15" s="1078"/>
      <c r="E15" s="1079"/>
      <c r="F15" s="970"/>
      <c r="G15" s="971"/>
      <c r="H15" s="971"/>
      <c r="I15" s="971"/>
      <c r="J15" s="1182"/>
    </row>
    <row r="16" spans="2:10" ht="30" customHeight="1">
      <c r="B16" s="16"/>
      <c r="C16" s="1064" t="str">
        <f>'第4(太陽光）'!$C$16</f>
        <v>住所</v>
      </c>
      <c r="D16" s="1064"/>
      <c r="E16" s="94"/>
      <c r="F16" s="573"/>
      <c r="G16" s="971"/>
      <c r="H16" s="1275"/>
      <c r="I16" s="1275"/>
      <c r="J16" s="1276"/>
    </row>
    <row r="17" spans="2:13" ht="24" customHeight="1">
      <c r="B17" s="1074"/>
      <c r="C17" s="1076" t="str">
        <f>'第4(太陽光）'!$C$17</f>
        <v>日本標準産業分類※1による業種※2</v>
      </c>
      <c r="D17" s="1077"/>
      <c r="E17" s="95" t="str">
        <f>'第4(太陽光）'!E17</f>
        <v>大分類</v>
      </c>
      <c r="F17" s="1171"/>
      <c r="G17" s="1172"/>
      <c r="H17" s="1172"/>
      <c r="I17" s="1172"/>
      <c r="J17" s="1173"/>
    </row>
    <row r="18" spans="2:13" ht="24" customHeight="1">
      <c r="B18" s="1075"/>
      <c r="C18" s="1078"/>
      <c r="D18" s="1079"/>
      <c r="E18" s="95" t="str">
        <f>'第4(太陽光）'!E18</f>
        <v>中分類</v>
      </c>
      <c r="F18" s="1171"/>
      <c r="G18" s="1174"/>
      <c r="H18" s="1174"/>
      <c r="I18" s="1174"/>
      <c r="J18" s="1175"/>
    </row>
    <row r="19" spans="2:13" ht="30" customHeight="1">
      <c r="B19" s="15"/>
      <c r="C19" s="1064" t="str">
        <f>'第4(太陽光）'!$C$19</f>
        <v xml:space="preserve"> 資本金（出資金）</v>
      </c>
      <c r="D19" s="1064"/>
      <c r="E19" s="1065"/>
      <c r="F19" s="1169"/>
      <c r="G19" s="1170"/>
      <c r="H19" s="32" t="s">
        <v>10</v>
      </c>
      <c r="I19" s="146"/>
      <c r="J19" s="37"/>
      <c r="K19" s="29"/>
      <c r="L19" s="29"/>
    </row>
    <row r="20" spans="2:13" ht="30" customHeight="1">
      <c r="B20" s="15"/>
      <c r="C20" s="1064" t="str">
        <f>'第4(太陽光）'!$C$20</f>
        <v xml:space="preserve"> 従業員数</v>
      </c>
      <c r="D20" s="1064"/>
      <c r="E20" s="1065"/>
      <c r="F20" s="1167"/>
      <c r="G20" s="1168"/>
      <c r="H20" s="30" t="s">
        <v>27</v>
      </c>
      <c r="I20" s="146"/>
      <c r="J20" s="31"/>
      <c r="K20" s="29"/>
      <c r="L20" s="29"/>
    </row>
    <row r="21" spans="2:13" ht="5.25" customHeight="1">
      <c r="C21" s="12"/>
      <c r="D21" s="12"/>
      <c r="E21" s="12"/>
      <c r="F21" s="38"/>
      <c r="G21" s="29"/>
      <c r="H21" s="39"/>
      <c r="I21" s="39"/>
      <c r="J21" s="29"/>
      <c r="K21" s="29"/>
      <c r="L21" s="29"/>
    </row>
    <row r="22" spans="2:13">
      <c r="C22" s="96" t="s">
        <v>453</v>
      </c>
      <c r="E22" s="40"/>
      <c r="F22" s="41"/>
      <c r="G22" s="41"/>
    </row>
    <row r="23" spans="2:13">
      <c r="C23" s="83" t="s">
        <v>451</v>
      </c>
      <c r="E23" s="42"/>
      <c r="F23" s="41"/>
      <c r="G23" s="41"/>
    </row>
    <row r="24" spans="2:13">
      <c r="C24" s="96" t="s">
        <v>452</v>
      </c>
      <c r="E24" s="42"/>
      <c r="F24" s="43"/>
      <c r="G24" s="43"/>
    </row>
    <row r="25" spans="2:13">
      <c r="C25" s="96"/>
      <c r="E25" s="42"/>
      <c r="F25" s="43"/>
      <c r="G25" s="43"/>
    </row>
    <row r="27" spans="2:13" ht="18" customHeight="1">
      <c r="B27" s="2" t="s">
        <v>60</v>
      </c>
    </row>
    <row r="28" spans="2:13" ht="18" customHeight="1">
      <c r="B28" s="47" t="s">
        <v>61</v>
      </c>
    </row>
    <row r="29" spans="2:13" ht="14.25" customHeight="1"/>
    <row r="30" spans="2:13" ht="18" customHeight="1">
      <c r="B30" s="2" t="s">
        <v>356</v>
      </c>
    </row>
    <row r="31" spans="2:13" ht="18" customHeight="1">
      <c r="D31" s="793" t="s">
        <v>388</v>
      </c>
      <c r="E31" s="793"/>
      <c r="F31" s="11"/>
      <c r="G31" s="122" t="str">
        <f>IF(G42="","",ROUNDDOWN(SUM(G44,G52,G60),0))</f>
        <v/>
      </c>
      <c r="H31" s="2" t="s">
        <v>47</v>
      </c>
      <c r="M31" s="48"/>
    </row>
    <row r="32" spans="2:13" ht="18" customHeight="1">
      <c r="D32" s="11"/>
      <c r="E32" s="11"/>
      <c r="F32" s="11"/>
      <c r="G32" s="124"/>
      <c r="M32" s="48"/>
    </row>
    <row r="33" spans="2:27" ht="13.5" customHeight="1">
      <c r="B33" s="35" t="s">
        <v>457</v>
      </c>
      <c r="C33" s="35"/>
      <c r="D33" s="35"/>
      <c r="E33" s="125"/>
      <c r="F33" s="11"/>
    </row>
    <row r="34" spans="2:27" ht="13.5" customHeight="1">
      <c r="B34" s="35"/>
      <c r="C34" s="35" t="s">
        <v>459</v>
      </c>
      <c r="D34" s="126" t="s">
        <v>364</v>
      </c>
      <c r="E34" s="125"/>
      <c r="F34" s="11"/>
      <c r="G34" s="1280"/>
      <c r="H34" s="1280"/>
      <c r="M34" s="86" t="s">
        <v>485</v>
      </c>
      <c r="O34" s="2" t="s">
        <v>458</v>
      </c>
    </row>
    <row r="35" spans="2:27" ht="13.5" customHeight="1">
      <c r="B35" s="35"/>
      <c r="C35" s="35"/>
      <c r="D35" s="126"/>
      <c r="E35" s="11"/>
      <c r="F35" s="11"/>
      <c r="O35" s="2" t="s">
        <v>460</v>
      </c>
    </row>
    <row r="36" spans="2:27" ht="13.5" customHeight="1">
      <c r="B36" s="35"/>
      <c r="C36" s="35"/>
      <c r="D36" s="127"/>
      <c r="O36" s="2" t="s">
        <v>104</v>
      </c>
    </row>
    <row r="37" spans="2:27" ht="18" customHeight="1">
      <c r="B37" s="35" t="s">
        <v>461</v>
      </c>
      <c r="C37" s="35"/>
      <c r="D37" s="35"/>
    </row>
    <row r="38" spans="2:27" ht="18" customHeight="1">
      <c r="C38" s="3" t="s">
        <v>441</v>
      </c>
      <c r="D38" s="1189" t="s">
        <v>2678</v>
      </c>
      <c r="E38" s="1190"/>
      <c r="F38" s="1191"/>
      <c r="G38" s="1192"/>
      <c r="H38" s="1193"/>
      <c r="I38" s="1194"/>
      <c r="L38" s="48"/>
      <c r="M38" s="505"/>
      <c r="N38" s="505"/>
      <c r="O38" s="505"/>
      <c r="P38" s="505"/>
      <c r="Q38" s="505"/>
      <c r="R38" s="505"/>
      <c r="S38" s="505"/>
      <c r="T38" s="505"/>
      <c r="U38" s="168"/>
      <c r="V38" s="48"/>
      <c r="W38" s="48"/>
      <c r="X38" s="48"/>
      <c r="Y38" s="27"/>
      <c r="Z38" s="27"/>
      <c r="AA38" s="27"/>
    </row>
    <row r="39" spans="2:27" ht="17.100000000000001" customHeight="1">
      <c r="C39" s="3"/>
      <c r="D39" s="1046" t="s">
        <v>72</v>
      </c>
      <c r="E39" s="1047"/>
      <c r="F39" s="1048"/>
      <c r="G39" s="1143"/>
      <c r="H39" s="1149"/>
      <c r="I39" s="1150"/>
    </row>
    <row r="40" spans="2:27" ht="17.100000000000001" customHeight="1">
      <c r="D40" s="1046" t="s">
        <v>70</v>
      </c>
      <c r="E40" s="1047"/>
      <c r="F40" s="1048"/>
      <c r="G40" s="1143"/>
      <c r="H40" s="1149"/>
      <c r="I40" s="1150"/>
    </row>
    <row r="41" spans="2:27" ht="17.100000000000001" customHeight="1">
      <c r="D41" s="1046" t="s">
        <v>2444</v>
      </c>
      <c r="E41" s="1047"/>
      <c r="F41" s="1048"/>
      <c r="G41" s="1143"/>
      <c r="H41" s="1248"/>
      <c r="I41" s="1249"/>
      <c r="L41" s="48"/>
      <c r="M41" s="48"/>
      <c r="N41" s="48"/>
      <c r="O41" s="48"/>
      <c r="P41" s="48"/>
      <c r="Q41" s="48"/>
      <c r="R41" s="48"/>
      <c r="S41" s="48"/>
      <c r="T41" s="48"/>
      <c r="U41" s="48"/>
      <c r="V41" s="48"/>
      <c r="W41" s="48"/>
      <c r="X41" s="48"/>
      <c r="Y41" s="27"/>
      <c r="Z41" s="27"/>
      <c r="AA41" s="27"/>
    </row>
    <row r="42" spans="2:27" ht="17.100000000000001" customHeight="1">
      <c r="D42" s="1046" t="s">
        <v>333</v>
      </c>
      <c r="E42" s="1047"/>
      <c r="F42" s="1048"/>
      <c r="G42" s="1164"/>
      <c r="H42" s="1165"/>
      <c r="I42" s="1166"/>
      <c r="J42" s="2" t="s">
        <v>47</v>
      </c>
    </row>
    <row r="43" spans="2:27" ht="17.100000000000001" customHeight="1">
      <c r="D43" s="1046" t="s">
        <v>339</v>
      </c>
      <c r="E43" s="1047"/>
      <c r="F43" s="1048"/>
      <c r="G43" s="1154"/>
      <c r="H43" s="1155"/>
      <c r="I43" s="1156"/>
      <c r="J43" s="2" t="s">
        <v>65</v>
      </c>
    </row>
    <row r="44" spans="2:27" ht="17.100000000000001" customHeight="1">
      <c r="D44" s="1058" t="s">
        <v>49</v>
      </c>
      <c r="E44" s="1059"/>
      <c r="F44" s="1060"/>
      <c r="G44" s="1257" t="str">
        <f>IF(G42="","",ROUNDDOWN(G42*G43,2))</f>
        <v/>
      </c>
      <c r="H44" s="1258"/>
      <c r="I44" s="1259"/>
      <c r="J44" s="2" t="s">
        <v>47</v>
      </c>
    </row>
    <row r="45" spans="2:27" ht="13.5" customHeight="1"/>
    <row r="46" spans="2:27" ht="18" customHeight="1">
      <c r="C46" s="3" t="s">
        <v>442</v>
      </c>
      <c r="D46" s="1189" t="s">
        <v>2678</v>
      </c>
      <c r="E46" s="1190"/>
      <c r="F46" s="1191"/>
      <c r="G46" s="1192"/>
      <c r="H46" s="1193"/>
      <c r="I46" s="1194"/>
      <c r="L46" s="48"/>
      <c r="M46" s="505"/>
      <c r="N46" s="505"/>
      <c r="O46" s="505"/>
      <c r="P46" s="505"/>
      <c r="Q46" s="505"/>
      <c r="R46" s="505"/>
      <c r="S46" s="505"/>
      <c r="T46" s="505"/>
      <c r="U46" s="168"/>
      <c r="V46" s="48"/>
      <c r="W46" s="48"/>
      <c r="X46" s="48"/>
      <c r="Y46" s="27"/>
      <c r="Z46" s="27"/>
      <c r="AA46" s="27"/>
    </row>
    <row r="47" spans="2:27" ht="17.100000000000001" customHeight="1">
      <c r="C47" s="3"/>
      <c r="D47" s="1046" t="s">
        <v>72</v>
      </c>
      <c r="E47" s="1047"/>
      <c r="F47" s="1048"/>
      <c r="G47" s="1143"/>
      <c r="H47" s="1149"/>
      <c r="I47" s="1150"/>
    </row>
    <row r="48" spans="2:27" ht="17.100000000000001" customHeight="1">
      <c r="D48" s="1046" t="s">
        <v>70</v>
      </c>
      <c r="E48" s="1047"/>
      <c r="F48" s="1048"/>
      <c r="G48" s="1143"/>
      <c r="H48" s="1149"/>
      <c r="I48" s="1150"/>
    </row>
    <row r="49" spans="2:27" ht="17.100000000000001" customHeight="1">
      <c r="D49" s="1046" t="s">
        <v>2444</v>
      </c>
      <c r="E49" s="1047"/>
      <c r="F49" s="1048"/>
      <c r="G49" s="1143"/>
      <c r="H49" s="1248"/>
      <c r="I49" s="1249"/>
      <c r="L49" s="48"/>
      <c r="M49" s="48"/>
      <c r="N49" s="48"/>
      <c r="O49" s="48"/>
      <c r="P49" s="48"/>
      <c r="Q49" s="48"/>
      <c r="R49" s="48"/>
      <c r="S49" s="48"/>
      <c r="T49" s="48"/>
      <c r="U49" s="48"/>
      <c r="V49" s="48"/>
      <c r="W49" s="48"/>
      <c r="X49" s="48"/>
      <c r="Y49" s="27"/>
      <c r="Z49" s="27"/>
      <c r="AA49" s="27"/>
    </row>
    <row r="50" spans="2:27" ht="17.100000000000001" customHeight="1">
      <c r="D50" s="1046" t="s">
        <v>333</v>
      </c>
      <c r="E50" s="1047"/>
      <c r="F50" s="1048"/>
      <c r="G50" s="1164"/>
      <c r="H50" s="1165"/>
      <c r="I50" s="1166"/>
      <c r="J50" s="2" t="s">
        <v>47</v>
      </c>
    </row>
    <row r="51" spans="2:27" ht="17.100000000000001" customHeight="1">
      <c r="D51" s="1046" t="s">
        <v>339</v>
      </c>
      <c r="E51" s="1047"/>
      <c r="F51" s="1048"/>
      <c r="G51" s="1154"/>
      <c r="H51" s="1155"/>
      <c r="I51" s="1156"/>
      <c r="J51" s="2" t="s">
        <v>65</v>
      </c>
    </row>
    <row r="52" spans="2:27" ht="17.100000000000001" customHeight="1">
      <c r="D52" s="1058" t="s">
        <v>49</v>
      </c>
      <c r="E52" s="1059"/>
      <c r="F52" s="1060"/>
      <c r="G52" s="1257" t="str">
        <f>IF(G50="","",ROUNDDOWN(G50*G51,2))</f>
        <v/>
      </c>
      <c r="H52" s="1258"/>
      <c r="I52" s="1259"/>
      <c r="J52" s="2" t="s">
        <v>47</v>
      </c>
    </row>
    <row r="53" spans="2:27" ht="13.5" customHeight="1"/>
    <row r="54" spans="2:27" ht="18" customHeight="1">
      <c r="C54" s="3" t="s">
        <v>2675</v>
      </c>
      <c r="D54" s="1189" t="s">
        <v>2678</v>
      </c>
      <c r="E54" s="1190"/>
      <c r="F54" s="1191"/>
      <c r="G54" s="1192"/>
      <c r="H54" s="1193"/>
      <c r="I54" s="1194"/>
      <c r="L54" s="48"/>
      <c r="M54" s="505"/>
      <c r="N54" s="505"/>
      <c r="O54" s="505"/>
      <c r="P54" s="505"/>
      <c r="Q54" s="505"/>
      <c r="R54" s="505"/>
      <c r="S54" s="505"/>
      <c r="T54" s="505"/>
      <c r="U54" s="168"/>
      <c r="V54" s="48"/>
      <c r="W54" s="48"/>
      <c r="X54" s="48"/>
      <c r="Y54" s="27"/>
      <c r="Z54" s="27"/>
      <c r="AA54" s="27"/>
    </row>
    <row r="55" spans="2:27" ht="17.100000000000001" customHeight="1">
      <c r="C55" s="3"/>
      <c r="D55" s="1046" t="s">
        <v>72</v>
      </c>
      <c r="E55" s="1047"/>
      <c r="F55" s="1048"/>
      <c r="G55" s="1143"/>
      <c r="H55" s="1149"/>
      <c r="I55" s="1150"/>
    </row>
    <row r="56" spans="2:27" ht="17.100000000000001" customHeight="1">
      <c r="D56" s="1046" t="s">
        <v>70</v>
      </c>
      <c r="E56" s="1047"/>
      <c r="F56" s="1048"/>
      <c r="G56" s="1143"/>
      <c r="H56" s="1149"/>
      <c r="I56" s="1150"/>
    </row>
    <row r="57" spans="2:27" ht="17.100000000000001" customHeight="1">
      <c r="D57" s="1046" t="s">
        <v>2444</v>
      </c>
      <c r="E57" s="1047"/>
      <c r="F57" s="1048"/>
      <c r="G57" s="1143"/>
      <c r="H57" s="1248"/>
      <c r="I57" s="1249"/>
      <c r="L57" s="48"/>
      <c r="M57" s="48"/>
      <c r="N57" s="48"/>
      <c r="O57" s="48"/>
      <c r="P57" s="48"/>
      <c r="Q57" s="48"/>
      <c r="R57" s="48"/>
      <c r="S57" s="48"/>
      <c r="T57" s="48"/>
      <c r="U57" s="48"/>
      <c r="V57" s="48"/>
      <c r="W57" s="48"/>
      <c r="X57" s="48"/>
      <c r="Y57" s="27"/>
      <c r="Z57" s="27"/>
      <c r="AA57" s="27"/>
    </row>
    <row r="58" spans="2:27" ht="17.100000000000001" customHeight="1">
      <c r="D58" s="1046" t="s">
        <v>333</v>
      </c>
      <c r="E58" s="1047"/>
      <c r="F58" s="1048"/>
      <c r="G58" s="1164"/>
      <c r="H58" s="1165"/>
      <c r="I58" s="1166"/>
      <c r="J58" s="2" t="s">
        <v>47</v>
      </c>
    </row>
    <row r="59" spans="2:27" ht="17.100000000000001" customHeight="1">
      <c r="D59" s="1046" t="s">
        <v>339</v>
      </c>
      <c r="E59" s="1047"/>
      <c r="F59" s="1048"/>
      <c r="G59" s="1154"/>
      <c r="H59" s="1155"/>
      <c r="I59" s="1156"/>
      <c r="J59" s="2" t="s">
        <v>65</v>
      </c>
    </row>
    <row r="60" spans="2:27" ht="17.100000000000001" customHeight="1">
      <c r="D60" s="1058" t="s">
        <v>49</v>
      </c>
      <c r="E60" s="1059"/>
      <c r="F60" s="1060"/>
      <c r="G60" s="1257" t="str">
        <f>IF(G58="","",ROUNDDOWN(G58*G59,2))</f>
        <v/>
      </c>
      <c r="H60" s="1258"/>
      <c r="I60" s="1259"/>
      <c r="J60" s="2" t="s">
        <v>47</v>
      </c>
    </row>
    <row r="61" spans="2:27" ht="13.5" customHeight="1"/>
    <row r="62" spans="2:27" ht="13.5" customHeight="1"/>
    <row r="63" spans="2:27" ht="18" customHeight="1">
      <c r="B63" s="2" t="s">
        <v>462</v>
      </c>
      <c r="M63" s="48"/>
    </row>
    <row r="64" spans="2:27" ht="18" customHeight="1">
      <c r="C64" s="3" t="s">
        <v>441</v>
      </c>
      <c r="D64" s="1189" t="s">
        <v>2678</v>
      </c>
      <c r="E64" s="1190"/>
      <c r="F64" s="1191"/>
      <c r="G64" s="1192"/>
      <c r="H64" s="1193"/>
      <c r="I64" s="1194"/>
      <c r="L64" s="48"/>
      <c r="M64" s="505"/>
      <c r="N64" s="505"/>
      <c r="O64" s="505"/>
      <c r="P64" s="505"/>
      <c r="Q64" s="505"/>
      <c r="R64" s="505"/>
      <c r="S64" s="505"/>
      <c r="T64" s="505"/>
      <c r="U64" s="168"/>
      <c r="V64" s="48"/>
      <c r="W64" s="48"/>
      <c r="X64" s="48"/>
      <c r="Y64" s="27"/>
      <c r="Z64" s="27"/>
      <c r="AA64" s="27"/>
    </row>
    <row r="65" spans="3:27" ht="17.100000000000001" customHeight="1">
      <c r="C65" s="3"/>
      <c r="D65" s="1046" t="s">
        <v>72</v>
      </c>
      <c r="E65" s="1047"/>
      <c r="F65" s="1048"/>
      <c r="G65" s="1143"/>
      <c r="H65" s="1149"/>
      <c r="I65" s="1150"/>
    </row>
    <row r="66" spans="3:27" ht="17.100000000000001" customHeight="1">
      <c r="D66" s="1046" t="s">
        <v>70</v>
      </c>
      <c r="E66" s="1047"/>
      <c r="F66" s="1048"/>
      <c r="G66" s="1143"/>
      <c r="H66" s="1149"/>
      <c r="I66" s="1150"/>
    </row>
    <row r="67" spans="3:27" ht="17.100000000000001" customHeight="1">
      <c r="D67" s="1046" t="s">
        <v>2444</v>
      </c>
      <c r="E67" s="1047"/>
      <c r="F67" s="1048"/>
      <c r="G67" s="1143"/>
      <c r="H67" s="1248"/>
      <c r="I67" s="1249"/>
      <c r="L67" s="48"/>
      <c r="M67" s="48"/>
      <c r="N67" s="48"/>
      <c r="O67" s="48"/>
      <c r="P67" s="48"/>
      <c r="Q67" s="48"/>
      <c r="R67" s="48"/>
      <c r="S67" s="48"/>
      <c r="T67" s="48"/>
      <c r="U67" s="48"/>
      <c r="V67" s="48"/>
      <c r="W67" s="48"/>
      <c r="X67" s="48"/>
      <c r="Y67" s="27"/>
      <c r="Z67" s="27"/>
      <c r="AA67" s="27"/>
    </row>
    <row r="68" spans="3:27" ht="17.100000000000001" customHeight="1">
      <c r="D68" s="1046" t="s">
        <v>333</v>
      </c>
      <c r="E68" s="1047"/>
      <c r="F68" s="1048"/>
      <c r="G68" s="1164"/>
      <c r="H68" s="1165"/>
      <c r="I68" s="1166"/>
      <c r="J68" s="2" t="s">
        <v>47</v>
      </c>
    </row>
    <row r="69" spans="3:27" ht="17.100000000000001" customHeight="1">
      <c r="D69" s="1046" t="s">
        <v>339</v>
      </c>
      <c r="E69" s="1047"/>
      <c r="F69" s="1048"/>
      <c r="G69" s="1154"/>
      <c r="H69" s="1155"/>
      <c r="I69" s="1156"/>
      <c r="J69" s="2" t="s">
        <v>65</v>
      </c>
    </row>
    <row r="70" spans="3:27" ht="17.100000000000001" customHeight="1">
      <c r="D70" s="1058" t="s">
        <v>49</v>
      </c>
      <c r="E70" s="1059"/>
      <c r="F70" s="1060"/>
      <c r="G70" s="1257" t="str">
        <f>IF(G68="","",ROUNDDOWN(G68*G69,2))</f>
        <v/>
      </c>
      <c r="H70" s="1258"/>
      <c r="I70" s="1259"/>
      <c r="J70" s="2" t="s">
        <v>47</v>
      </c>
    </row>
    <row r="71" spans="3:27" ht="13.5" customHeight="1"/>
    <row r="72" spans="3:27" ht="18" customHeight="1">
      <c r="C72" s="3" t="s">
        <v>442</v>
      </c>
      <c r="D72" s="1189" t="s">
        <v>2678</v>
      </c>
      <c r="E72" s="1190"/>
      <c r="F72" s="1191"/>
      <c r="G72" s="1192"/>
      <c r="H72" s="1193"/>
      <c r="I72" s="1194"/>
      <c r="L72" s="48"/>
      <c r="M72" s="505"/>
      <c r="N72" s="505"/>
      <c r="O72" s="505"/>
      <c r="P72" s="505"/>
      <c r="Q72" s="505"/>
      <c r="R72" s="505"/>
      <c r="S72" s="505"/>
      <c r="T72" s="505"/>
      <c r="U72" s="168"/>
      <c r="V72" s="48"/>
      <c r="W72" s="48"/>
      <c r="X72" s="48"/>
      <c r="Y72" s="27"/>
      <c r="Z72" s="27"/>
      <c r="AA72" s="27"/>
    </row>
    <row r="73" spans="3:27" ht="17.100000000000001" customHeight="1">
      <c r="C73" s="3"/>
      <c r="D73" s="1046" t="s">
        <v>72</v>
      </c>
      <c r="E73" s="1047"/>
      <c r="F73" s="1048"/>
      <c r="G73" s="1143"/>
      <c r="H73" s="1149"/>
      <c r="I73" s="1150"/>
    </row>
    <row r="74" spans="3:27" ht="17.100000000000001" customHeight="1">
      <c r="D74" s="1046" t="s">
        <v>70</v>
      </c>
      <c r="E74" s="1047"/>
      <c r="F74" s="1048"/>
      <c r="G74" s="1143"/>
      <c r="H74" s="1149"/>
      <c r="I74" s="1150"/>
    </row>
    <row r="75" spans="3:27" ht="17.100000000000001" customHeight="1">
      <c r="D75" s="1046" t="s">
        <v>2444</v>
      </c>
      <c r="E75" s="1047"/>
      <c r="F75" s="1048"/>
      <c r="G75" s="1143"/>
      <c r="H75" s="1248"/>
      <c r="I75" s="1249"/>
      <c r="L75" s="48"/>
      <c r="M75" s="48"/>
      <c r="N75" s="48"/>
      <c r="O75" s="48"/>
      <c r="P75" s="48"/>
      <c r="Q75" s="48"/>
      <c r="R75" s="48"/>
      <c r="S75" s="48"/>
      <c r="T75" s="48"/>
      <c r="U75" s="48"/>
      <c r="V75" s="48"/>
      <c r="W75" s="48"/>
      <c r="X75" s="48"/>
      <c r="Y75" s="27"/>
      <c r="Z75" s="27"/>
      <c r="AA75" s="27"/>
    </row>
    <row r="76" spans="3:27" ht="17.100000000000001" customHeight="1">
      <c r="D76" s="1046" t="s">
        <v>333</v>
      </c>
      <c r="E76" s="1047"/>
      <c r="F76" s="1048"/>
      <c r="G76" s="1164"/>
      <c r="H76" s="1165"/>
      <c r="I76" s="1166"/>
      <c r="J76" s="2" t="s">
        <v>47</v>
      </c>
    </row>
    <row r="77" spans="3:27" ht="17.100000000000001" customHeight="1">
      <c r="D77" s="1046" t="s">
        <v>339</v>
      </c>
      <c r="E77" s="1047"/>
      <c r="F77" s="1048"/>
      <c r="G77" s="1154"/>
      <c r="H77" s="1155"/>
      <c r="I77" s="1156"/>
      <c r="J77" s="2" t="s">
        <v>65</v>
      </c>
    </row>
    <row r="78" spans="3:27" ht="17.100000000000001" customHeight="1">
      <c r="D78" s="1058" t="s">
        <v>49</v>
      </c>
      <c r="E78" s="1059"/>
      <c r="F78" s="1060"/>
      <c r="G78" s="1257" t="str">
        <f>IF(G76="","",ROUNDDOWN(G76*G77,2))</f>
        <v/>
      </c>
      <c r="H78" s="1258"/>
      <c r="I78" s="1259"/>
      <c r="J78" s="2" t="s">
        <v>47</v>
      </c>
    </row>
    <row r="79" spans="3:27" ht="14.25" customHeight="1"/>
    <row r="80" spans="3:27" ht="18" customHeight="1">
      <c r="C80" s="3" t="s">
        <v>2675</v>
      </c>
      <c r="D80" s="1189" t="s">
        <v>2678</v>
      </c>
      <c r="E80" s="1190"/>
      <c r="F80" s="1191"/>
      <c r="G80" s="1192"/>
      <c r="H80" s="1193"/>
      <c r="I80" s="1194"/>
      <c r="L80" s="48"/>
      <c r="M80" s="505"/>
      <c r="N80" s="505"/>
      <c r="O80" s="505"/>
      <c r="P80" s="505"/>
      <c r="Q80" s="505"/>
      <c r="R80" s="505"/>
      <c r="S80" s="505"/>
      <c r="T80" s="505"/>
      <c r="U80" s="168"/>
      <c r="V80" s="48"/>
      <c r="W80" s="48"/>
      <c r="X80" s="48"/>
      <c r="Y80" s="27"/>
      <c r="Z80" s="27"/>
      <c r="AA80" s="27"/>
    </row>
    <row r="81" spans="2:27" ht="17.100000000000001" customHeight="1">
      <c r="C81" s="3"/>
      <c r="D81" s="1046" t="s">
        <v>72</v>
      </c>
      <c r="E81" s="1047"/>
      <c r="F81" s="1048"/>
      <c r="G81" s="1143"/>
      <c r="H81" s="1149"/>
      <c r="I81" s="1150"/>
    </row>
    <row r="82" spans="2:27" ht="17.100000000000001" customHeight="1">
      <c r="D82" s="1046" t="s">
        <v>70</v>
      </c>
      <c r="E82" s="1047"/>
      <c r="F82" s="1048"/>
      <c r="G82" s="1143"/>
      <c r="H82" s="1149"/>
      <c r="I82" s="1150"/>
    </row>
    <row r="83" spans="2:27" ht="17.100000000000001" customHeight="1">
      <c r="D83" s="1046" t="s">
        <v>2444</v>
      </c>
      <c r="E83" s="1047"/>
      <c r="F83" s="1048"/>
      <c r="G83" s="1143"/>
      <c r="H83" s="1248"/>
      <c r="I83" s="1249"/>
      <c r="L83" s="48"/>
      <c r="M83" s="48"/>
      <c r="N83" s="48"/>
      <c r="O83" s="48"/>
      <c r="P83" s="48"/>
      <c r="Q83" s="48"/>
      <c r="R83" s="48"/>
      <c r="S83" s="48"/>
      <c r="T83" s="48"/>
      <c r="U83" s="48"/>
      <c r="V83" s="48"/>
      <c r="W83" s="48"/>
      <c r="X83" s="48"/>
      <c r="Y83" s="27"/>
      <c r="Z83" s="27"/>
      <c r="AA83" s="27"/>
    </row>
    <row r="84" spans="2:27" ht="17.100000000000001" customHeight="1">
      <c r="D84" s="1046" t="s">
        <v>333</v>
      </c>
      <c r="E84" s="1047"/>
      <c r="F84" s="1048"/>
      <c r="G84" s="1164"/>
      <c r="H84" s="1165"/>
      <c r="I84" s="1166"/>
      <c r="J84" s="2" t="s">
        <v>47</v>
      </c>
    </row>
    <row r="85" spans="2:27" ht="17.100000000000001" customHeight="1">
      <c r="D85" s="1046" t="s">
        <v>339</v>
      </c>
      <c r="E85" s="1047"/>
      <c r="F85" s="1048"/>
      <c r="G85" s="1154"/>
      <c r="H85" s="1155"/>
      <c r="I85" s="1156"/>
      <c r="J85" s="2" t="s">
        <v>65</v>
      </c>
    </row>
    <row r="86" spans="2:27" ht="17.100000000000001" customHeight="1">
      <c r="D86" s="1058" t="s">
        <v>49</v>
      </c>
      <c r="E86" s="1059"/>
      <c r="F86" s="1060"/>
      <c r="G86" s="1257" t="str">
        <f>IF(G84="","",ROUNDDOWN(G84*G85,2))</f>
        <v/>
      </c>
      <c r="H86" s="1258"/>
      <c r="I86" s="1259"/>
      <c r="J86" s="2" t="s">
        <v>47</v>
      </c>
    </row>
    <row r="87" spans="2:27" ht="13.5" customHeight="1"/>
    <row r="88" spans="2:27" ht="13.5" customHeight="1"/>
    <row r="89" spans="2:27" ht="18" customHeight="1">
      <c r="B89" s="2" t="s">
        <v>463</v>
      </c>
      <c r="M89" s="48"/>
    </row>
    <row r="90" spans="2:27" ht="18" customHeight="1">
      <c r="C90" s="3" t="s">
        <v>441</v>
      </c>
      <c r="D90" s="1189" t="s">
        <v>2678</v>
      </c>
      <c r="E90" s="1190"/>
      <c r="F90" s="1191"/>
      <c r="G90" s="1192"/>
      <c r="H90" s="1193"/>
      <c r="I90" s="1194"/>
      <c r="L90" s="48"/>
      <c r="M90" s="505"/>
      <c r="N90" s="505"/>
      <c r="O90" s="505"/>
      <c r="P90" s="505"/>
      <c r="Q90" s="505"/>
      <c r="R90" s="505"/>
      <c r="S90" s="505"/>
      <c r="T90" s="505"/>
      <c r="U90" s="168"/>
      <c r="V90" s="48"/>
      <c r="W90" s="48"/>
      <c r="X90" s="48"/>
      <c r="Y90" s="27"/>
      <c r="Z90" s="27"/>
      <c r="AA90" s="27"/>
    </row>
    <row r="91" spans="2:27" ht="17.100000000000001" customHeight="1">
      <c r="C91" s="3"/>
      <c r="D91" s="1046" t="s">
        <v>72</v>
      </c>
      <c r="E91" s="1047"/>
      <c r="F91" s="1048"/>
      <c r="G91" s="1143"/>
      <c r="H91" s="1149"/>
      <c r="I91" s="1150"/>
    </row>
    <row r="92" spans="2:27" ht="17.100000000000001" customHeight="1">
      <c r="D92" s="1046" t="s">
        <v>70</v>
      </c>
      <c r="E92" s="1047"/>
      <c r="F92" s="1048"/>
      <c r="G92" s="1143"/>
      <c r="H92" s="1149"/>
      <c r="I92" s="1150"/>
      <c r="J92" s="137"/>
    </row>
    <row r="93" spans="2:27" ht="17.100000000000001" customHeight="1">
      <c r="D93" s="1046" t="s">
        <v>2444</v>
      </c>
      <c r="E93" s="1047"/>
      <c r="F93" s="1048"/>
      <c r="G93" s="1143"/>
      <c r="H93" s="1248"/>
      <c r="I93" s="1249"/>
      <c r="L93" s="48"/>
      <c r="M93" s="48"/>
      <c r="N93" s="48"/>
      <c r="O93" s="48"/>
      <c r="P93" s="48"/>
      <c r="Q93" s="48"/>
      <c r="R93" s="48"/>
      <c r="S93" s="48"/>
      <c r="T93" s="48"/>
      <c r="U93" s="48"/>
      <c r="V93" s="48"/>
      <c r="W93" s="48"/>
      <c r="X93" s="48"/>
      <c r="Y93" s="27"/>
      <c r="Z93" s="27"/>
      <c r="AA93" s="27"/>
    </row>
    <row r="94" spans="2:27" ht="17.100000000000001" customHeight="1">
      <c r="D94" s="1046" t="s">
        <v>357</v>
      </c>
      <c r="E94" s="1047"/>
      <c r="F94" s="1048"/>
      <c r="G94" s="1143"/>
      <c r="H94" s="1149"/>
      <c r="I94" s="1150"/>
    </row>
    <row r="95" spans="2:27" ht="17.100000000000001" customHeight="1">
      <c r="D95" s="1046" t="s">
        <v>358</v>
      </c>
      <c r="E95" s="1047"/>
      <c r="F95" s="1048"/>
      <c r="G95" s="1164"/>
      <c r="H95" s="1165"/>
      <c r="I95" s="1166"/>
      <c r="J95" s="2" t="s">
        <v>47</v>
      </c>
    </row>
    <row r="96" spans="2:27" ht="17.100000000000001" customHeight="1">
      <c r="D96" s="1046" t="s">
        <v>339</v>
      </c>
      <c r="E96" s="1047"/>
      <c r="F96" s="1048"/>
      <c r="G96" s="1154"/>
      <c r="H96" s="1155"/>
      <c r="I96" s="1156"/>
      <c r="J96" s="2" t="s">
        <v>65</v>
      </c>
    </row>
    <row r="97" spans="3:27" ht="17.100000000000001" customHeight="1">
      <c r="D97" s="1058" t="s">
        <v>359</v>
      </c>
      <c r="E97" s="1059"/>
      <c r="F97" s="1060"/>
      <c r="G97" s="1257" t="str">
        <f>IF(G95="","",ROUNDDOWN(G95*G96,2))</f>
        <v/>
      </c>
      <c r="H97" s="1258"/>
      <c r="I97" s="1259"/>
      <c r="J97" s="2" t="s">
        <v>47</v>
      </c>
    </row>
    <row r="98" spans="3:27" ht="13.5" customHeight="1"/>
    <row r="99" spans="3:27" ht="18" customHeight="1">
      <c r="C99" s="3" t="s">
        <v>442</v>
      </c>
      <c r="D99" s="1189" t="s">
        <v>2678</v>
      </c>
      <c r="E99" s="1190"/>
      <c r="F99" s="1191"/>
      <c r="G99" s="1192"/>
      <c r="H99" s="1193"/>
      <c r="I99" s="1194"/>
      <c r="L99" s="48"/>
      <c r="M99" s="505"/>
      <c r="N99" s="505"/>
      <c r="O99" s="505"/>
      <c r="P99" s="505"/>
      <c r="Q99" s="505"/>
      <c r="R99" s="505"/>
      <c r="S99" s="505"/>
      <c r="T99" s="505"/>
      <c r="U99" s="168"/>
      <c r="V99" s="48"/>
      <c r="W99" s="48"/>
      <c r="X99" s="48"/>
      <c r="Y99" s="27"/>
      <c r="Z99" s="27"/>
      <c r="AA99" s="27"/>
    </row>
    <row r="100" spans="3:27" ht="17.100000000000001" customHeight="1">
      <c r="C100" s="3"/>
      <c r="D100" s="1046" t="s">
        <v>72</v>
      </c>
      <c r="E100" s="1047"/>
      <c r="F100" s="1048"/>
      <c r="G100" s="1143"/>
      <c r="H100" s="1149"/>
      <c r="I100" s="1150"/>
    </row>
    <row r="101" spans="3:27" ht="17.100000000000001" customHeight="1">
      <c r="D101" s="1046" t="s">
        <v>70</v>
      </c>
      <c r="E101" s="1047"/>
      <c r="F101" s="1048"/>
      <c r="G101" s="1143"/>
      <c r="H101" s="1149"/>
      <c r="I101" s="1150"/>
    </row>
    <row r="102" spans="3:27" ht="17.100000000000001" customHeight="1">
      <c r="D102" s="1046" t="s">
        <v>2444</v>
      </c>
      <c r="E102" s="1047"/>
      <c r="F102" s="1048"/>
      <c r="G102" s="1143"/>
      <c r="H102" s="1248"/>
      <c r="I102" s="1249"/>
      <c r="L102" s="48"/>
      <c r="M102" s="48"/>
      <c r="N102" s="48"/>
      <c r="O102" s="48"/>
      <c r="P102" s="48"/>
      <c r="Q102" s="48"/>
      <c r="R102" s="48"/>
      <c r="S102" s="48"/>
      <c r="T102" s="48"/>
      <c r="U102" s="48"/>
      <c r="V102" s="48"/>
      <c r="W102" s="48"/>
      <c r="X102" s="48"/>
      <c r="Y102" s="27"/>
      <c r="Z102" s="27"/>
      <c r="AA102" s="27"/>
    </row>
    <row r="103" spans="3:27" ht="17.100000000000001" customHeight="1">
      <c r="D103" s="1046" t="s">
        <v>357</v>
      </c>
      <c r="E103" s="1047"/>
      <c r="F103" s="1048"/>
      <c r="G103" s="1143"/>
      <c r="H103" s="1149"/>
      <c r="I103" s="1150"/>
    </row>
    <row r="104" spans="3:27" ht="17.100000000000001" customHeight="1">
      <c r="D104" s="1046" t="s">
        <v>358</v>
      </c>
      <c r="E104" s="1047"/>
      <c r="F104" s="1048"/>
      <c r="G104" s="1164"/>
      <c r="H104" s="1165"/>
      <c r="I104" s="1166"/>
      <c r="J104" s="2" t="s">
        <v>47</v>
      </c>
    </row>
    <row r="105" spans="3:27" ht="17.100000000000001" customHeight="1">
      <c r="D105" s="1046" t="s">
        <v>339</v>
      </c>
      <c r="E105" s="1047"/>
      <c r="F105" s="1048"/>
      <c r="G105" s="1154"/>
      <c r="H105" s="1155"/>
      <c r="I105" s="1156"/>
      <c r="J105" s="2" t="s">
        <v>65</v>
      </c>
    </row>
    <row r="106" spans="3:27" ht="17.100000000000001" customHeight="1">
      <c r="D106" s="1058" t="s">
        <v>359</v>
      </c>
      <c r="E106" s="1059"/>
      <c r="F106" s="1060"/>
      <c r="G106" s="1257" t="str">
        <f>IF(G104="","",ROUNDDOWN(G104*G105,2))</f>
        <v/>
      </c>
      <c r="H106" s="1258"/>
      <c r="I106" s="1259"/>
      <c r="J106" s="2" t="s">
        <v>47</v>
      </c>
    </row>
    <row r="107" spans="3:27" ht="13.5" customHeight="1"/>
    <row r="108" spans="3:27" ht="18" customHeight="1">
      <c r="C108" s="3" t="s">
        <v>2675</v>
      </c>
      <c r="D108" s="1189" t="s">
        <v>2678</v>
      </c>
      <c r="E108" s="1190"/>
      <c r="F108" s="1191"/>
      <c r="G108" s="1192"/>
      <c r="H108" s="1193"/>
      <c r="I108" s="1194"/>
      <c r="L108" s="48"/>
      <c r="M108" s="505"/>
      <c r="N108" s="505"/>
      <c r="O108" s="505"/>
      <c r="P108" s="505"/>
      <c r="Q108" s="505"/>
      <c r="R108" s="505"/>
      <c r="S108" s="505"/>
      <c r="T108" s="505"/>
      <c r="U108" s="168"/>
      <c r="V108" s="48"/>
      <c r="W108" s="48"/>
      <c r="X108" s="48"/>
      <c r="Y108" s="27"/>
      <c r="Z108" s="27"/>
      <c r="AA108" s="27"/>
    </row>
    <row r="109" spans="3:27" ht="17.100000000000001" customHeight="1">
      <c r="C109" s="3"/>
      <c r="D109" s="1046" t="s">
        <v>72</v>
      </c>
      <c r="E109" s="1047"/>
      <c r="F109" s="1048"/>
      <c r="G109" s="1143"/>
      <c r="H109" s="1149"/>
      <c r="I109" s="1150"/>
    </row>
    <row r="110" spans="3:27" ht="17.100000000000001" customHeight="1">
      <c r="D110" s="1046" t="s">
        <v>70</v>
      </c>
      <c r="E110" s="1047"/>
      <c r="F110" s="1048"/>
      <c r="G110" s="1143"/>
      <c r="H110" s="1149"/>
      <c r="I110" s="1150"/>
    </row>
    <row r="111" spans="3:27" ht="17.100000000000001" customHeight="1">
      <c r="D111" s="1046" t="s">
        <v>2444</v>
      </c>
      <c r="E111" s="1047"/>
      <c r="F111" s="1048"/>
      <c r="G111" s="1143"/>
      <c r="H111" s="1248"/>
      <c r="I111" s="1249"/>
      <c r="L111" s="48"/>
      <c r="M111" s="48"/>
      <c r="N111" s="48"/>
      <c r="O111" s="48"/>
      <c r="P111" s="48"/>
      <c r="Q111" s="48"/>
      <c r="R111" s="48"/>
      <c r="S111" s="48"/>
      <c r="T111" s="48"/>
      <c r="U111" s="48"/>
      <c r="V111" s="48"/>
      <c r="W111" s="48"/>
      <c r="X111" s="48"/>
      <c r="Y111" s="27"/>
      <c r="Z111" s="27"/>
      <c r="AA111" s="27"/>
    </row>
    <row r="112" spans="3:27" ht="17.100000000000001" customHeight="1">
      <c r="D112" s="1046" t="s">
        <v>357</v>
      </c>
      <c r="E112" s="1047"/>
      <c r="F112" s="1048"/>
      <c r="G112" s="1143"/>
      <c r="H112" s="1149"/>
      <c r="I112" s="1150"/>
    </row>
    <row r="113" spans="2:27" ht="17.100000000000001" customHeight="1">
      <c r="D113" s="1046" t="s">
        <v>358</v>
      </c>
      <c r="E113" s="1047"/>
      <c r="F113" s="1048"/>
      <c r="G113" s="1164"/>
      <c r="H113" s="1165"/>
      <c r="I113" s="1166"/>
      <c r="J113" s="2" t="s">
        <v>47</v>
      </c>
    </row>
    <row r="114" spans="2:27" ht="17.100000000000001" customHeight="1">
      <c r="D114" s="1046" t="s">
        <v>339</v>
      </c>
      <c r="E114" s="1047"/>
      <c r="F114" s="1048"/>
      <c r="G114" s="1154"/>
      <c r="H114" s="1155"/>
      <c r="I114" s="1156"/>
      <c r="J114" s="2" t="s">
        <v>65</v>
      </c>
    </row>
    <row r="115" spans="2:27" ht="17.100000000000001" customHeight="1">
      <c r="D115" s="1058" t="s">
        <v>359</v>
      </c>
      <c r="E115" s="1059"/>
      <c r="F115" s="1060"/>
      <c r="G115" s="1257" t="str">
        <f>IF(G113="","",ROUNDDOWN(G113*G114,2))</f>
        <v/>
      </c>
      <c r="H115" s="1258"/>
      <c r="I115" s="1259"/>
      <c r="J115" s="2" t="s">
        <v>47</v>
      </c>
    </row>
    <row r="116" spans="2:27" ht="13.5" customHeight="1"/>
    <row r="117" spans="2:27" ht="13.5" customHeight="1"/>
    <row r="118" spans="2:27" ht="18" customHeight="1">
      <c r="B118" s="2" t="s">
        <v>464</v>
      </c>
      <c r="M118" s="48"/>
    </row>
    <row r="119" spans="2:27" ht="18" customHeight="1">
      <c r="C119" s="3" t="s">
        <v>441</v>
      </c>
      <c r="D119" s="1189" t="s">
        <v>2678</v>
      </c>
      <c r="E119" s="1190"/>
      <c r="F119" s="1191"/>
      <c r="G119" s="1192"/>
      <c r="H119" s="1193"/>
      <c r="I119" s="1194"/>
      <c r="L119" s="48"/>
      <c r="M119" s="505"/>
      <c r="N119" s="505"/>
      <c r="O119" s="505"/>
      <c r="P119" s="505"/>
      <c r="Q119" s="505"/>
      <c r="R119" s="505"/>
      <c r="S119" s="505"/>
      <c r="T119" s="505"/>
      <c r="U119" s="168"/>
      <c r="V119" s="48"/>
      <c r="W119" s="48"/>
      <c r="X119" s="48"/>
      <c r="Y119" s="27"/>
      <c r="Z119" s="27"/>
      <c r="AA119" s="27"/>
    </row>
    <row r="120" spans="2:27" ht="17.100000000000001" customHeight="1">
      <c r="C120" s="3"/>
      <c r="D120" s="1046" t="s">
        <v>72</v>
      </c>
      <c r="E120" s="1047"/>
      <c r="F120" s="1048"/>
      <c r="G120" s="1143"/>
      <c r="H120" s="1149"/>
      <c r="I120" s="1150"/>
    </row>
    <row r="121" spans="2:27" ht="17.100000000000001" customHeight="1">
      <c r="D121" s="1046" t="s">
        <v>70</v>
      </c>
      <c r="E121" s="1047"/>
      <c r="F121" s="1048"/>
      <c r="G121" s="1143"/>
      <c r="H121" s="1149"/>
      <c r="I121" s="1150"/>
    </row>
    <row r="122" spans="2:27" ht="17.100000000000001" customHeight="1">
      <c r="D122" s="1046" t="s">
        <v>2444</v>
      </c>
      <c r="E122" s="1047"/>
      <c r="F122" s="1048"/>
      <c r="G122" s="1143"/>
      <c r="H122" s="1248"/>
      <c r="I122" s="1249"/>
      <c r="L122" s="48"/>
      <c r="M122" s="48"/>
      <c r="N122" s="48"/>
      <c r="O122" s="48"/>
      <c r="P122" s="48"/>
      <c r="Q122" s="48"/>
      <c r="R122" s="48"/>
      <c r="S122" s="48"/>
      <c r="T122" s="48"/>
      <c r="U122" s="48"/>
      <c r="V122" s="48"/>
      <c r="W122" s="48"/>
      <c r="X122" s="48"/>
      <c r="Y122" s="27"/>
      <c r="Z122" s="27"/>
      <c r="AA122" s="27"/>
    </row>
    <row r="123" spans="2:27" ht="17.100000000000001" customHeight="1">
      <c r="D123" s="1046" t="s">
        <v>360</v>
      </c>
      <c r="E123" s="1047"/>
      <c r="F123" s="1048"/>
      <c r="G123" s="1164"/>
      <c r="H123" s="1165"/>
      <c r="I123" s="1166"/>
      <c r="J123" s="2" t="s">
        <v>47</v>
      </c>
    </row>
    <row r="124" spans="2:27" ht="17.100000000000001" customHeight="1">
      <c r="D124" s="1046" t="s">
        <v>339</v>
      </c>
      <c r="E124" s="1047"/>
      <c r="F124" s="1048"/>
      <c r="G124" s="1154"/>
      <c r="H124" s="1155"/>
      <c r="I124" s="1156"/>
      <c r="J124" s="2" t="s">
        <v>65</v>
      </c>
    </row>
    <row r="125" spans="2:27" ht="17.100000000000001" customHeight="1">
      <c r="D125" s="1058" t="s">
        <v>361</v>
      </c>
      <c r="E125" s="1059"/>
      <c r="F125" s="1060"/>
      <c r="G125" s="1257" t="str">
        <f>IF(G123="","",ROUNDDOWN(G123*G124,2))</f>
        <v/>
      </c>
      <c r="H125" s="1258"/>
      <c r="I125" s="1259"/>
      <c r="J125" s="2" t="s">
        <v>47</v>
      </c>
    </row>
    <row r="126" spans="2:27" ht="13.5" customHeight="1"/>
    <row r="127" spans="2:27" ht="18" customHeight="1">
      <c r="C127" s="3" t="s">
        <v>442</v>
      </c>
      <c r="D127" s="1189" t="s">
        <v>2678</v>
      </c>
      <c r="E127" s="1190"/>
      <c r="F127" s="1191"/>
      <c r="G127" s="1192"/>
      <c r="H127" s="1193"/>
      <c r="I127" s="1194"/>
      <c r="L127" s="48"/>
      <c r="M127" s="505"/>
      <c r="N127" s="505"/>
      <c r="O127" s="505"/>
      <c r="P127" s="505"/>
      <c r="Q127" s="505"/>
      <c r="R127" s="505"/>
      <c r="S127" s="505"/>
      <c r="T127" s="505"/>
      <c r="U127" s="168"/>
      <c r="V127" s="48"/>
      <c r="W127" s="48"/>
      <c r="X127" s="48"/>
      <c r="Y127" s="27"/>
      <c r="Z127" s="27"/>
      <c r="AA127" s="27"/>
    </row>
    <row r="128" spans="2:27" ht="17.100000000000001" customHeight="1">
      <c r="C128" s="3"/>
      <c r="D128" s="1046" t="s">
        <v>72</v>
      </c>
      <c r="E128" s="1047"/>
      <c r="F128" s="1048"/>
      <c r="G128" s="1143"/>
      <c r="H128" s="1149"/>
      <c r="I128" s="1150"/>
    </row>
    <row r="129" spans="2:27" ht="17.100000000000001" customHeight="1">
      <c r="D129" s="1046" t="s">
        <v>70</v>
      </c>
      <c r="E129" s="1047"/>
      <c r="F129" s="1048"/>
      <c r="G129" s="1143"/>
      <c r="H129" s="1149"/>
      <c r="I129" s="1150"/>
    </row>
    <row r="130" spans="2:27" ht="17.100000000000001" customHeight="1">
      <c r="D130" s="1046" t="s">
        <v>2444</v>
      </c>
      <c r="E130" s="1047"/>
      <c r="F130" s="1048"/>
      <c r="G130" s="1143"/>
      <c r="H130" s="1248"/>
      <c r="I130" s="1249"/>
      <c r="L130" s="48"/>
      <c r="M130" s="48"/>
      <c r="N130" s="48"/>
      <c r="O130" s="48"/>
      <c r="P130" s="48"/>
      <c r="Q130" s="48"/>
      <c r="R130" s="48"/>
      <c r="S130" s="48"/>
      <c r="T130" s="48"/>
      <c r="U130" s="48"/>
      <c r="V130" s="48"/>
      <c r="W130" s="48"/>
      <c r="X130" s="48"/>
      <c r="Y130" s="27"/>
      <c r="Z130" s="27"/>
      <c r="AA130" s="27"/>
    </row>
    <row r="131" spans="2:27" ht="17.100000000000001" customHeight="1">
      <c r="D131" s="1046" t="s">
        <v>360</v>
      </c>
      <c r="E131" s="1047"/>
      <c r="F131" s="1048"/>
      <c r="G131" s="1164"/>
      <c r="H131" s="1165"/>
      <c r="I131" s="1166"/>
      <c r="J131" s="2" t="s">
        <v>47</v>
      </c>
    </row>
    <row r="132" spans="2:27" ht="17.100000000000001" customHeight="1">
      <c r="D132" s="1046" t="s">
        <v>339</v>
      </c>
      <c r="E132" s="1047"/>
      <c r="F132" s="1048"/>
      <c r="G132" s="1154"/>
      <c r="H132" s="1155"/>
      <c r="I132" s="1156"/>
      <c r="J132" s="2" t="s">
        <v>65</v>
      </c>
    </row>
    <row r="133" spans="2:27" ht="17.100000000000001" customHeight="1">
      <c r="D133" s="1058" t="s">
        <v>361</v>
      </c>
      <c r="E133" s="1059"/>
      <c r="F133" s="1060"/>
      <c r="G133" s="1257" t="str">
        <f>IF(G131="","",ROUNDDOWN(G131*G132,2))</f>
        <v/>
      </c>
      <c r="H133" s="1258"/>
      <c r="I133" s="1259"/>
      <c r="J133" s="2" t="s">
        <v>47</v>
      </c>
    </row>
    <row r="134" spans="2:27" ht="13.5" customHeight="1"/>
    <row r="135" spans="2:27" ht="18" customHeight="1">
      <c r="C135" s="3" t="s">
        <v>2675</v>
      </c>
      <c r="D135" s="1189" t="s">
        <v>2678</v>
      </c>
      <c r="E135" s="1190"/>
      <c r="F135" s="1191"/>
      <c r="G135" s="1192"/>
      <c r="H135" s="1193"/>
      <c r="I135" s="1194"/>
      <c r="L135" s="48"/>
      <c r="M135" s="505"/>
      <c r="N135" s="505"/>
      <c r="O135" s="505"/>
      <c r="P135" s="505"/>
      <c r="Q135" s="505"/>
      <c r="R135" s="505"/>
      <c r="S135" s="505"/>
      <c r="T135" s="505"/>
      <c r="U135" s="168"/>
      <c r="V135" s="48"/>
      <c r="W135" s="48"/>
      <c r="X135" s="48"/>
      <c r="Y135" s="27"/>
      <c r="Z135" s="27"/>
      <c r="AA135" s="27"/>
    </row>
    <row r="136" spans="2:27" ht="17.100000000000001" customHeight="1">
      <c r="C136" s="3"/>
      <c r="D136" s="1046" t="s">
        <v>72</v>
      </c>
      <c r="E136" s="1047"/>
      <c r="F136" s="1048"/>
      <c r="G136" s="1143"/>
      <c r="H136" s="1149"/>
      <c r="I136" s="1150"/>
    </row>
    <row r="137" spans="2:27" ht="17.100000000000001" customHeight="1">
      <c r="D137" s="1046" t="s">
        <v>70</v>
      </c>
      <c r="E137" s="1047"/>
      <c r="F137" s="1048"/>
      <c r="G137" s="1143"/>
      <c r="H137" s="1149"/>
      <c r="I137" s="1150"/>
    </row>
    <row r="138" spans="2:27" ht="17.100000000000001" customHeight="1">
      <c r="D138" s="1046" t="s">
        <v>2444</v>
      </c>
      <c r="E138" s="1047"/>
      <c r="F138" s="1048"/>
      <c r="G138" s="1143"/>
      <c r="H138" s="1248"/>
      <c r="I138" s="1249"/>
      <c r="L138" s="48"/>
      <c r="M138" s="48"/>
      <c r="N138" s="48"/>
      <c r="O138" s="48"/>
      <c r="P138" s="48"/>
      <c r="Q138" s="48"/>
      <c r="R138" s="48"/>
      <c r="S138" s="48"/>
      <c r="T138" s="48"/>
      <c r="U138" s="48"/>
      <c r="V138" s="48"/>
      <c r="W138" s="48"/>
      <c r="X138" s="48"/>
      <c r="Y138" s="27"/>
      <c r="Z138" s="27"/>
      <c r="AA138" s="27"/>
    </row>
    <row r="139" spans="2:27" ht="17.100000000000001" customHeight="1">
      <c r="D139" s="1046" t="s">
        <v>360</v>
      </c>
      <c r="E139" s="1047"/>
      <c r="F139" s="1048"/>
      <c r="G139" s="1164"/>
      <c r="H139" s="1165"/>
      <c r="I139" s="1166"/>
      <c r="J139" s="2" t="s">
        <v>47</v>
      </c>
    </row>
    <row r="140" spans="2:27" ht="17.100000000000001" customHeight="1">
      <c r="D140" s="1046" t="s">
        <v>339</v>
      </c>
      <c r="E140" s="1047"/>
      <c r="F140" s="1048"/>
      <c r="G140" s="1154"/>
      <c r="H140" s="1155"/>
      <c r="I140" s="1156"/>
      <c r="J140" s="2" t="s">
        <v>65</v>
      </c>
    </row>
    <row r="141" spans="2:27" ht="17.100000000000001" customHeight="1">
      <c r="D141" s="1058" t="s">
        <v>361</v>
      </c>
      <c r="E141" s="1059"/>
      <c r="F141" s="1060"/>
      <c r="G141" s="1257" t="str">
        <f>IF(G139="","",ROUNDDOWN(G139*G140,2))</f>
        <v/>
      </c>
      <c r="H141" s="1258"/>
      <c r="I141" s="1259"/>
      <c r="J141" s="2" t="s">
        <v>47</v>
      </c>
    </row>
    <row r="142" spans="2:27" ht="13.5" customHeight="1"/>
    <row r="143" spans="2:27" ht="13.5" customHeight="1"/>
    <row r="144" spans="2:27" ht="18" customHeight="1">
      <c r="B144" s="2" t="s">
        <v>465</v>
      </c>
    </row>
    <row r="145" spans="3:27" ht="18" customHeight="1">
      <c r="C145" s="3" t="s">
        <v>441</v>
      </c>
      <c r="D145" s="1189" t="s">
        <v>2678</v>
      </c>
      <c r="E145" s="1190"/>
      <c r="F145" s="1191"/>
      <c r="G145" s="1192"/>
      <c r="H145" s="1193"/>
      <c r="I145" s="1194"/>
      <c r="L145" s="48"/>
      <c r="M145" s="505"/>
      <c r="N145" s="505"/>
      <c r="O145" s="505"/>
      <c r="P145" s="505"/>
      <c r="Q145" s="505"/>
      <c r="R145" s="505"/>
      <c r="S145" s="505"/>
      <c r="T145" s="505"/>
      <c r="U145" s="168"/>
      <c r="V145" s="48"/>
      <c r="W145" s="48"/>
      <c r="X145" s="48"/>
      <c r="Y145" s="27"/>
      <c r="Z145" s="27"/>
      <c r="AA145" s="27"/>
    </row>
    <row r="146" spans="3:27" ht="17.100000000000001" customHeight="1">
      <c r="C146" s="3"/>
      <c r="D146" s="1046" t="s">
        <v>72</v>
      </c>
      <c r="E146" s="1047"/>
      <c r="F146" s="1048"/>
      <c r="G146" s="1143"/>
      <c r="H146" s="1149"/>
      <c r="I146" s="1150"/>
    </row>
    <row r="147" spans="3:27" ht="17.100000000000001" customHeight="1">
      <c r="D147" s="1046" t="s">
        <v>70</v>
      </c>
      <c r="E147" s="1047"/>
      <c r="F147" s="1048"/>
      <c r="G147" s="1143"/>
      <c r="H147" s="1149"/>
      <c r="I147" s="1150"/>
    </row>
    <row r="148" spans="3:27" ht="17.100000000000001" customHeight="1">
      <c r="D148" s="1046" t="s">
        <v>2444</v>
      </c>
      <c r="E148" s="1047"/>
      <c r="F148" s="1048"/>
      <c r="G148" s="1143"/>
      <c r="H148" s="1248"/>
      <c r="I148" s="1249"/>
      <c r="L148" s="48"/>
      <c r="M148" s="48"/>
      <c r="N148" s="48"/>
      <c r="O148" s="48"/>
      <c r="P148" s="48"/>
      <c r="Q148" s="48"/>
      <c r="R148" s="48"/>
      <c r="S148" s="48"/>
      <c r="T148" s="48"/>
      <c r="U148" s="48"/>
      <c r="V148" s="48"/>
      <c r="W148" s="48"/>
      <c r="X148" s="48"/>
      <c r="Y148" s="27"/>
      <c r="Z148" s="27"/>
      <c r="AA148" s="27"/>
    </row>
    <row r="149" spans="3:27" ht="17.100000000000001" customHeight="1">
      <c r="D149" s="1046" t="s">
        <v>334</v>
      </c>
      <c r="E149" s="1047"/>
      <c r="F149" s="1048"/>
      <c r="G149" s="1151"/>
      <c r="H149" s="1152"/>
      <c r="I149" s="1153"/>
      <c r="J149" s="2" t="s">
        <v>47</v>
      </c>
    </row>
    <row r="150" spans="3:27" ht="17.100000000000001" customHeight="1">
      <c r="D150" s="1046" t="s">
        <v>335</v>
      </c>
      <c r="E150" s="1047"/>
      <c r="F150" s="1048"/>
      <c r="G150" s="1245"/>
      <c r="H150" s="1246"/>
      <c r="I150" s="1247"/>
      <c r="J150" s="2" t="s">
        <v>67</v>
      </c>
    </row>
    <row r="151" spans="3:27" ht="17.100000000000001" customHeight="1">
      <c r="D151" s="1046" t="s">
        <v>48</v>
      </c>
      <c r="E151" s="1047"/>
      <c r="F151" s="1048"/>
      <c r="G151" s="1154"/>
      <c r="H151" s="1155"/>
      <c r="I151" s="1156"/>
      <c r="J151" s="2" t="s">
        <v>65</v>
      </c>
    </row>
    <row r="152" spans="3:27" ht="17.100000000000001" customHeight="1">
      <c r="D152" s="1046" t="s">
        <v>50</v>
      </c>
      <c r="E152" s="1047"/>
      <c r="F152" s="1048"/>
      <c r="G152" s="1034" t="str">
        <f>IF(G149="","",ROUNDDOWN(G149*G151,2))</f>
        <v/>
      </c>
      <c r="H152" s="1159"/>
      <c r="I152" s="1160"/>
      <c r="J152" s="2" t="s">
        <v>47</v>
      </c>
    </row>
    <row r="153" spans="3:27" ht="17.100000000000001" customHeight="1">
      <c r="D153" s="1058" t="s">
        <v>51</v>
      </c>
      <c r="E153" s="1059"/>
      <c r="F153" s="1060"/>
      <c r="G153" s="1040" t="str">
        <f>IF(G150="","",ROUNDDOWN(G150*G151,2))</f>
        <v/>
      </c>
      <c r="H153" s="1157"/>
      <c r="I153" s="1158"/>
      <c r="J153" s="2" t="s">
        <v>67</v>
      </c>
    </row>
    <row r="154" spans="3:27" ht="13.5" customHeight="1"/>
    <row r="155" spans="3:27" ht="18" customHeight="1">
      <c r="C155" s="3" t="s">
        <v>442</v>
      </c>
      <c r="D155" s="1189" t="s">
        <v>2678</v>
      </c>
      <c r="E155" s="1190"/>
      <c r="F155" s="1191"/>
      <c r="G155" s="1192"/>
      <c r="H155" s="1193"/>
      <c r="I155" s="1194"/>
      <c r="L155" s="48"/>
      <c r="M155" s="505"/>
      <c r="N155" s="505"/>
      <c r="O155" s="505"/>
      <c r="P155" s="505"/>
      <c r="Q155" s="505"/>
      <c r="R155" s="505"/>
      <c r="S155" s="505"/>
      <c r="T155" s="505"/>
      <c r="U155" s="168"/>
      <c r="V155" s="48"/>
      <c r="W155" s="48"/>
      <c r="X155" s="48"/>
      <c r="Y155" s="27"/>
      <c r="Z155" s="27"/>
      <c r="AA155" s="27"/>
    </row>
    <row r="156" spans="3:27" ht="17.100000000000001" customHeight="1">
      <c r="C156" s="3"/>
      <c r="D156" s="1046" t="s">
        <v>72</v>
      </c>
      <c r="E156" s="1047"/>
      <c r="F156" s="1048"/>
      <c r="G156" s="1143"/>
      <c r="H156" s="1149"/>
      <c r="I156" s="1150"/>
    </row>
    <row r="157" spans="3:27" ht="17.100000000000001" customHeight="1">
      <c r="D157" s="1046" t="s">
        <v>70</v>
      </c>
      <c r="E157" s="1047"/>
      <c r="F157" s="1048"/>
      <c r="G157" s="1143"/>
      <c r="H157" s="1149"/>
      <c r="I157" s="1150"/>
    </row>
    <row r="158" spans="3:27" ht="17.100000000000001" customHeight="1">
      <c r="D158" s="1046" t="s">
        <v>2444</v>
      </c>
      <c r="E158" s="1047"/>
      <c r="F158" s="1048"/>
      <c r="G158" s="1143"/>
      <c r="H158" s="1248"/>
      <c r="I158" s="1249"/>
      <c r="L158" s="48"/>
      <c r="M158" s="48"/>
      <c r="N158" s="48"/>
      <c r="O158" s="48"/>
      <c r="P158" s="48"/>
      <c r="Q158" s="48"/>
      <c r="R158" s="48"/>
      <c r="S158" s="48"/>
      <c r="T158" s="48"/>
      <c r="U158" s="48"/>
      <c r="V158" s="48"/>
      <c r="W158" s="48"/>
      <c r="X158" s="48"/>
      <c r="Y158" s="27"/>
      <c r="Z158" s="27"/>
      <c r="AA158" s="27"/>
    </row>
    <row r="159" spans="3:27" ht="17.100000000000001" customHeight="1">
      <c r="D159" s="1046" t="s">
        <v>334</v>
      </c>
      <c r="E159" s="1047"/>
      <c r="F159" s="1048"/>
      <c r="G159" s="1151"/>
      <c r="H159" s="1152"/>
      <c r="I159" s="1153"/>
      <c r="J159" s="2" t="s">
        <v>47</v>
      </c>
    </row>
    <row r="160" spans="3:27" ht="17.100000000000001" customHeight="1">
      <c r="D160" s="1046" t="s">
        <v>335</v>
      </c>
      <c r="E160" s="1047"/>
      <c r="F160" s="1048"/>
      <c r="G160" s="1245"/>
      <c r="H160" s="1246"/>
      <c r="I160" s="1247"/>
      <c r="J160" s="2" t="s">
        <v>67</v>
      </c>
    </row>
    <row r="161" spans="3:27" ht="17.100000000000001" customHeight="1">
      <c r="D161" s="1046" t="s">
        <v>48</v>
      </c>
      <c r="E161" s="1047"/>
      <c r="F161" s="1048"/>
      <c r="G161" s="1154"/>
      <c r="H161" s="1155"/>
      <c r="I161" s="1156"/>
      <c r="J161" s="2" t="s">
        <v>65</v>
      </c>
    </row>
    <row r="162" spans="3:27" ht="17.100000000000001" customHeight="1">
      <c r="D162" s="1046" t="s">
        <v>50</v>
      </c>
      <c r="E162" s="1047"/>
      <c r="F162" s="1048"/>
      <c r="G162" s="1034" t="str">
        <f>IF(G159="","",ROUNDDOWN(G159*G161,2))</f>
        <v/>
      </c>
      <c r="H162" s="1159"/>
      <c r="I162" s="1160"/>
      <c r="J162" s="2" t="s">
        <v>47</v>
      </c>
    </row>
    <row r="163" spans="3:27" ht="17.100000000000001" customHeight="1">
      <c r="D163" s="1058" t="s">
        <v>51</v>
      </c>
      <c r="E163" s="1059"/>
      <c r="F163" s="1060"/>
      <c r="G163" s="1040" t="str">
        <f>IF(G160="","",ROUNDDOWN(G160*G161,2))</f>
        <v/>
      </c>
      <c r="H163" s="1157"/>
      <c r="I163" s="1158"/>
      <c r="J163" s="2" t="s">
        <v>67</v>
      </c>
    </row>
    <row r="164" spans="3:27" ht="13.5" customHeight="1"/>
    <row r="165" spans="3:27" ht="18" customHeight="1">
      <c r="C165" s="3" t="s">
        <v>2675</v>
      </c>
      <c r="D165" s="1189" t="s">
        <v>2678</v>
      </c>
      <c r="E165" s="1190"/>
      <c r="F165" s="1191"/>
      <c r="G165" s="1192"/>
      <c r="H165" s="1193"/>
      <c r="I165" s="1194"/>
      <c r="L165" s="48"/>
      <c r="M165" s="505"/>
      <c r="N165" s="505"/>
      <c r="O165" s="505"/>
      <c r="P165" s="505"/>
      <c r="Q165" s="505"/>
      <c r="R165" s="505"/>
      <c r="S165" s="505"/>
      <c r="T165" s="505"/>
      <c r="U165" s="168"/>
      <c r="V165" s="48"/>
      <c r="W165" s="48"/>
      <c r="X165" s="48"/>
      <c r="Y165" s="27"/>
      <c r="Z165" s="27"/>
      <c r="AA165" s="27"/>
    </row>
    <row r="166" spans="3:27" ht="17.100000000000001" customHeight="1">
      <c r="C166" s="3"/>
      <c r="D166" s="1046" t="s">
        <v>72</v>
      </c>
      <c r="E166" s="1047"/>
      <c r="F166" s="1048"/>
      <c r="G166" s="1143"/>
      <c r="H166" s="1149"/>
      <c r="I166" s="1150"/>
    </row>
    <row r="167" spans="3:27" ht="17.100000000000001" customHeight="1">
      <c r="D167" s="1046" t="s">
        <v>70</v>
      </c>
      <c r="E167" s="1047"/>
      <c r="F167" s="1048"/>
      <c r="G167" s="1143"/>
      <c r="H167" s="1149"/>
      <c r="I167" s="1150"/>
    </row>
    <row r="168" spans="3:27" ht="17.100000000000001" customHeight="1">
      <c r="D168" s="1046" t="s">
        <v>2444</v>
      </c>
      <c r="E168" s="1047"/>
      <c r="F168" s="1048"/>
      <c r="G168" s="1143"/>
      <c r="H168" s="1248"/>
      <c r="I168" s="1249"/>
      <c r="L168" s="48"/>
      <c r="M168" s="48"/>
      <c r="N168" s="48"/>
      <c r="O168" s="48"/>
      <c r="P168" s="48"/>
      <c r="Q168" s="48"/>
      <c r="R168" s="48"/>
      <c r="S168" s="48"/>
      <c r="T168" s="48"/>
      <c r="U168" s="48"/>
      <c r="V168" s="48"/>
      <c r="W168" s="48"/>
      <c r="X168" s="48"/>
      <c r="Y168" s="27"/>
      <c r="Z168" s="27"/>
      <c r="AA168" s="27"/>
    </row>
    <row r="169" spans="3:27" ht="17.100000000000001" customHeight="1">
      <c r="D169" s="1046" t="s">
        <v>334</v>
      </c>
      <c r="E169" s="1047"/>
      <c r="F169" s="1048"/>
      <c r="G169" s="1151"/>
      <c r="H169" s="1152"/>
      <c r="I169" s="1153"/>
      <c r="J169" s="2" t="s">
        <v>47</v>
      </c>
    </row>
    <row r="170" spans="3:27" ht="17.100000000000001" customHeight="1">
      <c r="D170" s="1046" t="s">
        <v>335</v>
      </c>
      <c r="E170" s="1047"/>
      <c r="F170" s="1048"/>
      <c r="G170" s="1245"/>
      <c r="H170" s="1246"/>
      <c r="I170" s="1247"/>
      <c r="J170" s="2" t="s">
        <v>67</v>
      </c>
    </row>
    <row r="171" spans="3:27" ht="17.100000000000001" customHeight="1">
      <c r="D171" s="1046" t="s">
        <v>48</v>
      </c>
      <c r="E171" s="1047"/>
      <c r="F171" s="1048"/>
      <c r="G171" s="1154"/>
      <c r="H171" s="1155"/>
      <c r="I171" s="1156"/>
      <c r="J171" s="2" t="s">
        <v>65</v>
      </c>
    </row>
    <row r="172" spans="3:27" ht="17.100000000000001" customHeight="1">
      <c r="D172" s="1046" t="s">
        <v>50</v>
      </c>
      <c r="E172" s="1047"/>
      <c r="F172" s="1048"/>
      <c r="G172" s="1034" t="str">
        <f>IF(G169="","",ROUNDDOWN(G169*G171,2))</f>
        <v/>
      </c>
      <c r="H172" s="1159"/>
      <c r="I172" s="1160"/>
      <c r="J172" s="2" t="s">
        <v>47</v>
      </c>
    </row>
    <row r="173" spans="3:27" ht="17.100000000000001" customHeight="1">
      <c r="D173" s="1058" t="s">
        <v>51</v>
      </c>
      <c r="E173" s="1059"/>
      <c r="F173" s="1060"/>
      <c r="G173" s="1040" t="str">
        <f>IF(G170="","",ROUNDDOWN(G170*G171,2))</f>
        <v/>
      </c>
      <c r="H173" s="1157"/>
      <c r="I173" s="1158"/>
      <c r="J173" s="2" t="s">
        <v>67</v>
      </c>
    </row>
    <row r="174" spans="3:27" ht="13.5" customHeight="1"/>
    <row r="175" spans="3:27">
      <c r="C175" s="2" t="s">
        <v>77</v>
      </c>
      <c r="G175" s="35"/>
      <c r="H175" s="35"/>
    </row>
    <row r="176" spans="3:27">
      <c r="C176" s="120" t="s">
        <v>73</v>
      </c>
      <c r="D176" s="34" t="s">
        <v>74</v>
      </c>
      <c r="E176" s="34"/>
      <c r="F176" s="34"/>
      <c r="G176" s="34" t="s">
        <v>2405</v>
      </c>
      <c r="H176" s="34"/>
    </row>
    <row r="177" spans="2:10">
      <c r="C177" s="120" t="s">
        <v>73</v>
      </c>
      <c r="D177" s="34" t="s">
        <v>76</v>
      </c>
      <c r="E177" s="34"/>
      <c r="F177" s="34"/>
      <c r="G177" s="34" t="s">
        <v>2406</v>
      </c>
      <c r="H177" s="34"/>
      <c r="I177" s="34"/>
      <c r="J177" s="34"/>
    </row>
    <row r="178" spans="2:10">
      <c r="C178" s="120" t="s">
        <v>73</v>
      </c>
      <c r="D178" s="34" t="s">
        <v>75</v>
      </c>
      <c r="E178" s="34"/>
      <c r="F178" s="34"/>
      <c r="G178" s="34" t="s">
        <v>2379</v>
      </c>
      <c r="H178" s="34"/>
      <c r="I178" s="34"/>
      <c r="J178" s="34"/>
    </row>
    <row r="179" spans="2:10">
      <c r="C179" s="120" t="s">
        <v>73</v>
      </c>
      <c r="D179" s="2" t="s">
        <v>466</v>
      </c>
      <c r="G179" s="34" t="s">
        <v>113</v>
      </c>
      <c r="H179" s="34"/>
      <c r="I179" s="34"/>
      <c r="J179" s="34"/>
    </row>
    <row r="180" spans="2:10">
      <c r="H180" s="35"/>
      <c r="I180" s="35"/>
      <c r="J180" s="35"/>
    </row>
    <row r="181" spans="2:10">
      <c r="G181" s="35"/>
      <c r="H181" s="35"/>
      <c r="I181" s="35"/>
      <c r="J181" s="35"/>
    </row>
    <row r="182" spans="2:10">
      <c r="G182" s="35"/>
      <c r="H182" s="35"/>
      <c r="I182" s="35"/>
      <c r="J182" s="35"/>
    </row>
    <row r="183" spans="2:10" ht="18" customHeight="1">
      <c r="B183" s="2" t="s">
        <v>391</v>
      </c>
    </row>
    <row r="184" spans="2:10" ht="21" customHeight="1">
      <c r="B184" s="35" t="s">
        <v>2445</v>
      </c>
      <c r="D184" s="3"/>
      <c r="J184" s="10"/>
    </row>
    <row r="185" spans="2:10" ht="24" customHeight="1">
      <c r="C185" s="814"/>
      <c r="D185" s="811"/>
      <c r="E185" s="88" t="s">
        <v>78</v>
      </c>
      <c r="F185" s="88" t="s">
        <v>79</v>
      </c>
      <c r="G185" s="88" t="s">
        <v>80</v>
      </c>
      <c r="H185" s="88" t="s">
        <v>81</v>
      </c>
      <c r="I185" s="88" t="s">
        <v>82</v>
      </c>
      <c r="J185" s="88" t="s">
        <v>83</v>
      </c>
    </row>
    <row r="186" spans="2:10" ht="30" customHeight="1">
      <c r="C186" s="836" t="s">
        <v>2446</v>
      </c>
      <c r="D186" s="1007"/>
      <c r="E186" s="109"/>
      <c r="F186" s="109"/>
      <c r="G186" s="109"/>
      <c r="H186" s="109"/>
      <c r="I186" s="109"/>
      <c r="J186" s="109"/>
    </row>
    <row r="187" spans="2:10" ht="30" customHeight="1">
      <c r="C187" s="836" t="s">
        <v>2448</v>
      </c>
      <c r="D187" s="1007"/>
      <c r="E187" s="197"/>
      <c r="F187" s="197"/>
      <c r="G187" s="197"/>
      <c r="H187" s="197"/>
      <c r="I187" s="197"/>
      <c r="J187" s="197"/>
    </row>
    <row r="188" spans="2:10" ht="30" customHeight="1">
      <c r="C188" s="836" t="s">
        <v>2447</v>
      </c>
      <c r="D188" s="1007"/>
      <c r="E188" s="109"/>
      <c r="F188" s="109"/>
      <c r="G188" s="109"/>
      <c r="H188" s="109"/>
      <c r="I188" s="109"/>
      <c r="J188" s="109"/>
    </row>
    <row r="189" spans="2:10" ht="30" customHeight="1" thickBot="1">
      <c r="C189" s="1161" t="s">
        <v>92</v>
      </c>
      <c r="D189" s="1162"/>
      <c r="E189" s="91" t="str">
        <f t="shared" ref="E189:J189" si="0">IF(E186="","",E186-E188)</f>
        <v/>
      </c>
      <c r="F189" s="91" t="str">
        <f t="shared" si="0"/>
        <v/>
      </c>
      <c r="G189" s="91" t="str">
        <f t="shared" si="0"/>
        <v/>
      </c>
      <c r="H189" s="91" t="str">
        <f t="shared" si="0"/>
        <v/>
      </c>
      <c r="I189" s="91" t="str">
        <f t="shared" si="0"/>
        <v/>
      </c>
      <c r="J189" s="91" t="str">
        <f t="shared" si="0"/>
        <v/>
      </c>
    </row>
    <row r="190" spans="2:10" ht="24" customHeight="1" thickTop="1">
      <c r="C190" s="1026"/>
      <c r="D190" s="1027"/>
      <c r="E190" s="89" t="s">
        <v>84</v>
      </c>
      <c r="F190" s="89" t="s">
        <v>85</v>
      </c>
      <c r="G190" s="89" t="s">
        <v>86</v>
      </c>
      <c r="H190" s="89" t="s">
        <v>87</v>
      </c>
      <c r="I190" s="89" t="s">
        <v>88</v>
      </c>
      <c r="J190" s="89" t="s">
        <v>89</v>
      </c>
    </row>
    <row r="191" spans="2:10" ht="30" customHeight="1">
      <c r="C191" s="836" t="s">
        <v>2453</v>
      </c>
      <c r="D191" s="1007"/>
      <c r="E191" s="109"/>
      <c r="F191" s="109"/>
      <c r="G191" s="109"/>
      <c r="H191" s="109"/>
      <c r="I191" s="109"/>
      <c r="J191" s="109"/>
    </row>
    <row r="192" spans="2:10" ht="30" customHeight="1">
      <c r="C192" s="836" t="s">
        <v>2454</v>
      </c>
      <c r="D192" s="1007"/>
      <c r="E192" s="109"/>
      <c r="F192" s="109"/>
      <c r="G192" s="109"/>
      <c r="H192" s="109"/>
      <c r="I192" s="109"/>
      <c r="J192" s="109"/>
    </row>
    <row r="193" spans="1:28" ht="30" customHeight="1">
      <c r="C193" s="836" t="s">
        <v>2455</v>
      </c>
      <c r="D193" s="1007"/>
      <c r="E193" s="109"/>
      <c r="F193" s="109"/>
      <c r="G193" s="109"/>
      <c r="H193" s="109"/>
      <c r="I193" s="109"/>
      <c r="J193" s="109"/>
    </row>
    <row r="194" spans="1:28" ht="30" customHeight="1">
      <c r="C194" s="836" t="s">
        <v>2456</v>
      </c>
      <c r="D194" s="1007"/>
      <c r="E194" s="92" t="str">
        <f t="shared" ref="E194:J194" si="1">IF(E191="","",E191-E193)</f>
        <v/>
      </c>
      <c r="F194" s="92" t="str">
        <f t="shared" si="1"/>
        <v/>
      </c>
      <c r="G194" s="92" t="str">
        <f t="shared" si="1"/>
        <v/>
      </c>
      <c r="H194" s="92" t="str">
        <f t="shared" si="1"/>
        <v/>
      </c>
      <c r="I194" s="92" t="str">
        <f t="shared" si="1"/>
        <v/>
      </c>
      <c r="J194" s="92" t="str">
        <f t="shared" si="1"/>
        <v/>
      </c>
    </row>
    <row r="196" spans="1:28" ht="24" customHeight="1">
      <c r="D196" s="790" t="s">
        <v>93</v>
      </c>
      <c r="E196" s="790"/>
      <c r="F196" s="790"/>
      <c r="G196" s="1239" t="str">
        <f>IF(E186="","",INT(SUM(E186:J186,E191:J191)))</f>
        <v/>
      </c>
      <c r="H196" s="1239"/>
      <c r="I196" s="2" t="s">
        <v>96</v>
      </c>
    </row>
    <row r="197" spans="1:28">
      <c r="G197" s="123"/>
      <c r="H197" s="123"/>
    </row>
    <row r="198" spans="1:28" ht="24" customHeight="1">
      <c r="D198" s="790" t="s">
        <v>94</v>
      </c>
      <c r="E198" s="790"/>
      <c r="F198" s="790"/>
      <c r="G198" s="1239" t="str">
        <f>IF(E188="","",INT(SUM(E188:J188,E193:J193)))</f>
        <v/>
      </c>
      <c r="H198" s="1239"/>
      <c r="I198" s="2" t="s">
        <v>96</v>
      </c>
    </row>
    <row r="199" spans="1:28">
      <c r="G199" s="123"/>
      <c r="H199" s="123"/>
    </row>
    <row r="200" spans="1:28" ht="24" customHeight="1">
      <c r="D200" s="790" t="s">
        <v>95</v>
      </c>
      <c r="E200" s="790"/>
      <c r="F200" s="790"/>
      <c r="G200" s="1239" t="str">
        <f>IF(E186="","",INT(SUM(E189:J189,E194:J194)))</f>
        <v/>
      </c>
      <c r="H200" s="1239"/>
      <c r="I200" s="2" t="s">
        <v>96</v>
      </c>
    </row>
    <row r="202" spans="1:28" ht="18" customHeight="1">
      <c r="B202" s="34" t="s">
        <v>2403</v>
      </c>
      <c r="E202" s="34"/>
      <c r="F202" s="34"/>
      <c r="G202" s="34"/>
      <c r="H202" s="34"/>
      <c r="M202" s="48" t="s">
        <v>393</v>
      </c>
    </row>
    <row r="203" spans="1:28" ht="24" customHeight="1">
      <c r="E203" s="22"/>
      <c r="F203" s="90" t="str">
        <f>IF(E186="","",ROUND($G$198/$G$196*100,2))</f>
        <v/>
      </c>
      <c r="G203" s="46" t="s">
        <v>97</v>
      </c>
      <c r="H203" s="34"/>
      <c r="M203" s="48"/>
    </row>
    <row r="204" spans="1:28">
      <c r="E204" s="34"/>
      <c r="F204" s="34"/>
      <c r="G204" s="34"/>
      <c r="H204" s="34"/>
      <c r="I204" s="34"/>
      <c r="J204" s="34"/>
      <c r="K204" s="34"/>
      <c r="L204" s="34"/>
      <c r="M204" s="48"/>
      <c r="N204" s="34"/>
      <c r="O204" s="34"/>
      <c r="P204" s="34"/>
      <c r="Q204" s="34"/>
      <c r="R204" s="34"/>
      <c r="S204" s="34"/>
    </row>
    <row r="205" spans="1:28" ht="13.2" customHeight="1">
      <c r="A205" s="1020" t="str">
        <f>IF(F203="","",IF(F203&gt;=100,"申請要件を満たさないため申請不可","　"))</f>
        <v/>
      </c>
      <c r="B205" s="957"/>
      <c r="C205" s="957"/>
      <c r="D205" s="957"/>
      <c r="E205" s="957"/>
      <c r="F205" s="957"/>
      <c r="G205" s="957"/>
      <c r="H205" s="957"/>
      <c r="I205" s="957"/>
      <c r="J205" s="957"/>
      <c r="K205" s="957"/>
      <c r="L205" s="34"/>
      <c r="M205" s="1188" t="s">
        <v>2409</v>
      </c>
      <c r="N205" s="957"/>
      <c r="O205" s="957"/>
      <c r="P205" s="957"/>
      <c r="Q205" s="957"/>
      <c r="R205" s="957"/>
      <c r="S205" s="957"/>
      <c r="T205" s="957"/>
    </row>
    <row r="206" spans="1:28" ht="24" customHeight="1">
      <c r="A206" s="957"/>
      <c r="B206" s="957"/>
      <c r="C206" s="957"/>
      <c r="D206" s="957"/>
      <c r="E206" s="957"/>
      <c r="F206" s="957"/>
      <c r="G206" s="957"/>
      <c r="H206" s="957"/>
      <c r="I206" s="957"/>
      <c r="J206" s="957"/>
      <c r="K206" s="957"/>
      <c r="L206" s="34"/>
      <c r="M206" s="957"/>
      <c r="N206" s="957"/>
      <c r="O206" s="957"/>
      <c r="P206" s="957"/>
      <c r="Q206" s="957"/>
      <c r="R206" s="957"/>
      <c r="S206" s="957"/>
      <c r="T206" s="957"/>
    </row>
    <row r="207" spans="1:28" ht="24" customHeight="1">
      <c r="D207" s="790" t="s">
        <v>2449</v>
      </c>
      <c r="E207" s="790"/>
      <c r="F207" s="790"/>
      <c r="G207" s="1239" t="str">
        <f>IF(E187="","",INT(SUM(E187:J187,E192:J192)))</f>
        <v/>
      </c>
      <c r="H207" s="1239"/>
      <c r="I207" s="2" t="s">
        <v>2450</v>
      </c>
    </row>
    <row r="208" spans="1:28">
      <c r="N208" s="34"/>
      <c r="O208" s="34"/>
      <c r="P208" s="34"/>
      <c r="Q208" s="34"/>
      <c r="R208" s="34"/>
      <c r="S208" s="34"/>
      <c r="T208" s="34"/>
      <c r="U208" s="34"/>
      <c r="V208" s="34"/>
      <c r="W208" s="34"/>
      <c r="X208" s="34"/>
      <c r="Y208" s="34"/>
      <c r="Z208" s="34"/>
      <c r="AA208" s="34"/>
      <c r="AB208" s="34"/>
    </row>
    <row r="209" spans="2:30" ht="24" customHeight="1">
      <c r="D209" s="2" t="s">
        <v>2457</v>
      </c>
      <c r="G209" s="1240" t="str">
        <f>IF(E187="","",ROUNDDOWN(G207/G196,1))</f>
        <v/>
      </c>
      <c r="H209" s="1240"/>
      <c r="I209" s="2" t="s">
        <v>2451</v>
      </c>
      <c r="N209" s="34"/>
      <c r="O209" s="34"/>
      <c r="P209" s="34"/>
      <c r="Q209" s="34"/>
      <c r="R209" s="34"/>
      <c r="S209" s="34"/>
      <c r="T209" s="34"/>
    </row>
    <row r="210" spans="2:30" ht="11.4" customHeight="1">
      <c r="N210" s="34"/>
      <c r="O210" s="34"/>
      <c r="P210" s="34"/>
      <c r="Q210" s="34"/>
      <c r="R210" s="34"/>
      <c r="S210" s="34"/>
      <c r="T210" s="34"/>
      <c r="U210" s="34"/>
      <c r="V210" s="34"/>
      <c r="W210" s="34"/>
      <c r="X210" s="34"/>
      <c r="Y210" s="34"/>
      <c r="Z210" s="34"/>
      <c r="AA210" s="34"/>
    </row>
    <row r="211" spans="2:30" ht="24" customHeight="1">
      <c r="D211" s="2" t="s">
        <v>2452</v>
      </c>
      <c r="G211" s="1239" t="str">
        <f>IF(E189="","",ROUNDDOWN(G209*G198,0))</f>
        <v/>
      </c>
      <c r="H211" s="1239"/>
      <c r="I211" s="2" t="s">
        <v>2459</v>
      </c>
      <c r="N211" s="34"/>
      <c r="O211" s="34"/>
      <c r="P211" s="34"/>
      <c r="Q211" s="34"/>
      <c r="R211" s="34"/>
      <c r="S211" s="34"/>
      <c r="T211" s="34"/>
    </row>
    <row r="212" spans="2:30">
      <c r="D212" s="34" t="s">
        <v>2458</v>
      </c>
      <c r="E212" s="34"/>
      <c r="F212" s="98"/>
      <c r="G212" s="98"/>
      <c r="H212" s="98"/>
      <c r="I212" s="98"/>
      <c r="J212" s="98"/>
      <c r="K212" s="34"/>
      <c r="L212" s="34"/>
      <c r="M212" s="34"/>
      <c r="N212" s="34"/>
      <c r="O212" s="34"/>
      <c r="P212" s="34"/>
      <c r="Q212" s="34"/>
      <c r="R212" s="34"/>
      <c r="S212" s="34"/>
      <c r="T212" s="34"/>
      <c r="U212" s="34"/>
      <c r="V212" s="34"/>
      <c r="W212" s="34"/>
      <c r="X212" s="34"/>
      <c r="Y212" s="34"/>
      <c r="Z212" s="34"/>
      <c r="AA212" s="34"/>
      <c r="AB212" s="34"/>
    </row>
    <row r="213" spans="2:30" ht="18" customHeight="1">
      <c r="C213" s="1238"/>
      <c r="D213" s="1238"/>
      <c r="E213" s="1238"/>
      <c r="F213" s="98"/>
      <c r="G213" s="144"/>
      <c r="H213" s="98"/>
      <c r="I213" s="98"/>
      <c r="J213" s="98"/>
      <c r="K213" s="34"/>
      <c r="L213" s="34"/>
      <c r="M213" s="34"/>
      <c r="N213" s="34"/>
      <c r="O213" s="34"/>
      <c r="P213" s="34"/>
      <c r="Q213" s="34"/>
      <c r="R213" s="34"/>
      <c r="S213" s="34"/>
      <c r="T213" s="34"/>
      <c r="U213" s="34"/>
      <c r="V213" s="34"/>
      <c r="W213" s="34"/>
      <c r="X213" s="34"/>
      <c r="Y213" s="34"/>
      <c r="Z213" s="34"/>
      <c r="AA213" s="34"/>
    </row>
    <row r="214" spans="2:30" ht="13.5" customHeight="1">
      <c r="C214" s="506"/>
      <c r="D214" s="1241" t="s">
        <v>77</v>
      </c>
      <c r="E214" s="506"/>
      <c r="F214" s="98"/>
      <c r="G214" s="145"/>
      <c r="H214" s="98"/>
      <c r="I214" s="98"/>
      <c r="J214" s="98"/>
      <c r="K214" s="34"/>
      <c r="L214" s="34"/>
      <c r="M214" s="34"/>
      <c r="N214" s="34"/>
      <c r="O214" s="34"/>
      <c r="P214" s="34"/>
      <c r="Q214" s="34"/>
      <c r="R214" s="34"/>
      <c r="S214" s="34"/>
      <c r="T214" s="34"/>
    </row>
    <row r="215" spans="2:30" ht="9.75" customHeight="1">
      <c r="D215" s="1242"/>
      <c r="E215" s="34"/>
      <c r="F215" s="34"/>
      <c r="G215" s="36"/>
      <c r="H215" s="34"/>
      <c r="I215" s="34"/>
      <c r="J215" s="34"/>
      <c r="K215" s="34"/>
      <c r="L215" s="34"/>
      <c r="M215" s="34"/>
      <c r="N215" s="34"/>
      <c r="O215" s="34"/>
      <c r="P215" s="34"/>
      <c r="Q215" s="34"/>
      <c r="R215" s="34"/>
      <c r="S215" s="34"/>
      <c r="T215" s="34"/>
    </row>
    <row r="216" spans="2:30" ht="13.5" customHeight="1">
      <c r="D216" s="2" t="s">
        <v>2709</v>
      </c>
      <c r="E216" s="34"/>
      <c r="F216" s="34"/>
      <c r="G216" s="36"/>
      <c r="H216" s="34"/>
      <c r="I216" s="34" t="s">
        <v>111</v>
      </c>
      <c r="J216" s="34"/>
      <c r="K216" s="34"/>
      <c r="L216" s="34"/>
      <c r="M216" s="34"/>
      <c r="N216" s="34"/>
      <c r="O216" s="34"/>
      <c r="P216" s="34"/>
      <c r="Q216" s="34"/>
      <c r="R216" s="34"/>
      <c r="S216" s="34"/>
      <c r="T216" s="34"/>
    </row>
    <row r="217" spans="2:30" ht="13.5" customHeight="1">
      <c r="D217" s="2" t="s">
        <v>455</v>
      </c>
      <c r="E217" s="34"/>
      <c r="F217" s="34"/>
      <c r="G217" s="36"/>
      <c r="H217" s="34"/>
      <c r="I217" s="34" t="s">
        <v>112</v>
      </c>
      <c r="J217" s="34"/>
      <c r="K217" s="34"/>
      <c r="L217" s="34"/>
      <c r="M217" s="118" t="s">
        <v>534</v>
      </c>
      <c r="N217" s="34"/>
      <c r="O217" s="34"/>
      <c r="P217" s="34"/>
      <c r="Q217" s="34"/>
      <c r="R217" s="34"/>
      <c r="S217" s="34"/>
      <c r="T217" s="34"/>
    </row>
    <row r="218" spans="2:30" ht="13.5" customHeight="1">
      <c r="D218" s="34"/>
      <c r="E218" s="34"/>
      <c r="F218" s="36"/>
      <c r="G218" s="34"/>
      <c r="H218" s="34"/>
      <c r="I218" s="34"/>
      <c r="J218" s="34"/>
      <c r="K218" s="34"/>
      <c r="L218" s="34"/>
      <c r="M218" s="34"/>
      <c r="N218" s="34"/>
      <c r="O218" s="34"/>
      <c r="P218" s="34"/>
      <c r="Q218" s="34"/>
      <c r="R218" s="34"/>
      <c r="S218" s="34"/>
      <c r="T218" s="34"/>
    </row>
    <row r="219" spans="2:30" ht="13.5" customHeight="1">
      <c r="D219" s="34"/>
      <c r="E219" s="34"/>
      <c r="F219" s="36"/>
      <c r="G219" s="34"/>
      <c r="H219" s="34"/>
      <c r="I219" s="34"/>
      <c r="J219" s="34"/>
      <c r="K219" s="34"/>
      <c r="L219" s="34"/>
      <c r="M219" s="34"/>
      <c r="N219" s="34"/>
      <c r="O219" s="34"/>
      <c r="P219" s="34"/>
      <c r="Q219" s="34"/>
      <c r="R219" s="34"/>
      <c r="S219" s="34"/>
      <c r="T219" s="34"/>
    </row>
    <row r="220" spans="2:30" ht="13.5" customHeight="1">
      <c r="B220" s="2" t="s">
        <v>483</v>
      </c>
      <c r="D220" s="34"/>
      <c r="E220" s="34"/>
      <c r="F220" s="36"/>
      <c r="G220" s="34"/>
      <c r="H220" s="34"/>
      <c r="I220" s="34"/>
      <c r="J220" s="34"/>
      <c r="K220" s="34"/>
      <c r="L220" s="34"/>
      <c r="M220" s="34"/>
      <c r="N220" s="34"/>
      <c r="O220" s="34"/>
      <c r="P220" s="34"/>
      <c r="Q220" s="34"/>
      <c r="R220" s="34"/>
      <c r="S220" s="34"/>
      <c r="T220" s="34"/>
    </row>
    <row r="221" spans="2:30" ht="18" customHeight="1">
      <c r="C221" s="2" t="s">
        <v>2407</v>
      </c>
    </row>
    <row r="222" spans="2:30" ht="75" customHeight="1">
      <c r="D222" s="1104"/>
      <c r="E222" s="1105"/>
      <c r="F222" s="1105"/>
      <c r="G222" s="1105"/>
      <c r="H222" s="1105"/>
      <c r="I222" s="1105"/>
      <c r="J222" s="1106"/>
    </row>
    <row r="223" spans="2:30">
      <c r="B223" s="139"/>
      <c r="C223" s="139"/>
      <c r="D223" s="176"/>
      <c r="E223" s="176"/>
      <c r="F223" s="177"/>
      <c r="G223" s="176"/>
      <c r="H223" s="176"/>
      <c r="I223" s="139"/>
      <c r="J223" s="139"/>
      <c r="K223" s="139"/>
      <c r="L223" s="180"/>
      <c r="M223" s="182"/>
      <c r="N223" s="84"/>
      <c r="O223" s="84"/>
      <c r="P223" s="48"/>
      <c r="Q223" s="48"/>
      <c r="R223" s="48"/>
      <c r="S223" s="48"/>
      <c r="T223" s="48"/>
      <c r="U223" s="48"/>
      <c r="V223" s="48"/>
      <c r="W223" s="48"/>
      <c r="X223" s="48"/>
      <c r="Y223" s="27"/>
      <c r="AA223" s="139"/>
      <c r="AB223" s="180"/>
      <c r="AC223" s="27"/>
      <c r="AD223" s="27"/>
    </row>
    <row r="224" spans="2:30">
      <c r="D224" s="2" t="s">
        <v>77</v>
      </c>
      <c r="E224" s="34"/>
    </row>
    <row r="225" spans="2:30">
      <c r="D225" s="2" t="s">
        <v>2378</v>
      </c>
      <c r="E225" s="34"/>
      <c r="G225" s="34" t="s">
        <v>2377</v>
      </c>
    </row>
    <row r="226" spans="2:30" ht="13.5" customHeight="1">
      <c r="D226" s="11"/>
      <c r="E226" s="11"/>
      <c r="F226" s="11"/>
      <c r="G226" s="11"/>
      <c r="H226" s="11"/>
      <c r="I226" s="11"/>
      <c r="J226" s="11"/>
    </row>
    <row r="227" spans="2:30">
      <c r="B227" s="139"/>
      <c r="C227" s="2" t="s">
        <v>2787</v>
      </c>
      <c r="D227" s="176"/>
      <c r="E227" s="176"/>
      <c r="F227" s="177"/>
      <c r="G227" s="176"/>
      <c r="H227" s="176"/>
      <c r="I227" s="139"/>
      <c r="J227" s="139"/>
      <c r="K227" s="139"/>
      <c r="L227" s="180"/>
      <c r="M227" s="180"/>
      <c r="N227" s="48"/>
      <c r="O227" s="48"/>
      <c r="P227" s="48"/>
      <c r="Q227" s="48"/>
      <c r="R227" s="48"/>
      <c r="S227" s="48"/>
      <c r="T227" s="48"/>
      <c r="U227" s="48"/>
      <c r="V227" s="48"/>
      <c r="W227" s="48"/>
      <c r="X227" s="48"/>
      <c r="Y227" s="27"/>
      <c r="AA227" s="139"/>
      <c r="AB227" s="180"/>
      <c r="AC227" s="27"/>
      <c r="AD227" s="27"/>
    </row>
    <row r="228" spans="2:30">
      <c r="B228" s="139"/>
      <c r="C228" s="139"/>
      <c r="D228" s="139"/>
      <c r="E228" s="139"/>
      <c r="F228" s="139"/>
      <c r="G228" s="139"/>
      <c r="H228" s="139"/>
      <c r="I228" s="139"/>
      <c r="J228" s="139"/>
      <c r="K228" s="139"/>
      <c r="L228" s="180"/>
      <c r="M228" s="180"/>
      <c r="N228" s="48"/>
      <c r="O228" s="48"/>
      <c r="P228" s="48"/>
      <c r="Q228" s="48"/>
      <c r="R228" s="48"/>
      <c r="S228" s="48"/>
      <c r="T228" s="48"/>
      <c r="U228" s="48"/>
      <c r="V228" s="48"/>
      <c r="W228" s="48"/>
      <c r="X228" s="48"/>
      <c r="Y228" s="27"/>
      <c r="AA228" s="139"/>
      <c r="AB228" s="180"/>
      <c r="AC228" s="27"/>
      <c r="AD228" s="27"/>
    </row>
    <row r="229" spans="2:30" ht="14.4" customHeight="1">
      <c r="B229" s="139"/>
      <c r="C229" s="550"/>
      <c r="E229" s="552" t="s">
        <v>2804</v>
      </c>
      <c r="F229" s="1163"/>
      <c r="G229" s="1163"/>
      <c r="H229" s="550" t="s">
        <v>2793</v>
      </c>
      <c r="I229" s="550"/>
      <c r="J229" s="551"/>
      <c r="K229" s="139"/>
      <c r="L229" s="180"/>
      <c r="M229" s="182"/>
      <c r="N229" s="48"/>
      <c r="O229" s="48"/>
      <c r="P229" s="48"/>
      <c r="Q229" s="48"/>
      <c r="R229" s="48"/>
      <c r="S229" s="48"/>
      <c r="T229" s="48"/>
      <c r="U229" s="48"/>
      <c r="V229" s="48"/>
      <c r="W229" s="48"/>
      <c r="X229" s="48"/>
      <c r="Y229" s="27"/>
      <c r="AA229" s="139"/>
      <c r="AB229" s="180"/>
      <c r="AC229" s="27"/>
      <c r="AD229" s="27"/>
    </row>
    <row r="230" spans="2:30" ht="14.4" customHeight="1">
      <c r="B230" s="139"/>
      <c r="C230" s="550"/>
      <c r="E230" s="552" t="s">
        <v>2805</v>
      </c>
      <c r="F230" s="1108"/>
      <c r="G230" s="1108"/>
      <c r="H230" s="550" t="s">
        <v>2793</v>
      </c>
      <c r="I230" s="550"/>
      <c r="J230" s="551"/>
      <c r="K230" s="176"/>
      <c r="L230" s="181"/>
      <c r="M230" s="181"/>
      <c r="N230" s="160"/>
      <c r="O230" s="160"/>
      <c r="P230" s="160"/>
      <c r="Q230" s="160"/>
      <c r="R230" s="160"/>
      <c r="S230" s="160"/>
      <c r="T230" s="160"/>
      <c r="U230" s="48"/>
      <c r="V230" s="48"/>
      <c r="W230" s="48"/>
      <c r="X230" s="48"/>
      <c r="Y230" s="27"/>
      <c r="AA230" s="176"/>
      <c r="AB230" s="181"/>
      <c r="AC230" s="27"/>
      <c r="AD230" s="27"/>
    </row>
    <row r="231" spans="2:30" ht="14.4" customHeight="1">
      <c r="B231" s="139"/>
      <c r="C231" s="550"/>
      <c r="E231" s="552" t="s">
        <v>2788</v>
      </c>
      <c r="F231" s="1108"/>
      <c r="G231" s="1108"/>
      <c r="H231" s="550" t="s">
        <v>67</v>
      </c>
      <c r="I231" s="550"/>
      <c r="J231" s="551"/>
      <c r="K231" s="176"/>
      <c r="L231" s="181"/>
      <c r="M231" s="181"/>
      <c r="N231" s="160"/>
      <c r="O231" s="160"/>
      <c r="P231" s="160"/>
      <c r="Q231" s="160"/>
      <c r="R231" s="160"/>
      <c r="S231" s="160"/>
      <c r="T231" s="160"/>
      <c r="U231" s="48"/>
      <c r="V231" s="48"/>
      <c r="W231" s="48"/>
      <c r="X231" s="48"/>
      <c r="Y231" s="27"/>
      <c r="AA231" s="176"/>
      <c r="AB231" s="181"/>
      <c r="AC231" s="27"/>
      <c r="AD231" s="27"/>
    </row>
    <row r="232" spans="2:30" ht="14.4" customHeight="1">
      <c r="B232" s="139"/>
      <c r="C232" s="550"/>
      <c r="E232" s="552" t="s">
        <v>2789</v>
      </c>
      <c r="F232" s="1243">
        <f>IF(F229="",0,SUM(F229:G231))</f>
        <v>0</v>
      </c>
      <c r="G232" s="1243"/>
      <c r="H232" s="550" t="s">
        <v>67</v>
      </c>
      <c r="I232" s="550"/>
      <c r="J232" s="551"/>
      <c r="K232" s="176"/>
      <c r="L232" s="181"/>
      <c r="M232" s="181"/>
      <c r="N232" s="160"/>
      <c r="O232" s="160"/>
      <c r="P232" s="160"/>
      <c r="Q232" s="160"/>
      <c r="R232" s="160"/>
      <c r="S232" s="160"/>
      <c r="T232" s="160"/>
      <c r="U232" s="48"/>
      <c r="V232" s="48"/>
      <c r="W232" s="48"/>
      <c r="X232" s="48"/>
      <c r="Y232" s="27"/>
      <c r="AA232" s="176"/>
      <c r="AB232" s="181"/>
      <c r="AC232" s="27"/>
      <c r="AD232" s="27"/>
    </row>
    <row r="233" spans="2:30" ht="14.4" customHeight="1">
      <c r="B233" s="139"/>
      <c r="C233" s="550"/>
      <c r="E233" s="552" t="s">
        <v>2790</v>
      </c>
      <c r="F233" s="1243">
        <f>IF(F229="",0,SUM(F229:G230))</f>
        <v>0</v>
      </c>
      <c r="G233" s="1243"/>
      <c r="H233" s="550" t="s">
        <v>67</v>
      </c>
      <c r="I233" s="550"/>
      <c r="J233" s="551"/>
      <c r="K233" s="176"/>
      <c r="L233" s="181"/>
      <c r="M233" s="181"/>
      <c r="N233" s="160"/>
      <c r="O233" s="160"/>
      <c r="P233" s="160"/>
      <c r="Q233" s="160"/>
      <c r="R233" s="160"/>
      <c r="S233" s="160"/>
      <c r="T233" s="160"/>
      <c r="U233" s="48"/>
      <c r="V233" s="48"/>
      <c r="W233" s="48"/>
      <c r="X233" s="48"/>
      <c r="Y233" s="27"/>
      <c r="AA233" s="176"/>
      <c r="AB233" s="181"/>
      <c r="AC233" s="27"/>
      <c r="AD233" s="27"/>
    </row>
    <row r="234" spans="2:30" ht="14.4" customHeight="1">
      <c r="B234" s="139"/>
      <c r="C234" s="550"/>
      <c r="E234" s="552" t="s">
        <v>2806</v>
      </c>
      <c r="F234" s="1244" t="str">
        <f>IFERROR((F233/F232),"")</f>
        <v/>
      </c>
      <c r="G234" s="1244"/>
      <c r="H234" s="550" t="s">
        <v>392</v>
      </c>
      <c r="I234" s="550"/>
      <c r="J234" s="551"/>
      <c r="K234" s="176"/>
      <c r="L234" s="181"/>
      <c r="M234" s="181"/>
      <c r="N234" s="160"/>
      <c r="O234" s="160"/>
      <c r="P234" s="160"/>
      <c r="Q234" s="160"/>
      <c r="R234" s="160"/>
      <c r="S234" s="160"/>
      <c r="T234" s="160"/>
      <c r="U234" s="48"/>
      <c r="V234" s="48"/>
      <c r="W234" s="48"/>
      <c r="X234" s="48"/>
      <c r="Y234" s="27"/>
      <c r="AA234" s="176"/>
      <c r="AB234" s="181"/>
      <c r="AC234" s="27"/>
      <c r="AD234" s="27"/>
    </row>
    <row r="235" spans="2:30" ht="14.4" customHeight="1">
      <c r="B235" s="139"/>
      <c r="C235" s="550"/>
      <c r="D235" s="554" t="str">
        <f>"※ （２．（１）地熱発電システム総出力 "&amp;IF(G31="","　　　",FIXED(G31,1,FALSE))&amp;" kW 以下）"</f>
        <v>※ （２．（１）地熱発電システム総出力 　　　 kW 以下）</v>
      </c>
      <c r="E235" s="553"/>
      <c r="F235" s="553"/>
      <c r="G235" s="553"/>
      <c r="H235" s="553"/>
      <c r="I235" s="550"/>
      <c r="J235" s="551"/>
      <c r="K235" s="139"/>
      <c r="L235" s="180"/>
      <c r="M235" s="182"/>
      <c r="N235" s="48"/>
      <c r="O235" s="48"/>
      <c r="P235" s="48"/>
      <c r="Q235" s="48"/>
      <c r="R235" s="48"/>
      <c r="S235" s="48"/>
      <c r="T235" s="48"/>
      <c r="U235" s="48"/>
      <c r="V235" s="48"/>
      <c r="W235" s="48"/>
      <c r="X235" s="48"/>
      <c r="Y235" s="27"/>
      <c r="AA235" s="139"/>
      <c r="AB235" s="180"/>
      <c r="AC235" s="27"/>
      <c r="AD235" s="27"/>
    </row>
    <row r="237" spans="2:30" ht="18" customHeight="1">
      <c r="B237" s="2" t="s">
        <v>2359</v>
      </c>
    </row>
    <row r="238" spans="2:30">
      <c r="B238" s="2" t="s">
        <v>99</v>
      </c>
    </row>
    <row r="239" spans="2:30">
      <c r="C239" s="2" t="s">
        <v>2710</v>
      </c>
    </row>
    <row r="240" spans="2:30" ht="13.5" customHeight="1">
      <c r="N240" s="84"/>
      <c r="O240" s="84"/>
    </row>
    <row r="241" spans="2:30" ht="13.5" customHeight="1">
      <c r="B241" s="2" t="s">
        <v>2360</v>
      </c>
      <c r="N241" s="84"/>
      <c r="O241" s="84"/>
    </row>
    <row r="242" spans="2:30" ht="18" customHeight="1">
      <c r="C242" s="2" t="s">
        <v>2710</v>
      </c>
      <c r="N242" s="84"/>
      <c r="O242" s="84"/>
    </row>
    <row r="243" spans="2:30">
      <c r="N243" s="84"/>
      <c r="O243" s="84"/>
    </row>
    <row r="245" spans="2:30" ht="18" customHeight="1"/>
    <row r="248" spans="2:30">
      <c r="M248" s="84"/>
      <c r="N248" s="84"/>
      <c r="O248" s="84"/>
    </row>
    <row r="251" spans="2:30">
      <c r="N251" s="84"/>
      <c r="O251" s="84"/>
    </row>
    <row r="252" spans="2:30" ht="13.5" customHeight="1">
      <c r="M252" s="97"/>
    </row>
    <row r="253" spans="2:30">
      <c r="M253" s="84"/>
    </row>
    <row r="254" spans="2:30" ht="18" customHeight="1">
      <c r="B254" s="2" t="s">
        <v>2395</v>
      </c>
      <c r="L254" s="48"/>
      <c r="M254" s="48"/>
      <c r="N254" s="48"/>
      <c r="O254" s="48"/>
      <c r="P254" s="48"/>
      <c r="Q254" s="48"/>
      <c r="R254" s="48"/>
      <c r="S254" s="48"/>
      <c r="T254" s="48"/>
      <c r="U254" s="48"/>
      <c r="V254" s="48"/>
      <c r="W254" s="48"/>
      <c r="X254" s="48"/>
      <c r="Y254" s="27"/>
      <c r="AB254" s="48"/>
      <c r="AC254" s="27"/>
      <c r="AD254" s="27"/>
    </row>
    <row r="255" spans="2:30" ht="13.5" customHeight="1">
      <c r="L255" s="48"/>
      <c r="M255" s="48"/>
      <c r="N255" s="48"/>
      <c r="O255" s="48"/>
      <c r="P255" s="48"/>
      <c r="Q255" s="48"/>
      <c r="R255" s="48"/>
      <c r="S255" s="48"/>
      <c r="T255" s="48"/>
      <c r="U255" s="48"/>
      <c r="V255" s="48"/>
      <c r="W255" s="48"/>
      <c r="X255" s="48"/>
      <c r="Y255" s="27"/>
      <c r="AB255" s="48"/>
      <c r="AC255" s="27"/>
      <c r="AD255" s="27"/>
    </row>
    <row r="256" spans="2:30" ht="13.5" customHeight="1">
      <c r="B256" s="2" t="s">
        <v>2802</v>
      </c>
      <c r="L256" s="48"/>
      <c r="M256" s="48"/>
      <c r="N256" s="48"/>
      <c r="O256" s="48"/>
      <c r="P256" s="48"/>
      <c r="Q256" s="48"/>
      <c r="R256" s="48"/>
      <c r="S256" s="48"/>
      <c r="T256" s="48"/>
      <c r="U256" s="48"/>
      <c r="V256" s="48"/>
      <c r="W256" s="48"/>
      <c r="X256" s="48"/>
      <c r="Y256" s="27"/>
      <c r="AB256" s="48"/>
      <c r="AC256" s="27"/>
      <c r="AD256" s="27"/>
    </row>
    <row r="257" spans="2:30" ht="30" customHeight="1">
      <c r="C257" s="1017" t="s">
        <v>2972</v>
      </c>
      <c r="D257" s="1017"/>
      <c r="E257" s="1017"/>
      <c r="F257" s="1017"/>
      <c r="G257" s="1017"/>
      <c r="H257" s="1017"/>
      <c r="I257" s="1017"/>
      <c r="J257" s="1017"/>
      <c r="L257" s="48"/>
      <c r="M257" s="48"/>
      <c r="N257" s="48"/>
      <c r="O257" s="48"/>
      <c r="P257" s="48"/>
      <c r="Q257" s="48"/>
      <c r="R257" s="48"/>
      <c r="S257" s="48"/>
      <c r="T257" s="48"/>
      <c r="U257" s="48"/>
      <c r="V257" s="48"/>
      <c r="W257" s="48"/>
      <c r="X257" s="48"/>
      <c r="Y257" s="27"/>
      <c r="AB257" s="48"/>
      <c r="AC257" s="27"/>
      <c r="AD257" s="27"/>
    </row>
    <row r="258" spans="2:30" ht="13.5" customHeight="1">
      <c r="B258" s="139"/>
      <c r="C258" s="550"/>
      <c r="D258" s="550"/>
      <c r="E258" s="550"/>
      <c r="F258" s="550"/>
      <c r="G258" s="550"/>
      <c r="H258" s="550"/>
      <c r="I258" s="550"/>
      <c r="J258" s="550"/>
      <c r="K258" s="139"/>
      <c r="L258" s="48"/>
      <c r="M258" s="48"/>
      <c r="N258" s="48"/>
      <c r="O258" s="48"/>
      <c r="P258" s="48"/>
      <c r="Q258" s="48"/>
      <c r="R258" s="48"/>
      <c r="S258" s="48"/>
      <c r="T258" s="48"/>
      <c r="U258" s="48"/>
      <c r="V258" s="48"/>
      <c r="W258" s="48"/>
      <c r="X258" s="48"/>
      <c r="Y258" s="27"/>
      <c r="AB258" s="48"/>
      <c r="AC258" s="27"/>
      <c r="AD258" s="27"/>
    </row>
    <row r="259" spans="2:30" ht="13.5" customHeight="1">
      <c r="B259" s="139"/>
      <c r="C259" s="1200" t="s">
        <v>2794</v>
      </c>
      <c r="D259" s="1201"/>
      <c r="E259" s="1135"/>
      <c r="F259" s="1226"/>
      <c r="G259" s="1135"/>
      <c r="H259" s="1226"/>
      <c r="I259" s="1136" t="s">
        <v>2799</v>
      </c>
      <c r="J259" s="1225"/>
      <c r="K259" s="1225"/>
      <c r="L259" s="1225"/>
      <c r="M259" s="48"/>
      <c r="N259" s="48"/>
      <c r="O259" s="48"/>
      <c r="P259" s="48"/>
      <c r="Q259" s="48"/>
      <c r="R259" s="48"/>
      <c r="S259" s="48"/>
      <c r="T259" s="48"/>
      <c r="U259" s="48"/>
      <c r="V259" s="48"/>
      <c r="W259" s="48"/>
      <c r="X259" s="48"/>
      <c r="Y259" s="27"/>
      <c r="AB259" s="48"/>
      <c r="AC259" s="27"/>
      <c r="AD259" s="27"/>
    </row>
    <row r="260" spans="2:30" ht="13.5" customHeight="1">
      <c r="B260" s="139"/>
      <c r="C260" s="1200" t="s">
        <v>2442</v>
      </c>
      <c r="D260" s="1201"/>
      <c r="E260" s="1107"/>
      <c r="F260" s="1222"/>
      <c r="G260" s="1222"/>
      <c r="H260" s="1222"/>
      <c r="I260" s="877"/>
      <c r="J260" s="877"/>
      <c r="K260" s="877"/>
      <c r="L260" s="1223"/>
      <c r="M260" s="48"/>
      <c r="N260" s="48"/>
      <c r="O260" s="48"/>
      <c r="P260" s="48"/>
      <c r="Q260" s="48"/>
      <c r="R260" s="48"/>
      <c r="S260" s="48"/>
      <c r="T260" s="48"/>
      <c r="U260" s="48"/>
      <c r="V260" s="48"/>
      <c r="W260" s="48"/>
      <c r="X260" s="48"/>
      <c r="Y260" s="27"/>
      <c r="AB260" s="48"/>
      <c r="AC260" s="27"/>
      <c r="AD260" s="27"/>
    </row>
    <row r="261" spans="2:30" ht="13.5" customHeight="1">
      <c r="B261" s="139"/>
      <c r="C261" s="1200" t="s">
        <v>2881</v>
      </c>
      <c r="D261" s="1201"/>
      <c r="E261" s="1107"/>
      <c r="F261" s="1222"/>
      <c r="G261" s="1222"/>
      <c r="H261" s="1222"/>
      <c r="I261" s="877"/>
      <c r="J261" s="877"/>
      <c r="K261" s="877"/>
      <c r="L261" s="1223"/>
      <c r="M261" s="48"/>
      <c r="N261" s="48"/>
      <c r="O261" s="48"/>
      <c r="P261" s="48"/>
      <c r="Q261" s="48"/>
      <c r="R261" s="48"/>
      <c r="S261" s="48"/>
      <c r="T261" s="48"/>
      <c r="U261" s="48"/>
      <c r="V261" s="48"/>
      <c r="W261" s="48"/>
      <c r="X261" s="48"/>
      <c r="Y261" s="27"/>
      <c r="AB261" s="48"/>
      <c r="AC261" s="27"/>
      <c r="AD261" s="27"/>
    </row>
    <row r="262" spans="2:30" ht="13.5" customHeight="1">
      <c r="B262" s="139"/>
      <c r="C262" s="1200" t="s">
        <v>2796</v>
      </c>
      <c r="D262" s="1201"/>
      <c r="E262" s="1107"/>
      <c r="F262" s="877"/>
      <c r="G262" s="877"/>
      <c r="H262" s="877"/>
      <c r="I262" s="877"/>
      <c r="J262" s="877"/>
      <c r="K262" s="877"/>
      <c r="L262" s="1223"/>
      <c r="M262" s="48"/>
      <c r="N262" s="48"/>
      <c r="O262" s="48"/>
      <c r="P262" s="48"/>
      <c r="Q262" s="48"/>
      <c r="R262" s="48"/>
      <c r="S262" s="48"/>
      <c r="T262" s="48"/>
      <c r="U262" s="48"/>
      <c r="V262" s="48"/>
      <c r="W262" s="48"/>
      <c r="X262" s="48"/>
      <c r="Y262" s="27"/>
      <c r="AB262" s="48"/>
      <c r="AC262" s="27"/>
      <c r="AD262" s="27"/>
    </row>
    <row r="263" spans="2:30" ht="13.5" customHeight="1">
      <c r="B263" s="139"/>
      <c r="C263" s="1200" t="s">
        <v>506</v>
      </c>
      <c r="D263" s="1201"/>
      <c r="E263" s="1107"/>
      <c r="F263" s="877"/>
      <c r="G263" s="877"/>
      <c r="H263" s="877"/>
      <c r="I263" s="877"/>
      <c r="J263" s="877"/>
      <c r="K263" s="877"/>
      <c r="L263" s="1223"/>
      <c r="M263" s="48"/>
      <c r="N263" s="48"/>
      <c r="O263" s="48"/>
      <c r="P263" s="48"/>
      <c r="Q263" s="48"/>
      <c r="R263" s="48"/>
      <c r="S263" s="48"/>
      <c r="T263" s="48"/>
      <c r="U263" s="48"/>
      <c r="V263" s="48"/>
      <c r="W263" s="48"/>
      <c r="X263" s="48"/>
      <c r="Y263" s="27"/>
      <c r="AB263" s="48"/>
      <c r="AC263" s="27"/>
      <c r="AD263" s="27"/>
    </row>
    <row r="264" spans="2:30" ht="13.5" customHeight="1">
      <c r="B264" s="139"/>
      <c r="C264" s="1200" t="s">
        <v>2797</v>
      </c>
      <c r="D264" s="1201"/>
      <c r="E264" s="1107"/>
      <c r="F264" s="1222"/>
      <c r="G264" s="1222"/>
      <c r="H264" s="1222"/>
      <c r="I264" s="877"/>
      <c r="J264" s="877"/>
      <c r="K264" s="877"/>
      <c r="L264" s="1223"/>
      <c r="M264" s="48"/>
      <c r="N264" s="48"/>
      <c r="O264" s="48"/>
      <c r="P264" s="48"/>
      <c r="Q264" s="48"/>
      <c r="R264" s="48"/>
      <c r="S264" s="48"/>
      <c r="T264" s="48"/>
      <c r="U264" s="48"/>
      <c r="V264" s="48"/>
      <c r="W264" s="48"/>
      <c r="X264" s="48"/>
      <c r="Y264" s="27"/>
      <c r="AB264" s="48"/>
      <c r="AC264" s="27"/>
      <c r="AD264" s="27"/>
    </row>
    <row r="265" spans="2:30" ht="13.5" customHeight="1">
      <c r="B265" s="139"/>
      <c r="C265" s="1200" t="s">
        <v>507</v>
      </c>
      <c r="D265" s="1201"/>
      <c r="E265" s="1107"/>
      <c r="F265" s="1222"/>
      <c r="G265" s="1222"/>
      <c r="H265" s="1222"/>
      <c r="I265" s="877"/>
      <c r="J265" s="877"/>
      <c r="K265" s="877"/>
      <c r="L265" s="1223"/>
      <c r="M265" s="48"/>
      <c r="N265" s="48"/>
      <c r="O265" s="48"/>
      <c r="P265" s="48"/>
      <c r="Q265" s="48"/>
      <c r="R265" s="48"/>
      <c r="S265" s="48"/>
      <c r="T265" s="48"/>
      <c r="U265" s="48"/>
      <c r="V265" s="48"/>
      <c r="W265" s="48"/>
      <c r="X265" s="48"/>
      <c r="Y265" s="27"/>
      <c r="AB265" s="48"/>
      <c r="AC265" s="27"/>
      <c r="AD265" s="27"/>
    </row>
    <row r="266" spans="2:30" ht="13.5" customHeight="1">
      <c r="B266" s="139"/>
      <c r="C266" s="555"/>
      <c r="D266" s="555"/>
      <c r="E266" s="555"/>
      <c r="F266" s="555"/>
      <c r="G266" s="555"/>
      <c r="H266" s="555"/>
      <c r="I266" s="555"/>
      <c r="J266" s="555"/>
      <c r="K266" s="179"/>
      <c r="L266" s="556"/>
      <c r="M266" s="48"/>
      <c r="N266" s="48"/>
      <c r="O266" s="48"/>
      <c r="P266" s="48"/>
      <c r="Q266" s="48"/>
      <c r="R266" s="48"/>
      <c r="S266" s="48"/>
      <c r="T266" s="48"/>
      <c r="U266" s="48"/>
      <c r="V266" s="48"/>
      <c r="W266" s="48"/>
      <c r="X266" s="48"/>
      <c r="Y266" s="27"/>
      <c r="AB266" s="48"/>
      <c r="AC266" s="27"/>
      <c r="AD266" s="27"/>
    </row>
    <row r="267" spans="2:30" ht="13.5" customHeight="1">
      <c r="B267" s="139"/>
      <c r="C267" s="1200" t="s">
        <v>2800</v>
      </c>
      <c r="D267" s="1201"/>
      <c r="E267" s="1135"/>
      <c r="F267" s="1226"/>
      <c r="G267" s="1135"/>
      <c r="H267" s="1226"/>
      <c r="I267" s="1136" t="s">
        <v>2799</v>
      </c>
      <c r="J267" s="1225"/>
      <c r="K267" s="1225"/>
      <c r="L267" s="1225"/>
      <c r="M267" s="48"/>
      <c r="N267" s="48"/>
      <c r="O267" s="48"/>
      <c r="P267" s="48"/>
      <c r="Q267" s="48"/>
      <c r="R267" s="48"/>
      <c r="S267" s="48"/>
      <c r="T267" s="48"/>
      <c r="U267" s="48"/>
      <c r="V267" s="48"/>
      <c r="W267" s="48"/>
      <c r="X267" s="48"/>
      <c r="Y267" s="27"/>
      <c r="AB267" s="48"/>
      <c r="AC267" s="27"/>
      <c r="AD267" s="27"/>
    </row>
    <row r="268" spans="2:30" ht="13.5" customHeight="1">
      <c r="B268" s="139"/>
      <c r="C268" s="1200" t="s">
        <v>2442</v>
      </c>
      <c r="D268" s="1201"/>
      <c r="E268" s="1107"/>
      <c r="F268" s="1222"/>
      <c r="G268" s="1222"/>
      <c r="H268" s="1222"/>
      <c r="I268" s="877"/>
      <c r="J268" s="877"/>
      <c r="K268" s="877"/>
      <c r="L268" s="1223"/>
      <c r="M268" s="48"/>
      <c r="N268" s="48"/>
      <c r="O268" s="48"/>
      <c r="P268" s="48"/>
      <c r="Q268" s="48"/>
      <c r="R268" s="48"/>
      <c r="S268" s="48"/>
      <c r="T268" s="48"/>
      <c r="U268" s="48"/>
      <c r="V268" s="48"/>
      <c r="W268" s="48"/>
      <c r="X268" s="48"/>
      <c r="Y268" s="27"/>
      <c r="AB268" s="48"/>
      <c r="AC268" s="27"/>
      <c r="AD268" s="27"/>
    </row>
    <row r="269" spans="2:30" ht="13.5" customHeight="1">
      <c r="B269" s="139"/>
      <c r="C269" s="1200" t="s">
        <v>2881</v>
      </c>
      <c r="D269" s="1201"/>
      <c r="E269" s="1107"/>
      <c r="F269" s="1222"/>
      <c r="G269" s="1222"/>
      <c r="H269" s="1222"/>
      <c r="I269" s="877"/>
      <c r="J269" s="877"/>
      <c r="K269" s="877"/>
      <c r="L269" s="1223"/>
      <c r="M269" s="48"/>
      <c r="N269" s="48"/>
      <c r="O269" s="48"/>
      <c r="P269" s="48"/>
      <c r="Q269" s="48"/>
      <c r="R269" s="48"/>
      <c r="S269" s="48"/>
      <c r="T269" s="48"/>
      <c r="U269" s="48"/>
      <c r="V269" s="48"/>
      <c r="W269" s="48"/>
      <c r="X269" s="48"/>
      <c r="Y269" s="27"/>
      <c r="AB269" s="48"/>
      <c r="AC269" s="27"/>
      <c r="AD269" s="27"/>
    </row>
    <row r="270" spans="2:30" ht="13.5" customHeight="1">
      <c r="B270" s="139"/>
      <c r="C270" s="1200" t="s">
        <v>2796</v>
      </c>
      <c r="D270" s="1201"/>
      <c r="E270" s="1107"/>
      <c r="F270" s="1222"/>
      <c r="G270" s="1222"/>
      <c r="H270" s="1222"/>
      <c r="I270" s="877"/>
      <c r="J270" s="877"/>
      <c r="K270" s="877"/>
      <c r="L270" s="1223"/>
      <c r="M270" s="48"/>
      <c r="N270" s="48"/>
      <c r="O270" s="48"/>
      <c r="P270" s="48"/>
      <c r="Q270" s="48"/>
      <c r="R270" s="48"/>
      <c r="S270" s="48"/>
      <c r="T270" s="48"/>
      <c r="U270" s="48"/>
      <c r="V270" s="48"/>
      <c r="W270" s="48"/>
      <c r="X270" s="48"/>
      <c r="Y270" s="27"/>
      <c r="AB270" s="48"/>
      <c r="AC270" s="27"/>
      <c r="AD270" s="27"/>
    </row>
    <row r="271" spans="2:30" ht="13.5" customHeight="1">
      <c r="B271" s="139"/>
      <c r="C271" s="1200" t="s">
        <v>506</v>
      </c>
      <c r="D271" s="1201"/>
      <c r="E271" s="1107"/>
      <c r="F271" s="877"/>
      <c r="G271" s="877"/>
      <c r="H271" s="877"/>
      <c r="I271" s="877"/>
      <c r="J271" s="877"/>
      <c r="K271" s="877"/>
      <c r="L271" s="1223"/>
      <c r="M271" s="48"/>
      <c r="N271" s="48"/>
      <c r="O271" s="48"/>
      <c r="P271" s="48"/>
      <c r="Q271" s="48"/>
      <c r="R271" s="48"/>
      <c r="S271" s="48"/>
      <c r="T271" s="48"/>
      <c r="U271" s="48"/>
      <c r="V271" s="48"/>
      <c r="W271" s="48"/>
      <c r="X271" s="48"/>
      <c r="Y271" s="27"/>
      <c r="AB271" s="48"/>
      <c r="AC271" s="27"/>
      <c r="AD271" s="27"/>
    </row>
    <row r="272" spans="2:30" ht="13.5" customHeight="1">
      <c r="B272" s="139"/>
      <c r="C272" s="1200" t="s">
        <v>2797</v>
      </c>
      <c r="D272" s="1201"/>
      <c r="E272" s="1107"/>
      <c r="F272" s="1222"/>
      <c r="G272" s="1222"/>
      <c r="H272" s="1222"/>
      <c r="I272" s="877"/>
      <c r="J272" s="877"/>
      <c r="K272" s="877"/>
      <c r="L272" s="1223"/>
      <c r="M272" s="48"/>
      <c r="N272" s="48"/>
      <c r="O272" s="48"/>
      <c r="P272" s="48"/>
      <c r="Q272" s="48"/>
      <c r="R272" s="48"/>
      <c r="S272" s="48"/>
      <c r="T272" s="48"/>
      <c r="U272" s="48"/>
      <c r="V272" s="48"/>
      <c r="W272" s="48"/>
      <c r="X272" s="48"/>
      <c r="Y272" s="27"/>
      <c r="AB272" s="48"/>
      <c r="AC272" s="27"/>
      <c r="AD272" s="27"/>
    </row>
    <row r="273" spans="2:30" ht="13.5" customHeight="1">
      <c r="B273" s="139"/>
      <c r="C273" s="1200" t="s">
        <v>507</v>
      </c>
      <c r="D273" s="1201"/>
      <c r="E273" s="1107"/>
      <c r="F273" s="1222"/>
      <c r="G273" s="1222"/>
      <c r="H273" s="1222"/>
      <c r="I273" s="877"/>
      <c r="J273" s="877"/>
      <c r="K273" s="877"/>
      <c r="L273" s="1223"/>
      <c r="M273" s="48"/>
      <c r="N273" s="48"/>
      <c r="O273" s="48"/>
      <c r="P273" s="48"/>
      <c r="Q273" s="48"/>
      <c r="R273" s="48"/>
      <c r="S273" s="48"/>
      <c r="T273" s="48"/>
      <c r="U273" s="48"/>
      <c r="V273" s="48"/>
      <c r="W273" s="48"/>
      <c r="X273" s="48"/>
      <c r="Y273" s="27"/>
      <c r="AB273" s="48"/>
      <c r="AC273" s="27"/>
      <c r="AD273" s="27"/>
    </row>
    <row r="274" spans="2:30" ht="13.5" customHeight="1">
      <c r="B274" s="139"/>
      <c r="C274" s="555"/>
      <c r="D274" s="555"/>
      <c r="E274" s="555"/>
      <c r="F274" s="555"/>
      <c r="G274" s="555"/>
      <c r="H274" s="555"/>
      <c r="I274" s="555"/>
      <c r="J274" s="555"/>
      <c r="K274" s="179"/>
      <c r="L274" s="556"/>
      <c r="M274" s="48"/>
      <c r="N274" s="48"/>
      <c r="O274" s="48"/>
      <c r="P274" s="48"/>
      <c r="Q274" s="48"/>
      <c r="R274" s="48"/>
      <c r="S274" s="48"/>
      <c r="T274" s="48"/>
      <c r="U274" s="48"/>
      <c r="V274" s="48"/>
      <c r="W274" s="48"/>
      <c r="X274" s="48"/>
      <c r="Y274" s="27"/>
      <c r="AB274" s="48"/>
      <c r="AC274" s="27"/>
      <c r="AD274" s="27"/>
    </row>
    <row r="275" spans="2:30" ht="13.5" customHeight="1">
      <c r="B275" s="139"/>
      <c r="C275" s="1200" t="s">
        <v>2800</v>
      </c>
      <c r="D275" s="1201"/>
      <c r="E275" s="1135"/>
      <c r="F275" s="1226"/>
      <c r="G275" s="1135"/>
      <c r="H275" s="1226"/>
      <c r="I275" s="1136" t="s">
        <v>2799</v>
      </c>
      <c r="J275" s="1225"/>
      <c r="K275" s="1225"/>
      <c r="L275" s="1225"/>
      <c r="M275" s="159"/>
      <c r="N275" s="161"/>
      <c r="O275" s="161"/>
      <c r="P275" s="161"/>
      <c r="Q275" s="161"/>
      <c r="R275" s="161"/>
      <c r="S275" s="161"/>
      <c r="T275" s="48"/>
      <c r="U275" s="48"/>
      <c r="V275" s="48"/>
      <c r="W275" s="48"/>
      <c r="X275" s="48"/>
      <c r="Y275" s="27"/>
      <c r="AB275" s="48"/>
      <c r="AC275" s="27"/>
      <c r="AD275" s="27"/>
    </row>
    <row r="276" spans="2:30" ht="13.5" customHeight="1">
      <c r="B276" s="139"/>
      <c r="C276" s="1200" t="s">
        <v>2442</v>
      </c>
      <c r="D276" s="1201"/>
      <c r="E276" s="1107"/>
      <c r="F276" s="1222"/>
      <c r="G276" s="1222"/>
      <c r="H276" s="1222"/>
      <c r="I276" s="877"/>
      <c r="J276" s="877"/>
      <c r="K276" s="877"/>
      <c r="L276" s="1223"/>
      <c r="M276" s="48"/>
      <c r="N276" s="48"/>
      <c r="O276" s="48"/>
      <c r="P276" s="48"/>
      <c r="Q276" s="48"/>
      <c r="R276" s="48"/>
      <c r="S276" s="48"/>
      <c r="T276" s="48"/>
      <c r="U276" s="48"/>
      <c r="V276" s="48"/>
      <c r="W276" s="48"/>
      <c r="X276" s="48"/>
      <c r="Y276" s="27"/>
      <c r="AB276" s="48"/>
      <c r="AC276" s="27"/>
      <c r="AD276" s="27"/>
    </row>
    <row r="277" spans="2:30" ht="13.5" customHeight="1">
      <c r="B277" s="139"/>
      <c r="C277" s="1200" t="s">
        <v>2881</v>
      </c>
      <c r="D277" s="1201"/>
      <c r="E277" s="1107"/>
      <c r="F277" s="1222"/>
      <c r="G277" s="1222"/>
      <c r="H277" s="1222"/>
      <c r="I277" s="877"/>
      <c r="J277" s="877"/>
      <c r="K277" s="877"/>
      <c r="L277" s="1223"/>
      <c r="M277" s="48"/>
      <c r="N277" s="48"/>
      <c r="O277" s="48"/>
      <c r="P277" s="48"/>
      <c r="Q277" s="48"/>
      <c r="R277" s="48"/>
      <c r="S277" s="48"/>
      <c r="T277" s="48"/>
      <c r="U277" s="48"/>
      <c r="V277" s="48"/>
      <c r="W277" s="48"/>
      <c r="X277" s="48"/>
      <c r="Y277" s="27"/>
      <c r="AB277" s="48"/>
      <c r="AC277" s="27"/>
      <c r="AD277" s="27"/>
    </row>
    <row r="278" spans="2:30" ht="13.5" customHeight="1">
      <c r="B278" s="139"/>
      <c r="C278" s="1200" t="s">
        <v>2796</v>
      </c>
      <c r="D278" s="1201"/>
      <c r="E278" s="1107"/>
      <c r="F278" s="1222"/>
      <c r="G278" s="1222"/>
      <c r="H278" s="1222"/>
      <c r="I278" s="877"/>
      <c r="J278" s="877"/>
      <c r="K278" s="877"/>
      <c r="L278" s="1223"/>
      <c r="M278" s="48"/>
      <c r="N278" s="48"/>
      <c r="O278" s="48"/>
      <c r="P278" s="48"/>
      <c r="Q278" s="48"/>
      <c r="R278" s="48"/>
      <c r="S278" s="48"/>
      <c r="T278" s="48"/>
      <c r="U278" s="48"/>
      <c r="V278" s="48"/>
      <c r="W278" s="48"/>
      <c r="X278" s="48"/>
      <c r="Y278" s="27"/>
      <c r="AB278" s="48"/>
      <c r="AC278" s="27"/>
      <c r="AD278" s="27"/>
    </row>
    <row r="279" spans="2:30" ht="13.5" customHeight="1">
      <c r="B279" s="139"/>
      <c r="C279" s="1200" t="s">
        <v>506</v>
      </c>
      <c r="D279" s="1201"/>
      <c r="E279" s="1107"/>
      <c r="F279" s="877"/>
      <c r="G279" s="877"/>
      <c r="H279" s="877"/>
      <c r="I279" s="877"/>
      <c r="J279" s="877"/>
      <c r="K279" s="877"/>
      <c r="L279" s="1223"/>
      <c r="M279" s="48"/>
      <c r="N279" s="48"/>
      <c r="O279" s="48"/>
      <c r="P279" s="48"/>
      <c r="Q279" s="48"/>
      <c r="R279" s="48"/>
      <c r="S279" s="48"/>
      <c r="T279" s="48"/>
      <c r="U279" s="48"/>
      <c r="V279" s="48"/>
      <c r="W279" s="48"/>
      <c r="X279" s="48"/>
      <c r="Y279" s="27"/>
      <c r="AB279" s="48"/>
      <c r="AC279" s="27"/>
      <c r="AD279" s="27"/>
    </row>
    <row r="280" spans="2:30" ht="13.5" customHeight="1">
      <c r="B280" s="139"/>
      <c r="C280" s="1200" t="s">
        <v>2797</v>
      </c>
      <c r="D280" s="1201"/>
      <c r="E280" s="1107"/>
      <c r="F280" s="1222"/>
      <c r="G280" s="1222"/>
      <c r="H280" s="1222"/>
      <c r="I280" s="877"/>
      <c r="J280" s="877"/>
      <c r="K280" s="877"/>
      <c r="L280" s="1223"/>
      <c r="M280" s="48"/>
      <c r="N280" s="48"/>
      <c r="O280" s="48"/>
      <c r="P280" s="48"/>
      <c r="Q280" s="48"/>
      <c r="R280" s="48"/>
      <c r="S280" s="48"/>
      <c r="T280" s="48"/>
      <c r="U280" s="48"/>
      <c r="V280" s="48"/>
      <c r="W280" s="48"/>
      <c r="X280" s="48"/>
      <c r="Y280" s="27"/>
      <c r="AB280" s="48"/>
      <c r="AC280" s="27"/>
      <c r="AD280" s="27"/>
    </row>
    <row r="281" spans="2:30" ht="13.5" customHeight="1">
      <c r="B281" s="139"/>
      <c r="C281" s="1200" t="s">
        <v>507</v>
      </c>
      <c r="D281" s="1201"/>
      <c r="E281" s="1107"/>
      <c r="F281" s="1222"/>
      <c r="G281" s="1222"/>
      <c r="H281" s="1222"/>
      <c r="I281" s="877"/>
      <c r="J281" s="877"/>
      <c r="K281" s="877"/>
      <c r="L281" s="1223"/>
      <c r="M281" s="48"/>
      <c r="N281" s="48"/>
      <c r="O281" s="48"/>
      <c r="P281" s="48"/>
      <c r="Q281" s="48"/>
      <c r="R281" s="48"/>
      <c r="S281" s="48"/>
      <c r="T281" s="48"/>
      <c r="U281" s="48"/>
      <c r="V281" s="48"/>
      <c r="W281" s="48"/>
      <c r="X281" s="48"/>
      <c r="Y281" s="27"/>
      <c r="AB281" s="48"/>
      <c r="AC281" s="27"/>
      <c r="AD281" s="27"/>
    </row>
    <row r="282" spans="2:30" ht="13.5" customHeight="1">
      <c r="B282" s="139"/>
      <c r="C282" s="555"/>
      <c r="D282" s="555"/>
      <c r="E282" s="555"/>
      <c r="F282" s="555"/>
      <c r="G282" s="555"/>
      <c r="H282" s="555"/>
      <c r="I282" s="555"/>
      <c r="J282" s="555"/>
      <c r="K282" s="179"/>
      <c r="L282" s="556"/>
      <c r="M282" s="48"/>
      <c r="N282" s="48"/>
      <c r="O282" s="48"/>
      <c r="P282" s="48"/>
      <c r="Q282" s="48"/>
      <c r="R282" s="48"/>
      <c r="S282" s="48"/>
      <c r="T282" s="48"/>
      <c r="U282" s="48"/>
      <c r="V282" s="48"/>
      <c r="W282" s="48"/>
      <c r="X282" s="48"/>
      <c r="Y282" s="27"/>
      <c r="AB282" s="48"/>
      <c r="AC282" s="27"/>
      <c r="AD282" s="27"/>
    </row>
    <row r="283" spans="2:30" ht="13.5" customHeight="1">
      <c r="B283" s="139"/>
      <c r="C283" s="1200" t="s">
        <v>2801</v>
      </c>
      <c r="D283" s="1201"/>
      <c r="E283" s="1200"/>
      <c r="F283" s="1201"/>
      <c r="G283" s="1202"/>
      <c r="H283" s="1202"/>
      <c r="I283" s="1202"/>
      <c r="J283" s="1202"/>
      <c r="K283" s="1202"/>
      <c r="L283" s="1202"/>
      <c r="M283" s="48"/>
      <c r="N283" s="48"/>
      <c r="O283" s="48"/>
      <c r="P283" s="48"/>
      <c r="Q283" s="48"/>
      <c r="R283" s="48"/>
      <c r="S283" s="48"/>
      <c r="T283" s="48"/>
      <c r="U283" s="48"/>
      <c r="V283" s="48"/>
      <c r="W283" s="48"/>
      <c r="X283" s="48"/>
      <c r="Y283" s="27"/>
      <c r="AB283" s="48"/>
      <c r="AC283" s="27"/>
      <c r="AD283" s="27"/>
    </row>
    <row r="284" spans="2:30" ht="13.5" customHeight="1">
      <c r="B284" s="139"/>
      <c r="C284" s="1200" t="s">
        <v>2442</v>
      </c>
      <c r="D284" s="1201"/>
      <c r="E284" s="1113"/>
      <c r="F284" s="1224"/>
      <c r="G284" s="1225"/>
      <c r="H284" s="1225"/>
      <c r="I284" s="1202"/>
      <c r="J284" s="1202"/>
      <c r="K284" s="1202"/>
      <c r="L284" s="1202"/>
      <c r="M284" s="48"/>
      <c r="N284" s="48"/>
      <c r="O284" s="48"/>
      <c r="P284" s="48"/>
      <c r="Q284" s="48"/>
      <c r="R284" s="48"/>
      <c r="S284" s="48"/>
      <c r="T284" s="48"/>
      <c r="U284" s="48"/>
      <c r="V284" s="48"/>
      <c r="W284" s="48"/>
      <c r="X284" s="48"/>
      <c r="Y284" s="27"/>
      <c r="AB284" s="48"/>
      <c r="AC284" s="27"/>
      <c r="AD284" s="27"/>
    </row>
    <row r="285" spans="2:30" ht="13.5" customHeight="1">
      <c r="B285" s="139"/>
      <c r="C285" s="1200" t="s">
        <v>2881</v>
      </c>
      <c r="D285" s="1201"/>
      <c r="E285" s="1113"/>
      <c r="F285" s="1225"/>
      <c r="G285" s="1225"/>
      <c r="H285" s="1225"/>
      <c r="I285" s="1202"/>
      <c r="J285" s="1202"/>
      <c r="K285" s="1202"/>
      <c r="L285" s="1202"/>
      <c r="M285" s="48"/>
      <c r="N285" s="48"/>
      <c r="O285" s="48"/>
      <c r="P285" s="48"/>
      <c r="Q285" s="48"/>
      <c r="R285" s="48"/>
      <c r="S285" s="48"/>
      <c r="T285" s="48"/>
      <c r="U285" s="48"/>
      <c r="V285" s="48"/>
      <c r="W285" s="48"/>
      <c r="X285" s="48"/>
      <c r="Y285" s="27"/>
      <c r="AB285" s="48"/>
      <c r="AC285" s="27"/>
      <c r="AD285" s="27"/>
    </row>
    <row r="286" spans="2:30" ht="13.5" customHeight="1">
      <c r="B286" s="139"/>
      <c r="C286" s="1200" t="s">
        <v>2796</v>
      </c>
      <c r="D286" s="1201"/>
      <c r="E286" s="1113"/>
      <c r="F286" s="1225"/>
      <c r="G286" s="1225"/>
      <c r="H286" s="1225"/>
      <c r="I286" s="1202"/>
      <c r="J286" s="1202"/>
      <c r="K286" s="1202"/>
      <c r="L286" s="1202"/>
      <c r="M286" s="48"/>
      <c r="N286" s="48"/>
      <c r="O286" s="48"/>
      <c r="P286" s="48"/>
      <c r="Q286" s="48"/>
      <c r="R286" s="48"/>
      <c r="S286" s="48"/>
      <c r="T286" s="48"/>
      <c r="U286" s="48"/>
      <c r="V286" s="48"/>
      <c r="W286" s="48"/>
      <c r="X286" s="48"/>
      <c r="Y286" s="27"/>
      <c r="AB286" s="48"/>
      <c r="AC286" s="27"/>
      <c r="AD286" s="27"/>
    </row>
    <row r="287" spans="2:30" ht="13.5" customHeight="1">
      <c r="B287" s="139"/>
      <c r="C287" s="1200" t="s">
        <v>506</v>
      </c>
      <c r="D287" s="1201"/>
      <c r="E287" s="1113"/>
      <c r="F287" s="1202"/>
      <c r="G287" s="1202"/>
      <c r="H287" s="1202"/>
      <c r="I287" s="1202"/>
      <c r="J287" s="1202"/>
      <c r="K287" s="1202"/>
      <c r="L287" s="1202"/>
      <c r="M287" s="48"/>
      <c r="N287" s="48"/>
      <c r="O287" s="48"/>
      <c r="P287" s="48"/>
      <c r="Q287" s="48"/>
      <c r="R287" s="48"/>
      <c r="S287" s="48"/>
      <c r="T287" s="48"/>
      <c r="U287" s="48"/>
      <c r="V287" s="48"/>
      <c r="W287" s="48"/>
      <c r="X287" s="48"/>
      <c r="Y287" s="27"/>
      <c r="AB287" s="48"/>
      <c r="AC287" s="27"/>
      <c r="AD287" s="27"/>
    </row>
    <row r="288" spans="2:30" ht="13.5" customHeight="1">
      <c r="B288" s="139"/>
      <c r="C288" s="1200" t="s">
        <v>2797</v>
      </c>
      <c r="D288" s="1201"/>
      <c r="E288" s="1113"/>
      <c r="F288" s="1224"/>
      <c r="G288" s="1225"/>
      <c r="H288" s="1225"/>
      <c r="I288" s="1202"/>
      <c r="J288" s="1202"/>
      <c r="K288" s="1202"/>
      <c r="L288" s="1202"/>
      <c r="M288" s="48"/>
      <c r="N288" s="48"/>
      <c r="O288" s="48"/>
      <c r="P288" s="48"/>
      <c r="Q288" s="48"/>
      <c r="R288" s="48"/>
      <c r="S288" s="48"/>
      <c r="T288" s="48"/>
      <c r="U288" s="48"/>
      <c r="V288" s="48"/>
      <c r="W288" s="48"/>
      <c r="X288" s="48"/>
      <c r="Y288" s="27"/>
      <c r="AB288" s="48"/>
      <c r="AC288" s="27"/>
      <c r="AD288" s="27"/>
    </row>
    <row r="289" spans="2:30" ht="13.5" customHeight="1">
      <c r="B289" s="139"/>
      <c r="C289" s="1200" t="s">
        <v>507</v>
      </c>
      <c r="D289" s="1201"/>
      <c r="E289" s="1113"/>
      <c r="F289" s="1113"/>
      <c r="G289" s="1113"/>
      <c r="H289" s="1113"/>
      <c r="I289" s="1202"/>
      <c r="J289" s="1202"/>
      <c r="K289" s="1202"/>
      <c r="L289" s="1202"/>
      <c r="M289" s="48"/>
      <c r="N289" s="48"/>
      <c r="O289" s="48"/>
      <c r="P289" s="48"/>
      <c r="Q289" s="48"/>
      <c r="R289" s="48"/>
      <c r="S289" s="48"/>
      <c r="T289" s="48"/>
      <c r="U289" s="48"/>
      <c r="V289" s="48"/>
      <c r="W289" s="48"/>
      <c r="X289" s="48"/>
      <c r="Y289" s="27"/>
      <c r="AB289" s="48"/>
      <c r="AC289" s="27"/>
      <c r="AD289" s="27"/>
    </row>
    <row r="290" spans="2:30" ht="13.5" customHeight="1">
      <c r="B290" s="139"/>
      <c r="C290" s="555"/>
      <c r="D290" s="555"/>
      <c r="E290" s="555"/>
      <c r="F290" s="555"/>
      <c r="G290" s="555"/>
      <c r="H290" s="555"/>
      <c r="I290" s="555"/>
      <c r="J290" s="555"/>
      <c r="K290" s="179"/>
      <c r="L290" s="556"/>
      <c r="M290" s="48"/>
      <c r="N290" s="48"/>
      <c r="O290" s="48"/>
      <c r="P290" s="48"/>
      <c r="Q290" s="48"/>
      <c r="R290" s="48"/>
      <c r="S290" s="48"/>
      <c r="T290" s="48"/>
      <c r="U290" s="48"/>
      <c r="V290" s="48"/>
      <c r="W290" s="48"/>
      <c r="X290" s="48"/>
      <c r="Y290" s="27"/>
      <c r="AB290" s="48"/>
      <c r="AC290" s="27"/>
      <c r="AD290" s="27"/>
    </row>
    <row r="291" spans="2:30" ht="13.5" customHeight="1">
      <c r="B291" s="2" t="s">
        <v>2420</v>
      </c>
      <c r="D291" s="34"/>
      <c r="E291" s="34"/>
      <c r="F291" s="36"/>
      <c r="G291" s="34"/>
      <c r="H291" s="34"/>
      <c r="K291" s="139"/>
      <c r="L291" s="48"/>
      <c r="M291" s="48"/>
      <c r="N291" s="48"/>
      <c r="O291" s="48"/>
      <c r="P291" s="48"/>
      <c r="Q291" s="48"/>
      <c r="R291" s="48"/>
      <c r="S291" s="48"/>
      <c r="T291" s="48"/>
      <c r="U291" s="48"/>
      <c r="V291" s="48"/>
      <c r="W291" s="48"/>
      <c r="X291" s="48"/>
      <c r="Y291" s="27"/>
      <c r="AA291" s="139"/>
      <c r="AB291" s="48"/>
      <c r="AC291" s="27"/>
      <c r="AD291" s="27"/>
    </row>
    <row r="292" spans="2:30" ht="13.5" customHeight="1">
      <c r="B292" s="47" t="s">
        <v>2803</v>
      </c>
      <c r="D292" s="34"/>
      <c r="E292" s="34"/>
      <c r="F292" s="36"/>
      <c r="G292" s="34"/>
      <c r="H292" s="34"/>
      <c r="K292" s="139"/>
      <c r="L292" s="48"/>
      <c r="M292" s="48"/>
      <c r="N292" s="48"/>
      <c r="O292" s="48"/>
      <c r="P292" s="48"/>
      <c r="Q292" s="48"/>
      <c r="R292" s="48"/>
      <c r="S292" s="48"/>
      <c r="T292" s="48"/>
      <c r="U292" s="48"/>
      <c r="V292" s="48"/>
      <c r="W292" s="48"/>
      <c r="X292" s="48"/>
      <c r="Y292" s="27"/>
      <c r="AA292" s="139"/>
      <c r="AB292" s="48"/>
      <c r="AC292" s="27"/>
      <c r="AD292" s="27"/>
    </row>
    <row r="293" spans="2:30" ht="13.5" customHeight="1">
      <c r="C293" s="1125"/>
      <c r="D293" s="1203"/>
      <c r="E293" s="1203"/>
      <c r="F293" s="1203"/>
      <c r="G293" s="1203"/>
      <c r="H293" s="1203"/>
      <c r="I293" s="1203"/>
      <c r="J293" s="1204"/>
      <c r="K293" s="139"/>
      <c r="L293" s="48"/>
      <c r="M293" s="48"/>
      <c r="N293" s="48"/>
      <c r="O293" s="48"/>
      <c r="P293" s="48"/>
      <c r="Q293" s="48"/>
      <c r="R293" s="48"/>
      <c r="S293" s="48"/>
      <c r="T293" s="48"/>
      <c r="U293" s="48"/>
      <c r="V293" s="48"/>
      <c r="W293" s="48"/>
      <c r="X293" s="48"/>
      <c r="Y293" s="27"/>
      <c r="AA293" s="139"/>
      <c r="AB293" s="48"/>
      <c r="AC293" s="557"/>
      <c r="AD293" s="27"/>
    </row>
    <row r="294" spans="2:30" ht="13.5" customHeight="1">
      <c r="C294" s="1205"/>
      <c r="D294" s="1206"/>
      <c r="E294" s="1206"/>
      <c r="F294" s="1206"/>
      <c r="G294" s="1206"/>
      <c r="H294" s="1206"/>
      <c r="I294" s="1206"/>
      <c r="J294" s="1207"/>
      <c r="K294" s="139"/>
      <c r="L294" s="48"/>
      <c r="M294" s="48"/>
      <c r="N294" s="48"/>
      <c r="O294" s="48"/>
      <c r="P294" s="48"/>
      <c r="Q294" s="48"/>
      <c r="R294" s="48"/>
      <c r="S294" s="48"/>
      <c r="T294" s="48"/>
      <c r="U294" s="48"/>
      <c r="V294" s="48"/>
      <c r="W294" s="48"/>
      <c r="X294" s="48"/>
      <c r="Y294" s="27"/>
      <c r="AA294" s="139"/>
      <c r="AB294" s="48"/>
      <c r="AC294" s="27"/>
      <c r="AD294" s="27"/>
    </row>
    <row r="295" spans="2:30" ht="13.5" customHeight="1">
      <c r="C295" s="1205"/>
      <c r="D295" s="1206"/>
      <c r="E295" s="1206"/>
      <c r="F295" s="1206"/>
      <c r="G295" s="1206"/>
      <c r="H295" s="1206"/>
      <c r="I295" s="1206"/>
      <c r="J295" s="1207"/>
      <c r="K295" s="139"/>
      <c r="L295" s="48"/>
      <c r="M295" s="48"/>
      <c r="N295" s="48"/>
      <c r="O295" s="48"/>
      <c r="P295" s="48"/>
      <c r="Q295" s="48"/>
      <c r="R295" s="48"/>
      <c r="S295" s="48"/>
      <c r="T295" s="48"/>
      <c r="U295" s="48"/>
      <c r="V295" s="48"/>
      <c r="W295" s="48"/>
      <c r="X295" s="48"/>
      <c r="Y295" s="27"/>
      <c r="AA295" s="139"/>
      <c r="AB295" s="48"/>
      <c r="AC295" s="27"/>
      <c r="AD295" s="27"/>
    </row>
    <row r="296" spans="2:30" ht="13.5" customHeight="1">
      <c r="C296" s="1205"/>
      <c r="D296" s="1206"/>
      <c r="E296" s="1206"/>
      <c r="F296" s="1206"/>
      <c r="G296" s="1206"/>
      <c r="H296" s="1206"/>
      <c r="I296" s="1206"/>
      <c r="J296" s="1207"/>
      <c r="K296" s="139"/>
      <c r="L296" s="48"/>
      <c r="M296" s="48"/>
      <c r="N296" s="48"/>
      <c r="O296" s="48"/>
      <c r="P296" s="48"/>
      <c r="Q296" s="48"/>
      <c r="R296" s="48"/>
      <c r="S296" s="48"/>
      <c r="T296" s="48"/>
      <c r="U296" s="48"/>
      <c r="V296" s="48"/>
      <c r="W296" s="48"/>
      <c r="X296" s="48"/>
      <c r="Y296" s="27"/>
      <c r="AA296" s="139"/>
      <c r="AB296" s="48"/>
      <c r="AC296" s="27"/>
      <c r="AD296" s="27"/>
    </row>
    <row r="297" spans="2:30" ht="13.5" customHeight="1">
      <c r="C297" s="1205"/>
      <c r="D297" s="1206"/>
      <c r="E297" s="1206"/>
      <c r="F297" s="1206"/>
      <c r="G297" s="1206"/>
      <c r="H297" s="1206"/>
      <c r="I297" s="1206"/>
      <c r="J297" s="1207"/>
      <c r="K297" s="139"/>
      <c r="L297" s="48"/>
      <c r="M297" s="48"/>
      <c r="N297" s="48"/>
      <c r="O297" s="48"/>
      <c r="P297" s="48"/>
      <c r="Q297" s="48"/>
      <c r="R297" s="48"/>
      <c r="S297" s="48"/>
      <c r="T297" s="48"/>
      <c r="U297" s="48"/>
      <c r="V297" s="48"/>
      <c r="W297" s="48"/>
      <c r="X297" s="48"/>
      <c r="Y297" s="27"/>
      <c r="AA297" s="139"/>
      <c r="AB297" s="48"/>
      <c r="AC297" s="27"/>
      <c r="AD297" s="27"/>
    </row>
    <row r="298" spans="2:30" ht="13.5" customHeight="1">
      <c r="C298" s="1205"/>
      <c r="D298" s="1206"/>
      <c r="E298" s="1206"/>
      <c r="F298" s="1206"/>
      <c r="G298" s="1206"/>
      <c r="H298" s="1206"/>
      <c r="I298" s="1206"/>
      <c r="J298" s="1207"/>
      <c r="K298" s="139"/>
      <c r="L298" s="48"/>
      <c r="M298" s="48"/>
      <c r="N298" s="48"/>
      <c r="O298" s="48"/>
      <c r="P298" s="48"/>
      <c r="Q298" s="48"/>
      <c r="R298" s="48"/>
      <c r="S298" s="48"/>
      <c r="T298" s="48"/>
      <c r="U298" s="48"/>
      <c r="V298" s="48"/>
      <c r="W298" s="48"/>
      <c r="X298" s="48"/>
      <c r="Y298" s="27"/>
      <c r="AA298" s="139"/>
      <c r="AB298" s="48"/>
      <c r="AC298" s="27"/>
      <c r="AD298" s="27"/>
    </row>
    <row r="299" spans="2:30" ht="13.5" customHeight="1">
      <c r="C299" s="1208"/>
      <c r="D299" s="1209"/>
      <c r="E299" s="1209"/>
      <c r="F299" s="1209"/>
      <c r="G299" s="1209"/>
      <c r="H299" s="1209"/>
      <c r="I299" s="1209"/>
      <c r="J299" s="1210"/>
      <c r="K299" s="139"/>
      <c r="L299" s="48"/>
      <c r="M299" s="48"/>
      <c r="N299" s="48"/>
      <c r="O299" s="48"/>
      <c r="P299" s="48"/>
      <c r="Q299" s="48"/>
      <c r="R299" s="48"/>
      <c r="S299" s="48"/>
      <c r="T299" s="48"/>
      <c r="U299" s="48"/>
      <c r="V299" s="48"/>
      <c r="W299" s="48"/>
      <c r="X299" s="48"/>
      <c r="Y299" s="27"/>
      <c r="AA299" s="139"/>
      <c r="AB299" s="48"/>
      <c r="AC299" s="27"/>
      <c r="AD299" s="27"/>
    </row>
    <row r="300" spans="2:30" ht="13.5" customHeight="1">
      <c r="C300" s="568"/>
      <c r="D300" s="568"/>
      <c r="E300" s="568"/>
      <c r="F300" s="568"/>
      <c r="G300" s="568"/>
      <c r="H300" s="568"/>
      <c r="I300" s="568"/>
      <c r="J300" s="568"/>
      <c r="K300" s="139"/>
      <c r="L300" s="48"/>
      <c r="M300" s="48"/>
      <c r="N300" s="48"/>
      <c r="O300" s="48"/>
      <c r="P300" s="48"/>
      <c r="Q300" s="48"/>
      <c r="R300" s="48"/>
      <c r="S300" s="48"/>
      <c r="T300" s="48"/>
      <c r="U300" s="48"/>
      <c r="V300" s="48"/>
      <c r="W300" s="48"/>
      <c r="X300" s="48"/>
      <c r="Y300" s="27"/>
      <c r="AA300" s="139"/>
      <c r="AB300" s="48"/>
      <c r="AC300" s="27"/>
      <c r="AD300" s="27"/>
    </row>
    <row r="301" spans="2:30" ht="18" customHeight="1">
      <c r="B301" s="139"/>
      <c r="C301" s="141" t="s">
        <v>2808</v>
      </c>
      <c r="D301" s="179"/>
      <c r="E301" s="179"/>
      <c r="F301" s="179"/>
      <c r="G301" s="179"/>
      <c r="H301" s="179"/>
      <c r="I301" s="179"/>
      <c r="J301" s="179"/>
      <c r="K301" s="139"/>
      <c r="L301" s="48"/>
      <c r="M301" s="48"/>
      <c r="N301" s="48"/>
      <c r="O301" s="48"/>
      <c r="P301" s="48"/>
      <c r="Q301" s="48"/>
      <c r="R301" s="48"/>
      <c r="S301" s="48"/>
      <c r="T301" s="48"/>
      <c r="U301" s="48"/>
      <c r="V301" s="48"/>
      <c r="W301" s="48"/>
      <c r="X301" s="48"/>
      <c r="Y301" s="27"/>
      <c r="AB301" s="48"/>
      <c r="AC301" s="27"/>
      <c r="AD301" s="27"/>
    </row>
    <row r="302" spans="2:30" ht="13.5" customHeight="1">
      <c r="B302" s="139"/>
      <c r="C302" s="998"/>
      <c r="D302" s="999"/>
      <c r="E302" s="999"/>
      <c r="F302" s="999"/>
      <c r="G302" s="999"/>
      <c r="H302" s="999"/>
      <c r="I302" s="999"/>
      <c r="J302" s="1000"/>
      <c r="K302" s="139"/>
      <c r="L302" s="48"/>
      <c r="M302" s="48"/>
      <c r="N302" s="48"/>
      <c r="O302" s="48"/>
      <c r="P302" s="48"/>
      <c r="Q302" s="48"/>
      <c r="R302" s="48"/>
      <c r="S302" s="48"/>
      <c r="T302" s="48"/>
      <c r="U302" s="48"/>
      <c r="V302" s="48"/>
      <c r="W302" s="48"/>
      <c r="X302" s="48"/>
      <c r="Y302" s="27"/>
      <c r="AB302" s="48"/>
      <c r="AC302" s="27"/>
      <c r="AD302" s="27"/>
    </row>
    <row r="303" spans="2:30" ht="13.5" customHeight="1">
      <c r="B303" s="139"/>
      <c r="C303" s="1001"/>
      <c r="D303" s="1002"/>
      <c r="E303" s="1002"/>
      <c r="F303" s="1002"/>
      <c r="G303" s="1002"/>
      <c r="H303" s="1002"/>
      <c r="I303" s="1002"/>
      <c r="J303" s="1003"/>
      <c r="K303" s="139"/>
      <c r="L303" s="48"/>
      <c r="M303" s="48"/>
      <c r="N303" s="48"/>
      <c r="O303" s="48"/>
      <c r="P303" s="48"/>
      <c r="Q303" s="48"/>
      <c r="R303" s="48"/>
      <c r="S303" s="48"/>
      <c r="T303" s="48"/>
      <c r="U303" s="48"/>
      <c r="V303" s="48"/>
      <c r="W303" s="48"/>
      <c r="X303" s="48"/>
      <c r="Y303" s="27"/>
      <c r="AB303" s="48"/>
      <c r="AC303" s="27"/>
      <c r="AD303" s="27"/>
    </row>
    <row r="304" spans="2:30" ht="13.5" customHeight="1">
      <c r="B304" s="139"/>
      <c r="C304" s="1001"/>
      <c r="D304" s="1002"/>
      <c r="E304" s="1002"/>
      <c r="F304" s="1002"/>
      <c r="G304" s="1002"/>
      <c r="H304" s="1002"/>
      <c r="I304" s="1002"/>
      <c r="J304" s="1003"/>
      <c r="K304" s="139"/>
      <c r="L304" s="48"/>
      <c r="M304" s="48"/>
      <c r="N304" s="48"/>
      <c r="O304" s="48"/>
      <c r="P304" s="48"/>
      <c r="Q304" s="48"/>
      <c r="R304" s="48"/>
      <c r="S304" s="48"/>
      <c r="T304" s="48"/>
      <c r="U304" s="48"/>
      <c r="V304" s="48"/>
      <c r="W304" s="48"/>
      <c r="X304" s="48"/>
      <c r="Y304" s="27"/>
      <c r="AB304" s="48"/>
      <c r="AC304" s="27"/>
      <c r="AD304" s="27"/>
    </row>
    <row r="305" spans="2:30" ht="13.5" customHeight="1">
      <c r="B305" s="139"/>
      <c r="C305" s="1001"/>
      <c r="D305" s="1002"/>
      <c r="E305" s="1002"/>
      <c r="F305" s="1002"/>
      <c r="G305" s="1002"/>
      <c r="H305" s="1002"/>
      <c r="I305" s="1002"/>
      <c r="J305" s="1003"/>
      <c r="K305" s="139"/>
      <c r="L305" s="48"/>
      <c r="M305" s="48"/>
      <c r="N305" s="48"/>
      <c r="O305" s="48"/>
      <c r="P305" s="48"/>
      <c r="Q305" s="48"/>
      <c r="R305" s="48"/>
      <c r="S305" s="48"/>
      <c r="T305" s="48"/>
      <c r="U305" s="48"/>
      <c r="V305" s="48"/>
      <c r="W305" s="48"/>
      <c r="X305" s="48"/>
      <c r="Y305" s="27"/>
      <c r="AB305" s="48"/>
      <c r="AC305" s="27"/>
      <c r="AD305" s="27"/>
    </row>
    <row r="306" spans="2:30" ht="13.5" customHeight="1">
      <c r="B306" s="139"/>
      <c r="C306" s="1001"/>
      <c r="D306" s="1002"/>
      <c r="E306" s="1002"/>
      <c r="F306" s="1002"/>
      <c r="G306" s="1002"/>
      <c r="H306" s="1002"/>
      <c r="I306" s="1002"/>
      <c r="J306" s="1003"/>
      <c r="K306" s="139"/>
      <c r="L306" s="48"/>
      <c r="M306" s="48"/>
      <c r="N306" s="48"/>
      <c r="O306" s="48"/>
      <c r="P306" s="48"/>
      <c r="Q306" s="48"/>
      <c r="R306" s="48"/>
      <c r="S306" s="48"/>
      <c r="T306" s="48"/>
      <c r="U306" s="48"/>
      <c r="V306" s="48"/>
      <c r="W306" s="48"/>
      <c r="X306" s="48"/>
      <c r="Y306" s="27"/>
      <c r="AB306" s="48"/>
      <c r="AC306" s="27"/>
      <c r="AD306" s="27"/>
    </row>
    <row r="307" spans="2:30" ht="13.5" customHeight="1">
      <c r="B307" s="139"/>
      <c r="C307" s="1001"/>
      <c r="D307" s="1002"/>
      <c r="E307" s="1002"/>
      <c r="F307" s="1002"/>
      <c r="G307" s="1002"/>
      <c r="H307" s="1002"/>
      <c r="I307" s="1002"/>
      <c r="J307" s="1003"/>
      <c r="K307" s="139"/>
      <c r="L307" s="48"/>
      <c r="M307" s="48"/>
      <c r="N307" s="48"/>
      <c r="O307" s="48"/>
      <c r="P307" s="48"/>
      <c r="Q307" s="48"/>
      <c r="R307" s="48"/>
      <c r="S307" s="48"/>
      <c r="T307" s="48"/>
      <c r="U307" s="48"/>
      <c r="V307" s="48"/>
      <c r="W307" s="48"/>
      <c r="X307" s="48"/>
      <c r="Y307" s="27"/>
      <c r="AB307" s="48"/>
      <c r="AC307" s="27"/>
      <c r="AD307" s="27"/>
    </row>
    <row r="308" spans="2:30" ht="13.5" customHeight="1">
      <c r="B308" s="139"/>
      <c r="C308" s="1004"/>
      <c r="D308" s="1005"/>
      <c r="E308" s="1005"/>
      <c r="F308" s="1005"/>
      <c r="G308" s="1005"/>
      <c r="H308" s="1005"/>
      <c r="I308" s="1005"/>
      <c r="J308" s="1006"/>
      <c r="K308" s="139"/>
      <c r="L308" s="48"/>
      <c r="M308" s="48"/>
      <c r="N308" s="48"/>
      <c r="O308" s="48"/>
      <c r="P308" s="48"/>
      <c r="Q308" s="48"/>
      <c r="R308" s="48"/>
      <c r="S308" s="48"/>
      <c r="T308" s="48"/>
      <c r="U308" s="48"/>
      <c r="V308" s="48"/>
      <c r="W308" s="48"/>
      <c r="X308" s="48"/>
      <c r="Y308" s="27"/>
      <c r="AB308" s="48"/>
      <c r="AC308" s="27"/>
      <c r="AD308" s="27"/>
    </row>
    <row r="309" spans="2:30" ht="13.5" customHeight="1">
      <c r="B309" s="139"/>
      <c r="C309" s="550"/>
      <c r="D309" s="550"/>
      <c r="E309" s="550"/>
      <c r="F309" s="550"/>
      <c r="G309" s="550"/>
      <c r="H309" s="550"/>
      <c r="I309" s="550"/>
      <c r="J309" s="550"/>
      <c r="K309" s="139"/>
      <c r="L309" s="48"/>
      <c r="M309" s="48"/>
      <c r="N309" s="48"/>
      <c r="O309" s="48"/>
      <c r="P309" s="48"/>
      <c r="Q309" s="48"/>
      <c r="R309" s="48"/>
      <c r="S309" s="48"/>
      <c r="T309" s="48"/>
      <c r="U309" s="48"/>
      <c r="V309" s="48"/>
      <c r="W309" s="48"/>
      <c r="X309" s="48"/>
      <c r="Y309" s="27"/>
      <c r="AB309" s="48"/>
      <c r="AC309" s="27"/>
      <c r="AD309" s="27"/>
    </row>
    <row r="310" spans="2:30" ht="13.5" hidden="1" customHeight="1"/>
    <row r="311" spans="2:30" ht="18" customHeight="1">
      <c r="B311" s="121" t="s">
        <v>2396</v>
      </c>
      <c r="C311" s="4"/>
      <c r="U311" s="4"/>
      <c r="V311" s="3"/>
      <c r="W311" s="3"/>
    </row>
    <row r="312" spans="2:30" ht="13.5" customHeight="1">
      <c r="B312" s="121"/>
      <c r="C312" s="4"/>
      <c r="U312" s="4"/>
      <c r="V312" s="3"/>
      <c r="W312" s="3"/>
    </row>
    <row r="313" spans="2:30">
      <c r="B313" s="9" t="s">
        <v>120</v>
      </c>
      <c r="S313" s="3"/>
      <c r="T313" s="3"/>
    </row>
    <row r="314" spans="2:30" ht="15.9" customHeight="1">
      <c r="C314" s="44" t="s">
        <v>124</v>
      </c>
      <c r="D314" s="44"/>
      <c r="E314" s="44"/>
      <c r="F314" s="44"/>
      <c r="G314" s="44"/>
      <c r="H314" s="44"/>
      <c r="I314" s="44"/>
      <c r="J314" s="44"/>
      <c r="K314" s="44"/>
      <c r="L314" s="44"/>
      <c r="O314" s="44"/>
      <c r="P314" s="44"/>
      <c r="Q314" s="44"/>
      <c r="R314" s="44"/>
      <c r="S314" s="3"/>
      <c r="T314" s="3"/>
    </row>
    <row r="315" spans="2:30" ht="15.9" customHeight="1">
      <c r="C315" s="44" t="s">
        <v>123</v>
      </c>
      <c r="D315" s="44"/>
      <c r="E315" s="44"/>
      <c r="F315" s="44"/>
      <c r="G315" s="44"/>
      <c r="H315" s="44"/>
      <c r="I315" s="44"/>
      <c r="J315" s="44"/>
      <c r="K315" s="44"/>
      <c r="L315" s="44"/>
      <c r="M315" s="44"/>
      <c r="N315" s="44"/>
      <c r="O315" s="44"/>
      <c r="P315" s="44"/>
      <c r="Q315" s="44"/>
      <c r="R315" s="44"/>
      <c r="S315" s="3"/>
      <c r="T315" s="3"/>
    </row>
    <row r="316" spans="2:30" ht="15.9" customHeight="1">
      <c r="C316" s="43" t="s">
        <v>110</v>
      </c>
      <c r="E316" s="43"/>
      <c r="L316" s="3"/>
      <c r="M316" s="44"/>
      <c r="N316" s="44"/>
    </row>
    <row r="317" spans="2:30" ht="15.9" customHeight="1">
      <c r="C317" s="43" t="s">
        <v>3025</v>
      </c>
      <c r="E317" s="43"/>
      <c r="L317" s="3"/>
      <c r="M317" s="3"/>
    </row>
    <row r="318" spans="2:30" ht="7.5" customHeight="1">
      <c r="C318" s="43"/>
      <c r="E318" s="43"/>
      <c r="L318" s="3"/>
      <c r="M318" s="3"/>
    </row>
    <row r="319" spans="2:30" ht="30" customHeight="1">
      <c r="B319" s="836" t="s">
        <v>107</v>
      </c>
      <c r="C319" s="837"/>
      <c r="D319" s="1007"/>
      <c r="E319" s="45" t="s">
        <v>108</v>
      </c>
      <c r="F319" s="814" t="s">
        <v>109</v>
      </c>
      <c r="G319" s="815"/>
      <c r="H319" s="815"/>
      <c r="I319" s="815"/>
      <c r="J319" s="811"/>
      <c r="M319" s="3"/>
    </row>
    <row r="320" spans="2:30" ht="49.5" customHeight="1">
      <c r="B320" s="972" t="s">
        <v>105</v>
      </c>
      <c r="C320" s="973"/>
      <c r="D320" s="974"/>
      <c r="E320" s="110"/>
      <c r="F320" s="1104"/>
      <c r="G320" s="1105"/>
      <c r="H320" s="1105"/>
      <c r="I320" s="1105"/>
      <c r="J320" s="1106"/>
      <c r="M320" s="48" t="str">
        <f t="shared" ref="M320:M325" si="2">IF(E320="","←【事項の有無】が選択されていません。必ず選択してください",IF(F320=" ","",""))</f>
        <v>←【事項の有無】が選択されていません。必ず選択してください</v>
      </c>
    </row>
    <row r="321" spans="2:27" ht="50.1" customHeight="1">
      <c r="B321" s="839" t="s">
        <v>102</v>
      </c>
      <c r="C321" s="840"/>
      <c r="D321" s="981"/>
      <c r="E321" s="110"/>
      <c r="F321" s="1104"/>
      <c r="G321" s="1105"/>
      <c r="H321" s="1105"/>
      <c r="I321" s="1105"/>
      <c r="J321" s="1106"/>
      <c r="M321" s="48" t="str">
        <f t="shared" si="2"/>
        <v>←【事項の有無】が選択されていません。必ず選択してください</v>
      </c>
    </row>
    <row r="322" spans="2:27" ht="50.1" customHeight="1">
      <c r="B322" s="839" t="s">
        <v>103</v>
      </c>
      <c r="C322" s="840"/>
      <c r="D322" s="981"/>
      <c r="E322" s="110"/>
      <c r="F322" s="1104"/>
      <c r="G322" s="1105"/>
      <c r="H322" s="1105"/>
      <c r="I322" s="1105"/>
      <c r="J322" s="1106"/>
      <c r="M322" s="48" t="str">
        <f t="shared" si="2"/>
        <v>←【事項の有無】が選択されていません。必ず選択してください</v>
      </c>
    </row>
    <row r="323" spans="2:27" ht="50.1" customHeight="1">
      <c r="B323" s="972" t="s">
        <v>106</v>
      </c>
      <c r="C323" s="973"/>
      <c r="D323" s="974"/>
      <c r="E323" s="110"/>
      <c r="F323" s="1104"/>
      <c r="G323" s="1105"/>
      <c r="H323" s="1105"/>
      <c r="I323" s="1105"/>
      <c r="J323" s="1106"/>
      <c r="M323" s="48" t="str">
        <f t="shared" si="2"/>
        <v>←【事項の有無】が選択されていません。必ず選択してください</v>
      </c>
    </row>
    <row r="324" spans="2:27" ht="50.1" customHeight="1">
      <c r="B324" s="972" t="s">
        <v>530</v>
      </c>
      <c r="C324" s="973"/>
      <c r="D324" s="974"/>
      <c r="E324" s="110"/>
      <c r="F324" s="1104"/>
      <c r="G324" s="1105"/>
      <c r="H324" s="1105"/>
      <c r="I324" s="1105"/>
      <c r="J324" s="1106"/>
      <c r="M324" s="48" t="str">
        <f t="shared" si="2"/>
        <v>←【事項の有無】が選択されていません。必ず選択してください</v>
      </c>
    </row>
    <row r="325" spans="2:27" ht="50.1" customHeight="1">
      <c r="B325" s="972" t="s">
        <v>104</v>
      </c>
      <c r="C325" s="973"/>
      <c r="D325" s="974"/>
      <c r="E325" s="110"/>
      <c r="F325" s="1104"/>
      <c r="G325" s="1105"/>
      <c r="H325" s="1105"/>
      <c r="I325" s="1105"/>
      <c r="J325" s="1106"/>
      <c r="M325" s="48" t="str">
        <f t="shared" si="2"/>
        <v>←【事項の有無】が選択されていません。必ず選択してください</v>
      </c>
    </row>
    <row r="326" spans="2:27" ht="13.5" customHeight="1">
      <c r="C326" s="11"/>
      <c r="D326" s="11"/>
      <c r="E326" s="11"/>
      <c r="F326" s="11"/>
      <c r="G326" s="11"/>
      <c r="H326" s="11"/>
      <c r="I326" s="11"/>
      <c r="J326" s="11"/>
      <c r="L326" s="48"/>
    </row>
    <row r="328" spans="2:27">
      <c r="B328" s="2" t="s">
        <v>121</v>
      </c>
    </row>
    <row r="329" spans="2:27" ht="84" customHeight="1">
      <c r="B329" s="1235"/>
      <c r="C329" s="1236"/>
      <c r="D329" s="1236"/>
      <c r="E329" s="1236"/>
      <c r="F329" s="1236"/>
      <c r="G329" s="1236"/>
      <c r="H329" s="1236"/>
      <c r="I329" s="1236"/>
      <c r="J329" s="1237"/>
    </row>
    <row r="331" spans="2:27" ht="18" customHeight="1">
      <c r="B331" s="2" t="s">
        <v>122</v>
      </c>
    </row>
    <row r="332" spans="2:27">
      <c r="C332" s="2" t="s">
        <v>2413</v>
      </c>
      <c r="L332" s="48"/>
      <c r="M332" s="48"/>
      <c r="N332" s="48"/>
      <c r="O332" s="48"/>
      <c r="P332" s="48"/>
      <c r="Q332" s="48"/>
      <c r="R332" s="48"/>
      <c r="S332" s="48"/>
      <c r="T332" s="48"/>
      <c r="U332" s="48"/>
      <c r="V332" s="48"/>
      <c r="W332" s="48"/>
      <c r="X332" s="48"/>
      <c r="Y332" s="27"/>
      <c r="Z332" s="27"/>
      <c r="AA332" s="27"/>
    </row>
    <row r="333" spans="2:27" ht="36" customHeight="1">
      <c r="B333" s="972" t="s">
        <v>117</v>
      </c>
      <c r="C333" s="877"/>
      <c r="D333" s="877"/>
      <c r="E333" s="1223"/>
      <c r="F333" s="1137"/>
      <c r="G333" s="1137"/>
      <c r="H333" s="1137"/>
      <c r="I333" s="1137"/>
      <c r="J333" s="1137"/>
      <c r="L333" s="48"/>
      <c r="M333" s="48"/>
      <c r="N333" s="48"/>
      <c r="O333" s="48"/>
      <c r="P333" s="48"/>
      <c r="Q333" s="48"/>
      <c r="R333" s="48"/>
      <c r="S333" s="48"/>
      <c r="T333" s="48"/>
      <c r="U333" s="48"/>
      <c r="V333" s="48"/>
      <c r="W333" s="48"/>
      <c r="X333" s="48"/>
      <c r="Y333" s="27"/>
      <c r="Z333" s="27"/>
      <c r="AA333" s="27"/>
    </row>
    <row r="334" spans="2:27" ht="36" customHeight="1">
      <c r="B334" s="972" t="s">
        <v>2358</v>
      </c>
      <c r="C334" s="877"/>
      <c r="D334" s="877"/>
      <c r="E334" s="1223"/>
      <c r="F334" s="1104"/>
      <c r="G334" s="1233"/>
      <c r="H334" s="1233"/>
      <c r="I334" s="1233"/>
      <c r="J334" s="1234"/>
      <c r="L334" s="48"/>
      <c r="M334" s="48"/>
      <c r="N334" s="48"/>
      <c r="O334" s="48"/>
      <c r="P334" s="48"/>
      <c r="Q334" s="48"/>
      <c r="R334" s="48"/>
      <c r="S334" s="48"/>
      <c r="T334" s="48"/>
      <c r="U334" s="48"/>
      <c r="V334" s="48"/>
      <c r="W334" s="48"/>
      <c r="X334" s="48"/>
      <c r="Y334" s="27"/>
      <c r="Z334" s="27"/>
      <c r="AA334" s="27"/>
    </row>
    <row r="335" spans="2:27" ht="36" customHeight="1">
      <c r="B335" s="972" t="s">
        <v>118</v>
      </c>
      <c r="C335" s="877"/>
      <c r="D335" s="877"/>
      <c r="E335" s="1223"/>
      <c r="F335" s="1137"/>
      <c r="G335" s="1137"/>
      <c r="H335" s="1137"/>
      <c r="I335" s="1137"/>
      <c r="J335" s="1137"/>
      <c r="L335" s="48"/>
      <c r="M335" s="48"/>
      <c r="N335" s="48"/>
      <c r="O335" s="48"/>
      <c r="P335" s="48"/>
      <c r="Q335" s="48"/>
      <c r="R335" s="48"/>
      <c r="S335" s="48"/>
      <c r="T335" s="48"/>
      <c r="U335" s="48"/>
      <c r="V335" s="48"/>
      <c r="W335" s="48"/>
      <c r="X335" s="48"/>
      <c r="Y335" s="27"/>
      <c r="Z335" s="27"/>
      <c r="AA335" s="27"/>
    </row>
    <row r="337" spans="1:11">
      <c r="C337" s="2" t="s">
        <v>2412</v>
      </c>
    </row>
    <row r="338" spans="1:11" ht="36" customHeight="1">
      <c r="B338" s="972" t="s">
        <v>532</v>
      </c>
      <c r="C338" s="877"/>
      <c r="D338" s="877"/>
      <c r="E338" s="1223"/>
      <c r="F338" s="1137"/>
      <c r="G338" s="1137"/>
      <c r="H338" s="1137"/>
      <c r="I338" s="1137"/>
      <c r="J338" s="1137"/>
    </row>
    <row r="339" spans="1:11" ht="36" customHeight="1">
      <c r="B339" s="972" t="s">
        <v>2358</v>
      </c>
      <c r="C339" s="877"/>
      <c r="D339" s="877"/>
      <c r="E339" s="1223"/>
      <c r="F339" s="1137"/>
      <c r="G339" s="1137"/>
      <c r="H339" s="1137"/>
      <c r="I339" s="1137"/>
      <c r="J339" s="1137"/>
    </row>
    <row r="340" spans="1:11" ht="36" customHeight="1">
      <c r="B340" s="972" t="s">
        <v>118</v>
      </c>
      <c r="C340" s="877"/>
      <c r="D340" s="877"/>
      <c r="E340" s="1223"/>
      <c r="F340" s="1137"/>
      <c r="G340" s="1137"/>
      <c r="H340" s="1137"/>
      <c r="I340" s="1137"/>
      <c r="J340" s="1137"/>
    </row>
    <row r="342" spans="1:11">
      <c r="B342" s="2" t="s">
        <v>533</v>
      </c>
    </row>
    <row r="343" spans="1:11" ht="36" customHeight="1">
      <c r="B343" s="972" t="s">
        <v>531</v>
      </c>
      <c r="C343" s="877"/>
      <c r="D343" s="1223"/>
      <c r="E343" s="840"/>
      <c r="F343" s="1223"/>
      <c r="G343" s="982"/>
      <c r="H343" s="957"/>
      <c r="I343" s="793"/>
      <c r="J343" s="941"/>
    </row>
    <row r="344" spans="1:11" ht="13.2" customHeight="1">
      <c r="C344" s="793"/>
      <c r="D344" s="790"/>
      <c r="E344" s="1279"/>
      <c r="F344" s="1277"/>
      <c r="G344" s="1278"/>
      <c r="H344" s="1278"/>
      <c r="I344" s="1278"/>
      <c r="J344" s="1278"/>
    </row>
    <row r="345" spans="1:11" ht="36" customHeight="1">
      <c r="C345" s="793"/>
      <c r="D345" s="790"/>
      <c r="E345" s="790"/>
      <c r="F345" s="1278"/>
      <c r="G345" s="1278"/>
      <c r="H345" s="1278"/>
      <c r="I345" s="1278"/>
      <c r="J345" s="1278"/>
    </row>
    <row r="346" spans="1:11" ht="36" customHeight="1">
      <c r="A346" s="139"/>
      <c r="B346" s="966" t="s">
        <v>2464</v>
      </c>
      <c r="C346" s="966"/>
      <c r="D346" s="966"/>
      <c r="E346" s="966"/>
      <c r="F346" s="966"/>
      <c r="G346" s="966"/>
      <c r="H346" s="966"/>
      <c r="I346" s="966"/>
      <c r="J346" s="966"/>
      <c r="K346" s="139"/>
    </row>
  </sheetData>
  <sheetProtection algorithmName="SHA-512" hashValue="6Cc2IAfKFZLi7shqch9u4wwMdORFUE2gCO5mEnUbi0hbIFtqm6NKuDuTyLLgzeRcLXJZRb5XfvTOYE8rkARqrg==" saltValue="gFEZ1T+idkk21zwhJWX/lQ==" spinCount="100000" sheet="1" formatCells="0"/>
  <mergeCells count="386">
    <mergeCell ref="D124:F124"/>
    <mergeCell ref="D57:F57"/>
    <mergeCell ref="D67:F67"/>
    <mergeCell ref="D127:F127"/>
    <mergeCell ref="G127:I127"/>
    <mergeCell ref="D168:F168"/>
    <mergeCell ref="D162:F162"/>
    <mergeCell ref="D120:F120"/>
    <mergeCell ref="G120:I120"/>
    <mergeCell ref="D121:F121"/>
    <mergeCell ref="G121:I121"/>
    <mergeCell ref="D123:F123"/>
    <mergeCell ref="G123:I123"/>
    <mergeCell ref="G130:I130"/>
    <mergeCell ref="G138:I138"/>
    <mergeCell ref="G148:I148"/>
    <mergeCell ref="G158:I158"/>
    <mergeCell ref="G168:I168"/>
    <mergeCell ref="G145:I145"/>
    <mergeCell ref="D155:F155"/>
    <mergeCell ref="G155:I155"/>
    <mergeCell ref="D165:F165"/>
    <mergeCell ref="G165:I165"/>
    <mergeCell ref="D135:F135"/>
    <mergeCell ref="D65:F65"/>
    <mergeCell ref="G65:I65"/>
    <mergeCell ref="D73:F73"/>
    <mergeCell ref="G73:I73"/>
    <mergeCell ref="D58:F58"/>
    <mergeCell ref="D60:F60"/>
    <mergeCell ref="G60:I60"/>
    <mergeCell ref="D64:F64"/>
    <mergeCell ref="G64:I64"/>
    <mergeCell ref="D66:F66"/>
    <mergeCell ref="G66:I66"/>
    <mergeCell ref="D68:F68"/>
    <mergeCell ref="G68:I68"/>
    <mergeCell ref="D69:F69"/>
    <mergeCell ref="G69:I69"/>
    <mergeCell ref="D70:F70"/>
    <mergeCell ref="G70:I70"/>
    <mergeCell ref="D72:F72"/>
    <mergeCell ref="G72:I72"/>
    <mergeCell ref="G59:I59"/>
    <mergeCell ref="D106:F106"/>
    <mergeCell ref="D92:F92"/>
    <mergeCell ref="D110:F110"/>
    <mergeCell ref="G106:I106"/>
    <mergeCell ref="D109:F109"/>
    <mergeCell ref="G109:I109"/>
    <mergeCell ref="D97:F97"/>
    <mergeCell ref="G110:I110"/>
    <mergeCell ref="G111:I111"/>
    <mergeCell ref="G105:I105"/>
    <mergeCell ref="D94:F94"/>
    <mergeCell ref="G94:I94"/>
    <mergeCell ref="D100:F100"/>
    <mergeCell ref="G100:I100"/>
    <mergeCell ref="D105:F105"/>
    <mergeCell ref="D96:F96"/>
    <mergeCell ref="G103:I103"/>
    <mergeCell ref="D104:F104"/>
    <mergeCell ref="G104:I104"/>
    <mergeCell ref="D93:F93"/>
    <mergeCell ref="D102:F102"/>
    <mergeCell ref="G93:I93"/>
    <mergeCell ref="G102:I102"/>
    <mergeCell ref="G108:I108"/>
    <mergeCell ref="B334:E334"/>
    <mergeCell ref="F334:J334"/>
    <mergeCell ref="B319:D319"/>
    <mergeCell ref="F319:J319"/>
    <mergeCell ref="B320:D320"/>
    <mergeCell ref="F320:J320"/>
    <mergeCell ref="B321:D321"/>
    <mergeCell ref="B322:D322"/>
    <mergeCell ref="F322:J322"/>
    <mergeCell ref="B333:E333"/>
    <mergeCell ref="F333:J333"/>
    <mergeCell ref="B324:D324"/>
    <mergeCell ref="F324:J324"/>
    <mergeCell ref="B323:D323"/>
    <mergeCell ref="F321:J321"/>
    <mergeCell ref="D111:F111"/>
    <mergeCell ref="D159:F159"/>
    <mergeCell ref="D170:F170"/>
    <mergeCell ref="G170:I170"/>
    <mergeCell ref="D145:F145"/>
    <mergeCell ref="G169:I169"/>
    <mergeCell ref="C185:D185"/>
    <mergeCell ref="D112:F112"/>
    <mergeCell ref="G112:I112"/>
    <mergeCell ref="D113:F113"/>
    <mergeCell ref="G113:I113"/>
    <mergeCell ref="D150:F150"/>
    <mergeCell ref="G150:I150"/>
    <mergeCell ref="D151:F151"/>
    <mergeCell ref="D114:F114"/>
    <mergeCell ref="G114:I114"/>
    <mergeCell ref="D115:F115"/>
    <mergeCell ref="G115:I115"/>
    <mergeCell ref="D161:F161"/>
    <mergeCell ref="G161:I161"/>
    <mergeCell ref="G122:I122"/>
    <mergeCell ref="G135:I135"/>
    <mergeCell ref="D119:F119"/>
    <mergeCell ref="G119:I119"/>
    <mergeCell ref="G57:I57"/>
    <mergeCell ref="G67:I67"/>
    <mergeCell ref="D78:F78"/>
    <mergeCell ref="M205:T206"/>
    <mergeCell ref="D207:F207"/>
    <mergeCell ref="G207:H207"/>
    <mergeCell ref="G149:I149"/>
    <mergeCell ref="G92:I92"/>
    <mergeCell ref="D95:F95"/>
    <mergeCell ref="G96:I96"/>
    <mergeCell ref="D101:F101"/>
    <mergeCell ref="G101:I101"/>
    <mergeCell ref="D103:F103"/>
    <mergeCell ref="G95:I95"/>
    <mergeCell ref="D108:F108"/>
    <mergeCell ref="D160:F160"/>
    <mergeCell ref="G160:I160"/>
    <mergeCell ref="G163:I163"/>
    <mergeCell ref="D166:F166"/>
    <mergeCell ref="C190:D190"/>
    <mergeCell ref="D171:F171"/>
    <mergeCell ref="G166:I166"/>
    <mergeCell ref="D167:F167"/>
    <mergeCell ref="G167:I167"/>
    <mergeCell ref="D85:F85"/>
    <mergeCell ref="G85:I85"/>
    <mergeCell ref="D86:F86"/>
    <mergeCell ref="G78:I78"/>
    <mergeCell ref="D76:F76"/>
    <mergeCell ref="G76:I76"/>
    <mergeCell ref="D77:F77"/>
    <mergeCell ref="G77:I77"/>
    <mergeCell ref="D74:F74"/>
    <mergeCell ref="D75:F75"/>
    <mergeCell ref="D83:F83"/>
    <mergeCell ref="G86:I86"/>
    <mergeCell ref="D82:F82"/>
    <mergeCell ref="G82:I82"/>
    <mergeCell ref="D84:F84"/>
    <mergeCell ref="G84:I84"/>
    <mergeCell ref="G75:I75"/>
    <mergeCell ref="G83:I83"/>
    <mergeCell ref="D81:F81"/>
    <mergeCell ref="G81:I81"/>
    <mergeCell ref="G74:I74"/>
    <mergeCell ref="D91:F91"/>
    <mergeCell ref="G91:I91"/>
    <mergeCell ref="D99:F99"/>
    <mergeCell ref="G99:I99"/>
    <mergeCell ref="G97:I97"/>
    <mergeCell ref="B7:D7"/>
    <mergeCell ref="E7:J7"/>
    <mergeCell ref="B340:E340"/>
    <mergeCell ref="C14:E14"/>
    <mergeCell ref="F14:J14"/>
    <mergeCell ref="C15:E15"/>
    <mergeCell ref="F15:G15"/>
    <mergeCell ref="H15:J15"/>
    <mergeCell ref="C16:D16"/>
    <mergeCell ref="G16:J16"/>
    <mergeCell ref="D43:F43"/>
    <mergeCell ref="G43:I43"/>
    <mergeCell ref="G58:I58"/>
    <mergeCell ref="D59:F59"/>
    <mergeCell ref="B329:J329"/>
    <mergeCell ref="D90:F90"/>
    <mergeCell ref="G90:I90"/>
    <mergeCell ref="D80:F80"/>
    <mergeCell ref="G80:I80"/>
    <mergeCell ref="D122:F122"/>
    <mergeCell ref="D130:F130"/>
    <mergeCell ref="D138:F138"/>
    <mergeCell ref="D148:F148"/>
    <mergeCell ref="G44:I44"/>
    <mergeCell ref="D56:F56"/>
    <mergeCell ref="G56:I56"/>
    <mergeCell ref="D38:F38"/>
    <mergeCell ref="G38:I38"/>
    <mergeCell ref="D40:F40"/>
    <mergeCell ref="G40:I40"/>
    <mergeCell ref="D41:F41"/>
    <mergeCell ref="D49:F49"/>
    <mergeCell ref="D46:F46"/>
    <mergeCell ref="G46:I46"/>
    <mergeCell ref="D48:F48"/>
    <mergeCell ref="G48:I48"/>
    <mergeCell ref="D50:F50"/>
    <mergeCell ref="D52:F52"/>
    <mergeCell ref="D51:F51"/>
    <mergeCell ref="G51:I51"/>
    <mergeCell ref="G52:I52"/>
    <mergeCell ref="D54:F54"/>
    <mergeCell ref="G54:I54"/>
    <mergeCell ref="D146:F146"/>
    <mergeCell ref="B3:J3"/>
    <mergeCell ref="D55:F55"/>
    <mergeCell ref="G55:I55"/>
    <mergeCell ref="C19:E19"/>
    <mergeCell ref="F19:G19"/>
    <mergeCell ref="C20:E20"/>
    <mergeCell ref="F20:G20"/>
    <mergeCell ref="B17:B18"/>
    <mergeCell ref="C17:D18"/>
    <mergeCell ref="F17:J17"/>
    <mergeCell ref="F18:J18"/>
    <mergeCell ref="G50:I50"/>
    <mergeCell ref="D42:F42"/>
    <mergeCell ref="D44:F44"/>
    <mergeCell ref="G41:I41"/>
    <mergeCell ref="G49:I49"/>
    <mergeCell ref="D39:F39"/>
    <mergeCell ref="G39:I39"/>
    <mergeCell ref="D47:F47"/>
    <mergeCell ref="G47:I47"/>
    <mergeCell ref="G34:H34"/>
    <mergeCell ref="D31:E31"/>
    <mergeCell ref="G42:I42"/>
    <mergeCell ref="G132:I132"/>
    <mergeCell ref="D133:F133"/>
    <mergeCell ref="D131:F131"/>
    <mergeCell ref="G133:I133"/>
    <mergeCell ref="G141:I141"/>
    <mergeCell ref="D137:F137"/>
    <mergeCell ref="G137:I137"/>
    <mergeCell ref="D140:F140"/>
    <mergeCell ref="G140:I140"/>
    <mergeCell ref="D141:F141"/>
    <mergeCell ref="D136:F136"/>
    <mergeCell ref="G136:I136"/>
    <mergeCell ref="D139:F139"/>
    <mergeCell ref="G139:I139"/>
    <mergeCell ref="G124:I124"/>
    <mergeCell ref="G129:I129"/>
    <mergeCell ref="B346:J346"/>
    <mergeCell ref="B8:D9"/>
    <mergeCell ref="B10:D10"/>
    <mergeCell ref="E10:F10"/>
    <mergeCell ref="G10:H10"/>
    <mergeCell ref="I10:J10"/>
    <mergeCell ref="G159:I159"/>
    <mergeCell ref="D153:F153"/>
    <mergeCell ref="G153:I153"/>
    <mergeCell ref="D125:F125"/>
    <mergeCell ref="G125:I125"/>
    <mergeCell ref="D128:F128"/>
    <mergeCell ref="G128:I128"/>
    <mergeCell ref="D129:F129"/>
    <mergeCell ref="C344:E344"/>
    <mergeCell ref="F323:J323"/>
    <mergeCell ref="F338:J338"/>
    <mergeCell ref="F339:J339"/>
    <mergeCell ref="F340:J340"/>
    <mergeCell ref="D200:F200"/>
    <mergeCell ref="G131:I131"/>
    <mergeCell ref="D132:F132"/>
    <mergeCell ref="D222:J222"/>
    <mergeCell ref="C191:D191"/>
    <mergeCell ref="F344:J344"/>
    <mergeCell ref="C345:E345"/>
    <mergeCell ref="F345:J345"/>
    <mergeCell ref="B325:D325"/>
    <mergeCell ref="B343:D343"/>
    <mergeCell ref="E343:F343"/>
    <mergeCell ref="G343:H343"/>
    <mergeCell ref="I343:J343"/>
    <mergeCell ref="G209:H209"/>
    <mergeCell ref="G211:H211"/>
    <mergeCell ref="C213:E213"/>
    <mergeCell ref="B335:E335"/>
    <mergeCell ref="F335:J335"/>
    <mergeCell ref="F325:J325"/>
    <mergeCell ref="D198:F198"/>
    <mergeCell ref="D214:D215"/>
    <mergeCell ref="G198:H198"/>
    <mergeCell ref="B338:E338"/>
    <mergeCell ref="B339:E339"/>
    <mergeCell ref="C193:D193"/>
    <mergeCell ref="G200:H200"/>
    <mergeCell ref="A205:K206"/>
    <mergeCell ref="G147:I147"/>
    <mergeCell ref="D149:F149"/>
    <mergeCell ref="C189:D189"/>
    <mergeCell ref="G162:I162"/>
    <mergeCell ref="D163:F163"/>
    <mergeCell ref="C186:D186"/>
    <mergeCell ref="C187:D187"/>
    <mergeCell ref="D169:F169"/>
    <mergeCell ref="D158:F158"/>
    <mergeCell ref="D157:F157"/>
    <mergeCell ref="G157:I157"/>
    <mergeCell ref="G151:I151"/>
    <mergeCell ref="D152:F152"/>
    <mergeCell ref="G152:I152"/>
    <mergeCell ref="G173:I173"/>
    <mergeCell ref="C188:D188"/>
    <mergeCell ref="E8:J9"/>
    <mergeCell ref="F229:G229"/>
    <mergeCell ref="F230:G230"/>
    <mergeCell ref="F231:G231"/>
    <mergeCell ref="F232:G232"/>
    <mergeCell ref="F233:G233"/>
    <mergeCell ref="F234:G234"/>
    <mergeCell ref="C257:J257"/>
    <mergeCell ref="C259:D259"/>
    <mergeCell ref="E259:F259"/>
    <mergeCell ref="G259:H259"/>
    <mergeCell ref="I259:L259"/>
    <mergeCell ref="C194:D194"/>
    <mergeCell ref="C192:D192"/>
    <mergeCell ref="D196:F196"/>
    <mergeCell ref="G196:H196"/>
    <mergeCell ref="G171:I171"/>
    <mergeCell ref="D172:F172"/>
    <mergeCell ref="G172:I172"/>
    <mergeCell ref="D173:F173"/>
    <mergeCell ref="G146:I146"/>
    <mergeCell ref="D156:F156"/>
    <mergeCell ref="G156:I156"/>
    <mergeCell ref="D147:F147"/>
    <mergeCell ref="C260:D260"/>
    <mergeCell ref="E260:L260"/>
    <mergeCell ref="C261:D261"/>
    <mergeCell ref="E261:L261"/>
    <mergeCell ref="C262:D262"/>
    <mergeCell ref="E262:L262"/>
    <mergeCell ref="C263:D263"/>
    <mergeCell ref="E263:L263"/>
    <mergeCell ref="C264:D264"/>
    <mergeCell ref="E264:L264"/>
    <mergeCell ref="C265:D265"/>
    <mergeCell ref="E265:L265"/>
    <mergeCell ref="C267:D267"/>
    <mergeCell ref="E267:F267"/>
    <mergeCell ref="G267:H267"/>
    <mergeCell ref="I267:L267"/>
    <mergeCell ref="C268:D268"/>
    <mergeCell ref="E268:L268"/>
    <mergeCell ref="C269:D269"/>
    <mergeCell ref="E269:L269"/>
    <mergeCell ref="C270:D270"/>
    <mergeCell ref="E270:L270"/>
    <mergeCell ref="C271:D271"/>
    <mergeCell ref="E271:L271"/>
    <mergeCell ref="C272:D272"/>
    <mergeCell ref="E272:L272"/>
    <mergeCell ref="C273:D273"/>
    <mergeCell ref="E273:L273"/>
    <mergeCell ref="C275:D275"/>
    <mergeCell ref="E275:F275"/>
    <mergeCell ref="G275:H275"/>
    <mergeCell ref="I275:L275"/>
    <mergeCell ref="C276:D276"/>
    <mergeCell ref="E276:L276"/>
    <mergeCell ref="C277:D277"/>
    <mergeCell ref="E277:L277"/>
    <mergeCell ref="C278:D278"/>
    <mergeCell ref="E278:L278"/>
    <mergeCell ref="C279:D279"/>
    <mergeCell ref="E279:L279"/>
    <mergeCell ref="C280:D280"/>
    <mergeCell ref="E280:L280"/>
    <mergeCell ref="C287:D287"/>
    <mergeCell ref="E287:L287"/>
    <mergeCell ref="C288:D288"/>
    <mergeCell ref="E288:L288"/>
    <mergeCell ref="C289:D289"/>
    <mergeCell ref="E289:L289"/>
    <mergeCell ref="C293:J299"/>
    <mergeCell ref="C302:J308"/>
    <mergeCell ref="C281:D281"/>
    <mergeCell ref="E281:L281"/>
    <mergeCell ref="C283:D283"/>
    <mergeCell ref="E283:L283"/>
    <mergeCell ref="C284:D284"/>
    <mergeCell ref="E284:L284"/>
    <mergeCell ref="C285:D285"/>
    <mergeCell ref="E285:L285"/>
    <mergeCell ref="C286:D286"/>
    <mergeCell ref="E286:L286"/>
  </mergeCells>
  <phoneticPr fontId="31"/>
  <conditionalFormatting sqref="F320:J323 F325:J325">
    <cfRule type="expression" dxfId="3" priority="3" stopIfTrue="1">
      <formula>$E320="無"</formula>
    </cfRule>
  </conditionalFormatting>
  <dataValidations count="5">
    <dataValidation type="list" allowBlank="1" showInputMessage="1" showErrorMessage="1" sqref="E320:E325" xr:uid="{00000000-0002-0000-0F00-000000000000}">
      <formula1>"有,無"</formula1>
    </dataValidation>
    <dataValidation type="list" allowBlank="1" showInputMessage="1" showErrorMessage="1" sqref="G34:H34" xr:uid="{00000000-0002-0000-0F00-000001000000}">
      <formula1>$O$34:$O$36</formula1>
    </dataValidation>
    <dataValidation type="list" allowBlank="1" showInputMessage="1" showErrorMessage="1" sqref="C293:J299" xr:uid="{00000000-0002-0000-0F00-000002000000}">
      <formula1>"入札、又は複数者からの見積書を徴取し、最安の見積書を選定,その他（競争に付すことが著しく困難又は不適当である）"</formula1>
    </dataValidation>
    <dataValidation type="list" allowBlank="1" showInputMessage="1" showErrorMessage="1" sqref="G259:H259 G267:H267 G275:H275" xr:uid="{00000000-0002-0000-0F00-000003000000}">
      <formula1>"PPA使用者,リース使用者,該当なし"</formula1>
    </dataValidation>
    <dataValidation type="list" allowBlank="1" showInputMessage="1" showErrorMessage="1" sqref="E259:F259 E267:F267 E275:F275" xr:uid="{00000000-0002-0000-0F00-000004000000}">
      <formula1>"PPA事業者,リース事業者,該当なし"</formula1>
    </dataValidation>
  </dataValidations>
  <hyperlinks>
    <hyperlink ref="B346:J346" location="'第４号（共通_環境価値）'!A1" display="第4（共通＿環境価値）へ" xr:uid="{00000000-0004-0000-0F00-000000000000}"/>
  </hyperlinks>
  <pageMargins left="0.70866141732283472" right="0.70866141732283472" top="0.74803149606299213" bottom="0.74803149606299213" header="0.31496062992125984" footer="0.31496062992125984"/>
  <pageSetup paperSize="9" orientation="portrait" blackAndWhite="1" r:id="rId1"/>
  <rowBreaks count="8" manualBreakCount="8">
    <brk id="26" max="11" man="1"/>
    <brk id="71" max="11" man="1"/>
    <brk id="117" max="11" man="1"/>
    <brk id="164" max="11" man="1"/>
    <brk id="204" max="11" man="1"/>
    <brk id="253" max="11" man="1"/>
    <brk id="309" max="11" man="1"/>
    <brk id="336" max="11" man="1"/>
  </rowBreaks>
  <ignoredErrors>
    <ignoredError sqref="H19:J20"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26652" r:id="rId4" name="Check Box 28">
              <controlPr defaultSize="0" autoFill="0" autoLine="0" autoPict="0">
                <anchor moveWithCells="1">
                  <from>
                    <xdr:col>4</xdr:col>
                    <xdr:colOff>91440</xdr:colOff>
                    <xdr:row>342</xdr:row>
                    <xdr:rowOff>106680</xdr:rowOff>
                  </from>
                  <to>
                    <xdr:col>5</xdr:col>
                    <xdr:colOff>15240</xdr:colOff>
                    <xdr:row>342</xdr:row>
                    <xdr:rowOff>342900</xdr:rowOff>
                  </to>
                </anchor>
              </controlPr>
            </control>
          </mc:Choice>
        </mc:AlternateContent>
        <mc:AlternateContent xmlns:mc="http://schemas.openxmlformats.org/markup-compatibility/2006">
          <mc:Choice Requires="x14">
            <control shapeId="26653" r:id="rId5" name="Check Box 29">
              <controlPr defaultSize="0" autoFill="0" autoLine="0" autoPict="0">
                <anchor moveWithCells="1">
                  <from>
                    <xdr:col>4</xdr:col>
                    <xdr:colOff>655320</xdr:colOff>
                    <xdr:row>342</xdr:row>
                    <xdr:rowOff>114300</xdr:rowOff>
                  </from>
                  <to>
                    <xdr:col>5</xdr:col>
                    <xdr:colOff>579120</xdr:colOff>
                    <xdr:row>342</xdr:row>
                    <xdr:rowOff>350520</xdr:rowOff>
                  </to>
                </anchor>
              </controlPr>
            </control>
          </mc:Choice>
        </mc:AlternateContent>
        <mc:AlternateContent xmlns:mc="http://schemas.openxmlformats.org/markup-compatibility/2006">
          <mc:Choice Requires="x14">
            <control shapeId="26654" r:id="rId6" name="Check Box 30">
              <controlPr defaultSize="0" autoFill="0" autoLine="0" autoPict="0">
                <anchor moveWithCells="1">
                  <from>
                    <xdr:col>4</xdr:col>
                    <xdr:colOff>91440</xdr:colOff>
                    <xdr:row>342</xdr:row>
                    <xdr:rowOff>106680</xdr:rowOff>
                  </from>
                  <to>
                    <xdr:col>5</xdr:col>
                    <xdr:colOff>15240</xdr:colOff>
                    <xdr:row>342</xdr:row>
                    <xdr:rowOff>342900</xdr:rowOff>
                  </to>
                </anchor>
              </controlPr>
            </control>
          </mc:Choice>
        </mc:AlternateContent>
        <mc:AlternateContent xmlns:mc="http://schemas.openxmlformats.org/markup-compatibility/2006">
          <mc:Choice Requires="x14">
            <control shapeId="26655" r:id="rId7" name="Check Box 31">
              <controlPr defaultSize="0" autoFill="0" autoLine="0" autoPict="0">
                <anchor moveWithCells="1">
                  <from>
                    <xdr:col>4</xdr:col>
                    <xdr:colOff>655320</xdr:colOff>
                    <xdr:row>342</xdr:row>
                    <xdr:rowOff>114300</xdr:rowOff>
                  </from>
                  <to>
                    <xdr:col>5</xdr:col>
                    <xdr:colOff>579120</xdr:colOff>
                    <xdr:row>342</xdr:row>
                    <xdr:rowOff>350520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 stopIfTrue="1" id="{E8647F90-2187-435B-844D-A06D1CA17CA7}">
            <xm:f>'第4(太陽光）'!$E308="無"</xm:f>
            <x14:dxf>
              <numFmt numFmtId="187" formatCode="[&lt;=999]000;[&lt;=9999]000\-00;000\-0000"/>
              <fill>
                <patternFill patternType="mediumGray">
                  <bgColor theme="0" tint="-0.14996795556505021"/>
                </patternFill>
              </fill>
            </x14:dxf>
          </x14:cfRule>
          <xm:sqref>F324:J324</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00000000-0002-0000-0F00-000005000000}">
          <x14:formula1>
            <xm:f>基本情報!$W$3:$W$125</xm:f>
          </x14:formula1>
          <xm:sqref>F18:J18</xm:sqref>
        </x14:dataValidation>
        <x14:dataValidation type="list" allowBlank="1" showInputMessage="1" showErrorMessage="1" xr:uid="{00000000-0002-0000-0F00-000006000000}">
          <x14:formula1>
            <xm:f>基本情報!$Q$21:$Q$53</xm:f>
          </x14:formula1>
          <xm:sqref>F17:J17</xm:sqref>
        </x14:dataValidation>
      </x14:dataValidations>
    </ext>
  </extLs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1">
    <tabColor rgb="FFFFFF00"/>
  </sheetPr>
  <dimension ref="A1:AD537"/>
  <sheetViews>
    <sheetView showGridLines="0" showZeros="0" view="pageBreakPreview" topLeftCell="A337" zoomScaleNormal="100" zoomScaleSheetLayoutView="100" workbookViewId="0"/>
  </sheetViews>
  <sheetFormatPr defaultColWidth="9" defaultRowHeight="13.2"/>
  <cols>
    <col min="1" max="1" width="1.6640625" style="2" customWidth="1"/>
    <col min="2" max="2" width="2.6640625" style="2" customWidth="1"/>
    <col min="3" max="3" width="2.44140625" style="2" customWidth="1"/>
    <col min="4" max="10" width="10.6640625" style="2" customWidth="1"/>
    <col min="11" max="11" width="1.77734375" style="2" customWidth="1"/>
    <col min="12" max="12" width="2.21875" style="2" customWidth="1"/>
    <col min="13" max="13" width="36.33203125" style="2" customWidth="1"/>
    <col min="14" max="16384" width="9" style="2"/>
  </cols>
  <sheetData>
    <row r="1" spans="2:10">
      <c r="B1" s="1" t="s">
        <v>26</v>
      </c>
      <c r="E1" s="1"/>
      <c r="F1" s="1"/>
    </row>
    <row r="3" spans="2:10" ht="21" customHeight="1">
      <c r="B3" s="1083" t="s">
        <v>437</v>
      </c>
      <c r="C3" s="1083"/>
      <c r="D3" s="1083"/>
      <c r="E3" s="1083"/>
      <c r="F3" s="1083"/>
      <c r="G3" s="1083"/>
      <c r="H3" s="1083"/>
      <c r="I3" s="1083"/>
      <c r="J3" s="1083"/>
    </row>
    <row r="5" spans="2:10" ht="18" customHeight="1">
      <c r="B5" s="2" t="s">
        <v>29</v>
      </c>
    </row>
    <row r="6" spans="2:10" ht="21" customHeight="1">
      <c r="B6" s="2" t="s">
        <v>45</v>
      </c>
    </row>
    <row r="7" spans="2:10" ht="35.1" customHeight="1">
      <c r="B7" s="1084" t="str">
        <f>'第4(太陽光）'!B7:D7</f>
        <v>施設の名称</v>
      </c>
      <c r="C7" s="1250"/>
      <c r="D7" s="1250"/>
      <c r="E7" s="1087">
        <f>基本情報!$E$75</f>
        <v>0</v>
      </c>
      <c r="F7" s="1251"/>
      <c r="G7" s="1251"/>
      <c r="H7" s="1251"/>
      <c r="I7" s="1251"/>
      <c r="J7" s="1252"/>
    </row>
    <row r="8" spans="2:10" ht="13.5" customHeight="1">
      <c r="B8" s="1090" t="str">
        <f>'第4(太陽光）'!B8:D9</f>
        <v>施設の住所</v>
      </c>
      <c r="C8" s="1253"/>
      <c r="D8" s="1253"/>
      <c r="E8" s="1096">
        <f>基本情報!$E$77</f>
        <v>0</v>
      </c>
      <c r="F8" s="1211"/>
      <c r="G8" s="1211"/>
      <c r="H8" s="1211"/>
      <c r="I8" s="1211"/>
      <c r="J8" s="1212"/>
    </row>
    <row r="9" spans="2:10" ht="24" customHeight="1">
      <c r="B9" s="1254"/>
      <c r="C9" s="1255"/>
      <c r="D9" s="1255"/>
      <c r="E9" s="1213"/>
      <c r="F9" s="1214"/>
      <c r="G9" s="1214"/>
      <c r="H9" s="1214"/>
      <c r="I9" s="1214"/>
      <c r="J9" s="1215"/>
    </row>
    <row r="10" spans="2:10" ht="35.1" customHeight="1">
      <c r="B10" s="1084" t="str">
        <f>'第4(太陽光）'!B10:D10</f>
        <v>所有代表者</v>
      </c>
      <c r="C10" s="1250"/>
      <c r="D10" s="1250"/>
      <c r="E10" s="1102">
        <f>基本情報!$E$62</f>
        <v>0</v>
      </c>
      <c r="F10" s="820"/>
      <c r="G10" s="820">
        <f>基本情報!$E$65</f>
        <v>0</v>
      </c>
      <c r="H10" s="820"/>
      <c r="I10" s="820">
        <f>基本情報!$E$67</f>
        <v>0</v>
      </c>
      <c r="J10" s="821"/>
    </row>
    <row r="13" spans="2:10" ht="21" customHeight="1">
      <c r="B13" s="2" t="s">
        <v>514</v>
      </c>
    </row>
    <row r="14" spans="2:10" ht="24" customHeight="1">
      <c r="B14" s="15"/>
      <c r="C14" s="1065" t="str">
        <f>'第4(太陽光）'!$C$14</f>
        <v xml:space="preserve"> 名称</v>
      </c>
      <c r="D14" s="1256"/>
      <c r="E14" s="1256"/>
      <c r="F14" s="970"/>
      <c r="G14" s="971"/>
      <c r="H14" s="971"/>
      <c r="I14" s="971"/>
      <c r="J14" s="1182"/>
    </row>
    <row r="15" spans="2:10" ht="24" customHeight="1">
      <c r="B15" s="16"/>
      <c r="C15" s="1078" t="str">
        <f>'第4(太陽光）'!$C$15</f>
        <v xml:space="preserve"> 役職名　代表者名</v>
      </c>
      <c r="D15" s="1078"/>
      <c r="E15" s="1079"/>
      <c r="F15" s="1272"/>
      <c r="G15" s="1273"/>
      <c r="H15" s="1273"/>
      <c r="I15" s="1273"/>
      <c r="J15" s="1274"/>
    </row>
    <row r="16" spans="2:10" ht="30" customHeight="1">
      <c r="B16" s="16"/>
      <c r="C16" s="1064" t="str">
        <f>'第4(太陽光）'!$C$16</f>
        <v>住所</v>
      </c>
      <c r="D16" s="1064"/>
      <c r="E16" s="94"/>
      <c r="F16" s="573"/>
      <c r="G16" s="971"/>
      <c r="H16" s="1275"/>
      <c r="I16" s="1275"/>
      <c r="J16" s="1276"/>
    </row>
    <row r="17" spans="2:13" ht="24" customHeight="1">
      <c r="B17" s="1074"/>
      <c r="C17" s="1076" t="str">
        <f>'第4(太陽光）'!$C$17</f>
        <v>日本標準産業分類※1による業種※2</v>
      </c>
      <c r="D17" s="1077"/>
      <c r="E17" s="95" t="str">
        <f>'第4(太陽光）'!E17</f>
        <v>大分類</v>
      </c>
      <c r="F17" s="1171"/>
      <c r="G17" s="1172"/>
      <c r="H17" s="1172"/>
      <c r="I17" s="1172"/>
      <c r="J17" s="1173"/>
    </row>
    <row r="18" spans="2:13" ht="24" customHeight="1">
      <c r="B18" s="1075"/>
      <c r="C18" s="1078"/>
      <c r="D18" s="1079"/>
      <c r="E18" s="95" t="str">
        <f>'第4(太陽光）'!E18</f>
        <v>中分類</v>
      </c>
      <c r="F18" s="1171"/>
      <c r="G18" s="1174"/>
      <c r="H18" s="1174"/>
      <c r="I18" s="1174"/>
      <c r="J18" s="1175"/>
    </row>
    <row r="19" spans="2:13" ht="30" customHeight="1">
      <c r="B19" s="15"/>
      <c r="C19" s="1064" t="str">
        <f>'第4(太陽光）'!$C$19</f>
        <v xml:space="preserve"> 資本金（出資金）</v>
      </c>
      <c r="D19" s="1064"/>
      <c r="E19" s="1065"/>
      <c r="F19" s="1169"/>
      <c r="G19" s="1170"/>
      <c r="H19" s="32" t="s">
        <v>10</v>
      </c>
      <c r="I19" s="146"/>
      <c r="J19" s="37"/>
      <c r="K19" s="29"/>
      <c r="L19" s="29"/>
    </row>
    <row r="20" spans="2:13" ht="30" customHeight="1">
      <c r="B20" s="15"/>
      <c r="C20" s="1064" t="str">
        <f>'第4(太陽光）'!$C$20</f>
        <v xml:space="preserve"> 従業員数</v>
      </c>
      <c r="D20" s="1064"/>
      <c r="E20" s="1065"/>
      <c r="F20" s="1167"/>
      <c r="G20" s="1168"/>
      <c r="H20" s="30" t="s">
        <v>27</v>
      </c>
      <c r="I20" s="146"/>
      <c r="J20" s="31"/>
      <c r="K20" s="29"/>
      <c r="L20" s="29"/>
    </row>
    <row r="21" spans="2:13" ht="5.25" customHeight="1">
      <c r="C21" s="12"/>
      <c r="D21" s="12"/>
      <c r="E21" s="12"/>
      <c r="F21" s="38"/>
      <c r="G21" s="29"/>
      <c r="H21" s="147"/>
      <c r="I21" s="147"/>
      <c r="J21" s="29"/>
      <c r="K21" s="29"/>
      <c r="L21" s="29"/>
    </row>
    <row r="22" spans="2:13">
      <c r="C22" s="96" t="s">
        <v>453</v>
      </c>
      <c r="E22" s="40"/>
      <c r="F22" s="41"/>
      <c r="G22" s="41"/>
    </row>
    <row r="23" spans="2:13">
      <c r="C23" s="83" t="s">
        <v>451</v>
      </c>
      <c r="E23" s="42"/>
      <c r="F23" s="41"/>
      <c r="G23" s="41"/>
    </row>
    <row r="24" spans="2:13">
      <c r="C24" s="96" t="s">
        <v>452</v>
      </c>
      <c r="E24" s="42"/>
      <c r="F24" s="43"/>
      <c r="G24" s="43"/>
    </row>
    <row r="25" spans="2:13">
      <c r="C25" s="96"/>
      <c r="E25" s="42"/>
      <c r="F25" s="43"/>
      <c r="G25" s="43"/>
    </row>
    <row r="27" spans="2:13" ht="18" customHeight="1">
      <c r="B27" s="2" t="s">
        <v>60</v>
      </c>
    </row>
    <row r="28" spans="2:13" ht="18" customHeight="1">
      <c r="B28" s="47" t="s">
        <v>61</v>
      </c>
    </row>
    <row r="29" spans="2:13" ht="14.25" customHeight="1"/>
    <row r="30" spans="2:13" ht="18" customHeight="1">
      <c r="B30" s="2" t="s">
        <v>363</v>
      </c>
    </row>
    <row r="31" spans="2:13" ht="18" customHeight="1">
      <c r="D31" s="793" t="s">
        <v>388</v>
      </c>
      <c r="E31" s="793"/>
      <c r="F31" s="11"/>
      <c r="G31" s="122" t="str">
        <f>IF(G62="","",ROUNDDOWN(SUM(G64,G73,G82),0))</f>
        <v/>
      </c>
      <c r="H31" s="2" t="s">
        <v>47</v>
      </c>
      <c r="M31" s="48"/>
    </row>
    <row r="32" spans="2:13" ht="13.5" customHeight="1">
      <c r="D32" s="11"/>
      <c r="E32" s="11"/>
      <c r="F32" s="11"/>
    </row>
    <row r="33" spans="2:13" ht="13.5" customHeight="1">
      <c r="D33" s="47"/>
    </row>
    <row r="34" spans="2:13" ht="18" customHeight="1">
      <c r="B34" s="2" t="s">
        <v>367</v>
      </c>
      <c r="M34" s="48"/>
    </row>
    <row r="35" spans="2:13" ht="17.100000000000001" customHeight="1">
      <c r="C35" s="3"/>
      <c r="D35" s="1052" t="s">
        <v>366</v>
      </c>
      <c r="E35" s="1053"/>
      <c r="F35" s="1054"/>
      <c r="G35" s="1316"/>
      <c r="H35" s="1317"/>
      <c r="I35" s="1318"/>
      <c r="M35" s="48" t="s">
        <v>131</v>
      </c>
    </row>
    <row r="36" spans="2:13" ht="17.100000000000001" customHeight="1">
      <c r="D36" s="1046" t="s">
        <v>467</v>
      </c>
      <c r="E36" s="1047"/>
      <c r="F36" s="1048"/>
      <c r="G36" s="1319"/>
      <c r="H36" s="1320"/>
      <c r="I36" s="1321"/>
      <c r="J36" s="2" t="s">
        <v>377</v>
      </c>
    </row>
    <row r="37" spans="2:13" ht="17.100000000000001" customHeight="1">
      <c r="D37" s="1046" t="s">
        <v>369</v>
      </c>
      <c r="E37" s="1047"/>
      <c r="F37" s="1048"/>
      <c r="G37" s="1154"/>
      <c r="H37" s="1155"/>
      <c r="I37" s="1156"/>
      <c r="J37" s="2" t="s">
        <v>368</v>
      </c>
    </row>
    <row r="38" spans="2:13" ht="17.100000000000001" customHeight="1">
      <c r="D38" s="1058" t="s">
        <v>394</v>
      </c>
      <c r="E38" s="1059"/>
      <c r="F38" s="1060"/>
      <c r="G38" s="1257" t="str">
        <f>IF(G36="","",ROUNDDOWN((G36*G37),2))</f>
        <v/>
      </c>
      <c r="H38" s="1314"/>
      <c r="I38" s="1315"/>
      <c r="J38" s="2" t="s">
        <v>2408</v>
      </c>
    </row>
    <row r="39" spans="2:13" ht="13.5" customHeight="1">
      <c r="D39" s="11"/>
      <c r="E39" s="11"/>
      <c r="F39" s="11"/>
    </row>
    <row r="40" spans="2:13" ht="13.5" customHeight="1">
      <c r="D40" s="47"/>
    </row>
    <row r="41" spans="2:13" ht="18" customHeight="1">
      <c r="B41" s="2" t="s">
        <v>370</v>
      </c>
      <c r="M41" s="48"/>
    </row>
    <row r="42" spans="2:13" ht="17.100000000000001" customHeight="1">
      <c r="D42" s="1052" t="s">
        <v>371</v>
      </c>
      <c r="E42" s="1053"/>
      <c r="F42" s="1054"/>
      <c r="G42" s="1309"/>
      <c r="H42" s="1310"/>
      <c r="I42" s="1311"/>
    </row>
    <row r="43" spans="2:13" ht="17.100000000000001" customHeight="1">
      <c r="D43" s="1037" t="s">
        <v>469</v>
      </c>
      <c r="E43" s="1038"/>
      <c r="F43" s="1039"/>
      <c r="G43" s="1257">
        <f>別紙２!$H$47</f>
        <v>0</v>
      </c>
      <c r="H43" s="1258"/>
      <c r="I43" s="1259"/>
      <c r="J43" s="2" t="s">
        <v>373</v>
      </c>
      <c r="M43" s="48" t="s">
        <v>468</v>
      </c>
    </row>
    <row r="44" spans="2:13" ht="13.5" customHeight="1">
      <c r="D44" s="35" t="s">
        <v>497</v>
      </c>
      <c r="E44" s="35"/>
      <c r="F44" s="35"/>
      <c r="M44" s="48" t="s">
        <v>486</v>
      </c>
    </row>
    <row r="45" spans="2:13" ht="13.5" customHeight="1">
      <c r="D45" s="128"/>
    </row>
    <row r="46" spans="2:13" ht="13.5" customHeight="1">
      <c r="D46" s="128"/>
    </row>
    <row r="47" spans="2:13" ht="18" customHeight="1">
      <c r="B47" s="2" t="s">
        <v>535</v>
      </c>
      <c r="M47" s="48"/>
    </row>
    <row r="48" spans="2:13" ht="16.5" customHeight="1">
      <c r="D48" s="2" t="s">
        <v>374</v>
      </c>
      <c r="M48" s="48"/>
    </row>
    <row r="49" spans="2:27" ht="17.100000000000001" customHeight="1">
      <c r="D49" s="1052" t="s">
        <v>399</v>
      </c>
      <c r="E49" s="1053"/>
      <c r="F49" s="1054"/>
      <c r="G49" s="1309"/>
      <c r="H49" s="1310"/>
      <c r="I49" s="1311"/>
      <c r="J49" s="2" t="s">
        <v>378</v>
      </c>
    </row>
    <row r="50" spans="2:27" ht="17.100000000000001" customHeight="1">
      <c r="D50" s="1058" t="s">
        <v>375</v>
      </c>
      <c r="E50" s="1059"/>
      <c r="F50" s="1060"/>
      <c r="G50" s="1305"/>
      <c r="H50" s="1312"/>
      <c r="I50" s="1313"/>
      <c r="J50" s="2" t="s">
        <v>376</v>
      </c>
      <c r="M50" s="48"/>
    </row>
    <row r="51" spans="2:27" ht="16.5" customHeight="1">
      <c r="D51" s="2" t="s">
        <v>379</v>
      </c>
      <c r="M51" s="48"/>
    </row>
    <row r="52" spans="2:27" ht="17.100000000000001" customHeight="1">
      <c r="D52" s="1052" t="s">
        <v>399</v>
      </c>
      <c r="E52" s="1053"/>
      <c r="F52" s="1054"/>
      <c r="G52" s="1309"/>
      <c r="H52" s="1310"/>
      <c r="I52" s="1311"/>
      <c r="J52" s="2" t="s">
        <v>378</v>
      </c>
    </row>
    <row r="53" spans="2:27" ht="17.100000000000001" customHeight="1">
      <c r="D53" s="1058" t="s">
        <v>375</v>
      </c>
      <c r="E53" s="1059"/>
      <c r="F53" s="1060"/>
      <c r="G53" s="1305"/>
      <c r="H53" s="1312"/>
      <c r="I53" s="1313"/>
      <c r="J53" s="2" t="s">
        <v>376</v>
      </c>
      <c r="M53" s="48"/>
    </row>
    <row r="54" spans="2:27" ht="13.5" customHeight="1">
      <c r="D54" s="11"/>
      <c r="E54" s="11"/>
      <c r="F54" s="11"/>
    </row>
    <row r="55" spans="2:27" ht="13.5" customHeight="1">
      <c r="D55" s="47"/>
    </row>
    <row r="56" spans="2:27" ht="18" customHeight="1">
      <c r="B56" s="2" t="s">
        <v>365</v>
      </c>
      <c r="M56" s="48"/>
    </row>
    <row r="57" spans="2:27" ht="18" customHeight="1">
      <c r="C57" s="3" t="s">
        <v>441</v>
      </c>
      <c r="D57" s="1189" t="s">
        <v>2678</v>
      </c>
      <c r="E57" s="1190"/>
      <c r="F57" s="1191"/>
      <c r="G57" s="1192"/>
      <c r="H57" s="1193"/>
      <c r="I57" s="1194"/>
      <c r="L57" s="48"/>
      <c r="M57" s="505"/>
      <c r="N57" s="505"/>
      <c r="O57" s="505"/>
      <c r="P57" s="505"/>
      <c r="Q57" s="505"/>
      <c r="R57" s="505"/>
      <c r="S57" s="505"/>
      <c r="T57" s="505"/>
      <c r="U57" s="168"/>
      <c r="V57" s="48"/>
      <c r="W57" s="48"/>
      <c r="X57" s="48"/>
      <c r="Y57" s="27"/>
      <c r="Z57" s="27"/>
      <c r="AA57" s="27"/>
    </row>
    <row r="58" spans="2:27" ht="16.8" customHeight="1">
      <c r="C58" s="3"/>
      <c r="D58" s="1046" t="s">
        <v>72</v>
      </c>
      <c r="E58" s="1047"/>
      <c r="F58" s="1048"/>
      <c r="G58" s="1143"/>
      <c r="H58" s="1144"/>
      <c r="I58" s="1145"/>
    </row>
    <row r="59" spans="2:27" ht="17.100000000000001" customHeight="1">
      <c r="D59" s="1046" t="s">
        <v>70</v>
      </c>
      <c r="E59" s="1047"/>
      <c r="F59" s="1048"/>
      <c r="G59" s="1143"/>
      <c r="H59" s="1149"/>
      <c r="I59" s="1150"/>
    </row>
    <row r="60" spans="2:27" ht="17.100000000000001" customHeight="1">
      <c r="D60" s="1046" t="s">
        <v>2444</v>
      </c>
      <c r="E60" s="1047"/>
      <c r="F60" s="1048"/>
      <c r="G60" s="1143"/>
      <c r="H60" s="1149"/>
      <c r="I60" s="1150"/>
      <c r="L60" s="48"/>
      <c r="M60" s="48"/>
      <c r="N60" s="48"/>
      <c r="O60" s="48"/>
      <c r="P60" s="48"/>
      <c r="Q60" s="48"/>
      <c r="R60" s="48"/>
      <c r="S60" s="48"/>
      <c r="T60" s="48"/>
      <c r="U60" s="48"/>
      <c r="V60" s="48"/>
      <c r="W60" s="48"/>
      <c r="X60" s="48"/>
      <c r="Y60" s="27"/>
      <c r="Z60" s="27"/>
      <c r="AA60" s="27"/>
    </row>
    <row r="61" spans="2:27" ht="17.100000000000001" customHeight="1">
      <c r="D61" s="1046" t="s">
        <v>364</v>
      </c>
      <c r="E61" s="1047"/>
      <c r="F61" s="1048"/>
      <c r="G61" s="1302"/>
      <c r="H61" s="1303"/>
      <c r="I61" s="1304"/>
      <c r="M61" s="48" t="s">
        <v>131</v>
      </c>
    </row>
    <row r="62" spans="2:27" ht="17.100000000000001" customHeight="1">
      <c r="D62" s="1046" t="s">
        <v>333</v>
      </c>
      <c r="E62" s="1047"/>
      <c r="F62" s="1048"/>
      <c r="G62" s="1164"/>
      <c r="H62" s="1165"/>
      <c r="I62" s="1166"/>
      <c r="J62" s="2" t="s">
        <v>47</v>
      </c>
    </row>
    <row r="63" spans="2:27" ht="17.100000000000001" customHeight="1">
      <c r="D63" s="1046" t="s">
        <v>339</v>
      </c>
      <c r="E63" s="1047"/>
      <c r="F63" s="1048"/>
      <c r="G63" s="1154"/>
      <c r="H63" s="1155"/>
      <c r="I63" s="1156"/>
      <c r="J63" s="2" t="s">
        <v>65</v>
      </c>
    </row>
    <row r="64" spans="2:27" ht="17.100000000000001" customHeight="1">
      <c r="D64" s="1058" t="s">
        <v>49</v>
      </c>
      <c r="E64" s="1059"/>
      <c r="F64" s="1060"/>
      <c r="G64" s="1257" t="str">
        <f>IF(G62="","",ROUNDDOWN(G62*G63,1))</f>
        <v/>
      </c>
      <c r="H64" s="1314"/>
      <c r="I64" s="1315"/>
      <c r="J64" s="2" t="s">
        <v>47</v>
      </c>
    </row>
    <row r="65" spans="3:27" ht="13.5" customHeight="1"/>
    <row r="66" spans="3:27" ht="18" customHeight="1">
      <c r="C66" s="3" t="s">
        <v>442</v>
      </c>
      <c r="D66" s="1189" t="s">
        <v>2678</v>
      </c>
      <c r="E66" s="1190"/>
      <c r="F66" s="1191"/>
      <c r="G66" s="1192"/>
      <c r="H66" s="1193"/>
      <c r="I66" s="1194"/>
      <c r="L66" s="48"/>
      <c r="M66" s="505"/>
      <c r="N66" s="505"/>
      <c r="O66" s="505"/>
      <c r="P66" s="505"/>
      <c r="Q66" s="505"/>
      <c r="R66" s="505"/>
      <c r="S66" s="505"/>
      <c r="T66" s="505"/>
      <c r="U66" s="168"/>
      <c r="V66" s="48"/>
      <c r="W66" s="48"/>
      <c r="X66" s="48"/>
      <c r="Y66" s="27"/>
      <c r="Z66" s="27"/>
      <c r="AA66" s="27"/>
    </row>
    <row r="67" spans="3:27" ht="16.8" customHeight="1">
      <c r="C67" s="3"/>
      <c r="D67" s="1046" t="s">
        <v>72</v>
      </c>
      <c r="E67" s="1047"/>
      <c r="F67" s="1048"/>
      <c r="G67" s="1143"/>
      <c r="H67" s="1144"/>
      <c r="I67" s="1145"/>
    </row>
    <row r="68" spans="3:27" ht="17.100000000000001" customHeight="1">
      <c r="D68" s="1046" t="s">
        <v>70</v>
      </c>
      <c r="E68" s="1047"/>
      <c r="F68" s="1048"/>
      <c r="G68" s="1143"/>
      <c r="H68" s="1149"/>
      <c r="I68" s="1150"/>
    </row>
    <row r="69" spans="3:27" ht="17.100000000000001" customHeight="1">
      <c r="D69" s="1046" t="s">
        <v>2444</v>
      </c>
      <c r="E69" s="1047"/>
      <c r="F69" s="1048"/>
      <c r="G69" s="1143"/>
      <c r="H69" s="1149"/>
      <c r="I69" s="1150"/>
      <c r="L69" s="48"/>
      <c r="M69" s="48"/>
      <c r="N69" s="48"/>
      <c r="O69" s="48"/>
      <c r="P69" s="48"/>
      <c r="Q69" s="48"/>
      <c r="R69" s="48"/>
      <c r="S69" s="48"/>
      <c r="T69" s="48"/>
      <c r="U69" s="48"/>
      <c r="V69" s="48"/>
      <c r="W69" s="48"/>
      <c r="X69" s="48"/>
      <c r="Y69" s="27"/>
      <c r="Z69" s="27"/>
      <c r="AA69" s="27"/>
    </row>
    <row r="70" spans="3:27" ht="17.100000000000001" customHeight="1">
      <c r="D70" s="1046" t="s">
        <v>364</v>
      </c>
      <c r="E70" s="1047"/>
      <c r="F70" s="1048"/>
      <c r="G70" s="1302"/>
      <c r="H70" s="1303"/>
      <c r="I70" s="1304"/>
      <c r="M70" s="48" t="s">
        <v>131</v>
      </c>
    </row>
    <row r="71" spans="3:27" ht="17.100000000000001" customHeight="1">
      <c r="D71" s="1046" t="s">
        <v>333</v>
      </c>
      <c r="E71" s="1047"/>
      <c r="F71" s="1048"/>
      <c r="G71" s="1164"/>
      <c r="H71" s="1165"/>
      <c r="I71" s="1166"/>
      <c r="J71" s="2" t="s">
        <v>47</v>
      </c>
    </row>
    <row r="72" spans="3:27" ht="17.100000000000001" customHeight="1">
      <c r="D72" s="1046" t="s">
        <v>339</v>
      </c>
      <c r="E72" s="1047"/>
      <c r="F72" s="1048"/>
      <c r="G72" s="1154"/>
      <c r="H72" s="1155"/>
      <c r="I72" s="1156"/>
      <c r="J72" s="2" t="s">
        <v>65</v>
      </c>
    </row>
    <row r="73" spans="3:27" ht="17.100000000000001" customHeight="1">
      <c r="D73" s="1058" t="s">
        <v>49</v>
      </c>
      <c r="E73" s="1059"/>
      <c r="F73" s="1060"/>
      <c r="G73" s="1257" t="str">
        <f>IF(G71="","",ROUNDDOWN(G71*G72,1))</f>
        <v/>
      </c>
      <c r="H73" s="1314"/>
      <c r="I73" s="1315"/>
      <c r="J73" s="2" t="s">
        <v>47</v>
      </c>
    </row>
    <row r="74" spans="3:27" ht="13.5" customHeight="1"/>
    <row r="75" spans="3:27" ht="18" customHeight="1">
      <c r="C75" s="3" t="s">
        <v>2675</v>
      </c>
      <c r="D75" s="1189" t="s">
        <v>2678</v>
      </c>
      <c r="E75" s="1190"/>
      <c r="F75" s="1191"/>
      <c r="G75" s="1192"/>
      <c r="H75" s="1193"/>
      <c r="I75" s="1194"/>
      <c r="L75" s="48"/>
      <c r="M75" s="505"/>
      <c r="N75" s="505"/>
      <c r="O75" s="505"/>
      <c r="P75" s="505"/>
      <c r="Q75" s="505"/>
      <c r="R75" s="505"/>
      <c r="S75" s="505"/>
      <c r="T75" s="505"/>
      <c r="U75" s="168"/>
      <c r="V75" s="48"/>
      <c r="W75" s="48"/>
      <c r="X75" s="48"/>
      <c r="Y75" s="27"/>
      <c r="Z75" s="27"/>
      <c r="AA75" s="27"/>
    </row>
    <row r="76" spans="3:27" ht="17.100000000000001" customHeight="1">
      <c r="C76" s="3"/>
      <c r="D76" s="1046" t="s">
        <v>72</v>
      </c>
      <c r="E76" s="1047"/>
      <c r="F76" s="1048"/>
      <c r="G76" s="1143"/>
      <c r="H76" s="1144"/>
      <c r="I76" s="1145"/>
    </row>
    <row r="77" spans="3:27" ht="17.100000000000001" customHeight="1">
      <c r="D77" s="1046" t="s">
        <v>70</v>
      </c>
      <c r="E77" s="1047"/>
      <c r="F77" s="1048"/>
      <c r="G77" s="1143"/>
      <c r="H77" s="1149"/>
      <c r="I77" s="1150"/>
    </row>
    <row r="78" spans="3:27" ht="17.100000000000001" customHeight="1">
      <c r="D78" s="1046" t="s">
        <v>2444</v>
      </c>
      <c r="E78" s="1047"/>
      <c r="F78" s="1048"/>
      <c r="G78" s="1143"/>
      <c r="H78" s="1149"/>
      <c r="I78" s="1150"/>
      <c r="L78" s="48"/>
      <c r="M78" s="48"/>
      <c r="N78" s="48"/>
      <c r="O78" s="48"/>
      <c r="P78" s="48"/>
      <c r="Q78" s="48"/>
      <c r="R78" s="48"/>
      <c r="S78" s="48"/>
      <c r="T78" s="48"/>
      <c r="U78" s="48"/>
      <c r="V78" s="48"/>
      <c r="W78" s="48"/>
      <c r="X78" s="48"/>
      <c r="Y78" s="27"/>
      <c r="Z78" s="27"/>
      <c r="AA78" s="27"/>
    </row>
    <row r="79" spans="3:27" ht="17.100000000000001" customHeight="1">
      <c r="D79" s="1046" t="s">
        <v>364</v>
      </c>
      <c r="E79" s="1047"/>
      <c r="F79" s="1048"/>
      <c r="G79" s="1302"/>
      <c r="H79" s="1303"/>
      <c r="I79" s="1304"/>
      <c r="M79" s="48" t="s">
        <v>131</v>
      </c>
    </row>
    <row r="80" spans="3:27" ht="17.100000000000001" customHeight="1">
      <c r="D80" s="1046" t="s">
        <v>333</v>
      </c>
      <c r="E80" s="1047"/>
      <c r="F80" s="1048"/>
      <c r="G80" s="1164"/>
      <c r="H80" s="1165"/>
      <c r="I80" s="1166"/>
      <c r="J80" s="2" t="s">
        <v>47</v>
      </c>
    </row>
    <row r="81" spans="2:27" ht="17.100000000000001" customHeight="1">
      <c r="D81" s="1046" t="s">
        <v>339</v>
      </c>
      <c r="E81" s="1047"/>
      <c r="F81" s="1048"/>
      <c r="G81" s="1154"/>
      <c r="H81" s="1155"/>
      <c r="I81" s="1156"/>
      <c r="J81" s="2" t="s">
        <v>65</v>
      </c>
    </row>
    <row r="82" spans="2:27" ht="17.100000000000001" customHeight="1">
      <c r="D82" s="1058" t="s">
        <v>49</v>
      </c>
      <c r="E82" s="1059"/>
      <c r="F82" s="1060"/>
      <c r="G82" s="1257" t="str">
        <f>IF(G80="","",ROUNDDOWN(G80*G81,1))</f>
        <v/>
      </c>
      <c r="H82" s="1314"/>
      <c r="I82" s="1315"/>
      <c r="J82" s="2" t="s">
        <v>47</v>
      </c>
    </row>
    <row r="83" spans="2:27" ht="13.5" customHeight="1"/>
    <row r="84" spans="2:27" ht="13.5" customHeight="1"/>
    <row r="85" spans="2:27" ht="18" customHeight="1">
      <c r="B85" s="2" t="s">
        <v>498</v>
      </c>
      <c r="M85" s="48"/>
    </row>
    <row r="86" spans="2:27" ht="18" customHeight="1">
      <c r="C86" s="3" t="s">
        <v>441</v>
      </c>
      <c r="D86" s="1189" t="s">
        <v>2678</v>
      </c>
      <c r="E86" s="1190"/>
      <c r="F86" s="1191"/>
      <c r="G86" s="1192"/>
      <c r="H86" s="1193"/>
      <c r="I86" s="1194"/>
      <c r="L86" s="48"/>
      <c r="M86" s="505"/>
      <c r="N86" s="505"/>
      <c r="O86" s="505"/>
      <c r="P86" s="505"/>
      <c r="Q86" s="505"/>
      <c r="R86" s="505"/>
      <c r="S86" s="505"/>
      <c r="T86" s="505"/>
      <c r="U86" s="168"/>
      <c r="V86" s="48"/>
      <c r="W86" s="48"/>
      <c r="X86" s="48"/>
      <c r="Y86" s="27"/>
      <c r="Z86" s="27"/>
      <c r="AA86" s="27"/>
    </row>
    <row r="87" spans="2:27" ht="17.100000000000001" customHeight="1">
      <c r="C87" s="3"/>
      <c r="D87" s="1046" t="s">
        <v>72</v>
      </c>
      <c r="E87" s="1047"/>
      <c r="F87" s="1048"/>
      <c r="G87" s="1143"/>
      <c r="H87" s="1144"/>
      <c r="I87" s="1145"/>
    </row>
    <row r="88" spans="2:27" ht="17.100000000000001" customHeight="1">
      <c r="D88" s="1046" t="s">
        <v>70</v>
      </c>
      <c r="E88" s="1047"/>
      <c r="F88" s="1048"/>
      <c r="G88" s="1143"/>
      <c r="H88" s="1149"/>
      <c r="I88" s="1150"/>
    </row>
    <row r="89" spans="2:27" ht="17.100000000000001" customHeight="1">
      <c r="D89" s="1046" t="s">
        <v>2444</v>
      </c>
      <c r="E89" s="1047"/>
      <c r="F89" s="1048"/>
      <c r="G89" s="1143"/>
      <c r="H89" s="1149"/>
      <c r="I89" s="1150"/>
      <c r="L89" s="48"/>
      <c r="M89" s="48"/>
      <c r="N89" s="48"/>
      <c r="O89" s="48"/>
      <c r="P89" s="48"/>
      <c r="Q89" s="48"/>
      <c r="R89" s="48"/>
      <c r="S89" s="48"/>
      <c r="T89" s="48"/>
      <c r="U89" s="48"/>
      <c r="V89" s="48"/>
      <c r="W89" s="48"/>
      <c r="X89" s="48"/>
      <c r="Y89" s="27"/>
      <c r="Z89" s="27"/>
      <c r="AA89" s="27"/>
    </row>
    <row r="90" spans="2:27" ht="17.100000000000001" customHeight="1">
      <c r="D90" s="1046" t="s">
        <v>357</v>
      </c>
      <c r="E90" s="1047"/>
      <c r="F90" s="1048"/>
      <c r="G90" s="1143"/>
      <c r="H90" s="1149"/>
      <c r="I90" s="1150"/>
    </row>
    <row r="91" spans="2:27" ht="17.100000000000001" customHeight="1">
      <c r="D91" s="1046" t="s">
        <v>358</v>
      </c>
      <c r="E91" s="1047"/>
      <c r="F91" s="1048"/>
      <c r="G91" s="1164"/>
      <c r="H91" s="1165"/>
      <c r="I91" s="1166"/>
      <c r="J91" s="2" t="s">
        <v>47</v>
      </c>
    </row>
    <row r="92" spans="2:27" ht="17.100000000000001" customHeight="1">
      <c r="D92" s="1046" t="s">
        <v>339</v>
      </c>
      <c r="E92" s="1047"/>
      <c r="F92" s="1048"/>
      <c r="G92" s="1154"/>
      <c r="H92" s="1155"/>
      <c r="I92" s="1156"/>
      <c r="J92" s="2" t="s">
        <v>65</v>
      </c>
    </row>
    <row r="93" spans="2:27" ht="17.100000000000001" customHeight="1">
      <c r="D93" s="1058" t="s">
        <v>359</v>
      </c>
      <c r="E93" s="1059"/>
      <c r="F93" s="1060"/>
      <c r="G93" s="1257" t="str">
        <f>IF(G91="","",ROUNDDOWN(G91*G92,2))</f>
        <v/>
      </c>
      <c r="H93" s="1258"/>
      <c r="I93" s="1259"/>
      <c r="J93" s="2" t="s">
        <v>47</v>
      </c>
    </row>
    <row r="94" spans="2:27" ht="13.5" customHeight="1"/>
    <row r="95" spans="2:27" ht="18" customHeight="1">
      <c r="C95" s="3" t="s">
        <v>442</v>
      </c>
      <c r="D95" s="1189" t="s">
        <v>2678</v>
      </c>
      <c r="E95" s="1190"/>
      <c r="F95" s="1191"/>
      <c r="G95" s="1192"/>
      <c r="H95" s="1193"/>
      <c r="I95" s="1194"/>
      <c r="L95" s="48"/>
      <c r="M95" s="505"/>
      <c r="N95" s="505"/>
      <c r="O95" s="505"/>
      <c r="P95" s="505"/>
      <c r="Q95" s="505"/>
      <c r="R95" s="505"/>
      <c r="S95" s="505"/>
      <c r="T95" s="505"/>
      <c r="U95" s="168"/>
      <c r="V95" s="48"/>
      <c r="W95" s="48"/>
      <c r="X95" s="48"/>
      <c r="Y95" s="27"/>
      <c r="Z95" s="27"/>
      <c r="AA95" s="27"/>
    </row>
    <row r="96" spans="2:27" ht="17.100000000000001" customHeight="1">
      <c r="C96" s="3"/>
      <c r="D96" s="1046" t="s">
        <v>72</v>
      </c>
      <c r="E96" s="1047"/>
      <c r="F96" s="1048"/>
      <c r="G96" s="1143"/>
      <c r="H96" s="1144"/>
      <c r="I96" s="1145"/>
    </row>
    <row r="97" spans="3:27" ht="17.100000000000001" customHeight="1">
      <c r="D97" s="1046" t="s">
        <v>70</v>
      </c>
      <c r="E97" s="1047"/>
      <c r="F97" s="1048"/>
      <c r="G97" s="1143"/>
      <c r="H97" s="1149"/>
      <c r="I97" s="1150"/>
    </row>
    <row r="98" spans="3:27" ht="17.100000000000001" customHeight="1">
      <c r="D98" s="1046" t="s">
        <v>2444</v>
      </c>
      <c r="E98" s="1047"/>
      <c r="F98" s="1048"/>
      <c r="G98" s="1143"/>
      <c r="H98" s="1149"/>
      <c r="I98" s="1150"/>
      <c r="L98" s="48"/>
      <c r="M98" s="48"/>
      <c r="N98" s="48"/>
      <c r="O98" s="48"/>
      <c r="P98" s="48"/>
      <c r="Q98" s="48"/>
      <c r="R98" s="48"/>
      <c r="S98" s="48"/>
      <c r="T98" s="48"/>
      <c r="U98" s="48"/>
      <c r="V98" s="48"/>
      <c r="W98" s="48"/>
      <c r="X98" s="48"/>
      <c r="Y98" s="27"/>
      <c r="Z98" s="27"/>
      <c r="AA98" s="27"/>
    </row>
    <row r="99" spans="3:27" ht="17.100000000000001" customHeight="1">
      <c r="D99" s="1046" t="s">
        <v>357</v>
      </c>
      <c r="E99" s="1047"/>
      <c r="F99" s="1048"/>
      <c r="G99" s="1143"/>
      <c r="H99" s="1149"/>
      <c r="I99" s="1150"/>
    </row>
    <row r="100" spans="3:27" ht="17.100000000000001" customHeight="1">
      <c r="D100" s="1046" t="s">
        <v>358</v>
      </c>
      <c r="E100" s="1047"/>
      <c r="F100" s="1048"/>
      <c r="G100" s="1164"/>
      <c r="H100" s="1165"/>
      <c r="I100" s="1166"/>
      <c r="J100" s="2" t="s">
        <v>47</v>
      </c>
    </row>
    <row r="101" spans="3:27" ht="17.100000000000001" customHeight="1">
      <c r="D101" s="1046" t="s">
        <v>339</v>
      </c>
      <c r="E101" s="1047"/>
      <c r="F101" s="1048"/>
      <c r="G101" s="1154"/>
      <c r="H101" s="1155"/>
      <c r="I101" s="1156"/>
      <c r="J101" s="2" t="s">
        <v>65</v>
      </c>
    </row>
    <row r="102" spans="3:27" ht="17.100000000000001" customHeight="1">
      <c r="D102" s="1058" t="s">
        <v>359</v>
      </c>
      <c r="E102" s="1059"/>
      <c r="F102" s="1060"/>
      <c r="G102" s="1257" t="str">
        <f>IF(G100="","",ROUNDDOWN(G100*G101,2))</f>
        <v/>
      </c>
      <c r="H102" s="1258"/>
      <c r="I102" s="1259"/>
      <c r="J102" s="2" t="s">
        <v>47</v>
      </c>
    </row>
    <row r="103" spans="3:27" ht="13.5" customHeight="1"/>
    <row r="104" spans="3:27" ht="18" customHeight="1">
      <c r="C104" s="3" t="s">
        <v>2675</v>
      </c>
      <c r="D104" s="1189" t="s">
        <v>2678</v>
      </c>
      <c r="E104" s="1190"/>
      <c r="F104" s="1191"/>
      <c r="G104" s="1192"/>
      <c r="H104" s="1193"/>
      <c r="I104" s="1194"/>
      <c r="L104" s="48"/>
      <c r="M104" s="505"/>
      <c r="N104" s="505"/>
      <c r="O104" s="505"/>
      <c r="P104" s="505"/>
      <c r="Q104" s="505"/>
      <c r="R104" s="505"/>
      <c r="S104" s="505"/>
      <c r="T104" s="505"/>
      <c r="U104" s="168"/>
      <c r="V104" s="48"/>
      <c r="W104" s="48"/>
      <c r="X104" s="48"/>
      <c r="Y104" s="27"/>
      <c r="Z104" s="27"/>
      <c r="AA104" s="27"/>
    </row>
    <row r="105" spans="3:27" ht="17.100000000000001" customHeight="1">
      <c r="C105" s="3"/>
      <c r="D105" s="1046" t="s">
        <v>72</v>
      </c>
      <c r="E105" s="1047"/>
      <c r="F105" s="1048"/>
      <c r="G105" s="1143"/>
      <c r="H105" s="1144"/>
      <c r="I105" s="1145"/>
    </row>
    <row r="106" spans="3:27" ht="17.100000000000001" customHeight="1">
      <c r="D106" s="1046" t="s">
        <v>70</v>
      </c>
      <c r="E106" s="1047"/>
      <c r="F106" s="1048"/>
      <c r="G106" s="1143"/>
      <c r="H106" s="1149"/>
      <c r="I106" s="1150"/>
    </row>
    <row r="107" spans="3:27" ht="17.100000000000001" customHeight="1">
      <c r="D107" s="1046" t="s">
        <v>2444</v>
      </c>
      <c r="E107" s="1047"/>
      <c r="F107" s="1048"/>
      <c r="G107" s="1143"/>
      <c r="H107" s="1149"/>
      <c r="I107" s="1150"/>
      <c r="L107" s="48"/>
      <c r="M107" s="48"/>
      <c r="N107" s="48"/>
      <c r="O107" s="48"/>
      <c r="P107" s="48"/>
      <c r="Q107" s="48"/>
      <c r="R107" s="48"/>
      <c r="S107" s="48"/>
      <c r="T107" s="48"/>
      <c r="U107" s="48"/>
      <c r="V107" s="48"/>
      <c r="W107" s="48"/>
      <c r="X107" s="48"/>
      <c r="Y107" s="27"/>
      <c r="Z107" s="27"/>
      <c r="AA107" s="27"/>
    </row>
    <row r="108" spans="3:27" ht="17.100000000000001" customHeight="1">
      <c r="D108" s="1046" t="s">
        <v>357</v>
      </c>
      <c r="E108" s="1047"/>
      <c r="F108" s="1048"/>
      <c r="G108" s="1143"/>
      <c r="H108" s="1149"/>
      <c r="I108" s="1150"/>
    </row>
    <row r="109" spans="3:27" ht="17.100000000000001" customHeight="1">
      <c r="D109" s="1046" t="s">
        <v>358</v>
      </c>
      <c r="E109" s="1047"/>
      <c r="F109" s="1048"/>
      <c r="G109" s="1164"/>
      <c r="H109" s="1165"/>
      <c r="I109" s="1166"/>
      <c r="J109" s="2" t="s">
        <v>47</v>
      </c>
    </row>
    <row r="110" spans="3:27" ht="17.100000000000001" customHeight="1">
      <c r="D110" s="1046" t="s">
        <v>339</v>
      </c>
      <c r="E110" s="1047"/>
      <c r="F110" s="1048"/>
      <c r="G110" s="1154"/>
      <c r="H110" s="1155"/>
      <c r="I110" s="1156"/>
      <c r="J110" s="2" t="s">
        <v>65</v>
      </c>
    </row>
    <row r="111" spans="3:27" ht="17.100000000000001" customHeight="1">
      <c r="D111" s="1058" t="s">
        <v>359</v>
      </c>
      <c r="E111" s="1059"/>
      <c r="F111" s="1060"/>
      <c r="G111" s="1257" t="str">
        <f>IF(G109="","",ROUNDDOWN(G109*G110,2))</f>
        <v/>
      </c>
      <c r="H111" s="1258"/>
      <c r="I111" s="1259"/>
      <c r="J111" s="2" t="s">
        <v>47</v>
      </c>
    </row>
    <row r="112" spans="3:27" ht="13.5" customHeight="1"/>
    <row r="113" spans="2:27" ht="13.5" customHeight="1"/>
    <row r="114" spans="2:27" ht="18" customHeight="1">
      <c r="B114" s="2" t="s">
        <v>389</v>
      </c>
      <c r="M114" s="48"/>
    </row>
    <row r="115" spans="2:27" ht="18" customHeight="1">
      <c r="C115" s="3" t="s">
        <v>441</v>
      </c>
      <c r="D115" s="1189" t="s">
        <v>2678</v>
      </c>
      <c r="E115" s="1190"/>
      <c r="F115" s="1191"/>
      <c r="G115" s="1192"/>
      <c r="H115" s="1193"/>
      <c r="I115" s="1194"/>
      <c r="L115" s="48"/>
      <c r="M115" s="505"/>
      <c r="N115" s="505"/>
      <c r="O115" s="505"/>
      <c r="P115" s="505"/>
      <c r="Q115" s="505"/>
      <c r="R115" s="505"/>
      <c r="S115" s="505"/>
      <c r="T115" s="505"/>
      <c r="U115" s="168"/>
      <c r="V115" s="48"/>
      <c r="W115" s="48"/>
      <c r="X115" s="48"/>
      <c r="Y115" s="27"/>
      <c r="Z115" s="27"/>
      <c r="AA115" s="27"/>
    </row>
    <row r="116" spans="2:27" ht="17.100000000000001" customHeight="1">
      <c r="C116" s="3"/>
      <c r="D116" s="1046" t="s">
        <v>72</v>
      </c>
      <c r="E116" s="1047"/>
      <c r="F116" s="1048"/>
      <c r="G116" s="1143"/>
      <c r="H116" s="1144"/>
      <c r="I116" s="1145"/>
    </row>
    <row r="117" spans="2:27" ht="17.100000000000001" customHeight="1">
      <c r="D117" s="1046" t="s">
        <v>70</v>
      </c>
      <c r="E117" s="1047"/>
      <c r="F117" s="1048"/>
      <c r="G117" s="1143"/>
      <c r="H117" s="1149"/>
      <c r="I117" s="1150"/>
    </row>
    <row r="118" spans="2:27" ht="17.100000000000001" customHeight="1">
      <c r="D118" s="1046" t="s">
        <v>2444</v>
      </c>
      <c r="E118" s="1047"/>
      <c r="F118" s="1048"/>
      <c r="G118" s="1143"/>
      <c r="H118" s="1149"/>
      <c r="I118" s="1150"/>
      <c r="L118" s="48"/>
      <c r="M118" s="48"/>
      <c r="N118" s="48"/>
      <c r="O118" s="48"/>
      <c r="P118" s="48"/>
      <c r="Q118" s="48"/>
      <c r="R118" s="48"/>
      <c r="S118" s="48"/>
      <c r="T118" s="48"/>
      <c r="U118" s="48"/>
      <c r="V118" s="48"/>
      <c r="W118" s="48"/>
      <c r="X118" s="48"/>
      <c r="Y118" s="27"/>
      <c r="Z118" s="27"/>
      <c r="AA118" s="27"/>
    </row>
    <row r="119" spans="2:27" ht="17.100000000000001" customHeight="1">
      <c r="D119" s="1046" t="s">
        <v>357</v>
      </c>
      <c r="E119" s="1047"/>
      <c r="F119" s="1048"/>
      <c r="G119" s="1143"/>
      <c r="H119" s="1149"/>
      <c r="I119" s="1150"/>
    </row>
    <row r="120" spans="2:27" ht="17.100000000000001" customHeight="1">
      <c r="D120" s="1046" t="s">
        <v>470</v>
      </c>
      <c r="E120" s="1047"/>
      <c r="F120" s="1048"/>
      <c r="G120" s="1164"/>
      <c r="H120" s="1165"/>
      <c r="I120" s="1166"/>
      <c r="J120" s="2" t="s">
        <v>438</v>
      </c>
    </row>
    <row r="121" spans="2:27" ht="17.100000000000001" customHeight="1">
      <c r="D121" s="1046" t="s">
        <v>339</v>
      </c>
      <c r="E121" s="1047"/>
      <c r="F121" s="1048"/>
      <c r="G121" s="1154"/>
      <c r="H121" s="1155"/>
      <c r="I121" s="1156"/>
      <c r="J121" s="2" t="s">
        <v>338</v>
      </c>
    </row>
    <row r="122" spans="2:27" ht="17.100000000000001" customHeight="1">
      <c r="D122" s="1058" t="s">
        <v>471</v>
      </c>
      <c r="E122" s="1059"/>
      <c r="F122" s="1060"/>
      <c r="G122" s="1257" t="str">
        <f>IF(G120="","",ROUNDDOWN(G120*G121,2))</f>
        <v/>
      </c>
      <c r="H122" s="1258"/>
      <c r="I122" s="1259"/>
      <c r="J122" s="2" t="s">
        <v>438</v>
      </c>
    </row>
    <row r="123" spans="2:27" ht="13.5" customHeight="1"/>
    <row r="124" spans="2:27" ht="18" customHeight="1">
      <c r="C124" s="3" t="s">
        <v>442</v>
      </c>
      <c r="D124" s="1189" t="s">
        <v>2678</v>
      </c>
      <c r="E124" s="1190"/>
      <c r="F124" s="1191"/>
      <c r="G124" s="1192"/>
      <c r="H124" s="1193"/>
      <c r="I124" s="1194"/>
      <c r="L124" s="48"/>
      <c r="M124" s="505"/>
      <c r="N124" s="505"/>
      <c r="O124" s="505"/>
      <c r="P124" s="505"/>
      <c r="Q124" s="505"/>
      <c r="R124" s="505"/>
      <c r="S124" s="505"/>
      <c r="T124" s="505"/>
      <c r="U124" s="168"/>
      <c r="V124" s="48"/>
      <c r="W124" s="48"/>
      <c r="X124" s="48"/>
      <c r="Y124" s="27"/>
      <c r="Z124" s="27"/>
      <c r="AA124" s="27"/>
    </row>
    <row r="125" spans="2:27" ht="17.100000000000001" customHeight="1">
      <c r="C125" s="3"/>
      <c r="D125" s="1046" t="s">
        <v>72</v>
      </c>
      <c r="E125" s="1047"/>
      <c r="F125" s="1048"/>
      <c r="G125" s="1143"/>
      <c r="H125" s="1144"/>
      <c r="I125" s="1145"/>
    </row>
    <row r="126" spans="2:27" ht="17.100000000000001" customHeight="1">
      <c r="D126" s="1046" t="s">
        <v>70</v>
      </c>
      <c r="E126" s="1047"/>
      <c r="F126" s="1048"/>
      <c r="G126" s="1143"/>
      <c r="H126" s="1149"/>
      <c r="I126" s="1150"/>
    </row>
    <row r="127" spans="2:27" ht="17.100000000000001" customHeight="1">
      <c r="D127" s="1046" t="s">
        <v>2444</v>
      </c>
      <c r="E127" s="1047"/>
      <c r="F127" s="1048"/>
      <c r="G127" s="1143"/>
      <c r="H127" s="1149"/>
      <c r="I127" s="1150"/>
      <c r="L127" s="48"/>
      <c r="M127" s="48"/>
      <c r="N127" s="48"/>
      <c r="O127" s="48"/>
      <c r="P127" s="48"/>
      <c r="Q127" s="48"/>
      <c r="R127" s="48"/>
      <c r="S127" s="48"/>
      <c r="T127" s="48"/>
      <c r="U127" s="48"/>
      <c r="V127" s="48"/>
      <c r="W127" s="48"/>
      <c r="X127" s="48"/>
      <c r="Y127" s="27"/>
      <c r="Z127" s="27"/>
      <c r="AA127" s="27"/>
    </row>
    <row r="128" spans="2:27" ht="17.100000000000001" customHeight="1">
      <c r="D128" s="1046" t="s">
        <v>357</v>
      </c>
      <c r="E128" s="1047"/>
      <c r="F128" s="1048"/>
      <c r="G128" s="1143"/>
      <c r="H128" s="1149"/>
      <c r="I128" s="1150"/>
    </row>
    <row r="129" spans="2:27" ht="17.100000000000001" customHeight="1">
      <c r="D129" s="1046" t="s">
        <v>470</v>
      </c>
      <c r="E129" s="1047"/>
      <c r="F129" s="1048"/>
      <c r="G129" s="1164"/>
      <c r="H129" s="1165"/>
      <c r="I129" s="1166"/>
      <c r="J129" s="2" t="s">
        <v>438</v>
      </c>
    </row>
    <row r="130" spans="2:27" ht="17.100000000000001" customHeight="1">
      <c r="D130" s="1046" t="s">
        <v>339</v>
      </c>
      <c r="E130" s="1047"/>
      <c r="F130" s="1048"/>
      <c r="G130" s="1154"/>
      <c r="H130" s="1155"/>
      <c r="I130" s="1156"/>
      <c r="J130" s="2" t="s">
        <v>338</v>
      </c>
    </row>
    <row r="131" spans="2:27" ht="17.100000000000001" customHeight="1">
      <c r="D131" s="1058" t="s">
        <v>471</v>
      </c>
      <c r="E131" s="1059"/>
      <c r="F131" s="1060"/>
      <c r="G131" s="1257" t="str">
        <f>IF(G129="","",ROUNDDOWN(G129*G130,2))</f>
        <v/>
      </c>
      <c r="H131" s="1258"/>
      <c r="I131" s="1259"/>
      <c r="J131" s="2" t="s">
        <v>438</v>
      </c>
    </row>
    <row r="132" spans="2:27" ht="12.6" customHeight="1"/>
    <row r="133" spans="2:27" ht="18" customHeight="1">
      <c r="C133" s="3" t="s">
        <v>2675</v>
      </c>
      <c r="D133" s="1189" t="s">
        <v>2678</v>
      </c>
      <c r="E133" s="1190"/>
      <c r="F133" s="1191"/>
      <c r="G133" s="1192"/>
      <c r="H133" s="1193"/>
      <c r="I133" s="1194"/>
      <c r="L133" s="48"/>
      <c r="M133" s="505"/>
      <c r="N133" s="505"/>
      <c r="O133" s="505"/>
      <c r="P133" s="505"/>
      <c r="Q133" s="505"/>
      <c r="R133" s="505"/>
      <c r="S133" s="505"/>
      <c r="T133" s="505"/>
      <c r="U133" s="168"/>
      <c r="V133" s="48"/>
      <c r="W133" s="48"/>
      <c r="X133" s="48"/>
      <c r="Y133" s="27"/>
      <c r="Z133" s="27"/>
      <c r="AA133" s="27"/>
    </row>
    <row r="134" spans="2:27" ht="17.100000000000001" customHeight="1">
      <c r="C134" s="3"/>
      <c r="D134" s="1046" t="s">
        <v>72</v>
      </c>
      <c r="E134" s="1047"/>
      <c r="F134" s="1048"/>
      <c r="G134" s="1143"/>
      <c r="H134" s="1144"/>
      <c r="I134" s="1145"/>
    </row>
    <row r="135" spans="2:27" ht="17.100000000000001" customHeight="1">
      <c r="D135" s="1046" t="s">
        <v>70</v>
      </c>
      <c r="E135" s="1047"/>
      <c r="F135" s="1048"/>
      <c r="G135" s="1143"/>
      <c r="H135" s="1149"/>
      <c r="I135" s="1150"/>
    </row>
    <row r="136" spans="2:27" ht="17.100000000000001" customHeight="1">
      <c r="D136" s="1046" t="s">
        <v>2444</v>
      </c>
      <c r="E136" s="1047"/>
      <c r="F136" s="1048"/>
      <c r="G136" s="1143"/>
      <c r="H136" s="1149"/>
      <c r="I136" s="1150"/>
      <c r="L136" s="48"/>
      <c r="M136" s="48"/>
      <c r="N136" s="48"/>
      <c r="O136" s="48"/>
      <c r="P136" s="48"/>
      <c r="Q136" s="48"/>
      <c r="R136" s="48"/>
      <c r="S136" s="48"/>
      <c r="T136" s="48"/>
      <c r="U136" s="48"/>
      <c r="V136" s="48"/>
      <c r="W136" s="48"/>
      <c r="X136" s="48"/>
      <c r="Y136" s="27"/>
      <c r="Z136" s="27"/>
      <c r="AA136" s="27"/>
    </row>
    <row r="137" spans="2:27" ht="17.100000000000001" customHeight="1">
      <c r="D137" s="1046" t="s">
        <v>357</v>
      </c>
      <c r="E137" s="1047"/>
      <c r="F137" s="1048"/>
      <c r="G137" s="1143"/>
      <c r="H137" s="1149"/>
      <c r="I137" s="1150"/>
    </row>
    <row r="138" spans="2:27" ht="17.100000000000001" customHeight="1">
      <c r="D138" s="1046" t="s">
        <v>470</v>
      </c>
      <c r="E138" s="1047"/>
      <c r="F138" s="1048"/>
      <c r="G138" s="1164"/>
      <c r="H138" s="1165"/>
      <c r="I138" s="1166"/>
      <c r="J138" s="2" t="s">
        <v>438</v>
      </c>
    </row>
    <row r="139" spans="2:27" ht="17.100000000000001" customHeight="1">
      <c r="D139" s="1046" t="s">
        <v>339</v>
      </c>
      <c r="E139" s="1047"/>
      <c r="F139" s="1048"/>
      <c r="G139" s="1154"/>
      <c r="H139" s="1155"/>
      <c r="I139" s="1156"/>
      <c r="J139" s="2" t="s">
        <v>338</v>
      </c>
    </row>
    <row r="140" spans="2:27" ht="17.100000000000001" customHeight="1">
      <c r="D140" s="1058" t="s">
        <v>471</v>
      </c>
      <c r="E140" s="1059"/>
      <c r="F140" s="1060"/>
      <c r="G140" s="1257" t="str">
        <f>IF(G138="","",ROUNDDOWN(G138*G139,2))</f>
        <v/>
      </c>
      <c r="H140" s="1258"/>
      <c r="I140" s="1259"/>
      <c r="J140" s="2" t="s">
        <v>438</v>
      </c>
    </row>
    <row r="141" spans="2:27" ht="13.5" customHeight="1"/>
    <row r="142" spans="2:27" ht="13.5" customHeight="1"/>
    <row r="143" spans="2:27" ht="18" customHeight="1">
      <c r="B143" s="2" t="s">
        <v>390</v>
      </c>
      <c r="M143" s="48"/>
    </row>
    <row r="144" spans="2:27" ht="18" customHeight="1">
      <c r="C144" s="3" t="s">
        <v>441</v>
      </c>
      <c r="D144" s="1189" t="s">
        <v>2678</v>
      </c>
      <c r="E144" s="1190"/>
      <c r="F144" s="1191"/>
      <c r="G144" s="1192"/>
      <c r="H144" s="1193"/>
      <c r="I144" s="1194"/>
      <c r="L144" s="48"/>
      <c r="M144" s="505"/>
      <c r="N144" s="505"/>
      <c r="O144" s="505"/>
      <c r="P144" s="505"/>
      <c r="Q144" s="505"/>
      <c r="R144" s="505"/>
      <c r="S144" s="505"/>
      <c r="T144" s="505"/>
      <c r="U144" s="168"/>
      <c r="V144" s="48"/>
      <c r="W144" s="48"/>
      <c r="X144" s="48"/>
      <c r="Y144" s="27"/>
      <c r="Z144" s="27"/>
      <c r="AA144" s="27"/>
    </row>
    <row r="145" spans="3:27" ht="17.100000000000001" customHeight="1">
      <c r="C145" s="3"/>
      <c r="D145" s="1046" t="s">
        <v>72</v>
      </c>
      <c r="E145" s="1047"/>
      <c r="F145" s="1048"/>
      <c r="G145" s="1143"/>
      <c r="H145" s="1144"/>
      <c r="I145" s="1145"/>
    </row>
    <row r="146" spans="3:27" ht="17.100000000000001" customHeight="1">
      <c r="D146" s="1046" t="s">
        <v>70</v>
      </c>
      <c r="E146" s="1047"/>
      <c r="F146" s="1048"/>
      <c r="G146" s="1143"/>
      <c r="H146" s="1149"/>
      <c r="I146" s="1150"/>
    </row>
    <row r="147" spans="3:27" ht="17.100000000000001" customHeight="1">
      <c r="D147" s="1046" t="s">
        <v>2444</v>
      </c>
      <c r="E147" s="1047"/>
      <c r="F147" s="1048"/>
      <c r="G147" s="1143"/>
      <c r="H147" s="1149"/>
      <c r="I147" s="1150"/>
      <c r="L147" s="48"/>
      <c r="M147" s="48"/>
      <c r="N147" s="48"/>
      <c r="O147" s="48"/>
      <c r="P147" s="48"/>
      <c r="Q147" s="48"/>
      <c r="R147" s="48"/>
      <c r="S147" s="48"/>
      <c r="T147" s="48"/>
      <c r="U147" s="48"/>
      <c r="V147" s="48"/>
      <c r="W147" s="48"/>
      <c r="X147" s="48"/>
      <c r="Y147" s="27"/>
      <c r="Z147" s="27"/>
      <c r="AA147" s="27"/>
    </row>
    <row r="148" spans="3:27" ht="17.100000000000001" customHeight="1">
      <c r="D148" s="1046" t="s">
        <v>357</v>
      </c>
      <c r="E148" s="1047"/>
      <c r="F148" s="1048"/>
      <c r="G148" s="1143"/>
      <c r="H148" s="1149"/>
      <c r="I148" s="1150"/>
    </row>
    <row r="149" spans="3:27" ht="17.100000000000001" customHeight="1">
      <c r="D149" s="1046" t="s">
        <v>358</v>
      </c>
      <c r="E149" s="1047"/>
      <c r="F149" s="1048"/>
      <c r="G149" s="1164"/>
      <c r="H149" s="1165"/>
      <c r="I149" s="1166"/>
      <c r="J149" s="2" t="s">
        <v>47</v>
      </c>
    </row>
    <row r="150" spans="3:27" ht="17.100000000000001" customHeight="1">
      <c r="D150" s="1046" t="s">
        <v>339</v>
      </c>
      <c r="E150" s="1047"/>
      <c r="F150" s="1048"/>
      <c r="G150" s="1154"/>
      <c r="H150" s="1155"/>
      <c r="I150" s="1156"/>
      <c r="J150" s="2" t="s">
        <v>65</v>
      </c>
    </row>
    <row r="151" spans="3:27" ht="17.100000000000001" customHeight="1">
      <c r="D151" s="1058" t="s">
        <v>359</v>
      </c>
      <c r="E151" s="1059"/>
      <c r="F151" s="1060"/>
      <c r="G151" s="1257" t="str">
        <f>IF(G149="","",ROUNDDOWN(G149*G150,2))</f>
        <v/>
      </c>
      <c r="H151" s="1258"/>
      <c r="I151" s="1259"/>
      <c r="J151" s="2" t="s">
        <v>47</v>
      </c>
    </row>
    <row r="152" spans="3:27" ht="13.5" customHeight="1"/>
    <row r="153" spans="3:27" ht="18" customHeight="1">
      <c r="C153" s="3" t="s">
        <v>442</v>
      </c>
      <c r="D153" s="1189" t="s">
        <v>2678</v>
      </c>
      <c r="E153" s="1190"/>
      <c r="F153" s="1191"/>
      <c r="G153" s="1192"/>
      <c r="H153" s="1193"/>
      <c r="I153" s="1194"/>
      <c r="L153" s="48"/>
      <c r="M153" s="505"/>
      <c r="N153" s="505"/>
      <c r="O153" s="505"/>
      <c r="P153" s="505"/>
      <c r="Q153" s="505"/>
      <c r="R153" s="505"/>
      <c r="S153" s="505"/>
      <c r="T153" s="505"/>
      <c r="U153" s="168"/>
      <c r="V153" s="48"/>
      <c r="W153" s="48"/>
      <c r="X153" s="48"/>
      <c r="Y153" s="27"/>
      <c r="Z153" s="27"/>
      <c r="AA153" s="27"/>
    </row>
    <row r="154" spans="3:27" ht="17.100000000000001" customHeight="1">
      <c r="C154" s="3"/>
      <c r="D154" s="1046" t="s">
        <v>72</v>
      </c>
      <c r="E154" s="1047"/>
      <c r="F154" s="1048"/>
      <c r="G154" s="1143"/>
      <c r="H154" s="1144"/>
      <c r="I154" s="1145"/>
    </row>
    <row r="155" spans="3:27" ht="17.100000000000001" customHeight="1">
      <c r="D155" s="1046" t="s">
        <v>70</v>
      </c>
      <c r="E155" s="1047"/>
      <c r="F155" s="1048"/>
      <c r="G155" s="1143"/>
      <c r="H155" s="1149"/>
      <c r="I155" s="1150"/>
    </row>
    <row r="156" spans="3:27" ht="17.100000000000001" customHeight="1">
      <c r="D156" s="1046" t="s">
        <v>2444</v>
      </c>
      <c r="E156" s="1047"/>
      <c r="F156" s="1048"/>
      <c r="G156" s="1143"/>
      <c r="H156" s="1149"/>
      <c r="I156" s="1150"/>
      <c r="L156" s="48"/>
      <c r="M156" s="48"/>
      <c r="N156" s="48"/>
      <c r="O156" s="48"/>
      <c r="P156" s="48"/>
      <c r="Q156" s="48"/>
      <c r="R156" s="48"/>
      <c r="S156" s="48"/>
      <c r="T156" s="48"/>
      <c r="U156" s="48"/>
      <c r="V156" s="48"/>
      <c r="W156" s="48"/>
      <c r="X156" s="48"/>
      <c r="Y156" s="27"/>
      <c r="Z156" s="27"/>
      <c r="AA156" s="27"/>
    </row>
    <row r="157" spans="3:27" ht="17.100000000000001" customHeight="1">
      <c r="D157" s="1046" t="s">
        <v>357</v>
      </c>
      <c r="E157" s="1047"/>
      <c r="F157" s="1048"/>
      <c r="G157" s="1143"/>
      <c r="H157" s="1149"/>
      <c r="I157" s="1150"/>
    </row>
    <row r="158" spans="3:27" ht="17.100000000000001" customHeight="1">
      <c r="D158" s="1046" t="s">
        <v>358</v>
      </c>
      <c r="E158" s="1047"/>
      <c r="F158" s="1048"/>
      <c r="G158" s="1164"/>
      <c r="H158" s="1165"/>
      <c r="I158" s="1166"/>
      <c r="J158" s="2" t="s">
        <v>47</v>
      </c>
    </row>
    <row r="159" spans="3:27" ht="17.100000000000001" customHeight="1">
      <c r="D159" s="1046" t="s">
        <v>339</v>
      </c>
      <c r="E159" s="1047"/>
      <c r="F159" s="1048"/>
      <c r="G159" s="1154"/>
      <c r="H159" s="1155"/>
      <c r="I159" s="1156"/>
      <c r="J159" s="2" t="s">
        <v>65</v>
      </c>
    </row>
    <row r="160" spans="3:27" ht="17.100000000000001" customHeight="1">
      <c r="D160" s="1058" t="s">
        <v>359</v>
      </c>
      <c r="E160" s="1059"/>
      <c r="F160" s="1060"/>
      <c r="G160" s="1257" t="str">
        <f>IF(G158="","",ROUNDDOWN(G158*G159,2))</f>
        <v/>
      </c>
      <c r="H160" s="1258"/>
      <c r="I160" s="1259"/>
      <c r="J160" s="2" t="s">
        <v>47</v>
      </c>
    </row>
    <row r="161" spans="2:27" ht="13.5" customHeight="1"/>
    <row r="162" spans="2:27" ht="18" customHeight="1">
      <c r="C162" s="3" t="s">
        <v>2675</v>
      </c>
      <c r="D162" s="1189" t="s">
        <v>2678</v>
      </c>
      <c r="E162" s="1190"/>
      <c r="F162" s="1191"/>
      <c r="G162" s="1192"/>
      <c r="H162" s="1193"/>
      <c r="I162" s="1194"/>
      <c r="L162" s="48"/>
      <c r="M162" s="505"/>
      <c r="N162" s="505"/>
      <c r="O162" s="505"/>
      <c r="P162" s="505"/>
      <c r="Q162" s="505"/>
      <c r="R162" s="505"/>
      <c r="S162" s="505"/>
      <c r="T162" s="505"/>
      <c r="U162" s="168"/>
      <c r="V162" s="48"/>
      <c r="W162" s="48"/>
      <c r="X162" s="48"/>
      <c r="Y162" s="27"/>
      <c r="Z162" s="27"/>
      <c r="AA162" s="27"/>
    </row>
    <row r="163" spans="2:27" ht="17.100000000000001" customHeight="1">
      <c r="C163" s="3"/>
      <c r="D163" s="1046" t="s">
        <v>72</v>
      </c>
      <c r="E163" s="1047"/>
      <c r="F163" s="1048"/>
      <c r="G163" s="1143"/>
      <c r="H163" s="1144"/>
      <c r="I163" s="1145"/>
    </row>
    <row r="164" spans="2:27" ht="17.100000000000001" customHeight="1">
      <c r="D164" s="1046" t="s">
        <v>70</v>
      </c>
      <c r="E164" s="1047"/>
      <c r="F164" s="1048"/>
      <c r="G164" s="1143"/>
      <c r="H164" s="1149"/>
      <c r="I164" s="1150"/>
    </row>
    <row r="165" spans="2:27" ht="17.100000000000001" customHeight="1">
      <c r="D165" s="1046" t="s">
        <v>2444</v>
      </c>
      <c r="E165" s="1047"/>
      <c r="F165" s="1048"/>
      <c r="G165" s="1143"/>
      <c r="H165" s="1149"/>
      <c r="I165" s="1150"/>
      <c r="L165" s="48"/>
      <c r="M165" s="48"/>
      <c r="N165" s="48"/>
      <c r="O165" s="48"/>
      <c r="P165" s="48"/>
      <c r="Q165" s="48"/>
      <c r="R165" s="48"/>
      <c r="S165" s="48"/>
      <c r="T165" s="48"/>
      <c r="U165" s="48"/>
      <c r="V165" s="48"/>
      <c r="W165" s="48"/>
      <c r="X165" s="48"/>
      <c r="Y165" s="27"/>
      <c r="Z165" s="27"/>
      <c r="AA165" s="27"/>
    </row>
    <row r="166" spans="2:27" ht="17.100000000000001" customHeight="1">
      <c r="D166" s="1046" t="s">
        <v>357</v>
      </c>
      <c r="E166" s="1047"/>
      <c r="F166" s="1048"/>
      <c r="G166" s="1143"/>
      <c r="H166" s="1149"/>
      <c r="I166" s="1150"/>
    </row>
    <row r="167" spans="2:27" ht="17.100000000000001" customHeight="1">
      <c r="D167" s="1046" t="s">
        <v>358</v>
      </c>
      <c r="E167" s="1047"/>
      <c r="F167" s="1048"/>
      <c r="G167" s="1164"/>
      <c r="H167" s="1165"/>
      <c r="I167" s="1166"/>
      <c r="J167" s="2" t="s">
        <v>47</v>
      </c>
    </row>
    <row r="168" spans="2:27" ht="17.100000000000001" customHeight="1">
      <c r="D168" s="1046" t="s">
        <v>339</v>
      </c>
      <c r="E168" s="1047"/>
      <c r="F168" s="1048"/>
      <c r="G168" s="1154"/>
      <c r="H168" s="1155"/>
      <c r="I168" s="1156"/>
      <c r="J168" s="2" t="s">
        <v>65</v>
      </c>
    </row>
    <row r="169" spans="2:27" ht="17.100000000000001" customHeight="1">
      <c r="D169" s="1058" t="s">
        <v>359</v>
      </c>
      <c r="E169" s="1059"/>
      <c r="F169" s="1060"/>
      <c r="G169" s="1257" t="str">
        <f>IF(G167="","",ROUNDDOWN(G167*G168,2))</f>
        <v/>
      </c>
      <c r="H169" s="1258"/>
      <c r="I169" s="1259"/>
      <c r="J169" s="2" t="s">
        <v>47</v>
      </c>
    </row>
    <row r="170" spans="2:27" ht="13.5" customHeight="1"/>
    <row r="171" spans="2:27" ht="13.5" customHeight="1"/>
    <row r="172" spans="2:27" ht="18" customHeight="1">
      <c r="B172" s="2" t="s">
        <v>380</v>
      </c>
    </row>
    <row r="173" spans="2:27" ht="18" customHeight="1">
      <c r="C173" s="3" t="s">
        <v>441</v>
      </c>
      <c r="D173" s="1189" t="s">
        <v>2678</v>
      </c>
      <c r="E173" s="1190"/>
      <c r="F173" s="1191"/>
      <c r="G173" s="1192"/>
      <c r="H173" s="1193"/>
      <c r="I173" s="1194"/>
      <c r="L173" s="48"/>
      <c r="M173" s="505"/>
      <c r="N173" s="505"/>
      <c r="O173" s="505"/>
      <c r="P173" s="505"/>
      <c r="Q173" s="505"/>
      <c r="R173" s="505"/>
      <c r="S173" s="505"/>
      <c r="T173" s="505"/>
      <c r="U173" s="168"/>
      <c r="V173" s="48"/>
      <c r="W173" s="48"/>
      <c r="X173" s="48"/>
      <c r="Y173" s="27"/>
      <c r="Z173" s="27"/>
      <c r="AA173" s="27"/>
    </row>
    <row r="174" spans="2:27" ht="17.100000000000001" customHeight="1">
      <c r="C174" s="3"/>
      <c r="D174" s="1046" t="s">
        <v>72</v>
      </c>
      <c r="E174" s="1047"/>
      <c r="F174" s="1048"/>
      <c r="G174" s="1143"/>
      <c r="H174" s="1144"/>
      <c r="I174" s="1145"/>
    </row>
    <row r="175" spans="2:27" ht="17.100000000000001" customHeight="1">
      <c r="D175" s="1046" t="s">
        <v>70</v>
      </c>
      <c r="E175" s="1047"/>
      <c r="F175" s="1048"/>
      <c r="G175" s="1143"/>
      <c r="H175" s="1149"/>
      <c r="I175" s="1150"/>
    </row>
    <row r="176" spans="2:27" ht="17.100000000000001" customHeight="1">
      <c r="D176" s="1046" t="s">
        <v>2444</v>
      </c>
      <c r="E176" s="1047"/>
      <c r="F176" s="1048"/>
      <c r="G176" s="1143"/>
      <c r="H176" s="1285"/>
      <c r="I176" s="1286"/>
      <c r="L176" s="48"/>
      <c r="M176" s="48"/>
      <c r="N176" s="48"/>
      <c r="O176" s="48"/>
      <c r="P176" s="48"/>
      <c r="Q176" s="48"/>
      <c r="R176" s="48"/>
      <c r="S176" s="48"/>
      <c r="T176" s="48"/>
      <c r="U176" s="48"/>
      <c r="V176" s="48"/>
      <c r="W176" s="48"/>
      <c r="X176" s="48"/>
      <c r="Y176" s="27"/>
      <c r="Z176" s="27"/>
      <c r="AA176" s="27"/>
    </row>
    <row r="177" spans="3:27" ht="17.100000000000001" customHeight="1">
      <c r="D177" s="1046" t="s">
        <v>335</v>
      </c>
      <c r="E177" s="1047"/>
      <c r="F177" s="1048"/>
      <c r="G177" s="1245"/>
      <c r="H177" s="1246"/>
      <c r="I177" s="1247"/>
      <c r="J177" s="2" t="s">
        <v>67</v>
      </c>
    </row>
    <row r="178" spans="3:27" ht="17.100000000000001" customHeight="1">
      <c r="D178" s="1046" t="s">
        <v>48</v>
      </c>
      <c r="E178" s="1047"/>
      <c r="F178" s="1048"/>
      <c r="G178" s="1154"/>
      <c r="H178" s="1155"/>
      <c r="I178" s="1156"/>
      <c r="J178" s="2" t="s">
        <v>65</v>
      </c>
    </row>
    <row r="179" spans="3:27" ht="17.100000000000001" customHeight="1">
      <c r="D179" s="1058" t="s">
        <v>51</v>
      </c>
      <c r="E179" s="1059"/>
      <c r="F179" s="1060"/>
      <c r="G179" s="1040" t="str">
        <f>IF(G177="","",ROUNDDOWN(G177*G178,2))</f>
        <v/>
      </c>
      <c r="H179" s="1157"/>
      <c r="I179" s="1158"/>
      <c r="J179" s="2" t="s">
        <v>67</v>
      </c>
    </row>
    <row r="180" spans="3:27" ht="13.5" customHeight="1"/>
    <row r="181" spans="3:27" ht="18" customHeight="1">
      <c r="C181" s="3" t="s">
        <v>442</v>
      </c>
      <c r="D181" s="1189" t="s">
        <v>2678</v>
      </c>
      <c r="E181" s="1190"/>
      <c r="F181" s="1191"/>
      <c r="G181" s="1192"/>
      <c r="H181" s="1193"/>
      <c r="I181" s="1194"/>
      <c r="L181" s="48"/>
      <c r="M181" s="505"/>
      <c r="N181" s="505"/>
      <c r="O181" s="505"/>
      <c r="P181" s="505"/>
      <c r="Q181" s="505"/>
      <c r="R181" s="505"/>
      <c r="S181" s="505"/>
      <c r="T181" s="505"/>
      <c r="U181" s="168"/>
      <c r="V181" s="48"/>
      <c r="W181" s="48"/>
      <c r="X181" s="48"/>
      <c r="Y181" s="27"/>
      <c r="Z181" s="27"/>
      <c r="AA181" s="27"/>
    </row>
    <row r="182" spans="3:27" ht="17.100000000000001" customHeight="1">
      <c r="C182" s="3"/>
      <c r="D182" s="1046" t="s">
        <v>72</v>
      </c>
      <c r="E182" s="1047"/>
      <c r="F182" s="1048"/>
      <c r="G182" s="1143"/>
      <c r="H182" s="1144"/>
      <c r="I182" s="1145"/>
    </row>
    <row r="183" spans="3:27" ht="17.100000000000001" customHeight="1">
      <c r="D183" s="1046" t="s">
        <v>70</v>
      </c>
      <c r="E183" s="1047"/>
      <c r="F183" s="1048"/>
      <c r="G183" s="1143"/>
      <c r="H183" s="1149"/>
      <c r="I183" s="1150"/>
    </row>
    <row r="184" spans="3:27" ht="17.100000000000001" customHeight="1">
      <c r="D184" s="1046" t="s">
        <v>2444</v>
      </c>
      <c r="E184" s="1047"/>
      <c r="F184" s="1048"/>
      <c r="G184" s="191"/>
      <c r="H184" s="192"/>
      <c r="I184" s="193"/>
      <c r="L184" s="48"/>
      <c r="M184" s="48"/>
      <c r="N184" s="48"/>
      <c r="O184" s="48"/>
      <c r="P184" s="48"/>
      <c r="Q184" s="48"/>
      <c r="R184" s="48"/>
      <c r="S184" s="48"/>
      <c r="T184" s="48"/>
      <c r="U184" s="48"/>
      <c r="V184" s="48"/>
      <c r="W184" s="48"/>
      <c r="X184" s="48"/>
      <c r="Y184" s="27"/>
      <c r="Z184" s="27"/>
      <c r="AA184" s="27"/>
    </row>
    <row r="185" spans="3:27" ht="17.100000000000001" customHeight="1">
      <c r="D185" s="1046" t="s">
        <v>335</v>
      </c>
      <c r="E185" s="1047"/>
      <c r="F185" s="1048"/>
      <c r="G185" s="1245"/>
      <c r="H185" s="1246"/>
      <c r="I185" s="1247"/>
      <c r="J185" s="2" t="s">
        <v>67</v>
      </c>
    </row>
    <row r="186" spans="3:27" ht="17.100000000000001" customHeight="1">
      <c r="D186" s="1046" t="s">
        <v>48</v>
      </c>
      <c r="E186" s="1047"/>
      <c r="F186" s="1048"/>
      <c r="G186" s="1154"/>
      <c r="H186" s="1155"/>
      <c r="I186" s="1156"/>
      <c r="J186" s="2" t="s">
        <v>65</v>
      </c>
    </row>
    <row r="187" spans="3:27" ht="17.100000000000001" customHeight="1">
      <c r="D187" s="1058" t="s">
        <v>51</v>
      </c>
      <c r="E187" s="1059"/>
      <c r="F187" s="1060"/>
      <c r="G187" s="1040" t="str">
        <f>IF(G185="","",ROUNDDOWN(G185*G186,2))</f>
        <v/>
      </c>
      <c r="H187" s="1157"/>
      <c r="I187" s="1158"/>
      <c r="J187" s="2" t="s">
        <v>67</v>
      </c>
    </row>
    <row r="188" spans="3:27" ht="13.5" customHeight="1"/>
    <row r="189" spans="3:27" ht="18" customHeight="1">
      <c r="C189" s="3" t="s">
        <v>2675</v>
      </c>
      <c r="D189" s="1189" t="s">
        <v>2678</v>
      </c>
      <c r="E189" s="1190"/>
      <c r="F189" s="1191"/>
      <c r="G189" s="1192"/>
      <c r="H189" s="1193"/>
      <c r="I189" s="1194"/>
      <c r="L189" s="48"/>
      <c r="M189" s="505"/>
      <c r="N189" s="505"/>
      <c r="O189" s="505"/>
      <c r="P189" s="505"/>
      <c r="Q189" s="505"/>
      <c r="R189" s="505"/>
      <c r="S189" s="505"/>
      <c r="T189" s="505"/>
      <c r="U189" s="168"/>
      <c r="V189" s="48"/>
      <c r="W189" s="48"/>
      <c r="X189" s="48"/>
      <c r="Y189" s="27"/>
      <c r="Z189" s="27"/>
      <c r="AA189" s="27"/>
    </row>
    <row r="190" spans="3:27" ht="17.100000000000001" customHeight="1">
      <c r="C190" s="3"/>
      <c r="D190" s="1046" t="s">
        <v>72</v>
      </c>
      <c r="E190" s="1047"/>
      <c r="F190" s="1048"/>
      <c r="G190" s="1143"/>
      <c r="H190" s="1144"/>
      <c r="I190" s="1145"/>
    </row>
    <row r="191" spans="3:27" ht="17.100000000000001" customHeight="1">
      <c r="D191" s="1046" t="s">
        <v>70</v>
      </c>
      <c r="E191" s="1047"/>
      <c r="F191" s="1048"/>
      <c r="G191" s="1143"/>
      <c r="H191" s="1149"/>
      <c r="I191" s="1150"/>
    </row>
    <row r="192" spans="3:27" ht="17.100000000000001" customHeight="1">
      <c r="D192" s="1046" t="s">
        <v>2444</v>
      </c>
      <c r="E192" s="1047"/>
      <c r="F192" s="1048"/>
      <c r="G192" s="191"/>
      <c r="H192" s="192"/>
      <c r="I192" s="193"/>
      <c r="N192" s="48"/>
      <c r="O192" s="48"/>
      <c r="P192" s="48"/>
      <c r="Q192" s="48"/>
      <c r="R192" s="48"/>
      <c r="S192" s="48"/>
      <c r="T192" s="48"/>
      <c r="U192" s="48"/>
      <c r="V192" s="48"/>
      <c r="W192" s="48"/>
      <c r="X192" s="48"/>
      <c r="Y192" s="27"/>
      <c r="Z192" s="27"/>
      <c r="AA192" s="27"/>
    </row>
    <row r="193" spans="2:10" ht="17.100000000000001" customHeight="1">
      <c r="D193" s="1046" t="s">
        <v>335</v>
      </c>
      <c r="E193" s="1047"/>
      <c r="F193" s="1048"/>
      <c r="G193" s="1245"/>
      <c r="H193" s="1246"/>
      <c r="I193" s="1247"/>
      <c r="J193" s="2" t="s">
        <v>67</v>
      </c>
    </row>
    <row r="194" spans="2:10" ht="17.100000000000001" customHeight="1">
      <c r="D194" s="1046" t="s">
        <v>48</v>
      </c>
      <c r="E194" s="1047"/>
      <c r="F194" s="1048"/>
      <c r="G194" s="1154"/>
      <c r="H194" s="1155"/>
      <c r="I194" s="1156"/>
      <c r="J194" s="2" t="s">
        <v>65</v>
      </c>
    </row>
    <row r="195" spans="2:10" ht="17.100000000000001" customHeight="1">
      <c r="D195" s="1058" t="s">
        <v>51</v>
      </c>
      <c r="E195" s="1059"/>
      <c r="F195" s="1060"/>
      <c r="G195" s="1040" t="str">
        <f>IF(G193="","",ROUNDDOWN(G193*G194,2))</f>
        <v/>
      </c>
      <c r="H195" s="1157"/>
      <c r="I195" s="1158"/>
      <c r="J195" s="2" t="s">
        <v>67</v>
      </c>
    </row>
    <row r="196" spans="2:10" ht="13.5" customHeight="1"/>
    <row r="197" spans="2:10">
      <c r="C197" s="35" t="s">
        <v>77</v>
      </c>
      <c r="D197" s="35"/>
      <c r="E197" s="35"/>
      <c r="F197" s="35"/>
      <c r="G197" s="35"/>
      <c r="H197" s="35"/>
    </row>
    <row r="198" spans="2:10">
      <c r="C198" s="10" t="s">
        <v>73</v>
      </c>
      <c r="D198" s="2" t="s">
        <v>2677</v>
      </c>
      <c r="G198" s="35" t="s">
        <v>2936</v>
      </c>
      <c r="H198" s="35"/>
    </row>
    <row r="199" spans="2:10">
      <c r="C199" s="120" t="s">
        <v>476</v>
      </c>
      <c r="D199" s="34" t="s">
        <v>74</v>
      </c>
      <c r="E199" s="34"/>
      <c r="F199" s="34"/>
      <c r="G199" s="34" t="s">
        <v>2405</v>
      </c>
      <c r="H199" s="34"/>
    </row>
    <row r="200" spans="2:10">
      <c r="C200" s="120" t="s">
        <v>73</v>
      </c>
      <c r="D200" s="34" t="s">
        <v>76</v>
      </c>
      <c r="E200" s="34"/>
      <c r="F200" s="34"/>
      <c r="G200" s="34" t="s">
        <v>2406</v>
      </c>
      <c r="H200" s="34"/>
      <c r="I200" s="34"/>
      <c r="J200" s="34"/>
    </row>
    <row r="201" spans="2:10">
      <c r="C201" s="120" t="s">
        <v>73</v>
      </c>
      <c r="D201" s="34" t="s">
        <v>75</v>
      </c>
      <c r="E201" s="34"/>
      <c r="F201" s="34"/>
      <c r="G201" s="34" t="s">
        <v>2379</v>
      </c>
      <c r="H201" s="34"/>
      <c r="I201" s="34"/>
      <c r="J201" s="34"/>
    </row>
    <row r="202" spans="2:10">
      <c r="C202" s="120" t="s">
        <v>73</v>
      </c>
      <c r="D202" s="34" t="s">
        <v>472</v>
      </c>
      <c r="E202" s="34"/>
      <c r="F202" s="34"/>
      <c r="G202" s="34" t="s">
        <v>114</v>
      </c>
      <c r="H202" s="34"/>
      <c r="I202" s="34"/>
      <c r="J202" s="34"/>
    </row>
    <row r="203" spans="2:10">
      <c r="C203" s="120" t="s">
        <v>476</v>
      </c>
      <c r="D203" s="34" t="s">
        <v>395</v>
      </c>
      <c r="E203" s="34"/>
      <c r="F203" s="34"/>
      <c r="G203" s="34" t="s">
        <v>115</v>
      </c>
      <c r="H203" s="98"/>
      <c r="I203" s="34"/>
      <c r="J203" s="34"/>
    </row>
    <row r="204" spans="2:10">
      <c r="C204" s="120" t="s">
        <v>476</v>
      </c>
      <c r="D204" s="34" t="s">
        <v>473</v>
      </c>
      <c r="E204" s="34"/>
      <c r="F204" s="34"/>
      <c r="G204" s="34" t="s">
        <v>119</v>
      </c>
      <c r="H204" s="98"/>
      <c r="I204" s="34"/>
      <c r="J204" s="34"/>
    </row>
    <row r="205" spans="2:10">
      <c r="H205" s="128"/>
      <c r="I205" s="35"/>
      <c r="J205" s="35"/>
    </row>
    <row r="206" spans="2:10">
      <c r="C206" s="120"/>
      <c r="D206" s="34"/>
      <c r="E206" s="34"/>
      <c r="F206" s="34"/>
      <c r="G206" s="34"/>
      <c r="H206" s="128"/>
      <c r="I206" s="35"/>
      <c r="J206" s="35"/>
    </row>
    <row r="207" spans="2:10">
      <c r="C207" s="129"/>
      <c r="D207" s="98"/>
      <c r="E207" s="98"/>
      <c r="F207" s="98"/>
      <c r="G207" s="98"/>
      <c r="H207" s="128"/>
      <c r="I207" s="35"/>
      <c r="J207" s="35"/>
    </row>
    <row r="208" spans="2:10" s="35" customFormat="1">
      <c r="B208" s="130" t="s">
        <v>474</v>
      </c>
      <c r="C208" s="120"/>
      <c r="D208" s="83"/>
      <c r="E208" s="34"/>
      <c r="F208" s="34"/>
      <c r="G208" s="34"/>
    </row>
    <row r="209" spans="2:16" s="35" customFormat="1" ht="18" customHeight="1">
      <c r="B209" s="35" t="s">
        <v>475</v>
      </c>
    </row>
    <row r="210" spans="2:16" ht="18" customHeight="1">
      <c r="D210" s="793" t="s">
        <v>398</v>
      </c>
      <c r="E210" s="793"/>
      <c r="F210" s="11"/>
      <c r="G210" s="1308"/>
      <c r="H210" s="1308"/>
      <c r="I210" s="1308"/>
      <c r="M210" s="48" t="s">
        <v>131</v>
      </c>
    </row>
    <row r="211" spans="2:16" ht="7.5" customHeight="1">
      <c r="D211" s="11"/>
      <c r="E211" s="11"/>
      <c r="F211" s="11"/>
      <c r="N211" s="1188" t="s">
        <v>402</v>
      </c>
      <c r="O211" s="1188"/>
      <c r="P211" s="1188"/>
    </row>
    <row r="212" spans="2:16" ht="7.5" customHeight="1">
      <c r="D212" s="11"/>
      <c r="E212" s="11"/>
      <c r="F212" s="11"/>
      <c r="N212" s="1188"/>
      <c r="O212" s="1188"/>
      <c r="P212" s="1188"/>
    </row>
    <row r="213" spans="2:16" ht="18" customHeight="1">
      <c r="B213" s="2" t="s">
        <v>477</v>
      </c>
      <c r="M213" s="48"/>
      <c r="N213" s="48" t="s">
        <v>404</v>
      </c>
    </row>
    <row r="214" spans="2:16" ht="17.100000000000001" customHeight="1">
      <c r="D214" s="1299" t="s">
        <v>372</v>
      </c>
      <c r="E214" s="1300"/>
      <c r="F214" s="1301"/>
      <c r="G214" s="1289">
        <f>'別紙２ (2)'!$H$47</f>
        <v>0</v>
      </c>
      <c r="H214" s="1290"/>
      <c r="I214" s="1291"/>
      <c r="J214" s="2" t="s">
        <v>373</v>
      </c>
      <c r="M214" s="48" t="s">
        <v>381</v>
      </c>
      <c r="N214" s="48" t="s">
        <v>405</v>
      </c>
    </row>
    <row r="215" spans="2:16" ht="7.5" customHeight="1">
      <c r="M215" s="1188" t="s">
        <v>486</v>
      </c>
      <c r="N215" s="48"/>
    </row>
    <row r="216" spans="2:16" ht="7.5" customHeight="1">
      <c r="M216" s="1188"/>
      <c r="N216" s="48"/>
    </row>
    <row r="217" spans="2:16" ht="18" customHeight="1">
      <c r="B217" s="2" t="s">
        <v>484</v>
      </c>
      <c r="N217" s="48" t="s">
        <v>403</v>
      </c>
    </row>
    <row r="218" spans="2:16" ht="17.100000000000001" customHeight="1">
      <c r="C218" s="3"/>
      <c r="D218" s="1052" t="s">
        <v>17</v>
      </c>
      <c r="E218" s="1053"/>
      <c r="F218" s="1054"/>
      <c r="G218" s="1146"/>
      <c r="H218" s="1147"/>
      <c r="I218" s="1148"/>
      <c r="N218" s="48" t="s">
        <v>406</v>
      </c>
    </row>
    <row r="219" spans="2:16" ht="17.100000000000001" customHeight="1">
      <c r="D219" s="1046" t="s">
        <v>397</v>
      </c>
      <c r="E219" s="1047"/>
      <c r="F219" s="1048"/>
      <c r="G219" s="1302"/>
      <c r="H219" s="1303"/>
      <c r="I219" s="1304"/>
      <c r="M219" s="48" t="s">
        <v>131</v>
      </c>
      <c r="N219" s="48" t="s">
        <v>407</v>
      </c>
    </row>
    <row r="220" spans="2:16" ht="17.100000000000001" customHeight="1">
      <c r="D220" s="1046" t="s">
        <v>400</v>
      </c>
      <c r="E220" s="1047"/>
      <c r="F220" s="1048"/>
      <c r="G220" s="1164"/>
      <c r="H220" s="1165"/>
      <c r="I220" s="1166"/>
      <c r="J220" s="2" t="str">
        <f>IF(G219&lt;&gt;"気体","kg/日","N㎥/日")</f>
        <v>kg/日</v>
      </c>
      <c r="N220" s="48" t="s">
        <v>408</v>
      </c>
    </row>
    <row r="221" spans="2:16" ht="17.100000000000001" customHeight="1">
      <c r="D221" s="1058" t="s">
        <v>401</v>
      </c>
      <c r="E221" s="1059"/>
      <c r="F221" s="1060"/>
      <c r="G221" s="1305"/>
      <c r="H221" s="1306"/>
      <c r="I221" s="1307"/>
      <c r="J221" s="2" t="str">
        <f>IF(G219&lt;&gt;"気体","MJ/kg","MJ/N㎥")</f>
        <v>MJ/kg</v>
      </c>
      <c r="N221" s="48" t="s">
        <v>396</v>
      </c>
    </row>
    <row r="222" spans="2:16" ht="7.5" customHeight="1"/>
    <row r="223" spans="2:16" ht="7.5" customHeight="1"/>
    <row r="224" spans="2:16" ht="18" customHeight="1">
      <c r="B224" s="2" t="s">
        <v>478</v>
      </c>
      <c r="M224" s="48"/>
    </row>
    <row r="225" spans="3:27" ht="18" customHeight="1">
      <c r="C225" s="3" t="s">
        <v>441</v>
      </c>
      <c r="D225" s="1189" t="s">
        <v>2678</v>
      </c>
      <c r="E225" s="1190"/>
      <c r="F225" s="1191"/>
      <c r="G225" s="1192"/>
      <c r="H225" s="1193"/>
      <c r="I225" s="1194"/>
      <c r="L225" s="48"/>
      <c r="M225" s="505"/>
      <c r="N225" s="505"/>
      <c r="O225" s="505"/>
      <c r="P225" s="505"/>
      <c r="Q225" s="505"/>
      <c r="R225" s="505"/>
      <c r="S225" s="505"/>
      <c r="T225" s="505"/>
      <c r="U225" s="168"/>
      <c r="V225" s="48"/>
      <c r="W225" s="48"/>
      <c r="X225" s="48"/>
      <c r="Y225" s="27"/>
      <c r="Z225" s="27"/>
      <c r="AA225" s="27"/>
    </row>
    <row r="226" spans="3:27" ht="16.5" customHeight="1">
      <c r="C226" s="3"/>
      <c r="D226" s="1046" t="s">
        <v>72</v>
      </c>
      <c r="E226" s="1047"/>
      <c r="F226" s="1048"/>
      <c r="G226" s="1143"/>
      <c r="H226" s="1285"/>
      <c r="I226" s="1286"/>
      <c r="J226" s="517"/>
    </row>
    <row r="227" spans="3:27" ht="16.5" customHeight="1">
      <c r="D227" s="1046" t="s">
        <v>70</v>
      </c>
      <c r="E227" s="1047"/>
      <c r="F227" s="1048"/>
      <c r="G227" s="191"/>
      <c r="H227" s="192"/>
      <c r="I227" s="192"/>
      <c r="J227" s="517"/>
    </row>
    <row r="228" spans="3:27" ht="16.5" customHeight="1">
      <c r="D228" s="194" t="s">
        <v>2461</v>
      </c>
      <c r="E228" s="195"/>
      <c r="F228" s="196"/>
      <c r="G228" s="1143"/>
      <c r="H228" s="1248"/>
      <c r="I228" s="1249"/>
      <c r="J228" s="517"/>
    </row>
    <row r="229" spans="3:27" ht="16.5" customHeight="1">
      <c r="D229" s="1046" t="s">
        <v>357</v>
      </c>
      <c r="E229" s="1047"/>
      <c r="F229" s="1048"/>
      <c r="G229" s="191"/>
      <c r="H229" s="192"/>
      <c r="I229" s="192"/>
      <c r="J229" s="517"/>
    </row>
    <row r="230" spans="3:27" ht="16.5" customHeight="1">
      <c r="D230" s="1058" t="s">
        <v>409</v>
      </c>
      <c r="E230" s="1059"/>
      <c r="F230" s="1060"/>
      <c r="G230" s="508"/>
      <c r="H230" s="509"/>
      <c r="I230" s="509"/>
      <c r="J230" s="517"/>
    </row>
    <row r="231" spans="3:27" ht="7.5" customHeight="1"/>
    <row r="232" spans="3:27" ht="18" customHeight="1">
      <c r="C232" s="3" t="s">
        <v>442</v>
      </c>
      <c r="D232" s="1052" t="s">
        <v>2678</v>
      </c>
      <c r="E232" s="1053"/>
      <c r="F232" s="1054"/>
      <c r="G232" s="1192"/>
      <c r="H232" s="1193"/>
      <c r="I232" s="1194"/>
      <c r="L232" s="48"/>
      <c r="M232" s="505"/>
      <c r="N232" s="505"/>
      <c r="O232" s="505"/>
      <c r="P232" s="505"/>
      <c r="Q232" s="505"/>
      <c r="R232" s="505"/>
      <c r="S232" s="505"/>
      <c r="T232" s="505"/>
      <c r="U232" s="168"/>
      <c r="V232" s="48"/>
      <c r="W232" s="48"/>
      <c r="X232" s="48"/>
      <c r="Y232" s="27"/>
      <c r="Z232" s="27"/>
      <c r="AA232" s="27"/>
    </row>
    <row r="233" spans="3:27" ht="16.5" customHeight="1">
      <c r="C233" s="3"/>
      <c r="D233" s="1176" t="s">
        <v>72</v>
      </c>
      <c r="E233" s="1177"/>
      <c r="F233" s="1178"/>
      <c r="G233" s="1143"/>
      <c r="H233" s="1285"/>
      <c r="I233" s="1286"/>
      <c r="J233" s="517"/>
    </row>
    <row r="234" spans="3:27" ht="16.5" customHeight="1">
      <c r="D234" s="1046" t="s">
        <v>70</v>
      </c>
      <c r="E234" s="1047"/>
      <c r="F234" s="1048"/>
      <c r="G234" s="191"/>
      <c r="H234" s="192"/>
      <c r="I234" s="192"/>
      <c r="J234" s="517"/>
    </row>
    <row r="235" spans="3:27" ht="16.5" customHeight="1">
      <c r="D235" s="194" t="s">
        <v>2461</v>
      </c>
      <c r="E235" s="195"/>
      <c r="F235" s="196"/>
      <c r="G235" s="1143"/>
      <c r="H235" s="1248"/>
      <c r="I235" s="1249"/>
      <c r="J235" s="517"/>
    </row>
    <row r="236" spans="3:27" ht="16.5" customHeight="1">
      <c r="D236" s="1046" t="s">
        <v>357</v>
      </c>
      <c r="E236" s="1047"/>
      <c r="F236" s="1048"/>
      <c r="G236" s="191"/>
      <c r="H236" s="192"/>
      <c r="I236" s="192"/>
      <c r="J236" s="517"/>
    </row>
    <row r="237" spans="3:27" ht="16.5" customHeight="1">
      <c r="D237" s="1058" t="s">
        <v>409</v>
      </c>
      <c r="E237" s="1059"/>
      <c r="F237" s="1060"/>
      <c r="G237" s="508"/>
      <c r="H237" s="509"/>
      <c r="I237" s="509"/>
      <c r="J237" s="517"/>
    </row>
    <row r="238" spans="3:27" ht="7.5" customHeight="1"/>
    <row r="239" spans="3:27" ht="18" customHeight="1">
      <c r="C239" s="3" t="s">
        <v>2675</v>
      </c>
      <c r="D239" s="1052" t="s">
        <v>2678</v>
      </c>
      <c r="E239" s="1053"/>
      <c r="F239" s="1054"/>
      <c r="G239" s="1192"/>
      <c r="H239" s="1193"/>
      <c r="I239" s="1194"/>
      <c r="L239" s="48"/>
      <c r="M239" s="505"/>
      <c r="N239" s="505"/>
      <c r="O239" s="505"/>
      <c r="P239" s="505"/>
      <c r="Q239" s="505"/>
      <c r="R239" s="505"/>
      <c r="S239" s="505"/>
      <c r="T239" s="505"/>
      <c r="U239" s="168"/>
      <c r="V239" s="48"/>
      <c r="W239" s="48"/>
      <c r="X239" s="48"/>
      <c r="Y239" s="27"/>
      <c r="Z239" s="27"/>
      <c r="AA239" s="27"/>
    </row>
    <row r="240" spans="3:27" ht="16.5" customHeight="1">
      <c r="C240" s="3"/>
      <c r="D240" s="1176" t="s">
        <v>72</v>
      </c>
      <c r="E240" s="1177"/>
      <c r="F240" s="1178"/>
      <c r="G240" s="1143"/>
      <c r="H240" s="1285"/>
      <c r="I240" s="1286"/>
      <c r="J240" s="517"/>
    </row>
    <row r="241" spans="2:27" ht="16.5" customHeight="1">
      <c r="D241" s="1046" t="s">
        <v>70</v>
      </c>
      <c r="E241" s="1047"/>
      <c r="F241" s="1048"/>
      <c r="G241" s="191"/>
      <c r="H241" s="192"/>
      <c r="I241" s="192"/>
      <c r="J241" s="517"/>
    </row>
    <row r="242" spans="2:27" ht="16.5" customHeight="1">
      <c r="D242" s="194" t="s">
        <v>2461</v>
      </c>
      <c r="E242" s="195"/>
      <c r="F242" s="196"/>
      <c r="G242" s="1143"/>
      <c r="H242" s="1248"/>
      <c r="I242" s="1249"/>
      <c r="J242" s="517"/>
    </row>
    <row r="243" spans="2:27" ht="16.5" customHeight="1">
      <c r="D243" s="1046" t="s">
        <v>357</v>
      </c>
      <c r="E243" s="1047"/>
      <c r="F243" s="1048"/>
      <c r="G243" s="191"/>
      <c r="H243" s="192"/>
      <c r="I243" s="192"/>
      <c r="J243" s="517"/>
    </row>
    <row r="244" spans="2:27" ht="16.5" customHeight="1">
      <c r="D244" s="1058" t="s">
        <v>409</v>
      </c>
      <c r="E244" s="1059"/>
      <c r="F244" s="1060"/>
      <c r="G244" s="508"/>
      <c r="H244" s="509"/>
      <c r="I244" s="509"/>
      <c r="J244" s="517"/>
    </row>
    <row r="245" spans="2:27" ht="7.5" customHeight="1"/>
    <row r="246" spans="2:27" ht="7.5" customHeight="1">
      <c r="M246" s="48"/>
    </row>
    <row r="247" spans="2:27" ht="18" customHeight="1">
      <c r="B247" s="2" t="s">
        <v>479</v>
      </c>
      <c r="M247" s="48"/>
    </row>
    <row r="248" spans="2:27" ht="18" customHeight="1">
      <c r="C248" s="3" t="s">
        <v>441</v>
      </c>
      <c r="D248" s="1052" t="s">
        <v>2678</v>
      </c>
      <c r="E248" s="1053"/>
      <c r="F248" s="1054"/>
      <c r="G248" s="1192"/>
      <c r="H248" s="1193"/>
      <c r="I248" s="1194"/>
      <c r="L248" s="48"/>
      <c r="M248" s="505"/>
      <c r="N248" s="505"/>
      <c r="O248" s="505"/>
      <c r="P248" s="505"/>
      <c r="Q248" s="505"/>
      <c r="R248" s="505"/>
      <c r="S248" s="505"/>
      <c r="T248" s="505"/>
      <c r="U248" s="168"/>
      <c r="V248" s="48"/>
      <c r="W248" s="48"/>
      <c r="X248" s="48"/>
      <c r="Y248" s="27"/>
      <c r="Z248" s="27"/>
      <c r="AA248" s="27"/>
    </row>
    <row r="249" spans="2:27" ht="16.5" customHeight="1">
      <c r="C249" s="3"/>
      <c r="D249" s="1176" t="s">
        <v>72</v>
      </c>
      <c r="E249" s="1177"/>
      <c r="F249" s="1178"/>
      <c r="G249" s="1143"/>
      <c r="H249" s="1285"/>
      <c r="I249" s="1286"/>
      <c r="J249" s="517"/>
    </row>
    <row r="250" spans="2:27" ht="16.5" customHeight="1">
      <c r="D250" s="1046" t="s">
        <v>70</v>
      </c>
      <c r="E250" s="1047"/>
      <c r="F250" s="1048"/>
      <c r="G250" s="191"/>
      <c r="H250" s="192"/>
      <c r="I250" s="192"/>
      <c r="J250" s="517"/>
    </row>
    <row r="251" spans="2:27" ht="16.5" customHeight="1">
      <c r="D251" s="194" t="s">
        <v>2461</v>
      </c>
      <c r="E251" s="195"/>
      <c r="F251" s="196"/>
      <c r="G251" s="1143"/>
      <c r="H251" s="1248"/>
      <c r="I251" s="1249"/>
      <c r="J251" s="517"/>
    </row>
    <row r="252" spans="2:27" ht="16.5" customHeight="1">
      <c r="D252" s="1046" t="s">
        <v>357</v>
      </c>
      <c r="E252" s="1047"/>
      <c r="F252" s="1048"/>
      <c r="G252" s="191"/>
      <c r="H252" s="192"/>
      <c r="I252" s="192"/>
      <c r="J252" s="517"/>
    </row>
    <row r="253" spans="2:27" ht="16.5" customHeight="1">
      <c r="D253" s="1058" t="s">
        <v>409</v>
      </c>
      <c r="E253" s="1059"/>
      <c r="F253" s="1060"/>
      <c r="G253" s="508"/>
      <c r="H253" s="509"/>
      <c r="I253" s="509"/>
      <c r="J253" s="517"/>
    </row>
    <row r="254" spans="2:27" ht="7.5" customHeight="1"/>
    <row r="255" spans="2:27" ht="18" customHeight="1">
      <c r="C255" s="3" t="s">
        <v>442</v>
      </c>
      <c r="D255" s="1052" t="s">
        <v>2678</v>
      </c>
      <c r="E255" s="1053"/>
      <c r="F255" s="1054"/>
      <c r="G255" s="1192"/>
      <c r="H255" s="1193"/>
      <c r="I255" s="1194"/>
      <c r="L255" s="48"/>
      <c r="M255" s="505"/>
      <c r="N255" s="505"/>
      <c r="O255" s="505"/>
      <c r="P255" s="505"/>
      <c r="Q255" s="505"/>
      <c r="R255" s="505"/>
      <c r="S255" s="505"/>
      <c r="T255" s="505"/>
      <c r="U255" s="168"/>
      <c r="V255" s="48"/>
      <c r="W255" s="48"/>
      <c r="X255" s="48"/>
      <c r="Y255" s="27"/>
      <c r="Z255" s="27"/>
      <c r="AA255" s="27"/>
    </row>
    <row r="256" spans="2:27" ht="16.5" customHeight="1">
      <c r="C256" s="3"/>
      <c r="D256" s="1176" t="s">
        <v>72</v>
      </c>
      <c r="E256" s="1177"/>
      <c r="F256" s="1178"/>
      <c r="G256" s="1143"/>
      <c r="H256" s="1285"/>
      <c r="I256" s="1286"/>
      <c r="J256" s="517"/>
    </row>
    <row r="257" spans="2:27" ht="16.5" customHeight="1">
      <c r="D257" s="1046" t="s">
        <v>70</v>
      </c>
      <c r="E257" s="1047"/>
      <c r="F257" s="1048"/>
      <c r="G257" s="191"/>
      <c r="H257" s="192"/>
      <c r="I257" s="192"/>
      <c r="J257" s="517"/>
    </row>
    <row r="258" spans="2:27" ht="16.5" customHeight="1">
      <c r="D258" s="194" t="s">
        <v>2461</v>
      </c>
      <c r="E258" s="195"/>
      <c r="F258" s="196"/>
      <c r="G258" s="1143"/>
      <c r="H258" s="1248"/>
      <c r="I258" s="1249"/>
      <c r="J258" s="517"/>
    </row>
    <row r="259" spans="2:27" ht="16.5" customHeight="1">
      <c r="D259" s="1046" t="s">
        <v>357</v>
      </c>
      <c r="E259" s="1047"/>
      <c r="F259" s="1048"/>
      <c r="G259" s="191"/>
      <c r="H259" s="192"/>
      <c r="I259" s="192"/>
      <c r="J259" s="517"/>
    </row>
    <row r="260" spans="2:27" ht="16.5" customHeight="1">
      <c r="D260" s="1058" t="s">
        <v>409</v>
      </c>
      <c r="E260" s="1059"/>
      <c r="F260" s="1060"/>
      <c r="G260" s="508"/>
      <c r="H260" s="509"/>
      <c r="I260" s="509"/>
      <c r="J260" s="517"/>
    </row>
    <row r="261" spans="2:27" ht="7.5" customHeight="1"/>
    <row r="262" spans="2:27" ht="18" customHeight="1">
      <c r="C262" s="3" t="s">
        <v>2675</v>
      </c>
      <c r="D262" s="1052" t="s">
        <v>2678</v>
      </c>
      <c r="E262" s="1053"/>
      <c r="F262" s="1054"/>
      <c r="G262" s="1192"/>
      <c r="H262" s="1193"/>
      <c r="I262" s="1194"/>
      <c r="L262" s="48"/>
      <c r="M262" s="505"/>
      <c r="N262" s="505"/>
      <c r="O262" s="505"/>
      <c r="P262" s="505"/>
      <c r="Q262" s="505"/>
      <c r="R262" s="505"/>
      <c r="S262" s="505"/>
      <c r="T262" s="505"/>
      <c r="U262" s="168"/>
      <c r="V262" s="48"/>
      <c r="W262" s="48"/>
      <c r="X262" s="48"/>
      <c r="Y262" s="27"/>
      <c r="Z262" s="27"/>
      <c r="AA262" s="27"/>
    </row>
    <row r="263" spans="2:27" ht="16.5" customHeight="1">
      <c r="C263" s="3"/>
      <c r="D263" s="1176" t="s">
        <v>72</v>
      </c>
      <c r="E263" s="1177"/>
      <c r="F263" s="1178"/>
      <c r="G263" s="1143"/>
      <c r="H263" s="1285"/>
      <c r="I263" s="1286"/>
      <c r="J263" s="517"/>
    </row>
    <row r="264" spans="2:27" ht="16.5" customHeight="1">
      <c r="D264" s="1046" t="s">
        <v>70</v>
      </c>
      <c r="E264" s="1047"/>
      <c r="F264" s="1048"/>
      <c r="G264" s="191"/>
      <c r="H264" s="192"/>
      <c r="I264" s="192"/>
      <c r="J264" s="517"/>
    </row>
    <row r="265" spans="2:27" ht="16.5" customHeight="1">
      <c r="D265" s="194" t="s">
        <v>2461</v>
      </c>
      <c r="E265" s="195"/>
      <c r="F265" s="196"/>
      <c r="G265" s="1143"/>
      <c r="H265" s="1248"/>
      <c r="I265" s="1249"/>
      <c r="J265" s="517"/>
    </row>
    <row r="266" spans="2:27" ht="16.2" customHeight="1">
      <c r="D266" s="1046" t="s">
        <v>357</v>
      </c>
      <c r="E266" s="1047"/>
      <c r="F266" s="1048"/>
      <c r="G266" s="191"/>
      <c r="H266" s="192"/>
      <c r="I266" s="192"/>
      <c r="J266" s="517"/>
    </row>
    <row r="267" spans="2:27" ht="16.5" customHeight="1">
      <c r="D267" s="1058" t="s">
        <v>409</v>
      </c>
      <c r="E267" s="1059"/>
      <c r="F267" s="1060"/>
      <c r="G267" s="508"/>
      <c r="H267" s="509"/>
      <c r="I267" s="509"/>
      <c r="J267" s="517"/>
    </row>
    <row r="268" spans="2:27" ht="7.5" customHeight="1">
      <c r="M268" s="48"/>
    </row>
    <row r="269" spans="2:27" ht="18" customHeight="1">
      <c r="B269" s="2" t="s">
        <v>480</v>
      </c>
      <c r="M269" s="48"/>
    </row>
    <row r="270" spans="2:27" ht="18" customHeight="1">
      <c r="C270" s="3" t="s">
        <v>441</v>
      </c>
      <c r="D270" s="1052" t="s">
        <v>2678</v>
      </c>
      <c r="E270" s="1053"/>
      <c r="F270" s="1054"/>
      <c r="G270" s="1192"/>
      <c r="H270" s="1193"/>
      <c r="I270" s="1194"/>
      <c r="L270" s="48"/>
      <c r="M270" s="505"/>
      <c r="N270" s="505"/>
      <c r="O270" s="505"/>
      <c r="P270" s="505"/>
      <c r="Q270" s="505"/>
      <c r="R270" s="505"/>
      <c r="S270" s="505"/>
      <c r="T270" s="505"/>
      <c r="U270" s="168"/>
      <c r="V270" s="48"/>
      <c r="W270" s="48"/>
      <c r="X270" s="48"/>
      <c r="Y270" s="27"/>
      <c r="Z270" s="27"/>
      <c r="AA270" s="27"/>
    </row>
    <row r="271" spans="2:27" ht="16.5" customHeight="1">
      <c r="C271" s="3"/>
      <c r="D271" s="1176" t="s">
        <v>72</v>
      </c>
      <c r="E271" s="1177"/>
      <c r="F271" s="1178"/>
      <c r="G271" s="1143"/>
      <c r="H271" s="1285"/>
      <c r="I271" s="1286"/>
      <c r="J271" s="517"/>
    </row>
    <row r="272" spans="2:27" ht="16.5" customHeight="1">
      <c r="D272" s="1046" t="s">
        <v>70</v>
      </c>
      <c r="E272" s="1047"/>
      <c r="F272" s="1048"/>
      <c r="G272" s="191"/>
      <c r="H272" s="192"/>
      <c r="I272" s="192"/>
      <c r="J272" s="517"/>
    </row>
    <row r="273" spans="3:27" ht="16.5" customHeight="1">
      <c r="D273" s="194" t="s">
        <v>2461</v>
      </c>
      <c r="E273" s="195"/>
      <c r="F273" s="196"/>
      <c r="G273" s="1143"/>
      <c r="H273" s="1248"/>
      <c r="I273" s="1249"/>
      <c r="J273" s="517"/>
    </row>
    <row r="274" spans="3:27" ht="16.5" customHeight="1">
      <c r="D274" s="1046" t="s">
        <v>357</v>
      </c>
      <c r="E274" s="1047"/>
      <c r="F274" s="1048"/>
      <c r="G274" s="191"/>
      <c r="H274" s="192"/>
      <c r="I274" s="192"/>
      <c r="J274" s="517"/>
    </row>
    <row r="275" spans="3:27" ht="16.5" customHeight="1">
      <c r="D275" s="1058" t="s">
        <v>409</v>
      </c>
      <c r="E275" s="1059"/>
      <c r="F275" s="1060"/>
      <c r="G275" s="508"/>
      <c r="H275" s="509"/>
      <c r="I275" s="509"/>
      <c r="J275" s="517"/>
    </row>
    <row r="276" spans="3:27" ht="7.5" customHeight="1"/>
    <row r="277" spans="3:27" ht="18" customHeight="1">
      <c r="C277" s="3" t="s">
        <v>442</v>
      </c>
      <c r="D277" s="1052" t="s">
        <v>2678</v>
      </c>
      <c r="E277" s="1053"/>
      <c r="F277" s="1054"/>
      <c r="G277" s="1192"/>
      <c r="H277" s="1193"/>
      <c r="I277" s="1194"/>
      <c r="L277" s="48"/>
      <c r="M277" s="505"/>
      <c r="N277" s="505"/>
      <c r="O277" s="505"/>
      <c r="P277" s="505"/>
      <c r="Q277" s="505"/>
      <c r="R277" s="505"/>
      <c r="S277" s="505"/>
      <c r="T277" s="505"/>
      <c r="U277" s="168"/>
      <c r="V277" s="48"/>
      <c r="W277" s="48"/>
      <c r="X277" s="48"/>
      <c r="Y277" s="27"/>
      <c r="Z277" s="27"/>
      <c r="AA277" s="27"/>
    </row>
    <row r="278" spans="3:27" ht="16.5" customHeight="1">
      <c r="C278" s="3"/>
      <c r="D278" s="1176" t="s">
        <v>72</v>
      </c>
      <c r="E278" s="1177"/>
      <c r="F278" s="1178"/>
      <c r="G278" s="1143"/>
      <c r="H278" s="1285"/>
      <c r="I278" s="1286"/>
      <c r="J278" s="517"/>
    </row>
    <row r="279" spans="3:27" ht="16.5" customHeight="1">
      <c r="D279" s="1046" t="s">
        <v>70</v>
      </c>
      <c r="E279" s="1047"/>
      <c r="F279" s="1048"/>
      <c r="G279" s="191"/>
      <c r="H279" s="192"/>
      <c r="I279" s="192"/>
      <c r="J279" s="517"/>
    </row>
    <row r="280" spans="3:27" ht="16.5" customHeight="1">
      <c r="D280" s="194" t="s">
        <v>2461</v>
      </c>
      <c r="E280" s="195"/>
      <c r="F280" s="196"/>
      <c r="G280" s="1143"/>
      <c r="H280" s="1248"/>
      <c r="I280" s="1249"/>
      <c r="J280" s="517"/>
    </row>
    <row r="281" spans="3:27" ht="16.5" customHeight="1">
      <c r="D281" s="1046" t="s">
        <v>357</v>
      </c>
      <c r="E281" s="1047"/>
      <c r="F281" s="1048"/>
      <c r="G281" s="191"/>
      <c r="H281" s="192"/>
      <c r="I281" s="192"/>
      <c r="J281" s="517"/>
    </row>
    <row r="282" spans="3:27" ht="16.5" customHeight="1">
      <c r="D282" s="1058" t="s">
        <v>409</v>
      </c>
      <c r="E282" s="1059"/>
      <c r="F282" s="1060"/>
      <c r="G282" s="508"/>
      <c r="H282" s="509"/>
      <c r="I282" s="509"/>
      <c r="J282" s="517"/>
    </row>
    <row r="283" spans="3:27" ht="7.5" customHeight="1"/>
    <row r="284" spans="3:27" ht="18" customHeight="1">
      <c r="C284" s="3" t="s">
        <v>2675</v>
      </c>
      <c r="D284" s="1052" t="s">
        <v>2678</v>
      </c>
      <c r="E284" s="1053"/>
      <c r="F284" s="1054"/>
      <c r="G284" s="1192"/>
      <c r="H284" s="1193"/>
      <c r="I284" s="1194"/>
      <c r="L284" s="48"/>
      <c r="M284" s="505"/>
      <c r="N284" s="505"/>
      <c r="O284" s="505"/>
      <c r="P284" s="505"/>
      <c r="Q284" s="505"/>
      <c r="R284" s="505"/>
      <c r="S284" s="505"/>
      <c r="T284" s="505"/>
      <c r="U284" s="168"/>
      <c r="V284" s="48"/>
      <c r="W284" s="48"/>
      <c r="X284" s="48"/>
      <c r="Y284" s="27"/>
      <c r="Z284" s="27"/>
      <c r="AA284" s="27"/>
    </row>
    <row r="285" spans="3:27" ht="16.5" customHeight="1">
      <c r="C285" s="3"/>
      <c r="D285" s="1176" t="s">
        <v>72</v>
      </c>
      <c r="E285" s="1177"/>
      <c r="F285" s="1178"/>
      <c r="G285" s="1143"/>
      <c r="H285" s="1285"/>
      <c r="I285" s="1286"/>
      <c r="J285" s="517"/>
    </row>
    <row r="286" spans="3:27" ht="16.5" customHeight="1">
      <c r="D286" s="1046" t="s">
        <v>70</v>
      </c>
      <c r="E286" s="1047"/>
      <c r="F286" s="1048"/>
      <c r="G286" s="191"/>
      <c r="H286" s="192"/>
      <c r="I286" s="192"/>
      <c r="J286" s="517"/>
    </row>
    <row r="287" spans="3:27" ht="16.5" customHeight="1">
      <c r="D287" s="194" t="s">
        <v>2461</v>
      </c>
      <c r="E287" s="195"/>
      <c r="F287" s="196"/>
      <c r="G287" s="1143"/>
      <c r="H287" s="1248"/>
      <c r="I287" s="1249"/>
      <c r="J287" s="517"/>
    </row>
    <row r="288" spans="3:27" ht="16.5" customHeight="1">
      <c r="D288" s="1046" t="s">
        <v>357</v>
      </c>
      <c r="E288" s="1047"/>
      <c r="F288" s="1048"/>
      <c r="G288" s="191"/>
      <c r="H288" s="192"/>
      <c r="I288" s="192"/>
      <c r="J288" s="517"/>
    </row>
    <row r="289" spans="2:27" ht="16.5" customHeight="1">
      <c r="D289" s="1058" t="s">
        <v>409</v>
      </c>
      <c r="E289" s="1059"/>
      <c r="F289" s="1060"/>
      <c r="G289" s="508"/>
      <c r="H289" s="509"/>
      <c r="I289" s="509"/>
      <c r="J289" s="517"/>
    </row>
    <row r="290" spans="2:27" ht="7.5" customHeight="1"/>
    <row r="291" spans="2:27" ht="7.5" customHeight="1">
      <c r="M291" s="48"/>
    </row>
    <row r="292" spans="2:27" ht="18" customHeight="1">
      <c r="B292" s="2" t="s">
        <v>481</v>
      </c>
      <c r="M292" s="48"/>
    </row>
    <row r="293" spans="2:27" ht="18" customHeight="1">
      <c r="C293" s="3" t="s">
        <v>441</v>
      </c>
      <c r="D293" s="1052" t="s">
        <v>2678</v>
      </c>
      <c r="E293" s="1053"/>
      <c r="F293" s="1054"/>
      <c r="G293" s="1192"/>
      <c r="H293" s="1193"/>
      <c r="I293" s="1194"/>
      <c r="L293" s="48"/>
      <c r="M293" s="505"/>
      <c r="N293" s="505"/>
      <c r="O293" s="505"/>
      <c r="P293" s="505"/>
      <c r="Q293" s="505"/>
      <c r="R293" s="505"/>
      <c r="S293" s="505"/>
      <c r="T293" s="505"/>
      <c r="U293" s="168"/>
      <c r="V293" s="48"/>
      <c r="W293" s="48"/>
      <c r="X293" s="48"/>
      <c r="Y293" s="27"/>
      <c r="Z293" s="27"/>
      <c r="AA293" s="27"/>
    </row>
    <row r="294" spans="2:27" ht="16.5" customHeight="1">
      <c r="C294" s="3"/>
      <c r="D294" s="1176" t="s">
        <v>72</v>
      </c>
      <c r="E294" s="1177"/>
      <c r="F294" s="1178"/>
      <c r="G294" s="1143"/>
      <c r="H294" s="1285"/>
      <c r="I294" s="1286"/>
      <c r="J294" s="517"/>
    </row>
    <row r="295" spans="2:27" ht="16.5" customHeight="1">
      <c r="D295" s="1046" t="s">
        <v>70</v>
      </c>
      <c r="E295" s="1047"/>
      <c r="F295" s="1048"/>
      <c r="G295" s="191"/>
      <c r="H295" s="192"/>
      <c r="I295" s="192"/>
      <c r="J295" s="517"/>
    </row>
    <row r="296" spans="2:27" ht="16.5" customHeight="1">
      <c r="D296" s="194" t="s">
        <v>2461</v>
      </c>
      <c r="E296" s="195"/>
      <c r="F296" s="196"/>
      <c r="G296" s="1143"/>
      <c r="H296" s="1248"/>
      <c r="I296" s="1249"/>
      <c r="J296" s="517"/>
    </row>
    <row r="297" spans="2:27" ht="16.5" customHeight="1">
      <c r="D297" s="1046" t="s">
        <v>357</v>
      </c>
      <c r="E297" s="1047"/>
      <c r="F297" s="1048"/>
      <c r="G297" s="191"/>
      <c r="H297" s="192"/>
      <c r="I297" s="192"/>
      <c r="J297" s="517"/>
    </row>
    <row r="298" spans="2:27" ht="16.5" customHeight="1">
      <c r="D298" s="1058" t="s">
        <v>409</v>
      </c>
      <c r="E298" s="1059"/>
      <c r="F298" s="1060"/>
      <c r="G298" s="508"/>
      <c r="H298" s="509"/>
      <c r="I298" s="509"/>
      <c r="J298" s="517"/>
    </row>
    <row r="299" spans="2:27" ht="7.5" customHeight="1"/>
    <row r="300" spans="2:27" ht="18" customHeight="1">
      <c r="C300" s="3" t="s">
        <v>442</v>
      </c>
      <c r="D300" s="1052" t="s">
        <v>2678</v>
      </c>
      <c r="E300" s="1053"/>
      <c r="F300" s="1054"/>
      <c r="G300" s="1192"/>
      <c r="H300" s="1193"/>
      <c r="I300" s="1194"/>
      <c r="L300" s="48"/>
      <c r="M300" s="505"/>
      <c r="N300" s="505"/>
      <c r="O300" s="505"/>
      <c r="P300" s="505"/>
      <c r="Q300" s="505"/>
      <c r="R300" s="505"/>
      <c r="S300" s="505"/>
      <c r="T300" s="505"/>
      <c r="U300" s="168"/>
      <c r="V300" s="48"/>
      <c r="W300" s="48"/>
      <c r="X300" s="48"/>
      <c r="Y300" s="27"/>
      <c r="Z300" s="27"/>
      <c r="AA300" s="27"/>
    </row>
    <row r="301" spans="2:27" ht="16.5" customHeight="1">
      <c r="C301" s="3"/>
      <c r="D301" s="1176" t="s">
        <v>72</v>
      </c>
      <c r="E301" s="1177"/>
      <c r="F301" s="1178"/>
      <c r="G301" s="1143"/>
      <c r="H301" s="1285"/>
      <c r="I301" s="1286"/>
      <c r="J301" s="517"/>
    </row>
    <row r="302" spans="2:27" ht="16.5" customHeight="1">
      <c r="D302" s="1046" t="s">
        <v>70</v>
      </c>
      <c r="E302" s="1047"/>
      <c r="F302" s="1048"/>
      <c r="G302" s="191"/>
      <c r="H302" s="192"/>
      <c r="I302" s="192"/>
      <c r="J302" s="517"/>
    </row>
    <row r="303" spans="2:27" ht="16.5" customHeight="1">
      <c r="D303" s="194" t="s">
        <v>2461</v>
      </c>
      <c r="E303" s="195"/>
      <c r="F303" s="196"/>
      <c r="G303" s="1143"/>
      <c r="H303" s="1248"/>
      <c r="I303" s="1249"/>
      <c r="J303" s="517"/>
    </row>
    <row r="304" spans="2:27" ht="16.5" customHeight="1">
      <c r="D304" s="1046" t="s">
        <v>357</v>
      </c>
      <c r="E304" s="1047"/>
      <c r="F304" s="1048"/>
      <c r="G304" s="191"/>
      <c r="H304" s="192"/>
      <c r="I304" s="192"/>
      <c r="J304" s="517"/>
    </row>
    <row r="305" spans="2:27" ht="16.5" customHeight="1">
      <c r="D305" s="1058" t="s">
        <v>409</v>
      </c>
      <c r="E305" s="1059"/>
      <c r="F305" s="1060"/>
      <c r="G305" s="508"/>
      <c r="H305" s="509"/>
      <c r="I305" s="509"/>
      <c r="J305" s="517"/>
    </row>
    <row r="306" spans="2:27" ht="7.5" customHeight="1"/>
    <row r="307" spans="2:27" ht="18" customHeight="1">
      <c r="C307" s="3" t="s">
        <v>2675</v>
      </c>
      <c r="D307" s="1052" t="s">
        <v>2678</v>
      </c>
      <c r="E307" s="1053"/>
      <c r="F307" s="1054"/>
      <c r="G307" s="1192"/>
      <c r="H307" s="1193"/>
      <c r="I307" s="1194"/>
      <c r="L307" s="48"/>
      <c r="M307" s="505"/>
      <c r="N307" s="505"/>
      <c r="O307" s="505"/>
      <c r="P307" s="505"/>
      <c r="Q307" s="505"/>
      <c r="R307" s="505"/>
      <c r="S307" s="505"/>
      <c r="T307" s="505"/>
      <c r="U307" s="168"/>
      <c r="V307" s="48"/>
      <c r="W307" s="48"/>
      <c r="X307" s="48"/>
      <c r="Y307" s="27"/>
      <c r="Z307" s="27"/>
      <c r="AA307" s="27"/>
    </row>
    <row r="308" spans="2:27" ht="16.5" customHeight="1">
      <c r="C308" s="3"/>
      <c r="D308" s="1176" t="s">
        <v>72</v>
      </c>
      <c r="E308" s="1177"/>
      <c r="F308" s="1178"/>
      <c r="G308" s="1143"/>
      <c r="H308" s="1285"/>
      <c r="I308" s="1286"/>
      <c r="J308" s="517"/>
    </row>
    <row r="309" spans="2:27" ht="16.5" customHeight="1">
      <c r="D309" s="1046" t="s">
        <v>70</v>
      </c>
      <c r="E309" s="1047"/>
      <c r="F309" s="1048"/>
      <c r="G309" s="191"/>
      <c r="H309" s="192"/>
      <c r="I309" s="192"/>
      <c r="J309" s="517"/>
    </row>
    <row r="310" spans="2:27" ht="16.5" customHeight="1">
      <c r="D310" s="194" t="s">
        <v>2461</v>
      </c>
      <c r="E310" s="195"/>
      <c r="F310" s="196"/>
      <c r="G310" s="1143"/>
      <c r="H310" s="1248"/>
      <c r="I310" s="1249"/>
      <c r="J310" s="517"/>
    </row>
    <row r="311" spans="2:27" ht="16.5" customHeight="1">
      <c r="D311" s="1046" t="s">
        <v>357</v>
      </c>
      <c r="E311" s="1047"/>
      <c r="F311" s="1048"/>
      <c r="G311" s="191"/>
      <c r="H311" s="192"/>
      <c r="I311" s="192"/>
      <c r="J311" s="517"/>
    </row>
    <row r="312" spans="2:27" ht="16.5" customHeight="1">
      <c r="D312" s="1058" t="s">
        <v>409</v>
      </c>
      <c r="E312" s="1059"/>
      <c r="F312" s="1060"/>
      <c r="G312" s="508"/>
      <c r="H312" s="509"/>
      <c r="I312" s="509"/>
      <c r="J312" s="517"/>
    </row>
    <row r="313" spans="2:27" ht="7.5" customHeight="1"/>
    <row r="314" spans="2:27" ht="7.5" customHeight="1"/>
    <row r="315" spans="2:27" ht="18" customHeight="1">
      <c r="B315" s="2" t="s">
        <v>482</v>
      </c>
      <c r="M315" s="48"/>
    </row>
    <row r="316" spans="2:27" ht="18" customHeight="1">
      <c r="C316" s="3" t="s">
        <v>441</v>
      </c>
      <c r="D316" s="1189" t="s">
        <v>2678</v>
      </c>
      <c r="E316" s="1190"/>
      <c r="F316" s="1191"/>
      <c r="G316" s="1192"/>
      <c r="H316" s="1193"/>
      <c r="I316" s="1194"/>
      <c r="L316" s="48"/>
      <c r="M316" s="505"/>
      <c r="N316" s="505"/>
      <c r="O316" s="505"/>
      <c r="P316" s="505"/>
      <c r="Q316" s="505"/>
      <c r="R316" s="505"/>
      <c r="S316" s="505"/>
      <c r="T316" s="505"/>
      <c r="U316" s="168"/>
      <c r="V316" s="48"/>
      <c r="W316" s="48"/>
      <c r="X316" s="48"/>
      <c r="Y316" s="27"/>
      <c r="Z316" s="27"/>
      <c r="AA316" s="27"/>
    </row>
    <row r="317" spans="2:27" ht="16.5" customHeight="1">
      <c r="C317" s="3"/>
      <c r="D317" s="1046" t="s">
        <v>72</v>
      </c>
      <c r="E317" s="1047"/>
      <c r="F317" s="1048"/>
      <c r="G317" s="1143"/>
      <c r="H317" s="1285"/>
      <c r="I317" s="1286"/>
      <c r="J317" s="517"/>
    </row>
    <row r="318" spans="2:27" ht="16.5" customHeight="1">
      <c r="D318" s="1046" t="s">
        <v>70</v>
      </c>
      <c r="E318" s="1047"/>
      <c r="F318" s="1048"/>
      <c r="G318" s="191"/>
      <c r="H318" s="192"/>
      <c r="I318" s="192"/>
      <c r="J318" s="517"/>
    </row>
    <row r="319" spans="2:27" ht="16.5" customHeight="1">
      <c r="D319" s="194" t="s">
        <v>2461</v>
      </c>
      <c r="E319" s="195"/>
      <c r="F319" s="196"/>
      <c r="G319" s="1143"/>
      <c r="H319" s="1248"/>
      <c r="I319" s="1249"/>
      <c r="J319" s="517"/>
    </row>
    <row r="320" spans="2:27" ht="16.5" customHeight="1">
      <c r="D320" s="1046" t="s">
        <v>357</v>
      </c>
      <c r="E320" s="1047"/>
      <c r="F320" s="1048"/>
      <c r="G320" s="191"/>
      <c r="H320" s="192"/>
      <c r="I320" s="192"/>
      <c r="J320" s="517"/>
    </row>
    <row r="321" spans="3:27" ht="16.5" customHeight="1">
      <c r="D321" s="1058" t="s">
        <v>409</v>
      </c>
      <c r="E321" s="1059"/>
      <c r="F321" s="1060"/>
      <c r="G321" s="508"/>
      <c r="H321" s="509"/>
      <c r="I321" s="509"/>
      <c r="J321" s="517"/>
    </row>
    <row r="322" spans="3:27" ht="7.5" customHeight="1"/>
    <row r="323" spans="3:27" ht="18" customHeight="1">
      <c r="C323" s="3" t="s">
        <v>442</v>
      </c>
      <c r="D323" s="1189" t="s">
        <v>2678</v>
      </c>
      <c r="E323" s="1190"/>
      <c r="F323" s="1191"/>
      <c r="G323" s="1192"/>
      <c r="H323" s="1193"/>
      <c r="I323" s="1194"/>
      <c r="L323" s="48"/>
      <c r="M323" s="505"/>
      <c r="N323" s="505"/>
      <c r="O323" s="505"/>
      <c r="P323" s="505"/>
      <c r="Q323" s="505"/>
      <c r="R323" s="505"/>
      <c r="S323" s="505"/>
      <c r="T323" s="505"/>
      <c r="U323" s="168"/>
      <c r="V323" s="48"/>
      <c r="W323" s="48"/>
      <c r="X323" s="48"/>
      <c r="Y323" s="27"/>
      <c r="Z323" s="27"/>
      <c r="AA323" s="27"/>
    </row>
    <row r="324" spans="3:27" ht="16.5" customHeight="1">
      <c r="C324" s="3"/>
      <c r="D324" s="1046" t="s">
        <v>72</v>
      </c>
      <c r="E324" s="1047"/>
      <c r="F324" s="1048"/>
      <c r="G324" s="1143"/>
      <c r="H324" s="1285"/>
      <c r="I324" s="1286"/>
      <c r="J324" s="517"/>
    </row>
    <row r="325" spans="3:27" ht="16.5" customHeight="1">
      <c r="D325" s="1046" t="s">
        <v>70</v>
      </c>
      <c r="E325" s="1047"/>
      <c r="F325" s="1048"/>
      <c r="G325" s="191"/>
      <c r="H325" s="192"/>
      <c r="I325" s="192"/>
      <c r="J325" s="517"/>
    </row>
    <row r="326" spans="3:27" ht="16.5" customHeight="1">
      <c r="D326" s="194" t="s">
        <v>2461</v>
      </c>
      <c r="E326" s="195"/>
      <c r="F326" s="196"/>
      <c r="G326" s="1143"/>
      <c r="H326" s="1248"/>
      <c r="I326" s="1249"/>
      <c r="J326" s="517"/>
    </row>
    <row r="327" spans="3:27" ht="16.5" customHeight="1">
      <c r="D327" s="1046" t="s">
        <v>357</v>
      </c>
      <c r="E327" s="1047"/>
      <c r="F327" s="1048"/>
      <c r="G327" s="191"/>
      <c r="H327" s="192"/>
      <c r="I327" s="192"/>
      <c r="J327" s="517"/>
    </row>
    <row r="328" spans="3:27" ht="16.5" customHeight="1">
      <c r="D328" s="1058" t="s">
        <v>409</v>
      </c>
      <c r="E328" s="1059"/>
      <c r="F328" s="1060"/>
      <c r="G328" s="508"/>
      <c r="H328" s="509"/>
      <c r="I328" s="509"/>
      <c r="J328" s="517"/>
    </row>
    <row r="329" spans="3:27" ht="7.5" customHeight="1"/>
    <row r="330" spans="3:27" ht="18" customHeight="1">
      <c r="C330" s="3" t="s">
        <v>2675</v>
      </c>
      <c r="D330" s="1189" t="s">
        <v>2678</v>
      </c>
      <c r="E330" s="1190"/>
      <c r="F330" s="1191"/>
      <c r="G330" s="1192"/>
      <c r="H330" s="1193"/>
      <c r="I330" s="1194"/>
      <c r="L330" s="48"/>
      <c r="M330" s="505"/>
      <c r="N330" s="505"/>
      <c r="O330" s="505"/>
      <c r="P330" s="505"/>
      <c r="Q330" s="505"/>
      <c r="R330" s="505"/>
      <c r="S330" s="505"/>
      <c r="T330" s="505"/>
      <c r="U330" s="168"/>
      <c r="V330" s="48"/>
      <c r="W330" s="48"/>
      <c r="X330" s="48"/>
      <c r="Y330" s="27"/>
      <c r="Z330" s="27"/>
      <c r="AA330" s="27"/>
    </row>
    <row r="331" spans="3:27" ht="16.5" customHeight="1">
      <c r="C331" s="3"/>
      <c r="D331" s="1046" t="s">
        <v>72</v>
      </c>
      <c r="E331" s="1047"/>
      <c r="F331" s="1048"/>
      <c r="G331" s="1143"/>
      <c r="H331" s="1285"/>
      <c r="I331" s="1286"/>
      <c r="J331" s="517"/>
    </row>
    <row r="332" spans="3:27" ht="16.5" customHeight="1">
      <c r="D332" s="1046" t="s">
        <v>70</v>
      </c>
      <c r="E332" s="1047"/>
      <c r="F332" s="1048"/>
      <c r="G332" s="191"/>
      <c r="H332" s="192"/>
      <c r="I332" s="192"/>
      <c r="J332" s="517"/>
    </row>
    <row r="333" spans="3:27" ht="16.5" customHeight="1">
      <c r="D333" s="194" t="s">
        <v>2461</v>
      </c>
      <c r="E333" s="195"/>
      <c r="F333" s="196"/>
      <c r="G333" s="1143"/>
      <c r="H333" s="1248"/>
      <c r="I333" s="1249"/>
      <c r="J333" s="517"/>
    </row>
    <row r="334" spans="3:27" ht="16.5" customHeight="1">
      <c r="D334" s="1046" t="s">
        <v>357</v>
      </c>
      <c r="E334" s="1047"/>
      <c r="F334" s="1048"/>
      <c r="G334" s="191"/>
      <c r="H334" s="192"/>
      <c r="I334" s="192"/>
      <c r="J334" s="517"/>
    </row>
    <row r="335" spans="3:27" ht="16.5" customHeight="1">
      <c r="D335" s="1058" t="s">
        <v>409</v>
      </c>
      <c r="E335" s="1059"/>
      <c r="F335" s="1060"/>
      <c r="G335" s="508"/>
      <c r="H335" s="509"/>
      <c r="I335" s="509"/>
      <c r="J335" s="517"/>
    </row>
    <row r="336" spans="3:27" ht="13.5" customHeight="1"/>
    <row r="337" spans="2:10" s="35" customFormat="1" ht="13.5" customHeight="1"/>
    <row r="338" spans="2:10" ht="18" customHeight="1">
      <c r="B338" s="2" t="s">
        <v>391</v>
      </c>
    </row>
    <row r="339" spans="2:10" ht="21" customHeight="1">
      <c r="B339" s="35" t="s">
        <v>2445</v>
      </c>
      <c r="D339" s="3"/>
      <c r="J339" s="10"/>
    </row>
    <row r="340" spans="2:10" ht="24" customHeight="1">
      <c r="C340" s="814"/>
      <c r="D340" s="811"/>
      <c r="E340" s="88" t="s">
        <v>78</v>
      </c>
      <c r="F340" s="88" t="s">
        <v>79</v>
      </c>
      <c r="G340" s="88" t="s">
        <v>80</v>
      </c>
      <c r="H340" s="88" t="s">
        <v>81</v>
      </c>
      <c r="I340" s="88" t="s">
        <v>82</v>
      </c>
      <c r="J340" s="88" t="s">
        <v>83</v>
      </c>
    </row>
    <row r="341" spans="2:10" ht="30" customHeight="1">
      <c r="C341" s="836" t="s">
        <v>2446</v>
      </c>
      <c r="D341" s="1007"/>
      <c r="E341" s="109"/>
      <c r="F341" s="109"/>
      <c r="G341" s="109"/>
      <c r="H341" s="109"/>
      <c r="I341" s="109"/>
      <c r="J341" s="109"/>
    </row>
    <row r="342" spans="2:10" ht="30" customHeight="1">
      <c r="C342" s="836" t="s">
        <v>2448</v>
      </c>
      <c r="D342" s="1007"/>
      <c r="E342" s="197"/>
      <c r="F342" s="197"/>
      <c r="G342" s="197"/>
      <c r="H342" s="197"/>
      <c r="I342" s="197"/>
      <c r="J342" s="197"/>
    </row>
    <row r="343" spans="2:10" ht="30" customHeight="1">
      <c r="C343" s="836" t="s">
        <v>2447</v>
      </c>
      <c r="D343" s="1007"/>
      <c r="E343" s="109"/>
      <c r="F343" s="109"/>
      <c r="G343" s="109"/>
      <c r="H343" s="109"/>
      <c r="I343" s="109"/>
      <c r="J343" s="109"/>
    </row>
    <row r="344" spans="2:10" ht="30" customHeight="1" thickBot="1">
      <c r="C344" s="1161" t="s">
        <v>92</v>
      </c>
      <c r="D344" s="1162"/>
      <c r="E344" s="91" t="str">
        <f t="shared" ref="E344:J344" si="0">IF(E341="","",E341-E343)</f>
        <v/>
      </c>
      <c r="F344" s="91" t="str">
        <f t="shared" si="0"/>
        <v/>
      </c>
      <c r="G344" s="91" t="str">
        <f t="shared" si="0"/>
        <v/>
      </c>
      <c r="H344" s="91" t="str">
        <f t="shared" si="0"/>
        <v/>
      </c>
      <c r="I344" s="91" t="str">
        <f t="shared" si="0"/>
        <v/>
      </c>
      <c r="J344" s="91" t="str">
        <f t="shared" si="0"/>
        <v/>
      </c>
    </row>
    <row r="345" spans="2:10" ht="24" customHeight="1" thickTop="1">
      <c r="C345" s="1026"/>
      <c r="D345" s="1027"/>
      <c r="E345" s="89" t="s">
        <v>84</v>
      </c>
      <c r="F345" s="89" t="s">
        <v>85</v>
      </c>
      <c r="G345" s="89" t="s">
        <v>86</v>
      </c>
      <c r="H345" s="89" t="s">
        <v>87</v>
      </c>
      <c r="I345" s="89" t="s">
        <v>88</v>
      </c>
      <c r="J345" s="89" t="s">
        <v>89</v>
      </c>
    </row>
    <row r="346" spans="2:10" ht="30" customHeight="1">
      <c r="C346" s="836" t="s">
        <v>2453</v>
      </c>
      <c r="D346" s="1007"/>
      <c r="E346" s="109"/>
      <c r="F346" s="109"/>
      <c r="G346" s="109"/>
      <c r="H346" s="109"/>
      <c r="I346" s="109"/>
      <c r="J346" s="109"/>
    </row>
    <row r="347" spans="2:10" ht="30" customHeight="1">
      <c r="C347" s="836" t="s">
        <v>2454</v>
      </c>
      <c r="D347" s="1007"/>
      <c r="E347" s="109"/>
      <c r="F347" s="109"/>
      <c r="G347" s="109"/>
      <c r="H347" s="109"/>
      <c r="I347" s="109"/>
      <c r="J347" s="109"/>
    </row>
    <row r="348" spans="2:10" ht="30" customHeight="1">
      <c r="C348" s="836" t="s">
        <v>2455</v>
      </c>
      <c r="D348" s="1007"/>
      <c r="E348" s="109"/>
      <c r="F348" s="109"/>
      <c r="G348" s="109"/>
      <c r="H348" s="109"/>
      <c r="I348" s="109"/>
      <c r="J348" s="109"/>
    </row>
    <row r="349" spans="2:10" ht="30" customHeight="1">
      <c r="C349" s="836" t="s">
        <v>2456</v>
      </c>
      <c r="D349" s="1007"/>
      <c r="E349" s="92" t="str">
        <f t="shared" ref="E349:J349" si="1">IF(E346="","",E346-E348)</f>
        <v/>
      </c>
      <c r="F349" s="92" t="str">
        <f t="shared" si="1"/>
        <v/>
      </c>
      <c r="G349" s="92" t="str">
        <f t="shared" si="1"/>
        <v/>
      </c>
      <c r="H349" s="92" t="str">
        <f t="shared" si="1"/>
        <v/>
      </c>
      <c r="I349" s="92" t="str">
        <f t="shared" si="1"/>
        <v/>
      </c>
      <c r="J349" s="92" t="str">
        <f t="shared" si="1"/>
        <v/>
      </c>
    </row>
    <row r="351" spans="2:10" ht="24" customHeight="1">
      <c r="D351" s="790" t="s">
        <v>93</v>
      </c>
      <c r="E351" s="790"/>
      <c r="F351" s="790"/>
      <c r="G351" s="1239" t="str">
        <f>IF(E341="","",INT(SUM(E341:J341,E346:J346)))</f>
        <v/>
      </c>
      <c r="H351" s="1239"/>
      <c r="I351" s="2" t="s">
        <v>96</v>
      </c>
    </row>
    <row r="352" spans="2:10">
      <c r="G352" s="123"/>
      <c r="H352" s="123"/>
    </row>
    <row r="353" spans="1:28" ht="24" customHeight="1">
      <c r="D353" s="790" t="s">
        <v>94</v>
      </c>
      <c r="E353" s="790"/>
      <c r="F353" s="790"/>
      <c r="G353" s="1239" t="str">
        <f>IF(E343="","",INT(SUM(E343:J343,E348:J348)))</f>
        <v/>
      </c>
      <c r="H353" s="1239"/>
      <c r="I353" s="2" t="s">
        <v>96</v>
      </c>
    </row>
    <row r="354" spans="1:28">
      <c r="G354" s="123"/>
      <c r="H354" s="123"/>
    </row>
    <row r="355" spans="1:28" ht="24" customHeight="1">
      <c r="D355" s="790" t="s">
        <v>95</v>
      </c>
      <c r="E355" s="790"/>
      <c r="F355" s="790"/>
      <c r="G355" s="1239" t="str">
        <f>IF(E341="","",INT(SUM(E344:J344,E349:J349)))</f>
        <v/>
      </c>
      <c r="H355" s="1239"/>
      <c r="I355" s="2" t="s">
        <v>96</v>
      </c>
    </row>
    <row r="357" spans="1:28" ht="18" customHeight="1">
      <c r="B357" s="34" t="s">
        <v>2403</v>
      </c>
      <c r="E357" s="34"/>
      <c r="F357" s="34"/>
      <c r="G357" s="34"/>
      <c r="H357" s="34"/>
      <c r="M357" s="48" t="s">
        <v>393</v>
      </c>
    </row>
    <row r="358" spans="1:28" ht="24" customHeight="1">
      <c r="E358" s="22"/>
      <c r="F358" s="90" t="str">
        <f>IF(E341="","",ROUND($G$353/$G$351*100,2))</f>
        <v/>
      </c>
      <c r="G358" s="46" t="s">
        <v>97</v>
      </c>
      <c r="H358" s="34"/>
      <c r="M358" s="48"/>
    </row>
    <row r="359" spans="1:28">
      <c r="E359" s="34"/>
      <c r="F359" s="34"/>
      <c r="G359" s="34"/>
      <c r="H359" s="34"/>
      <c r="I359" s="34"/>
      <c r="J359" s="34"/>
      <c r="K359" s="34"/>
      <c r="L359" s="34"/>
      <c r="M359" s="48"/>
      <c r="N359" s="34"/>
      <c r="O359" s="34"/>
      <c r="P359" s="34"/>
      <c r="Q359" s="34"/>
      <c r="R359" s="34"/>
      <c r="S359" s="34"/>
    </row>
    <row r="360" spans="1:28" ht="13.2" customHeight="1">
      <c r="A360" s="1020" t="str">
        <f>IF(F358="","",IF(F358&gt;=100,"申請要件を満たさないため申請不可","　"))</f>
        <v/>
      </c>
      <c r="B360" s="957"/>
      <c r="C360" s="957"/>
      <c r="D360" s="957"/>
      <c r="E360" s="957"/>
      <c r="F360" s="957"/>
      <c r="G360" s="957"/>
      <c r="H360" s="957"/>
      <c r="I360" s="957"/>
      <c r="J360" s="957"/>
      <c r="K360" s="957"/>
      <c r="L360" s="34"/>
      <c r="M360" s="1188" t="s">
        <v>2409</v>
      </c>
      <c r="N360" s="957"/>
      <c r="O360" s="957"/>
      <c r="P360" s="957"/>
      <c r="Q360" s="957"/>
      <c r="R360" s="957"/>
      <c r="S360" s="957"/>
      <c r="T360" s="957"/>
    </row>
    <row r="361" spans="1:28" ht="24" customHeight="1">
      <c r="A361" s="957"/>
      <c r="B361" s="957"/>
      <c r="C361" s="957"/>
      <c r="D361" s="957"/>
      <c r="E361" s="957"/>
      <c r="F361" s="957"/>
      <c r="G361" s="957"/>
      <c r="H361" s="957"/>
      <c r="I361" s="957"/>
      <c r="J361" s="957"/>
      <c r="K361" s="957"/>
      <c r="L361" s="34"/>
      <c r="M361" s="957"/>
      <c r="N361" s="957"/>
      <c r="O361" s="957"/>
      <c r="P361" s="957"/>
      <c r="Q361" s="957"/>
      <c r="R361" s="957"/>
      <c r="S361" s="957"/>
      <c r="T361" s="957"/>
    </row>
    <row r="362" spans="1:28" ht="24" customHeight="1">
      <c r="D362" s="790" t="s">
        <v>2449</v>
      </c>
      <c r="E362" s="790"/>
      <c r="F362" s="790"/>
      <c r="G362" s="1239" t="str">
        <f>IF(E342="","",INT(SUM(E342:J342,E347:J347)))</f>
        <v/>
      </c>
      <c r="H362" s="1239"/>
      <c r="I362" s="2" t="s">
        <v>2450</v>
      </c>
    </row>
    <row r="363" spans="1:28">
      <c r="N363" s="34"/>
      <c r="O363" s="34"/>
      <c r="P363" s="34"/>
      <c r="Q363" s="34"/>
      <c r="R363" s="34"/>
      <c r="S363" s="34"/>
      <c r="T363" s="34"/>
      <c r="U363" s="34"/>
      <c r="V363" s="34"/>
      <c r="W363" s="34"/>
      <c r="X363" s="34"/>
      <c r="Y363" s="34"/>
      <c r="Z363" s="34"/>
      <c r="AA363" s="34"/>
      <c r="AB363" s="34"/>
    </row>
    <row r="364" spans="1:28" ht="24" customHeight="1">
      <c r="D364" s="2" t="s">
        <v>2457</v>
      </c>
      <c r="G364" s="1240" t="str">
        <f>IF(E342="","",ROUNDDOWN(G362/G351,1))</f>
        <v/>
      </c>
      <c r="H364" s="1240"/>
      <c r="I364" s="2" t="s">
        <v>2451</v>
      </c>
      <c r="N364" s="34"/>
      <c r="O364" s="34"/>
      <c r="P364" s="34"/>
      <c r="Q364" s="34"/>
      <c r="R364" s="34"/>
      <c r="S364" s="34"/>
      <c r="T364" s="34"/>
    </row>
    <row r="365" spans="1:28" ht="11.4" customHeight="1">
      <c r="N365" s="34"/>
      <c r="O365" s="34"/>
      <c r="P365" s="34"/>
      <c r="Q365" s="34"/>
      <c r="R365" s="34"/>
      <c r="S365" s="34"/>
      <c r="T365" s="34"/>
      <c r="U365" s="34"/>
      <c r="V365" s="34"/>
      <c r="W365" s="34"/>
      <c r="X365" s="34"/>
      <c r="Y365" s="34"/>
      <c r="Z365" s="34"/>
      <c r="AA365" s="34"/>
    </row>
    <row r="366" spans="1:28" ht="24" customHeight="1">
      <c r="D366" s="2" t="s">
        <v>2452</v>
      </c>
      <c r="G366" s="1239" t="str">
        <f>IF(E344="","",ROUNDDOWN(G364*G353,0))</f>
        <v/>
      </c>
      <c r="H366" s="1239"/>
      <c r="I366" s="2" t="s">
        <v>2459</v>
      </c>
      <c r="N366" s="34"/>
      <c r="O366" s="34"/>
      <c r="P366" s="34"/>
      <c r="Q366" s="34"/>
      <c r="R366" s="34"/>
      <c r="S366" s="34"/>
      <c r="T366" s="34"/>
    </row>
    <row r="367" spans="1:28">
      <c r="D367" s="34" t="s">
        <v>2458</v>
      </c>
      <c r="E367" s="34"/>
      <c r="F367" s="98"/>
      <c r="G367" s="98"/>
      <c r="H367" s="98"/>
      <c r="I367" s="98"/>
      <c r="J367" s="98"/>
      <c r="K367" s="34"/>
      <c r="L367" s="34"/>
      <c r="M367" s="34"/>
      <c r="N367" s="34"/>
      <c r="O367" s="34"/>
      <c r="P367" s="34"/>
      <c r="Q367" s="34"/>
      <c r="R367" s="34"/>
      <c r="S367" s="34"/>
      <c r="T367" s="34"/>
      <c r="U367" s="34"/>
      <c r="V367" s="34"/>
      <c r="W367" s="34"/>
      <c r="X367" s="34"/>
      <c r="Y367" s="34"/>
      <c r="Z367" s="34"/>
      <c r="AA367" s="34"/>
      <c r="AB367" s="34"/>
    </row>
    <row r="368" spans="1:28" ht="18" customHeight="1">
      <c r="C368" s="1238"/>
      <c r="D368" s="1238"/>
      <c r="E368" s="1238"/>
      <c r="F368" s="98"/>
      <c r="G368" s="144"/>
      <c r="H368" s="98"/>
      <c r="I368" s="98"/>
      <c r="J368" s="98"/>
      <c r="K368" s="34"/>
      <c r="L368" s="34"/>
      <c r="M368" s="34"/>
      <c r="N368" s="34"/>
      <c r="O368" s="34"/>
      <c r="P368" s="34"/>
      <c r="Q368" s="34"/>
      <c r="R368" s="34"/>
      <c r="S368" s="34"/>
      <c r="T368" s="34"/>
      <c r="U368" s="34"/>
      <c r="V368" s="34"/>
      <c r="W368" s="34"/>
      <c r="X368" s="34"/>
      <c r="Y368" s="34"/>
      <c r="Z368" s="34"/>
      <c r="AA368" s="34"/>
    </row>
    <row r="369" spans="2:20" ht="13.5" customHeight="1">
      <c r="C369" s="506"/>
      <c r="D369" s="1241" t="s">
        <v>77</v>
      </c>
      <c r="E369" s="506"/>
      <c r="F369" s="98"/>
      <c r="G369" s="145"/>
      <c r="H369" s="98"/>
      <c r="I369" s="98"/>
      <c r="J369" s="98"/>
      <c r="K369" s="34"/>
      <c r="L369" s="34"/>
      <c r="M369" s="34"/>
      <c r="N369" s="34"/>
      <c r="O369" s="34"/>
      <c r="P369" s="34"/>
      <c r="Q369" s="34"/>
      <c r="R369" s="34"/>
      <c r="S369" s="34"/>
      <c r="T369" s="34"/>
    </row>
    <row r="370" spans="2:20" ht="9.75" customHeight="1">
      <c r="D370" s="1242"/>
      <c r="E370" s="34"/>
      <c r="F370" s="34"/>
      <c r="G370" s="36"/>
      <c r="H370" s="34"/>
      <c r="I370" s="34"/>
      <c r="J370" s="34"/>
      <c r="K370" s="34"/>
      <c r="L370" s="34"/>
      <c r="M370" s="34"/>
      <c r="N370" s="34"/>
      <c r="O370" s="34"/>
      <c r="P370" s="34"/>
      <c r="Q370" s="34"/>
      <c r="R370" s="34"/>
      <c r="S370" s="34"/>
      <c r="T370" s="34"/>
    </row>
    <row r="371" spans="2:20" ht="13.5" customHeight="1">
      <c r="D371" s="2" t="s">
        <v>2709</v>
      </c>
      <c r="E371" s="34"/>
      <c r="F371" s="34"/>
      <c r="G371" s="36"/>
      <c r="H371" s="34"/>
      <c r="I371" s="34" t="s">
        <v>111</v>
      </c>
      <c r="J371" s="34"/>
      <c r="K371" s="34"/>
      <c r="L371" s="34"/>
      <c r="M371" s="34"/>
      <c r="N371" s="34"/>
      <c r="O371" s="34"/>
      <c r="P371" s="34"/>
      <c r="Q371" s="34"/>
      <c r="R371" s="34"/>
      <c r="S371" s="34"/>
      <c r="T371" s="34"/>
    </row>
    <row r="372" spans="2:20" ht="13.5" customHeight="1">
      <c r="D372" s="2" t="s">
        <v>455</v>
      </c>
      <c r="E372" s="34"/>
      <c r="F372" s="34"/>
      <c r="G372" s="36"/>
      <c r="H372" s="34"/>
      <c r="I372" s="34" t="s">
        <v>112</v>
      </c>
      <c r="J372" s="34"/>
      <c r="K372" s="34"/>
      <c r="L372" s="34"/>
      <c r="M372" s="118" t="s">
        <v>534</v>
      </c>
      <c r="N372" s="34"/>
      <c r="O372" s="34"/>
      <c r="P372" s="34"/>
      <c r="Q372" s="34"/>
      <c r="R372" s="34"/>
      <c r="S372" s="34"/>
      <c r="T372" s="34"/>
    </row>
    <row r="373" spans="2:20" s="35" customFormat="1" ht="18" customHeight="1">
      <c r="B373" s="130" t="s">
        <v>474</v>
      </c>
      <c r="D373" s="34"/>
      <c r="E373" s="34"/>
      <c r="F373" s="36"/>
      <c r="G373" s="34"/>
      <c r="H373" s="34"/>
      <c r="I373" s="34"/>
      <c r="J373" s="34"/>
      <c r="K373" s="34"/>
      <c r="L373" s="34"/>
      <c r="M373" s="34"/>
      <c r="N373" s="34"/>
      <c r="O373" s="34"/>
      <c r="P373" s="34"/>
      <c r="Q373" s="34"/>
      <c r="R373" s="34"/>
      <c r="S373" s="34"/>
      <c r="T373" s="34"/>
    </row>
    <row r="374" spans="2:20" s="35" customFormat="1" ht="18" customHeight="1">
      <c r="B374" s="35" t="s">
        <v>412</v>
      </c>
      <c r="D374" s="131"/>
      <c r="J374" s="132"/>
    </row>
    <row r="375" spans="2:20" ht="13.5" customHeight="1">
      <c r="D375" s="3"/>
      <c r="H375" s="133" t="s">
        <v>417</v>
      </c>
      <c r="I375" s="134" t="str">
        <f>IF(G237&lt;&gt;"気体","kg","N㎥")</f>
        <v>kg</v>
      </c>
      <c r="J375" s="135" t="s">
        <v>418</v>
      </c>
    </row>
    <row r="376" spans="2:20" ht="30" customHeight="1">
      <c r="B376" s="1287" t="s">
        <v>413</v>
      </c>
      <c r="C376" s="1287"/>
      <c r="D376" s="1287" t="s">
        <v>414</v>
      </c>
      <c r="E376" s="1295" t="s">
        <v>415</v>
      </c>
      <c r="F376" s="1296"/>
      <c r="G376" s="1296"/>
      <c r="H376" s="1296"/>
      <c r="I376" s="1296"/>
      <c r="J376" s="1297"/>
    </row>
    <row r="377" spans="2:20" ht="30" customHeight="1">
      <c r="B377" s="1288"/>
      <c r="C377" s="1288"/>
      <c r="D377" s="1288"/>
      <c r="E377" s="111"/>
      <c r="F377" s="111"/>
      <c r="G377" s="111"/>
      <c r="H377" s="111"/>
      <c r="I377" s="111"/>
      <c r="J377" s="93" t="s">
        <v>416</v>
      </c>
    </row>
    <row r="378" spans="2:20" ht="30" customHeight="1">
      <c r="B378" s="1281" t="s">
        <v>419</v>
      </c>
      <c r="C378" s="1282"/>
      <c r="D378" s="112"/>
      <c r="E378" s="112"/>
      <c r="F378" s="112"/>
      <c r="G378" s="112"/>
      <c r="H378" s="112"/>
      <c r="I378" s="112"/>
      <c r="J378" s="113">
        <f t="shared" ref="J378:J392" si="2">SUM(E378:I378)</f>
        <v>0</v>
      </c>
    </row>
    <row r="379" spans="2:20" ht="30" customHeight="1">
      <c r="B379" s="1283" t="s">
        <v>420</v>
      </c>
      <c r="C379" s="1284"/>
      <c r="D379" s="114"/>
      <c r="E379" s="114"/>
      <c r="F379" s="114"/>
      <c r="G379" s="114"/>
      <c r="H379" s="114"/>
      <c r="I379" s="114"/>
      <c r="J379" s="115">
        <f t="shared" si="2"/>
        <v>0</v>
      </c>
    </row>
    <row r="380" spans="2:20" ht="30" customHeight="1">
      <c r="B380" s="1283" t="s">
        <v>421</v>
      </c>
      <c r="C380" s="1284"/>
      <c r="D380" s="114"/>
      <c r="E380" s="114"/>
      <c r="F380" s="114"/>
      <c r="G380" s="114"/>
      <c r="H380" s="114"/>
      <c r="I380" s="114"/>
      <c r="J380" s="115">
        <f t="shared" si="2"/>
        <v>0</v>
      </c>
    </row>
    <row r="381" spans="2:20" ht="30" customHeight="1">
      <c r="B381" s="1283" t="s">
        <v>422</v>
      </c>
      <c r="C381" s="1284"/>
      <c r="D381" s="114"/>
      <c r="E381" s="114"/>
      <c r="F381" s="114"/>
      <c r="G381" s="114"/>
      <c r="H381" s="114"/>
      <c r="I381" s="114"/>
      <c r="J381" s="115">
        <f t="shared" si="2"/>
        <v>0</v>
      </c>
    </row>
    <row r="382" spans="2:20" ht="30" customHeight="1">
      <c r="B382" s="1283" t="s">
        <v>423</v>
      </c>
      <c r="C382" s="1284"/>
      <c r="D382" s="114"/>
      <c r="E382" s="114"/>
      <c r="F382" s="114"/>
      <c r="G382" s="114"/>
      <c r="H382" s="114"/>
      <c r="I382" s="114"/>
      <c r="J382" s="115">
        <f t="shared" si="2"/>
        <v>0</v>
      </c>
    </row>
    <row r="383" spans="2:20" ht="30" customHeight="1">
      <c r="B383" s="1283" t="s">
        <v>424</v>
      </c>
      <c r="C383" s="1284"/>
      <c r="D383" s="114"/>
      <c r="E383" s="114"/>
      <c r="F383" s="114"/>
      <c r="G383" s="114"/>
      <c r="H383" s="114"/>
      <c r="I383" s="114"/>
      <c r="J383" s="115">
        <f t="shared" si="2"/>
        <v>0</v>
      </c>
    </row>
    <row r="384" spans="2:20" ht="30" customHeight="1">
      <c r="B384" s="1283" t="s">
        <v>425</v>
      </c>
      <c r="C384" s="1284"/>
      <c r="D384" s="114"/>
      <c r="E384" s="114"/>
      <c r="F384" s="114"/>
      <c r="G384" s="114"/>
      <c r="H384" s="114"/>
      <c r="I384" s="114"/>
      <c r="J384" s="115">
        <f t="shared" si="2"/>
        <v>0</v>
      </c>
    </row>
    <row r="385" spans="2:20" ht="30" customHeight="1">
      <c r="B385" s="1283" t="s">
        <v>426</v>
      </c>
      <c r="C385" s="1284"/>
      <c r="D385" s="114"/>
      <c r="E385" s="114"/>
      <c r="F385" s="114"/>
      <c r="G385" s="114"/>
      <c r="H385" s="114"/>
      <c r="I385" s="114"/>
      <c r="J385" s="115">
        <f t="shared" si="2"/>
        <v>0</v>
      </c>
    </row>
    <row r="386" spans="2:20" ht="30" customHeight="1">
      <c r="B386" s="1283" t="s">
        <v>427</v>
      </c>
      <c r="C386" s="1284"/>
      <c r="D386" s="114"/>
      <c r="E386" s="114"/>
      <c r="F386" s="114"/>
      <c r="G386" s="114"/>
      <c r="H386" s="114"/>
      <c r="I386" s="114"/>
      <c r="J386" s="115">
        <f t="shared" si="2"/>
        <v>0</v>
      </c>
    </row>
    <row r="387" spans="2:20" ht="30" customHeight="1">
      <c r="B387" s="1283" t="s">
        <v>428</v>
      </c>
      <c r="C387" s="1284"/>
      <c r="D387" s="114"/>
      <c r="E387" s="114"/>
      <c r="F387" s="114"/>
      <c r="G387" s="114"/>
      <c r="H387" s="114"/>
      <c r="I387" s="114"/>
      <c r="J387" s="115">
        <f t="shared" si="2"/>
        <v>0</v>
      </c>
    </row>
    <row r="388" spans="2:20" ht="30" customHeight="1">
      <c r="B388" s="1283" t="s">
        <v>429</v>
      </c>
      <c r="C388" s="1284"/>
      <c r="D388" s="114"/>
      <c r="E388" s="114"/>
      <c r="F388" s="114"/>
      <c r="G388" s="114"/>
      <c r="H388" s="114"/>
      <c r="I388" s="114"/>
      <c r="J388" s="115">
        <f t="shared" si="2"/>
        <v>0</v>
      </c>
    </row>
    <row r="389" spans="2:20" ht="30" customHeight="1">
      <c r="B389" s="1283" t="s">
        <v>430</v>
      </c>
      <c r="C389" s="1284"/>
      <c r="D389" s="114"/>
      <c r="E389" s="114"/>
      <c r="F389" s="114"/>
      <c r="G389" s="114"/>
      <c r="H389" s="114"/>
      <c r="I389" s="114"/>
      <c r="J389" s="115">
        <f t="shared" si="2"/>
        <v>0</v>
      </c>
    </row>
    <row r="390" spans="2:20" ht="30" customHeight="1">
      <c r="B390" s="1283" t="s">
        <v>431</v>
      </c>
      <c r="C390" s="1284"/>
      <c r="D390" s="114"/>
      <c r="E390" s="114"/>
      <c r="F390" s="114"/>
      <c r="G390" s="114"/>
      <c r="H390" s="114"/>
      <c r="I390" s="114"/>
      <c r="J390" s="115">
        <f t="shared" si="2"/>
        <v>0</v>
      </c>
    </row>
    <row r="391" spans="2:20" ht="30" customHeight="1">
      <c r="B391" s="1283" t="s">
        <v>432</v>
      </c>
      <c r="C391" s="1284"/>
      <c r="D391" s="114"/>
      <c r="E391" s="114"/>
      <c r="F391" s="114"/>
      <c r="G391" s="114"/>
      <c r="H391" s="114"/>
      <c r="I391" s="114"/>
      <c r="J391" s="115">
        <f t="shared" si="2"/>
        <v>0</v>
      </c>
    </row>
    <row r="392" spans="2:20" ht="30" customHeight="1">
      <c r="B392" s="1292" t="s">
        <v>433</v>
      </c>
      <c r="C392" s="1293"/>
      <c r="D392" s="116"/>
      <c r="E392" s="116"/>
      <c r="F392" s="116"/>
      <c r="G392" s="116"/>
      <c r="H392" s="116"/>
      <c r="I392" s="116"/>
      <c r="J392" s="117">
        <f t="shared" si="2"/>
        <v>0</v>
      </c>
    </row>
    <row r="393" spans="2:20" ht="13.5" customHeight="1"/>
    <row r="394" spans="2:20" ht="18" customHeight="1">
      <c r="C394" s="2" t="s">
        <v>434</v>
      </c>
      <c r="E394" s="25"/>
      <c r="F394" s="1294">
        <f>MAX(D378:D392)</f>
        <v>0</v>
      </c>
      <c r="G394" s="1294"/>
    </row>
    <row r="395" spans="2:20" ht="13.5" customHeight="1">
      <c r="F395" s="71"/>
      <c r="G395" s="71"/>
    </row>
    <row r="396" spans="2:20" ht="18" customHeight="1">
      <c r="C396" s="2" t="s">
        <v>435</v>
      </c>
      <c r="F396" s="1294">
        <f>MAX(J378:J392)</f>
        <v>0</v>
      </c>
      <c r="G396" s="1294"/>
      <c r="K396" s="48"/>
    </row>
    <row r="397" spans="2:20" ht="13.5" customHeight="1">
      <c r="F397" s="71"/>
      <c r="G397" s="71"/>
      <c r="K397" s="48"/>
    </row>
    <row r="398" spans="2:20" ht="18" customHeight="1">
      <c r="C398" s="2" t="s">
        <v>436</v>
      </c>
      <c r="F398" s="1298" t="str">
        <f>IF(D378="","",F396/F394*100)</f>
        <v/>
      </c>
      <c r="G398" s="1298"/>
      <c r="H398" s="2" t="s">
        <v>392</v>
      </c>
      <c r="K398" s="48"/>
    </row>
    <row r="399" spans="2:20" ht="13.5" customHeight="1">
      <c r="D399" s="34"/>
      <c r="E399" s="34"/>
      <c r="F399" s="36"/>
      <c r="G399" s="34"/>
      <c r="H399" s="34"/>
      <c r="I399" s="34"/>
      <c r="J399" s="34"/>
      <c r="K399" s="34"/>
      <c r="L399" s="34"/>
      <c r="M399" s="34"/>
      <c r="N399" s="34"/>
      <c r="O399" s="34"/>
      <c r="P399" s="34"/>
      <c r="Q399" s="34"/>
      <c r="R399" s="34"/>
      <c r="S399" s="34"/>
      <c r="T399" s="34"/>
    </row>
    <row r="400" spans="2:20" ht="13.5" customHeight="1">
      <c r="B400" s="2" t="s">
        <v>77</v>
      </c>
      <c r="C400" s="34"/>
      <c r="D400" s="34"/>
      <c r="E400" s="36"/>
      <c r="F400" s="34"/>
      <c r="G400" s="34"/>
      <c r="H400" s="34"/>
      <c r="I400" s="34"/>
      <c r="J400" s="34"/>
      <c r="K400" s="34"/>
      <c r="L400" s="34"/>
      <c r="M400" s="34"/>
      <c r="N400" s="34"/>
      <c r="O400" s="34"/>
      <c r="P400" s="34"/>
      <c r="Q400" s="34"/>
      <c r="R400" s="34"/>
      <c r="S400" s="34"/>
    </row>
    <row r="401" spans="2:20" ht="13.5" customHeight="1">
      <c r="C401" s="2" t="s">
        <v>410</v>
      </c>
      <c r="D401" s="34"/>
      <c r="E401" s="34"/>
      <c r="F401" s="36"/>
      <c r="G401" s="34"/>
      <c r="H401" s="34" t="s">
        <v>496</v>
      </c>
      <c r="I401" s="34"/>
      <c r="J401" s="34"/>
      <c r="K401" s="34"/>
      <c r="L401" s="34"/>
      <c r="M401" s="34"/>
      <c r="N401" s="34"/>
      <c r="O401" s="34"/>
      <c r="P401" s="34"/>
      <c r="Q401" s="34"/>
      <c r="R401" s="34"/>
      <c r="S401" s="34"/>
      <c r="T401" s="34"/>
    </row>
    <row r="402" spans="2:20" ht="13.5" customHeight="1">
      <c r="C402" s="2" t="s">
        <v>411</v>
      </c>
      <c r="D402" s="34"/>
      <c r="E402" s="34"/>
      <c r="F402" s="36"/>
      <c r="G402" s="34"/>
      <c r="H402" s="34" t="s">
        <v>3026</v>
      </c>
      <c r="I402" s="34"/>
      <c r="J402" s="34"/>
      <c r="K402" s="34"/>
      <c r="L402" s="34"/>
      <c r="M402" s="34"/>
      <c r="N402" s="34"/>
      <c r="O402" s="34"/>
      <c r="P402" s="34"/>
      <c r="Q402" s="34"/>
      <c r="R402" s="34"/>
      <c r="S402" s="34"/>
      <c r="T402" s="34"/>
    </row>
    <row r="403" spans="2:20" ht="13.5" customHeight="1">
      <c r="D403" s="34"/>
      <c r="E403" s="34"/>
      <c r="F403" s="36"/>
      <c r="G403" s="34"/>
      <c r="H403" s="34"/>
      <c r="I403" s="34"/>
      <c r="J403" s="34"/>
      <c r="K403" s="34"/>
      <c r="L403" s="34"/>
      <c r="M403" s="34"/>
      <c r="N403" s="34"/>
      <c r="O403" s="34"/>
      <c r="P403" s="34"/>
      <c r="Q403" s="34"/>
      <c r="R403" s="34"/>
      <c r="S403" s="34"/>
      <c r="T403" s="34"/>
    </row>
    <row r="404" spans="2:20" ht="13.5" customHeight="1">
      <c r="D404" s="34"/>
      <c r="E404" s="34"/>
      <c r="F404" s="36"/>
      <c r="G404" s="34"/>
      <c r="H404" s="34"/>
      <c r="I404" s="34"/>
      <c r="J404" s="34"/>
      <c r="K404" s="34"/>
      <c r="L404" s="34"/>
      <c r="M404" s="34"/>
      <c r="N404" s="34"/>
      <c r="O404" s="34"/>
      <c r="P404" s="34"/>
      <c r="Q404" s="34"/>
      <c r="R404" s="34"/>
      <c r="S404" s="34"/>
      <c r="T404" s="34"/>
    </row>
    <row r="405" spans="2:20" ht="13.5" customHeight="1">
      <c r="D405" s="34"/>
      <c r="E405" s="34"/>
      <c r="F405" s="36"/>
      <c r="G405" s="34"/>
      <c r="H405" s="34"/>
      <c r="I405" s="34"/>
      <c r="J405" s="34"/>
      <c r="K405" s="34"/>
      <c r="L405" s="34"/>
      <c r="M405" s="34"/>
      <c r="N405" s="34"/>
      <c r="O405" s="34"/>
      <c r="P405" s="34"/>
      <c r="Q405" s="34"/>
      <c r="R405" s="34"/>
      <c r="S405" s="34"/>
      <c r="T405" s="34"/>
    </row>
    <row r="406" spans="2:20" ht="13.5" customHeight="1">
      <c r="D406" s="34"/>
      <c r="E406" s="34"/>
      <c r="F406" s="36"/>
      <c r="G406" s="34"/>
      <c r="H406" s="34"/>
      <c r="I406" s="34"/>
      <c r="J406" s="34"/>
      <c r="K406" s="34"/>
      <c r="L406" s="34"/>
      <c r="M406" s="34"/>
      <c r="N406" s="34"/>
      <c r="O406" s="34"/>
      <c r="P406" s="34"/>
      <c r="Q406" s="34"/>
      <c r="R406" s="34"/>
      <c r="S406" s="34"/>
      <c r="T406" s="34"/>
    </row>
    <row r="407" spans="2:20" ht="13.5" customHeight="1">
      <c r="D407" s="34"/>
      <c r="E407" s="34"/>
      <c r="F407" s="36"/>
      <c r="G407" s="34"/>
      <c r="H407" s="34"/>
      <c r="I407" s="34"/>
      <c r="J407" s="34"/>
      <c r="K407" s="34"/>
      <c r="L407" s="34"/>
      <c r="M407" s="34"/>
      <c r="N407" s="34"/>
      <c r="O407" s="34"/>
      <c r="P407" s="34"/>
      <c r="Q407" s="34"/>
      <c r="R407" s="34"/>
      <c r="S407" s="34"/>
      <c r="T407" s="34"/>
    </row>
    <row r="408" spans="2:20" ht="13.5" customHeight="1">
      <c r="D408" s="34"/>
      <c r="E408" s="34"/>
      <c r="F408" s="36"/>
      <c r="G408" s="34"/>
      <c r="H408" s="34"/>
      <c r="I408" s="34"/>
      <c r="J408" s="34"/>
      <c r="K408" s="34"/>
      <c r="L408" s="34"/>
      <c r="M408" s="34"/>
      <c r="N408" s="34"/>
      <c r="O408" s="34"/>
      <c r="P408" s="34"/>
      <c r="Q408" s="34"/>
      <c r="R408" s="34"/>
      <c r="S408" s="34"/>
      <c r="T408" s="34"/>
    </row>
    <row r="409" spans="2:20" ht="13.5" hidden="1" customHeight="1">
      <c r="D409" s="34"/>
      <c r="E409" s="34"/>
      <c r="F409" s="36"/>
      <c r="G409" s="34"/>
      <c r="H409" s="34"/>
      <c r="I409" s="34"/>
      <c r="J409" s="34"/>
      <c r="K409" s="34"/>
      <c r="L409" s="34"/>
      <c r="M409" s="34"/>
      <c r="N409" s="34"/>
      <c r="O409" s="34"/>
      <c r="P409" s="34"/>
      <c r="Q409" s="34"/>
      <c r="R409" s="34"/>
      <c r="S409" s="34"/>
      <c r="T409" s="34"/>
    </row>
    <row r="410" spans="2:20" ht="13.5" hidden="1" customHeight="1">
      <c r="D410" s="34"/>
      <c r="E410" s="34"/>
      <c r="F410" s="36"/>
      <c r="G410" s="34"/>
      <c r="H410" s="34"/>
      <c r="I410" s="34"/>
      <c r="J410" s="34"/>
      <c r="K410" s="34"/>
      <c r="L410" s="34"/>
      <c r="M410" s="34"/>
      <c r="N410" s="34"/>
      <c r="O410" s="34"/>
      <c r="P410" s="34"/>
      <c r="Q410" s="34"/>
      <c r="R410" s="34"/>
      <c r="S410" s="34"/>
      <c r="T410" s="34"/>
    </row>
    <row r="411" spans="2:20" ht="13.5" customHeight="1">
      <c r="B411" s="2" t="s">
        <v>483</v>
      </c>
      <c r="D411" s="34"/>
      <c r="E411" s="34"/>
      <c r="F411" s="36"/>
      <c r="G411" s="34"/>
      <c r="H411" s="34"/>
      <c r="I411" s="34"/>
      <c r="J411" s="34"/>
      <c r="K411" s="34"/>
      <c r="L411" s="34"/>
      <c r="M411" s="34"/>
      <c r="N411" s="34"/>
      <c r="O411" s="34"/>
      <c r="P411" s="34"/>
      <c r="Q411" s="34"/>
      <c r="R411" s="34"/>
      <c r="S411" s="34"/>
      <c r="T411" s="34"/>
    </row>
    <row r="412" spans="2:20" ht="18" customHeight="1">
      <c r="C412" s="2" t="s">
        <v>98</v>
      </c>
      <c r="N412" s="34"/>
    </row>
    <row r="413" spans="2:20" ht="75" customHeight="1">
      <c r="D413" s="1104"/>
      <c r="E413" s="1105"/>
      <c r="F413" s="1105"/>
      <c r="G413" s="1105"/>
      <c r="H413" s="1105"/>
      <c r="I413" s="1105"/>
      <c r="J413" s="1106"/>
    </row>
    <row r="414" spans="2:20" ht="13.5" customHeight="1">
      <c r="D414" s="11"/>
      <c r="E414" s="11"/>
      <c r="F414" s="11"/>
      <c r="G414" s="11"/>
      <c r="H414" s="11"/>
      <c r="I414" s="11"/>
      <c r="J414" s="11"/>
    </row>
    <row r="415" spans="2:20">
      <c r="D415" s="2" t="s">
        <v>77</v>
      </c>
      <c r="E415" s="34"/>
    </row>
    <row r="416" spans="2:20">
      <c r="D416" s="2" t="s">
        <v>2378</v>
      </c>
      <c r="E416" s="34"/>
      <c r="G416" s="34" t="s">
        <v>2377</v>
      </c>
    </row>
    <row r="418" spans="2:30">
      <c r="B418" s="139"/>
      <c r="C418" s="2" t="s">
        <v>2787</v>
      </c>
      <c r="D418" s="176"/>
      <c r="E418" s="176"/>
      <c r="F418" s="177"/>
      <c r="G418" s="176"/>
      <c r="H418" s="176"/>
      <c r="I418" s="139"/>
      <c r="J418" s="139"/>
      <c r="K418" s="139"/>
      <c r="L418" s="180"/>
      <c r="M418" s="180"/>
      <c r="N418" s="48"/>
      <c r="O418" s="48"/>
      <c r="P418" s="48"/>
      <c r="Q418" s="48"/>
      <c r="R418" s="48"/>
      <c r="S418" s="48"/>
      <c r="T418" s="48"/>
      <c r="U418" s="48"/>
      <c r="V418" s="48"/>
      <c r="W418" s="48"/>
      <c r="X418" s="48"/>
      <c r="Y418" s="27"/>
      <c r="AA418" s="139"/>
      <c r="AB418" s="180"/>
      <c r="AC418" s="27"/>
      <c r="AD418" s="27"/>
    </row>
    <row r="419" spans="2:30">
      <c r="B419" s="139"/>
      <c r="C419" s="139"/>
      <c r="D419" s="139"/>
      <c r="E419" s="139"/>
      <c r="F419" s="139"/>
      <c r="G419" s="139"/>
      <c r="H419" s="139"/>
      <c r="I419" s="139"/>
      <c r="J419" s="139"/>
      <c r="K419" s="139"/>
      <c r="L419" s="180"/>
      <c r="M419" s="180"/>
      <c r="N419" s="48"/>
      <c r="O419" s="48"/>
      <c r="P419" s="48"/>
      <c r="Q419" s="48"/>
      <c r="R419" s="48"/>
      <c r="S419" s="48"/>
      <c r="T419" s="48"/>
      <c r="U419" s="48"/>
      <c r="V419" s="48"/>
      <c r="W419" s="48"/>
      <c r="X419" s="48"/>
      <c r="Y419" s="27"/>
      <c r="AA419" s="139"/>
      <c r="AB419" s="180"/>
      <c r="AC419" s="27"/>
      <c r="AD419" s="27"/>
    </row>
    <row r="420" spans="2:30" ht="14.4" customHeight="1">
      <c r="B420" s="139"/>
      <c r="C420" s="550"/>
      <c r="E420" s="552" t="s">
        <v>2804</v>
      </c>
      <c r="F420" s="1163"/>
      <c r="G420" s="1163"/>
      <c r="H420" s="550" t="s">
        <v>2793</v>
      </c>
      <c r="I420" s="550"/>
      <c r="J420" s="551"/>
      <c r="K420" s="139"/>
      <c r="L420" s="180"/>
      <c r="M420" s="182"/>
      <c r="N420" s="48"/>
      <c r="O420" s="48"/>
      <c r="P420" s="48"/>
      <c r="Q420" s="48"/>
      <c r="R420" s="48"/>
      <c r="S420" s="48"/>
      <c r="T420" s="48"/>
      <c r="U420" s="48"/>
      <c r="V420" s="48"/>
      <c r="W420" s="48"/>
      <c r="X420" s="48"/>
      <c r="Y420" s="27"/>
      <c r="AA420" s="139"/>
      <c r="AB420" s="180"/>
      <c r="AC420" s="27"/>
      <c r="AD420" s="27"/>
    </row>
    <row r="421" spans="2:30" ht="14.4" customHeight="1">
      <c r="B421" s="139"/>
      <c r="C421" s="550"/>
      <c r="E421" s="552" t="s">
        <v>2805</v>
      </c>
      <c r="F421" s="1108"/>
      <c r="G421" s="1108"/>
      <c r="H421" s="550" t="s">
        <v>2793</v>
      </c>
      <c r="I421" s="550"/>
      <c r="J421" s="551"/>
      <c r="K421" s="176"/>
      <c r="L421" s="181"/>
      <c r="M421" s="181"/>
      <c r="N421" s="160"/>
      <c r="O421" s="160"/>
      <c r="P421" s="160"/>
      <c r="Q421" s="160"/>
      <c r="R421" s="160"/>
      <c r="S421" s="160"/>
      <c r="T421" s="160"/>
      <c r="U421" s="48"/>
      <c r="V421" s="48"/>
      <c r="W421" s="48"/>
      <c r="X421" s="48"/>
      <c r="Y421" s="27"/>
      <c r="AA421" s="176"/>
      <c r="AB421" s="181"/>
      <c r="AC421" s="27"/>
      <c r="AD421" s="27"/>
    </row>
    <row r="422" spans="2:30" ht="14.4" customHeight="1">
      <c r="B422" s="139"/>
      <c r="C422" s="550"/>
      <c r="E422" s="552" t="s">
        <v>2788</v>
      </c>
      <c r="F422" s="1108"/>
      <c r="G422" s="1108"/>
      <c r="H422" s="550" t="s">
        <v>67</v>
      </c>
      <c r="I422" s="550"/>
      <c r="J422" s="551"/>
      <c r="K422" s="176"/>
      <c r="L422" s="181"/>
      <c r="M422" s="181"/>
      <c r="N422" s="160"/>
      <c r="O422" s="160"/>
      <c r="P422" s="160"/>
      <c r="Q422" s="160"/>
      <c r="R422" s="160"/>
      <c r="S422" s="160"/>
      <c r="T422" s="160"/>
      <c r="U422" s="48"/>
      <c r="V422" s="48"/>
      <c r="W422" s="48"/>
      <c r="X422" s="48"/>
      <c r="Y422" s="27"/>
      <c r="AA422" s="176"/>
      <c r="AB422" s="181"/>
      <c r="AC422" s="27"/>
      <c r="AD422" s="27"/>
    </row>
    <row r="423" spans="2:30" ht="14.4" customHeight="1">
      <c r="B423" s="139"/>
      <c r="C423" s="550"/>
      <c r="E423" s="552" t="s">
        <v>2789</v>
      </c>
      <c r="F423" s="1243">
        <f>IF(F420="",0,SUM(F420:G422))</f>
        <v>0</v>
      </c>
      <c r="G423" s="1243"/>
      <c r="H423" s="550" t="s">
        <v>67</v>
      </c>
      <c r="I423" s="550"/>
      <c r="J423" s="551"/>
      <c r="K423" s="176"/>
      <c r="L423" s="181"/>
      <c r="M423" s="181"/>
      <c r="N423" s="160"/>
      <c r="O423" s="160"/>
      <c r="P423" s="160"/>
      <c r="Q423" s="160"/>
      <c r="R423" s="160"/>
      <c r="S423" s="160"/>
      <c r="T423" s="160"/>
      <c r="U423" s="48"/>
      <c r="V423" s="48"/>
      <c r="W423" s="48"/>
      <c r="X423" s="48"/>
      <c r="Y423" s="27"/>
      <c r="AA423" s="176"/>
      <c r="AB423" s="181"/>
      <c r="AC423" s="27"/>
      <c r="AD423" s="27"/>
    </row>
    <row r="424" spans="2:30" ht="14.4" customHeight="1">
      <c r="B424" s="139"/>
      <c r="C424" s="550"/>
      <c r="E424" s="552" t="s">
        <v>2790</v>
      </c>
      <c r="F424" s="1243">
        <f>IF(F420="",0,SUM(F420:G421))</f>
        <v>0</v>
      </c>
      <c r="G424" s="1243"/>
      <c r="H424" s="550" t="s">
        <v>67</v>
      </c>
      <c r="I424" s="550"/>
      <c r="J424" s="551"/>
      <c r="K424" s="176"/>
      <c r="L424" s="181"/>
      <c r="M424" s="181"/>
      <c r="N424" s="160"/>
      <c r="O424" s="160"/>
      <c r="P424" s="160"/>
      <c r="Q424" s="160"/>
      <c r="R424" s="160"/>
      <c r="S424" s="160"/>
      <c r="T424" s="160"/>
      <c r="U424" s="48"/>
      <c r="V424" s="48"/>
      <c r="W424" s="48"/>
      <c r="X424" s="48"/>
      <c r="Y424" s="27"/>
      <c r="AA424" s="176"/>
      <c r="AB424" s="181"/>
      <c r="AC424" s="27"/>
      <c r="AD424" s="27"/>
    </row>
    <row r="425" spans="2:30" ht="14.4" customHeight="1">
      <c r="B425" s="139"/>
      <c r="C425" s="550"/>
      <c r="E425" s="552" t="s">
        <v>2806</v>
      </c>
      <c r="F425" s="1244" t="str">
        <f>IFERROR((F424/F423),"")</f>
        <v/>
      </c>
      <c r="G425" s="1244"/>
      <c r="H425" s="550" t="s">
        <v>392</v>
      </c>
      <c r="I425" s="550"/>
      <c r="J425" s="551"/>
      <c r="K425" s="176"/>
      <c r="L425" s="181"/>
      <c r="M425" s="181"/>
      <c r="N425" s="160"/>
      <c r="O425" s="160"/>
      <c r="P425" s="160"/>
      <c r="Q425" s="160"/>
      <c r="R425" s="160"/>
      <c r="S425" s="160"/>
      <c r="T425" s="160"/>
      <c r="U425" s="48"/>
      <c r="V425" s="48"/>
      <c r="W425" s="48"/>
      <c r="X425" s="48"/>
      <c r="Y425" s="27"/>
      <c r="AA425" s="176"/>
      <c r="AB425" s="181"/>
      <c r="AC425" s="27"/>
      <c r="AD425" s="27"/>
    </row>
    <row r="426" spans="2:30" ht="14.4" customHeight="1">
      <c r="B426" s="139"/>
      <c r="C426" s="550"/>
      <c r="D426" s="554" t="str">
        <f>"※ （２．（１）バイオマス発電システム総出力 "&amp;IF(G31="","　　　",FIXED(G31,1,FALSE))&amp;" kW 以下）"</f>
        <v>※ （２．（１）バイオマス発電システム総出力 　　　 kW 以下）</v>
      </c>
      <c r="E426" s="553"/>
      <c r="F426" s="553"/>
      <c r="G426" s="553"/>
      <c r="H426" s="553"/>
      <c r="I426" s="550"/>
      <c r="J426" s="551"/>
      <c r="K426" s="139"/>
      <c r="L426" s="180"/>
      <c r="M426" s="182"/>
      <c r="N426" s="48"/>
      <c r="O426" s="48"/>
      <c r="P426" s="48"/>
      <c r="Q426" s="48"/>
      <c r="R426" s="48"/>
      <c r="S426" s="48"/>
      <c r="T426" s="48"/>
      <c r="U426" s="48"/>
      <c r="V426" s="48"/>
      <c r="W426" s="48"/>
      <c r="X426" s="48"/>
      <c r="Y426" s="27"/>
      <c r="AA426" s="139"/>
      <c r="AB426" s="180"/>
      <c r="AC426" s="27"/>
      <c r="AD426" s="27"/>
    </row>
    <row r="427" spans="2:30" ht="18" customHeight="1">
      <c r="B427" s="2" t="s">
        <v>2359</v>
      </c>
    </row>
    <row r="428" spans="2:30">
      <c r="B428" s="2" t="s">
        <v>99</v>
      </c>
    </row>
    <row r="429" spans="2:30">
      <c r="C429" s="2" t="s">
        <v>2710</v>
      </c>
    </row>
    <row r="430" spans="2:30" ht="13.5" customHeight="1">
      <c r="O430" s="84"/>
    </row>
    <row r="431" spans="2:30" ht="13.5" customHeight="1">
      <c r="B431" s="2" t="s">
        <v>2360</v>
      </c>
      <c r="N431" s="84"/>
      <c r="O431" s="84"/>
    </row>
    <row r="432" spans="2:30" ht="18" customHeight="1">
      <c r="C432" s="2" t="s">
        <v>2710</v>
      </c>
      <c r="N432" s="84"/>
      <c r="O432" s="84"/>
    </row>
    <row r="433" spans="2:30">
      <c r="N433" s="84"/>
      <c r="O433" s="84"/>
    </row>
    <row r="434" spans="2:30">
      <c r="M434" s="84"/>
      <c r="N434" s="84"/>
      <c r="O434" s="84"/>
    </row>
    <row r="435" spans="2:30" ht="18" customHeight="1"/>
    <row r="439" spans="2:30">
      <c r="N439" s="84"/>
    </row>
    <row r="441" spans="2:30">
      <c r="N441" s="84"/>
      <c r="O441" s="84"/>
    </row>
    <row r="442" spans="2:30">
      <c r="M442" s="84"/>
    </row>
    <row r="443" spans="2:30">
      <c r="M443" s="84"/>
    </row>
    <row r="444" spans="2:30" ht="18" customHeight="1">
      <c r="B444" s="2" t="s">
        <v>2395</v>
      </c>
      <c r="L444" s="48"/>
      <c r="M444" s="48"/>
      <c r="N444" s="48"/>
      <c r="O444" s="48"/>
      <c r="P444" s="48"/>
      <c r="Q444" s="48"/>
      <c r="R444" s="48"/>
      <c r="S444" s="48"/>
      <c r="T444" s="48"/>
      <c r="U444" s="48"/>
      <c r="V444" s="48"/>
      <c r="W444" s="48"/>
      <c r="X444" s="48"/>
      <c r="Y444" s="27"/>
      <c r="AB444" s="48"/>
      <c r="AC444" s="27"/>
      <c r="AD444" s="27"/>
    </row>
    <row r="445" spans="2:30" ht="13.5" customHeight="1">
      <c r="L445" s="48"/>
      <c r="M445" s="48"/>
      <c r="N445" s="48"/>
      <c r="O445" s="48"/>
      <c r="P445" s="48"/>
      <c r="Q445" s="48"/>
      <c r="R445" s="48"/>
      <c r="S445" s="48"/>
      <c r="T445" s="48"/>
      <c r="U445" s="48"/>
      <c r="V445" s="48"/>
      <c r="W445" s="48"/>
      <c r="X445" s="48"/>
      <c r="Y445" s="27"/>
      <c r="AB445" s="48"/>
      <c r="AC445" s="27"/>
      <c r="AD445" s="27"/>
    </row>
    <row r="446" spans="2:30" ht="13.5" customHeight="1">
      <c r="B446" s="2" t="s">
        <v>2802</v>
      </c>
      <c r="L446" s="48"/>
      <c r="M446" s="48"/>
      <c r="N446" s="48"/>
      <c r="O446" s="48"/>
      <c r="P446" s="48"/>
      <c r="Q446" s="48"/>
      <c r="R446" s="48"/>
      <c r="S446" s="48"/>
      <c r="T446" s="48"/>
      <c r="U446" s="48"/>
      <c r="V446" s="48"/>
      <c r="W446" s="48"/>
      <c r="X446" s="48"/>
      <c r="Y446" s="27"/>
      <c r="AB446" s="48"/>
      <c r="AC446" s="27"/>
      <c r="AD446" s="27"/>
    </row>
    <row r="447" spans="2:30" ht="30" customHeight="1">
      <c r="C447" s="1017" t="s">
        <v>2972</v>
      </c>
      <c r="D447" s="1017"/>
      <c r="E447" s="1017"/>
      <c r="F447" s="1017"/>
      <c r="G447" s="1017"/>
      <c r="H447" s="1017"/>
      <c r="I447" s="1017"/>
      <c r="J447" s="1017"/>
      <c r="L447" s="48"/>
      <c r="M447" s="48"/>
      <c r="N447" s="48"/>
      <c r="O447" s="48"/>
      <c r="P447" s="48"/>
      <c r="Q447" s="48"/>
      <c r="R447" s="48"/>
      <c r="S447" s="48"/>
      <c r="T447" s="48"/>
      <c r="U447" s="48"/>
      <c r="V447" s="48"/>
      <c r="W447" s="48"/>
      <c r="X447" s="48"/>
      <c r="Y447" s="27"/>
      <c r="AB447" s="48"/>
      <c r="AC447" s="27"/>
      <c r="AD447" s="27"/>
    </row>
    <row r="448" spans="2:30" ht="13.5" customHeight="1">
      <c r="B448" s="139"/>
      <c r="C448" s="550"/>
      <c r="D448" s="550"/>
      <c r="E448" s="550"/>
      <c r="F448" s="550"/>
      <c r="G448" s="550"/>
      <c r="H448" s="550"/>
      <c r="I448" s="550"/>
      <c r="J448" s="550"/>
      <c r="K448" s="139"/>
      <c r="L448" s="48"/>
      <c r="M448" s="48"/>
      <c r="N448" s="48"/>
      <c r="O448" s="48"/>
      <c r="P448" s="48"/>
      <c r="Q448" s="48"/>
      <c r="R448" s="48"/>
      <c r="S448" s="48"/>
      <c r="T448" s="48"/>
      <c r="U448" s="48"/>
      <c r="V448" s="48"/>
      <c r="W448" s="48"/>
      <c r="X448" s="48"/>
      <c r="Y448" s="27"/>
      <c r="AB448" s="48"/>
      <c r="AC448" s="27"/>
      <c r="AD448" s="27"/>
    </row>
    <row r="449" spans="2:30" ht="13.5" customHeight="1">
      <c r="B449" s="139"/>
      <c r="C449" s="1200" t="s">
        <v>2794</v>
      </c>
      <c r="D449" s="1201"/>
      <c r="E449" s="1135"/>
      <c r="F449" s="1226"/>
      <c r="G449" s="1135"/>
      <c r="H449" s="1226"/>
      <c r="I449" s="1136" t="s">
        <v>2799</v>
      </c>
      <c r="J449" s="1225"/>
      <c r="K449" s="1225"/>
      <c r="L449" s="1225"/>
      <c r="M449" s="48"/>
      <c r="N449" s="48"/>
      <c r="O449" s="48"/>
      <c r="P449" s="48"/>
      <c r="Q449" s="48"/>
      <c r="R449" s="48"/>
      <c r="S449" s="48"/>
      <c r="T449" s="48"/>
      <c r="U449" s="48"/>
      <c r="V449" s="48"/>
      <c r="W449" s="48"/>
      <c r="X449" s="48"/>
      <c r="Y449" s="27"/>
      <c r="AB449" s="48"/>
      <c r="AC449" s="27"/>
      <c r="AD449" s="27"/>
    </row>
    <row r="450" spans="2:30" ht="13.5" customHeight="1">
      <c r="B450" s="139"/>
      <c r="C450" s="1200" t="s">
        <v>2442</v>
      </c>
      <c r="D450" s="1201"/>
      <c r="E450" s="1107"/>
      <c r="F450" s="1222"/>
      <c r="G450" s="1222"/>
      <c r="H450" s="1222"/>
      <c r="I450" s="877"/>
      <c r="J450" s="877"/>
      <c r="K450" s="877"/>
      <c r="L450" s="1223"/>
      <c r="M450" s="48"/>
      <c r="N450" s="48"/>
      <c r="O450" s="48"/>
      <c r="P450" s="48"/>
      <c r="Q450" s="48"/>
      <c r="R450" s="48"/>
      <c r="S450" s="48"/>
      <c r="T450" s="48"/>
      <c r="U450" s="48"/>
      <c r="V450" s="48"/>
      <c r="W450" s="48"/>
      <c r="X450" s="48"/>
      <c r="Y450" s="27"/>
      <c r="AB450" s="48"/>
      <c r="AC450" s="27"/>
      <c r="AD450" s="27"/>
    </row>
    <row r="451" spans="2:30" ht="13.5" customHeight="1">
      <c r="B451" s="139"/>
      <c r="C451" s="1200" t="s">
        <v>2881</v>
      </c>
      <c r="D451" s="1201"/>
      <c r="E451" s="1107"/>
      <c r="F451" s="1222"/>
      <c r="G451" s="1222"/>
      <c r="H451" s="1222"/>
      <c r="I451" s="877"/>
      <c r="J451" s="877"/>
      <c r="K451" s="877"/>
      <c r="L451" s="1223"/>
      <c r="M451" s="48"/>
      <c r="N451" s="48"/>
      <c r="O451" s="48"/>
      <c r="P451" s="48"/>
      <c r="Q451" s="48"/>
      <c r="R451" s="48"/>
      <c r="S451" s="48"/>
      <c r="T451" s="48"/>
      <c r="U451" s="48"/>
      <c r="V451" s="48"/>
      <c r="W451" s="48"/>
      <c r="X451" s="48"/>
      <c r="Y451" s="27"/>
      <c r="AB451" s="48"/>
      <c r="AC451" s="27"/>
      <c r="AD451" s="27"/>
    </row>
    <row r="452" spans="2:30" ht="13.5" customHeight="1">
      <c r="B452" s="139"/>
      <c r="C452" s="1200" t="s">
        <v>2796</v>
      </c>
      <c r="D452" s="1201"/>
      <c r="E452" s="1107"/>
      <c r="F452" s="877"/>
      <c r="G452" s="877"/>
      <c r="H452" s="877"/>
      <c r="I452" s="877"/>
      <c r="J452" s="877"/>
      <c r="K452" s="877"/>
      <c r="L452" s="1223"/>
      <c r="M452" s="48"/>
      <c r="N452" s="48"/>
      <c r="O452" s="48"/>
      <c r="P452" s="48"/>
      <c r="Q452" s="48"/>
      <c r="R452" s="48"/>
      <c r="S452" s="48"/>
      <c r="T452" s="48"/>
      <c r="U452" s="48"/>
      <c r="V452" s="48"/>
      <c r="W452" s="48"/>
      <c r="X452" s="48"/>
      <c r="Y452" s="27"/>
      <c r="AB452" s="48"/>
      <c r="AC452" s="27"/>
      <c r="AD452" s="27"/>
    </row>
    <row r="453" spans="2:30" ht="13.5" customHeight="1">
      <c r="B453" s="139"/>
      <c r="C453" s="1200" t="s">
        <v>506</v>
      </c>
      <c r="D453" s="1201"/>
      <c r="E453" s="1107"/>
      <c r="F453" s="877"/>
      <c r="G453" s="877"/>
      <c r="H453" s="877"/>
      <c r="I453" s="877"/>
      <c r="J453" s="877"/>
      <c r="K453" s="877"/>
      <c r="L453" s="1223"/>
      <c r="M453" s="48"/>
      <c r="N453" s="48"/>
      <c r="O453" s="48"/>
      <c r="P453" s="48"/>
      <c r="Q453" s="48"/>
      <c r="R453" s="48"/>
      <c r="S453" s="48"/>
      <c r="T453" s="48"/>
      <c r="U453" s="48"/>
      <c r="V453" s="48"/>
      <c r="W453" s="48"/>
      <c r="X453" s="48"/>
      <c r="Y453" s="27"/>
      <c r="AB453" s="48"/>
      <c r="AC453" s="27"/>
      <c r="AD453" s="27"/>
    </row>
    <row r="454" spans="2:30" ht="13.5" customHeight="1">
      <c r="B454" s="139"/>
      <c r="C454" s="1200" t="s">
        <v>2797</v>
      </c>
      <c r="D454" s="1201"/>
      <c r="E454" s="1107"/>
      <c r="F454" s="1222"/>
      <c r="G454" s="1222"/>
      <c r="H454" s="1222"/>
      <c r="I454" s="877"/>
      <c r="J454" s="877"/>
      <c r="K454" s="877"/>
      <c r="L454" s="1223"/>
      <c r="M454" s="48"/>
      <c r="N454" s="48"/>
      <c r="O454" s="48"/>
      <c r="P454" s="48"/>
      <c r="Q454" s="48"/>
      <c r="R454" s="48"/>
      <c r="S454" s="48"/>
      <c r="T454" s="48"/>
      <c r="U454" s="48"/>
      <c r="V454" s="48"/>
      <c r="W454" s="48"/>
      <c r="X454" s="48"/>
      <c r="Y454" s="27"/>
      <c r="AB454" s="48"/>
      <c r="AC454" s="27"/>
      <c r="AD454" s="27"/>
    </row>
    <row r="455" spans="2:30" ht="13.5" customHeight="1">
      <c r="B455" s="139"/>
      <c r="C455" s="1200" t="s">
        <v>507</v>
      </c>
      <c r="D455" s="1201"/>
      <c r="E455" s="1107"/>
      <c r="F455" s="1222"/>
      <c r="G455" s="1222"/>
      <c r="H455" s="1222"/>
      <c r="I455" s="877"/>
      <c r="J455" s="877"/>
      <c r="K455" s="877"/>
      <c r="L455" s="1223"/>
      <c r="M455" s="48"/>
      <c r="N455" s="48"/>
      <c r="O455" s="48"/>
      <c r="P455" s="48"/>
      <c r="Q455" s="48"/>
      <c r="R455" s="48"/>
      <c r="S455" s="48"/>
      <c r="T455" s="48"/>
      <c r="U455" s="48"/>
      <c r="V455" s="48"/>
      <c r="W455" s="48"/>
      <c r="X455" s="48"/>
      <c r="Y455" s="27"/>
      <c r="AB455" s="48"/>
      <c r="AC455" s="27"/>
      <c r="AD455" s="27"/>
    </row>
    <row r="456" spans="2:30" ht="13.5" customHeight="1">
      <c r="B456" s="139"/>
      <c r="C456" s="555"/>
      <c r="D456" s="555"/>
      <c r="E456" s="555"/>
      <c r="F456" s="555"/>
      <c r="G456" s="555"/>
      <c r="H456" s="555"/>
      <c r="I456" s="555"/>
      <c r="J456" s="555"/>
      <c r="K456" s="179"/>
      <c r="L456" s="556"/>
      <c r="M456" s="48"/>
      <c r="N456" s="48"/>
      <c r="O456" s="48"/>
      <c r="P456" s="48"/>
      <c r="Q456" s="48"/>
      <c r="R456" s="48"/>
      <c r="S456" s="48"/>
      <c r="T456" s="48"/>
      <c r="U456" s="48"/>
      <c r="V456" s="48"/>
      <c r="W456" s="48"/>
      <c r="X456" s="48"/>
      <c r="Y456" s="27"/>
      <c r="AB456" s="48"/>
      <c r="AC456" s="27"/>
      <c r="AD456" s="27"/>
    </row>
    <row r="457" spans="2:30" ht="13.5" customHeight="1">
      <c r="B457" s="139"/>
      <c r="C457" s="1200" t="s">
        <v>2800</v>
      </c>
      <c r="D457" s="1201"/>
      <c r="E457" s="1135"/>
      <c r="F457" s="1226"/>
      <c r="G457" s="1135"/>
      <c r="H457" s="1226"/>
      <c r="I457" s="1136" t="s">
        <v>2799</v>
      </c>
      <c r="J457" s="1225"/>
      <c r="K457" s="1225"/>
      <c r="L457" s="1225"/>
      <c r="M457" s="48"/>
      <c r="N457" s="48"/>
      <c r="O457" s="48"/>
      <c r="P457" s="48"/>
      <c r="Q457" s="48"/>
      <c r="R457" s="48"/>
      <c r="S457" s="48"/>
      <c r="T457" s="48"/>
      <c r="U457" s="48"/>
      <c r="V457" s="48"/>
      <c r="W457" s="48"/>
      <c r="X457" s="48"/>
      <c r="Y457" s="27"/>
      <c r="AB457" s="48"/>
      <c r="AC457" s="27"/>
      <c r="AD457" s="27"/>
    </row>
    <row r="458" spans="2:30" ht="13.5" customHeight="1">
      <c r="B458" s="139"/>
      <c r="C458" s="1200" t="s">
        <v>2442</v>
      </c>
      <c r="D458" s="1201"/>
      <c r="E458" s="1107"/>
      <c r="F458" s="1222"/>
      <c r="G458" s="1222"/>
      <c r="H458" s="1222"/>
      <c r="I458" s="877"/>
      <c r="J458" s="877"/>
      <c r="K458" s="877"/>
      <c r="L458" s="1223"/>
      <c r="M458" s="48"/>
      <c r="N458" s="48"/>
      <c r="O458" s="48"/>
      <c r="P458" s="48"/>
      <c r="Q458" s="48"/>
      <c r="R458" s="48"/>
      <c r="S458" s="48"/>
      <c r="T458" s="48"/>
      <c r="U458" s="48"/>
      <c r="V458" s="48"/>
      <c r="W458" s="48"/>
      <c r="X458" s="48"/>
      <c r="Y458" s="27"/>
      <c r="AB458" s="48"/>
      <c r="AC458" s="27"/>
      <c r="AD458" s="27"/>
    </row>
    <row r="459" spans="2:30" ht="13.5" customHeight="1">
      <c r="B459" s="139"/>
      <c r="C459" s="1200" t="s">
        <v>2881</v>
      </c>
      <c r="D459" s="1201"/>
      <c r="E459" s="1107"/>
      <c r="F459" s="1222"/>
      <c r="G459" s="1222"/>
      <c r="H459" s="1222"/>
      <c r="I459" s="877"/>
      <c r="J459" s="877"/>
      <c r="K459" s="877"/>
      <c r="L459" s="1223"/>
      <c r="M459" s="48"/>
      <c r="N459" s="48"/>
      <c r="O459" s="48"/>
      <c r="P459" s="48"/>
      <c r="Q459" s="48"/>
      <c r="R459" s="48"/>
      <c r="S459" s="48"/>
      <c r="T459" s="48"/>
      <c r="U459" s="48"/>
      <c r="V459" s="48"/>
      <c r="W459" s="48"/>
      <c r="X459" s="48"/>
      <c r="Y459" s="27"/>
      <c r="AB459" s="48"/>
      <c r="AC459" s="27"/>
      <c r="AD459" s="27"/>
    </row>
    <row r="460" spans="2:30" ht="13.5" customHeight="1">
      <c r="B460" s="139"/>
      <c r="C460" s="1200" t="s">
        <v>2796</v>
      </c>
      <c r="D460" s="1201"/>
      <c r="E460" s="1107"/>
      <c r="F460" s="1222"/>
      <c r="G460" s="1222"/>
      <c r="H460" s="1222"/>
      <c r="I460" s="877"/>
      <c r="J460" s="877"/>
      <c r="K460" s="877"/>
      <c r="L460" s="1223"/>
      <c r="M460" s="48"/>
      <c r="N460" s="48"/>
      <c r="O460" s="48"/>
      <c r="P460" s="48"/>
      <c r="Q460" s="48"/>
      <c r="R460" s="48"/>
      <c r="S460" s="48"/>
      <c r="T460" s="48"/>
      <c r="U460" s="48"/>
      <c r="V460" s="48"/>
      <c r="W460" s="48"/>
      <c r="X460" s="48"/>
      <c r="Y460" s="27"/>
      <c r="AB460" s="48"/>
      <c r="AC460" s="27"/>
      <c r="AD460" s="27"/>
    </row>
    <row r="461" spans="2:30" ht="13.5" customHeight="1">
      <c r="B461" s="139"/>
      <c r="C461" s="1200" t="s">
        <v>506</v>
      </c>
      <c r="D461" s="1201"/>
      <c r="E461" s="1107"/>
      <c r="F461" s="877"/>
      <c r="G461" s="877"/>
      <c r="H461" s="877"/>
      <c r="I461" s="877"/>
      <c r="J461" s="877"/>
      <c r="K461" s="877"/>
      <c r="L461" s="1223"/>
      <c r="M461" s="48"/>
      <c r="N461" s="48"/>
      <c r="O461" s="48"/>
      <c r="P461" s="48"/>
      <c r="Q461" s="48"/>
      <c r="R461" s="48"/>
      <c r="S461" s="48"/>
      <c r="T461" s="48"/>
      <c r="U461" s="48"/>
      <c r="V461" s="48"/>
      <c r="W461" s="48"/>
      <c r="X461" s="48"/>
      <c r="Y461" s="27"/>
      <c r="AB461" s="48"/>
      <c r="AC461" s="27"/>
      <c r="AD461" s="27"/>
    </row>
    <row r="462" spans="2:30" ht="13.5" customHeight="1">
      <c r="B462" s="139"/>
      <c r="C462" s="1200" t="s">
        <v>2797</v>
      </c>
      <c r="D462" s="1201"/>
      <c r="E462" s="1107"/>
      <c r="F462" s="1222"/>
      <c r="G462" s="1222"/>
      <c r="H462" s="1222"/>
      <c r="I462" s="877"/>
      <c r="J462" s="877"/>
      <c r="K462" s="877"/>
      <c r="L462" s="1223"/>
      <c r="M462" s="48"/>
      <c r="N462" s="48"/>
      <c r="O462" s="48"/>
      <c r="P462" s="48"/>
      <c r="Q462" s="48"/>
      <c r="R462" s="48"/>
      <c r="S462" s="48"/>
      <c r="T462" s="48"/>
      <c r="U462" s="48"/>
      <c r="V462" s="48"/>
      <c r="W462" s="48"/>
      <c r="X462" s="48"/>
      <c r="Y462" s="27"/>
      <c r="AB462" s="48"/>
      <c r="AC462" s="27"/>
      <c r="AD462" s="27"/>
    </row>
    <row r="463" spans="2:30" ht="13.5" customHeight="1">
      <c r="B463" s="139"/>
      <c r="C463" s="1200" t="s">
        <v>507</v>
      </c>
      <c r="D463" s="1201"/>
      <c r="E463" s="1107"/>
      <c r="F463" s="1222"/>
      <c r="G463" s="1222"/>
      <c r="H463" s="1222"/>
      <c r="I463" s="877"/>
      <c r="J463" s="877"/>
      <c r="K463" s="877"/>
      <c r="L463" s="1223"/>
      <c r="M463" s="48"/>
      <c r="N463" s="48"/>
      <c r="O463" s="48"/>
      <c r="P463" s="48"/>
      <c r="Q463" s="48"/>
      <c r="R463" s="48"/>
      <c r="S463" s="48"/>
      <c r="T463" s="48"/>
      <c r="U463" s="48"/>
      <c r="V463" s="48"/>
      <c r="W463" s="48"/>
      <c r="X463" s="48"/>
      <c r="Y463" s="27"/>
      <c r="AB463" s="48"/>
      <c r="AC463" s="27"/>
      <c r="AD463" s="27"/>
    </row>
    <row r="464" spans="2:30" ht="13.5" customHeight="1">
      <c r="B464" s="139"/>
      <c r="C464" s="555"/>
      <c r="D464" s="555"/>
      <c r="E464" s="555"/>
      <c r="F464" s="555"/>
      <c r="G464" s="555"/>
      <c r="H464" s="555"/>
      <c r="I464" s="555"/>
      <c r="J464" s="555"/>
      <c r="K464" s="179"/>
      <c r="L464" s="556"/>
      <c r="M464" s="48"/>
      <c r="N464" s="48"/>
      <c r="O464" s="48"/>
      <c r="P464" s="48"/>
      <c r="Q464" s="48"/>
      <c r="R464" s="48"/>
      <c r="S464" s="48"/>
      <c r="T464" s="48"/>
      <c r="U464" s="48"/>
      <c r="V464" s="48"/>
      <c r="W464" s="48"/>
      <c r="X464" s="48"/>
      <c r="Y464" s="27"/>
      <c r="AB464" s="48"/>
      <c r="AC464" s="27"/>
      <c r="AD464" s="27"/>
    </row>
    <row r="465" spans="2:30" ht="13.5" customHeight="1">
      <c r="B465" s="139"/>
      <c r="C465" s="1200" t="s">
        <v>2800</v>
      </c>
      <c r="D465" s="1201"/>
      <c r="E465" s="1135"/>
      <c r="F465" s="1226"/>
      <c r="G465" s="1135"/>
      <c r="H465" s="1226"/>
      <c r="I465" s="1136" t="s">
        <v>2799</v>
      </c>
      <c r="J465" s="1225"/>
      <c r="K465" s="1225"/>
      <c r="L465" s="1225"/>
      <c r="M465" s="159"/>
      <c r="N465" s="161"/>
      <c r="O465" s="161"/>
      <c r="P465" s="161"/>
      <c r="Q465" s="161"/>
      <c r="R465" s="161"/>
      <c r="S465" s="161"/>
      <c r="T465" s="48"/>
      <c r="U465" s="48"/>
      <c r="V465" s="48"/>
      <c r="W465" s="48"/>
      <c r="X465" s="48"/>
      <c r="Y465" s="27"/>
      <c r="AB465" s="48"/>
      <c r="AC465" s="27"/>
      <c r="AD465" s="27"/>
    </row>
    <row r="466" spans="2:30" ht="13.5" customHeight="1">
      <c r="B466" s="139"/>
      <c r="C466" s="1200" t="s">
        <v>2442</v>
      </c>
      <c r="D466" s="1201"/>
      <c r="E466" s="1107"/>
      <c r="F466" s="1222"/>
      <c r="G466" s="1222"/>
      <c r="H466" s="1222"/>
      <c r="I466" s="877"/>
      <c r="J466" s="877"/>
      <c r="K466" s="877"/>
      <c r="L466" s="1223"/>
      <c r="M466" s="48"/>
      <c r="N466" s="48"/>
      <c r="O466" s="48"/>
      <c r="P466" s="48"/>
      <c r="Q466" s="48"/>
      <c r="R466" s="48"/>
      <c r="S466" s="48"/>
      <c r="T466" s="48"/>
      <c r="U466" s="48"/>
      <c r="V466" s="48"/>
      <c r="W466" s="48"/>
      <c r="X466" s="48"/>
      <c r="Y466" s="27"/>
      <c r="AB466" s="48"/>
      <c r="AC466" s="27"/>
      <c r="AD466" s="27"/>
    </row>
    <row r="467" spans="2:30" ht="13.5" customHeight="1">
      <c r="B467" s="139"/>
      <c r="C467" s="1200" t="s">
        <v>2881</v>
      </c>
      <c r="D467" s="1201"/>
      <c r="E467" s="1107"/>
      <c r="F467" s="1222"/>
      <c r="G467" s="1222"/>
      <c r="H467" s="1222"/>
      <c r="I467" s="877"/>
      <c r="J467" s="877"/>
      <c r="K467" s="877"/>
      <c r="L467" s="1223"/>
      <c r="M467" s="48"/>
      <c r="N467" s="48"/>
      <c r="O467" s="48"/>
      <c r="P467" s="48"/>
      <c r="Q467" s="48"/>
      <c r="R467" s="48"/>
      <c r="S467" s="48"/>
      <c r="T467" s="48"/>
      <c r="U467" s="48"/>
      <c r="V467" s="48"/>
      <c r="W467" s="48"/>
      <c r="X467" s="48"/>
      <c r="Y467" s="27"/>
      <c r="AB467" s="48"/>
      <c r="AC467" s="27"/>
      <c r="AD467" s="27"/>
    </row>
    <row r="468" spans="2:30" ht="13.5" customHeight="1">
      <c r="B468" s="139"/>
      <c r="C468" s="1200" t="s">
        <v>2796</v>
      </c>
      <c r="D468" s="1201"/>
      <c r="E468" s="1107"/>
      <c r="F468" s="1222"/>
      <c r="G468" s="1222"/>
      <c r="H468" s="1222"/>
      <c r="I468" s="877"/>
      <c r="J468" s="877"/>
      <c r="K468" s="877"/>
      <c r="L468" s="1223"/>
      <c r="M468" s="48"/>
      <c r="N468" s="48"/>
      <c r="O468" s="48"/>
      <c r="P468" s="48"/>
      <c r="Q468" s="48"/>
      <c r="R468" s="48"/>
      <c r="S468" s="48"/>
      <c r="T468" s="48"/>
      <c r="U468" s="48"/>
      <c r="V468" s="48"/>
      <c r="W468" s="48"/>
      <c r="X468" s="48"/>
      <c r="Y468" s="27"/>
      <c r="AB468" s="48"/>
      <c r="AC468" s="27"/>
      <c r="AD468" s="27"/>
    </row>
    <row r="469" spans="2:30" ht="13.5" customHeight="1">
      <c r="B469" s="139"/>
      <c r="C469" s="1200" t="s">
        <v>506</v>
      </c>
      <c r="D469" s="1201"/>
      <c r="E469" s="1107"/>
      <c r="F469" s="877"/>
      <c r="G469" s="877"/>
      <c r="H469" s="877"/>
      <c r="I469" s="877"/>
      <c r="J469" s="877"/>
      <c r="K469" s="877"/>
      <c r="L469" s="1223"/>
      <c r="M469" s="48"/>
      <c r="N469" s="48"/>
      <c r="O469" s="48"/>
      <c r="P469" s="48"/>
      <c r="Q469" s="48"/>
      <c r="R469" s="48"/>
      <c r="S469" s="48"/>
      <c r="T469" s="48"/>
      <c r="U469" s="48"/>
      <c r="V469" s="48"/>
      <c r="W469" s="48"/>
      <c r="X469" s="48"/>
      <c r="Y469" s="27"/>
      <c r="AB469" s="48"/>
      <c r="AC469" s="27"/>
      <c r="AD469" s="27"/>
    </row>
    <row r="470" spans="2:30" ht="13.5" customHeight="1">
      <c r="B470" s="139"/>
      <c r="C470" s="1200" t="s">
        <v>2797</v>
      </c>
      <c r="D470" s="1201"/>
      <c r="E470" s="1107"/>
      <c r="F470" s="1222"/>
      <c r="G470" s="1222"/>
      <c r="H470" s="1222"/>
      <c r="I470" s="877"/>
      <c r="J470" s="877"/>
      <c r="K470" s="877"/>
      <c r="L470" s="1223"/>
      <c r="M470" s="48"/>
      <c r="N470" s="48"/>
      <c r="O470" s="48"/>
      <c r="P470" s="48"/>
      <c r="Q470" s="48"/>
      <c r="R470" s="48"/>
      <c r="S470" s="48"/>
      <c r="T470" s="48"/>
      <c r="U470" s="48"/>
      <c r="V470" s="48"/>
      <c r="W470" s="48"/>
      <c r="X470" s="48"/>
      <c r="Y470" s="27"/>
      <c r="AB470" s="48"/>
      <c r="AC470" s="27"/>
      <c r="AD470" s="27"/>
    </row>
    <row r="471" spans="2:30" ht="13.5" customHeight="1">
      <c r="B471" s="139"/>
      <c r="C471" s="1200" t="s">
        <v>507</v>
      </c>
      <c r="D471" s="1201"/>
      <c r="E471" s="1107"/>
      <c r="F471" s="1222"/>
      <c r="G471" s="1222"/>
      <c r="H471" s="1222"/>
      <c r="I471" s="877"/>
      <c r="J471" s="877"/>
      <c r="K471" s="877"/>
      <c r="L471" s="1223"/>
      <c r="M471" s="48"/>
      <c r="N471" s="48"/>
      <c r="O471" s="48"/>
      <c r="P471" s="48"/>
      <c r="Q471" s="48"/>
      <c r="R471" s="48"/>
      <c r="S471" s="48"/>
      <c r="T471" s="48"/>
      <c r="U471" s="48"/>
      <c r="V471" s="48"/>
      <c r="W471" s="48"/>
      <c r="X471" s="48"/>
      <c r="Y471" s="27"/>
      <c r="AB471" s="48"/>
      <c r="AC471" s="27"/>
      <c r="AD471" s="27"/>
    </row>
    <row r="472" spans="2:30" ht="13.5" customHeight="1">
      <c r="B472" s="139"/>
      <c r="C472" s="555"/>
      <c r="D472" s="555"/>
      <c r="E472" s="555"/>
      <c r="F472" s="555"/>
      <c r="G472" s="555"/>
      <c r="H472" s="555"/>
      <c r="I472" s="555"/>
      <c r="J472" s="555"/>
      <c r="K472" s="179"/>
      <c r="L472" s="556"/>
      <c r="M472" s="48"/>
      <c r="N472" s="48"/>
      <c r="O472" s="48"/>
      <c r="P472" s="48"/>
      <c r="Q472" s="48"/>
      <c r="R472" s="48"/>
      <c r="S472" s="48"/>
      <c r="T472" s="48"/>
      <c r="U472" s="48"/>
      <c r="V472" s="48"/>
      <c r="W472" s="48"/>
      <c r="X472" s="48"/>
      <c r="Y472" s="27"/>
      <c r="AB472" s="48"/>
      <c r="AC472" s="27"/>
      <c r="AD472" s="27"/>
    </row>
    <row r="473" spans="2:30" ht="13.5" customHeight="1">
      <c r="B473" s="139"/>
      <c r="C473" s="1216" t="s">
        <v>2801</v>
      </c>
      <c r="D473" s="1217"/>
      <c r="E473" s="1200"/>
      <c r="F473" s="1201"/>
      <c r="G473" s="1202"/>
      <c r="H473" s="1202"/>
      <c r="I473" s="1202"/>
      <c r="J473" s="1202"/>
      <c r="K473" s="1202"/>
      <c r="L473" s="1202"/>
      <c r="M473" s="48"/>
      <c r="N473" s="48"/>
      <c r="O473" s="48"/>
      <c r="P473" s="48"/>
      <c r="Q473" s="48"/>
      <c r="R473" s="48"/>
      <c r="S473" s="48"/>
      <c r="T473" s="48"/>
      <c r="U473" s="48"/>
      <c r="V473" s="48"/>
      <c r="W473" s="48"/>
      <c r="X473" s="48"/>
      <c r="Y473" s="27"/>
      <c r="AB473" s="48"/>
      <c r="AC473" s="27"/>
      <c r="AD473" s="27"/>
    </row>
    <row r="474" spans="2:30" ht="13.5" customHeight="1">
      <c r="B474" s="139"/>
      <c r="C474" s="1216" t="s">
        <v>2442</v>
      </c>
      <c r="D474" s="1217"/>
      <c r="E474" s="1113"/>
      <c r="F474" s="1224"/>
      <c r="G474" s="1225"/>
      <c r="H474" s="1225"/>
      <c r="I474" s="1202"/>
      <c r="J474" s="1202"/>
      <c r="K474" s="1202"/>
      <c r="L474" s="1202"/>
      <c r="M474" s="48"/>
      <c r="N474" s="48"/>
      <c r="O474" s="48"/>
      <c r="P474" s="48"/>
      <c r="Q474" s="48"/>
      <c r="R474" s="48"/>
      <c r="S474" s="48"/>
      <c r="T474" s="48"/>
      <c r="U474" s="48"/>
      <c r="V474" s="48"/>
      <c r="W474" s="48"/>
      <c r="X474" s="48"/>
      <c r="Y474" s="27"/>
      <c r="AB474" s="48"/>
      <c r="AC474" s="27"/>
      <c r="AD474" s="27"/>
    </row>
    <row r="475" spans="2:30" ht="13.5" customHeight="1">
      <c r="B475" s="139"/>
      <c r="C475" s="1200" t="s">
        <v>2881</v>
      </c>
      <c r="D475" s="1201"/>
      <c r="E475" s="1113"/>
      <c r="F475" s="1225"/>
      <c r="G475" s="1225"/>
      <c r="H475" s="1225"/>
      <c r="I475" s="1202"/>
      <c r="J475" s="1202"/>
      <c r="K475" s="1202"/>
      <c r="L475" s="1202"/>
      <c r="M475" s="48"/>
      <c r="N475" s="48"/>
      <c r="O475" s="48"/>
      <c r="P475" s="48"/>
      <c r="Q475" s="48"/>
      <c r="R475" s="48"/>
      <c r="S475" s="48"/>
      <c r="T475" s="48"/>
      <c r="U475" s="48"/>
      <c r="V475" s="48"/>
      <c r="W475" s="48"/>
      <c r="X475" s="48"/>
      <c r="Y475" s="27"/>
      <c r="AB475" s="48"/>
      <c r="AC475" s="27"/>
      <c r="AD475" s="27"/>
    </row>
    <row r="476" spans="2:30" ht="13.5" customHeight="1">
      <c r="B476" s="139"/>
      <c r="C476" s="1200" t="s">
        <v>2796</v>
      </c>
      <c r="D476" s="1201"/>
      <c r="E476" s="1113"/>
      <c r="F476" s="1225"/>
      <c r="G476" s="1225"/>
      <c r="H476" s="1225"/>
      <c r="I476" s="1202"/>
      <c r="J476" s="1202"/>
      <c r="K476" s="1202"/>
      <c r="L476" s="1202"/>
      <c r="M476" s="48"/>
      <c r="N476" s="48"/>
      <c r="O476" s="48"/>
      <c r="P476" s="48"/>
      <c r="Q476" s="48"/>
      <c r="R476" s="48"/>
      <c r="S476" s="48"/>
      <c r="T476" s="48"/>
      <c r="U476" s="48"/>
      <c r="V476" s="48"/>
      <c r="W476" s="48"/>
      <c r="X476" s="48"/>
      <c r="Y476" s="27"/>
      <c r="AB476" s="48"/>
      <c r="AC476" s="27"/>
      <c r="AD476" s="27"/>
    </row>
    <row r="477" spans="2:30" ht="13.5" customHeight="1">
      <c r="B477" s="139"/>
      <c r="C477" s="1200" t="s">
        <v>506</v>
      </c>
      <c r="D477" s="1201"/>
      <c r="E477" s="1113"/>
      <c r="F477" s="1202"/>
      <c r="G477" s="1202"/>
      <c r="H477" s="1202"/>
      <c r="I477" s="1202"/>
      <c r="J477" s="1202"/>
      <c r="K477" s="1202"/>
      <c r="L477" s="1202"/>
      <c r="M477" s="48"/>
      <c r="N477" s="48"/>
      <c r="O477" s="48"/>
      <c r="P477" s="48"/>
      <c r="Q477" s="48"/>
      <c r="R477" s="48"/>
      <c r="S477" s="48"/>
      <c r="T477" s="48"/>
      <c r="U477" s="48"/>
      <c r="V477" s="48"/>
      <c r="W477" s="48"/>
      <c r="X477" s="48"/>
      <c r="Y477" s="27"/>
      <c r="AB477" s="48"/>
      <c r="AC477" s="27"/>
      <c r="AD477" s="27"/>
    </row>
    <row r="478" spans="2:30" ht="13.5" customHeight="1">
      <c r="B478" s="139"/>
      <c r="C478" s="1216" t="s">
        <v>2797</v>
      </c>
      <c r="D478" s="1217"/>
      <c r="E478" s="1113"/>
      <c r="F478" s="1224"/>
      <c r="G478" s="1225"/>
      <c r="H478" s="1225"/>
      <c r="I478" s="1202"/>
      <c r="J478" s="1202"/>
      <c r="K478" s="1202"/>
      <c r="L478" s="1202"/>
      <c r="M478" s="48"/>
      <c r="N478" s="48"/>
      <c r="O478" s="48"/>
      <c r="P478" s="48"/>
      <c r="Q478" s="48"/>
      <c r="R478" s="48"/>
      <c r="S478" s="48"/>
      <c r="T478" s="48"/>
      <c r="U478" s="48"/>
      <c r="V478" s="48"/>
      <c r="W478" s="48"/>
      <c r="X478" s="48"/>
      <c r="Y478" s="27"/>
      <c r="AB478" s="48"/>
      <c r="AC478" s="27"/>
      <c r="AD478" s="27"/>
    </row>
    <row r="479" spans="2:30" ht="13.5" customHeight="1">
      <c r="B479" s="139"/>
      <c r="C479" s="1216" t="s">
        <v>507</v>
      </c>
      <c r="D479" s="1217"/>
      <c r="E479" s="1113"/>
      <c r="F479" s="1113"/>
      <c r="G479" s="1113"/>
      <c r="H479" s="1113"/>
      <c r="I479" s="1202"/>
      <c r="J479" s="1202"/>
      <c r="K479" s="1202"/>
      <c r="L479" s="1202"/>
      <c r="M479" s="48"/>
      <c r="N479" s="48"/>
      <c r="O479" s="48"/>
      <c r="P479" s="48"/>
      <c r="Q479" s="48"/>
      <c r="R479" s="48"/>
      <c r="S479" s="48"/>
      <c r="T479" s="48"/>
      <c r="U479" s="48"/>
      <c r="V479" s="48"/>
      <c r="W479" s="48"/>
      <c r="X479" s="48"/>
      <c r="Y479" s="27"/>
      <c r="AB479" s="48"/>
      <c r="AC479" s="27"/>
      <c r="AD479" s="27"/>
    </row>
    <row r="480" spans="2:30" ht="13.5" customHeight="1">
      <c r="B480" s="139"/>
      <c r="C480" s="555"/>
      <c r="D480" s="555"/>
      <c r="E480" s="555"/>
      <c r="F480" s="555"/>
      <c r="G480" s="555"/>
      <c r="H480" s="555"/>
      <c r="I480" s="555"/>
      <c r="J480" s="555"/>
      <c r="K480" s="179"/>
      <c r="L480" s="556"/>
      <c r="M480" s="48"/>
      <c r="N480" s="48"/>
      <c r="O480" s="48"/>
      <c r="P480" s="48"/>
      <c r="Q480" s="48"/>
      <c r="R480" s="48"/>
      <c r="S480" s="48"/>
      <c r="T480" s="48"/>
      <c r="U480" s="48"/>
      <c r="V480" s="48"/>
      <c r="W480" s="48"/>
      <c r="X480" s="48"/>
      <c r="Y480" s="27"/>
      <c r="AB480" s="48"/>
      <c r="AC480" s="27"/>
      <c r="AD480" s="27"/>
    </row>
    <row r="481" spans="2:30" ht="13.5" customHeight="1">
      <c r="B481" s="2" t="s">
        <v>2420</v>
      </c>
      <c r="D481" s="34"/>
      <c r="E481" s="34"/>
      <c r="F481" s="36"/>
      <c r="G481" s="34"/>
      <c r="H481" s="34"/>
      <c r="K481" s="139"/>
      <c r="L481" s="48"/>
      <c r="M481" s="48"/>
      <c r="N481" s="48"/>
      <c r="O481" s="48"/>
      <c r="P481" s="48"/>
      <c r="Q481" s="48"/>
      <c r="R481" s="48"/>
      <c r="S481" s="48"/>
      <c r="T481" s="48"/>
      <c r="U481" s="48"/>
      <c r="V481" s="48"/>
      <c r="W481" s="48"/>
      <c r="X481" s="48"/>
      <c r="Y481" s="27"/>
      <c r="AA481" s="139"/>
      <c r="AB481" s="48"/>
      <c r="AC481" s="27"/>
      <c r="AD481" s="27"/>
    </row>
    <row r="482" spans="2:30" ht="13.5" customHeight="1">
      <c r="B482" s="47" t="s">
        <v>2803</v>
      </c>
      <c r="D482" s="34"/>
      <c r="E482" s="34"/>
      <c r="F482" s="36"/>
      <c r="G482" s="34"/>
      <c r="H482" s="34"/>
      <c r="K482" s="139"/>
      <c r="L482" s="48"/>
      <c r="M482" s="48"/>
      <c r="N482" s="48"/>
      <c r="O482" s="48"/>
      <c r="P482" s="48"/>
      <c r="Q482" s="48"/>
      <c r="R482" s="48"/>
      <c r="S482" s="48"/>
      <c r="T482" s="48"/>
      <c r="U482" s="48"/>
      <c r="V482" s="48"/>
      <c r="W482" s="48"/>
      <c r="X482" s="48"/>
      <c r="Y482" s="27"/>
      <c r="AA482" s="139"/>
      <c r="AB482" s="48"/>
      <c r="AC482" s="27"/>
      <c r="AD482" s="27"/>
    </row>
    <row r="483" spans="2:30" ht="13.5" customHeight="1">
      <c r="C483" s="1125"/>
      <c r="D483" s="1203"/>
      <c r="E483" s="1203"/>
      <c r="F483" s="1203"/>
      <c r="G483" s="1203"/>
      <c r="H483" s="1203"/>
      <c r="I483" s="1203"/>
      <c r="J483" s="1204"/>
      <c r="K483" s="139"/>
      <c r="L483" s="48"/>
      <c r="M483" s="48"/>
      <c r="N483" s="48"/>
      <c r="O483" s="48"/>
      <c r="P483" s="48"/>
      <c r="Q483" s="48"/>
      <c r="R483" s="48"/>
      <c r="S483" s="48"/>
      <c r="T483" s="48"/>
      <c r="U483" s="48"/>
      <c r="V483" s="48"/>
      <c r="W483" s="48"/>
      <c r="X483" s="48"/>
      <c r="Y483" s="27"/>
      <c r="AA483" s="139"/>
      <c r="AB483" s="48"/>
      <c r="AC483" s="557"/>
      <c r="AD483" s="27"/>
    </row>
    <row r="484" spans="2:30" ht="13.5" customHeight="1">
      <c r="C484" s="1205"/>
      <c r="D484" s="1206"/>
      <c r="E484" s="1206"/>
      <c r="F484" s="1206"/>
      <c r="G484" s="1206"/>
      <c r="H484" s="1206"/>
      <c r="I484" s="1206"/>
      <c r="J484" s="1207"/>
      <c r="K484" s="139"/>
      <c r="L484" s="48"/>
      <c r="M484" s="48"/>
      <c r="N484" s="48"/>
      <c r="O484" s="48"/>
      <c r="P484" s="48"/>
      <c r="Q484" s="48"/>
      <c r="R484" s="48"/>
      <c r="S484" s="48"/>
      <c r="T484" s="48"/>
      <c r="U484" s="48"/>
      <c r="V484" s="48"/>
      <c r="W484" s="48"/>
      <c r="X484" s="48"/>
      <c r="Y484" s="27"/>
      <c r="AA484" s="139"/>
      <c r="AB484" s="48"/>
      <c r="AC484" s="27"/>
      <c r="AD484" s="27"/>
    </row>
    <row r="485" spans="2:30" ht="13.5" customHeight="1">
      <c r="C485" s="1205"/>
      <c r="D485" s="1206"/>
      <c r="E485" s="1206"/>
      <c r="F485" s="1206"/>
      <c r="G485" s="1206"/>
      <c r="H485" s="1206"/>
      <c r="I485" s="1206"/>
      <c r="J485" s="1207"/>
      <c r="K485" s="139"/>
      <c r="L485" s="48"/>
      <c r="M485" s="48"/>
      <c r="N485" s="48"/>
      <c r="O485" s="48"/>
      <c r="P485" s="48"/>
      <c r="Q485" s="48"/>
      <c r="R485" s="48"/>
      <c r="S485" s="48"/>
      <c r="T485" s="48"/>
      <c r="U485" s="48"/>
      <c r="V485" s="48"/>
      <c r="W485" s="48"/>
      <c r="X485" s="48"/>
      <c r="Y485" s="27"/>
      <c r="AA485" s="139"/>
      <c r="AB485" s="48"/>
      <c r="AC485" s="27"/>
      <c r="AD485" s="27"/>
    </row>
    <row r="486" spans="2:30" ht="13.5" customHeight="1">
      <c r="C486" s="1205"/>
      <c r="D486" s="1206"/>
      <c r="E486" s="1206"/>
      <c r="F486" s="1206"/>
      <c r="G486" s="1206"/>
      <c r="H486" s="1206"/>
      <c r="I486" s="1206"/>
      <c r="J486" s="1207"/>
      <c r="K486" s="139"/>
      <c r="L486" s="48"/>
      <c r="M486" s="48"/>
      <c r="N486" s="48"/>
      <c r="O486" s="48"/>
      <c r="P486" s="48"/>
      <c r="Q486" s="48"/>
      <c r="R486" s="48"/>
      <c r="S486" s="48"/>
      <c r="T486" s="48"/>
      <c r="U486" s="48"/>
      <c r="V486" s="48"/>
      <c r="W486" s="48"/>
      <c r="X486" s="48"/>
      <c r="Y486" s="27"/>
      <c r="AA486" s="139"/>
      <c r="AB486" s="48"/>
      <c r="AC486" s="27"/>
      <c r="AD486" s="27"/>
    </row>
    <row r="487" spans="2:30" ht="13.5" customHeight="1">
      <c r="C487" s="1205"/>
      <c r="D487" s="1206"/>
      <c r="E487" s="1206"/>
      <c r="F487" s="1206"/>
      <c r="G487" s="1206"/>
      <c r="H487" s="1206"/>
      <c r="I487" s="1206"/>
      <c r="J487" s="1207"/>
      <c r="K487" s="139"/>
      <c r="L487" s="48"/>
      <c r="M487" s="48"/>
      <c r="N487" s="48"/>
      <c r="O487" s="48"/>
      <c r="P487" s="48"/>
      <c r="Q487" s="48"/>
      <c r="R487" s="48"/>
      <c r="S487" s="48"/>
      <c r="T487" s="48"/>
      <c r="U487" s="48"/>
      <c r="V487" s="48"/>
      <c r="W487" s="48"/>
      <c r="X487" s="48"/>
      <c r="Y487" s="27"/>
      <c r="AA487" s="139"/>
      <c r="AB487" s="48"/>
      <c r="AC487" s="27"/>
      <c r="AD487" s="27"/>
    </row>
    <row r="488" spans="2:30" ht="13.5" customHeight="1">
      <c r="C488" s="1205"/>
      <c r="D488" s="1206"/>
      <c r="E488" s="1206"/>
      <c r="F488" s="1206"/>
      <c r="G488" s="1206"/>
      <c r="H488" s="1206"/>
      <c r="I488" s="1206"/>
      <c r="J488" s="1207"/>
      <c r="K488" s="139"/>
      <c r="L488" s="48"/>
      <c r="M488" s="48"/>
      <c r="N488" s="48"/>
      <c r="O488" s="48"/>
      <c r="P488" s="48"/>
      <c r="Q488" s="48"/>
      <c r="R488" s="48"/>
      <c r="S488" s="48"/>
      <c r="T488" s="48"/>
      <c r="U488" s="48"/>
      <c r="V488" s="48"/>
      <c r="W488" s="48"/>
      <c r="X488" s="48"/>
      <c r="Y488" s="27"/>
      <c r="AA488" s="139"/>
      <c r="AB488" s="48"/>
      <c r="AC488" s="27"/>
      <c r="AD488" s="27"/>
    </row>
    <row r="489" spans="2:30" ht="13.5" customHeight="1">
      <c r="C489" s="1208"/>
      <c r="D489" s="1209"/>
      <c r="E489" s="1209"/>
      <c r="F489" s="1209"/>
      <c r="G489" s="1209"/>
      <c r="H489" s="1209"/>
      <c r="I489" s="1209"/>
      <c r="J489" s="1210"/>
      <c r="K489" s="139"/>
      <c r="L489" s="48"/>
      <c r="M489" s="48"/>
      <c r="N489" s="48"/>
      <c r="O489" s="48"/>
      <c r="P489" s="48"/>
      <c r="Q489" s="48"/>
      <c r="R489" s="48"/>
      <c r="S489" s="48"/>
      <c r="T489" s="48"/>
      <c r="U489" s="48"/>
      <c r="V489" s="48"/>
      <c r="W489" s="48"/>
      <c r="X489" s="48"/>
      <c r="Y489" s="27"/>
      <c r="AA489" s="139"/>
      <c r="AB489" s="48"/>
      <c r="AC489" s="27"/>
      <c r="AD489" s="27"/>
    </row>
    <row r="490" spans="2:30" ht="13.5" customHeight="1">
      <c r="C490" s="568"/>
      <c r="D490" s="568"/>
      <c r="E490" s="568"/>
      <c r="F490" s="568"/>
      <c r="G490" s="568"/>
      <c r="H490" s="568"/>
      <c r="I490" s="568"/>
      <c r="J490" s="568"/>
      <c r="K490" s="139"/>
      <c r="L490" s="48"/>
      <c r="M490" s="48"/>
      <c r="N490" s="48"/>
      <c r="O490" s="48"/>
      <c r="P490" s="48"/>
      <c r="Q490" s="48"/>
      <c r="R490" s="48"/>
      <c r="S490" s="48"/>
      <c r="T490" s="48"/>
      <c r="U490" s="48"/>
      <c r="V490" s="48"/>
      <c r="W490" s="48"/>
      <c r="X490" s="48"/>
      <c r="Y490" s="27"/>
      <c r="AA490" s="139"/>
      <c r="AB490" s="48"/>
      <c r="AC490" s="27"/>
      <c r="AD490" s="27"/>
    </row>
    <row r="491" spans="2:30" ht="18" customHeight="1">
      <c r="B491" s="139"/>
      <c r="C491" s="141" t="s">
        <v>2808</v>
      </c>
      <c r="D491" s="179"/>
      <c r="E491" s="179"/>
      <c r="F491" s="179"/>
      <c r="G491" s="179"/>
      <c r="H491" s="179"/>
      <c r="I491" s="179"/>
      <c r="J491" s="179"/>
      <c r="K491" s="139"/>
      <c r="L491" s="48"/>
      <c r="M491" s="48"/>
      <c r="N491" s="48"/>
      <c r="O491" s="48"/>
      <c r="P491" s="48"/>
      <c r="Q491" s="48"/>
      <c r="R491" s="48"/>
      <c r="S491" s="48"/>
      <c r="T491" s="48"/>
      <c r="U491" s="48"/>
      <c r="V491" s="48"/>
      <c r="W491" s="48"/>
      <c r="X491" s="48"/>
      <c r="Y491" s="27"/>
      <c r="AB491" s="48"/>
      <c r="AC491" s="27"/>
      <c r="AD491" s="27"/>
    </row>
    <row r="492" spans="2:30" ht="13.5" customHeight="1">
      <c r="B492" s="139"/>
      <c r="C492" s="998"/>
      <c r="D492" s="999"/>
      <c r="E492" s="999"/>
      <c r="F492" s="999"/>
      <c r="G492" s="999"/>
      <c r="H492" s="999"/>
      <c r="I492" s="999"/>
      <c r="J492" s="1000"/>
      <c r="K492" s="139"/>
      <c r="L492" s="48"/>
      <c r="M492" s="48"/>
      <c r="N492" s="48"/>
      <c r="O492" s="48"/>
      <c r="P492" s="48"/>
      <c r="Q492" s="48"/>
      <c r="R492" s="48"/>
      <c r="S492" s="48"/>
      <c r="T492" s="48"/>
      <c r="U492" s="48"/>
      <c r="V492" s="48"/>
      <c r="W492" s="48"/>
      <c r="X492" s="48"/>
      <c r="Y492" s="27"/>
      <c r="AB492" s="48"/>
      <c r="AC492" s="27"/>
      <c r="AD492" s="27"/>
    </row>
    <row r="493" spans="2:30" ht="13.5" customHeight="1">
      <c r="B493" s="139"/>
      <c r="C493" s="1001"/>
      <c r="D493" s="1002"/>
      <c r="E493" s="1002"/>
      <c r="F493" s="1002"/>
      <c r="G493" s="1002"/>
      <c r="H493" s="1002"/>
      <c r="I493" s="1002"/>
      <c r="J493" s="1003"/>
      <c r="K493" s="139"/>
      <c r="L493" s="48"/>
      <c r="M493" s="48"/>
      <c r="N493" s="48"/>
      <c r="O493" s="48"/>
      <c r="P493" s="48"/>
      <c r="Q493" s="48"/>
      <c r="R493" s="48"/>
      <c r="S493" s="48"/>
      <c r="T493" s="48"/>
      <c r="U493" s="48"/>
      <c r="V493" s="48"/>
      <c r="W493" s="48"/>
      <c r="X493" s="48"/>
      <c r="Y493" s="27"/>
      <c r="AB493" s="48"/>
      <c r="AC493" s="27"/>
      <c r="AD493" s="27"/>
    </row>
    <row r="494" spans="2:30" ht="13.5" customHeight="1">
      <c r="B494" s="139"/>
      <c r="C494" s="1001"/>
      <c r="D494" s="1002"/>
      <c r="E494" s="1002"/>
      <c r="F494" s="1002"/>
      <c r="G494" s="1002"/>
      <c r="H494" s="1002"/>
      <c r="I494" s="1002"/>
      <c r="J494" s="1003"/>
      <c r="K494" s="139"/>
      <c r="L494" s="48"/>
      <c r="M494" s="48"/>
      <c r="N494" s="48"/>
      <c r="O494" s="48"/>
      <c r="P494" s="48"/>
      <c r="Q494" s="48"/>
      <c r="R494" s="48"/>
      <c r="S494" s="48"/>
      <c r="T494" s="48"/>
      <c r="U494" s="48"/>
      <c r="V494" s="48"/>
      <c r="W494" s="48"/>
      <c r="X494" s="48"/>
      <c r="Y494" s="27"/>
      <c r="AB494" s="48"/>
      <c r="AC494" s="27"/>
      <c r="AD494" s="27"/>
    </row>
    <row r="495" spans="2:30" ht="13.5" customHeight="1">
      <c r="B495" s="139"/>
      <c r="C495" s="1001"/>
      <c r="D495" s="1002"/>
      <c r="E495" s="1002"/>
      <c r="F495" s="1002"/>
      <c r="G495" s="1002"/>
      <c r="H495" s="1002"/>
      <c r="I495" s="1002"/>
      <c r="J495" s="1003"/>
      <c r="K495" s="139"/>
      <c r="L495" s="48"/>
      <c r="M495" s="48"/>
      <c r="N495" s="48"/>
      <c r="O495" s="48"/>
      <c r="P495" s="48"/>
      <c r="Q495" s="48"/>
      <c r="R495" s="48"/>
      <c r="S495" s="48"/>
      <c r="T495" s="48"/>
      <c r="U495" s="48"/>
      <c r="V495" s="48"/>
      <c r="W495" s="48"/>
      <c r="X495" s="48"/>
      <c r="Y495" s="27"/>
      <c r="AB495" s="48"/>
      <c r="AC495" s="27"/>
      <c r="AD495" s="27"/>
    </row>
    <row r="496" spans="2:30" ht="13.5" customHeight="1">
      <c r="B496" s="139"/>
      <c r="C496" s="1001"/>
      <c r="D496" s="1002"/>
      <c r="E496" s="1002"/>
      <c r="F496" s="1002"/>
      <c r="G496" s="1002"/>
      <c r="H496" s="1002"/>
      <c r="I496" s="1002"/>
      <c r="J496" s="1003"/>
      <c r="K496" s="139"/>
      <c r="L496" s="48"/>
      <c r="M496" s="48"/>
      <c r="N496" s="48"/>
      <c r="O496" s="48"/>
      <c r="P496" s="48"/>
      <c r="Q496" s="48"/>
      <c r="R496" s="48"/>
      <c r="S496" s="48"/>
      <c r="T496" s="48"/>
      <c r="U496" s="48"/>
      <c r="V496" s="48"/>
      <c r="W496" s="48"/>
      <c r="X496" s="48"/>
      <c r="Y496" s="27"/>
      <c r="AB496" s="48"/>
      <c r="AC496" s="27"/>
      <c r="AD496" s="27"/>
    </row>
    <row r="497" spans="2:30" ht="13.5" customHeight="1">
      <c r="B497" s="139"/>
      <c r="C497" s="1001"/>
      <c r="D497" s="1002"/>
      <c r="E497" s="1002"/>
      <c r="F497" s="1002"/>
      <c r="G497" s="1002"/>
      <c r="H497" s="1002"/>
      <c r="I497" s="1002"/>
      <c r="J497" s="1003"/>
      <c r="K497" s="139"/>
      <c r="L497" s="48"/>
      <c r="M497" s="48"/>
      <c r="N497" s="48"/>
      <c r="O497" s="48"/>
      <c r="P497" s="48"/>
      <c r="Q497" s="48"/>
      <c r="R497" s="48"/>
      <c r="S497" s="48"/>
      <c r="T497" s="48"/>
      <c r="U497" s="48"/>
      <c r="V497" s="48"/>
      <c r="W497" s="48"/>
      <c r="X497" s="48"/>
      <c r="Y497" s="27"/>
      <c r="AB497" s="48"/>
      <c r="AC497" s="27"/>
      <c r="AD497" s="27"/>
    </row>
    <row r="498" spans="2:30" ht="13.5" customHeight="1">
      <c r="B498" s="139"/>
      <c r="C498" s="1004"/>
      <c r="D498" s="1005"/>
      <c r="E498" s="1005"/>
      <c r="F498" s="1005"/>
      <c r="G498" s="1005"/>
      <c r="H498" s="1005"/>
      <c r="I498" s="1005"/>
      <c r="J498" s="1006"/>
      <c r="K498" s="139"/>
      <c r="L498" s="48"/>
      <c r="M498" s="48"/>
      <c r="N498" s="48"/>
      <c r="O498" s="48"/>
      <c r="P498" s="48"/>
      <c r="Q498" s="48"/>
      <c r="R498" s="48"/>
      <c r="S498" s="48"/>
      <c r="T498" s="48"/>
      <c r="U498" s="48"/>
      <c r="V498" s="48"/>
      <c r="W498" s="48"/>
      <c r="X498" s="48"/>
      <c r="Y498" s="27"/>
      <c r="AB498" s="48"/>
      <c r="AC498" s="27"/>
      <c r="AD498" s="27"/>
    </row>
    <row r="499" spans="2:30" ht="13.5" customHeight="1">
      <c r="B499" s="139"/>
      <c r="C499" s="550"/>
      <c r="D499" s="550"/>
      <c r="E499" s="550"/>
      <c r="F499" s="550"/>
      <c r="G499" s="550"/>
      <c r="H499" s="550"/>
      <c r="I499" s="550"/>
      <c r="J499" s="550"/>
      <c r="K499" s="139"/>
      <c r="L499" s="48"/>
      <c r="M499" s="48"/>
      <c r="N499" s="48"/>
      <c r="O499" s="48"/>
      <c r="P499" s="48"/>
      <c r="Q499" s="48"/>
      <c r="R499" s="48"/>
      <c r="S499" s="48"/>
      <c r="T499" s="48"/>
      <c r="U499" s="48"/>
      <c r="V499" s="48"/>
      <c r="W499" s="48"/>
      <c r="X499" s="48"/>
      <c r="Y499" s="27"/>
      <c r="AB499" s="48"/>
      <c r="AC499" s="27"/>
      <c r="AD499" s="27"/>
    </row>
    <row r="500" spans="2:30" ht="13.5" hidden="1" customHeight="1"/>
    <row r="501" spans="2:30" ht="18" customHeight="1">
      <c r="B501" s="121" t="s">
        <v>2396</v>
      </c>
      <c r="C501" s="4"/>
      <c r="U501" s="4"/>
      <c r="V501" s="3"/>
      <c r="W501" s="3"/>
    </row>
    <row r="502" spans="2:30" ht="13.5" customHeight="1">
      <c r="B502" s="121"/>
      <c r="C502" s="4"/>
      <c r="U502" s="4"/>
      <c r="V502" s="3"/>
      <c r="W502" s="3"/>
    </row>
    <row r="503" spans="2:30">
      <c r="B503" s="9" t="s">
        <v>120</v>
      </c>
      <c r="S503" s="3"/>
      <c r="T503" s="3"/>
    </row>
    <row r="504" spans="2:30" ht="15.9" customHeight="1">
      <c r="C504" s="44" t="s">
        <v>124</v>
      </c>
      <c r="D504" s="44"/>
      <c r="E504" s="44"/>
      <c r="F504" s="44"/>
      <c r="G504" s="44"/>
      <c r="H504" s="44"/>
      <c r="I504" s="44"/>
      <c r="J504" s="44"/>
      <c r="K504" s="44"/>
      <c r="L504" s="44"/>
      <c r="O504" s="44"/>
      <c r="P504" s="44"/>
      <c r="Q504" s="44"/>
      <c r="R504" s="44"/>
      <c r="S504" s="3"/>
      <c r="T504" s="3"/>
    </row>
    <row r="505" spans="2:30" ht="15.9" customHeight="1">
      <c r="C505" s="44" t="s">
        <v>123</v>
      </c>
      <c r="D505" s="44"/>
      <c r="E505" s="44"/>
      <c r="F505" s="44"/>
      <c r="G505" s="44"/>
      <c r="H505" s="44"/>
      <c r="I505" s="44"/>
      <c r="J505" s="44"/>
      <c r="K505" s="44"/>
      <c r="L505" s="44"/>
      <c r="M505" s="44"/>
      <c r="O505" s="44"/>
      <c r="P505" s="44"/>
      <c r="Q505" s="44"/>
      <c r="R505" s="44"/>
      <c r="S505" s="3"/>
      <c r="T505" s="3"/>
    </row>
    <row r="506" spans="2:30" ht="15.9" customHeight="1">
      <c r="C506" s="43" t="s">
        <v>110</v>
      </c>
      <c r="E506" s="43"/>
      <c r="L506" s="3"/>
      <c r="M506" s="44"/>
      <c r="N506" s="44"/>
    </row>
    <row r="507" spans="2:30" ht="15.9" customHeight="1">
      <c r="C507" s="43" t="s">
        <v>3025</v>
      </c>
      <c r="E507" s="43"/>
      <c r="L507" s="3"/>
      <c r="M507" s="3"/>
      <c r="N507" s="44"/>
    </row>
    <row r="508" spans="2:30" ht="7.5" customHeight="1">
      <c r="C508" s="43"/>
      <c r="E508" s="43"/>
      <c r="L508" s="3"/>
      <c r="M508" s="3"/>
    </row>
    <row r="509" spans="2:30" ht="30" customHeight="1">
      <c r="B509" s="836" t="s">
        <v>107</v>
      </c>
      <c r="C509" s="837"/>
      <c r="D509" s="1007"/>
      <c r="E509" s="45" t="s">
        <v>108</v>
      </c>
      <c r="F509" s="814" t="s">
        <v>109</v>
      </c>
      <c r="G509" s="815"/>
      <c r="H509" s="815"/>
      <c r="I509" s="815"/>
      <c r="J509" s="811"/>
      <c r="M509" s="3"/>
    </row>
    <row r="510" spans="2:30" ht="49.5" customHeight="1">
      <c r="B510" s="972" t="s">
        <v>105</v>
      </c>
      <c r="C510" s="973"/>
      <c r="D510" s="974"/>
      <c r="E510" s="110"/>
      <c r="F510" s="1104"/>
      <c r="G510" s="1105"/>
      <c r="H510" s="1105"/>
      <c r="I510" s="1105"/>
      <c r="J510" s="1106"/>
      <c r="M510" s="48" t="str">
        <f t="shared" ref="M510:M515" si="3">IF(E510="","←【事項の有無】が選択されていません。必ず選択してください",IF(F510=" ","",""))</f>
        <v>←【事項の有無】が選択されていません。必ず選択してください</v>
      </c>
    </row>
    <row r="511" spans="2:30" ht="50.1" customHeight="1">
      <c r="B511" s="839" t="s">
        <v>102</v>
      </c>
      <c r="C511" s="840"/>
      <c r="D511" s="981"/>
      <c r="E511" s="110"/>
      <c r="F511" s="1104"/>
      <c r="G511" s="1105"/>
      <c r="H511" s="1105"/>
      <c r="I511" s="1105"/>
      <c r="J511" s="1106"/>
      <c r="M511" s="48" t="str">
        <f t="shared" si="3"/>
        <v>←【事項の有無】が選択されていません。必ず選択してください</v>
      </c>
    </row>
    <row r="512" spans="2:30" ht="50.1" customHeight="1">
      <c r="B512" s="839" t="s">
        <v>103</v>
      </c>
      <c r="C512" s="840"/>
      <c r="D512" s="981"/>
      <c r="E512" s="110"/>
      <c r="F512" s="1104"/>
      <c r="G512" s="1105"/>
      <c r="H512" s="1105"/>
      <c r="I512" s="1105"/>
      <c r="J512" s="1106"/>
      <c r="M512" s="48" t="str">
        <f t="shared" si="3"/>
        <v>←【事項の有無】が選択されていません。必ず選択してください</v>
      </c>
    </row>
    <row r="513" spans="2:27" ht="50.1" customHeight="1">
      <c r="B513" s="972" t="s">
        <v>106</v>
      </c>
      <c r="C513" s="973"/>
      <c r="D513" s="974"/>
      <c r="E513" s="110"/>
      <c r="F513" s="1104"/>
      <c r="G513" s="1105"/>
      <c r="H513" s="1105"/>
      <c r="I513" s="1105"/>
      <c r="J513" s="1106"/>
      <c r="M513" s="48" t="str">
        <f t="shared" si="3"/>
        <v>←【事項の有無】が選択されていません。必ず選択してください</v>
      </c>
    </row>
    <row r="514" spans="2:27" ht="50.1" customHeight="1">
      <c r="B514" s="972" t="s">
        <v>530</v>
      </c>
      <c r="C514" s="973"/>
      <c r="D514" s="974"/>
      <c r="E514" s="110"/>
      <c r="F514" s="975"/>
      <c r="G514" s="976"/>
      <c r="H514" s="976"/>
      <c r="I514" s="976"/>
      <c r="J514" s="977"/>
      <c r="M514" s="48" t="str">
        <f t="shared" si="3"/>
        <v>←【事項の有無】が選択されていません。必ず選択してください</v>
      </c>
    </row>
    <row r="515" spans="2:27" ht="50.1" customHeight="1">
      <c r="B515" s="972" t="s">
        <v>104</v>
      </c>
      <c r="C515" s="973"/>
      <c r="D515" s="974"/>
      <c r="E515" s="110"/>
      <c r="F515" s="1104"/>
      <c r="G515" s="1105"/>
      <c r="H515" s="1105"/>
      <c r="I515" s="1105"/>
      <c r="J515" s="1106"/>
      <c r="M515" s="48" t="str">
        <f t="shared" si="3"/>
        <v>←【事項の有無】が選択されていません。必ず選択してください</v>
      </c>
    </row>
    <row r="516" spans="2:27" ht="13.5" customHeight="1">
      <c r="C516" s="11"/>
      <c r="D516" s="11"/>
      <c r="E516" s="11"/>
      <c r="F516" s="11"/>
      <c r="G516" s="11"/>
      <c r="H516" s="11"/>
      <c r="I516" s="11"/>
      <c r="J516" s="11"/>
    </row>
    <row r="518" spans="2:27">
      <c r="B518" s="2" t="s">
        <v>121</v>
      </c>
    </row>
    <row r="519" spans="2:27" ht="84" customHeight="1">
      <c r="B519" s="1235"/>
      <c r="C519" s="1236"/>
      <c r="D519" s="1236"/>
      <c r="E519" s="1236"/>
      <c r="F519" s="1236"/>
      <c r="G519" s="1236"/>
      <c r="H519" s="1236"/>
      <c r="I519" s="1236"/>
      <c r="J519" s="1237"/>
    </row>
    <row r="521" spans="2:27" ht="18" customHeight="1">
      <c r="B521" s="2" t="s">
        <v>122</v>
      </c>
    </row>
    <row r="522" spans="2:27">
      <c r="C522" s="2" t="s">
        <v>2413</v>
      </c>
      <c r="L522" s="48"/>
      <c r="M522" s="48"/>
      <c r="N522" s="48"/>
      <c r="O522" s="48"/>
      <c r="P522" s="48"/>
      <c r="Q522" s="48"/>
      <c r="R522" s="48"/>
      <c r="S522" s="48"/>
      <c r="T522" s="48"/>
      <c r="U522" s="48"/>
      <c r="V522" s="48"/>
      <c r="W522" s="48"/>
      <c r="X522" s="48"/>
      <c r="Y522" s="27"/>
      <c r="Z522" s="27"/>
      <c r="AA522" s="27"/>
    </row>
    <row r="523" spans="2:27" ht="36" customHeight="1">
      <c r="B523" s="972" t="s">
        <v>117</v>
      </c>
      <c r="C523" s="877"/>
      <c r="D523" s="877"/>
      <c r="E523" s="1223"/>
      <c r="F523" s="1137"/>
      <c r="G523" s="1137"/>
      <c r="H523" s="1137"/>
      <c r="I523" s="1137"/>
      <c r="J523" s="1137"/>
      <c r="L523" s="48"/>
      <c r="M523" s="48"/>
      <c r="N523" s="48"/>
      <c r="O523" s="48"/>
      <c r="P523" s="48"/>
      <c r="Q523" s="48"/>
      <c r="R523" s="48"/>
      <c r="S523" s="48"/>
      <c r="T523" s="48"/>
      <c r="U523" s="48"/>
      <c r="V523" s="48"/>
      <c r="W523" s="48"/>
      <c r="X523" s="48"/>
      <c r="Y523" s="27"/>
      <c r="Z523" s="27"/>
      <c r="AA523" s="27"/>
    </row>
    <row r="524" spans="2:27" ht="36" customHeight="1">
      <c r="B524" s="972" t="s">
        <v>2358</v>
      </c>
      <c r="C524" s="877"/>
      <c r="D524" s="877"/>
      <c r="E524" s="1223"/>
      <c r="F524" s="1104"/>
      <c r="G524" s="1233"/>
      <c r="H524" s="1233"/>
      <c r="I524" s="1233"/>
      <c r="J524" s="1234"/>
      <c r="L524" s="48"/>
      <c r="M524" s="48"/>
      <c r="N524" s="48"/>
      <c r="O524" s="48"/>
      <c r="P524" s="48"/>
      <c r="Q524" s="48"/>
      <c r="R524" s="48"/>
      <c r="S524" s="48"/>
      <c r="T524" s="48"/>
      <c r="U524" s="48"/>
      <c r="V524" s="48"/>
      <c r="W524" s="48"/>
      <c r="X524" s="48"/>
      <c r="Y524" s="27"/>
      <c r="Z524" s="27"/>
      <c r="AA524" s="27"/>
    </row>
    <row r="525" spans="2:27" ht="36" customHeight="1">
      <c r="B525" s="972" t="s">
        <v>118</v>
      </c>
      <c r="C525" s="877"/>
      <c r="D525" s="877"/>
      <c r="E525" s="1223"/>
      <c r="F525" s="1137"/>
      <c r="G525" s="1137"/>
      <c r="H525" s="1137"/>
      <c r="I525" s="1137"/>
      <c r="J525" s="1137"/>
      <c r="L525" s="48"/>
      <c r="M525" s="48"/>
      <c r="N525" s="48"/>
      <c r="O525" s="48"/>
      <c r="P525" s="48"/>
      <c r="Q525" s="48"/>
      <c r="R525" s="48"/>
      <c r="S525" s="48"/>
      <c r="T525" s="48"/>
      <c r="U525" s="48"/>
      <c r="V525" s="48"/>
      <c r="W525" s="48"/>
      <c r="X525" s="48"/>
      <c r="Y525" s="27"/>
      <c r="Z525" s="27"/>
      <c r="AA525" s="27"/>
    </row>
    <row r="527" spans="2:27">
      <c r="C527" s="2" t="s">
        <v>2412</v>
      </c>
    </row>
    <row r="528" spans="2:27" ht="36" customHeight="1">
      <c r="B528" s="972" t="s">
        <v>532</v>
      </c>
      <c r="C528" s="877"/>
      <c r="D528" s="877"/>
      <c r="E528" s="1223"/>
      <c r="F528" s="1137"/>
      <c r="G528" s="1137"/>
      <c r="H528" s="1137"/>
      <c r="I528" s="1137"/>
      <c r="J528" s="1137"/>
    </row>
    <row r="529" spans="1:11" ht="36" customHeight="1">
      <c r="B529" s="972" t="s">
        <v>2358</v>
      </c>
      <c r="C529" s="877"/>
      <c r="D529" s="877"/>
      <c r="E529" s="1223"/>
      <c r="F529" s="1137"/>
      <c r="G529" s="1137"/>
      <c r="H529" s="1137"/>
      <c r="I529" s="1137"/>
      <c r="J529" s="1137"/>
    </row>
    <row r="530" spans="1:11" ht="36" customHeight="1">
      <c r="B530" s="972" t="s">
        <v>118</v>
      </c>
      <c r="C530" s="877"/>
      <c r="D530" s="877"/>
      <c r="E530" s="1223"/>
      <c r="F530" s="1137"/>
      <c r="G530" s="1137"/>
      <c r="H530" s="1137"/>
      <c r="I530" s="1137"/>
      <c r="J530" s="1137"/>
    </row>
    <row r="531" spans="1:11" ht="9.6" customHeight="1"/>
    <row r="532" spans="1:11">
      <c r="B532" s="2" t="s">
        <v>533</v>
      </c>
    </row>
    <row r="533" spans="1:11" ht="36" customHeight="1">
      <c r="B533" s="972" t="s">
        <v>531</v>
      </c>
      <c r="C533" s="877"/>
      <c r="D533" s="1223"/>
      <c r="E533" s="840"/>
      <c r="F533" s="1223"/>
      <c r="G533" s="982"/>
      <c r="H533" s="957"/>
      <c r="I533" s="793"/>
      <c r="J533" s="941"/>
    </row>
    <row r="534" spans="1:11" ht="7.2" customHeight="1">
      <c r="H534" s="156"/>
      <c r="I534" s="47"/>
    </row>
    <row r="535" spans="1:11" hidden="1"/>
    <row r="537" spans="1:11" ht="36" customHeight="1">
      <c r="A537" s="139"/>
      <c r="B537" s="966" t="s">
        <v>2464</v>
      </c>
      <c r="C537" s="966"/>
      <c r="D537" s="966"/>
      <c r="E537" s="966"/>
      <c r="F537" s="966"/>
      <c r="G537" s="966"/>
      <c r="H537" s="966"/>
      <c r="I537" s="966"/>
      <c r="J537" s="966"/>
      <c r="K537" s="139"/>
    </row>
  </sheetData>
  <sheetProtection algorithmName="SHA-512" hashValue="/DvUvn5EFLiVpdKD8HWg+oqOWMcUgCN+gS6PelusJhWtZRhbn+vFJg0g2KB/HnUi0gXjThJmLRYlYUKBkCVWPg==" saltValue="6/z4lOKVVXwzkcp6lRbvDA==" spinCount="100000" sheet="1" formatCells="0"/>
  <mergeCells count="560">
    <mergeCell ref="G278:I278"/>
    <mergeCell ref="G285:I285"/>
    <mergeCell ref="G294:I294"/>
    <mergeCell ref="G307:I307"/>
    <mergeCell ref="G323:I323"/>
    <mergeCell ref="G303:I303"/>
    <mergeCell ref="G310:I310"/>
    <mergeCell ref="G319:I319"/>
    <mergeCell ref="G308:I308"/>
    <mergeCell ref="G317:I317"/>
    <mergeCell ref="G284:I284"/>
    <mergeCell ref="G293:I293"/>
    <mergeCell ref="G300:I300"/>
    <mergeCell ref="G301:I301"/>
    <mergeCell ref="G316:I316"/>
    <mergeCell ref="D133:F133"/>
    <mergeCell ref="G133:I133"/>
    <mergeCell ref="G119:I119"/>
    <mergeCell ref="D130:F130"/>
    <mergeCell ref="G228:I228"/>
    <mergeCell ref="G177:I177"/>
    <mergeCell ref="D178:F178"/>
    <mergeCell ref="D134:F134"/>
    <mergeCell ref="G134:I134"/>
    <mergeCell ref="D164:F164"/>
    <mergeCell ref="G168:I168"/>
    <mergeCell ref="D160:F160"/>
    <mergeCell ref="G130:I130"/>
    <mergeCell ref="D131:F131"/>
    <mergeCell ref="G131:I131"/>
    <mergeCell ref="D135:F135"/>
    <mergeCell ref="D138:F138"/>
    <mergeCell ref="G138:I138"/>
    <mergeCell ref="D139:F139"/>
    <mergeCell ref="G139:I139"/>
    <mergeCell ref="D137:F137"/>
    <mergeCell ref="G137:I137"/>
    <mergeCell ref="D144:F144"/>
    <mergeCell ref="G144:I144"/>
    <mergeCell ref="G265:I265"/>
    <mergeCell ref="G273:I273"/>
    <mergeCell ref="G280:I280"/>
    <mergeCell ref="G287:I287"/>
    <mergeCell ref="G296:I296"/>
    <mergeCell ref="D181:F181"/>
    <mergeCell ref="G181:I181"/>
    <mergeCell ref="D149:F149"/>
    <mergeCell ref="G271:I271"/>
    <mergeCell ref="G167:I167"/>
    <mergeCell ref="D168:F168"/>
    <mergeCell ref="G179:I179"/>
    <mergeCell ref="D179:F179"/>
    <mergeCell ref="G176:I176"/>
    <mergeCell ref="G165:I165"/>
    <mergeCell ref="G156:I156"/>
    <mergeCell ref="D169:F169"/>
    <mergeCell ref="G169:I169"/>
    <mergeCell ref="D177:F177"/>
    <mergeCell ref="D174:F174"/>
    <mergeCell ref="G174:I174"/>
    <mergeCell ref="G178:I178"/>
    <mergeCell ref="D163:F163"/>
    <mergeCell ref="G163:I163"/>
    <mergeCell ref="D109:F109"/>
    <mergeCell ref="G109:I109"/>
    <mergeCell ref="D110:F110"/>
    <mergeCell ref="G110:I110"/>
    <mergeCell ref="D111:F111"/>
    <mergeCell ref="G111:I111"/>
    <mergeCell ref="D129:F129"/>
    <mergeCell ref="G129:I129"/>
    <mergeCell ref="D116:F116"/>
    <mergeCell ref="D117:F117"/>
    <mergeCell ref="G117:I117"/>
    <mergeCell ref="D119:F119"/>
    <mergeCell ref="D125:F125"/>
    <mergeCell ref="G125:I125"/>
    <mergeCell ref="D122:F122"/>
    <mergeCell ref="G122:I122"/>
    <mergeCell ref="D126:F126"/>
    <mergeCell ref="G126:I126"/>
    <mergeCell ref="D128:F128"/>
    <mergeCell ref="D115:F115"/>
    <mergeCell ref="G115:I115"/>
    <mergeCell ref="D124:F124"/>
    <mergeCell ref="G124:I124"/>
    <mergeCell ref="D104:F104"/>
    <mergeCell ref="G104:I104"/>
    <mergeCell ref="D162:F162"/>
    <mergeCell ref="G162:I162"/>
    <mergeCell ref="D173:F173"/>
    <mergeCell ref="G173:I173"/>
    <mergeCell ref="D105:F105"/>
    <mergeCell ref="G105:I105"/>
    <mergeCell ref="D106:F106"/>
    <mergeCell ref="G106:I106"/>
    <mergeCell ref="D108:F108"/>
    <mergeCell ref="D155:F155"/>
    <mergeCell ref="G155:I155"/>
    <mergeCell ref="D157:F157"/>
    <mergeCell ref="G157:I157"/>
    <mergeCell ref="G164:I164"/>
    <mergeCell ref="D166:F166"/>
    <mergeCell ref="G166:I166"/>
    <mergeCell ref="D158:F158"/>
    <mergeCell ref="G158:I158"/>
    <mergeCell ref="D159:F159"/>
    <mergeCell ref="G149:I149"/>
    <mergeCell ref="D150:F150"/>
    <mergeCell ref="G150:I150"/>
    <mergeCell ref="G82:I82"/>
    <mergeCell ref="D79:F79"/>
    <mergeCell ref="G79:I79"/>
    <mergeCell ref="D76:F76"/>
    <mergeCell ref="D95:F95"/>
    <mergeCell ref="G95:I95"/>
    <mergeCell ref="G93:I93"/>
    <mergeCell ref="D78:F78"/>
    <mergeCell ref="D90:F90"/>
    <mergeCell ref="G90:I90"/>
    <mergeCell ref="D80:F80"/>
    <mergeCell ref="D89:F89"/>
    <mergeCell ref="G98:I98"/>
    <mergeCell ref="G89:I89"/>
    <mergeCell ref="G92:I92"/>
    <mergeCell ref="D101:F101"/>
    <mergeCell ref="G101:I101"/>
    <mergeCell ref="D102:F102"/>
    <mergeCell ref="G102:I102"/>
    <mergeCell ref="D72:F72"/>
    <mergeCell ref="G72:I72"/>
    <mergeCell ref="D100:F100"/>
    <mergeCell ref="G100:I100"/>
    <mergeCell ref="D91:F91"/>
    <mergeCell ref="G91:I91"/>
    <mergeCell ref="D92:F92"/>
    <mergeCell ref="G97:I97"/>
    <mergeCell ref="D96:F96"/>
    <mergeCell ref="G96:I96"/>
    <mergeCell ref="D97:F97"/>
    <mergeCell ref="D99:F99"/>
    <mergeCell ref="G99:I99"/>
    <mergeCell ref="D98:F98"/>
    <mergeCell ref="D93:F93"/>
    <mergeCell ref="D75:F75"/>
    <mergeCell ref="G75:I75"/>
    <mergeCell ref="D70:F70"/>
    <mergeCell ref="D88:F88"/>
    <mergeCell ref="G88:I88"/>
    <mergeCell ref="D86:F86"/>
    <mergeCell ref="G86:I86"/>
    <mergeCell ref="D68:F68"/>
    <mergeCell ref="G68:I68"/>
    <mergeCell ref="D71:F71"/>
    <mergeCell ref="D69:F69"/>
    <mergeCell ref="G77:I77"/>
    <mergeCell ref="D73:F73"/>
    <mergeCell ref="G73:I73"/>
    <mergeCell ref="G71:I71"/>
    <mergeCell ref="G78:I78"/>
    <mergeCell ref="D77:F77"/>
    <mergeCell ref="G80:I80"/>
    <mergeCell ref="D81:F81"/>
    <mergeCell ref="G81:I81"/>
    <mergeCell ref="D87:F87"/>
    <mergeCell ref="G69:I69"/>
    <mergeCell ref="G70:I70"/>
    <mergeCell ref="G87:I87"/>
    <mergeCell ref="G76:I76"/>
    <mergeCell ref="D82:F82"/>
    <mergeCell ref="B529:E529"/>
    <mergeCell ref="B530:E530"/>
    <mergeCell ref="B533:D533"/>
    <mergeCell ref="E533:F533"/>
    <mergeCell ref="G533:H533"/>
    <mergeCell ref="I533:J533"/>
    <mergeCell ref="B514:D514"/>
    <mergeCell ref="F514:J514"/>
    <mergeCell ref="F528:J528"/>
    <mergeCell ref="F529:J529"/>
    <mergeCell ref="F530:J530"/>
    <mergeCell ref="B523:E523"/>
    <mergeCell ref="F523:J523"/>
    <mergeCell ref="B524:E524"/>
    <mergeCell ref="F524:J524"/>
    <mergeCell ref="B525:E525"/>
    <mergeCell ref="F525:J525"/>
    <mergeCell ref="B515:D515"/>
    <mergeCell ref="F515:J515"/>
    <mergeCell ref="M360:T361"/>
    <mergeCell ref="D362:F362"/>
    <mergeCell ref="G362:H362"/>
    <mergeCell ref="D107:F107"/>
    <mergeCell ref="D118:F118"/>
    <mergeCell ref="D127:F127"/>
    <mergeCell ref="D136:F136"/>
    <mergeCell ref="D147:F147"/>
    <mergeCell ref="D156:F156"/>
    <mergeCell ref="D165:F165"/>
    <mergeCell ref="D176:F176"/>
    <mergeCell ref="D184:F184"/>
    <mergeCell ref="D145:F145"/>
    <mergeCell ref="G145:I145"/>
    <mergeCell ref="D146:F146"/>
    <mergeCell ref="G146:I146"/>
    <mergeCell ref="D148:F148"/>
    <mergeCell ref="G148:I148"/>
    <mergeCell ref="G128:I128"/>
    <mergeCell ref="D120:F120"/>
    <mergeCell ref="G120:I120"/>
    <mergeCell ref="D121:F121"/>
    <mergeCell ref="G121:I121"/>
    <mergeCell ref="D154:F154"/>
    <mergeCell ref="B3:J3"/>
    <mergeCell ref="B7:D7"/>
    <mergeCell ref="E7:J7"/>
    <mergeCell ref="B519:J519"/>
    <mergeCell ref="B528:E528"/>
    <mergeCell ref="C14:E14"/>
    <mergeCell ref="C19:E19"/>
    <mergeCell ref="F19:G19"/>
    <mergeCell ref="C16:D16"/>
    <mergeCell ref="F14:J14"/>
    <mergeCell ref="C15:E15"/>
    <mergeCell ref="F15:G15"/>
    <mergeCell ref="H15:J15"/>
    <mergeCell ref="G16:J16"/>
    <mergeCell ref="C20:E20"/>
    <mergeCell ref="F20:G20"/>
    <mergeCell ref="B17:B18"/>
    <mergeCell ref="C17:D18"/>
    <mergeCell ref="F17:J17"/>
    <mergeCell ref="F18:J18"/>
    <mergeCell ref="D31:E31"/>
    <mergeCell ref="D58:F58"/>
    <mergeCell ref="D67:F67"/>
    <mergeCell ref="G67:I67"/>
    <mergeCell ref="D35:F35"/>
    <mergeCell ref="G35:I35"/>
    <mergeCell ref="D36:F36"/>
    <mergeCell ref="D38:F38"/>
    <mergeCell ref="G38:I38"/>
    <mergeCell ref="D49:F49"/>
    <mergeCell ref="G49:I49"/>
    <mergeCell ref="G36:I36"/>
    <mergeCell ref="D37:F37"/>
    <mergeCell ref="G37:I37"/>
    <mergeCell ref="D42:F42"/>
    <mergeCell ref="G42:I42"/>
    <mergeCell ref="D43:F43"/>
    <mergeCell ref="G43:I43"/>
    <mergeCell ref="D52:F52"/>
    <mergeCell ref="G52:I52"/>
    <mergeCell ref="D53:F53"/>
    <mergeCell ref="G53:I53"/>
    <mergeCell ref="D50:F50"/>
    <mergeCell ref="G50:I50"/>
    <mergeCell ref="D57:F57"/>
    <mergeCell ref="G57:I57"/>
    <mergeCell ref="D66:F66"/>
    <mergeCell ref="G66:I66"/>
    <mergeCell ref="G60:I60"/>
    <mergeCell ref="G61:I61"/>
    <mergeCell ref="G58:I58"/>
    <mergeCell ref="D59:F59"/>
    <mergeCell ref="G59:I59"/>
    <mergeCell ref="D62:F62"/>
    <mergeCell ref="G62:I62"/>
    <mergeCell ref="D60:F60"/>
    <mergeCell ref="D63:F63"/>
    <mergeCell ref="G63:I63"/>
    <mergeCell ref="D61:F61"/>
    <mergeCell ref="D64:F64"/>
    <mergeCell ref="G64:I64"/>
    <mergeCell ref="D153:F153"/>
    <mergeCell ref="D151:F151"/>
    <mergeCell ref="D167:F167"/>
    <mergeCell ref="G159:I159"/>
    <mergeCell ref="D183:F183"/>
    <mergeCell ref="G183:I183"/>
    <mergeCell ref="D257:F257"/>
    <mergeCell ref="D252:F252"/>
    <mergeCell ref="G256:I256"/>
    <mergeCell ref="G226:I226"/>
    <mergeCell ref="G233:I233"/>
    <mergeCell ref="G240:I240"/>
    <mergeCell ref="G249:I249"/>
    <mergeCell ref="D225:F225"/>
    <mergeCell ref="G225:I225"/>
    <mergeCell ref="G255:I255"/>
    <mergeCell ref="D241:F241"/>
    <mergeCell ref="G242:I242"/>
    <mergeCell ref="G251:I251"/>
    <mergeCell ref="D186:F186"/>
    <mergeCell ref="G186:I186"/>
    <mergeCell ref="G210:I210"/>
    <mergeCell ref="D226:F226"/>
    <mergeCell ref="D189:F189"/>
    <mergeCell ref="G189:I189"/>
    <mergeCell ref="D214:F214"/>
    <mergeCell ref="D219:F219"/>
    <mergeCell ref="G219:I219"/>
    <mergeCell ref="D220:F220"/>
    <mergeCell ref="G220:I220"/>
    <mergeCell ref="D193:F193"/>
    <mergeCell ref="G193:I193"/>
    <mergeCell ref="D244:F244"/>
    <mergeCell ref="D233:F233"/>
    <mergeCell ref="D192:F192"/>
    <mergeCell ref="D221:F221"/>
    <mergeCell ref="G221:I221"/>
    <mergeCell ref="D210:E210"/>
    <mergeCell ref="G190:I190"/>
    <mergeCell ref="D308:F308"/>
    <mergeCell ref="D286:F286"/>
    <mergeCell ref="D278:F278"/>
    <mergeCell ref="D285:F285"/>
    <mergeCell ref="D271:F271"/>
    <mergeCell ref="D272:F272"/>
    <mergeCell ref="D274:F274"/>
    <mergeCell ref="G263:I263"/>
    <mergeCell ref="D140:F140"/>
    <mergeCell ref="G140:I140"/>
    <mergeCell ref="D175:F175"/>
    <mergeCell ref="G175:I175"/>
    <mergeCell ref="D185:F185"/>
    <mergeCell ref="D187:F187"/>
    <mergeCell ref="G187:I187"/>
    <mergeCell ref="D190:F190"/>
    <mergeCell ref="G239:I239"/>
    <mergeCell ref="D248:F248"/>
    <mergeCell ref="D249:F249"/>
    <mergeCell ref="D250:F250"/>
    <mergeCell ref="G248:I248"/>
    <mergeCell ref="D255:F255"/>
    <mergeCell ref="D262:F262"/>
    <mergeCell ref="D182:F182"/>
    <mergeCell ref="D302:F302"/>
    <mergeCell ref="D304:F304"/>
    <mergeCell ref="D288:F288"/>
    <mergeCell ref="D295:F295"/>
    <mergeCell ref="D297:F297"/>
    <mergeCell ref="D298:F298"/>
    <mergeCell ref="D301:F301"/>
    <mergeCell ref="D270:F270"/>
    <mergeCell ref="D281:F281"/>
    <mergeCell ref="D282:F282"/>
    <mergeCell ref="D284:F284"/>
    <mergeCell ref="D293:F293"/>
    <mergeCell ref="D289:F289"/>
    <mergeCell ref="D300:F300"/>
    <mergeCell ref="C348:D348"/>
    <mergeCell ref="C349:D349"/>
    <mergeCell ref="D355:F355"/>
    <mergeCell ref="C342:D342"/>
    <mergeCell ref="C343:D343"/>
    <mergeCell ref="B387:C387"/>
    <mergeCell ref="B388:C388"/>
    <mergeCell ref="F396:G396"/>
    <mergeCell ref="F398:G398"/>
    <mergeCell ref="C346:D346"/>
    <mergeCell ref="C347:D347"/>
    <mergeCell ref="B382:C382"/>
    <mergeCell ref="B511:D511"/>
    <mergeCell ref="B383:C383"/>
    <mergeCell ref="B384:C384"/>
    <mergeCell ref="C452:D452"/>
    <mergeCell ref="B385:C385"/>
    <mergeCell ref="D413:J413"/>
    <mergeCell ref="B386:C386"/>
    <mergeCell ref="E376:J376"/>
    <mergeCell ref="C368:E368"/>
    <mergeCell ref="E452:L452"/>
    <mergeCell ref="C453:D453"/>
    <mergeCell ref="E453:L453"/>
    <mergeCell ref="C454:D454"/>
    <mergeCell ref="E454:L454"/>
    <mergeCell ref="C455:D455"/>
    <mergeCell ref="E455:L455"/>
    <mergeCell ref="C457:D457"/>
    <mergeCell ref="E457:F457"/>
    <mergeCell ref="G457:H457"/>
    <mergeCell ref="I457:L457"/>
    <mergeCell ref="C458:D458"/>
    <mergeCell ref="E458:L458"/>
    <mergeCell ref="C459:D459"/>
    <mergeCell ref="E459:L459"/>
    <mergeCell ref="D307:F307"/>
    <mergeCell ref="D323:F323"/>
    <mergeCell ref="G326:I326"/>
    <mergeCell ref="B512:D512"/>
    <mergeCell ref="F512:J512"/>
    <mergeCell ref="C340:D340"/>
    <mergeCell ref="C341:D341"/>
    <mergeCell ref="B379:C379"/>
    <mergeCell ref="D369:D370"/>
    <mergeCell ref="B389:C389"/>
    <mergeCell ref="B390:C390"/>
    <mergeCell ref="B391:C391"/>
    <mergeCell ref="B392:C392"/>
    <mergeCell ref="F394:G394"/>
    <mergeCell ref="F420:G420"/>
    <mergeCell ref="F421:G421"/>
    <mergeCell ref="F422:G422"/>
    <mergeCell ref="F423:G423"/>
    <mergeCell ref="F424:G424"/>
    <mergeCell ref="F425:G425"/>
    <mergeCell ref="C447:J447"/>
    <mergeCell ref="B510:D510"/>
    <mergeCell ref="F510:J510"/>
    <mergeCell ref="G333:I333"/>
    <mergeCell ref="G330:I330"/>
    <mergeCell ref="D309:F309"/>
    <mergeCell ref="D321:F321"/>
    <mergeCell ref="D317:F317"/>
    <mergeCell ref="D318:F318"/>
    <mergeCell ref="D325:F325"/>
    <mergeCell ref="D330:F330"/>
    <mergeCell ref="D328:F328"/>
    <mergeCell ref="D327:F327"/>
    <mergeCell ref="D320:F320"/>
    <mergeCell ref="D311:F311"/>
    <mergeCell ref="D312:F312"/>
    <mergeCell ref="B8:D9"/>
    <mergeCell ref="B10:D10"/>
    <mergeCell ref="E10:F10"/>
    <mergeCell ref="G10:H10"/>
    <mergeCell ref="D275:F275"/>
    <mergeCell ref="G118:I118"/>
    <mergeCell ref="G107:I107"/>
    <mergeCell ref="G116:I116"/>
    <mergeCell ref="G151:I151"/>
    <mergeCell ref="G160:I160"/>
    <mergeCell ref="G214:I214"/>
    <mergeCell ref="G135:I135"/>
    <mergeCell ref="G182:I182"/>
    <mergeCell ref="G153:I153"/>
    <mergeCell ref="G185:I185"/>
    <mergeCell ref="G108:I108"/>
    <mergeCell ref="G154:I154"/>
    <mergeCell ref="D227:F227"/>
    <mergeCell ref="G235:I235"/>
    <mergeCell ref="G270:I270"/>
    <mergeCell ref="D267:F267"/>
    <mergeCell ref="G262:I262"/>
    <mergeCell ref="D191:F191"/>
    <mergeCell ref="G191:I191"/>
    <mergeCell ref="I10:J10"/>
    <mergeCell ref="N211:P212"/>
    <mergeCell ref="D230:F230"/>
    <mergeCell ref="D260:F260"/>
    <mergeCell ref="D263:F263"/>
    <mergeCell ref="D253:F253"/>
    <mergeCell ref="M215:M216"/>
    <mergeCell ref="D232:F232"/>
    <mergeCell ref="G232:I232"/>
    <mergeCell ref="D239:F239"/>
    <mergeCell ref="D194:F194"/>
    <mergeCell ref="G194:I194"/>
    <mergeCell ref="D195:F195"/>
    <mergeCell ref="G195:I195"/>
    <mergeCell ref="D229:F229"/>
    <mergeCell ref="D234:F234"/>
    <mergeCell ref="D236:F236"/>
    <mergeCell ref="D237:F237"/>
    <mergeCell ref="D240:F240"/>
    <mergeCell ref="G218:I218"/>
    <mergeCell ref="D243:F243"/>
    <mergeCell ref="G147:I147"/>
    <mergeCell ref="G136:I136"/>
    <mergeCell ref="G127:I127"/>
    <mergeCell ref="B537:J537"/>
    <mergeCell ref="D324:F324"/>
    <mergeCell ref="D305:F305"/>
    <mergeCell ref="D294:F294"/>
    <mergeCell ref="C344:D344"/>
    <mergeCell ref="C345:D345"/>
    <mergeCell ref="D353:F353"/>
    <mergeCell ref="G353:H353"/>
    <mergeCell ref="G364:H364"/>
    <mergeCell ref="G366:H366"/>
    <mergeCell ref="B513:D513"/>
    <mergeCell ref="F513:J513"/>
    <mergeCell ref="F511:J511"/>
    <mergeCell ref="B509:D509"/>
    <mergeCell ref="F509:J509"/>
    <mergeCell ref="G324:I324"/>
    <mergeCell ref="D351:F351"/>
    <mergeCell ref="G351:H351"/>
    <mergeCell ref="D334:F334"/>
    <mergeCell ref="D335:F335"/>
    <mergeCell ref="B376:C377"/>
    <mergeCell ref="D376:D377"/>
    <mergeCell ref="G331:I331"/>
    <mergeCell ref="D316:F316"/>
    <mergeCell ref="G258:I258"/>
    <mergeCell ref="D218:F218"/>
    <mergeCell ref="C449:D449"/>
    <mergeCell ref="E449:F449"/>
    <mergeCell ref="G449:H449"/>
    <mergeCell ref="I449:L449"/>
    <mergeCell ref="C450:D450"/>
    <mergeCell ref="E450:L450"/>
    <mergeCell ref="C451:D451"/>
    <mergeCell ref="E451:L451"/>
    <mergeCell ref="D264:F264"/>
    <mergeCell ref="D266:F266"/>
    <mergeCell ref="D256:F256"/>
    <mergeCell ref="D259:F259"/>
    <mergeCell ref="D279:F279"/>
    <mergeCell ref="D277:F277"/>
    <mergeCell ref="G277:I277"/>
    <mergeCell ref="B378:C378"/>
    <mergeCell ref="G355:H355"/>
    <mergeCell ref="A360:K361"/>
    <mergeCell ref="B380:C380"/>
    <mergeCell ref="B381:C381"/>
    <mergeCell ref="D331:F331"/>
    <mergeCell ref="D332:F332"/>
    <mergeCell ref="C460:D460"/>
    <mergeCell ref="E460:L460"/>
    <mergeCell ref="C461:D461"/>
    <mergeCell ref="E461:L461"/>
    <mergeCell ref="C462:D462"/>
    <mergeCell ref="E462:L462"/>
    <mergeCell ref="E473:L473"/>
    <mergeCell ref="C463:D463"/>
    <mergeCell ref="E463:L463"/>
    <mergeCell ref="C465:D465"/>
    <mergeCell ref="E465:F465"/>
    <mergeCell ref="G465:H465"/>
    <mergeCell ref="I465:L465"/>
    <mergeCell ref="C466:D466"/>
    <mergeCell ref="E466:L466"/>
    <mergeCell ref="C467:D467"/>
    <mergeCell ref="E467:L467"/>
    <mergeCell ref="C479:D479"/>
    <mergeCell ref="E479:L479"/>
    <mergeCell ref="C483:J489"/>
    <mergeCell ref="C492:J498"/>
    <mergeCell ref="E8:J9"/>
    <mergeCell ref="C474:D474"/>
    <mergeCell ref="E474:L474"/>
    <mergeCell ref="C475:D475"/>
    <mergeCell ref="E475:L475"/>
    <mergeCell ref="C476:D476"/>
    <mergeCell ref="E476:L476"/>
    <mergeCell ref="C477:D477"/>
    <mergeCell ref="E477:L477"/>
    <mergeCell ref="C478:D478"/>
    <mergeCell ref="E478:L478"/>
    <mergeCell ref="C468:D468"/>
    <mergeCell ref="E468:L468"/>
    <mergeCell ref="C469:D469"/>
    <mergeCell ref="E469:L469"/>
    <mergeCell ref="C470:D470"/>
    <mergeCell ref="E470:L470"/>
    <mergeCell ref="C471:D471"/>
    <mergeCell ref="E471:L471"/>
    <mergeCell ref="C473:D473"/>
  </mergeCells>
  <phoneticPr fontId="31"/>
  <conditionalFormatting sqref="F510:J513 F515:J515">
    <cfRule type="expression" dxfId="1" priority="3" stopIfTrue="1">
      <formula>$E510="無"</formula>
    </cfRule>
  </conditionalFormatting>
  <dataValidations count="8">
    <dataValidation type="list" allowBlank="1" showInputMessage="1" showErrorMessage="1" sqref="E510:E515" xr:uid="{00000000-0002-0000-1000-000000000000}">
      <formula1>"有,無"</formula1>
    </dataValidation>
    <dataValidation type="list" allowBlank="1" showInputMessage="1" showErrorMessage="1" sqref="G61:I61 G70:I70 G79:I79" xr:uid="{00000000-0002-0000-1000-000001000000}">
      <formula1>"蒸気タービン方式,ガスタービン方式"</formula1>
    </dataValidation>
    <dataValidation type="list" allowBlank="1" showInputMessage="1" showErrorMessage="1" sqref="G35:I35" xr:uid="{00000000-0002-0000-1000-000002000000}">
      <formula1>"バイオマスコージェベレーション設備（熱電併給),バイオマス発電設備"</formula1>
    </dataValidation>
    <dataValidation type="list" allowBlank="1" showInputMessage="1" showErrorMessage="1" sqref="G219:I219" xr:uid="{00000000-0002-0000-1000-000003000000}">
      <formula1>"固形,液体,気体"</formula1>
    </dataValidation>
    <dataValidation type="list" allowBlank="1" showInputMessage="1" showErrorMessage="1" sqref="G210:I210" xr:uid="{00000000-0002-0000-1000-000004000000}">
      <formula1>"メタン発酵方式,メタン発酵方式以外"</formula1>
    </dataValidation>
    <dataValidation type="list" allowBlank="1" showInputMessage="1" showErrorMessage="1" sqref="C483:J489" xr:uid="{00000000-0002-0000-1000-000005000000}">
      <formula1>"入札、又は複数者からの見積書を徴取し、最安の見積書を選定,その他（競争に付すことが著しく困難又は不適当である）"</formula1>
    </dataValidation>
    <dataValidation type="list" allowBlank="1" showInputMessage="1" showErrorMessage="1" sqref="G449:H449 G457:H457 G465:H465" xr:uid="{00000000-0002-0000-1000-000006000000}">
      <formula1>"PPA使用者,リース使用者,該当なし"</formula1>
    </dataValidation>
    <dataValidation type="list" allowBlank="1" showInputMessage="1" showErrorMessage="1" sqref="E449:F449 E457:F457 E465:F465" xr:uid="{00000000-0002-0000-1000-000007000000}">
      <formula1>"PPA事業者,リース事業者,該当なし"</formula1>
    </dataValidation>
  </dataValidations>
  <hyperlinks>
    <hyperlink ref="B537:J537" location="'第４号（共通_環境価値）'!A1" display="第4（共通＿環境価値）へ" xr:uid="{00000000-0004-0000-1000-000000000000}"/>
  </hyperlinks>
  <pageMargins left="0.70866141732283472" right="0.70866141732283472" top="0.74803149606299213" bottom="0.74803149606299213" header="0.31496062992125984" footer="0.31496062992125984"/>
  <pageSetup paperSize="9" orientation="portrait" blackAndWhite="1" r:id="rId1"/>
  <rowBreaks count="13" manualBreakCount="13">
    <brk id="26" max="11" man="1"/>
    <brk id="74" max="11" man="1"/>
    <brk id="113" max="11" man="1"/>
    <brk id="160" max="11" man="1"/>
    <brk id="205" max="11" man="1"/>
    <brk id="254" max="11" man="1"/>
    <brk id="305" max="11" man="1"/>
    <brk id="337" max="11" man="1"/>
    <brk id="372" max="11" man="1"/>
    <brk id="410" max="11" man="1"/>
    <brk id="443" max="11" man="1"/>
    <brk id="500" max="11" man="1"/>
    <brk id="526" max="11" man="1"/>
  </rowBreaks>
  <drawing r:id="rId2"/>
  <legacyDrawing r:id="rId3"/>
  <mc:AlternateContent xmlns:mc="http://schemas.openxmlformats.org/markup-compatibility/2006">
    <mc:Choice Requires="x14">
      <controls>
        <mc:AlternateContent xmlns:mc="http://schemas.openxmlformats.org/markup-compatibility/2006">
          <mc:Choice Requires="x14">
            <control shapeId="28655" r:id="rId4" name="Check Box 1007">
              <controlPr defaultSize="0" autoFill="0" autoLine="0" autoPict="0">
                <anchor moveWithCells="1">
                  <from>
                    <xdr:col>4</xdr:col>
                    <xdr:colOff>91440</xdr:colOff>
                    <xdr:row>532</xdr:row>
                    <xdr:rowOff>106680</xdr:rowOff>
                  </from>
                  <to>
                    <xdr:col>5</xdr:col>
                    <xdr:colOff>15240</xdr:colOff>
                    <xdr:row>532</xdr:row>
                    <xdr:rowOff>342900</xdr:rowOff>
                  </to>
                </anchor>
              </controlPr>
            </control>
          </mc:Choice>
        </mc:AlternateContent>
        <mc:AlternateContent xmlns:mc="http://schemas.openxmlformats.org/markup-compatibility/2006">
          <mc:Choice Requires="x14">
            <control shapeId="28656" r:id="rId5" name="Check Box 1008">
              <controlPr defaultSize="0" autoFill="0" autoLine="0" autoPict="0">
                <anchor moveWithCells="1">
                  <from>
                    <xdr:col>4</xdr:col>
                    <xdr:colOff>655320</xdr:colOff>
                    <xdr:row>532</xdr:row>
                    <xdr:rowOff>114300</xdr:rowOff>
                  </from>
                  <to>
                    <xdr:col>5</xdr:col>
                    <xdr:colOff>579120</xdr:colOff>
                    <xdr:row>532</xdr:row>
                    <xdr:rowOff>350520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 stopIfTrue="1" id="{C97EC310-1153-46ED-9B97-C27D7C365179}">
            <xm:f>'第4(太陽光）'!$E467="無"</xm:f>
            <x14:dxf>
              <numFmt numFmtId="187" formatCode="[&lt;=999]000;[&lt;=9999]000\-00;000\-0000"/>
              <fill>
                <patternFill patternType="mediumGray">
                  <bgColor theme="0" tint="-0.14996795556505021"/>
                </patternFill>
              </fill>
            </x14:dxf>
          </x14:cfRule>
          <xm:sqref>F514:J514</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00000000-0002-0000-1000-000008000000}">
          <x14:formula1>
            <xm:f>基本情報!$W$3:$W$125</xm:f>
          </x14:formula1>
          <xm:sqref>F18:J18</xm:sqref>
        </x14:dataValidation>
        <x14:dataValidation type="list" allowBlank="1" showInputMessage="1" showErrorMessage="1" xr:uid="{00000000-0002-0000-1000-000009000000}">
          <x14:formula1>
            <xm:f>基本情報!$Q$21:$Q$53</xm:f>
          </x14:formula1>
          <xm:sqref>F17:J17</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FFFF00"/>
  </sheetPr>
  <dimension ref="B1:CC127"/>
  <sheetViews>
    <sheetView showGridLines="0" showZeros="0" view="pageBreakPreview" topLeftCell="A31" zoomScale="85" zoomScaleNormal="100" zoomScaleSheetLayoutView="85" workbookViewId="0">
      <selection activeCell="E9" sqref="E9"/>
    </sheetView>
  </sheetViews>
  <sheetFormatPr defaultColWidth="9" defaultRowHeight="13.2"/>
  <cols>
    <col min="1" max="1" width="1.6640625" style="2" customWidth="1"/>
    <col min="2" max="2" width="2.6640625" style="2" customWidth="1"/>
    <col min="3" max="3" width="2.44140625" style="2" customWidth="1"/>
    <col min="4" max="10" width="10.6640625" style="2" customWidth="1"/>
    <col min="11" max="11" width="1.77734375" style="2" customWidth="1"/>
    <col min="12" max="12" width="2.21875" style="48" customWidth="1"/>
    <col min="13" max="13" width="13.109375" style="48" hidden="1" customWidth="1"/>
    <col min="14" max="14" width="9" style="48" hidden="1" customWidth="1"/>
    <col min="15" max="15" width="10.77734375" style="48" hidden="1" customWidth="1"/>
    <col min="16" max="24" width="9" style="48" hidden="1" customWidth="1"/>
    <col min="25" max="27" width="9" style="27" hidden="1" customWidth="1"/>
    <col min="28" max="50" width="9" style="2" hidden="1" customWidth="1"/>
    <col min="51" max="51" width="9" style="2" customWidth="1"/>
    <col min="52" max="52" width="9" style="2"/>
    <col min="53" max="53" width="1.6640625" style="2" customWidth="1"/>
    <col min="54" max="54" width="2.6640625" style="2" customWidth="1"/>
    <col min="55" max="55" width="2.44140625" style="2" customWidth="1"/>
    <col min="56" max="62" width="10.6640625" style="2" customWidth="1"/>
    <col min="63" max="63" width="1.77734375" style="2" customWidth="1"/>
    <col min="64" max="64" width="2.21875" style="48" customWidth="1"/>
    <col min="65" max="65" width="36.33203125" style="48" customWidth="1"/>
    <col min="66" max="66" width="0" style="48" hidden="1" customWidth="1"/>
    <col min="67" max="67" width="10.77734375" style="48" hidden="1" customWidth="1"/>
    <col min="68" max="76" width="0" style="48" hidden="1" customWidth="1"/>
    <col min="77" max="79" width="0" style="27" hidden="1" customWidth="1"/>
    <col min="80" max="103" width="0" style="2" hidden="1" customWidth="1"/>
    <col min="104" max="16384" width="9" style="2"/>
  </cols>
  <sheetData>
    <row r="1" spans="2:81">
      <c r="B1" s="1" t="s">
        <v>2672</v>
      </c>
      <c r="E1" s="1"/>
      <c r="F1" s="1"/>
      <c r="BB1" s="1" t="s">
        <v>2672</v>
      </c>
      <c r="BE1" s="1"/>
      <c r="BF1" s="1"/>
    </row>
    <row r="3" spans="2:81" ht="18" customHeight="1">
      <c r="B3" s="2" t="s">
        <v>2973</v>
      </c>
      <c r="BB3" s="2" t="s">
        <v>2973</v>
      </c>
    </row>
    <row r="4" spans="2:81" ht="15" customHeight="1">
      <c r="B4" s="2" t="s">
        <v>2974</v>
      </c>
      <c r="M4" s="162"/>
      <c r="O4" s="148"/>
      <c r="P4" s="148"/>
      <c r="Q4" s="148"/>
      <c r="R4" s="148"/>
      <c r="S4" s="148"/>
      <c r="Y4" s="48"/>
      <c r="Z4" s="48"/>
      <c r="AB4" s="27"/>
      <c r="AC4" s="27"/>
      <c r="BB4" s="2" t="s">
        <v>2974</v>
      </c>
      <c r="BM4" s="162"/>
      <c r="BO4" s="148"/>
      <c r="BP4" s="148"/>
      <c r="BQ4" s="148"/>
      <c r="BR4" s="148"/>
      <c r="BS4" s="148"/>
      <c r="BY4" s="48"/>
      <c r="BZ4" s="48"/>
      <c r="CB4" s="27"/>
      <c r="CC4" s="27"/>
    </row>
    <row r="5" spans="2:81" ht="27" customHeight="1">
      <c r="B5" s="1354" t="s">
        <v>2975</v>
      </c>
      <c r="C5" s="840"/>
      <c r="D5" s="840"/>
      <c r="E5" s="1355"/>
      <c r="F5" s="1356"/>
      <c r="G5" s="1356"/>
      <c r="H5" s="1356"/>
      <c r="I5" s="1356"/>
      <c r="J5" s="1357"/>
      <c r="M5" s="162"/>
      <c r="O5" s="148"/>
      <c r="P5" s="148"/>
      <c r="Q5" s="148"/>
      <c r="R5" s="148"/>
      <c r="S5" s="148"/>
      <c r="Y5" s="48"/>
      <c r="Z5" s="48"/>
      <c r="AB5" s="27"/>
      <c r="AC5" s="27"/>
      <c r="BB5" s="1354" t="s">
        <v>2975</v>
      </c>
      <c r="BC5" s="840"/>
      <c r="BD5" s="840"/>
      <c r="BE5" s="1358" t="s">
        <v>2976</v>
      </c>
      <c r="BF5" s="1359"/>
      <c r="BG5" s="1359"/>
      <c r="BH5" s="1359"/>
      <c r="BI5" s="1359"/>
      <c r="BJ5" s="1360"/>
      <c r="BM5" s="162"/>
      <c r="BO5" s="148"/>
      <c r="BP5" s="148"/>
      <c r="BQ5" s="148"/>
      <c r="BR5" s="148"/>
      <c r="BS5" s="148"/>
      <c r="BY5" s="48"/>
      <c r="BZ5" s="48"/>
      <c r="CB5" s="27"/>
      <c r="CC5" s="27"/>
    </row>
    <row r="6" spans="2:81" ht="27" customHeight="1">
      <c r="B6" s="16"/>
      <c r="C6" s="1351" t="s">
        <v>2977</v>
      </c>
      <c r="D6" s="1352"/>
      <c r="E6" s="1122"/>
      <c r="F6" s="1163"/>
      <c r="G6" s="1163"/>
      <c r="H6" s="1163"/>
      <c r="I6" s="1163"/>
      <c r="J6" s="1353"/>
      <c r="M6" s="162"/>
      <c r="O6" s="148"/>
      <c r="P6" s="148"/>
      <c r="Q6" s="148"/>
      <c r="R6" s="148"/>
      <c r="S6" s="148"/>
      <c r="Y6" s="48"/>
      <c r="Z6" s="48"/>
      <c r="AB6" s="27"/>
      <c r="AC6" s="27"/>
      <c r="BB6" s="16"/>
      <c r="BC6" s="1351" t="s">
        <v>2977</v>
      </c>
      <c r="BD6" s="1352"/>
      <c r="BE6" s="1361" t="s">
        <v>2978</v>
      </c>
      <c r="BF6" s="1362"/>
      <c r="BG6" s="1362"/>
      <c r="BH6" s="1362"/>
      <c r="BI6" s="1362"/>
      <c r="BJ6" s="1363"/>
      <c r="BM6" s="162"/>
      <c r="BO6" s="148"/>
      <c r="BP6" s="148"/>
      <c r="BQ6" s="148"/>
      <c r="BR6" s="148"/>
      <c r="BS6" s="148"/>
      <c r="BY6" s="48"/>
      <c r="BZ6" s="48"/>
      <c r="CB6" s="27"/>
      <c r="CC6" s="27"/>
    </row>
    <row r="7" spans="2:81" ht="16.2" customHeight="1">
      <c r="B7" s="809" t="s">
        <v>2979</v>
      </c>
      <c r="C7" s="809"/>
      <c r="D7" s="809"/>
      <c r="E7" s="88" t="s">
        <v>78</v>
      </c>
      <c r="F7" s="88" t="s">
        <v>79</v>
      </c>
      <c r="G7" s="88" t="s">
        <v>80</v>
      </c>
      <c r="H7" s="88" t="s">
        <v>81</v>
      </c>
      <c r="I7" s="88" t="s">
        <v>82</v>
      </c>
      <c r="J7" s="88" t="s">
        <v>83</v>
      </c>
      <c r="O7" s="148"/>
      <c r="P7" s="148"/>
      <c r="Q7" s="148"/>
      <c r="R7" s="148"/>
      <c r="S7" s="148"/>
      <c r="Y7" s="48"/>
      <c r="Z7" s="48"/>
      <c r="AB7" s="27"/>
      <c r="AC7" s="27"/>
      <c r="BB7" s="809" t="s">
        <v>2979</v>
      </c>
      <c r="BC7" s="809"/>
      <c r="BD7" s="809"/>
      <c r="BE7" s="88" t="s">
        <v>78</v>
      </c>
      <c r="BF7" s="88" t="s">
        <v>79</v>
      </c>
      <c r="BG7" s="88" t="s">
        <v>80</v>
      </c>
      <c r="BH7" s="88" t="s">
        <v>81</v>
      </c>
      <c r="BI7" s="88" t="s">
        <v>82</v>
      </c>
      <c r="BJ7" s="88" t="s">
        <v>83</v>
      </c>
      <c r="BO7" s="148"/>
      <c r="BP7" s="148"/>
      <c r="BQ7" s="148"/>
      <c r="BR7" s="148"/>
      <c r="BS7" s="148"/>
      <c r="BY7" s="48"/>
      <c r="BZ7" s="48"/>
      <c r="CB7" s="27"/>
      <c r="CC7" s="27"/>
    </row>
    <row r="8" spans="2:81" ht="16.2" customHeight="1" thickBot="1">
      <c r="B8" s="809"/>
      <c r="C8" s="809"/>
      <c r="D8" s="809"/>
      <c r="E8" s="583"/>
      <c r="F8" s="583"/>
      <c r="G8" s="583"/>
      <c r="H8" s="583"/>
      <c r="I8" s="583"/>
      <c r="J8" s="583"/>
      <c r="O8" s="148"/>
      <c r="P8" s="148"/>
      <c r="Q8" s="148"/>
      <c r="R8" s="148"/>
      <c r="S8" s="148"/>
      <c r="Y8" s="48"/>
      <c r="Z8" s="48"/>
      <c r="AB8" s="27"/>
      <c r="AC8" s="27"/>
      <c r="BB8" s="809"/>
      <c r="BC8" s="809"/>
      <c r="BD8" s="809"/>
      <c r="BE8" s="584">
        <v>10000</v>
      </c>
      <c r="BF8" s="584">
        <v>20000</v>
      </c>
      <c r="BG8" s="584">
        <v>30000</v>
      </c>
      <c r="BH8" s="584">
        <v>40000</v>
      </c>
      <c r="BI8" s="584">
        <v>50000</v>
      </c>
      <c r="BJ8" s="584">
        <v>60000</v>
      </c>
      <c r="BO8" s="148"/>
      <c r="BP8" s="148"/>
      <c r="BQ8" s="148"/>
      <c r="BR8" s="148"/>
      <c r="BS8" s="148"/>
      <c r="BY8" s="48"/>
      <c r="BZ8" s="48"/>
      <c r="CB8" s="27"/>
      <c r="CC8" s="27"/>
    </row>
    <row r="9" spans="2:81" ht="16.2" customHeight="1" thickTop="1">
      <c r="B9" s="809"/>
      <c r="C9" s="809"/>
      <c r="D9" s="809"/>
      <c r="E9" s="585" t="s">
        <v>84</v>
      </c>
      <c r="F9" s="585" t="s">
        <v>85</v>
      </c>
      <c r="G9" s="585" t="s">
        <v>86</v>
      </c>
      <c r="H9" s="585" t="s">
        <v>87</v>
      </c>
      <c r="I9" s="585" t="s">
        <v>88</v>
      </c>
      <c r="J9" s="585" t="s">
        <v>89</v>
      </c>
      <c r="M9" s="162"/>
      <c r="O9" s="148"/>
      <c r="P9" s="148"/>
      <c r="Q9" s="148"/>
      <c r="R9" s="148"/>
      <c r="S9" s="148"/>
      <c r="Y9" s="48"/>
      <c r="Z9" s="48"/>
      <c r="AB9" s="27"/>
      <c r="AC9" s="27"/>
      <c r="BB9" s="809"/>
      <c r="BC9" s="809"/>
      <c r="BD9" s="809"/>
      <c r="BE9" s="585" t="s">
        <v>84</v>
      </c>
      <c r="BF9" s="585" t="s">
        <v>85</v>
      </c>
      <c r="BG9" s="585" t="s">
        <v>86</v>
      </c>
      <c r="BH9" s="585" t="s">
        <v>87</v>
      </c>
      <c r="BI9" s="585" t="s">
        <v>88</v>
      </c>
      <c r="BJ9" s="585" t="s">
        <v>89</v>
      </c>
      <c r="BM9" s="162"/>
      <c r="BO9" s="148"/>
      <c r="BP9" s="148"/>
      <c r="BQ9" s="148"/>
      <c r="BR9" s="148"/>
      <c r="BS9" s="148"/>
      <c r="BY9" s="48"/>
      <c r="BZ9" s="48"/>
      <c r="CB9" s="27"/>
      <c r="CC9" s="27"/>
    </row>
    <row r="10" spans="2:81" ht="16.2" customHeight="1">
      <c r="B10" s="809"/>
      <c r="C10" s="809"/>
      <c r="D10" s="809"/>
      <c r="E10" s="583"/>
      <c r="F10" s="583"/>
      <c r="G10" s="583"/>
      <c r="H10" s="583"/>
      <c r="I10" s="583"/>
      <c r="J10" s="583"/>
      <c r="O10" s="148"/>
      <c r="P10" s="148"/>
      <c r="Q10" s="148"/>
      <c r="R10" s="148"/>
      <c r="S10" s="148"/>
      <c r="Y10" s="48"/>
      <c r="Z10" s="48"/>
      <c r="AB10" s="27"/>
      <c r="AC10" s="27"/>
      <c r="BB10" s="809"/>
      <c r="BC10" s="809"/>
      <c r="BD10" s="809"/>
      <c r="BE10" s="584">
        <v>60000</v>
      </c>
      <c r="BF10" s="584">
        <v>50000</v>
      </c>
      <c r="BG10" s="584">
        <v>40000</v>
      </c>
      <c r="BH10" s="584">
        <v>30000</v>
      </c>
      <c r="BI10" s="584">
        <v>20000</v>
      </c>
      <c r="BJ10" s="584">
        <v>10000</v>
      </c>
      <c r="BO10" s="148"/>
      <c r="BP10" s="148"/>
      <c r="BQ10" s="148"/>
      <c r="BR10" s="148"/>
      <c r="BS10" s="148"/>
      <c r="BY10" s="48"/>
      <c r="BZ10" s="48"/>
      <c r="CB10" s="27"/>
      <c r="CC10" s="27"/>
    </row>
    <row r="11" spans="2:81" s="139" customFormat="1" ht="16.2" customHeight="1">
      <c r="C11" s="586"/>
      <c r="D11" s="586"/>
      <c r="E11" s="587"/>
      <c r="F11" s="587"/>
      <c r="G11" s="1342" t="s">
        <v>2980</v>
      </c>
      <c r="H11" s="1343"/>
      <c r="I11" s="1344"/>
      <c r="J11" s="588">
        <f>IF(E8="",0,SUM(E8:J8,E10:J10))</f>
        <v>0</v>
      </c>
      <c r="L11" s="180"/>
      <c r="M11" s="180"/>
      <c r="N11" s="180"/>
      <c r="O11" s="589"/>
      <c r="P11" s="589"/>
      <c r="Q11" s="589"/>
      <c r="R11" s="589"/>
      <c r="S11" s="589"/>
      <c r="T11" s="180"/>
      <c r="U11" s="180"/>
      <c r="V11" s="180"/>
      <c r="W11" s="180"/>
      <c r="X11" s="180"/>
      <c r="Y11" s="180"/>
      <c r="Z11" s="180"/>
      <c r="AA11" s="590"/>
      <c r="AB11" s="590"/>
      <c r="AC11" s="590"/>
      <c r="BC11" s="586"/>
      <c r="BD11" s="586"/>
      <c r="BE11" s="587"/>
      <c r="BF11" s="587"/>
      <c r="BG11" s="1342" t="s">
        <v>2980</v>
      </c>
      <c r="BH11" s="1343"/>
      <c r="BI11" s="1344"/>
      <c r="BJ11" s="588">
        <f>IF(BE8="","0",SUM(BE8:BJ8,BE10:BJ10))</f>
        <v>420000</v>
      </c>
      <c r="BL11" s="180"/>
      <c r="BM11" s="180"/>
      <c r="BN11" s="180"/>
      <c r="BO11" s="589"/>
      <c r="BP11" s="589"/>
      <c r="BQ11" s="589"/>
      <c r="BR11" s="589"/>
      <c r="BS11" s="589"/>
      <c r="BT11" s="180"/>
      <c r="BU11" s="180"/>
      <c r="BV11" s="180"/>
      <c r="BW11" s="180"/>
      <c r="BX11" s="180"/>
      <c r="BY11" s="180"/>
      <c r="BZ11" s="180"/>
      <c r="CA11" s="590"/>
      <c r="CB11" s="590"/>
      <c r="CC11" s="590"/>
    </row>
    <row r="12" spans="2:81">
      <c r="G12" s="35"/>
      <c r="H12" s="35"/>
      <c r="I12" s="35"/>
      <c r="J12" s="35"/>
      <c r="BG12" s="35"/>
      <c r="BH12" s="35"/>
      <c r="BI12" s="35"/>
      <c r="BJ12" s="35"/>
    </row>
    <row r="13" spans="2:81" ht="15" customHeight="1">
      <c r="B13" s="2" t="s">
        <v>2981</v>
      </c>
      <c r="M13" s="162"/>
      <c r="O13" s="148"/>
      <c r="P13" s="148"/>
      <c r="Q13" s="148"/>
      <c r="R13" s="148"/>
      <c r="S13" s="148"/>
      <c r="Y13" s="48"/>
      <c r="Z13" s="48"/>
      <c r="AB13" s="27"/>
      <c r="AC13" s="27"/>
      <c r="BB13" s="2" t="s">
        <v>2981</v>
      </c>
      <c r="BM13" s="162"/>
      <c r="BO13" s="148"/>
      <c r="BP13" s="148"/>
      <c r="BQ13" s="148"/>
      <c r="BR13" s="148"/>
      <c r="BS13" s="148"/>
      <c r="BY13" s="48"/>
      <c r="BZ13" s="48"/>
      <c r="CB13" s="27"/>
      <c r="CC13" s="27"/>
    </row>
    <row r="14" spans="2:81" ht="27" customHeight="1">
      <c r="B14" s="1354" t="s">
        <v>2975</v>
      </c>
      <c r="C14" s="840"/>
      <c r="D14" s="840"/>
      <c r="E14" s="1355"/>
      <c r="F14" s="1356"/>
      <c r="G14" s="1356"/>
      <c r="H14" s="1356"/>
      <c r="I14" s="1356"/>
      <c r="J14" s="1357"/>
      <c r="M14" s="162"/>
      <c r="O14" s="148"/>
      <c r="P14" s="148"/>
      <c r="Q14" s="148"/>
      <c r="R14" s="148"/>
      <c r="S14" s="148"/>
      <c r="Y14" s="48"/>
      <c r="Z14" s="48"/>
      <c r="AB14" s="27"/>
      <c r="AC14" s="27"/>
      <c r="BB14" s="1354" t="s">
        <v>2975</v>
      </c>
      <c r="BC14" s="840"/>
      <c r="BD14" s="840"/>
      <c r="BE14" s="1355"/>
      <c r="BF14" s="1356"/>
      <c r="BG14" s="1356"/>
      <c r="BH14" s="1356"/>
      <c r="BI14" s="1356"/>
      <c r="BJ14" s="1357"/>
      <c r="BM14" s="162"/>
      <c r="BO14" s="148"/>
      <c r="BP14" s="148"/>
      <c r="BQ14" s="148"/>
      <c r="BR14" s="148"/>
      <c r="BS14" s="148"/>
      <c r="BY14" s="48"/>
      <c r="BZ14" s="48"/>
      <c r="CB14" s="27"/>
      <c r="CC14" s="27"/>
    </row>
    <row r="15" spans="2:81" ht="27" customHeight="1">
      <c r="B15" s="16"/>
      <c r="C15" s="840" t="s">
        <v>2977</v>
      </c>
      <c r="D15" s="981"/>
      <c r="E15" s="1104"/>
      <c r="F15" s="1105"/>
      <c r="G15" s="1105"/>
      <c r="H15" s="1105"/>
      <c r="I15" s="1105"/>
      <c r="J15" s="1106"/>
      <c r="M15" s="162"/>
      <c r="O15" s="148"/>
      <c r="P15" s="148"/>
      <c r="Q15" s="148"/>
      <c r="R15" s="148"/>
      <c r="S15" s="148"/>
      <c r="Y15" s="48"/>
      <c r="Z15" s="48"/>
      <c r="AB15" s="27"/>
      <c r="AC15" s="27"/>
      <c r="BB15" s="16"/>
      <c r="BC15" s="840" t="s">
        <v>2977</v>
      </c>
      <c r="BD15" s="981"/>
      <c r="BE15" s="1104"/>
      <c r="BF15" s="1105"/>
      <c r="BG15" s="1105"/>
      <c r="BH15" s="1105"/>
      <c r="BI15" s="1105"/>
      <c r="BJ15" s="1106"/>
      <c r="BM15" s="162"/>
      <c r="BO15" s="148"/>
      <c r="BP15" s="148"/>
      <c r="BQ15" s="148"/>
      <c r="BR15" s="148"/>
      <c r="BS15" s="148"/>
      <c r="BY15" s="48"/>
      <c r="BZ15" s="48"/>
      <c r="CB15" s="27"/>
      <c r="CC15" s="27"/>
    </row>
    <row r="16" spans="2:81" ht="16.2" customHeight="1">
      <c r="B16" s="809" t="s">
        <v>2979</v>
      </c>
      <c r="C16" s="809"/>
      <c r="D16" s="809"/>
      <c r="E16" s="88" t="s">
        <v>78</v>
      </c>
      <c r="F16" s="88" t="s">
        <v>79</v>
      </c>
      <c r="G16" s="88" t="s">
        <v>80</v>
      </c>
      <c r="H16" s="88" t="s">
        <v>81</v>
      </c>
      <c r="I16" s="88" t="s">
        <v>82</v>
      </c>
      <c r="J16" s="88" t="s">
        <v>83</v>
      </c>
      <c r="O16" s="148"/>
      <c r="P16" s="148"/>
      <c r="Q16" s="148"/>
      <c r="R16" s="148"/>
      <c r="S16" s="148"/>
      <c r="Y16" s="48"/>
      <c r="Z16" s="48"/>
      <c r="AB16" s="27"/>
      <c r="AC16" s="27"/>
      <c r="BB16" s="809" t="s">
        <v>2979</v>
      </c>
      <c r="BC16" s="809"/>
      <c r="BD16" s="809"/>
      <c r="BE16" s="88" t="s">
        <v>78</v>
      </c>
      <c r="BF16" s="88" t="s">
        <v>79</v>
      </c>
      <c r="BG16" s="88" t="s">
        <v>80</v>
      </c>
      <c r="BH16" s="88" t="s">
        <v>81</v>
      </c>
      <c r="BI16" s="88" t="s">
        <v>82</v>
      </c>
      <c r="BJ16" s="88" t="s">
        <v>83</v>
      </c>
      <c r="BO16" s="148"/>
      <c r="BP16" s="148"/>
      <c r="BQ16" s="148"/>
      <c r="BR16" s="148"/>
      <c r="BS16" s="148"/>
      <c r="BY16" s="48"/>
      <c r="BZ16" s="48"/>
      <c r="CB16" s="27"/>
      <c r="CC16" s="27"/>
    </row>
    <row r="17" spans="2:81" ht="16.2" customHeight="1" thickBot="1">
      <c r="B17" s="809"/>
      <c r="C17" s="809"/>
      <c r="D17" s="809"/>
      <c r="E17" s="583"/>
      <c r="F17" s="583"/>
      <c r="G17" s="583"/>
      <c r="H17" s="583"/>
      <c r="I17" s="583"/>
      <c r="J17" s="583"/>
      <c r="O17" s="148"/>
      <c r="P17" s="148"/>
      <c r="Q17" s="148"/>
      <c r="R17" s="148"/>
      <c r="S17" s="148"/>
      <c r="Y17" s="48"/>
      <c r="Z17" s="48"/>
      <c r="AB17" s="27"/>
      <c r="AC17" s="27"/>
      <c r="BB17" s="809"/>
      <c r="BC17" s="809"/>
      <c r="BD17" s="809"/>
      <c r="BE17" s="583"/>
      <c r="BF17" s="583"/>
      <c r="BG17" s="583"/>
      <c r="BH17" s="583"/>
      <c r="BI17" s="583"/>
      <c r="BJ17" s="583"/>
      <c r="BO17" s="148"/>
      <c r="BP17" s="148"/>
      <c r="BQ17" s="148"/>
      <c r="BR17" s="148"/>
      <c r="BS17" s="148"/>
      <c r="BY17" s="48"/>
      <c r="BZ17" s="48"/>
      <c r="CB17" s="27"/>
      <c r="CC17" s="27"/>
    </row>
    <row r="18" spans="2:81" ht="16.2" customHeight="1" thickTop="1">
      <c r="B18" s="809"/>
      <c r="C18" s="809"/>
      <c r="D18" s="809"/>
      <c r="E18" s="585" t="s">
        <v>84</v>
      </c>
      <c r="F18" s="585" t="s">
        <v>85</v>
      </c>
      <c r="G18" s="585" t="s">
        <v>86</v>
      </c>
      <c r="H18" s="585" t="s">
        <v>87</v>
      </c>
      <c r="I18" s="585" t="s">
        <v>88</v>
      </c>
      <c r="J18" s="585" t="s">
        <v>89</v>
      </c>
      <c r="M18" s="162"/>
      <c r="O18" s="148"/>
      <c r="P18" s="148"/>
      <c r="Q18" s="148"/>
      <c r="R18" s="148"/>
      <c r="S18" s="148"/>
      <c r="Y18" s="48"/>
      <c r="Z18" s="48"/>
      <c r="AB18" s="27"/>
      <c r="AC18" s="27"/>
      <c r="BB18" s="809"/>
      <c r="BC18" s="809"/>
      <c r="BD18" s="809"/>
      <c r="BE18" s="585" t="s">
        <v>84</v>
      </c>
      <c r="BF18" s="585" t="s">
        <v>85</v>
      </c>
      <c r="BG18" s="585" t="s">
        <v>86</v>
      </c>
      <c r="BH18" s="585" t="s">
        <v>87</v>
      </c>
      <c r="BI18" s="585" t="s">
        <v>88</v>
      </c>
      <c r="BJ18" s="585" t="s">
        <v>89</v>
      </c>
      <c r="BM18" s="162"/>
      <c r="BO18" s="148"/>
      <c r="BP18" s="148"/>
      <c r="BQ18" s="148"/>
      <c r="BR18" s="148"/>
      <c r="BS18" s="148"/>
      <c r="BY18" s="48"/>
      <c r="BZ18" s="48"/>
      <c r="CB18" s="27"/>
      <c r="CC18" s="27"/>
    </row>
    <row r="19" spans="2:81" ht="16.2" customHeight="1">
      <c r="B19" s="809"/>
      <c r="C19" s="809"/>
      <c r="D19" s="809"/>
      <c r="E19" s="583"/>
      <c r="F19" s="583"/>
      <c r="G19" s="583"/>
      <c r="H19" s="583"/>
      <c r="I19" s="583"/>
      <c r="J19" s="583"/>
      <c r="O19" s="148"/>
      <c r="P19" s="148"/>
      <c r="Q19" s="148"/>
      <c r="R19" s="148"/>
      <c r="S19" s="148"/>
      <c r="Y19" s="48"/>
      <c r="Z19" s="48"/>
      <c r="AB19" s="27"/>
      <c r="AC19" s="27"/>
      <c r="BB19" s="809"/>
      <c r="BC19" s="809"/>
      <c r="BD19" s="809"/>
      <c r="BE19" s="583"/>
      <c r="BF19" s="583"/>
      <c r="BG19" s="583"/>
      <c r="BH19" s="583"/>
      <c r="BI19" s="583"/>
      <c r="BJ19" s="583"/>
      <c r="BO19" s="148"/>
      <c r="BP19" s="148"/>
      <c r="BQ19" s="148"/>
      <c r="BR19" s="148"/>
      <c r="BS19" s="148"/>
      <c r="BY19" s="48"/>
      <c r="BZ19" s="48"/>
      <c r="CB19" s="27"/>
      <c r="CC19" s="27"/>
    </row>
    <row r="20" spans="2:81" s="139" customFormat="1" ht="16.2" customHeight="1">
      <c r="C20" s="586"/>
      <c r="D20" s="586"/>
      <c r="E20" s="587"/>
      <c r="F20" s="587"/>
      <c r="G20" s="1342" t="s">
        <v>2980</v>
      </c>
      <c r="H20" s="1343"/>
      <c r="I20" s="1344"/>
      <c r="J20" s="588">
        <f>IF(E17="",0,SUM(E17:J17,E19:J19))</f>
        <v>0</v>
      </c>
      <c r="L20" s="180"/>
      <c r="M20" s="180"/>
      <c r="N20" s="180"/>
      <c r="O20" s="589"/>
      <c r="P20" s="589"/>
      <c r="Q20" s="589"/>
      <c r="R20" s="589"/>
      <c r="S20" s="589"/>
      <c r="T20" s="180"/>
      <c r="U20" s="180"/>
      <c r="V20" s="180"/>
      <c r="W20" s="180"/>
      <c r="X20" s="180"/>
      <c r="Y20" s="180"/>
      <c r="Z20" s="180"/>
      <c r="AA20" s="590"/>
      <c r="AB20" s="590"/>
      <c r="AC20" s="590"/>
      <c r="BC20" s="586"/>
      <c r="BD20" s="586"/>
      <c r="BE20" s="587"/>
      <c r="BF20" s="587"/>
      <c r="BG20" s="1342" t="s">
        <v>2980</v>
      </c>
      <c r="BH20" s="1343"/>
      <c r="BI20" s="1344"/>
      <c r="BJ20" s="588" t="str">
        <f>IF(BE17="","0",SUM(BE17:BJ17,BE19:BJ19))</f>
        <v>0</v>
      </c>
      <c r="BL20" s="180"/>
      <c r="BM20" s="180"/>
      <c r="BN20" s="180"/>
      <c r="BO20" s="589"/>
      <c r="BP20" s="589"/>
      <c r="BQ20" s="589"/>
      <c r="BR20" s="589"/>
      <c r="BS20" s="589"/>
      <c r="BT20" s="180"/>
      <c r="BU20" s="180"/>
      <c r="BV20" s="180"/>
      <c r="BW20" s="180"/>
      <c r="BX20" s="180"/>
      <c r="BY20" s="180"/>
      <c r="BZ20" s="180"/>
      <c r="CA20" s="590"/>
      <c r="CB20" s="590"/>
      <c r="CC20" s="590"/>
    </row>
    <row r="21" spans="2:81">
      <c r="G21" s="35"/>
      <c r="H21" s="35"/>
      <c r="I21" s="35"/>
      <c r="J21" s="35"/>
      <c r="BG21" s="35"/>
      <c r="BH21" s="35"/>
      <c r="BI21" s="35"/>
      <c r="BJ21" s="35"/>
    </row>
    <row r="22" spans="2:81" ht="15" customHeight="1">
      <c r="B22" s="2" t="s">
        <v>2982</v>
      </c>
      <c r="M22" s="162"/>
      <c r="O22" s="148"/>
      <c r="P22" s="148"/>
      <c r="Q22" s="148"/>
      <c r="R22" s="148"/>
      <c r="S22" s="148"/>
      <c r="Y22" s="48"/>
      <c r="Z22" s="48"/>
      <c r="AB22" s="27"/>
      <c r="AC22" s="27"/>
      <c r="BB22" s="2" t="s">
        <v>2982</v>
      </c>
      <c r="BM22" s="162"/>
      <c r="BO22" s="148"/>
      <c r="BP22" s="148"/>
      <c r="BQ22" s="148"/>
      <c r="BR22" s="148"/>
      <c r="BS22" s="148"/>
      <c r="BY22" s="48"/>
      <c r="BZ22" s="48"/>
      <c r="CB22" s="27"/>
      <c r="CC22" s="27"/>
    </row>
    <row r="23" spans="2:81" ht="27" customHeight="1">
      <c r="B23" s="1354" t="s">
        <v>2975</v>
      </c>
      <c r="C23" s="840"/>
      <c r="D23" s="840"/>
      <c r="E23" s="1355"/>
      <c r="F23" s="1356"/>
      <c r="G23" s="1356"/>
      <c r="H23" s="1356"/>
      <c r="I23" s="1356"/>
      <c r="J23" s="1357"/>
      <c r="M23" s="162"/>
      <c r="O23" s="148"/>
      <c r="P23" s="148"/>
      <c r="Q23" s="148"/>
      <c r="R23" s="148"/>
      <c r="S23" s="148"/>
      <c r="Y23" s="48"/>
      <c r="Z23" s="48"/>
      <c r="AB23" s="27"/>
      <c r="AC23" s="27"/>
      <c r="BB23" s="1354" t="s">
        <v>2975</v>
      </c>
      <c r="BC23" s="840"/>
      <c r="BD23" s="840"/>
      <c r="BE23" s="1355"/>
      <c r="BF23" s="1356"/>
      <c r="BG23" s="1356"/>
      <c r="BH23" s="1356"/>
      <c r="BI23" s="1356"/>
      <c r="BJ23" s="1357"/>
      <c r="BM23" s="162"/>
      <c r="BO23" s="148"/>
      <c r="BP23" s="148"/>
      <c r="BQ23" s="148"/>
      <c r="BR23" s="148"/>
      <c r="BS23" s="148"/>
      <c r="BY23" s="48"/>
      <c r="BZ23" s="48"/>
      <c r="CB23" s="27"/>
      <c r="CC23" s="27"/>
    </row>
    <row r="24" spans="2:81" ht="27" customHeight="1">
      <c r="B24" s="16"/>
      <c r="C24" s="1351" t="s">
        <v>2977</v>
      </c>
      <c r="D24" s="1352"/>
      <c r="E24" s="1122"/>
      <c r="F24" s="1163"/>
      <c r="G24" s="1163"/>
      <c r="H24" s="1163"/>
      <c r="I24" s="1163"/>
      <c r="J24" s="1353"/>
      <c r="M24" s="162"/>
      <c r="O24" s="148"/>
      <c r="P24" s="148"/>
      <c r="Q24" s="148"/>
      <c r="R24" s="148"/>
      <c r="S24" s="148"/>
      <c r="Y24" s="48"/>
      <c r="Z24" s="48"/>
      <c r="AB24" s="27"/>
      <c r="AC24" s="27"/>
      <c r="BB24" s="16"/>
      <c r="BC24" s="1351" t="s">
        <v>2977</v>
      </c>
      <c r="BD24" s="1352"/>
      <c r="BE24" s="1122"/>
      <c r="BF24" s="1163"/>
      <c r="BG24" s="1163"/>
      <c r="BH24" s="1163"/>
      <c r="BI24" s="1163"/>
      <c r="BJ24" s="1353"/>
      <c r="BM24" s="162"/>
      <c r="BO24" s="148"/>
      <c r="BP24" s="148"/>
      <c r="BQ24" s="148"/>
      <c r="BR24" s="148"/>
      <c r="BS24" s="148"/>
      <c r="BY24" s="48"/>
      <c r="BZ24" s="48"/>
      <c r="CB24" s="27"/>
      <c r="CC24" s="27"/>
    </row>
    <row r="25" spans="2:81" ht="16.2" customHeight="1">
      <c r="B25" s="809" t="s">
        <v>2979</v>
      </c>
      <c r="C25" s="809"/>
      <c r="D25" s="809"/>
      <c r="E25" s="88" t="s">
        <v>78</v>
      </c>
      <c r="F25" s="88" t="s">
        <v>79</v>
      </c>
      <c r="G25" s="88" t="s">
        <v>80</v>
      </c>
      <c r="H25" s="88" t="s">
        <v>81</v>
      </c>
      <c r="I25" s="88" t="s">
        <v>82</v>
      </c>
      <c r="J25" s="88" t="s">
        <v>83</v>
      </c>
      <c r="O25" s="148"/>
      <c r="P25" s="148"/>
      <c r="Q25" s="148"/>
      <c r="R25" s="148"/>
      <c r="S25" s="148"/>
      <c r="Y25" s="48"/>
      <c r="Z25" s="48"/>
      <c r="AB25" s="27"/>
      <c r="AC25" s="27"/>
      <c r="BB25" s="809" t="s">
        <v>2979</v>
      </c>
      <c r="BC25" s="809"/>
      <c r="BD25" s="809"/>
      <c r="BE25" s="88" t="s">
        <v>78</v>
      </c>
      <c r="BF25" s="88" t="s">
        <v>79</v>
      </c>
      <c r="BG25" s="88" t="s">
        <v>80</v>
      </c>
      <c r="BH25" s="88" t="s">
        <v>81</v>
      </c>
      <c r="BI25" s="88" t="s">
        <v>82</v>
      </c>
      <c r="BJ25" s="88" t="s">
        <v>83</v>
      </c>
      <c r="BO25" s="148"/>
      <c r="BP25" s="148"/>
      <c r="BQ25" s="148"/>
      <c r="BR25" s="148"/>
      <c r="BS25" s="148"/>
      <c r="BY25" s="48"/>
      <c r="BZ25" s="48"/>
      <c r="CB25" s="27"/>
      <c r="CC25" s="27"/>
    </row>
    <row r="26" spans="2:81" ht="16.2" customHeight="1" thickBot="1">
      <c r="B26" s="809"/>
      <c r="C26" s="809"/>
      <c r="D26" s="809"/>
      <c r="E26" s="583"/>
      <c r="F26" s="583"/>
      <c r="G26" s="583"/>
      <c r="H26" s="583"/>
      <c r="I26" s="583"/>
      <c r="J26" s="583"/>
      <c r="O26" s="148"/>
      <c r="P26" s="148"/>
      <c r="Q26" s="148"/>
      <c r="R26" s="148"/>
      <c r="S26" s="148"/>
      <c r="Y26" s="48"/>
      <c r="Z26" s="48"/>
      <c r="AB26" s="27"/>
      <c r="AC26" s="27"/>
      <c r="BB26" s="809"/>
      <c r="BC26" s="809"/>
      <c r="BD26" s="809"/>
      <c r="BE26" s="583"/>
      <c r="BF26" s="583"/>
      <c r="BG26" s="583"/>
      <c r="BH26" s="583"/>
      <c r="BI26" s="583"/>
      <c r="BJ26" s="583"/>
      <c r="BO26" s="148"/>
      <c r="BP26" s="148"/>
      <c r="BQ26" s="148"/>
      <c r="BR26" s="148"/>
      <c r="BS26" s="148"/>
      <c r="BY26" s="48"/>
      <c r="BZ26" s="48"/>
      <c r="CB26" s="27"/>
      <c r="CC26" s="27"/>
    </row>
    <row r="27" spans="2:81" ht="16.2" customHeight="1" thickTop="1">
      <c r="B27" s="809"/>
      <c r="C27" s="809"/>
      <c r="D27" s="809"/>
      <c r="E27" s="585" t="s">
        <v>84</v>
      </c>
      <c r="F27" s="585" t="s">
        <v>85</v>
      </c>
      <c r="G27" s="585" t="s">
        <v>86</v>
      </c>
      <c r="H27" s="585" t="s">
        <v>87</v>
      </c>
      <c r="I27" s="585" t="s">
        <v>88</v>
      </c>
      <c r="J27" s="585" t="s">
        <v>89</v>
      </c>
      <c r="M27" s="162"/>
      <c r="O27" s="148"/>
      <c r="P27" s="148"/>
      <c r="Q27" s="148"/>
      <c r="R27" s="148"/>
      <c r="S27" s="148"/>
      <c r="Y27" s="48"/>
      <c r="Z27" s="48"/>
      <c r="AB27" s="27"/>
      <c r="AC27" s="27"/>
      <c r="BB27" s="809"/>
      <c r="BC27" s="809"/>
      <c r="BD27" s="809"/>
      <c r="BE27" s="585" t="s">
        <v>84</v>
      </c>
      <c r="BF27" s="585" t="s">
        <v>85</v>
      </c>
      <c r="BG27" s="585" t="s">
        <v>86</v>
      </c>
      <c r="BH27" s="585" t="s">
        <v>87</v>
      </c>
      <c r="BI27" s="585" t="s">
        <v>88</v>
      </c>
      <c r="BJ27" s="585" t="s">
        <v>89</v>
      </c>
      <c r="BM27" s="162"/>
      <c r="BO27" s="148"/>
      <c r="BP27" s="148"/>
      <c r="BQ27" s="148"/>
      <c r="BR27" s="148"/>
      <c r="BS27" s="148"/>
      <c r="BY27" s="48"/>
      <c r="BZ27" s="48"/>
      <c r="CB27" s="27"/>
      <c r="CC27" s="27"/>
    </row>
    <row r="28" spans="2:81" ht="16.2" customHeight="1">
      <c r="B28" s="809"/>
      <c r="C28" s="809"/>
      <c r="D28" s="809"/>
      <c r="E28" s="583"/>
      <c r="F28" s="583"/>
      <c r="G28" s="583"/>
      <c r="H28" s="583"/>
      <c r="I28" s="583"/>
      <c r="J28" s="583"/>
      <c r="O28" s="148"/>
      <c r="P28" s="148"/>
      <c r="Q28" s="148"/>
      <c r="R28" s="148"/>
      <c r="S28" s="148"/>
      <c r="Y28" s="48"/>
      <c r="Z28" s="48"/>
      <c r="AB28" s="27"/>
      <c r="AC28" s="27"/>
      <c r="BB28" s="809"/>
      <c r="BC28" s="809"/>
      <c r="BD28" s="809"/>
      <c r="BE28" s="583"/>
      <c r="BF28" s="583"/>
      <c r="BG28" s="583"/>
      <c r="BH28" s="583"/>
      <c r="BI28" s="583"/>
      <c r="BJ28" s="583"/>
      <c r="BO28" s="148"/>
      <c r="BP28" s="148"/>
      <c r="BQ28" s="148"/>
      <c r="BR28" s="148"/>
      <c r="BS28" s="148"/>
      <c r="BY28" s="48"/>
      <c r="BZ28" s="48"/>
      <c r="CB28" s="27"/>
      <c r="CC28" s="27"/>
    </row>
    <row r="29" spans="2:81" s="139" customFormat="1" ht="16.2" customHeight="1">
      <c r="C29" s="586"/>
      <c r="D29" s="586"/>
      <c r="E29" s="587"/>
      <c r="F29" s="587"/>
      <c r="G29" s="1342" t="s">
        <v>2980</v>
      </c>
      <c r="H29" s="1343"/>
      <c r="I29" s="1344"/>
      <c r="J29" s="588">
        <f>IF(E26="",0,SUM(E26:J26,E28:J28))</f>
        <v>0</v>
      </c>
      <c r="L29" s="180"/>
      <c r="M29" s="180"/>
      <c r="N29" s="180"/>
      <c r="O29" s="589"/>
      <c r="P29" s="589"/>
      <c r="Q29" s="589"/>
      <c r="R29" s="589"/>
      <c r="S29" s="589"/>
      <c r="T29" s="180"/>
      <c r="U29" s="180"/>
      <c r="V29" s="180"/>
      <c r="W29" s="180"/>
      <c r="X29" s="180"/>
      <c r="Y29" s="180"/>
      <c r="Z29" s="180"/>
      <c r="AA29" s="590"/>
      <c r="AB29" s="590"/>
      <c r="AC29" s="590"/>
      <c r="BC29" s="586"/>
      <c r="BD29" s="586"/>
      <c r="BE29" s="587"/>
      <c r="BF29" s="587"/>
      <c r="BG29" s="1342" t="s">
        <v>2980</v>
      </c>
      <c r="BH29" s="1343"/>
      <c r="BI29" s="1344"/>
      <c r="BJ29" s="588" t="str">
        <f>IF(BE26="","0",SUM(BE26:BJ26,BE28:BJ28))</f>
        <v>0</v>
      </c>
      <c r="BL29" s="180"/>
      <c r="BM29" s="180"/>
      <c r="BN29" s="180"/>
      <c r="BO29" s="589"/>
      <c r="BP29" s="589"/>
      <c r="BQ29" s="589"/>
      <c r="BR29" s="589"/>
      <c r="BS29" s="589"/>
      <c r="BT29" s="180"/>
      <c r="BU29" s="180"/>
      <c r="BV29" s="180"/>
      <c r="BW29" s="180"/>
      <c r="BX29" s="180"/>
      <c r="BY29" s="180"/>
      <c r="BZ29" s="180"/>
      <c r="CA29" s="590"/>
      <c r="CB29" s="590"/>
      <c r="CC29" s="590"/>
    </row>
    <row r="30" spans="2:81">
      <c r="G30" s="35"/>
      <c r="H30" s="35"/>
      <c r="I30" s="35"/>
      <c r="J30" s="35"/>
      <c r="BG30" s="35"/>
      <c r="BH30" s="35"/>
      <c r="BI30" s="35"/>
      <c r="BJ30" s="35"/>
    </row>
    <row r="31" spans="2:81" ht="15" customHeight="1">
      <c r="B31" s="2" t="s">
        <v>2983</v>
      </c>
      <c r="M31" s="162"/>
      <c r="O31" s="148"/>
      <c r="P31" s="148"/>
      <c r="Q31" s="148"/>
      <c r="R31" s="148"/>
      <c r="S31" s="148"/>
      <c r="Y31" s="48"/>
      <c r="Z31" s="48"/>
      <c r="AB31" s="27"/>
      <c r="AC31" s="27"/>
      <c r="BB31" s="2" t="s">
        <v>2983</v>
      </c>
      <c r="BM31" s="162"/>
      <c r="BO31" s="148"/>
      <c r="BP31" s="148"/>
      <c r="BQ31" s="148"/>
      <c r="BR31" s="148"/>
      <c r="BS31" s="148"/>
      <c r="BY31" s="48"/>
      <c r="BZ31" s="48"/>
      <c r="CB31" s="27"/>
      <c r="CC31" s="27"/>
    </row>
    <row r="32" spans="2:81" ht="27" customHeight="1">
      <c r="B32" s="1354" t="s">
        <v>2975</v>
      </c>
      <c r="C32" s="840"/>
      <c r="D32" s="840"/>
      <c r="E32" s="1355"/>
      <c r="F32" s="1356"/>
      <c r="G32" s="1356"/>
      <c r="H32" s="1356"/>
      <c r="I32" s="1356"/>
      <c r="J32" s="1357"/>
      <c r="M32" s="162"/>
      <c r="O32" s="148"/>
      <c r="P32" s="148"/>
      <c r="Q32" s="148"/>
      <c r="R32" s="148"/>
      <c r="S32" s="148"/>
      <c r="Y32" s="48"/>
      <c r="Z32" s="48"/>
      <c r="AB32" s="27"/>
      <c r="AC32" s="27"/>
      <c r="BB32" s="1354" t="s">
        <v>2975</v>
      </c>
      <c r="BC32" s="840"/>
      <c r="BD32" s="840"/>
      <c r="BE32" s="1355"/>
      <c r="BF32" s="1356"/>
      <c r="BG32" s="1356"/>
      <c r="BH32" s="1356"/>
      <c r="BI32" s="1356"/>
      <c r="BJ32" s="1357"/>
      <c r="BM32" s="162"/>
      <c r="BO32" s="148"/>
      <c r="BP32" s="148"/>
      <c r="BQ32" s="148"/>
      <c r="BR32" s="148"/>
      <c r="BS32" s="148"/>
      <c r="BY32" s="48"/>
      <c r="BZ32" s="48"/>
      <c r="CB32" s="27"/>
      <c r="CC32" s="27"/>
    </row>
    <row r="33" spans="2:81" ht="27" customHeight="1">
      <c r="B33" s="16"/>
      <c r="C33" s="1351" t="s">
        <v>2977</v>
      </c>
      <c r="D33" s="1352"/>
      <c r="E33" s="1122"/>
      <c r="F33" s="1163"/>
      <c r="G33" s="1163"/>
      <c r="H33" s="1163"/>
      <c r="I33" s="1163"/>
      <c r="J33" s="1353"/>
      <c r="M33" s="162"/>
      <c r="O33" s="148"/>
      <c r="P33" s="148"/>
      <c r="Q33" s="148"/>
      <c r="R33" s="148"/>
      <c r="S33" s="148"/>
      <c r="Y33" s="48"/>
      <c r="Z33" s="48"/>
      <c r="AB33" s="27"/>
      <c r="AC33" s="27"/>
      <c r="BB33" s="16"/>
      <c r="BC33" s="1351" t="s">
        <v>2977</v>
      </c>
      <c r="BD33" s="1352"/>
      <c r="BE33" s="1122"/>
      <c r="BF33" s="1163"/>
      <c r="BG33" s="1163"/>
      <c r="BH33" s="1163"/>
      <c r="BI33" s="1163"/>
      <c r="BJ33" s="1353"/>
      <c r="BM33" s="162"/>
      <c r="BO33" s="148"/>
      <c r="BP33" s="148"/>
      <c r="BQ33" s="148"/>
      <c r="BR33" s="148"/>
      <c r="BS33" s="148"/>
      <c r="BY33" s="48"/>
      <c r="BZ33" s="48"/>
      <c r="CB33" s="27"/>
      <c r="CC33" s="27"/>
    </row>
    <row r="34" spans="2:81" ht="16.2" customHeight="1">
      <c r="B34" s="809" t="s">
        <v>2979</v>
      </c>
      <c r="C34" s="809"/>
      <c r="D34" s="809"/>
      <c r="E34" s="88" t="s">
        <v>78</v>
      </c>
      <c r="F34" s="88" t="s">
        <v>79</v>
      </c>
      <c r="G34" s="88" t="s">
        <v>80</v>
      </c>
      <c r="H34" s="88" t="s">
        <v>81</v>
      </c>
      <c r="I34" s="88" t="s">
        <v>82</v>
      </c>
      <c r="J34" s="88" t="s">
        <v>83</v>
      </c>
      <c r="O34" s="148"/>
      <c r="P34" s="148"/>
      <c r="Q34" s="148"/>
      <c r="R34" s="148"/>
      <c r="S34" s="148"/>
      <c r="Y34" s="48"/>
      <c r="Z34" s="48"/>
      <c r="AB34" s="27"/>
      <c r="AC34" s="27"/>
      <c r="BB34" s="809" t="s">
        <v>2979</v>
      </c>
      <c r="BC34" s="809"/>
      <c r="BD34" s="809"/>
      <c r="BE34" s="88" t="s">
        <v>78</v>
      </c>
      <c r="BF34" s="88" t="s">
        <v>79</v>
      </c>
      <c r="BG34" s="88" t="s">
        <v>80</v>
      </c>
      <c r="BH34" s="88" t="s">
        <v>81</v>
      </c>
      <c r="BI34" s="88" t="s">
        <v>82</v>
      </c>
      <c r="BJ34" s="88" t="s">
        <v>83</v>
      </c>
      <c r="BO34" s="148"/>
      <c r="BP34" s="148"/>
      <c r="BQ34" s="148"/>
      <c r="BR34" s="148"/>
      <c r="BS34" s="148"/>
      <c r="BY34" s="48"/>
      <c r="BZ34" s="48"/>
      <c r="CB34" s="27"/>
      <c r="CC34" s="27"/>
    </row>
    <row r="35" spans="2:81" ht="16.2" customHeight="1" thickBot="1">
      <c r="B35" s="809"/>
      <c r="C35" s="809"/>
      <c r="D35" s="809"/>
      <c r="E35" s="583"/>
      <c r="F35" s="583"/>
      <c r="G35" s="583"/>
      <c r="H35" s="583"/>
      <c r="I35" s="583"/>
      <c r="J35" s="583"/>
      <c r="O35" s="148"/>
      <c r="P35" s="148"/>
      <c r="Q35" s="148"/>
      <c r="R35" s="148"/>
      <c r="S35" s="148"/>
      <c r="Y35" s="48"/>
      <c r="Z35" s="48"/>
      <c r="AB35" s="27"/>
      <c r="AC35" s="27"/>
      <c r="BB35" s="809"/>
      <c r="BC35" s="809"/>
      <c r="BD35" s="809"/>
      <c r="BE35" s="583"/>
      <c r="BF35" s="583"/>
      <c r="BG35" s="583"/>
      <c r="BH35" s="583"/>
      <c r="BI35" s="583"/>
      <c r="BJ35" s="583"/>
      <c r="BO35" s="148"/>
      <c r="BP35" s="148"/>
      <c r="BQ35" s="148"/>
      <c r="BR35" s="148"/>
      <c r="BS35" s="148"/>
      <c r="BY35" s="48"/>
      <c r="BZ35" s="48"/>
      <c r="CB35" s="27"/>
      <c r="CC35" s="27"/>
    </row>
    <row r="36" spans="2:81" ht="16.2" customHeight="1" thickTop="1">
      <c r="B36" s="809"/>
      <c r="C36" s="809"/>
      <c r="D36" s="809"/>
      <c r="E36" s="585" t="s">
        <v>84</v>
      </c>
      <c r="F36" s="585" t="s">
        <v>85</v>
      </c>
      <c r="G36" s="585" t="s">
        <v>86</v>
      </c>
      <c r="H36" s="585" t="s">
        <v>87</v>
      </c>
      <c r="I36" s="585" t="s">
        <v>88</v>
      </c>
      <c r="J36" s="585" t="s">
        <v>89</v>
      </c>
      <c r="M36" s="162"/>
      <c r="O36" s="148"/>
      <c r="P36" s="148"/>
      <c r="Q36" s="148"/>
      <c r="R36" s="148"/>
      <c r="S36" s="148"/>
      <c r="Y36" s="48"/>
      <c r="Z36" s="48"/>
      <c r="AB36" s="27"/>
      <c r="AC36" s="27"/>
      <c r="BB36" s="809"/>
      <c r="BC36" s="809"/>
      <c r="BD36" s="809"/>
      <c r="BE36" s="585" t="s">
        <v>84</v>
      </c>
      <c r="BF36" s="585" t="s">
        <v>85</v>
      </c>
      <c r="BG36" s="585" t="s">
        <v>86</v>
      </c>
      <c r="BH36" s="585" t="s">
        <v>87</v>
      </c>
      <c r="BI36" s="585" t="s">
        <v>88</v>
      </c>
      <c r="BJ36" s="585" t="s">
        <v>89</v>
      </c>
      <c r="BM36" s="162"/>
      <c r="BO36" s="148"/>
      <c r="BP36" s="148"/>
      <c r="BQ36" s="148"/>
      <c r="BR36" s="148"/>
      <c r="BS36" s="148"/>
      <c r="BY36" s="48"/>
      <c r="BZ36" s="48"/>
      <c r="CB36" s="27"/>
      <c r="CC36" s="27"/>
    </row>
    <row r="37" spans="2:81" ht="16.2" customHeight="1">
      <c r="B37" s="809"/>
      <c r="C37" s="809"/>
      <c r="D37" s="809"/>
      <c r="E37" s="583"/>
      <c r="F37" s="583"/>
      <c r="G37" s="583"/>
      <c r="H37" s="583"/>
      <c r="I37" s="583"/>
      <c r="J37" s="583"/>
      <c r="O37" s="148"/>
      <c r="P37" s="148"/>
      <c r="Q37" s="148"/>
      <c r="R37" s="148"/>
      <c r="S37" s="148"/>
      <c r="Y37" s="48"/>
      <c r="Z37" s="48"/>
      <c r="AB37" s="27"/>
      <c r="AC37" s="27"/>
      <c r="BB37" s="809"/>
      <c r="BC37" s="809"/>
      <c r="BD37" s="809"/>
      <c r="BE37" s="583"/>
      <c r="BF37" s="583"/>
      <c r="BG37" s="583"/>
      <c r="BH37" s="583"/>
      <c r="BI37" s="583"/>
      <c r="BJ37" s="583"/>
      <c r="BO37" s="148"/>
      <c r="BP37" s="148"/>
      <c r="BQ37" s="148"/>
      <c r="BR37" s="148"/>
      <c r="BS37" s="148"/>
      <c r="BY37" s="48"/>
      <c r="BZ37" s="48"/>
      <c r="CB37" s="27"/>
      <c r="CC37" s="27"/>
    </row>
    <row r="38" spans="2:81" s="139" customFormat="1" ht="16.2" customHeight="1">
      <c r="C38" s="586"/>
      <c r="D38" s="586"/>
      <c r="E38" s="587"/>
      <c r="F38" s="587"/>
      <c r="G38" s="1342" t="s">
        <v>2980</v>
      </c>
      <c r="H38" s="1343"/>
      <c r="I38" s="1344"/>
      <c r="J38" s="588">
        <f>IF(E35="",0,SUM(E35:J35,E37:J37))</f>
        <v>0</v>
      </c>
      <c r="L38" s="180"/>
      <c r="M38" s="180"/>
      <c r="N38" s="180"/>
      <c r="O38" s="589"/>
      <c r="P38" s="589"/>
      <c r="Q38" s="589"/>
      <c r="R38" s="589"/>
      <c r="S38" s="589"/>
      <c r="T38" s="180"/>
      <c r="U38" s="180"/>
      <c r="V38" s="180"/>
      <c r="W38" s="180"/>
      <c r="X38" s="180"/>
      <c r="Y38" s="180"/>
      <c r="Z38" s="180"/>
      <c r="AA38" s="590"/>
      <c r="AB38" s="590"/>
      <c r="AC38" s="590"/>
      <c r="BC38" s="586"/>
      <c r="BD38" s="586"/>
      <c r="BE38" s="587"/>
      <c r="BF38" s="587"/>
      <c r="BG38" s="1342" t="s">
        <v>2980</v>
      </c>
      <c r="BH38" s="1343"/>
      <c r="BI38" s="1344"/>
      <c r="BJ38" s="588" t="str">
        <f>IF(BE35="","0",SUM(BE35:BJ35,BE37:BJ37))</f>
        <v>0</v>
      </c>
      <c r="BL38" s="180"/>
      <c r="BM38" s="180"/>
      <c r="BN38" s="180"/>
      <c r="BO38" s="589"/>
      <c r="BP38" s="589"/>
      <c r="BQ38" s="589"/>
      <c r="BR38" s="589"/>
      <c r="BS38" s="589"/>
      <c r="BT38" s="180"/>
      <c r="BU38" s="180"/>
      <c r="BV38" s="180"/>
      <c r="BW38" s="180"/>
      <c r="BX38" s="180"/>
      <c r="BY38" s="180"/>
      <c r="BZ38" s="180"/>
      <c r="CA38" s="590"/>
      <c r="CB38" s="590"/>
      <c r="CC38" s="590"/>
    </row>
    <row r="39" spans="2:81">
      <c r="G39" s="35"/>
      <c r="H39" s="35"/>
      <c r="I39" s="35"/>
      <c r="J39" s="35"/>
      <c r="BG39" s="35"/>
      <c r="BH39" s="35"/>
      <c r="BI39" s="35"/>
      <c r="BJ39" s="35"/>
    </row>
    <row r="40" spans="2:81" ht="15" customHeight="1">
      <c r="B40" s="2" t="s">
        <v>2984</v>
      </c>
      <c r="M40" s="162"/>
      <c r="O40" s="148"/>
      <c r="P40" s="148"/>
      <c r="Q40" s="148"/>
      <c r="R40" s="148"/>
      <c r="S40" s="148"/>
      <c r="Y40" s="48"/>
      <c r="Z40" s="48"/>
      <c r="AB40" s="27"/>
      <c r="AC40" s="27"/>
      <c r="BB40" s="2" t="s">
        <v>2984</v>
      </c>
      <c r="BM40" s="162"/>
      <c r="BO40" s="148"/>
      <c r="BP40" s="148"/>
      <c r="BQ40" s="148"/>
      <c r="BR40" s="148"/>
      <c r="BS40" s="148"/>
      <c r="BY40" s="48"/>
      <c r="BZ40" s="48"/>
      <c r="CB40" s="27"/>
      <c r="CC40" s="27"/>
    </row>
    <row r="41" spans="2:81" ht="27" customHeight="1">
      <c r="B41" s="1354" t="s">
        <v>2975</v>
      </c>
      <c r="C41" s="840"/>
      <c r="D41" s="840"/>
      <c r="E41" s="1355"/>
      <c r="F41" s="1356"/>
      <c r="G41" s="1356"/>
      <c r="H41" s="1356"/>
      <c r="I41" s="1356"/>
      <c r="J41" s="1357"/>
      <c r="M41" s="162"/>
      <c r="O41" s="148"/>
      <c r="P41" s="148"/>
      <c r="Q41" s="148"/>
      <c r="R41" s="148"/>
      <c r="S41" s="148"/>
      <c r="Y41" s="48"/>
      <c r="Z41" s="48"/>
      <c r="AB41" s="27"/>
      <c r="AC41" s="27"/>
      <c r="BB41" s="1354" t="s">
        <v>2975</v>
      </c>
      <c r="BC41" s="840"/>
      <c r="BD41" s="840"/>
      <c r="BE41" s="1355"/>
      <c r="BF41" s="1356"/>
      <c r="BG41" s="1356"/>
      <c r="BH41" s="1356"/>
      <c r="BI41" s="1356"/>
      <c r="BJ41" s="1357"/>
      <c r="BM41" s="162"/>
      <c r="BO41" s="148"/>
      <c r="BP41" s="148"/>
      <c r="BQ41" s="148"/>
      <c r="BR41" s="148"/>
      <c r="BS41" s="148"/>
      <c r="BY41" s="48"/>
      <c r="BZ41" s="48"/>
      <c r="CB41" s="27"/>
      <c r="CC41" s="27"/>
    </row>
    <row r="42" spans="2:81" ht="27" customHeight="1">
      <c r="B42" s="16"/>
      <c r="C42" s="1351" t="s">
        <v>2977</v>
      </c>
      <c r="D42" s="1352"/>
      <c r="E42" s="1122"/>
      <c r="F42" s="1163"/>
      <c r="G42" s="1163"/>
      <c r="H42" s="1163"/>
      <c r="I42" s="1163"/>
      <c r="J42" s="1353"/>
      <c r="M42" s="162"/>
      <c r="O42" s="148"/>
      <c r="P42" s="148"/>
      <c r="Q42" s="148"/>
      <c r="R42" s="148"/>
      <c r="S42" s="148"/>
      <c r="Y42" s="48"/>
      <c r="Z42" s="48"/>
      <c r="AB42" s="27"/>
      <c r="AC42" s="27"/>
      <c r="BB42" s="16"/>
      <c r="BC42" s="1351" t="s">
        <v>2977</v>
      </c>
      <c r="BD42" s="1352"/>
      <c r="BE42" s="1122"/>
      <c r="BF42" s="1163"/>
      <c r="BG42" s="1163"/>
      <c r="BH42" s="1163"/>
      <c r="BI42" s="1163"/>
      <c r="BJ42" s="1353"/>
      <c r="BM42" s="162"/>
      <c r="BO42" s="148"/>
      <c r="BP42" s="148"/>
      <c r="BQ42" s="148"/>
      <c r="BR42" s="148"/>
      <c r="BS42" s="148"/>
      <c r="BY42" s="48"/>
      <c r="BZ42" s="48"/>
      <c r="CB42" s="27"/>
      <c r="CC42" s="27"/>
    </row>
    <row r="43" spans="2:81" ht="16.2" customHeight="1">
      <c r="B43" s="809" t="s">
        <v>2979</v>
      </c>
      <c r="C43" s="809"/>
      <c r="D43" s="809"/>
      <c r="E43" s="88" t="s">
        <v>78</v>
      </c>
      <c r="F43" s="88" t="s">
        <v>79</v>
      </c>
      <c r="G43" s="88" t="s">
        <v>80</v>
      </c>
      <c r="H43" s="88" t="s">
        <v>81</v>
      </c>
      <c r="I43" s="88" t="s">
        <v>82</v>
      </c>
      <c r="J43" s="88" t="s">
        <v>83</v>
      </c>
      <c r="O43" s="148"/>
      <c r="P43" s="148"/>
      <c r="Q43" s="148"/>
      <c r="R43" s="148"/>
      <c r="S43" s="148"/>
      <c r="Y43" s="48"/>
      <c r="Z43" s="48"/>
      <c r="AB43" s="27"/>
      <c r="AC43" s="27"/>
      <c r="BB43" s="809" t="s">
        <v>2979</v>
      </c>
      <c r="BC43" s="809"/>
      <c r="BD43" s="809"/>
      <c r="BE43" s="88" t="s">
        <v>78</v>
      </c>
      <c r="BF43" s="88" t="s">
        <v>79</v>
      </c>
      <c r="BG43" s="88" t="s">
        <v>80</v>
      </c>
      <c r="BH43" s="88" t="s">
        <v>81</v>
      </c>
      <c r="BI43" s="88" t="s">
        <v>82</v>
      </c>
      <c r="BJ43" s="88" t="s">
        <v>83</v>
      </c>
      <c r="BO43" s="148"/>
      <c r="BP43" s="148"/>
      <c r="BQ43" s="148"/>
      <c r="BR43" s="148"/>
      <c r="BS43" s="148"/>
      <c r="BY43" s="48"/>
      <c r="BZ43" s="48"/>
      <c r="CB43" s="27"/>
      <c r="CC43" s="27"/>
    </row>
    <row r="44" spans="2:81" ht="16.2" customHeight="1" thickBot="1">
      <c r="B44" s="809"/>
      <c r="C44" s="809"/>
      <c r="D44" s="809"/>
      <c r="E44" s="583"/>
      <c r="F44" s="583"/>
      <c r="G44" s="583"/>
      <c r="H44" s="583"/>
      <c r="I44" s="583"/>
      <c r="J44" s="583"/>
      <c r="O44" s="148"/>
      <c r="P44" s="148"/>
      <c r="Q44" s="148"/>
      <c r="R44" s="148"/>
      <c r="S44" s="148"/>
      <c r="Y44" s="48"/>
      <c r="Z44" s="48"/>
      <c r="AB44" s="27"/>
      <c r="AC44" s="27"/>
      <c r="BB44" s="809"/>
      <c r="BC44" s="809"/>
      <c r="BD44" s="809"/>
      <c r="BE44" s="583"/>
      <c r="BF44" s="583"/>
      <c r="BG44" s="583"/>
      <c r="BH44" s="583"/>
      <c r="BI44" s="583"/>
      <c r="BJ44" s="583"/>
      <c r="BO44" s="148"/>
      <c r="BP44" s="148"/>
      <c r="BQ44" s="148"/>
      <c r="BR44" s="148"/>
      <c r="BS44" s="148"/>
      <c r="BY44" s="48"/>
      <c r="BZ44" s="48"/>
      <c r="CB44" s="27"/>
      <c r="CC44" s="27"/>
    </row>
    <row r="45" spans="2:81" ht="16.2" customHeight="1" thickTop="1">
      <c r="B45" s="809"/>
      <c r="C45" s="809"/>
      <c r="D45" s="809"/>
      <c r="E45" s="585" t="s">
        <v>84</v>
      </c>
      <c r="F45" s="585" t="s">
        <v>85</v>
      </c>
      <c r="G45" s="585" t="s">
        <v>86</v>
      </c>
      <c r="H45" s="585" t="s">
        <v>87</v>
      </c>
      <c r="I45" s="585" t="s">
        <v>88</v>
      </c>
      <c r="J45" s="585" t="s">
        <v>89</v>
      </c>
      <c r="M45" s="162"/>
      <c r="O45" s="148"/>
      <c r="P45" s="148"/>
      <c r="Q45" s="148"/>
      <c r="R45" s="148"/>
      <c r="S45" s="148"/>
      <c r="Y45" s="48"/>
      <c r="Z45" s="48"/>
      <c r="AB45" s="27"/>
      <c r="AC45" s="27"/>
      <c r="BB45" s="809"/>
      <c r="BC45" s="809"/>
      <c r="BD45" s="809"/>
      <c r="BE45" s="585" t="s">
        <v>84</v>
      </c>
      <c r="BF45" s="585" t="s">
        <v>85</v>
      </c>
      <c r="BG45" s="585" t="s">
        <v>86</v>
      </c>
      <c r="BH45" s="585" t="s">
        <v>87</v>
      </c>
      <c r="BI45" s="585" t="s">
        <v>88</v>
      </c>
      <c r="BJ45" s="585" t="s">
        <v>89</v>
      </c>
      <c r="BM45" s="162"/>
      <c r="BO45" s="148"/>
      <c r="BP45" s="148"/>
      <c r="BQ45" s="148"/>
      <c r="BR45" s="148"/>
      <c r="BS45" s="148"/>
      <c r="BY45" s="48"/>
      <c r="BZ45" s="48"/>
      <c r="CB45" s="27"/>
      <c r="CC45" s="27"/>
    </row>
    <row r="46" spans="2:81" ht="16.2" customHeight="1">
      <c r="B46" s="809"/>
      <c r="C46" s="809"/>
      <c r="D46" s="809"/>
      <c r="E46" s="583"/>
      <c r="F46" s="583"/>
      <c r="G46" s="583"/>
      <c r="H46" s="583"/>
      <c r="I46" s="583"/>
      <c r="J46" s="583"/>
      <c r="O46" s="148"/>
      <c r="P46" s="148"/>
      <c r="Q46" s="148"/>
      <c r="R46" s="148"/>
      <c r="S46" s="148"/>
      <c r="Y46" s="48"/>
      <c r="Z46" s="48"/>
      <c r="AB46" s="27"/>
      <c r="AC46" s="27"/>
      <c r="BB46" s="809"/>
      <c r="BC46" s="809"/>
      <c r="BD46" s="809"/>
      <c r="BE46" s="583"/>
      <c r="BF46" s="583"/>
      <c r="BG46" s="583"/>
      <c r="BH46" s="583"/>
      <c r="BI46" s="583"/>
      <c r="BJ46" s="583"/>
      <c r="BO46" s="148"/>
      <c r="BP46" s="148"/>
      <c r="BQ46" s="148"/>
      <c r="BR46" s="148"/>
      <c r="BS46" s="148"/>
      <c r="BY46" s="48"/>
      <c r="BZ46" s="48"/>
      <c r="CB46" s="27"/>
      <c r="CC46" s="27"/>
    </row>
    <row r="47" spans="2:81" s="139" customFormat="1" ht="16.2" customHeight="1">
      <c r="C47" s="586"/>
      <c r="D47" s="586"/>
      <c r="E47" s="587"/>
      <c r="F47" s="587"/>
      <c r="G47" s="1342" t="s">
        <v>2980</v>
      </c>
      <c r="H47" s="1343"/>
      <c r="I47" s="1344"/>
      <c r="J47" s="588">
        <f>IF(E44="",0,SUM(E44:J44,E46:J46))</f>
        <v>0</v>
      </c>
      <c r="L47" s="180"/>
      <c r="M47" s="180"/>
      <c r="N47" s="180"/>
      <c r="O47" s="589"/>
      <c r="P47" s="589"/>
      <c r="Q47" s="589"/>
      <c r="R47" s="589"/>
      <c r="S47" s="589"/>
      <c r="T47" s="180"/>
      <c r="U47" s="180"/>
      <c r="V47" s="180"/>
      <c r="W47" s="180"/>
      <c r="X47" s="180"/>
      <c r="Y47" s="180"/>
      <c r="Z47" s="180"/>
      <c r="AA47" s="590"/>
      <c r="AB47" s="590"/>
      <c r="AC47" s="590"/>
      <c r="BC47" s="586"/>
      <c r="BD47" s="586"/>
      <c r="BE47" s="587"/>
      <c r="BF47" s="587"/>
      <c r="BG47" s="1342" t="s">
        <v>2980</v>
      </c>
      <c r="BH47" s="1343"/>
      <c r="BI47" s="1344"/>
      <c r="BJ47" s="588" t="str">
        <f>IF(BE44="","0",SUM(BE44:BJ44,BE46:BJ46))</f>
        <v>0</v>
      </c>
      <c r="BL47" s="180"/>
      <c r="BM47" s="180"/>
      <c r="BN47" s="180"/>
      <c r="BO47" s="589"/>
      <c r="BP47" s="589"/>
      <c r="BQ47" s="589"/>
      <c r="BR47" s="589"/>
      <c r="BS47" s="589"/>
      <c r="BT47" s="180"/>
      <c r="BU47" s="180"/>
      <c r="BV47" s="180"/>
      <c r="BW47" s="180"/>
      <c r="BX47" s="180"/>
      <c r="BY47" s="180"/>
      <c r="BZ47" s="180"/>
      <c r="CA47" s="590"/>
      <c r="CB47" s="590"/>
      <c r="CC47" s="590"/>
    </row>
    <row r="48" spans="2:81">
      <c r="G48" s="35"/>
      <c r="H48" s="35"/>
      <c r="I48" s="35"/>
      <c r="J48" s="35"/>
      <c r="BG48" s="35"/>
      <c r="BH48" s="35"/>
      <c r="BI48" s="35"/>
      <c r="BJ48" s="35"/>
    </row>
    <row r="49" spans="2:81" ht="15" customHeight="1">
      <c r="B49" s="2" t="s">
        <v>2985</v>
      </c>
      <c r="M49" s="162"/>
      <c r="O49" s="148"/>
      <c r="P49" s="148"/>
      <c r="Q49" s="148"/>
      <c r="R49" s="148"/>
      <c r="S49" s="148"/>
      <c r="Y49" s="48"/>
      <c r="Z49" s="48"/>
      <c r="AB49" s="27"/>
      <c r="AC49" s="27"/>
      <c r="BB49" s="2" t="s">
        <v>2985</v>
      </c>
      <c r="BM49" s="162"/>
      <c r="BO49" s="148"/>
      <c r="BP49" s="148"/>
      <c r="BQ49" s="148"/>
      <c r="BR49" s="148"/>
      <c r="BS49" s="148"/>
      <c r="BY49" s="48"/>
      <c r="BZ49" s="48"/>
      <c r="CB49" s="27"/>
      <c r="CC49" s="27"/>
    </row>
    <row r="50" spans="2:81" ht="27" customHeight="1">
      <c r="B50" s="1354" t="s">
        <v>2975</v>
      </c>
      <c r="C50" s="840"/>
      <c r="D50" s="840"/>
      <c r="E50" s="1355"/>
      <c r="F50" s="1356"/>
      <c r="G50" s="1356"/>
      <c r="H50" s="1356"/>
      <c r="I50" s="1356"/>
      <c r="J50" s="1357"/>
      <c r="M50" s="162"/>
      <c r="O50" s="148"/>
      <c r="P50" s="148"/>
      <c r="Q50" s="148"/>
      <c r="R50" s="148"/>
      <c r="S50" s="148"/>
      <c r="Y50" s="48"/>
      <c r="Z50" s="48"/>
      <c r="AB50" s="27"/>
      <c r="AC50" s="27"/>
      <c r="BB50" s="1354" t="s">
        <v>2975</v>
      </c>
      <c r="BC50" s="840"/>
      <c r="BD50" s="840"/>
      <c r="BE50" s="1355"/>
      <c r="BF50" s="1356"/>
      <c r="BG50" s="1356"/>
      <c r="BH50" s="1356"/>
      <c r="BI50" s="1356"/>
      <c r="BJ50" s="1357"/>
      <c r="BM50" s="162"/>
      <c r="BO50" s="148"/>
      <c r="BP50" s="148"/>
      <c r="BQ50" s="148"/>
      <c r="BR50" s="148"/>
      <c r="BS50" s="148"/>
      <c r="BY50" s="48"/>
      <c r="BZ50" s="48"/>
      <c r="CB50" s="27"/>
      <c r="CC50" s="27"/>
    </row>
    <row r="51" spans="2:81" ht="27" customHeight="1">
      <c r="B51" s="16"/>
      <c r="C51" s="1351" t="s">
        <v>2977</v>
      </c>
      <c r="D51" s="1352"/>
      <c r="E51" s="1122"/>
      <c r="F51" s="1163"/>
      <c r="G51" s="1163"/>
      <c r="H51" s="1163"/>
      <c r="I51" s="1163"/>
      <c r="J51" s="1353"/>
      <c r="M51" s="162"/>
      <c r="O51" s="148"/>
      <c r="P51" s="148"/>
      <c r="Q51" s="148"/>
      <c r="R51" s="148"/>
      <c r="S51" s="148"/>
      <c r="Y51" s="48"/>
      <c r="Z51" s="48"/>
      <c r="AB51" s="27"/>
      <c r="AC51" s="27"/>
      <c r="BB51" s="16"/>
      <c r="BC51" s="1351" t="s">
        <v>2977</v>
      </c>
      <c r="BD51" s="1352"/>
      <c r="BE51" s="1122"/>
      <c r="BF51" s="1163"/>
      <c r="BG51" s="1163"/>
      <c r="BH51" s="1163"/>
      <c r="BI51" s="1163"/>
      <c r="BJ51" s="1353"/>
      <c r="BM51" s="162"/>
      <c r="BO51" s="148"/>
      <c r="BP51" s="148"/>
      <c r="BQ51" s="148"/>
      <c r="BR51" s="148"/>
      <c r="BS51" s="148"/>
      <c r="BY51" s="48"/>
      <c r="BZ51" s="48"/>
      <c r="CB51" s="27"/>
      <c r="CC51" s="27"/>
    </row>
    <row r="52" spans="2:81" ht="16.2" customHeight="1">
      <c r="B52" s="809" t="s">
        <v>2979</v>
      </c>
      <c r="C52" s="809"/>
      <c r="D52" s="809"/>
      <c r="E52" s="88" t="s">
        <v>78</v>
      </c>
      <c r="F52" s="88" t="s">
        <v>79</v>
      </c>
      <c r="G52" s="88" t="s">
        <v>80</v>
      </c>
      <c r="H52" s="88" t="s">
        <v>81</v>
      </c>
      <c r="I52" s="88" t="s">
        <v>82</v>
      </c>
      <c r="J52" s="88" t="s">
        <v>83</v>
      </c>
      <c r="O52" s="148"/>
      <c r="P52" s="148"/>
      <c r="Q52" s="148"/>
      <c r="R52" s="148"/>
      <c r="S52" s="148"/>
      <c r="Y52" s="48"/>
      <c r="Z52" s="48"/>
      <c r="AB52" s="27"/>
      <c r="AC52" s="27"/>
      <c r="BB52" s="809" t="s">
        <v>2979</v>
      </c>
      <c r="BC52" s="809"/>
      <c r="BD52" s="809"/>
      <c r="BE52" s="88" t="s">
        <v>78</v>
      </c>
      <c r="BF52" s="88" t="s">
        <v>79</v>
      </c>
      <c r="BG52" s="88" t="s">
        <v>80</v>
      </c>
      <c r="BH52" s="88" t="s">
        <v>81</v>
      </c>
      <c r="BI52" s="88" t="s">
        <v>82</v>
      </c>
      <c r="BJ52" s="88" t="s">
        <v>83</v>
      </c>
      <c r="BO52" s="148"/>
      <c r="BP52" s="148"/>
      <c r="BQ52" s="148"/>
      <c r="BR52" s="148"/>
      <c r="BS52" s="148"/>
      <c r="BY52" s="48"/>
      <c r="BZ52" s="48"/>
      <c r="CB52" s="27"/>
      <c r="CC52" s="27"/>
    </row>
    <row r="53" spans="2:81" ht="16.2" customHeight="1" thickBot="1">
      <c r="B53" s="809"/>
      <c r="C53" s="809"/>
      <c r="D53" s="809"/>
      <c r="E53" s="583"/>
      <c r="F53" s="583"/>
      <c r="G53" s="583"/>
      <c r="H53" s="583"/>
      <c r="I53" s="583"/>
      <c r="J53" s="583"/>
      <c r="O53" s="148"/>
      <c r="P53" s="148"/>
      <c r="Q53" s="148"/>
      <c r="R53" s="148"/>
      <c r="S53" s="148"/>
      <c r="Y53" s="48"/>
      <c r="Z53" s="48"/>
      <c r="AB53" s="27"/>
      <c r="AC53" s="27"/>
      <c r="BB53" s="809"/>
      <c r="BC53" s="809"/>
      <c r="BD53" s="809"/>
      <c r="BE53" s="583"/>
      <c r="BF53" s="583"/>
      <c r="BG53" s="583"/>
      <c r="BH53" s="583"/>
      <c r="BI53" s="583"/>
      <c r="BJ53" s="583"/>
      <c r="BO53" s="148"/>
      <c r="BP53" s="148"/>
      <c r="BQ53" s="148"/>
      <c r="BR53" s="148"/>
      <c r="BS53" s="148"/>
      <c r="BY53" s="48"/>
      <c r="BZ53" s="48"/>
      <c r="CB53" s="27"/>
      <c r="CC53" s="27"/>
    </row>
    <row r="54" spans="2:81" ht="16.2" customHeight="1" thickTop="1">
      <c r="B54" s="809"/>
      <c r="C54" s="809"/>
      <c r="D54" s="809"/>
      <c r="E54" s="585" t="s">
        <v>84</v>
      </c>
      <c r="F54" s="585" t="s">
        <v>85</v>
      </c>
      <c r="G54" s="585" t="s">
        <v>86</v>
      </c>
      <c r="H54" s="585" t="s">
        <v>87</v>
      </c>
      <c r="I54" s="585" t="s">
        <v>88</v>
      </c>
      <c r="J54" s="585" t="s">
        <v>89</v>
      </c>
      <c r="M54" s="162"/>
      <c r="O54" s="148"/>
      <c r="P54" s="148"/>
      <c r="Q54" s="148"/>
      <c r="R54" s="148"/>
      <c r="S54" s="148"/>
      <c r="Y54" s="48"/>
      <c r="Z54" s="48"/>
      <c r="AB54" s="27"/>
      <c r="AC54" s="27"/>
      <c r="BB54" s="809"/>
      <c r="BC54" s="809"/>
      <c r="BD54" s="809"/>
      <c r="BE54" s="585" t="s">
        <v>84</v>
      </c>
      <c r="BF54" s="585" t="s">
        <v>85</v>
      </c>
      <c r="BG54" s="585" t="s">
        <v>86</v>
      </c>
      <c r="BH54" s="585" t="s">
        <v>87</v>
      </c>
      <c r="BI54" s="585" t="s">
        <v>88</v>
      </c>
      <c r="BJ54" s="585" t="s">
        <v>89</v>
      </c>
      <c r="BM54" s="162"/>
      <c r="BO54" s="148"/>
      <c r="BP54" s="148"/>
      <c r="BQ54" s="148"/>
      <c r="BR54" s="148"/>
      <c r="BS54" s="148"/>
      <c r="BY54" s="48"/>
      <c r="BZ54" s="48"/>
      <c r="CB54" s="27"/>
      <c r="CC54" s="27"/>
    </row>
    <row r="55" spans="2:81" ht="16.2" customHeight="1">
      <c r="B55" s="809"/>
      <c r="C55" s="809"/>
      <c r="D55" s="809"/>
      <c r="E55" s="583"/>
      <c r="F55" s="583"/>
      <c r="G55" s="583"/>
      <c r="H55" s="583"/>
      <c r="I55" s="583"/>
      <c r="J55" s="583"/>
      <c r="O55" s="148"/>
      <c r="P55" s="148"/>
      <c r="Q55" s="148"/>
      <c r="R55" s="148"/>
      <c r="S55" s="148"/>
      <c r="Y55" s="48"/>
      <c r="Z55" s="48"/>
      <c r="AB55" s="27"/>
      <c r="AC55" s="27"/>
      <c r="BB55" s="809"/>
      <c r="BC55" s="809"/>
      <c r="BD55" s="809"/>
      <c r="BE55" s="583"/>
      <c r="BF55" s="583"/>
      <c r="BG55" s="583"/>
      <c r="BH55" s="583"/>
      <c r="BI55" s="583"/>
      <c r="BJ55" s="583"/>
      <c r="BO55" s="148"/>
      <c r="BP55" s="148"/>
      <c r="BQ55" s="148"/>
      <c r="BR55" s="148"/>
      <c r="BS55" s="148"/>
      <c r="BY55" s="48"/>
      <c r="BZ55" s="48"/>
      <c r="CB55" s="27"/>
      <c r="CC55" s="27"/>
    </row>
    <row r="56" spans="2:81" s="139" customFormat="1" ht="16.2" customHeight="1">
      <c r="C56" s="586"/>
      <c r="D56" s="586"/>
      <c r="E56" s="587"/>
      <c r="F56" s="587"/>
      <c r="G56" s="1342" t="s">
        <v>2980</v>
      </c>
      <c r="H56" s="1343"/>
      <c r="I56" s="1344"/>
      <c r="J56" s="588">
        <f>IF(E53="",0,SUM(E53:J53,E55:J55))</f>
        <v>0</v>
      </c>
      <c r="L56" s="180"/>
      <c r="M56" s="180"/>
      <c r="N56" s="180"/>
      <c r="O56" s="589"/>
      <c r="P56" s="589"/>
      <c r="Q56" s="589"/>
      <c r="R56" s="589"/>
      <c r="S56" s="589"/>
      <c r="T56" s="180"/>
      <c r="U56" s="180"/>
      <c r="V56" s="180"/>
      <c r="W56" s="180"/>
      <c r="X56" s="180"/>
      <c r="Y56" s="180"/>
      <c r="Z56" s="180"/>
      <c r="AA56" s="590"/>
      <c r="AB56" s="590"/>
      <c r="AC56" s="590"/>
      <c r="BC56" s="586"/>
      <c r="BD56" s="586"/>
      <c r="BE56" s="587"/>
      <c r="BF56" s="587"/>
      <c r="BG56" s="1342" t="s">
        <v>2980</v>
      </c>
      <c r="BH56" s="1343"/>
      <c r="BI56" s="1344"/>
      <c r="BJ56" s="588" t="str">
        <f>IF(BE53="","0",SUM(BE53:BJ53,BE55:BJ55))</f>
        <v>0</v>
      </c>
      <c r="BL56" s="180"/>
      <c r="BM56" s="180"/>
      <c r="BN56" s="180"/>
      <c r="BO56" s="589"/>
      <c r="BP56" s="589"/>
      <c r="BQ56" s="589"/>
      <c r="BR56" s="589"/>
      <c r="BS56" s="589"/>
      <c r="BT56" s="180"/>
      <c r="BU56" s="180"/>
      <c r="BV56" s="180"/>
      <c r="BW56" s="180"/>
      <c r="BX56" s="180"/>
      <c r="BY56" s="180"/>
      <c r="BZ56" s="180"/>
      <c r="CA56" s="590"/>
      <c r="CB56" s="590"/>
      <c r="CC56" s="590"/>
    </row>
    <row r="57" spans="2:81">
      <c r="G57" s="35"/>
      <c r="H57" s="35"/>
      <c r="I57" s="35"/>
      <c r="J57" s="35"/>
      <c r="BG57" s="35"/>
      <c r="BH57" s="35"/>
      <c r="BI57" s="35"/>
      <c r="BJ57" s="35"/>
    </row>
    <row r="58" spans="2:81" ht="15" customHeight="1">
      <c r="B58" s="2" t="s">
        <v>2986</v>
      </c>
      <c r="M58" s="162"/>
      <c r="O58" s="148"/>
      <c r="P58" s="148"/>
      <c r="Q58" s="148"/>
      <c r="R58" s="148"/>
      <c r="S58" s="148"/>
      <c r="Y58" s="48"/>
      <c r="Z58" s="48"/>
      <c r="AB58" s="27"/>
      <c r="AC58" s="27"/>
      <c r="BB58" s="2" t="s">
        <v>2986</v>
      </c>
      <c r="BM58" s="162"/>
      <c r="BO58" s="148"/>
      <c r="BP58" s="148"/>
      <c r="BQ58" s="148"/>
      <c r="BR58" s="148"/>
      <c r="BS58" s="148"/>
      <c r="BY58" s="48"/>
      <c r="BZ58" s="48"/>
      <c r="CB58" s="27"/>
      <c r="CC58" s="27"/>
    </row>
    <row r="59" spans="2:81" ht="27" customHeight="1">
      <c r="B59" s="1354" t="s">
        <v>2975</v>
      </c>
      <c r="C59" s="840"/>
      <c r="D59" s="840"/>
      <c r="E59" s="1355"/>
      <c r="F59" s="1356"/>
      <c r="G59" s="1356"/>
      <c r="H59" s="1356"/>
      <c r="I59" s="1356"/>
      <c r="J59" s="1357"/>
      <c r="M59" s="162"/>
      <c r="O59" s="148"/>
      <c r="P59" s="148"/>
      <c r="Q59" s="148"/>
      <c r="R59" s="148"/>
      <c r="S59" s="148"/>
      <c r="Y59" s="48"/>
      <c r="Z59" s="48"/>
      <c r="AB59" s="27"/>
      <c r="AC59" s="27"/>
      <c r="BB59" s="1354" t="s">
        <v>2975</v>
      </c>
      <c r="BC59" s="840"/>
      <c r="BD59" s="840"/>
      <c r="BE59" s="1355"/>
      <c r="BF59" s="1356"/>
      <c r="BG59" s="1356"/>
      <c r="BH59" s="1356"/>
      <c r="BI59" s="1356"/>
      <c r="BJ59" s="1357"/>
      <c r="BM59" s="162"/>
      <c r="BO59" s="148"/>
      <c r="BP59" s="148"/>
      <c r="BQ59" s="148"/>
      <c r="BR59" s="148"/>
      <c r="BS59" s="148"/>
      <c r="BY59" s="48"/>
      <c r="BZ59" s="48"/>
      <c r="CB59" s="27"/>
      <c r="CC59" s="27"/>
    </row>
    <row r="60" spans="2:81" ht="27" customHeight="1">
      <c r="B60" s="16"/>
      <c r="C60" s="1351" t="s">
        <v>2977</v>
      </c>
      <c r="D60" s="1352"/>
      <c r="E60" s="1122"/>
      <c r="F60" s="1163"/>
      <c r="G60" s="1163"/>
      <c r="H60" s="1163"/>
      <c r="I60" s="1163"/>
      <c r="J60" s="1353"/>
      <c r="M60" s="162"/>
      <c r="O60" s="148"/>
      <c r="P60" s="148"/>
      <c r="Q60" s="148"/>
      <c r="R60" s="148"/>
      <c r="S60" s="148"/>
      <c r="Y60" s="48"/>
      <c r="Z60" s="48"/>
      <c r="AB60" s="27"/>
      <c r="AC60" s="27"/>
      <c r="BB60" s="16"/>
      <c r="BC60" s="1351" t="s">
        <v>2977</v>
      </c>
      <c r="BD60" s="1352"/>
      <c r="BE60" s="1122"/>
      <c r="BF60" s="1163"/>
      <c r="BG60" s="1163"/>
      <c r="BH60" s="1163"/>
      <c r="BI60" s="1163"/>
      <c r="BJ60" s="1353"/>
      <c r="BM60" s="162"/>
      <c r="BO60" s="148"/>
      <c r="BP60" s="148"/>
      <c r="BQ60" s="148"/>
      <c r="BR60" s="148"/>
      <c r="BS60" s="148"/>
      <c r="BY60" s="48"/>
      <c r="BZ60" s="48"/>
      <c r="CB60" s="27"/>
      <c r="CC60" s="27"/>
    </row>
    <row r="61" spans="2:81" ht="16.2" customHeight="1">
      <c r="B61" s="809" t="s">
        <v>2979</v>
      </c>
      <c r="C61" s="809"/>
      <c r="D61" s="809"/>
      <c r="E61" s="88" t="s">
        <v>78</v>
      </c>
      <c r="F61" s="88" t="s">
        <v>79</v>
      </c>
      <c r="G61" s="88" t="s">
        <v>80</v>
      </c>
      <c r="H61" s="88" t="s">
        <v>81</v>
      </c>
      <c r="I61" s="88" t="s">
        <v>82</v>
      </c>
      <c r="J61" s="88" t="s">
        <v>83</v>
      </c>
      <c r="O61" s="148"/>
      <c r="P61" s="148"/>
      <c r="Q61" s="148"/>
      <c r="R61" s="148"/>
      <c r="S61" s="148"/>
      <c r="Y61" s="48"/>
      <c r="Z61" s="48"/>
      <c r="AB61" s="27"/>
      <c r="AC61" s="27"/>
      <c r="BB61" s="809" t="s">
        <v>2979</v>
      </c>
      <c r="BC61" s="809"/>
      <c r="BD61" s="809"/>
      <c r="BE61" s="88" t="s">
        <v>78</v>
      </c>
      <c r="BF61" s="88" t="s">
        <v>79</v>
      </c>
      <c r="BG61" s="88" t="s">
        <v>80</v>
      </c>
      <c r="BH61" s="88" t="s">
        <v>81</v>
      </c>
      <c r="BI61" s="88" t="s">
        <v>82</v>
      </c>
      <c r="BJ61" s="88" t="s">
        <v>83</v>
      </c>
      <c r="BO61" s="148"/>
      <c r="BP61" s="148"/>
      <c r="BQ61" s="148"/>
      <c r="BR61" s="148"/>
      <c r="BS61" s="148"/>
      <c r="BY61" s="48"/>
      <c r="BZ61" s="48"/>
      <c r="CB61" s="27"/>
      <c r="CC61" s="27"/>
    </row>
    <row r="62" spans="2:81" ht="16.2" customHeight="1" thickBot="1">
      <c r="B62" s="809"/>
      <c r="C62" s="809"/>
      <c r="D62" s="809"/>
      <c r="E62" s="583"/>
      <c r="F62" s="583"/>
      <c r="G62" s="583"/>
      <c r="H62" s="583"/>
      <c r="I62" s="583"/>
      <c r="J62" s="583"/>
      <c r="O62" s="148"/>
      <c r="P62" s="148"/>
      <c r="Q62" s="148"/>
      <c r="R62" s="148"/>
      <c r="S62" s="148"/>
      <c r="Y62" s="48"/>
      <c r="Z62" s="48"/>
      <c r="AB62" s="27"/>
      <c r="AC62" s="27"/>
      <c r="BB62" s="809"/>
      <c r="BC62" s="809"/>
      <c r="BD62" s="809"/>
      <c r="BE62" s="583"/>
      <c r="BF62" s="583"/>
      <c r="BG62" s="583"/>
      <c r="BH62" s="583"/>
      <c r="BI62" s="583"/>
      <c r="BJ62" s="583"/>
      <c r="BO62" s="148"/>
      <c r="BP62" s="148"/>
      <c r="BQ62" s="148"/>
      <c r="BR62" s="148"/>
      <c r="BS62" s="148"/>
      <c r="BY62" s="48"/>
      <c r="BZ62" s="48"/>
      <c r="CB62" s="27"/>
      <c r="CC62" s="27"/>
    </row>
    <row r="63" spans="2:81" ht="16.2" customHeight="1" thickTop="1">
      <c r="B63" s="809"/>
      <c r="C63" s="809"/>
      <c r="D63" s="809"/>
      <c r="E63" s="585" t="s">
        <v>84</v>
      </c>
      <c r="F63" s="585" t="s">
        <v>85</v>
      </c>
      <c r="G63" s="585" t="s">
        <v>86</v>
      </c>
      <c r="H63" s="585" t="s">
        <v>87</v>
      </c>
      <c r="I63" s="585" t="s">
        <v>88</v>
      </c>
      <c r="J63" s="585" t="s">
        <v>89</v>
      </c>
      <c r="M63" s="162"/>
      <c r="O63" s="148"/>
      <c r="P63" s="148"/>
      <c r="Q63" s="148"/>
      <c r="R63" s="148"/>
      <c r="S63" s="148"/>
      <c r="Y63" s="48"/>
      <c r="Z63" s="48"/>
      <c r="AB63" s="27"/>
      <c r="AC63" s="27"/>
      <c r="BB63" s="809"/>
      <c r="BC63" s="809"/>
      <c r="BD63" s="809"/>
      <c r="BE63" s="585" t="s">
        <v>84</v>
      </c>
      <c r="BF63" s="585" t="s">
        <v>85</v>
      </c>
      <c r="BG63" s="585" t="s">
        <v>86</v>
      </c>
      <c r="BH63" s="585" t="s">
        <v>87</v>
      </c>
      <c r="BI63" s="585" t="s">
        <v>88</v>
      </c>
      <c r="BJ63" s="585" t="s">
        <v>89</v>
      </c>
      <c r="BM63" s="162"/>
      <c r="BO63" s="148"/>
      <c r="BP63" s="148"/>
      <c r="BQ63" s="148"/>
      <c r="BR63" s="148"/>
      <c r="BS63" s="148"/>
      <c r="BY63" s="48"/>
      <c r="BZ63" s="48"/>
      <c r="CB63" s="27"/>
      <c r="CC63" s="27"/>
    </row>
    <row r="64" spans="2:81" ht="16.2" customHeight="1">
      <c r="B64" s="809"/>
      <c r="C64" s="809"/>
      <c r="D64" s="809"/>
      <c r="E64" s="583"/>
      <c r="F64" s="583"/>
      <c r="G64" s="583"/>
      <c r="H64" s="583"/>
      <c r="I64" s="583"/>
      <c r="J64" s="583"/>
      <c r="O64" s="148"/>
      <c r="P64" s="148"/>
      <c r="Q64" s="148"/>
      <c r="R64" s="148"/>
      <c r="S64" s="148"/>
      <c r="Y64" s="48"/>
      <c r="Z64" s="48"/>
      <c r="AB64" s="27"/>
      <c r="AC64" s="27"/>
      <c r="BB64" s="809"/>
      <c r="BC64" s="809"/>
      <c r="BD64" s="809"/>
      <c r="BE64" s="583"/>
      <c r="BF64" s="583"/>
      <c r="BG64" s="583"/>
      <c r="BH64" s="583"/>
      <c r="BI64" s="583"/>
      <c r="BJ64" s="583"/>
      <c r="BO64" s="148"/>
      <c r="BP64" s="148"/>
      <c r="BQ64" s="148"/>
      <c r="BR64" s="148"/>
      <c r="BS64" s="148"/>
      <c r="BY64" s="48"/>
      <c r="BZ64" s="48"/>
      <c r="CB64" s="27"/>
      <c r="CC64" s="27"/>
    </row>
    <row r="65" spans="2:81" s="139" customFormat="1" ht="16.2" customHeight="1">
      <c r="C65" s="586"/>
      <c r="D65" s="586"/>
      <c r="E65" s="587"/>
      <c r="F65" s="587"/>
      <c r="G65" s="1342" t="s">
        <v>2980</v>
      </c>
      <c r="H65" s="1343"/>
      <c r="I65" s="1344"/>
      <c r="J65" s="588">
        <f>IF(E62="",0,SUM(E62:J62,E64:J64))</f>
        <v>0</v>
      </c>
      <c r="L65" s="180"/>
      <c r="M65" s="180"/>
      <c r="N65" s="180"/>
      <c r="O65" s="589"/>
      <c r="P65" s="589"/>
      <c r="Q65" s="589"/>
      <c r="R65" s="589"/>
      <c r="S65" s="589"/>
      <c r="T65" s="180"/>
      <c r="U65" s="180"/>
      <c r="V65" s="180"/>
      <c r="W65" s="180"/>
      <c r="X65" s="180"/>
      <c r="Y65" s="180"/>
      <c r="Z65" s="180"/>
      <c r="AA65" s="590"/>
      <c r="AB65" s="590"/>
      <c r="AC65" s="590"/>
      <c r="BC65" s="586"/>
      <c r="BD65" s="586"/>
      <c r="BE65" s="587"/>
      <c r="BF65" s="587"/>
      <c r="BG65" s="1342" t="s">
        <v>2980</v>
      </c>
      <c r="BH65" s="1343"/>
      <c r="BI65" s="1344"/>
      <c r="BJ65" s="588" t="str">
        <f>IF(BE62="","0",SUM(BE62:BJ62,BE64:BJ64))</f>
        <v>0</v>
      </c>
      <c r="BL65" s="180"/>
      <c r="BM65" s="180"/>
      <c r="BN65" s="180"/>
      <c r="BO65" s="589"/>
      <c r="BP65" s="589"/>
      <c r="BQ65" s="589"/>
      <c r="BR65" s="589"/>
      <c r="BS65" s="589"/>
      <c r="BT65" s="180"/>
      <c r="BU65" s="180"/>
      <c r="BV65" s="180"/>
      <c r="BW65" s="180"/>
      <c r="BX65" s="180"/>
      <c r="BY65" s="180"/>
      <c r="BZ65" s="180"/>
      <c r="CA65" s="590"/>
      <c r="CB65" s="590"/>
      <c r="CC65" s="590"/>
    </row>
    <row r="66" spans="2:81">
      <c r="G66" s="35"/>
      <c r="H66" s="35"/>
      <c r="I66" s="35"/>
      <c r="J66" s="35"/>
      <c r="BG66" s="35"/>
      <c r="BH66" s="35"/>
      <c r="BI66" s="35"/>
      <c r="BJ66" s="35"/>
    </row>
    <row r="67" spans="2:81" ht="15" customHeight="1">
      <c r="B67" s="2" t="s">
        <v>2987</v>
      </c>
      <c r="M67" s="162"/>
      <c r="O67" s="148"/>
      <c r="P67" s="148"/>
      <c r="Q67" s="148"/>
      <c r="R67" s="148"/>
      <c r="S67" s="148"/>
      <c r="Y67" s="48"/>
      <c r="Z67" s="48"/>
      <c r="AB67" s="27"/>
      <c r="AC67" s="27"/>
      <c r="BB67" s="2" t="s">
        <v>2987</v>
      </c>
      <c r="BM67" s="162"/>
      <c r="BO67" s="148"/>
      <c r="BP67" s="148"/>
      <c r="BQ67" s="148"/>
      <c r="BR67" s="148"/>
      <c r="BS67" s="148"/>
      <c r="BY67" s="48"/>
      <c r="BZ67" s="48"/>
      <c r="CB67" s="27"/>
      <c r="CC67" s="27"/>
    </row>
    <row r="68" spans="2:81" ht="27" customHeight="1">
      <c r="B68" s="1354" t="s">
        <v>2975</v>
      </c>
      <c r="C68" s="840"/>
      <c r="D68" s="840"/>
      <c r="E68" s="1355"/>
      <c r="F68" s="1356"/>
      <c r="G68" s="1356"/>
      <c r="H68" s="1356"/>
      <c r="I68" s="1356"/>
      <c r="J68" s="1357"/>
      <c r="M68" s="162"/>
      <c r="O68" s="148"/>
      <c r="P68" s="148"/>
      <c r="Q68" s="148"/>
      <c r="R68" s="148"/>
      <c r="S68" s="148"/>
      <c r="Y68" s="48"/>
      <c r="Z68" s="48"/>
      <c r="AB68" s="27"/>
      <c r="AC68" s="27"/>
      <c r="BB68" s="1354" t="s">
        <v>2975</v>
      </c>
      <c r="BC68" s="840"/>
      <c r="BD68" s="840"/>
      <c r="BE68" s="1355"/>
      <c r="BF68" s="1356"/>
      <c r="BG68" s="1356"/>
      <c r="BH68" s="1356"/>
      <c r="BI68" s="1356"/>
      <c r="BJ68" s="1357"/>
      <c r="BM68" s="162"/>
      <c r="BO68" s="148"/>
      <c r="BP68" s="148"/>
      <c r="BQ68" s="148"/>
      <c r="BR68" s="148"/>
      <c r="BS68" s="148"/>
      <c r="BY68" s="48"/>
      <c r="BZ68" s="48"/>
      <c r="CB68" s="27"/>
      <c r="CC68" s="27"/>
    </row>
    <row r="69" spans="2:81" ht="27" customHeight="1">
      <c r="B69" s="16"/>
      <c r="C69" s="1351" t="s">
        <v>2977</v>
      </c>
      <c r="D69" s="1352"/>
      <c r="E69" s="1122"/>
      <c r="F69" s="1163"/>
      <c r="G69" s="1163"/>
      <c r="H69" s="1163"/>
      <c r="I69" s="1163"/>
      <c r="J69" s="1353"/>
      <c r="M69" s="162"/>
      <c r="O69" s="148"/>
      <c r="P69" s="148"/>
      <c r="Q69" s="148"/>
      <c r="R69" s="148"/>
      <c r="S69" s="148"/>
      <c r="Y69" s="48"/>
      <c r="Z69" s="48"/>
      <c r="AB69" s="27"/>
      <c r="AC69" s="27"/>
      <c r="BB69" s="16"/>
      <c r="BC69" s="1351" t="s">
        <v>2977</v>
      </c>
      <c r="BD69" s="1352"/>
      <c r="BE69" s="1122"/>
      <c r="BF69" s="1163"/>
      <c r="BG69" s="1163"/>
      <c r="BH69" s="1163"/>
      <c r="BI69" s="1163"/>
      <c r="BJ69" s="1353"/>
      <c r="BM69" s="162"/>
      <c r="BO69" s="148"/>
      <c r="BP69" s="148"/>
      <c r="BQ69" s="148"/>
      <c r="BR69" s="148"/>
      <c r="BS69" s="148"/>
      <c r="BY69" s="48"/>
      <c r="BZ69" s="48"/>
      <c r="CB69" s="27"/>
      <c r="CC69" s="27"/>
    </row>
    <row r="70" spans="2:81" ht="16.2" customHeight="1">
      <c r="B70" s="809" t="s">
        <v>2979</v>
      </c>
      <c r="C70" s="809"/>
      <c r="D70" s="809"/>
      <c r="E70" s="88" t="s">
        <v>78</v>
      </c>
      <c r="F70" s="88" t="s">
        <v>79</v>
      </c>
      <c r="G70" s="88" t="s">
        <v>80</v>
      </c>
      <c r="H70" s="88" t="s">
        <v>81</v>
      </c>
      <c r="I70" s="88" t="s">
        <v>82</v>
      </c>
      <c r="J70" s="88" t="s">
        <v>83</v>
      </c>
      <c r="O70" s="148"/>
      <c r="P70" s="148"/>
      <c r="Q70" s="148"/>
      <c r="R70" s="148"/>
      <c r="S70" s="148"/>
      <c r="Y70" s="48"/>
      <c r="Z70" s="48"/>
      <c r="AB70" s="27"/>
      <c r="AC70" s="27"/>
      <c r="BB70" s="809" t="s">
        <v>2979</v>
      </c>
      <c r="BC70" s="809"/>
      <c r="BD70" s="809"/>
      <c r="BE70" s="88" t="s">
        <v>78</v>
      </c>
      <c r="BF70" s="88" t="s">
        <v>79</v>
      </c>
      <c r="BG70" s="88" t="s">
        <v>80</v>
      </c>
      <c r="BH70" s="88" t="s">
        <v>81</v>
      </c>
      <c r="BI70" s="88" t="s">
        <v>82</v>
      </c>
      <c r="BJ70" s="88" t="s">
        <v>83</v>
      </c>
      <c r="BO70" s="148"/>
      <c r="BP70" s="148"/>
      <c r="BQ70" s="148"/>
      <c r="BR70" s="148"/>
      <c r="BS70" s="148"/>
      <c r="BY70" s="48"/>
      <c r="BZ70" s="48"/>
      <c r="CB70" s="27"/>
      <c r="CC70" s="27"/>
    </row>
    <row r="71" spans="2:81" ht="16.2" customHeight="1" thickBot="1">
      <c r="B71" s="809"/>
      <c r="C71" s="809"/>
      <c r="D71" s="809"/>
      <c r="E71" s="583"/>
      <c r="F71" s="583"/>
      <c r="G71" s="583"/>
      <c r="H71" s="583"/>
      <c r="I71" s="583"/>
      <c r="J71" s="583"/>
      <c r="O71" s="148"/>
      <c r="P71" s="148"/>
      <c r="Q71" s="148"/>
      <c r="R71" s="148"/>
      <c r="S71" s="148"/>
      <c r="Y71" s="48"/>
      <c r="Z71" s="48"/>
      <c r="AB71" s="27"/>
      <c r="AC71" s="27"/>
      <c r="BB71" s="809"/>
      <c r="BC71" s="809"/>
      <c r="BD71" s="809"/>
      <c r="BE71" s="583"/>
      <c r="BF71" s="583"/>
      <c r="BG71" s="583"/>
      <c r="BH71" s="583"/>
      <c r="BI71" s="583"/>
      <c r="BJ71" s="583"/>
      <c r="BO71" s="148"/>
      <c r="BP71" s="148"/>
      <c r="BQ71" s="148"/>
      <c r="BR71" s="148"/>
      <c r="BS71" s="148"/>
      <c r="BY71" s="48"/>
      <c r="BZ71" s="48"/>
      <c r="CB71" s="27"/>
      <c r="CC71" s="27"/>
    </row>
    <row r="72" spans="2:81" ht="16.2" customHeight="1" thickTop="1">
      <c r="B72" s="809"/>
      <c r="C72" s="809"/>
      <c r="D72" s="809"/>
      <c r="E72" s="585" t="s">
        <v>84</v>
      </c>
      <c r="F72" s="585" t="s">
        <v>85</v>
      </c>
      <c r="G72" s="585" t="s">
        <v>86</v>
      </c>
      <c r="H72" s="585" t="s">
        <v>87</v>
      </c>
      <c r="I72" s="585" t="s">
        <v>88</v>
      </c>
      <c r="J72" s="585" t="s">
        <v>89</v>
      </c>
      <c r="M72" s="162"/>
      <c r="O72" s="148"/>
      <c r="P72" s="148"/>
      <c r="Q72" s="148"/>
      <c r="R72" s="148"/>
      <c r="S72" s="148"/>
      <c r="Y72" s="48"/>
      <c r="Z72" s="48"/>
      <c r="AB72" s="27"/>
      <c r="AC72" s="27"/>
      <c r="BB72" s="809"/>
      <c r="BC72" s="809"/>
      <c r="BD72" s="809"/>
      <c r="BE72" s="585" t="s">
        <v>84</v>
      </c>
      <c r="BF72" s="585" t="s">
        <v>85</v>
      </c>
      <c r="BG72" s="585" t="s">
        <v>86</v>
      </c>
      <c r="BH72" s="585" t="s">
        <v>87</v>
      </c>
      <c r="BI72" s="585" t="s">
        <v>88</v>
      </c>
      <c r="BJ72" s="585" t="s">
        <v>89</v>
      </c>
      <c r="BM72" s="162"/>
      <c r="BO72" s="148"/>
      <c r="BP72" s="148"/>
      <c r="BQ72" s="148"/>
      <c r="BR72" s="148"/>
      <c r="BS72" s="148"/>
      <c r="BY72" s="48"/>
      <c r="BZ72" s="48"/>
      <c r="CB72" s="27"/>
      <c r="CC72" s="27"/>
    </row>
    <row r="73" spans="2:81" ht="16.2" customHeight="1">
      <c r="B73" s="809"/>
      <c r="C73" s="809"/>
      <c r="D73" s="809"/>
      <c r="E73" s="583"/>
      <c r="F73" s="583"/>
      <c r="G73" s="583"/>
      <c r="H73" s="583"/>
      <c r="I73" s="583"/>
      <c r="J73" s="583"/>
      <c r="O73" s="148"/>
      <c r="P73" s="148"/>
      <c r="Q73" s="148"/>
      <c r="R73" s="148"/>
      <c r="S73" s="148"/>
      <c r="Y73" s="48"/>
      <c r="Z73" s="48"/>
      <c r="AB73" s="27"/>
      <c r="AC73" s="27"/>
      <c r="BB73" s="809"/>
      <c r="BC73" s="809"/>
      <c r="BD73" s="809"/>
      <c r="BE73" s="583"/>
      <c r="BF73" s="583"/>
      <c r="BG73" s="583"/>
      <c r="BH73" s="583"/>
      <c r="BI73" s="583"/>
      <c r="BJ73" s="583"/>
      <c r="BO73" s="148"/>
      <c r="BP73" s="148"/>
      <c r="BQ73" s="148"/>
      <c r="BR73" s="148"/>
      <c r="BS73" s="148"/>
      <c r="BY73" s="48"/>
      <c r="BZ73" s="48"/>
      <c r="CB73" s="27"/>
      <c r="CC73" s="27"/>
    </row>
    <row r="74" spans="2:81" s="139" customFormat="1" ht="16.2" customHeight="1">
      <c r="C74" s="586"/>
      <c r="D74" s="586"/>
      <c r="E74" s="587"/>
      <c r="F74" s="587"/>
      <c r="G74" s="1342" t="s">
        <v>2980</v>
      </c>
      <c r="H74" s="1343"/>
      <c r="I74" s="1344"/>
      <c r="J74" s="588">
        <f>IF(E71="",0,SUM(E71:J71,E73:J73))</f>
        <v>0</v>
      </c>
      <c r="L74" s="180"/>
      <c r="M74" s="180"/>
      <c r="N74" s="180"/>
      <c r="O74" s="589"/>
      <c r="P74" s="589"/>
      <c r="Q74" s="589"/>
      <c r="R74" s="589"/>
      <c r="S74" s="589"/>
      <c r="T74" s="180"/>
      <c r="U74" s="180"/>
      <c r="V74" s="180"/>
      <c r="W74" s="180"/>
      <c r="X74" s="180"/>
      <c r="Y74" s="180"/>
      <c r="Z74" s="180"/>
      <c r="AA74" s="590"/>
      <c r="AB74" s="590"/>
      <c r="AC74" s="590"/>
      <c r="BC74" s="586"/>
      <c r="BD74" s="586"/>
      <c r="BE74" s="587"/>
      <c r="BF74" s="587"/>
      <c r="BG74" s="1342" t="s">
        <v>2980</v>
      </c>
      <c r="BH74" s="1343"/>
      <c r="BI74" s="1344"/>
      <c r="BJ74" s="588" t="str">
        <f>IF(BE71="","0",SUM(BE71:BJ71,BE73:BJ73))</f>
        <v>0</v>
      </c>
      <c r="BL74" s="180"/>
      <c r="BM74" s="180"/>
      <c r="BN74" s="180"/>
      <c r="BO74" s="589"/>
      <c r="BP74" s="589"/>
      <c r="BQ74" s="589"/>
      <c r="BR74" s="589"/>
      <c r="BS74" s="589"/>
      <c r="BT74" s="180"/>
      <c r="BU74" s="180"/>
      <c r="BV74" s="180"/>
      <c r="BW74" s="180"/>
      <c r="BX74" s="180"/>
      <c r="BY74" s="180"/>
      <c r="BZ74" s="180"/>
      <c r="CA74" s="590"/>
      <c r="CB74" s="590"/>
      <c r="CC74" s="590"/>
    </row>
    <row r="75" spans="2:81">
      <c r="G75" s="35"/>
      <c r="H75" s="35"/>
      <c r="I75" s="35"/>
      <c r="J75" s="35"/>
      <c r="BG75" s="35"/>
      <c r="BH75" s="35"/>
      <c r="BI75" s="35"/>
      <c r="BJ75" s="35"/>
    </row>
    <row r="76" spans="2:81" ht="15" customHeight="1">
      <c r="B76" s="2" t="s">
        <v>2988</v>
      </c>
      <c r="M76" s="162"/>
      <c r="O76" s="148"/>
      <c r="P76" s="148"/>
      <c r="Q76" s="148"/>
      <c r="R76" s="148"/>
      <c r="S76" s="148"/>
      <c r="Y76" s="48"/>
      <c r="Z76" s="48"/>
      <c r="AB76" s="27"/>
      <c r="AC76" s="27"/>
      <c r="BB76" s="2" t="s">
        <v>2988</v>
      </c>
      <c r="BM76" s="162"/>
      <c r="BO76" s="148"/>
      <c r="BP76" s="148"/>
      <c r="BQ76" s="148"/>
      <c r="BR76" s="148"/>
      <c r="BS76" s="148"/>
      <c r="BY76" s="48"/>
      <c r="BZ76" s="48"/>
      <c r="CB76" s="27"/>
      <c r="CC76" s="27"/>
    </row>
    <row r="77" spans="2:81" ht="27" customHeight="1">
      <c r="B77" s="1354" t="s">
        <v>2975</v>
      </c>
      <c r="C77" s="840"/>
      <c r="D77" s="840"/>
      <c r="E77" s="1355"/>
      <c r="F77" s="1356"/>
      <c r="G77" s="1356"/>
      <c r="H77" s="1356"/>
      <c r="I77" s="1356"/>
      <c r="J77" s="1357"/>
      <c r="M77" s="162"/>
      <c r="O77" s="148"/>
      <c r="P77" s="148"/>
      <c r="Q77" s="148"/>
      <c r="R77" s="148"/>
      <c r="S77" s="148"/>
      <c r="Y77" s="48"/>
      <c r="Z77" s="48"/>
      <c r="AB77" s="27"/>
      <c r="AC77" s="27"/>
      <c r="BB77" s="1354" t="s">
        <v>2975</v>
      </c>
      <c r="BC77" s="840"/>
      <c r="BD77" s="840"/>
      <c r="BE77" s="1355"/>
      <c r="BF77" s="1356"/>
      <c r="BG77" s="1356"/>
      <c r="BH77" s="1356"/>
      <c r="BI77" s="1356"/>
      <c r="BJ77" s="1357"/>
      <c r="BM77" s="162"/>
      <c r="BO77" s="148"/>
      <c r="BP77" s="148"/>
      <c r="BQ77" s="148"/>
      <c r="BR77" s="148"/>
      <c r="BS77" s="148"/>
      <c r="BY77" s="48"/>
      <c r="BZ77" s="48"/>
      <c r="CB77" s="27"/>
      <c r="CC77" s="27"/>
    </row>
    <row r="78" spans="2:81" ht="27" customHeight="1">
      <c r="B78" s="16"/>
      <c r="C78" s="1351" t="s">
        <v>2977</v>
      </c>
      <c r="D78" s="1352"/>
      <c r="E78" s="1122"/>
      <c r="F78" s="1163"/>
      <c r="G78" s="1163"/>
      <c r="H78" s="1163"/>
      <c r="I78" s="1163"/>
      <c r="J78" s="1353"/>
      <c r="M78" s="162"/>
      <c r="O78" s="148"/>
      <c r="P78" s="148"/>
      <c r="Q78" s="148"/>
      <c r="R78" s="148"/>
      <c r="S78" s="148"/>
      <c r="Y78" s="48"/>
      <c r="Z78" s="48"/>
      <c r="AB78" s="27"/>
      <c r="AC78" s="27"/>
      <c r="BB78" s="16"/>
      <c r="BC78" s="1351" t="s">
        <v>2977</v>
      </c>
      <c r="BD78" s="1352"/>
      <c r="BE78" s="1122"/>
      <c r="BF78" s="1163"/>
      <c r="BG78" s="1163"/>
      <c r="BH78" s="1163"/>
      <c r="BI78" s="1163"/>
      <c r="BJ78" s="1353"/>
      <c r="BM78" s="162"/>
      <c r="BO78" s="148"/>
      <c r="BP78" s="148"/>
      <c r="BQ78" s="148"/>
      <c r="BR78" s="148"/>
      <c r="BS78" s="148"/>
      <c r="BY78" s="48"/>
      <c r="BZ78" s="48"/>
      <c r="CB78" s="27"/>
      <c r="CC78" s="27"/>
    </row>
    <row r="79" spans="2:81" ht="16.2" customHeight="1">
      <c r="B79" s="809" t="s">
        <v>2979</v>
      </c>
      <c r="C79" s="809"/>
      <c r="D79" s="809"/>
      <c r="E79" s="88" t="s">
        <v>78</v>
      </c>
      <c r="F79" s="88" t="s">
        <v>79</v>
      </c>
      <c r="G79" s="88" t="s">
        <v>80</v>
      </c>
      <c r="H79" s="88" t="s">
        <v>81</v>
      </c>
      <c r="I79" s="88" t="s">
        <v>82</v>
      </c>
      <c r="J79" s="88" t="s">
        <v>83</v>
      </c>
      <c r="O79" s="148"/>
      <c r="P79" s="148"/>
      <c r="Q79" s="148"/>
      <c r="R79" s="148"/>
      <c r="S79" s="148"/>
      <c r="Y79" s="48"/>
      <c r="Z79" s="48"/>
      <c r="AB79" s="27"/>
      <c r="AC79" s="27"/>
      <c r="BB79" s="809" t="s">
        <v>2979</v>
      </c>
      <c r="BC79" s="809"/>
      <c r="BD79" s="809"/>
      <c r="BE79" s="88" t="s">
        <v>78</v>
      </c>
      <c r="BF79" s="88" t="s">
        <v>79</v>
      </c>
      <c r="BG79" s="88" t="s">
        <v>80</v>
      </c>
      <c r="BH79" s="88" t="s">
        <v>81</v>
      </c>
      <c r="BI79" s="88" t="s">
        <v>82</v>
      </c>
      <c r="BJ79" s="88" t="s">
        <v>83</v>
      </c>
      <c r="BO79" s="148"/>
      <c r="BP79" s="148"/>
      <c r="BQ79" s="148"/>
      <c r="BR79" s="148"/>
      <c r="BS79" s="148"/>
      <c r="BY79" s="48"/>
      <c r="BZ79" s="48"/>
      <c r="CB79" s="27"/>
      <c r="CC79" s="27"/>
    </row>
    <row r="80" spans="2:81" ht="16.2" customHeight="1" thickBot="1">
      <c r="B80" s="809"/>
      <c r="C80" s="809"/>
      <c r="D80" s="809"/>
      <c r="E80" s="583"/>
      <c r="F80" s="583"/>
      <c r="G80" s="583"/>
      <c r="H80" s="583"/>
      <c r="I80" s="583"/>
      <c r="J80" s="583"/>
      <c r="O80" s="148"/>
      <c r="P80" s="148"/>
      <c r="Q80" s="148"/>
      <c r="R80" s="148"/>
      <c r="S80" s="148"/>
      <c r="Y80" s="48"/>
      <c r="Z80" s="48"/>
      <c r="AB80" s="27"/>
      <c r="AC80" s="27"/>
      <c r="BB80" s="809"/>
      <c r="BC80" s="809"/>
      <c r="BD80" s="809"/>
      <c r="BE80" s="583"/>
      <c r="BF80" s="583"/>
      <c r="BG80" s="583"/>
      <c r="BH80" s="583"/>
      <c r="BI80" s="583"/>
      <c r="BJ80" s="583"/>
      <c r="BO80" s="148"/>
      <c r="BP80" s="148"/>
      <c r="BQ80" s="148"/>
      <c r="BR80" s="148"/>
      <c r="BS80" s="148"/>
      <c r="BY80" s="48"/>
      <c r="BZ80" s="48"/>
      <c r="CB80" s="27"/>
      <c r="CC80" s="27"/>
    </row>
    <row r="81" spans="2:81" ht="16.2" customHeight="1" thickTop="1">
      <c r="B81" s="809"/>
      <c r="C81" s="809"/>
      <c r="D81" s="809"/>
      <c r="E81" s="585" t="s">
        <v>84</v>
      </c>
      <c r="F81" s="585" t="s">
        <v>85</v>
      </c>
      <c r="G81" s="585" t="s">
        <v>86</v>
      </c>
      <c r="H81" s="585" t="s">
        <v>87</v>
      </c>
      <c r="I81" s="585" t="s">
        <v>88</v>
      </c>
      <c r="J81" s="585" t="s">
        <v>89</v>
      </c>
      <c r="M81" s="162"/>
      <c r="O81" s="148"/>
      <c r="P81" s="148"/>
      <c r="Q81" s="148"/>
      <c r="R81" s="148"/>
      <c r="S81" s="148"/>
      <c r="Y81" s="48"/>
      <c r="Z81" s="48"/>
      <c r="AB81" s="27"/>
      <c r="AC81" s="27"/>
      <c r="BB81" s="809"/>
      <c r="BC81" s="809"/>
      <c r="BD81" s="809"/>
      <c r="BE81" s="585" t="s">
        <v>84</v>
      </c>
      <c r="BF81" s="585" t="s">
        <v>85</v>
      </c>
      <c r="BG81" s="585" t="s">
        <v>86</v>
      </c>
      <c r="BH81" s="585" t="s">
        <v>87</v>
      </c>
      <c r="BI81" s="585" t="s">
        <v>88</v>
      </c>
      <c r="BJ81" s="585" t="s">
        <v>89</v>
      </c>
      <c r="BM81" s="162"/>
      <c r="BO81" s="148"/>
      <c r="BP81" s="148"/>
      <c r="BQ81" s="148"/>
      <c r="BR81" s="148"/>
      <c r="BS81" s="148"/>
      <c r="BY81" s="48"/>
      <c r="BZ81" s="48"/>
      <c r="CB81" s="27"/>
      <c r="CC81" s="27"/>
    </row>
    <row r="82" spans="2:81" ht="16.2" customHeight="1">
      <c r="B82" s="809"/>
      <c r="C82" s="809"/>
      <c r="D82" s="809"/>
      <c r="E82" s="583"/>
      <c r="F82" s="583"/>
      <c r="G82" s="583"/>
      <c r="H82" s="583"/>
      <c r="I82" s="583"/>
      <c r="J82" s="583"/>
      <c r="O82" s="148"/>
      <c r="P82" s="148"/>
      <c r="Q82" s="148"/>
      <c r="R82" s="148"/>
      <c r="S82" s="148"/>
      <c r="Y82" s="48"/>
      <c r="Z82" s="48"/>
      <c r="AB82" s="27"/>
      <c r="AC82" s="27"/>
      <c r="BB82" s="809"/>
      <c r="BC82" s="809"/>
      <c r="BD82" s="809"/>
      <c r="BE82" s="583"/>
      <c r="BF82" s="583"/>
      <c r="BG82" s="583"/>
      <c r="BH82" s="583"/>
      <c r="BI82" s="583"/>
      <c r="BJ82" s="583"/>
      <c r="BO82" s="148"/>
      <c r="BP82" s="148"/>
      <c r="BQ82" s="148"/>
      <c r="BR82" s="148"/>
      <c r="BS82" s="148"/>
      <c r="BY82" s="48"/>
      <c r="BZ82" s="48"/>
      <c r="CB82" s="27"/>
      <c r="CC82" s="27"/>
    </row>
    <row r="83" spans="2:81" s="139" customFormat="1" ht="16.2" customHeight="1">
      <c r="C83" s="586"/>
      <c r="D83" s="586"/>
      <c r="E83" s="587"/>
      <c r="F83" s="587"/>
      <c r="G83" s="1342" t="s">
        <v>2980</v>
      </c>
      <c r="H83" s="1343"/>
      <c r="I83" s="1344"/>
      <c r="J83" s="588">
        <f>IF(E80="",0,SUM(E80:J80,E82:J82))</f>
        <v>0</v>
      </c>
      <c r="L83" s="180"/>
      <c r="M83" s="180"/>
      <c r="N83" s="180"/>
      <c r="O83" s="589"/>
      <c r="P83" s="589"/>
      <c r="Q83" s="589"/>
      <c r="R83" s="589"/>
      <c r="S83" s="589"/>
      <c r="T83" s="180"/>
      <c r="U83" s="180"/>
      <c r="V83" s="180"/>
      <c r="W83" s="180"/>
      <c r="X83" s="180"/>
      <c r="Y83" s="180"/>
      <c r="Z83" s="180"/>
      <c r="AA83" s="590"/>
      <c r="AB83" s="590"/>
      <c r="AC83" s="590"/>
      <c r="BC83" s="586"/>
      <c r="BD83" s="586"/>
      <c r="BE83" s="587"/>
      <c r="BF83" s="587"/>
      <c r="BG83" s="1342" t="s">
        <v>2980</v>
      </c>
      <c r="BH83" s="1343"/>
      <c r="BI83" s="1344"/>
      <c r="BJ83" s="588" t="str">
        <f>IF(BE80="","0",SUM(BE80:BJ80,BE82:BJ82))</f>
        <v>0</v>
      </c>
      <c r="BL83" s="180"/>
      <c r="BM83" s="180"/>
      <c r="BN83" s="180"/>
      <c r="BO83" s="589"/>
      <c r="BP83" s="589"/>
      <c r="BQ83" s="589"/>
      <c r="BR83" s="589"/>
      <c r="BS83" s="589"/>
      <c r="BT83" s="180"/>
      <c r="BU83" s="180"/>
      <c r="BV83" s="180"/>
      <c r="BW83" s="180"/>
      <c r="BX83" s="180"/>
      <c r="BY83" s="180"/>
      <c r="BZ83" s="180"/>
      <c r="CA83" s="590"/>
      <c r="CB83" s="590"/>
      <c r="CC83" s="590"/>
    </row>
    <row r="84" spans="2:81">
      <c r="G84" s="35"/>
      <c r="H84" s="35"/>
      <c r="I84" s="35"/>
      <c r="J84" s="35"/>
      <c r="BG84" s="35"/>
      <c r="BH84" s="35"/>
      <c r="BI84" s="35"/>
      <c r="BJ84" s="35"/>
    </row>
    <row r="85" spans="2:81" ht="15" customHeight="1">
      <c r="B85" s="2" t="s">
        <v>2989</v>
      </c>
      <c r="M85" s="162"/>
      <c r="O85" s="148"/>
      <c r="P85" s="148"/>
      <c r="Q85" s="148"/>
      <c r="R85" s="148"/>
      <c r="S85" s="148"/>
      <c r="Y85" s="48"/>
      <c r="Z85" s="48"/>
      <c r="AB85" s="27"/>
      <c r="AC85" s="27"/>
      <c r="BB85" s="2" t="s">
        <v>2989</v>
      </c>
      <c r="BM85" s="162"/>
      <c r="BO85" s="148"/>
      <c r="BP85" s="148"/>
      <c r="BQ85" s="148"/>
      <c r="BR85" s="148"/>
      <c r="BS85" s="148"/>
      <c r="BY85" s="48"/>
      <c r="BZ85" s="48"/>
      <c r="CB85" s="27"/>
      <c r="CC85" s="27"/>
    </row>
    <row r="86" spans="2:81" ht="27" customHeight="1">
      <c r="B86" s="1354" t="s">
        <v>2975</v>
      </c>
      <c r="C86" s="840"/>
      <c r="D86" s="840"/>
      <c r="E86" s="1355"/>
      <c r="F86" s="1356"/>
      <c r="G86" s="1356"/>
      <c r="H86" s="1356"/>
      <c r="I86" s="1356"/>
      <c r="J86" s="1357"/>
      <c r="M86" s="162"/>
      <c r="O86" s="48" t="s">
        <v>2990</v>
      </c>
      <c r="P86" s="148" t="s">
        <v>2991</v>
      </c>
      <c r="Q86" s="148"/>
      <c r="R86" s="148"/>
      <c r="S86" s="148"/>
      <c r="Y86" s="48"/>
      <c r="Z86" s="48"/>
      <c r="AB86" s="27"/>
      <c r="AC86" s="27"/>
      <c r="BB86" s="1354" t="s">
        <v>2975</v>
      </c>
      <c r="BC86" s="840"/>
      <c r="BD86" s="840"/>
      <c r="BE86" s="1355"/>
      <c r="BF86" s="1356"/>
      <c r="BG86" s="1356"/>
      <c r="BH86" s="1356"/>
      <c r="BI86" s="1356"/>
      <c r="BJ86" s="1357"/>
      <c r="BM86" s="162"/>
      <c r="BO86" s="48" t="s">
        <v>2990</v>
      </c>
      <c r="BP86" s="148" t="s">
        <v>2991</v>
      </c>
      <c r="BQ86" s="148"/>
      <c r="BR86" s="148"/>
      <c r="BS86" s="148"/>
      <c r="BY86" s="48"/>
      <c r="BZ86" s="48"/>
      <c r="CB86" s="27"/>
      <c r="CC86" s="27"/>
    </row>
    <row r="87" spans="2:81" ht="15" customHeight="1">
      <c r="B87" s="591"/>
      <c r="C87" s="1346" t="s">
        <v>2992</v>
      </c>
      <c r="D87" s="1347"/>
      <c r="E87" s="1348" t="str">
        <f>PHONETIC(E88)</f>
        <v/>
      </c>
      <c r="F87" s="1349"/>
      <c r="G87" s="1349"/>
      <c r="H87" s="1349"/>
      <c r="I87" s="1349"/>
      <c r="J87" s="1350"/>
      <c r="M87" s="162"/>
      <c r="N87" s="48" t="str">
        <f>"2/3"</f>
        <v>2/3</v>
      </c>
      <c r="O87" s="48">
        <v>2</v>
      </c>
      <c r="P87" s="148">
        <v>3</v>
      </c>
      <c r="Q87" s="148"/>
      <c r="R87" s="148"/>
      <c r="S87" s="148"/>
      <c r="Y87" s="48"/>
      <c r="Z87" s="48"/>
      <c r="AB87" s="27"/>
      <c r="AC87" s="27"/>
      <c r="BB87" s="591"/>
      <c r="BC87" s="1346" t="s">
        <v>2992</v>
      </c>
      <c r="BD87" s="1347"/>
      <c r="BE87" s="1348" t="str">
        <f>PHONETIC(BE88)</f>
        <v/>
      </c>
      <c r="BF87" s="1349"/>
      <c r="BG87" s="1349"/>
      <c r="BH87" s="1349"/>
      <c r="BI87" s="1349"/>
      <c r="BJ87" s="1350"/>
      <c r="BM87" s="162"/>
      <c r="BN87" s="48" t="str">
        <f>"2/3"</f>
        <v>2/3</v>
      </c>
      <c r="BO87" s="48">
        <v>2</v>
      </c>
      <c r="BP87" s="148">
        <v>3</v>
      </c>
      <c r="BQ87" s="148"/>
      <c r="BR87" s="148"/>
      <c r="BS87" s="148"/>
      <c r="BY87" s="48"/>
      <c r="BZ87" s="48"/>
      <c r="CB87" s="27"/>
      <c r="CC87" s="27"/>
    </row>
    <row r="88" spans="2:81" ht="27" customHeight="1">
      <c r="B88" s="16"/>
      <c r="C88" s="1351" t="s">
        <v>2977</v>
      </c>
      <c r="D88" s="1352"/>
      <c r="E88" s="1122"/>
      <c r="F88" s="1163"/>
      <c r="G88" s="1163"/>
      <c r="H88" s="1163"/>
      <c r="I88" s="1163"/>
      <c r="J88" s="1353"/>
      <c r="M88" s="162"/>
      <c r="N88" s="48" t="str">
        <f>"1/2"</f>
        <v>1/2</v>
      </c>
      <c r="O88" s="48">
        <v>1</v>
      </c>
      <c r="P88" s="2">
        <v>2</v>
      </c>
      <c r="Q88" s="2"/>
      <c r="R88" s="148"/>
      <c r="S88" s="148"/>
      <c r="Y88" s="48"/>
      <c r="Z88" s="48"/>
      <c r="AB88" s="27"/>
      <c r="AC88" s="27"/>
      <c r="BB88" s="16"/>
      <c r="BC88" s="1351" t="s">
        <v>2977</v>
      </c>
      <c r="BD88" s="1352"/>
      <c r="BE88" s="1122"/>
      <c r="BF88" s="1163"/>
      <c r="BG88" s="1163"/>
      <c r="BH88" s="1163"/>
      <c r="BI88" s="1163"/>
      <c r="BJ88" s="1353"/>
      <c r="BM88" s="162"/>
      <c r="BN88" s="48" t="str">
        <f>"1/2"</f>
        <v>1/2</v>
      </c>
      <c r="BO88" s="48">
        <v>1</v>
      </c>
      <c r="BP88" s="2">
        <v>2</v>
      </c>
      <c r="BQ88" s="2"/>
      <c r="BR88" s="148"/>
      <c r="BS88" s="148"/>
      <c r="BY88" s="48"/>
      <c r="BZ88" s="48"/>
      <c r="CB88" s="27"/>
      <c r="CC88" s="27"/>
    </row>
    <row r="89" spans="2:81" ht="16.2" customHeight="1">
      <c r="B89" s="809" t="s">
        <v>2979</v>
      </c>
      <c r="C89" s="809"/>
      <c r="D89" s="809"/>
      <c r="E89" s="88" t="s">
        <v>78</v>
      </c>
      <c r="F89" s="88" t="s">
        <v>79</v>
      </c>
      <c r="G89" s="88" t="s">
        <v>80</v>
      </c>
      <c r="H89" s="88" t="s">
        <v>81</v>
      </c>
      <c r="I89" s="88" t="s">
        <v>82</v>
      </c>
      <c r="J89" s="88" t="s">
        <v>83</v>
      </c>
      <c r="N89" s="48" t="s">
        <v>2993</v>
      </c>
      <c r="O89" s="592" t="str">
        <f>'第4(太陽光）'!G164</f>
        <v/>
      </c>
      <c r="P89" s="2"/>
      <c r="Q89" s="2"/>
      <c r="R89" s="148"/>
      <c r="S89" s="148"/>
      <c r="Y89" s="48"/>
      <c r="Z89" s="48"/>
      <c r="AB89" s="27"/>
      <c r="AC89" s="27"/>
      <c r="BB89" s="809" t="s">
        <v>2979</v>
      </c>
      <c r="BC89" s="809"/>
      <c r="BD89" s="809"/>
      <c r="BE89" s="88" t="s">
        <v>78</v>
      </c>
      <c r="BF89" s="88" t="s">
        <v>79</v>
      </c>
      <c r="BG89" s="88" t="s">
        <v>80</v>
      </c>
      <c r="BH89" s="88" t="s">
        <v>81</v>
      </c>
      <c r="BI89" s="88" t="s">
        <v>82</v>
      </c>
      <c r="BJ89" s="88" t="s">
        <v>83</v>
      </c>
      <c r="BN89" s="48" t="s">
        <v>2993</v>
      </c>
      <c r="BO89" s="592">
        <f>'[7]第４号(太陽光）'!BG173</f>
        <v>31200</v>
      </c>
      <c r="BP89" s="2"/>
      <c r="BQ89" s="2"/>
      <c r="BR89" s="148"/>
      <c r="BS89" s="148"/>
      <c r="BY89" s="48"/>
      <c r="BZ89" s="48"/>
      <c r="CB89" s="27"/>
      <c r="CC89" s="27"/>
    </row>
    <row r="90" spans="2:81" ht="16.2" customHeight="1" thickBot="1">
      <c r="B90" s="809"/>
      <c r="C90" s="809"/>
      <c r="D90" s="809"/>
      <c r="E90" s="583"/>
      <c r="F90" s="583"/>
      <c r="G90" s="583"/>
      <c r="H90" s="583"/>
      <c r="I90" s="583"/>
      <c r="J90" s="583"/>
      <c r="N90" s="48" t="s">
        <v>2994</v>
      </c>
      <c r="O90" s="592" t="str">
        <f>'第4（風力)'!G107</f>
        <v/>
      </c>
      <c r="P90" s="2"/>
      <c r="Q90" s="2"/>
      <c r="R90" s="148"/>
      <c r="S90" s="148"/>
      <c r="Y90" s="48"/>
      <c r="Z90" s="48"/>
      <c r="AB90" s="27"/>
      <c r="AC90" s="27"/>
      <c r="BB90" s="809"/>
      <c r="BC90" s="809"/>
      <c r="BD90" s="809"/>
      <c r="BE90" s="583"/>
      <c r="BF90" s="583"/>
      <c r="BG90" s="583"/>
      <c r="BH90" s="583"/>
      <c r="BI90" s="583"/>
      <c r="BJ90" s="583"/>
      <c r="BN90" s="48" t="s">
        <v>2994</v>
      </c>
      <c r="BO90" s="592">
        <f>'[7]第４号（風力)'!BG116</f>
        <v>0</v>
      </c>
      <c r="BP90" s="2"/>
      <c r="BQ90" s="2"/>
      <c r="BR90" s="148"/>
      <c r="BS90" s="148"/>
      <c r="BY90" s="48"/>
      <c r="BZ90" s="48"/>
      <c r="CB90" s="27"/>
      <c r="CC90" s="27"/>
    </row>
    <row r="91" spans="2:81" ht="16.2" customHeight="1" thickTop="1">
      <c r="B91" s="809"/>
      <c r="C91" s="809"/>
      <c r="D91" s="809"/>
      <c r="E91" s="585" t="s">
        <v>84</v>
      </c>
      <c r="F91" s="585" t="s">
        <v>85</v>
      </c>
      <c r="G91" s="585" t="s">
        <v>86</v>
      </c>
      <c r="H91" s="585" t="s">
        <v>87</v>
      </c>
      <c r="I91" s="585" t="s">
        <v>88</v>
      </c>
      <c r="J91" s="585" t="s">
        <v>89</v>
      </c>
      <c r="M91" s="162"/>
      <c r="N91" s="48" t="s">
        <v>2995</v>
      </c>
      <c r="O91" s="592" t="str">
        <f>'第4（水力)'!G197</f>
        <v/>
      </c>
      <c r="P91" s="2"/>
      <c r="Q91" s="2"/>
      <c r="R91" s="148"/>
      <c r="S91" s="148"/>
      <c r="Y91" s="48"/>
      <c r="Z91" s="48"/>
      <c r="AB91" s="27"/>
      <c r="AC91" s="27"/>
      <c r="BB91" s="809"/>
      <c r="BC91" s="809"/>
      <c r="BD91" s="809"/>
      <c r="BE91" s="585" t="s">
        <v>84</v>
      </c>
      <c r="BF91" s="585" t="s">
        <v>85</v>
      </c>
      <c r="BG91" s="585" t="s">
        <v>86</v>
      </c>
      <c r="BH91" s="585" t="s">
        <v>87</v>
      </c>
      <c r="BI91" s="585" t="s">
        <v>88</v>
      </c>
      <c r="BJ91" s="585" t="s">
        <v>89</v>
      </c>
      <c r="BM91" s="162"/>
      <c r="BN91" s="48" t="s">
        <v>2995</v>
      </c>
      <c r="BO91" s="592">
        <f>'[7]第４号（水力)'!BG202</f>
        <v>0</v>
      </c>
      <c r="BP91" s="2"/>
      <c r="BQ91" s="2"/>
      <c r="BR91" s="148"/>
      <c r="BS91" s="148"/>
      <c r="BY91" s="48"/>
      <c r="BZ91" s="48"/>
      <c r="CB91" s="27"/>
      <c r="CC91" s="27"/>
    </row>
    <row r="92" spans="2:81" ht="16.2" customHeight="1">
      <c r="B92" s="809"/>
      <c r="C92" s="809"/>
      <c r="D92" s="809"/>
      <c r="E92" s="583"/>
      <c r="F92" s="583"/>
      <c r="G92" s="583"/>
      <c r="H92" s="583"/>
      <c r="I92" s="583"/>
      <c r="J92" s="583"/>
      <c r="N92" s="48" t="s">
        <v>2996</v>
      </c>
      <c r="O92" s="592" t="str">
        <f>'第4（地熱)'!G198</f>
        <v/>
      </c>
      <c r="P92" s="2"/>
      <c r="Q92" s="2"/>
      <c r="R92" s="148"/>
      <c r="S92" s="148"/>
      <c r="Y92" s="48"/>
      <c r="Z92" s="48"/>
      <c r="AB92" s="27"/>
      <c r="AC92" s="27"/>
      <c r="BB92" s="809"/>
      <c r="BC92" s="809"/>
      <c r="BD92" s="809"/>
      <c r="BE92" s="583"/>
      <c r="BF92" s="583"/>
      <c r="BG92" s="583"/>
      <c r="BH92" s="583"/>
      <c r="BI92" s="583"/>
      <c r="BJ92" s="583"/>
      <c r="BN92" s="48" t="s">
        <v>2996</v>
      </c>
      <c r="BO92" s="592">
        <f>'[7]第４号（地熱)'!BG206</f>
        <v>0</v>
      </c>
      <c r="BP92" s="2"/>
      <c r="BQ92" s="2"/>
      <c r="BR92" s="148"/>
      <c r="BS92" s="148"/>
      <c r="BY92" s="48"/>
      <c r="BZ92" s="48"/>
      <c r="CB92" s="27"/>
      <c r="CC92" s="27"/>
    </row>
    <row r="93" spans="2:81" s="139" customFormat="1" ht="16.2" customHeight="1">
      <c r="C93" s="586"/>
      <c r="D93" s="586"/>
      <c r="E93" s="587"/>
      <c r="F93" s="587"/>
      <c r="G93" s="1342" t="s">
        <v>2980</v>
      </c>
      <c r="H93" s="1343"/>
      <c r="I93" s="1344"/>
      <c r="J93" s="588">
        <f>IF(E90="",0,SUM(E90:J90,E92:J92))</f>
        <v>0</v>
      </c>
      <c r="L93" s="180"/>
      <c r="M93" s="180"/>
      <c r="N93" s="48" t="s">
        <v>2997</v>
      </c>
      <c r="O93" s="592" t="str">
        <f>'第4（ﾊﾞｲｵﾏｽ発電)'!G353</f>
        <v/>
      </c>
      <c r="R93" s="589"/>
      <c r="S93" s="589"/>
      <c r="T93" s="180"/>
      <c r="U93" s="180"/>
      <c r="V93" s="180"/>
      <c r="W93" s="180"/>
      <c r="X93" s="180"/>
      <c r="Y93" s="180"/>
      <c r="Z93" s="180"/>
      <c r="AA93" s="590"/>
      <c r="AB93" s="590"/>
      <c r="AC93" s="590"/>
      <c r="BC93" s="586"/>
      <c r="BD93" s="586"/>
      <c r="BE93" s="587"/>
      <c r="BF93" s="587"/>
      <c r="BG93" s="1342" t="s">
        <v>2980</v>
      </c>
      <c r="BH93" s="1343"/>
      <c r="BI93" s="1344"/>
      <c r="BJ93" s="588" t="str">
        <f>IF(BE90="","0",SUM(BE90:BJ90,BE92:BJ92))</f>
        <v>0</v>
      </c>
      <c r="BL93" s="180"/>
      <c r="BM93" s="180"/>
      <c r="BN93" s="48" t="s">
        <v>2997</v>
      </c>
      <c r="BO93" s="592">
        <f>'[7]第４号（ﾊﾞｲｵﾏｽ発電)'!BG356</f>
        <v>0</v>
      </c>
      <c r="BR93" s="589"/>
      <c r="BS93" s="589"/>
      <c r="BT93" s="180"/>
      <c r="BU93" s="180"/>
      <c r="BV93" s="180"/>
      <c r="BW93" s="180"/>
      <c r="BX93" s="180"/>
      <c r="BY93" s="180"/>
      <c r="BZ93" s="180"/>
      <c r="CA93" s="590"/>
      <c r="CB93" s="590"/>
      <c r="CC93" s="590"/>
    </row>
    <row r="94" spans="2:81" ht="3" customHeight="1">
      <c r="M94" s="162"/>
      <c r="O94" s="148"/>
      <c r="P94" s="2"/>
      <c r="Q94" s="2"/>
      <c r="R94" s="148"/>
      <c r="S94" s="148"/>
      <c r="Y94" s="48"/>
      <c r="Z94" s="48"/>
      <c r="AB94" s="27"/>
      <c r="AC94" s="27"/>
      <c r="BM94" s="162"/>
      <c r="BO94" s="148"/>
      <c r="BP94" s="2"/>
      <c r="BQ94" s="2"/>
      <c r="BR94" s="148"/>
      <c r="BS94" s="148"/>
      <c r="BY94" s="48"/>
      <c r="BZ94" s="48"/>
      <c r="CB94" s="27"/>
      <c r="CC94" s="27"/>
    </row>
    <row r="95" spans="2:81" ht="18" customHeight="1">
      <c r="P95" s="2"/>
      <c r="Q95" s="2"/>
      <c r="BP95" s="2"/>
      <c r="BQ95" s="2"/>
    </row>
    <row r="96" spans="2:81" ht="9.75" customHeight="1"/>
    <row r="97" spans="2:72" ht="3" customHeight="1"/>
    <row r="98" spans="2:72">
      <c r="B98" s="2" t="s">
        <v>2998</v>
      </c>
      <c r="H98" s="1345">
        <f>J11+J20+J29+J38+J47+J56+J65+J74+J83+J93</f>
        <v>0</v>
      </c>
      <c r="I98" s="1345"/>
      <c r="J98" s="2" t="s">
        <v>2999</v>
      </c>
      <c r="BB98" s="2" t="s">
        <v>2998</v>
      </c>
      <c r="BH98" s="1345">
        <f>BJ11+BJ20+BJ29+BJ38+BJ47+BJ56+BJ65+BJ74+BJ83+BJ93</f>
        <v>420000</v>
      </c>
      <c r="BI98" s="1345"/>
      <c r="BJ98" s="2" t="s">
        <v>2999</v>
      </c>
    </row>
    <row r="99" spans="2:72">
      <c r="N99" s="2"/>
      <c r="O99" s="2"/>
      <c r="BN99" s="2"/>
      <c r="BO99" s="2"/>
    </row>
    <row r="100" spans="2:72">
      <c r="B100" s="2" t="s">
        <v>3000</v>
      </c>
      <c r="H100" s="1129" t="s">
        <v>2723</v>
      </c>
      <c r="I100" s="1280"/>
      <c r="N100" s="2"/>
      <c r="O100" s="2"/>
      <c r="BB100" s="2" t="s">
        <v>3000</v>
      </c>
      <c r="BH100" s="1129" t="s">
        <v>2723</v>
      </c>
      <c r="BI100" s="1280"/>
      <c r="BN100" s="2"/>
      <c r="BO100" s="2"/>
    </row>
    <row r="101" spans="2:72">
      <c r="N101" s="2"/>
      <c r="O101" s="2"/>
      <c r="BN101" s="2"/>
      <c r="BO101" s="2"/>
    </row>
    <row r="102" spans="2:72">
      <c r="B102" s="2" t="s">
        <v>3001</v>
      </c>
      <c r="H102" s="1341" t="str">
        <f>IF(H98=0,"",ROUNDUP(IF(H100=N87,O87/P87,O88/P88)*IF(O89&lt;&gt;"",O89,IF(O90&lt;&gt;"",O90,IF(O91&lt;&gt;"",O91,IF(O92&lt;&gt;"",O92,O93)))),0))</f>
        <v/>
      </c>
      <c r="I102" s="1341"/>
      <c r="J102" s="2" t="s">
        <v>2999</v>
      </c>
      <c r="N102" s="2"/>
      <c r="O102" s="2"/>
      <c r="BB102" s="2" t="s">
        <v>3001</v>
      </c>
      <c r="BH102" s="1341">
        <f>IF(BH98=0,"",ROUNDUP(IF(BH100=BN87,BO87/BP87,BO88/BP88)*IF(BO89&lt;&gt;"",BO89,IF(BO90&lt;&gt;"",BO90,IF(BO91&lt;&gt;"",BO91,IF(BO92&lt;&gt;"",BO92,BO93)))),0))</f>
        <v>20800</v>
      </c>
      <c r="BI102" s="1341"/>
      <c r="BJ102" s="2" t="s">
        <v>2999</v>
      </c>
      <c r="BN102" s="2"/>
      <c r="BO102" s="2"/>
    </row>
    <row r="103" spans="2:72">
      <c r="D103" s="128" t="str">
        <f>IF(H102="","",IF(H98&lt;H102,"申請要件を満たさないため、申請不可",""))</f>
        <v/>
      </c>
      <c r="M103" s="1188"/>
      <c r="N103" s="957"/>
      <c r="O103" s="957"/>
      <c r="P103" s="957"/>
      <c r="Q103" s="957"/>
      <c r="R103" s="957"/>
      <c r="S103" s="957"/>
      <c r="T103" s="957"/>
      <c r="BD103" s="128" t="str">
        <f>IF(BH102="","",IF(BH98&lt;BH102,"申請要件を満たさないため、申請不可",""))</f>
        <v/>
      </c>
      <c r="BM103" s="1188"/>
      <c r="BN103" s="957"/>
      <c r="BO103" s="957"/>
      <c r="BP103" s="957"/>
      <c r="BQ103" s="957"/>
      <c r="BR103" s="957"/>
      <c r="BS103" s="957"/>
      <c r="BT103" s="957"/>
    </row>
    <row r="104" spans="2:72">
      <c r="B104" s="2" t="s">
        <v>3002</v>
      </c>
      <c r="M104" s="957"/>
      <c r="N104" s="957"/>
      <c r="O104" s="957"/>
      <c r="P104" s="957"/>
      <c r="Q104" s="957"/>
      <c r="R104" s="957"/>
      <c r="S104" s="957"/>
      <c r="T104" s="957"/>
      <c r="BB104" s="2" t="s">
        <v>3002</v>
      </c>
      <c r="BM104" s="957"/>
      <c r="BN104" s="957"/>
      <c r="BO104" s="957"/>
      <c r="BP104" s="957"/>
      <c r="BQ104" s="957"/>
      <c r="BR104" s="957"/>
      <c r="BS104" s="957"/>
      <c r="BT104" s="957"/>
    </row>
    <row r="105" spans="2:72">
      <c r="C105" s="2" t="s">
        <v>3003</v>
      </c>
      <c r="H105" s="1322"/>
      <c r="I105" s="1322"/>
      <c r="N105" s="2"/>
      <c r="O105" s="2"/>
      <c r="BC105" s="2" t="s">
        <v>3003</v>
      </c>
      <c r="BH105" s="1322"/>
      <c r="BI105" s="1322"/>
      <c r="BN105" s="2"/>
      <c r="BO105" s="2"/>
    </row>
    <row r="106" spans="2:72">
      <c r="N106" s="2"/>
      <c r="O106" s="2"/>
      <c r="BN106" s="2"/>
      <c r="BO106" s="2"/>
    </row>
    <row r="107" spans="2:72" ht="13.8" thickBot="1">
      <c r="C107" s="2" t="s">
        <v>3004</v>
      </c>
      <c r="BC107" s="2" t="s">
        <v>3004</v>
      </c>
    </row>
    <row r="108" spans="2:72">
      <c r="D108" s="1323"/>
      <c r="E108" s="1324"/>
      <c r="F108" s="1324"/>
      <c r="G108" s="1324"/>
      <c r="H108" s="1324"/>
      <c r="I108" s="1324"/>
      <c r="J108" s="1325"/>
      <c r="BD108" s="1332" t="s">
        <v>3005</v>
      </c>
      <c r="BE108" s="1333"/>
      <c r="BF108" s="1333"/>
      <c r="BG108" s="1333"/>
      <c r="BH108" s="1333"/>
      <c r="BI108" s="1333"/>
      <c r="BJ108" s="1334"/>
    </row>
    <row r="109" spans="2:72">
      <c r="D109" s="1326"/>
      <c r="E109" s="1327"/>
      <c r="F109" s="1327"/>
      <c r="G109" s="1327"/>
      <c r="H109" s="1327"/>
      <c r="I109" s="1327"/>
      <c r="J109" s="1328"/>
      <c r="BD109" s="1335"/>
      <c r="BE109" s="1336"/>
      <c r="BF109" s="1336"/>
      <c r="BG109" s="1336"/>
      <c r="BH109" s="1336"/>
      <c r="BI109" s="1336"/>
      <c r="BJ109" s="1337"/>
    </row>
    <row r="110" spans="2:72">
      <c r="D110" s="1326"/>
      <c r="E110" s="1327"/>
      <c r="F110" s="1327"/>
      <c r="G110" s="1327"/>
      <c r="H110" s="1327"/>
      <c r="I110" s="1327"/>
      <c r="J110" s="1328"/>
      <c r="BD110" s="1335"/>
      <c r="BE110" s="1336"/>
      <c r="BF110" s="1336"/>
      <c r="BG110" s="1336"/>
      <c r="BH110" s="1336"/>
      <c r="BI110" s="1336"/>
      <c r="BJ110" s="1337"/>
    </row>
    <row r="111" spans="2:72">
      <c r="D111" s="1326"/>
      <c r="E111" s="1327"/>
      <c r="F111" s="1327"/>
      <c r="G111" s="1327"/>
      <c r="H111" s="1327"/>
      <c r="I111" s="1327"/>
      <c r="J111" s="1328"/>
      <c r="BD111" s="1335"/>
      <c r="BE111" s="1336"/>
      <c r="BF111" s="1336"/>
      <c r="BG111" s="1336"/>
      <c r="BH111" s="1336"/>
      <c r="BI111" s="1336"/>
      <c r="BJ111" s="1337"/>
    </row>
    <row r="112" spans="2:72">
      <c r="D112" s="1326"/>
      <c r="E112" s="1327"/>
      <c r="F112" s="1327"/>
      <c r="G112" s="1327"/>
      <c r="H112" s="1327"/>
      <c r="I112" s="1327"/>
      <c r="J112" s="1328"/>
      <c r="BD112" s="1335"/>
      <c r="BE112" s="1336"/>
      <c r="BF112" s="1336"/>
      <c r="BG112" s="1336"/>
      <c r="BH112" s="1336"/>
      <c r="BI112" s="1336"/>
      <c r="BJ112" s="1337"/>
    </row>
    <row r="113" spans="2:65">
      <c r="D113" s="1326"/>
      <c r="E113" s="1327"/>
      <c r="F113" s="1327"/>
      <c r="G113" s="1327"/>
      <c r="H113" s="1327"/>
      <c r="I113" s="1327"/>
      <c r="J113" s="1328"/>
      <c r="BD113" s="1335"/>
      <c r="BE113" s="1336"/>
      <c r="BF113" s="1336"/>
      <c r="BG113" s="1336"/>
      <c r="BH113" s="1336"/>
      <c r="BI113" s="1336"/>
      <c r="BJ113" s="1337"/>
    </row>
    <row r="114" spans="2:65">
      <c r="D114" s="1326"/>
      <c r="E114" s="1327"/>
      <c r="F114" s="1327"/>
      <c r="G114" s="1327"/>
      <c r="H114" s="1327"/>
      <c r="I114" s="1327"/>
      <c r="J114" s="1328"/>
      <c r="BD114" s="1335"/>
      <c r="BE114" s="1336"/>
      <c r="BF114" s="1336"/>
      <c r="BG114" s="1336"/>
      <c r="BH114" s="1336"/>
      <c r="BI114" s="1336"/>
      <c r="BJ114" s="1337"/>
    </row>
    <row r="115" spans="2:65">
      <c r="D115" s="1326"/>
      <c r="E115" s="1327"/>
      <c r="F115" s="1327"/>
      <c r="G115" s="1327"/>
      <c r="H115" s="1327"/>
      <c r="I115" s="1327"/>
      <c r="J115" s="1328"/>
      <c r="M115" s="593"/>
      <c r="BD115" s="1335"/>
      <c r="BE115" s="1336"/>
      <c r="BF115" s="1336"/>
      <c r="BG115" s="1336"/>
      <c r="BH115" s="1336"/>
      <c r="BI115" s="1336"/>
      <c r="BJ115" s="1337"/>
      <c r="BM115" s="593"/>
    </row>
    <row r="116" spans="2:65">
      <c r="D116" s="1326"/>
      <c r="E116" s="1327"/>
      <c r="F116" s="1327"/>
      <c r="G116" s="1327"/>
      <c r="H116" s="1327"/>
      <c r="I116" s="1327"/>
      <c r="J116" s="1328"/>
      <c r="BD116" s="1335"/>
      <c r="BE116" s="1336"/>
      <c r="BF116" s="1336"/>
      <c r="BG116" s="1336"/>
      <c r="BH116" s="1336"/>
      <c r="BI116" s="1336"/>
      <c r="BJ116" s="1337"/>
    </row>
    <row r="117" spans="2:65">
      <c r="D117" s="1326"/>
      <c r="E117" s="1327"/>
      <c r="F117" s="1327"/>
      <c r="G117" s="1327"/>
      <c r="H117" s="1327"/>
      <c r="I117" s="1327"/>
      <c r="J117" s="1328"/>
      <c r="BD117" s="1335"/>
      <c r="BE117" s="1336"/>
      <c r="BF117" s="1336"/>
      <c r="BG117" s="1336"/>
      <c r="BH117" s="1336"/>
      <c r="BI117" s="1336"/>
      <c r="BJ117" s="1337"/>
    </row>
    <row r="118" spans="2:65">
      <c r="D118" s="1326"/>
      <c r="E118" s="1327"/>
      <c r="F118" s="1327"/>
      <c r="G118" s="1327"/>
      <c r="H118" s="1327"/>
      <c r="I118" s="1327"/>
      <c r="J118" s="1328"/>
      <c r="BD118" s="1335"/>
      <c r="BE118" s="1336"/>
      <c r="BF118" s="1336"/>
      <c r="BG118" s="1336"/>
      <c r="BH118" s="1336"/>
      <c r="BI118" s="1336"/>
      <c r="BJ118" s="1337"/>
    </row>
    <row r="119" spans="2:65">
      <c r="D119" s="1326"/>
      <c r="E119" s="1327"/>
      <c r="F119" s="1327"/>
      <c r="G119" s="1327"/>
      <c r="H119" s="1327"/>
      <c r="I119" s="1327"/>
      <c r="J119" s="1328"/>
      <c r="BD119" s="1335"/>
      <c r="BE119" s="1336"/>
      <c r="BF119" s="1336"/>
      <c r="BG119" s="1336"/>
      <c r="BH119" s="1336"/>
      <c r="BI119" s="1336"/>
      <c r="BJ119" s="1337"/>
    </row>
    <row r="120" spans="2:65" ht="13.8" thickBot="1">
      <c r="D120" s="1329"/>
      <c r="E120" s="1330"/>
      <c r="F120" s="1330"/>
      <c r="G120" s="1330"/>
      <c r="H120" s="1330"/>
      <c r="I120" s="1330"/>
      <c r="J120" s="1331"/>
      <c r="BD120" s="1338"/>
      <c r="BE120" s="1339"/>
      <c r="BF120" s="1339"/>
      <c r="BG120" s="1339"/>
      <c r="BH120" s="1339"/>
      <c r="BI120" s="1339"/>
      <c r="BJ120" s="1340"/>
    </row>
    <row r="122" spans="2:65">
      <c r="B122" s="2" t="s">
        <v>77</v>
      </c>
      <c r="C122" s="34"/>
      <c r="D122" s="34"/>
      <c r="E122" s="36"/>
      <c r="F122" s="34"/>
      <c r="G122" s="34"/>
      <c r="H122" s="34"/>
      <c r="BB122" s="2" t="s">
        <v>77</v>
      </c>
      <c r="BC122" s="34"/>
      <c r="BD122" s="34"/>
      <c r="BE122" s="36"/>
      <c r="BF122" s="34"/>
      <c r="BG122" s="34"/>
      <c r="BH122" s="34"/>
    </row>
    <row r="123" spans="2:65">
      <c r="B123" s="2" t="s">
        <v>3006</v>
      </c>
      <c r="C123" s="34"/>
      <c r="D123" s="34"/>
      <c r="E123" s="36"/>
      <c r="F123" s="34"/>
      <c r="H123" s="34"/>
      <c r="BB123" s="2" t="s">
        <v>3006</v>
      </c>
      <c r="BC123" s="34"/>
      <c r="BD123" s="34"/>
      <c r="BE123" s="36"/>
      <c r="BF123" s="34"/>
      <c r="BH123" s="34"/>
    </row>
    <row r="124" spans="2:65">
      <c r="I124" s="34" t="s">
        <v>3007</v>
      </c>
      <c r="BI124" s="34" t="s">
        <v>3007</v>
      </c>
    </row>
    <row r="125" spans="2:65">
      <c r="B125" s="2" t="s">
        <v>3008</v>
      </c>
      <c r="C125" s="34"/>
      <c r="D125" s="34"/>
      <c r="E125" s="36"/>
      <c r="F125" s="34"/>
      <c r="H125" s="34"/>
      <c r="I125" s="34" t="s">
        <v>111</v>
      </c>
      <c r="BB125" s="2" t="s">
        <v>3008</v>
      </c>
      <c r="BC125" s="34"/>
      <c r="BD125" s="34"/>
      <c r="BE125" s="36"/>
      <c r="BF125" s="34"/>
      <c r="BH125" s="34"/>
      <c r="BI125" s="34" t="s">
        <v>111</v>
      </c>
    </row>
    <row r="126" spans="2:65">
      <c r="B126" s="2" t="s">
        <v>455</v>
      </c>
      <c r="C126" s="34"/>
      <c r="D126" s="34"/>
      <c r="E126" s="36"/>
      <c r="F126" s="34"/>
      <c r="H126" s="34"/>
      <c r="I126" s="34" t="s">
        <v>112</v>
      </c>
      <c r="BB126" s="2" t="s">
        <v>455</v>
      </c>
      <c r="BC126" s="34"/>
      <c r="BD126" s="34"/>
      <c r="BE126" s="36"/>
      <c r="BF126" s="34"/>
      <c r="BH126" s="34"/>
      <c r="BI126" s="34" t="s">
        <v>112</v>
      </c>
    </row>
    <row r="127" spans="2:65">
      <c r="B127" s="2" t="s">
        <v>3009</v>
      </c>
      <c r="I127" s="34" t="s">
        <v>2676</v>
      </c>
      <c r="BB127" s="2" t="s">
        <v>3009</v>
      </c>
      <c r="BI127" s="34" t="s">
        <v>2676</v>
      </c>
    </row>
  </sheetData>
  <sheetProtection algorithmName="SHA-512" hashValue="bIenWm/WFhGqCJqlC6GHo6c4ZdYp0sBMHU1dFin65WmVOtbrw2CN5knDypT3zuxKaH8vcJNKqyoklCkT0Yi9vw==" saltValue="4RYp8PY5zGVkPvuNJ4zleg==" spinCount="100000" sheet="1" objects="1" scenarios="1"/>
  <mergeCells count="136">
    <mergeCell ref="B7:D10"/>
    <mergeCell ref="BB7:BD10"/>
    <mergeCell ref="G11:I11"/>
    <mergeCell ref="BG11:BI11"/>
    <mergeCell ref="B14:D14"/>
    <mergeCell ref="E14:J14"/>
    <mergeCell ref="BB14:BD14"/>
    <mergeCell ref="BE14:BJ14"/>
    <mergeCell ref="B5:D5"/>
    <mergeCell ref="E5:J5"/>
    <mergeCell ref="BB5:BD5"/>
    <mergeCell ref="BE5:BJ5"/>
    <mergeCell ref="C6:D6"/>
    <mergeCell ref="E6:J6"/>
    <mergeCell ref="BC6:BD6"/>
    <mergeCell ref="BE6:BJ6"/>
    <mergeCell ref="G20:I20"/>
    <mergeCell ref="BG20:BI20"/>
    <mergeCell ref="B23:D23"/>
    <mergeCell ref="E23:J23"/>
    <mergeCell ref="BB23:BD23"/>
    <mergeCell ref="BE23:BJ23"/>
    <mergeCell ref="C15:D15"/>
    <mergeCell ref="E15:J15"/>
    <mergeCell ref="BC15:BD15"/>
    <mergeCell ref="BE15:BJ15"/>
    <mergeCell ref="B16:D19"/>
    <mergeCell ref="BB16:BD19"/>
    <mergeCell ref="G29:I29"/>
    <mergeCell ref="BG29:BI29"/>
    <mergeCell ref="B32:D32"/>
    <mergeCell ref="E32:J32"/>
    <mergeCell ref="BB32:BD32"/>
    <mergeCell ref="BE32:BJ32"/>
    <mergeCell ref="C24:D24"/>
    <mergeCell ref="E24:J24"/>
    <mergeCell ref="BC24:BD24"/>
    <mergeCell ref="BE24:BJ24"/>
    <mergeCell ref="B25:D28"/>
    <mergeCell ref="BB25:BD28"/>
    <mergeCell ref="G38:I38"/>
    <mergeCell ref="BG38:BI38"/>
    <mergeCell ref="B41:D41"/>
    <mergeCell ref="E41:J41"/>
    <mergeCell ref="BB41:BD41"/>
    <mergeCell ref="BE41:BJ41"/>
    <mergeCell ref="C33:D33"/>
    <mergeCell ref="E33:J33"/>
    <mergeCell ref="BC33:BD33"/>
    <mergeCell ref="BE33:BJ33"/>
    <mergeCell ref="B34:D37"/>
    <mergeCell ref="BB34:BD37"/>
    <mergeCell ref="G47:I47"/>
    <mergeCell ref="BG47:BI47"/>
    <mergeCell ref="B50:D50"/>
    <mergeCell ref="E50:J50"/>
    <mergeCell ref="BB50:BD50"/>
    <mergeCell ref="BE50:BJ50"/>
    <mergeCell ref="C42:D42"/>
    <mergeCell ref="E42:J42"/>
    <mergeCell ref="BC42:BD42"/>
    <mergeCell ref="BE42:BJ42"/>
    <mergeCell ref="B43:D46"/>
    <mergeCell ref="BB43:BD46"/>
    <mergeCell ref="G56:I56"/>
    <mergeCell ref="BG56:BI56"/>
    <mergeCell ref="B59:D59"/>
    <mergeCell ref="E59:J59"/>
    <mergeCell ref="BB59:BD59"/>
    <mergeCell ref="BE59:BJ59"/>
    <mergeCell ref="C51:D51"/>
    <mergeCell ref="E51:J51"/>
    <mergeCell ref="BC51:BD51"/>
    <mergeCell ref="BE51:BJ51"/>
    <mergeCell ref="B52:D55"/>
    <mergeCell ref="BB52:BD55"/>
    <mergeCell ref="G65:I65"/>
    <mergeCell ref="BG65:BI65"/>
    <mergeCell ref="B68:D68"/>
    <mergeCell ref="E68:J68"/>
    <mergeCell ref="BB68:BD68"/>
    <mergeCell ref="BE68:BJ68"/>
    <mergeCell ref="C60:D60"/>
    <mergeCell ref="E60:J60"/>
    <mergeCell ref="BC60:BD60"/>
    <mergeCell ref="BE60:BJ60"/>
    <mergeCell ref="B61:D64"/>
    <mergeCell ref="BB61:BD64"/>
    <mergeCell ref="G74:I74"/>
    <mergeCell ref="BG74:BI74"/>
    <mergeCell ref="B77:D77"/>
    <mergeCell ref="E77:J77"/>
    <mergeCell ref="BB77:BD77"/>
    <mergeCell ref="BE77:BJ77"/>
    <mergeCell ref="C69:D69"/>
    <mergeCell ref="E69:J69"/>
    <mergeCell ref="BC69:BD69"/>
    <mergeCell ref="BE69:BJ69"/>
    <mergeCell ref="B70:D73"/>
    <mergeCell ref="BB70:BD73"/>
    <mergeCell ref="G83:I83"/>
    <mergeCell ref="BG83:BI83"/>
    <mergeCell ref="B86:D86"/>
    <mergeCell ref="E86:J86"/>
    <mergeCell ref="BB86:BD86"/>
    <mergeCell ref="BE86:BJ86"/>
    <mergeCell ref="C78:D78"/>
    <mergeCell ref="E78:J78"/>
    <mergeCell ref="BC78:BD78"/>
    <mergeCell ref="BE78:BJ78"/>
    <mergeCell ref="B79:D82"/>
    <mergeCell ref="BB79:BD82"/>
    <mergeCell ref="BM103:BT104"/>
    <mergeCell ref="B89:D92"/>
    <mergeCell ref="BB89:BD92"/>
    <mergeCell ref="G93:I93"/>
    <mergeCell ref="BG93:BI93"/>
    <mergeCell ref="H98:I98"/>
    <mergeCell ref="BH98:BI98"/>
    <mergeCell ref="C87:D87"/>
    <mergeCell ref="E87:J87"/>
    <mergeCell ref="BC87:BD87"/>
    <mergeCell ref="BE87:BJ87"/>
    <mergeCell ref="C88:D88"/>
    <mergeCell ref="E88:J88"/>
    <mergeCell ref="BC88:BD88"/>
    <mergeCell ref="BE88:BJ88"/>
    <mergeCell ref="H105:I105"/>
    <mergeCell ref="BH105:BI105"/>
    <mergeCell ref="D108:J120"/>
    <mergeCell ref="BD108:BJ120"/>
    <mergeCell ref="H100:I100"/>
    <mergeCell ref="BH100:BI100"/>
    <mergeCell ref="H102:I102"/>
    <mergeCell ref="BH102:BI102"/>
    <mergeCell ref="M103:T104"/>
  </mergeCells>
  <phoneticPr fontId="64"/>
  <dataValidations count="1">
    <dataValidation type="list" allowBlank="1" showInputMessage="1" showErrorMessage="1" sqref="H100:I100 BH100:BI100" xr:uid="{00000000-0002-0000-1100-000000000000}">
      <formula1>$N$86:$N$88</formula1>
    </dataValidation>
  </dataValidations>
  <pageMargins left="0.70866141732283472" right="0.70866141732283472" top="0.74803149606299213" bottom="0.74803149606299213" header="0.31496062992125984" footer="0.31496062992125984"/>
  <pageSetup paperSize="9" orientation="portrait" blackAndWhite="1" r:id="rId1"/>
  <rowBreaks count="2" manualBreakCount="2">
    <brk id="39" max="11" man="1"/>
    <brk id="75" max="11" man="1"/>
  </rowBreaks>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7"/>
  <dimension ref="B1:AF124"/>
  <sheetViews>
    <sheetView showGridLines="0" showZeros="0" view="pageBreakPreview" zoomScale="115" zoomScaleNormal="60" zoomScaleSheetLayoutView="115" zoomScalePageLayoutView="60" workbookViewId="0">
      <selection activeCell="AF14" sqref="AF14"/>
    </sheetView>
  </sheetViews>
  <sheetFormatPr defaultColWidth="8.88671875" defaultRowHeight="14.4"/>
  <cols>
    <col min="1" max="1" width="2" style="519" customWidth="1"/>
    <col min="2" max="6" width="16.33203125" style="519" customWidth="1"/>
    <col min="7" max="7" width="1.44140625" style="519" customWidth="1"/>
    <col min="8" max="8" width="2" style="519" customWidth="1"/>
    <col min="9" max="9" width="2.6640625" style="519" customWidth="1"/>
    <col min="10" max="25" width="0" style="519" hidden="1" customWidth="1"/>
    <col min="26" max="26" width="15.109375" style="519" customWidth="1"/>
    <col min="27" max="27" width="2" style="519" customWidth="1"/>
    <col min="28" max="32" width="16.33203125" style="519" customWidth="1"/>
    <col min="33" max="33" width="1.44140625" style="519" customWidth="1"/>
    <col min="34" max="34" width="2" style="519" customWidth="1"/>
    <col min="35" max="16384" width="8.88671875" style="519"/>
  </cols>
  <sheetData>
    <row r="1" spans="2:32" ht="57.6" customHeight="1">
      <c r="B1" s="520" t="s">
        <v>2934</v>
      </c>
      <c r="C1" s="520"/>
      <c r="AB1" s="520" t="s">
        <v>2364</v>
      </c>
      <c r="AC1" s="520"/>
    </row>
    <row r="2" spans="2:32" ht="19.2" customHeight="1">
      <c r="B2" s="570" t="s">
        <v>2935</v>
      </c>
      <c r="C2" s="522"/>
      <c r="D2" s="522"/>
      <c r="E2" s="522"/>
      <c r="F2" s="522"/>
      <c r="AB2" s="521"/>
      <c r="AC2" s="522"/>
      <c r="AD2" s="522"/>
      <c r="AE2" s="522"/>
      <c r="AF2" s="522"/>
    </row>
    <row r="3" spans="2:32" ht="37.799999999999997" customHeight="1">
      <c r="B3" s="523" t="s">
        <v>2397</v>
      </c>
      <c r="C3" s="523" t="s">
        <v>2398</v>
      </c>
      <c r="D3" s="523" t="s">
        <v>2400</v>
      </c>
      <c r="E3" s="523" t="s">
        <v>2399</v>
      </c>
      <c r="F3" s="523" t="s">
        <v>2401</v>
      </c>
      <c r="AB3" s="523" t="s">
        <v>2397</v>
      </c>
      <c r="AC3" s="523" t="s">
        <v>2398</v>
      </c>
      <c r="AD3" s="523" t="s">
        <v>2400</v>
      </c>
      <c r="AE3" s="523" t="s">
        <v>2399</v>
      </c>
      <c r="AF3" s="523" t="s">
        <v>2401</v>
      </c>
    </row>
    <row r="4" spans="2:32" ht="37.799999999999997" customHeight="1">
      <c r="B4" s="567" t="s">
        <v>2365</v>
      </c>
      <c r="C4" s="567" t="s">
        <v>2361</v>
      </c>
      <c r="D4" s="567" t="s">
        <v>2381</v>
      </c>
      <c r="E4" s="567" t="s">
        <v>2366</v>
      </c>
      <c r="F4" s="567" t="s">
        <v>2382</v>
      </c>
      <c r="AB4" s="524" t="s">
        <v>2365</v>
      </c>
      <c r="AC4" s="524" t="s">
        <v>2361</v>
      </c>
      <c r="AD4" s="524" t="s">
        <v>2381</v>
      </c>
      <c r="AE4" s="524" t="s">
        <v>2366</v>
      </c>
      <c r="AF4" s="524" t="s">
        <v>2382</v>
      </c>
    </row>
    <row r="5" spans="2:32" ht="37.799999999999997" customHeight="1">
      <c r="B5" s="525"/>
      <c r="C5" s="526">
        <v>1</v>
      </c>
      <c r="D5" s="786">
        <v>1</v>
      </c>
      <c r="E5" s="786">
        <v>9.9999000000000002</v>
      </c>
      <c r="F5" s="528">
        <f>E5*D5*C5</f>
        <v>9.9999000000000002</v>
      </c>
      <c r="AB5" s="525" t="s">
        <v>2758</v>
      </c>
      <c r="AC5" s="526">
        <v>40</v>
      </c>
      <c r="AD5" s="527">
        <v>0.1</v>
      </c>
      <c r="AE5" s="526">
        <v>12</v>
      </c>
      <c r="AF5" s="528">
        <f t="shared" ref="AF5:AF14" si="0">AE5*AD5*AC5</f>
        <v>48.000000000000007</v>
      </c>
    </row>
    <row r="6" spans="2:32" ht="37.799999999999997" customHeight="1">
      <c r="B6" s="525"/>
      <c r="C6" s="526"/>
      <c r="D6" s="786"/>
      <c r="E6" s="786"/>
      <c r="F6" s="528">
        <f t="shared" ref="F6:F14" si="1">E6*D6*C6</f>
        <v>0</v>
      </c>
      <c r="AB6" s="525" t="s">
        <v>2759</v>
      </c>
      <c r="AC6" s="526">
        <v>10</v>
      </c>
      <c r="AD6" s="526">
        <v>0.1</v>
      </c>
      <c r="AE6" s="526">
        <v>12</v>
      </c>
      <c r="AF6" s="528">
        <f t="shared" si="0"/>
        <v>12.000000000000002</v>
      </c>
    </row>
    <row r="7" spans="2:32" ht="37.799999999999997" customHeight="1">
      <c r="B7" s="525"/>
      <c r="C7" s="526"/>
      <c r="D7" s="786"/>
      <c r="E7" s="786"/>
      <c r="F7" s="528">
        <f t="shared" si="1"/>
        <v>0</v>
      </c>
      <c r="AB7" s="525" t="s">
        <v>2760</v>
      </c>
      <c r="AC7" s="526">
        <v>10</v>
      </c>
      <c r="AD7" s="526">
        <v>0.1</v>
      </c>
      <c r="AE7" s="526">
        <v>12</v>
      </c>
      <c r="AF7" s="528">
        <f t="shared" si="0"/>
        <v>12.000000000000002</v>
      </c>
    </row>
    <row r="8" spans="2:32" ht="37.799999999999997" customHeight="1">
      <c r="B8" s="525"/>
      <c r="C8" s="526"/>
      <c r="D8" s="786"/>
      <c r="E8" s="786"/>
      <c r="F8" s="528">
        <f>E8*D8*C8</f>
        <v>0</v>
      </c>
      <c r="AB8" s="525"/>
      <c r="AC8" s="526"/>
      <c r="AD8" s="526"/>
      <c r="AE8" s="526"/>
      <c r="AF8" s="528">
        <f t="shared" si="0"/>
        <v>0</v>
      </c>
    </row>
    <row r="9" spans="2:32" ht="37.799999999999997" customHeight="1">
      <c r="B9" s="525"/>
      <c r="C9" s="526"/>
      <c r="D9" s="786"/>
      <c r="E9" s="786"/>
      <c r="F9" s="528">
        <f t="shared" si="1"/>
        <v>0</v>
      </c>
      <c r="AB9" s="525"/>
      <c r="AC9" s="526"/>
      <c r="AD9" s="526"/>
      <c r="AE9" s="526"/>
      <c r="AF9" s="528">
        <f t="shared" si="0"/>
        <v>0</v>
      </c>
    </row>
    <row r="10" spans="2:32" ht="37.799999999999997" customHeight="1">
      <c r="B10" s="525"/>
      <c r="C10" s="526"/>
      <c r="D10" s="786"/>
      <c r="E10" s="786"/>
      <c r="F10" s="528">
        <f t="shared" si="1"/>
        <v>0</v>
      </c>
      <c r="AB10" s="525"/>
      <c r="AC10" s="526"/>
      <c r="AD10" s="526"/>
      <c r="AE10" s="526"/>
      <c r="AF10" s="528">
        <f t="shared" si="0"/>
        <v>0</v>
      </c>
    </row>
    <row r="11" spans="2:32" ht="37.799999999999997" customHeight="1">
      <c r="B11" s="525"/>
      <c r="C11" s="526"/>
      <c r="D11" s="786"/>
      <c r="E11" s="786"/>
      <c r="F11" s="528">
        <f t="shared" si="1"/>
        <v>0</v>
      </c>
      <c r="AB11" s="525"/>
      <c r="AC11" s="526"/>
      <c r="AD11" s="526"/>
      <c r="AE11" s="526"/>
      <c r="AF11" s="528">
        <f t="shared" si="0"/>
        <v>0</v>
      </c>
    </row>
    <row r="12" spans="2:32" ht="37.799999999999997" customHeight="1">
      <c r="B12" s="525"/>
      <c r="C12" s="526"/>
      <c r="D12" s="786"/>
      <c r="E12" s="786"/>
      <c r="F12" s="528">
        <f>E12*D12*C12</f>
        <v>0</v>
      </c>
      <c r="AB12" s="525"/>
      <c r="AC12" s="526"/>
      <c r="AD12" s="526"/>
      <c r="AE12" s="526"/>
      <c r="AF12" s="528">
        <f t="shared" si="0"/>
        <v>0</v>
      </c>
    </row>
    <row r="13" spans="2:32" ht="37.799999999999997" customHeight="1">
      <c r="B13" s="525"/>
      <c r="C13" s="526"/>
      <c r="D13" s="786"/>
      <c r="E13" s="786"/>
      <c r="F13" s="528">
        <f t="shared" si="1"/>
        <v>0</v>
      </c>
      <c r="AB13" s="525"/>
      <c r="AC13" s="526"/>
      <c r="AD13" s="526"/>
      <c r="AE13" s="526"/>
      <c r="AF13" s="528">
        <f t="shared" si="0"/>
        <v>0</v>
      </c>
    </row>
    <row r="14" spans="2:32" ht="37.799999999999997" customHeight="1">
      <c r="B14" s="525"/>
      <c r="C14" s="526"/>
      <c r="D14" s="786"/>
      <c r="E14" s="786"/>
      <c r="F14" s="528">
        <f t="shared" si="1"/>
        <v>0</v>
      </c>
      <c r="AB14" s="525"/>
      <c r="AC14" s="526"/>
      <c r="AD14" s="526"/>
      <c r="AE14" s="526"/>
      <c r="AF14" s="528">
        <f t="shared" si="0"/>
        <v>0</v>
      </c>
    </row>
    <row r="15" spans="2:32" ht="37.799999999999997" customHeight="1">
      <c r="B15" s="529" t="s">
        <v>2362</v>
      </c>
      <c r="C15" s="530"/>
      <c r="D15" s="528"/>
      <c r="E15" s="528"/>
      <c r="F15" s="528">
        <f>SUM(F5:F14)</f>
        <v>9.9999000000000002</v>
      </c>
      <c r="AB15" s="529" t="s">
        <v>2362</v>
      </c>
      <c r="AC15" s="530"/>
      <c r="AD15" s="530"/>
      <c r="AE15" s="530"/>
      <c r="AF15" s="528">
        <f>SUM(AF5:AF14)</f>
        <v>72.000000000000014</v>
      </c>
    </row>
    <row r="16" spans="2:32" ht="30.6" customHeight="1">
      <c r="B16" s="519" t="s">
        <v>2363</v>
      </c>
      <c r="AB16" s="519" t="s">
        <v>2363</v>
      </c>
    </row>
    <row r="17" spans="2:32" ht="16.8" customHeight="1">
      <c r="B17" s="518" t="s">
        <v>2367</v>
      </c>
      <c r="C17" s="531"/>
      <c r="D17" s="531"/>
      <c r="E17" s="531"/>
      <c r="F17" s="532"/>
      <c r="AB17" s="518" t="s">
        <v>2367</v>
      </c>
      <c r="AC17" s="531"/>
      <c r="AD17" s="531"/>
      <c r="AE17" s="531"/>
      <c r="AF17" s="532"/>
    </row>
    <row r="18" spans="2:32" ht="16.8" customHeight="1">
      <c r="B18" s="1364"/>
      <c r="C18" s="1365"/>
      <c r="D18" s="1365"/>
      <c r="E18" s="1365"/>
      <c r="F18" s="1366"/>
      <c r="AB18" s="1364" t="s">
        <v>2761</v>
      </c>
      <c r="AC18" s="1365"/>
      <c r="AD18" s="1365"/>
      <c r="AE18" s="1365"/>
      <c r="AF18" s="1366"/>
    </row>
    <row r="19" spans="2:32" ht="16.8" customHeight="1">
      <c r="B19" s="1364"/>
      <c r="C19" s="1365"/>
      <c r="D19" s="1365"/>
      <c r="E19" s="1365"/>
      <c r="F19" s="1366"/>
      <c r="AB19" s="1364"/>
      <c r="AC19" s="1365"/>
      <c r="AD19" s="1365"/>
      <c r="AE19" s="1365"/>
      <c r="AF19" s="1366"/>
    </row>
    <row r="20" spans="2:32" ht="16.8" customHeight="1">
      <c r="B20" s="1364"/>
      <c r="C20" s="1365"/>
      <c r="D20" s="1365"/>
      <c r="E20" s="1365"/>
      <c r="F20" s="1366"/>
      <c r="J20" s="520"/>
      <c r="K20" s="520"/>
      <c r="L20" s="520"/>
      <c r="M20" s="520"/>
      <c r="N20" s="520"/>
      <c r="O20" s="520"/>
      <c r="AB20" s="1364"/>
      <c r="AC20" s="1365"/>
      <c r="AD20" s="1365"/>
      <c r="AE20" s="1365"/>
      <c r="AF20" s="1366"/>
    </row>
    <row r="21" spans="2:32" ht="16.8" customHeight="1">
      <c r="B21" s="1364"/>
      <c r="C21" s="1365"/>
      <c r="D21" s="1365"/>
      <c r="E21" s="1365"/>
      <c r="F21" s="1366"/>
      <c r="J21" s="520"/>
      <c r="K21" s="520"/>
      <c r="L21" s="520"/>
      <c r="M21" s="520"/>
      <c r="N21" s="520"/>
      <c r="O21" s="520"/>
      <c r="AB21" s="1364"/>
      <c r="AC21" s="1365"/>
      <c r="AD21" s="1365"/>
      <c r="AE21" s="1365"/>
      <c r="AF21" s="1366"/>
    </row>
    <row r="22" spans="2:32" ht="16.8" customHeight="1">
      <c r="B22" s="1364"/>
      <c r="C22" s="1365"/>
      <c r="D22" s="1365"/>
      <c r="E22" s="1365"/>
      <c r="F22" s="1366"/>
      <c r="J22" s="520"/>
      <c r="K22" s="520"/>
      <c r="L22" s="520"/>
      <c r="M22" s="520"/>
      <c r="N22" s="520"/>
      <c r="O22" s="520"/>
      <c r="AB22" s="1364"/>
      <c r="AC22" s="1365"/>
      <c r="AD22" s="1365"/>
      <c r="AE22" s="1365"/>
      <c r="AF22" s="1366"/>
    </row>
    <row r="23" spans="2:32" ht="16.8" customHeight="1">
      <c r="B23" s="1364"/>
      <c r="C23" s="1365"/>
      <c r="D23" s="1365"/>
      <c r="E23" s="1365"/>
      <c r="F23" s="1366"/>
      <c r="J23" s="520"/>
      <c r="K23" s="520"/>
      <c r="L23" s="520"/>
      <c r="M23" s="520"/>
      <c r="N23" s="520"/>
      <c r="O23" s="520"/>
      <c r="AB23" s="1364"/>
      <c r="AC23" s="1365"/>
      <c r="AD23" s="1365"/>
      <c r="AE23" s="1365"/>
      <c r="AF23" s="1366"/>
    </row>
    <row r="24" spans="2:32" ht="16.8" customHeight="1">
      <c r="B24" s="1364"/>
      <c r="C24" s="1365"/>
      <c r="D24" s="1365"/>
      <c r="E24" s="1365"/>
      <c r="F24" s="1366"/>
      <c r="AB24" s="1364"/>
      <c r="AC24" s="1365"/>
      <c r="AD24" s="1365"/>
      <c r="AE24" s="1365"/>
      <c r="AF24" s="1366"/>
    </row>
    <row r="25" spans="2:32" ht="16.8" customHeight="1">
      <c r="B25" s="1367"/>
      <c r="C25" s="1368"/>
      <c r="D25" s="1368"/>
      <c r="E25" s="1368"/>
      <c r="F25" s="1369"/>
      <c r="AB25" s="1367"/>
      <c r="AC25" s="1368"/>
      <c r="AD25" s="1368"/>
      <c r="AE25" s="1368"/>
      <c r="AF25" s="1369"/>
    </row>
    <row r="26" spans="2:32" ht="17.399999999999999" customHeight="1">
      <c r="B26" s="533"/>
      <c r="AB26" s="533"/>
    </row>
    <row r="27" spans="2:32" ht="57.6" customHeight="1">
      <c r="B27" s="520" t="s">
        <v>2928</v>
      </c>
      <c r="C27" s="520"/>
      <c r="AB27" s="520" t="s">
        <v>2368</v>
      </c>
      <c r="AC27" s="520"/>
    </row>
    <row r="28" spans="2:32" ht="37.799999999999997" customHeight="1">
      <c r="B28" s="518" t="s">
        <v>2369</v>
      </c>
      <c r="C28" s="534"/>
      <c r="D28" s="534"/>
      <c r="E28" s="534"/>
      <c r="F28" s="535"/>
      <c r="AB28" s="518" t="s">
        <v>2369</v>
      </c>
      <c r="AC28" s="534"/>
      <c r="AD28" s="534"/>
      <c r="AE28" s="534"/>
      <c r="AF28" s="535"/>
    </row>
    <row r="29" spans="2:32" ht="37.799999999999997" customHeight="1">
      <c r="B29" s="1370"/>
      <c r="C29" s="1371"/>
      <c r="D29" s="1371"/>
      <c r="E29" s="1371"/>
      <c r="F29" s="1372"/>
      <c r="AB29" s="1370"/>
      <c r="AC29" s="1371"/>
      <c r="AD29" s="1371"/>
      <c r="AE29" s="1371"/>
      <c r="AF29" s="1372"/>
    </row>
    <row r="30" spans="2:32" ht="37.799999999999997" customHeight="1">
      <c r="B30" s="1373"/>
      <c r="C30" s="1371"/>
      <c r="D30" s="1371"/>
      <c r="E30" s="1371"/>
      <c r="F30" s="1372"/>
      <c r="AB30" s="1373"/>
      <c r="AC30" s="1371"/>
      <c r="AD30" s="1371"/>
      <c r="AE30" s="1371"/>
      <c r="AF30" s="1372"/>
    </row>
    <row r="31" spans="2:32" ht="37.799999999999997" customHeight="1">
      <c r="B31" s="1373"/>
      <c r="C31" s="1371"/>
      <c r="D31" s="1371"/>
      <c r="E31" s="1371"/>
      <c r="F31" s="1372"/>
      <c r="AB31" s="1373"/>
      <c r="AC31" s="1371"/>
      <c r="AD31" s="1371"/>
      <c r="AE31" s="1371"/>
      <c r="AF31" s="1372"/>
    </row>
    <row r="32" spans="2:32" ht="37.799999999999997" customHeight="1">
      <c r="B32" s="1373"/>
      <c r="C32" s="1371"/>
      <c r="D32" s="1371"/>
      <c r="E32" s="1371"/>
      <c r="F32" s="1372"/>
      <c r="AB32" s="1373"/>
      <c r="AC32" s="1371"/>
      <c r="AD32" s="1371"/>
      <c r="AE32" s="1371"/>
      <c r="AF32" s="1372"/>
    </row>
    <row r="33" spans="2:32" ht="37.799999999999997" customHeight="1">
      <c r="B33" s="1373"/>
      <c r="C33" s="1371"/>
      <c r="D33" s="1371"/>
      <c r="E33" s="1371"/>
      <c r="F33" s="1372"/>
      <c r="AB33" s="1373"/>
      <c r="AC33" s="1371"/>
      <c r="AD33" s="1371"/>
      <c r="AE33" s="1371"/>
      <c r="AF33" s="1372"/>
    </row>
    <row r="34" spans="2:32" ht="37.799999999999997" customHeight="1">
      <c r="B34" s="1373"/>
      <c r="C34" s="1371"/>
      <c r="D34" s="1371"/>
      <c r="E34" s="1371"/>
      <c r="F34" s="1372"/>
      <c r="AB34" s="1373"/>
      <c r="AC34" s="1371"/>
      <c r="AD34" s="1371"/>
      <c r="AE34" s="1371"/>
      <c r="AF34" s="1372"/>
    </row>
    <row r="35" spans="2:32" ht="37.799999999999997" customHeight="1">
      <c r="B35" s="1373"/>
      <c r="C35" s="1371"/>
      <c r="D35" s="1371"/>
      <c r="E35" s="1371"/>
      <c r="F35" s="1372"/>
      <c r="AB35" s="1373"/>
      <c r="AC35" s="1371"/>
      <c r="AD35" s="1371"/>
      <c r="AE35" s="1371"/>
      <c r="AF35" s="1372"/>
    </row>
    <row r="36" spans="2:32" ht="37.799999999999997" customHeight="1">
      <c r="B36" s="1373"/>
      <c r="C36" s="1371"/>
      <c r="D36" s="1371"/>
      <c r="E36" s="1371"/>
      <c r="F36" s="1372"/>
      <c r="AB36" s="1373"/>
      <c r="AC36" s="1371"/>
      <c r="AD36" s="1371"/>
      <c r="AE36" s="1371"/>
      <c r="AF36" s="1372"/>
    </row>
    <row r="37" spans="2:32" ht="37.799999999999997" customHeight="1">
      <c r="B37" s="1373"/>
      <c r="C37" s="1371"/>
      <c r="D37" s="1371"/>
      <c r="E37" s="1371"/>
      <c r="F37" s="1372"/>
      <c r="AB37" s="1373"/>
      <c r="AC37" s="1371"/>
      <c r="AD37" s="1371"/>
      <c r="AE37" s="1371"/>
      <c r="AF37" s="1372"/>
    </row>
    <row r="38" spans="2:32" ht="37.799999999999997" customHeight="1">
      <c r="B38" s="1373"/>
      <c r="C38" s="1371"/>
      <c r="D38" s="1371"/>
      <c r="E38" s="1371"/>
      <c r="F38" s="1372"/>
      <c r="AB38" s="1373"/>
      <c r="AC38" s="1371"/>
      <c r="AD38" s="1371"/>
      <c r="AE38" s="1371"/>
      <c r="AF38" s="1372"/>
    </row>
    <row r="39" spans="2:32" ht="37.799999999999997" customHeight="1">
      <c r="B39" s="1373"/>
      <c r="C39" s="1371"/>
      <c r="D39" s="1371"/>
      <c r="E39" s="1371"/>
      <c r="F39" s="1372"/>
      <c r="AB39" s="1373"/>
      <c r="AC39" s="1371"/>
      <c r="AD39" s="1371"/>
      <c r="AE39" s="1371"/>
      <c r="AF39" s="1372"/>
    </row>
    <row r="40" spans="2:32" ht="37.799999999999997" customHeight="1">
      <c r="B40" s="1373"/>
      <c r="C40" s="1371"/>
      <c r="D40" s="1371"/>
      <c r="E40" s="1371"/>
      <c r="F40" s="1372"/>
      <c r="J40" s="520"/>
      <c r="K40" s="520"/>
      <c r="L40" s="520"/>
      <c r="M40" s="520"/>
      <c r="N40" s="520"/>
      <c r="O40" s="520"/>
      <c r="AB40" s="1373"/>
      <c r="AC40" s="1371"/>
      <c r="AD40" s="1371"/>
      <c r="AE40" s="1371"/>
      <c r="AF40" s="1372"/>
    </row>
    <row r="41" spans="2:32" ht="37.799999999999997" customHeight="1">
      <c r="B41" s="1373"/>
      <c r="C41" s="1371"/>
      <c r="D41" s="1371"/>
      <c r="E41" s="1371"/>
      <c r="F41" s="1372"/>
      <c r="J41" s="520"/>
      <c r="K41" s="520"/>
      <c r="L41" s="520"/>
      <c r="M41" s="520"/>
      <c r="N41" s="520"/>
      <c r="O41" s="520"/>
      <c r="AB41" s="1373"/>
      <c r="AC41" s="1371"/>
      <c r="AD41" s="1371"/>
      <c r="AE41" s="1371"/>
      <c r="AF41" s="1372"/>
    </row>
    <row r="42" spans="2:32" ht="37.799999999999997" customHeight="1">
      <c r="B42" s="1373"/>
      <c r="C42" s="1371"/>
      <c r="D42" s="1371"/>
      <c r="E42" s="1371"/>
      <c r="F42" s="1372"/>
      <c r="J42" s="520"/>
      <c r="K42" s="520"/>
      <c r="L42" s="520"/>
      <c r="M42" s="520"/>
      <c r="N42" s="520"/>
      <c r="O42" s="520"/>
      <c r="AB42" s="1373"/>
      <c r="AC42" s="1371"/>
      <c r="AD42" s="1371"/>
      <c r="AE42" s="1371"/>
      <c r="AF42" s="1372"/>
    </row>
    <row r="43" spans="2:32" ht="37.799999999999997" customHeight="1">
      <c r="B43" s="1374"/>
      <c r="C43" s="1375"/>
      <c r="D43" s="1375"/>
      <c r="E43" s="1375"/>
      <c r="F43" s="1376"/>
      <c r="J43" s="520"/>
      <c r="K43" s="520"/>
      <c r="L43" s="520"/>
      <c r="M43" s="520"/>
      <c r="N43" s="520"/>
      <c r="O43" s="520"/>
      <c r="AB43" s="1374"/>
      <c r="AC43" s="1375"/>
      <c r="AD43" s="1375"/>
      <c r="AE43" s="1375"/>
      <c r="AF43" s="1376"/>
    </row>
    <row r="44" spans="2:32" ht="6.6" customHeight="1">
      <c r="B44" s="536"/>
      <c r="C44" s="536"/>
      <c r="D44" s="536"/>
      <c r="E44" s="536"/>
      <c r="F44" s="536"/>
      <c r="M44" s="536"/>
      <c r="AB44" s="536"/>
      <c r="AC44" s="536"/>
      <c r="AD44" s="536"/>
      <c r="AE44" s="536"/>
      <c r="AF44" s="536"/>
    </row>
    <row r="45" spans="2:32" ht="24.6" customHeight="1">
      <c r="B45" s="518" t="s">
        <v>2370</v>
      </c>
      <c r="C45" s="531"/>
      <c r="D45" s="531"/>
      <c r="E45" s="531"/>
      <c r="F45" s="532"/>
      <c r="AB45" s="518" t="s">
        <v>2370</v>
      </c>
      <c r="AC45" s="531"/>
      <c r="AD45" s="531"/>
      <c r="AE45" s="531"/>
      <c r="AF45" s="532"/>
    </row>
    <row r="46" spans="2:32" ht="24.6" customHeight="1">
      <c r="B46" s="1364"/>
      <c r="C46" s="1365"/>
      <c r="D46" s="1365"/>
      <c r="E46" s="1365"/>
      <c r="F46" s="1366"/>
      <c r="AB46" s="1364" t="s">
        <v>2756</v>
      </c>
      <c r="AC46" s="1365"/>
      <c r="AD46" s="1365"/>
      <c r="AE46" s="1365"/>
      <c r="AF46" s="1366"/>
    </row>
    <row r="47" spans="2:32" ht="24.6" customHeight="1">
      <c r="B47" s="1364"/>
      <c r="C47" s="1365"/>
      <c r="D47" s="1365"/>
      <c r="E47" s="1365"/>
      <c r="F47" s="1366"/>
      <c r="AB47" s="1364"/>
      <c r="AC47" s="1365"/>
      <c r="AD47" s="1365"/>
      <c r="AE47" s="1365"/>
      <c r="AF47" s="1366"/>
    </row>
    <row r="48" spans="2:32" ht="24.6" customHeight="1">
      <c r="B48" s="1367"/>
      <c r="C48" s="1368"/>
      <c r="D48" s="1368"/>
      <c r="E48" s="1368"/>
      <c r="F48" s="1369"/>
      <c r="AB48" s="1367"/>
      <c r="AC48" s="1368"/>
      <c r="AD48" s="1368"/>
      <c r="AE48" s="1368"/>
      <c r="AF48" s="1369"/>
    </row>
    <row r="49" spans="2:32" ht="17.399999999999999" customHeight="1">
      <c r="B49" s="533"/>
      <c r="AB49" s="533"/>
    </row>
    <row r="50" spans="2:32" ht="57.6" customHeight="1">
      <c r="B50" s="520" t="s">
        <v>2929</v>
      </c>
      <c r="C50" s="520"/>
      <c r="AB50" s="520" t="s">
        <v>2371</v>
      </c>
      <c r="AC50" s="520"/>
    </row>
    <row r="51" spans="2:32" ht="40.049999999999997" customHeight="1">
      <c r="B51" s="537" t="s">
        <v>2372</v>
      </c>
      <c r="C51" s="531"/>
      <c r="D51" s="531"/>
      <c r="E51" s="531"/>
      <c r="F51" s="532"/>
      <c r="AB51" s="537" t="s">
        <v>2372</v>
      </c>
      <c r="AC51" s="531"/>
      <c r="AD51" s="531"/>
      <c r="AE51" s="531"/>
      <c r="AF51" s="532"/>
    </row>
    <row r="52" spans="2:32" ht="40.049999999999997" customHeight="1">
      <c r="B52" s="1364"/>
      <c r="C52" s="1365"/>
      <c r="D52" s="1365"/>
      <c r="E52" s="1365"/>
      <c r="F52" s="1366"/>
      <c r="AB52" s="1364"/>
      <c r="AC52" s="1365"/>
      <c r="AD52" s="1365"/>
      <c r="AE52" s="1365"/>
      <c r="AF52" s="1366"/>
    </row>
    <row r="53" spans="2:32" ht="40.049999999999997" customHeight="1">
      <c r="B53" s="1364"/>
      <c r="C53" s="1365"/>
      <c r="D53" s="1365"/>
      <c r="E53" s="1365"/>
      <c r="F53" s="1366"/>
      <c r="AB53" s="1364"/>
      <c r="AC53" s="1365"/>
      <c r="AD53" s="1365"/>
      <c r="AE53" s="1365"/>
      <c r="AF53" s="1366"/>
    </row>
    <row r="54" spans="2:32" ht="40.049999999999997" customHeight="1">
      <c r="B54" s="1364"/>
      <c r="C54" s="1365"/>
      <c r="D54" s="1365"/>
      <c r="E54" s="1365"/>
      <c r="F54" s="1366"/>
      <c r="AB54" s="1364"/>
      <c r="AC54" s="1365"/>
      <c r="AD54" s="1365"/>
      <c r="AE54" s="1365"/>
      <c r="AF54" s="1366"/>
    </row>
    <row r="55" spans="2:32" ht="40.049999999999997" customHeight="1">
      <c r="B55" s="1364"/>
      <c r="C55" s="1365"/>
      <c r="D55" s="1365"/>
      <c r="E55" s="1365"/>
      <c r="F55" s="1366"/>
      <c r="AB55" s="1364"/>
      <c r="AC55" s="1365"/>
      <c r="AD55" s="1365"/>
      <c r="AE55" s="1365"/>
      <c r="AF55" s="1366"/>
    </row>
    <row r="56" spans="2:32" ht="40.049999999999997" customHeight="1">
      <c r="B56" s="1364"/>
      <c r="C56" s="1365"/>
      <c r="D56" s="1365"/>
      <c r="E56" s="1365"/>
      <c r="F56" s="1366"/>
      <c r="AB56" s="1364"/>
      <c r="AC56" s="1365"/>
      <c r="AD56" s="1365"/>
      <c r="AE56" s="1365"/>
      <c r="AF56" s="1366"/>
    </row>
    <row r="57" spans="2:32" ht="40.049999999999997" customHeight="1">
      <c r="B57" s="1364"/>
      <c r="C57" s="1365"/>
      <c r="D57" s="1365"/>
      <c r="E57" s="1365"/>
      <c r="F57" s="1366"/>
      <c r="AB57" s="1364"/>
      <c r="AC57" s="1365"/>
      <c r="AD57" s="1365"/>
      <c r="AE57" s="1365"/>
      <c r="AF57" s="1366"/>
    </row>
    <row r="58" spans="2:32" ht="40.049999999999997" customHeight="1">
      <c r="B58" s="1364"/>
      <c r="C58" s="1365"/>
      <c r="D58" s="1365"/>
      <c r="E58" s="1365"/>
      <c r="F58" s="1366"/>
      <c r="AB58" s="1364"/>
      <c r="AC58" s="1365"/>
      <c r="AD58" s="1365"/>
      <c r="AE58" s="1365"/>
      <c r="AF58" s="1366"/>
    </row>
    <row r="59" spans="2:32" ht="40.049999999999997" customHeight="1">
      <c r="B59" s="1364"/>
      <c r="C59" s="1365"/>
      <c r="D59" s="1365"/>
      <c r="E59" s="1365"/>
      <c r="F59" s="1366"/>
      <c r="AB59" s="1364"/>
      <c r="AC59" s="1365"/>
      <c r="AD59" s="1365"/>
      <c r="AE59" s="1365"/>
      <c r="AF59" s="1366"/>
    </row>
    <row r="60" spans="2:32" ht="40.049999999999997" customHeight="1">
      <c r="B60" s="1364"/>
      <c r="C60" s="1365"/>
      <c r="D60" s="1365"/>
      <c r="E60" s="1365"/>
      <c r="F60" s="1366"/>
      <c r="AB60" s="1364"/>
      <c r="AC60" s="1365"/>
      <c r="AD60" s="1365"/>
      <c r="AE60" s="1365"/>
      <c r="AF60" s="1366"/>
    </row>
    <row r="61" spans="2:32" ht="40.049999999999997" customHeight="1">
      <c r="B61" s="1364"/>
      <c r="C61" s="1365"/>
      <c r="D61" s="1365"/>
      <c r="E61" s="1365"/>
      <c r="F61" s="1366"/>
      <c r="AB61" s="1364"/>
      <c r="AC61" s="1365"/>
      <c r="AD61" s="1365"/>
      <c r="AE61" s="1365"/>
      <c r="AF61" s="1366"/>
    </row>
    <row r="62" spans="2:32" ht="40.049999999999997" customHeight="1">
      <c r="B62" s="1364"/>
      <c r="C62" s="1365"/>
      <c r="D62" s="1365"/>
      <c r="E62" s="1365"/>
      <c r="F62" s="1366"/>
      <c r="AB62" s="1364"/>
      <c r="AC62" s="1365"/>
      <c r="AD62" s="1365"/>
      <c r="AE62" s="1365"/>
      <c r="AF62" s="1366"/>
    </row>
    <row r="63" spans="2:32" ht="40.049999999999997" customHeight="1">
      <c r="B63" s="1364"/>
      <c r="C63" s="1365"/>
      <c r="D63" s="1365"/>
      <c r="E63" s="1365"/>
      <c r="F63" s="1366"/>
      <c r="AB63" s="1364"/>
      <c r="AC63" s="1365"/>
      <c r="AD63" s="1365"/>
      <c r="AE63" s="1365"/>
      <c r="AF63" s="1366"/>
    </row>
    <row r="64" spans="2:32" ht="40.049999999999997" customHeight="1">
      <c r="B64" s="1364"/>
      <c r="C64" s="1365"/>
      <c r="D64" s="1365"/>
      <c r="E64" s="1365"/>
      <c r="F64" s="1366"/>
      <c r="J64" s="520"/>
      <c r="K64" s="520"/>
      <c r="L64" s="520"/>
      <c r="M64" s="520"/>
      <c r="N64" s="520"/>
      <c r="O64" s="520"/>
      <c r="AB64" s="1364"/>
      <c r="AC64" s="1365"/>
      <c r="AD64" s="1365"/>
      <c r="AE64" s="1365"/>
      <c r="AF64" s="1366"/>
    </row>
    <row r="65" spans="2:32" ht="40.049999999999997" hidden="1" customHeight="1">
      <c r="B65" s="1364"/>
      <c r="C65" s="1365"/>
      <c r="D65" s="1365"/>
      <c r="E65" s="1365"/>
      <c r="F65" s="1366"/>
      <c r="J65" s="520"/>
      <c r="K65" s="520"/>
      <c r="L65" s="520"/>
      <c r="M65" s="520"/>
      <c r="N65" s="520"/>
      <c r="O65" s="520"/>
      <c r="AB65" s="1364"/>
      <c r="AC65" s="1365"/>
      <c r="AD65" s="1365"/>
      <c r="AE65" s="1365"/>
      <c r="AF65" s="1366"/>
    </row>
    <row r="66" spans="2:32" ht="40.049999999999997" hidden="1" customHeight="1">
      <c r="B66" s="1364"/>
      <c r="C66" s="1365"/>
      <c r="D66" s="1365"/>
      <c r="E66" s="1365"/>
      <c r="F66" s="1366"/>
      <c r="J66" s="520"/>
      <c r="K66" s="520"/>
      <c r="L66" s="520"/>
      <c r="M66" s="520"/>
      <c r="N66" s="520"/>
      <c r="O66" s="520"/>
      <c r="AB66" s="1364"/>
      <c r="AC66" s="1365"/>
      <c r="AD66" s="1365"/>
      <c r="AE66" s="1365"/>
      <c r="AF66" s="1366"/>
    </row>
    <row r="67" spans="2:32" ht="40.049999999999997" hidden="1" customHeight="1">
      <c r="B67" s="1364"/>
      <c r="C67" s="1365"/>
      <c r="D67" s="1365"/>
      <c r="E67" s="1365"/>
      <c r="F67" s="1366"/>
      <c r="J67" s="520"/>
      <c r="K67" s="520"/>
      <c r="L67" s="520"/>
      <c r="M67" s="520"/>
      <c r="N67" s="520"/>
      <c r="O67" s="520"/>
      <c r="AB67" s="1364"/>
      <c r="AC67" s="1365"/>
      <c r="AD67" s="1365"/>
      <c r="AE67" s="1365"/>
      <c r="AF67" s="1366"/>
    </row>
    <row r="68" spans="2:32" ht="40.049999999999997" hidden="1" customHeight="1">
      <c r="B68" s="1364"/>
      <c r="C68" s="1365"/>
      <c r="D68" s="1365"/>
      <c r="E68" s="1365"/>
      <c r="F68" s="1366"/>
      <c r="AB68" s="1364"/>
      <c r="AC68" s="1365"/>
      <c r="AD68" s="1365"/>
      <c r="AE68" s="1365"/>
      <c r="AF68" s="1366"/>
    </row>
    <row r="69" spans="2:32" ht="40.049999999999997" customHeight="1">
      <c r="B69" s="1364"/>
      <c r="C69" s="1365"/>
      <c r="D69" s="1365"/>
      <c r="E69" s="1365"/>
      <c r="F69" s="1366"/>
      <c r="AB69" s="1364"/>
      <c r="AC69" s="1365"/>
      <c r="AD69" s="1365"/>
      <c r="AE69" s="1365"/>
      <c r="AF69" s="1366"/>
    </row>
    <row r="70" spans="2:32" ht="40.049999999999997" customHeight="1">
      <c r="B70" s="1364"/>
      <c r="C70" s="1365"/>
      <c r="D70" s="1365"/>
      <c r="E70" s="1365"/>
      <c r="F70" s="1366"/>
      <c r="AB70" s="1364"/>
      <c r="AC70" s="1365"/>
      <c r="AD70" s="1365"/>
      <c r="AE70" s="1365"/>
      <c r="AF70" s="1366"/>
    </row>
    <row r="71" spans="2:32" ht="40.049999999999997" customHeight="1">
      <c r="B71" s="1367"/>
      <c r="C71" s="1368"/>
      <c r="D71" s="1368"/>
      <c r="E71" s="1368"/>
      <c r="F71" s="1369"/>
      <c r="AB71" s="1367"/>
      <c r="AC71" s="1368"/>
      <c r="AD71" s="1368"/>
      <c r="AE71" s="1368"/>
      <c r="AF71" s="1369"/>
    </row>
    <row r="72" spans="2:32" ht="17.399999999999999" customHeight="1">
      <c r="B72" s="533"/>
      <c r="AB72" s="533"/>
    </row>
    <row r="73" spans="2:32" ht="57.6" customHeight="1">
      <c r="B73" s="520" t="s">
        <v>2930</v>
      </c>
      <c r="C73" s="520"/>
      <c r="AB73" s="520" t="s">
        <v>2373</v>
      </c>
      <c r="AC73" s="520"/>
    </row>
    <row r="74" spans="2:32" ht="40.049999999999997" customHeight="1">
      <c r="B74" s="537" t="s">
        <v>2374</v>
      </c>
      <c r="C74" s="531"/>
      <c r="D74" s="531"/>
      <c r="E74" s="531"/>
      <c r="F74" s="532"/>
      <c r="AB74" s="537" t="s">
        <v>2374</v>
      </c>
      <c r="AC74" s="531"/>
      <c r="AD74" s="531"/>
      <c r="AE74" s="531"/>
      <c r="AF74" s="532"/>
    </row>
    <row r="75" spans="2:32" ht="40.049999999999997" customHeight="1">
      <c r="B75" s="1364"/>
      <c r="C75" s="1365"/>
      <c r="D75" s="1365"/>
      <c r="E75" s="1365"/>
      <c r="F75" s="1366"/>
      <c r="AB75" s="1364"/>
      <c r="AC75" s="1365"/>
      <c r="AD75" s="1365"/>
      <c r="AE75" s="1365"/>
      <c r="AF75" s="1366"/>
    </row>
    <row r="76" spans="2:32" ht="40.049999999999997" customHeight="1">
      <c r="B76" s="1364"/>
      <c r="C76" s="1365"/>
      <c r="D76" s="1365"/>
      <c r="E76" s="1365"/>
      <c r="F76" s="1366"/>
      <c r="AB76" s="1364"/>
      <c r="AC76" s="1365"/>
      <c r="AD76" s="1365"/>
      <c r="AE76" s="1365"/>
      <c r="AF76" s="1366"/>
    </row>
    <row r="77" spans="2:32" ht="40.049999999999997" customHeight="1">
      <c r="B77" s="1364"/>
      <c r="C77" s="1365"/>
      <c r="D77" s="1365"/>
      <c r="E77" s="1365"/>
      <c r="F77" s="1366"/>
      <c r="AB77" s="1364"/>
      <c r="AC77" s="1365"/>
      <c r="AD77" s="1365"/>
      <c r="AE77" s="1365"/>
      <c r="AF77" s="1366"/>
    </row>
    <row r="78" spans="2:32" ht="40.049999999999997" customHeight="1">
      <c r="B78" s="1364"/>
      <c r="C78" s="1365"/>
      <c r="D78" s="1365"/>
      <c r="E78" s="1365"/>
      <c r="F78" s="1366"/>
      <c r="AB78" s="1364"/>
      <c r="AC78" s="1365"/>
      <c r="AD78" s="1365"/>
      <c r="AE78" s="1365"/>
      <c r="AF78" s="1366"/>
    </row>
    <row r="79" spans="2:32" ht="40.049999999999997" customHeight="1">
      <c r="B79" s="1364"/>
      <c r="C79" s="1365"/>
      <c r="D79" s="1365"/>
      <c r="E79" s="1365"/>
      <c r="F79" s="1366"/>
      <c r="AB79" s="1364"/>
      <c r="AC79" s="1365"/>
      <c r="AD79" s="1365"/>
      <c r="AE79" s="1365"/>
      <c r="AF79" s="1366"/>
    </row>
    <row r="80" spans="2:32" ht="40.049999999999997" customHeight="1">
      <c r="B80" s="1364"/>
      <c r="C80" s="1365"/>
      <c r="D80" s="1365"/>
      <c r="E80" s="1365"/>
      <c r="F80" s="1366"/>
      <c r="AB80" s="1364"/>
      <c r="AC80" s="1365"/>
      <c r="AD80" s="1365"/>
      <c r="AE80" s="1365"/>
      <c r="AF80" s="1366"/>
    </row>
    <row r="81" spans="2:32" ht="40.049999999999997" customHeight="1">
      <c r="B81" s="1364"/>
      <c r="C81" s="1365"/>
      <c r="D81" s="1365"/>
      <c r="E81" s="1365"/>
      <c r="F81" s="1366"/>
      <c r="AB81" s="1364"/>
      <c r="AC81" s="1365"/>
      <c r="AD81" s="1365"/>
      <c r="AE81" s="1365"/>
      <c r="AF81" s="1366"/>
    </row>
    <row r="82" spans="2:32" ht="40.049999999999997" customHeight="1">
      <c r="B82" s="1364"/>
      <c r="C82" s="1365"/>
      <c r="D82" s="1365"/>
      <c r="E82" s="1365"/>
      <c r="F82" s="1366"/>
      <c r="AB82" s="1364"/>
      <c r="AC82" s="1365"/>
      <c r="AD82" s="1365"/>
      <c r="AE82" s="1365"/>
      <c r="AF82" s="1366"/>
    </row>
    <row r="83" spans="2:32" ht="40.049999999999997" customHeight="1">
      <c r="B83" s="1364"/>
      <c r="C83" s="1365"/>
      <c r="D83" s="1365"/>
      <c r="E83" s="1365"/>
      <c r="F83" s="1366"/>
      <c r="AB83" s="1364"/>
      <c r="AC83" s="1365"/>
      <c r="AD83" s="1365"/>
      <c r="AE83" s="1365"/>
      <c r="AF83" s="1366"/>
    </row>
    <row r="84" spans="2:32" ht="40.049999999999997" customHeight="1">
      <c r="B84" s="1364"/>
      <c r="C84" s="1365"/>
      <c r="D84" s="1365"/>
      <c r="E84" s="1365"/>
      <c r="F84" s="1366"/>
      <c r="AB84" s="1364"/>
      <c r="AC84" s="1365"/>
      <c r="AD84" s="1365"/>
      <c r="AE84" s="1365"/>
      <c r="AF84" s="1366"/>
    </row>
    <row r="85" spans="2:32" ht="40.049999999999997" customHeight="1">
      <c r="B85" s="1364"/>
      <c r="C85" s="1365"/>
      <c r="D85" s="1365"/>
      <c r="E85" s="1365"/>
      <c r="F85" s="1366"/>
      <c r="AB85" s="1364"/>
      <c r="AC85" s="1365"/>
      <c r="AD85" s="1365"/>
      <c r="AE85" s="1365"/>
      <c r="AF85" s="1366"/>
    </row>
    <row r="86" spans="2:32" ht="40.049999999999997" customHeight="1">
      <c r="B86" s="1364"/>
      <c r="C86" s="1365"/>
      <c r="D86" s="1365"/>
      <c r="E86" s="1365"/>
      <c r="F86" s="1366"/>
      <c r="AB86" s="1364"/>
      <c r="AC86" s="1365"/>
      <c r="AD86" s="1365"/>
      <c r="AE86" s="1365"/>
      <c r="AF86" s="1366"/>
    </row>
    <row r="87" spans="2:32" ht="40.049999999999997" customHeight="1">
      <c r="B87" s="1364"/>
      <c r="C87" s="1365"/>
      <c r="D87" s="1365"/>
      <c r="E87" s="1365"/>
      <c r="F87" s="1366"/>
      <c r="J87" s="520"/>
      <c r="K87" s="520"/>
      <c r="L87" s="520"/>
      <c r="M87" s="520"/>
      <c r="N87" s="520"/>
      <c r="O87" s="520"/>
      <c r="AB87" s="1364"/>
      <c r="AC87" s="1365"/>
      <c r="AD87" s="1365"/>
      <c r="AE87" s="1365"/>
      <c r="AF87" s="1366"/>
    </row>
    <row r="88" spans="2:32" ht="40.049999999999997" hidden="1" customHeight="1">
      <c r="B88" s="1364"/>
      <c r="C88" s="1365"/>
      <c r="D88" s="1365"/>
      <c r="E88" s="1365"/>
      <c r="F88" s="1366"/>
      <c r="J88" s="520"/>
      <c r="K88" s="520"/>
      <c r="L88" s="520"/>
      <c r="M88" s="520"/>
      <c r="N88" s="520"/>
      <c r="O88" s="520"/>
      <c r="AB88" s="1364"/>
      <c r="AC88" s="1365"/>
      <c r="AD88" s="1365"/>
      <c r="AE88" s="1365"/>
      <c r="AF88" s="1366"/>
    </row>
    <row r="89" spans="2:32" ht="40.049999999999997" hidden="1" customHeight="1">
      <c r="B89" s="1364"/>
      <c r="C89" s="1365"/>
      <c r="D89" s="1365"/>
      <c r="E89" s="1365"/>
      <c r="F89" s="1366"/>
      <c r="J89" s="520"/>
      <c r="K89" s="520"/>
      <c r="L89" s="520"/>
      <c r="M89" s="520"/>
      <c r="N89" s="520"/>
      <c r="O89" s="520"/>
      <c r="AB89" s="1364"/>
      <c r="AC89" s="1365"/>
      <c r="AD89" s="1365"/>
      <c r="AE89" s="1365"/>
      <c r="AF89" s="1366"/>
    </row>
    <row r="90" spans="2:32" ht="40.049999999999997" hidden="1" customHeight="1">
      <c r="B90" s="1364"/>
      <c r="C90" s="1365"/>
      <c r="D90" s="1365"/>
      <c r="E90" s="1365"/>
      <c r="F90" s="1366"/>
      <c r="J90" s="520"/>
      <c r="K90" s="520"/>
      <c r="L90" s="520"/>
      <c r="M90" s="520"/>
      <c r="N90" s="520"/>
      <c r="O90" s="520"/>
      <c r="AB90" s="1364"/>
      <c r="AC90" s="1365"/>
      <c r="AD90" s="1365"/>
      <c r="AE90" s="1365"/>
      <c r="AF90" s="1366"/>
    </row>
    <row r="91" spans="2:32" ht="40.049999999999997" hidden="1" customHeight="1">
      <c r="B91" s="1364"/>
      <c r="C91" s="1365"/>
      <c r="D91" s="1365"/>
      <c r="E91" s="1365"/>
      <c r="F91" s="1366"/>
      <c r="AB91" s="1364"/>
      <c r="AC91" s="1365"/>
      <c r="AD91" s="1365"/>
      <c r="AE91" s="1365"/>
      <c r="AF91" s="1366"/>
    </row>
    <row r="92" spans="2:32" ht="40.049999999999997" customHeight="1">
      <c r="B92" s="1364"/>
      <c r="C92" s="1365"/>
      <c r="D92" s="1365"/>
      <c r="E92" s="1365"/>
      <c r="F92" s="1366"/>
      <c r="AB92" s="1364"/>
      <c r="AC92" s="1365"/>
      <c r="AD92" s="1365"/>
      <c r="AE92" s="1365"/>
      <c r="AF92" s="1366"/>
    </row>
    <row r="93" spans="2:32" ht="40.049999999999997" customHeight="1">
      <c r="B93" s="1364"/>
      <c r="C93" s="1365"/>
      <c r="D93" s="1365"/>
      <c r="E93" s="1365"/>
      <c r="F93" s="1366"/>
      <c r="AB93" s="1364"/>
      <c r="AC93" s="1365"/>
      <c r="AD93" s="1365"/>
      <c r="AE93" s="1365"/>
      <c r="AF93" s="1366"/>
    </row>
    <row r="94" spans="2:32" ht="40.049999999999997" customHeight="1">
      <c r="B94" s="1367"/>
      <c r="C94" s="1368"/>
      <c r="D94" s="1368"/>
      <c r="E94" s="1368"/>
      <c r="F94" s="1369"/>
      <c r="AB94" s="1367"/>
      <c r="AC94" s="1368"/>
      <c r="AD94" s="1368"/>
      <c r="AE94" s="1368"/>
      <c r="AF94" s="1369"/>
    </row>
    <row r="95" spans="2:32" ht="17.399999999999999" customHeight="1">
      <c r="B95" s="533"/>
      <c r="AB95" s="533"/>
    </row>
    <row r="96" spans="2:32" ht="57.6" customHeight="1">
      <c r="B96" s="520" t="s">
        <v>2931</v>
      </c>
      <c r="C96" s="520"/>
      <c r="AB96" s="520" t="s">
        <v>2375</v>
      </c>
      <c r="AC96" s="520"/>
    </row>
    <row r="97" spans="2:32" ht="40.049999999999997" customHeight="1">
      <c r="B97" s="537" t="s">
        <v>2376</v>
      </c>
      <c r="C97" s="531"/>
      <c r="D97" s="531"/>
      <c r="E97" s="531"/>
      <c r="F97" s="532"/>
      <c r="AB97" s="537" t="s">
        <v>2376</v>
      </c>
      <c r="AC97" s="531"/>
      <c r="AD97" s="531"/>
      <c r="AE97" s="531"/>
      <c r="AF97" s="532"/>
    </row>
    <row r="98" spans="2:32" ht="40.049999999999997" customHeight="1">
      <c r="B98" s="1364"/>
      <c r="C98" s="1365"/>
      <c r="D98" s="1365"/>
      <c r="E98" s="1365"/>
      <c r="F98" s="1366"/>
      <c r="AB98" s="1364" t="s">
        <v>2757</v>
      </c>
      <c r="AC98" s="1365"/>
      <c r="AD98" s="1365"/>
      <c r="AE98" s="1365"/>
      <c r="AF98" s="1366"/>
    </row>
    <row r="99" spans="2:32" ht="40.049999999999997" customHeight="1">
      <c r="B99" s="1364"/>
      <c r="C99" s="1365"/>
      <c r="D99" s="1365"/>
      <c r="E99" s="1365"/>
      <c r="F99" s="1366"/>
      <c r="AB99" s="1364"/>
      <c r="AC99" s="1365"/>
      <c r="AD99" s="1365"/>
      <c r="AE99" s="1365"/>
      <c r="AF99" s="1366"/>
    </row>
    <row r="100" spans="2:32" ht="40.049999999999997" customHeight="1">
      <c r="B100" s="1364"/>
      <c r="C100" s="1365"/>
      <c r="D100" s="1365"/>
      <c r="E100" s="1365"/>
      <c r="F100" s="1366"/>
      <c r="AB100" s="1364"/>
      <c r="AC100" s="1365"/>
      <c r="AD100" s="1365"/>
      <c r="AE100" s="1365"/>
      <c r="AF100" s="1366"/>
    </row>
    <row r="101" spans="2:32" ht="40.049999999999997" customHeight="1">
      <c r="B101" s="1364"/>
      <c r="C101" s="1365"/>
      <c r="D101" s="1365"/>
      <c r="E101" s="1365"/>
      <c r="F101" s="1366"/>
      <c r="AB101" s="1364"/>
      <c r="AC101" s="1365"/>
      <c r="AD101" s="1365"/>
      <c r="AE101" s="1365"/>
      <c r="AF101" s="1366"/>
    </row>
    <row r="102" spans="2:32" ht="40.049999999999997" customHeight="1">
      <c r="B102" s="1364"/>
      <c r="C102" s="1365"/>
      <c r="D102" s="1365"/>
      <c r="E102" s="1365"/>
      <c r="F102" s="1366"/>
      <c r="AB102" s="1364"/>
      <c r="AC102" s="1365"/>
      <c r="AD102" s="1365"/>
      <c r="AE102" s="1365"/>
      <c r="AF102" s="1366"/>
    </row>
    <row r="103" spans="2:32" ht="40.049999999999997" customHeight="1">
      <c r="B103" s="1364"/>
      <c r="C103" s="1365"/>
      <c r="D103" s="1365"/>
      <c r="E103" s="1365"/>
      <c r="F103" s="1366"/>
      <c r="AB103" s="1364"/>
      <c r="AC103" s="1365"/>
      <c r="AD103" s="1365"/>
      <c r="AE103" s="1365"/>
      <c r="AF103" s="1366"/>
    </row>
    <row r="104" spans="2:32" ht="40.049999999999997" customHeight="1">
      <c r="B104" s="1364"/>
      <c r="C104" s="1365"/>
      <c r="D104" s="1365"/>
      <c r="E104" s="1365"/>
      <c r="F104" s="1366"/>
      <c r="AB104" s="1364"/>
      <c r="AC104" s="1365"/>
      <c r="AD104" s="1365"/>
      <c r="AE104" s="1365"/>
      <c r="AF104" s="1366"/>
    </row>
    <row r="105" spans="2:32" ht="40.049999999999997" customHeight="1">
      <c r="B105" s="1364"/>
      <c r="C105" s="1365"/>
      <c r="D105" s="1365"/>
      <c r="E105" s="1365"/>
      <c r="F105" s="1366"/>
      <c r="AB105" s="1364"/>
      <c r="AC105" s="1365"/>
      <c r="AD105" s="1365"/>
      <c r="AE105" s="1365"/>
      <c r="AF105" s="1366"/>
    </row>
    <row r="106" spans="2:32" ht="40.049999999999997" customHeight="1">
      <c r="B106" s="1364"/>
      <c r="C106" s="1365"/>
      <c r="D106" s="1365"/>
      <c r="E106" s="1365"/>
      <c r="F106" s="1366"/>
      <c r="AB106" s="1364"/>
      <c r="AC106" s="1365"/>
      <c r="AD106" s="1365"/>
      <c r="AE106" s="1365"/>
      <c r="AF106" s="1366"/>
    </row>
    <row r="107" spans="2:32" ht="40.049999999999997" customHeight="1">
      <c r="B107" s="1364"/>
      <c r="C107" s="1365"/>
      <c r="D107" s="1365"/>
      <c r="E107" s="1365"/>
      <c r="F107" s="1366"/>
      <c r="AB107" s="1364"/>
      <c r="AC107" s="1365"/>
      <c r="AD107" s="1365"/>
      <c r="AE107" s="1365"/>
      <c r="AF107" s="1366"/>
    </row>
    <row r="108" spans="2:32" ht="40.049999999999997" customHeight="1">
      <c r="B108" s="1364"/>
      <c r="C108" s="1365"/>
      <c r="D108" s="1365"/>
      <c r="E108" s="1365"/>
      <c r="F108" s="1366"/>
      <c r="AB108" s="1364"/>
      <c r="AC108" s="1365"/>
      <c r="AD108" s="1365"/>
      <c r="AE108" s="1365"/>
      <c r="AF108" s="1366"/>
    </row>
    <row r="109" spans="2:32" ht="40.049999999999997" hidden="1" customHeight="1">
      <c r="B109" s="1364"/>
      <c r="C109" s="1365"/>
      <c r="D109" s="1365"/>
      <c r="E109" s="1365"/>
      <c r="F109" s="1366"/>
      <c r="AB109" s="1364"/>
      <c r="AC109" s="1365"/>
      <c r="AD109" s="1365"/>
      <c r="AE109" s="1365"/>
      <c r="AF109" s="1366"/>
    </row>
    <row r="110" spans="2:32" ht="40.049999999999997" hidden="1" customHeight="1">
      <c r="B110" s="1364"/>
      <c r="C110" s="1365"/>
      <c r="D110" s="1365"/>
      <c r="E110" s="1365"/>
      <c r="F110" s="1366"/>
      <c r="J110" s="520"/>
      <c r="K110" s="520"/>
      <c r="L110" s="520"/>
      <c r="M110" s="520"/>
      <c r="N110" s="520"/>
      <c r="O110" s="520"/>
      <c r="AB110" s="1364"/>
      <c r="AC110" s="1365"/>
      <c r="AD110" s="1365"/>
      <c r="AE110" s="1365"/>
      <c r="AF110" s="1366"/>
    </row>
    <row r="111" spans="2:32" ht="40.049999999999997" hidden="1" customHeight="1">
      <c r="B111" s="1364"/>
      <c r="C111" s="1365"/>
      <c r="D111" s="1365"/>
      <c r="E111" s="1365"/>
      <c r="F111" s="1366"/>
      <c r="J111" s="520"/>
      <c r="K111" s="520"/>
      <c r="L111" s="520"/>
      <c r="M111" s="520"/>
      <c r="N111" s="520"/>
      <c r="O111" s="520"/>
      <c r="AB111" s="1364"/>
      <c r="AC111" s="1365"/>
      <c r="AD111" s="1365"/>
      <c r="AE111" s="1365"/>
      <c r="AF111" s="1366"/>
    </row>
    <row r="112" spans="2:32" ht="40.049999999999997" hidden="1" customHeight="1">
      <c r="B112" s="1364"/>
      <c r="C112" s="1365"/>
      <c r="D112" s="1365"/>
      <c r="E112" s="1365"/>
      <c r="F112" s="1366"/>
      <c r="J112" s="520"/>
      <c r="K112" s="520"/>
      <c r="L112" s="520"/>
      <c r="M112" s="520"/>
      <c r="N112" s="520"/>
      <c r="O112" s="520"/>
      <c r="AB112" s="1364"/>
      <c r="AC112" s="1365"/>
      <c r="AD112" s="1365"/>
      <c r="AE112" s="1365"/>
      <c r="AF112" s="1366"/>
    </row>
    <row r="113" spans="2:32" ht="40.049999999999997" customHeight="1">
      <c r="B113" s="1364"/>
      <c r="C113" s="1365"/>
      <c r="D113" s="1365"/>
      <c r="E113" s="1365"/>
      <c r="F113" s="1366"/>
      <c r="J113" s="520"/>
      <c r="K113" s="520"/>
      <c r="L113" s="520"/>
      <c r="M113" s="520"/>
      <c r="N113" s="520"/>
      <c r="O113" s="520"/>
      <c r="AB113" s="1364"/>
      <c r="AC113" s="1365"/>
      <c r="AD113" s="1365"/>
      <c r="AE113" s="1365"/>
      <c r="AF113" s="1366"/>
    </row>
    <row r="114" spans="2:32" ht="40.049999999999997" customHeight="1">
      <c r="B114" s="1364"/>
      <c r="C114" s="1365"/>
      <c r="D114" s="1365"/>
      <c r="E114" s="1365"/>
      <c r="F114" s="1366"/>
      <c r="AB114" s="1364"/>
      <c r="AC114" s="1365"/>
      <c r="AD114" s="1365"/>
      <c r="AE114" s="1365"/>
      <c r="AF114" s="1366"/>
    </row>
    <row r="115" spans="2:32" ht="40.049999999999997" customHeight="1">
      <c r="B115" s="1364"/>
      <c r="C115" s="1365"/>
      <c r="D115" s="1365"/>
      <c r="E115" s="1365"/>
      <c r="F115" s="1366"/>
      <c r="AB115" s="1364"/>
      <c r="AC115" s="1365"/>
      <c r="AD115" s="1365"/>
      <c r="AE115" s="1365"/>
      <c r="AF115" s="1366"/>
    </row>
    <row r="116" spans="2:32" ht="40.049999999999997" customHeight="1">
      <c r="B116" s="1364"/>
      <c r="C116" s="1365"/>
      <c r="D116" s="1365"/>
      <c r="E116" s="1365"/>
      <c r="F116" s="1366"/>
      <c r="AB116" s="1364"/>
      <c r="AC116" s="1365"/>
      <c r="AD116" s="1365"/>
      <c r="AE116" s="1365"/>
      <c r="AF116" s="1366"/>
    </row>
    <row r="117" spans="2:32" ht="40.049999999999997" customHeight="1">
      <c r="B117" s="1367"/>
      <c r="C117" s="1368"/>
      <c r="D117" s="1368"/>
      <c r="E117" s="1368"/>
      <c r="F117" s="1369"/>
      <c r="AB117" s="1367"/>
      <c r="AC117" s="1368"/>
      <c r="AD117" s="1368"/>
      <c r="AE117" s="1368"/>
      <c r="AF117" s="1369"/>
    </row>
    <row r="118" spans="2:32" ht="28.8" customHeight="1">
      <c r="B118" s="533"/>
      <c r="AB118" s="533"/>
    </row>
    <row r="119" spans="2:32" ht="28.8" customHeight="1">
      <c r="B119" s="533"/>
      <c r="AB119" s="533"/>
    </row>
    <row r="120" spans="2:32" ht="28.8" customHeight="1">
      <c r="B120" s="533"/>
      <c r="AB120" s="533"/>
    </row>
    <row r="121" spans="2:32" ht="28.8" customHeight="1">
      <c r="B121" s="533"/>
      <c r="AB121" s="533"/>
    </row>
    <row r="122" spans="2:32" ht="28.8" customHeight="1">
      <c r="B122" s="533"/>
      <c r="AB122" s="533"/>
    </row>
    <row r="123" spans="2:32" ht="28.2" customHeight="1"/>
    <row r="124" spans="2:32" ht="28.2" customHeight="1"/>
  </sheetData>
  <sheetProtection algorithmName="SHA-512" hashValue="AGvwsG9gqCm0bnFH53ZU+7R8qRSWeaqFabuAi2SMuPLXTjyybf8ogyed1GMsQYvxrtWMYmLPGhlT3h8fg3SAIw==" saltValue="UpWFmVc9ITPeNNOxJOhyBA==" spinCount="100000" sheet="1" formatCells="0"/>
  <mergeCells count="12">
    <mergeCell ref="AB98:AF117"/>
    <mergeCell ref="AB18:AF25"/>
    <mergeCell ref="AB29:AF43"/>
    <mergeCell ref="AB46:AF48"/>
    <mergeCell ref="AB52:AF71"/>
    <mergeCell ref="AB75:AF94"/>
    <mergeCell ref="B75:F94"/>
    <mergeCell ref="B98:F117"/>
    <mergeCell ref="B18:F25"/>
    <mergeCell ref="B29:F43"/>
    <mergeCell ref="B46:F48"/>
    <mergeCell ref="B52:F71"/>
  </mergeCells>
  <phoneticPr fontId="72"/>
  <pageMargins left="0.70866141732283472" right="0.70866141732283472" top="0.74803149606299213" bottom="0.74803149606299213" header="0.31496062992125984" footer="0.31496062992125984"/>
  <pageSetup paperSize="9" orientation="portrait" blackAndWhite="1" r:id="rId1"/>
  <rowBreaks count="4" manualBreakCount="4">
    <brk id="26" max="7" man="1"/>
    <brk id="49" max="7" man="1"/>
    <brk id="72" max="7" man="1"/>
    <brk id="95" max="7" man="1"/>
  </row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8"/>
  <dimension ref="B1:M48"/>
  <sheetViews>
    <sheetView showGridLines="0" showZeros="0" view="pageBreakPreview" topLeftCell="A19" zoomScaleNormal="100" zoomScaleSheetLayoutView="100" workbookViewId="0">
      <selection activeCell="F41" sqref="F41"/>
    </sheetView>
  </sheetViews>
  <sheetFormatPr defaultColWidth="9" defaultRowHeight="13.2"/>
  <cols>
    <col min="1" max="1" width="0.5546875" style="2" customWidth="1"/>
    <col min="2" max="2" width="3.6640625" style="2" customWidth="1"/>
    <col min="3" max="3" width="4.6640625" style="2" customWidth="1"/>
    <col min="4" max="4" width="18.21875" style="2" customWidth="1"/>
    <col min="5" max="5" width="7.88671875" style="2" customWidth="1"/>
    <col min="6" max="6" width="15.6640625" style="2" customWidth="1"/>
    <col min="7" max="7" width="16.21875" style="2" customWidth="1"/>
    <col min="8" max="10" width="4.6640625" style="2" customWidth="1"/>
    <col min="11" max="11" width="0.88671875" style="2" customWidth="1"/>
    <col min="12" max="12" width="2.6640625" style="2" customWidth="1"/>
    <col min="13" max="13" width="9.5546875" style="2" bestFit="1" customWidth="1"/>
    <col min="14" max="16384" width="9" style="2"/>
  </cols>
  <sheetData>
    <row r="1" spans="2:13">
      <c r="B1" s="9" t="s">
        <v>2932</v>
      </c>
      <c r="C1" s="9"/>
    </row>
    <row r="2" spans="2:13" ht="6" customHeight="1"/>
    <row r="3" spans="2:13" ht="24" customHeight="1">
      <c r="B3" s="1380" t="s">
        <v>321</v>
      </c>
      <c r="C3" s="1380"/>
      <c r="D3" s="1380"/>
      <c r="E3" s="1380"/>
      <c r="F3" s="1380"/>
      <c r="G3" s="1380"/>
      <c r="H3" s="1380"/>
      <c r="I3" s="1380"/>
      <c r="J3" s="1380"/>
    </row>
    <row r="4" spans="2:13" ht="7.5" customHeight="1">
      <c r="B4" s="26"/>
      <c r="C4" s="26"/>
    </row>
    <row r="5" spans="2:13" ht="30" customHeight="1">
      <c r="B5" s="1404" t="s">
        <v>265</v>
      </c>
      <c r="C5" s="1405" t="s">
        <v>266</v>
      </c>
      <c r="D5" s="1405"/>
      <c r="E5" s="67" t="s">
        <v>267</v>
      </c>
      <c r="F5" s="68" t="s">
        <v>290</v>
      </c>
      <c r="G5" s="85" t="s">
        <v>289</v>
      </c>
      <c r="H5" s="1402" t="s">
        <v>288</v>
      </c>
      <c r="I5" s="1402"/>
      <c r="J5" s="1402"/>
    </row>
    <row r="6" spans="2:13" ht="15" customHeight="1">
      <c r="B6" s="1404"/>
      <c r="C6" s="1405"/>
      <c r="D6" s="1405"/>
      <c r="E6" s="69" t="s">
        <v>285</v>
      </c>
      <c r="F6" s="102" t="s">
        <v>2428</v>
      </c>
      <c r="G6" s="70" t="str">
        <f>IF(F6="kg/h","MJ/kg","MJ/N㎥")</f>
        <v>MJ/N㎥</v>
      </c>
      <c r="H6" s="1403" t="s">
        <v>287</v>
      </c>
      <c r="I6" s="1403"/>
      <c r="J6" s="1403"/>
      <c r="M6" s="87" t="s">
        <v>443</v>
      </c>
    </row>
    <row r="7" spans="2:13" ht="16.05" customHeight="1">
      <c r="B7" s="1404"/>
      <c r="C7" s="1404" t="s">
        <v>268</v>
      </c>
      <c r="D7" s="64" t="s">
        <v>269</v>
      </c>
      <c r="E7" s="103" t="str">
        <f>IFERROR(F7/SUM($F$7:$F$19,$F$24:$F$41)*100,"")</f>
        <v/>
      </c>
      <c r="F7" s="99"/>
      <c r="G7" s="99"/>
      <c r="H7" s="1385">
        <f>F7*G7</f>
        <v>0</v>
      </c>
      <c r="I7" s="1385"/>
      <c r="J7" s="1385"/>
    </row>
    <row r="8" spans="2:13" ht="16.05" customHeight="1">
      <c r="B8" s="1404"/>
      <c r="C8" s="1404"/>
      <c r="D8" s="65" t="s">
        <v>270</v>
      </c>
      <c r="E8" s="104" t="str">
        <f t="shared" ref="E8:E19" si="0">IFERROR(F8/SUM($F$7:$F$19,$F$24:$F$41)*100,"")</f>
        <v/>
      </c>
      <c r="F8" s="100"/>
      <c r="G8" s="100"/>
      <c r="H8" s="1381">
        <f t="shared" ref="H8:H19" si="1">F8*G8</f>
        <v>0</v>
      </c>
      <c r="I8" s="1381"/>
      <c r="J8" s="1381"/>
    </row>
    <row r="9" spans="2:13" ht="16.05" customHeight="1">
      <c r="B9" s="1404"/>
      <c r="C9" s="1404"/>
      <c r="D9" s="66" t="s">
        <v>271</v>
      </c>
      <c r="E9" s="105" t="str">
        <f t="shared" si="0"/>
        <v/>
      </c>
      <c r="F9" s="101"/>
      <c r="G9" s="101"/>
      <c r="H9" s="1396">
        <f t="shared" si="1"/>
        <v>0</v>
      </c>
      <c r="I9" s="1396"/>
      <c r="J9" s="1396"/>
    </row>
    <row r="10" spans="2:13" ht="16.05" customHeight="1">
      <c r="B10" s="1404"/>
      <c r="C10" s="1404" t="s">
        <v>282</v>
      </c>
      <c r="D10" s="64" t="s">
        <v>272</v>
      </c>
      <c r="E10" s="103" t="str">
        <f t="shared" si="0"/>
        <v/>
      </c>
      <c r="F10" s="99"/>
      <c r="G10" s="99"/>
      <c r="H10" s="1385">
        <f t="shared" si="1"/>
        <v>0</v>
      </c>
      <c r="I10" s="1385"/>
      <c r="J10" s="1385"/>
    </row>
    <row r="11" spans="2:13" ht="16.05" customHeight="1">
      <c r="B11" s="1404"/>
      <c r="C11" s="1404"/>
      <c r="D11" s="65" t="s">
        <v>273</v>
      </c>
      <c r="E11" s="104" t="str">
        <f>IFERROR(F11/SUM($F$7:$F$19,$F$24:$F$41)*100,"")</f>
        <v/>
      </c>
      <c r="F11" s="100"/>
      <c r="G11" s="100"/>
      <c r="H11" s="1381">
        <f t="shared" si="1"/>
        <v>0</v>
      </c>
      <c r="I11" s="1381"/>
      <c r="J11" s="1381"/>
    </row>
    <row r="12" spans="2:13" ht="16.05" customHeight="1">
      <c r="B12" s="1404"/>
      <c r="C12" s="1404"/>
      <c r="D12" s="65" t="s">
        <v>274</v>
      </c>
      <c r="E12" s="104" t="str">
        <f t="shared" si="0"/>
        <v/>
      </c>
      <c r="F12" s="100"/>
      <c r="G12" s="100"/>
      <c r="H12" s="1381">
        <f t="shared" si="1"/>
        <v>0</v>
      </c>
      <c r="I12" s="1381"/>
      <c r="J12" s="1381"/>
    </row>
    <row r="13" spans="2:13" ht="16.05" customHeight="1">
      <c r="B13" s="1404"/>
      <c r="C13" s="1404"/>
      <c r="D13" s="65" t="s">
        <v>3088</v>
      </c>
      <c r="E13" s="104" t="str">
        <f t="shared" si="0"/>
        <v/>
      </c>
      <c r="F13" s="100"/>
      <c r="G13" s="100"/>
      <c r="H13" s="1381">
        <f t="shared" si="1"/>
        <v>0</v>
      </c>
      <c r="I13" s="1381"/>
      <c r="J13" s="1381"/>
    </row>
    <row r="14" spans="2:13" ht="16.05" customHeight="1">
      <c r="B14" s="1404"/>
      <c r="C14" s="1404"/>
      <c r="D14" s="66" t="s">
        <v>276</v>
      </c>
      <c r="E14" s="105" t="str">
        <f t="shared" si="0"/>
        <v/>
      </c>
      <c r="F14" s="101"/>
      <c r="G14" s="101"/>
      <c r="H14" s="1396">
        <f t="shared" si="1"/>
        <v>0</v>
      </c>
      <c r="I14" s="1396"/>
      <c r="J14" s="1396"/>
    </row>
    <row r="15" spans="2:13" ht="16.05" customHeight="1">
      <c r="B15" s="1404"/>
      <c r="C15" s="1394" t="s">
        <v>283</v>
      </c>
      <c r="D15" s="64" t="s">
        <v>277</v>
      </c>
      <c r="E15" s="103" t="str">
        <f t="shared" si="0"/>
        <v/>
      </c>
      <c r="F15" s="99"/>
      <c r="G15" s="99"/>
      <c r="H15" s="1385">
        <f t="shared" si="1"/>
        <v>0</v>
      </c>
      <c r="I15" s="1385"/>
      <c r="J15" s="1385"/>
    </row>
    <row r="16" spans="2:13" ht="16.05" customHeight="1">
      <c r="B16" s="1404"/>
      <c r="C16" s="1395"/>
      <c r="D16" s="66" t="s">
        <v>278</v>
      </c>
      <c r="E16" s="105" t="str">
        <f t="shared" si="0"/>
        <v/>
      </c>
      <c r="F16" s="101"/>
      <c r="G16" s="101"/>
      <c r="H16" s="1396">
        <f t="shared" si="1"/>
        <v>0</v>
      </c>
      <c r="I16" s="1396"/>
      <c r="J16" s="1396"/>
    </row>
    <row r="17" spans="2:10" ht="16.05" customHeight="1">
      <c r="B17" s="1404"/>
      <c r="C17" s="1404" t="s">
        <v>284</v>
      </c>
      <c r="D17" s="64" t="s">
        <v>279</v>
      </c>
      <c r="E17" s="103" t="str">
        <f t="shared" si="0"/>
        <v/>
      </c>
      <c r="F17" s="99"/>
      <c r="G17" s="99"/>
      <c r="H17" s="1385">
        <f t="shared" si="1"/>
        <v>0</v>
      </c>
      <c r="I17" s="1385"/>
      <c r="J17" s="1385"/>
    </row>
    <row r="18" spans="2:10" ht="16.05" customHeight="1">
      <c r="B18" s="1404"/>
      <c r="C18" s="1404"/>
      <c r="D18" s="65" t="s">
        <v>280</v>
      </c>
      <c r="E18" s="104" t="str">
        <f t="shared" si="0"/>
        <v/>
      </c>
      <c r="F18" s="100"/>
      <c r="G18" s="100"/>
      <c r="H18" s="1381">
        <f t="shared" si="1"/>
        <v>0</v>
      </c>
      <c r="I18" s="1381"/>
      <c r="J18" s="1381"/>
    </row>
    <row r="19" spans="2:10" ht="16.05" customHeight="1" thickBot="1">
      <c r="B19" s="1404"/>
      <c r="C19" s="1404"/>
      <c r="D19" s="66" t="s">
        <v>281</v>
      </c>
      <c r="E19" s="105" t="str">
        <f t="shared" si="0"/>
        <v/>
      </c>
      <c r="F19" s="101"/>
      <c r="G19" s="101"/>
      <c r="H19" s="1399">
        <f t="shared" si="1"/>
        <v>0</v>
      </c>
      <c r="I19" s="1399"/>
      <c r="J19" s="1399"/>
    </row>
    <row r="20" spans="2:10" ht="24" customHeight="1" thickBot="1">
      <c r="E20" s="71"/>
      <c r="F20" s="71"/>
      <c r="G20" s="71"/>
      <c r="H20" s="72" t="s">
        <v>441</v>
      </c>
      <c r="I20" s="1400">
        <f>SUM(H7:J19)</f>
        <v>0</v>
      </c>
      <c r="J20" s="1401"/>
    </row>
    <row r="22" spans="2:10" ht="26.4">
      <c r="B22" s="1404" t="s">
        <v>296</v>
      </c>
      <c r="C22" s="1405" t="s">
        <v>266</v>
      </c>
      <c r="D22" s="1405"/>
      <c r="E22" s="67" t="s">
        <v>267</v>
      </c>
      <c r="F22" s="68" t="s">
        <v>292</v>
      </c>
      <c r="G22" s="85" t="s">
        <v>293</v>
      </c>
      <c r="H22" s="1402" t="s">
        <v>294</v>
      </c>
      <c r="I22" s="1402"/>
      <c r="J22" s="1402"/>
    </row>
    <row r="23" spans="2:10" ht="18" customHeight="1">
      <c r="B23" s="1404"/>
      <c r="C23" s="1405"/>
      <c r="D23" s="1405"/>
      <c r="E23" s="69" t="s">
        <v>285</v>
      </c>
      <c r="F23" s="70" t="str">
        <f>F6</f>
        <v>MJ/N㎥</v>
      </c>
      <c r="G23" s="70" t="str">
        <f>G6</f>
        <v>MJ/N㎥</v>
      </c>
      <c r="H23" s="1403" t="s">
        <v>287</v>
      </c>
      <c r="I23" s="1403"/>
      <c r="J23" s="1403"/>
    </row>
    <row r="24" spans="2:10" ht="16.05" customHeight="1">
      <c r="B24" s="1404"/>
      <c r="C24" s="1382" t="s">
        <v>297</v>
      </c>
      <c r="D24" s="64" t="s">
        <v>302</v>
      </c>
      <c r="E24" s="103" t="str">
        <f t="shared" ref="E24:E41" si="2">IFERROR(F24/SUM($F$7:$F$19,$F$24:$F$41)*100,"")</f>
        <v/>
      </c>
      <c r="F24" s="99"/>
      <c r="G24" s="99"/>
      <c r="H24" s="1385">
        <f t="shared" ref="H24:H41" si="3">F24*G24</f>
        <v>0</v>
      </c>
      <c r="I24" s="1385"/>
      <c r="J24" s="1385"/>
    </row>
    <row r="25" spans="2:10" ht="16.05" customHeight="1">
      <c r="B25" s="1404"/>
      <c r="C25" s="1383"/>
      <c r="D25" s="65" t="s">
        <v>303</v>
      </c>
      <c r="E25" s="104" t="str">
        <f>IFERROR(F25/SUM($F$7:$F$19,$F$24:$F$41)*100,"")</f>
        <v/>
      </c>
      <c r="F25" s="100"/>
      <c r="G25" s="100"/>
      <c r="H25" s="1381">
        <f t="shared" si="3"/>
        <v>0</v>
      </c>
      <c r="I25" s="1381"/>
      <c r="J25" s="1381"/>
    </row>
    <row r="26" spans="2:10" ht="16.05" customHeight="1">
      <c r="B26" s="1404"/>
      <c r="C26" s="1383"/>
      <c r="D26" s="73" t="s">
        <v>304</v>
      </c>
      <c r="E26" s="104" t="str">
        <f>IFERROR(F26/SUM($F$7:$F$19,$F$24:$F$41)*100,"")</f>
        <v/>
      </c>
      <c r="F26" s="100"/>
      <c r="G26" s="100"/>
      <c r="H26" s="1399">
        <f>F26*G26</f>
        <v>0</v>
      </c>
      <c r="I26" s="1399"/>
      <c r="J26" s="1399"/>
    </row>
    <row r="27" spans="2:10" ht="16.05" customHeight="1">
      <c r="B27" s="1404"/>
      <c r="C27" s="1383"/>
      <c r="D27" s="65" t="s">
        <v>298</v>
      </c>
      <c r="E27" s="104" t="str">
        <f t="shared" si="2"/>
        <v/>
      </c>
      <c r="F27" s="100"/>
      <c r="G27" s="100"/>
      <c r="H27" s="1381">
        <f t="shared" si="3"/>
        <v>0</v>
      </c>
      <c r="I27" s="1381"/>
      <c r="J27" s="1381"/>
    </row>
    <row r="28" spans="2:10" ht="16.05" customHeight="1">
      <c r="B28" s="1404"/>
      <c r="C28" s="1383"/>
      <c r="D28" s="65" t="s">
        <v>305</v>
      </c>
      <c r="E28" s="104" t="str">
        <f t="shared" si="2"/>
        <v/>
      </c>
      <c r="F28" s="100"/>
      <c r="G28" s="100"/>
      <c r="H28" s="1381">
        <f t="shared" si="3"/>
        <v>0</v>
      </c>
      <c r="I28" s="1381"/>
      <c r="J28" s="1381"/>
    </row>
    <row r="29" spans="2:10" ht="16.05" customHeight="1">
      <c r="B29" s="1404"/>
      <c r="C29" s="1383"/>
      <c r="D29" s="65" t="s">
        <v>299</v>
      </c>
      <c r="E29" s="104" t="str">
        <f t="shared" si="2"/>
        <v/>
      </c>
      <c r="F29" s="100"/>
      <c r="G29" s="100"/>
      <c r="H29" s="1381">
        <f t="shared" si="3"/>
        <v>0</v>
      </c>
      <c r="I29" s="1381"/>
      <c r="J29" s="1381"/>
    </row>
    <row r="30" spans="2:10" ht="16.05" customHeight="1">
      <c r="B30" s="1404"/>
      <c r="C30" s="1383"/>
      <c r="D30" s="65" t="s">
        <v>301</v>
      </c>
      <c r="E30" s="104" t="str">
        <f t="shared" si="2"/>
        <v/>
      </c>
      <c r="F30" s="100"/>
      <c r="G30" s="100"/>
      <c r="H30" s="1381">
        <f t="shared" si="3"/>
        <v>0</v>
      </c>
      <c r="I30" s="1381"/>
      <c r="J30" s="1381"/>
    </row>
    <row r="31" spans="2:10" ht="16.05" customHeight="1">
      <c r="B31" s="1404"/>
      <c r="C31" s="1383"/>
      <c r="D31" s="65" t="s">
        <v>300</v>
      </c>
      <c r="E31" s="104" t="str">
        <f t="shared" si="2"/>
        <v/>
      </c>
      <c r="F31" s="100"/>
      <c r="G31" s="100"/>
      <c r="H31" s="1381">
        <f t="shared" si="3"/>
        <v>0</v>
      </c>
      <c r="I31" s="1381"/>
      <c r="J31" s="1381"/>
    </row>
    <row r="32" spans="2:10" ht="16.05" customHeight="1">
      <c r="B32" s="1404"/>
      <c r="C32" s="1383"/>
      <c r="D32" s="65" t="s">
        <v>306</v>
      </c>
      <c r="E32" s="104" t="str">
        <f t="shared" si="2"/>
        <v/>
      </c>
      <c r="F32" s="100"/>
      <c r="G32" s="100"/>
      <c r="H32" s="1381">
        <f t="shared" si="3"/>
        <v>0</v>
      </c>
      <c r="I32" s="1381"/>
      <c r="J32" s="1381"/>
    </row>
    <row r="33" spans="2:13" ht="16.05" customHeight="1">
      <c r="B33" s="1404"/>
      <c r="C33" s="1384"/>
      <c r="D33" s="66" t="s">
        <v>307</v>
      </c>
      <c r="E33" s="105" t="str">
        <f t="shared" si="2"/>
        <v/>
      </c>
      <c r="F33" s="101"/>
      <c r="G33" s="101"/>
      <c r="H33" s="1396">
        <f t="shared" si="3"/>
        <v>0</v>
      </c>
      <c r="I33" s="1396"/>
      <c r="J33" s="1396"/>
    </row>
    <row r="34" spans="2:13" ht="16.05" customHeight="1">
      <c r="B34" s="1404"/>
      <c r="C34" s="1394" t="s">
        <v>308</v>
      </c>
      <c r="D34" s="64" t="s">
        <v>309</v>
      </c>
      <c r="E34" s="103" t="str">
        <f t="shared" si="2"/>
        <v/>
      </c>
      <c r="F34" s="99"/>
      <c r="G34" s="99"/>
      <c r="H34" s="1385">
        <f t="shared" si="3"/>
        <v>0</v>
      </c>
      <c r="I34" s="1385"/>
      <c r="J34" s="1385"/>
    </row>
    <row r="35" spans="2:13" ht="16.05" customHeight="1">
      <c r="B35" s="1404"/>
      <c r="C35" s="1395"/>
      <c r="D35" s="66" t="s">
        <v>310</v>
      </c>
      <c r="E35" s="105" t="str">
        <f t="shared" si="2"/>
        <v/>
      </c>
      <c r="F35" s="101"/>
      <c r="G35" s="101"/>
      <c r="H35" s="1396">
        <f t="shared" si="3"/>
        <v>0</v>
      </c>
      <c r="I35" s="1396"/>
      <c r="J35" s="1396"/>
    </row>
    <row r="36" spans="2:13" ht="16.05" customHeight="1">
      <c r="B36" s="1404"/>
      <c r="C36" s="1382" t="s">
        <v>283</v>
      </c>
      <c r="D36" s="64" t="s">
        <v>312</v>
      </c>
      <c r="E36" s="103" t="str">
        <f t="shared" si="2"/>
        <v/>
      </c>
      <c r="F36" s="99"/>
      <c r="G36" s="99"/>
      <c r="H36" s="1385">
        <f t="shared" si="3"/>
        <v>0</v>
      </c>
      <c r="I36" s="1385"/>
      <c r="J36" s="1385"/>
    </row>
    <row r="37" spans="2:13" ht="16.05" customHeight="1">
      <c r="B37" s="1404"/>
      <c r="C37" s="1386"/>
      <c r="D37" s="65" t="s">
        <v>313</v>
      </c>
      <c r="E37" s="104" t="str">
        <f t="shared" si="2"/>
        <v/>
      </c>
      <c r="F37" s="100"/>
      <c r="G37" s="100"/>
      <c r="H37" s="1381">
        <f t="shared" si="3"/>
        <v>0</v>
      </c>
      <c r="I37" s="1381"/>
      <c r="J37" s="1381"/>
    </row>
    <row r="38" spans="2:13" ht="16.05" customHeight="1">
      <c r="B38" s="1404"/>
      <c r="C38" s="1386"/>
      <c r="D38" s="65" t="s">
        <v>314</v>
      </c>
      <c r="E38" s="104" t="str">
        <f t="shared" si="2"/>
        <v/>
      </c>
      <c r="F38" s="100"/>
      <c r="G38" s="100"/>
      <c r="H38" s="1381">
        <f t="shared" si="3"/>
        <v>0</v>
      </c>
      <c r="I38" s="1381"/>
      <c r="J38" s="1381"/>
    </row>
    <row r="39" spans="2:13" ht="16.05" customHeight="1">
      <c r="B39" s="1404"/>
      <c r="C39" s="1387"/>
      <c r="D39" s="66" t="s">
        <v>315</v>
      </c>
      <c r="E39" s="105" t="str">
        <f t="shared" si="2"/>
        <v/>
      </c>
      <c r="F39" s="101"/>
      <c r="G39" s="101"/>
      <c r="H39" s="1396">
        <f t="shared" si="3"/>
        <v>0</v>
      </c>
      <c r="I39" s="1396"/>
      <c r="J39" s="1396"/>
    </row>
    <row r="40" spans="2:13" ht="16.05" customHeight="1">
      <c r="B40" s="1404"/>
      <c r="C40" s="1397" t="s">
        <v>284</v>
      </c>
      <c r="D40" s="64" t="s">
        <v>311</v>
      </c>
      <c r="E40" s="103" t="str">
        <f t="shared" si="2"/>
        <v/>
      </c>
      <c r="F40" s="99"/>
      <c r="G40" s="99"/>
      <c r="H40" s="1385">
        <f t="shared" si="3"/>
        <v>0</v>
      </c>
      <c r="I40" s="1385"/>
      <c r="J40" s="1385"/>
    </row>
    <row r="41" spans="2:13" ht="16.05" customHeight="1" thickBot="1">
      <c r="B41" s="1404"/>
      <c r="C41" s="1398"/>
      <c r="D41" s="66" t="s">
        <v>281</v>
      </c>
      <c r="E41" s="105" t="str">
        <f t="shared" si="2"/>
        <v/>
      </c>
      <c r="F41" s="101"/>
      <c r="G41" s="101"/>
      <c r="H41" s="1399">
        <f t="shared" si="3"/>
        <v>0</v>
      </c>
      <c r="I41" s="1399"/>
      <c r="J41" s="1399"/>
    </row>
    <row r="42" spans="2:13" ht="7.5" customHeight="1">
      <c r="B42" s="74"/>
      <c r="C42" s="75"/>
      <c r="D42" s="76"/>
      <c r="E42" s="106"/>
      <c r="F42" s="106"/>
      <c r="G42" s="106"/>
      <c r="H42" s="1388" t="s">
        <v>442</v>
      </c>
      <c r="I42" s="1390">
        <f>SUM(H24:J41)</f>
        <v>0</v>
      </c>
      <c r="J42" s="1391"/>
    </row>
    <row r="43" spans="2:13" ht="18" customHeight="1" thickBot="1">
      <c r="C43" s="814" t="s">
        <v>316</v>
      </c>
      <c r="D43" s="815"/>
      <c r="E43" s="108">
        <f>SUM(E7:E19,E24:E41)</f>
        <v>0</v>
      </c>
      <c r="F43" s="107"/>
      <c r="G43" s="107"/>
      <c r="H43" s="1389"/>
      <c r="I43" s="1392"/>
      <c r="J43" s="1393"/>
    </row>
    <row r="44" spans="2:13" ht="4.2" customHeight="1"/>
    <row r="46" spans="2:13" ht="24" customHeight="1" thickBot="1">
      <c r="B46" s="1380" t="s">
        <v>320</v>
      </c>
      <c r="C46" s="1380"/>
      <c r="D46" s="1380"/>
      <c r="G46" s="1379" t="s">
        <v>319</v>
      </c>
      <c r="H46" s="1379"/>
      <c r="I46" s="1379"/>
      <c r="J46" s="1379"/>
    </row>
    <row r="47" spans="2:13" ht="24" customHeight="1" thickTop="1" thickBot="1">
      <c r="G47" s="78" t="s">
        <v>318</v>
      </c>
      <c r="H47" s="1377">
        <f>IF(I20=0,0,I20/(I20+I42)*100)</f>
        <v>0</v>
      </c>
      <c r="I47" s="1378"/>
      <c r="J47" s="77" t="s">
        <v>285</v>
      </c>
      <c r="M47" s="48" t="s">
        <v>362</v>
      </c>
    </row>
    <row r="48" spans="2:13" ht="13.8" thickTop="1">
      <c r="B48" s="2" t="s">
        <v>2690</v>
      </c>
    </row>
  </sheetData>
  <sheetProtection algorithmName="SHA-512" hashValue="J5yudy8pUAExQ02jrjnsM5Cj7bBtchUcEpjT42F2rKw4Oi54mMVDQ1SFvYUnATxvvfGIWkUria6sJJ5k3ACEAw==" saltValue="UmXEL0h79yNo5S0ZZPu1dA==" spinCount="100000" sheet="1" formatCells="0"/>
  <mergeCells count="55">
    <mergeCell ref="B22:B41"/>
    <mergeCell ref="C22:D23"/>
    <mergeCell ref="H22:J22"/>
    <mergeCell ref="H23:J23"/>
    <mergeCell ref="H11:J11"/>
    <mergeCell ref="H12:J12"/>
    <mergeCell ref="H13:J13"/>
    <mergeCell ref="H14:J14"/>
    <mergeCell ref="H15:J15"/>
    <mergeCell ref="H16:J16"/>
    <mergeCell ref="C10:C14"/>
    <mergeCell ref="C15:C16"/>
    <mergeCell ref="C17:C19"/>
    <mergeCell ref="B5:B19"/>
    <mergeCell ref="C5:D6"/>
    <mergeCell ref="H17:J17"/>
    <mergeCell ref="H18:J18"/>
    <mergeCell ref="H19:J19"/>
    <mergeCell ref="B3:J3"/>
    <mergeCell ref="I20:J20"/>
    <mergeCell ref="H5:J5"/>
    <mergeCell ref="H6:J6"/>
    <mergeCell ref="H7:J7"/>
    <mergeCell ref="H8:J8"/>
    <mergeCell ref="H9:J9"/>
    <mergeCell ref="H10:J10"/>
    <mergeCell ref="C7:C9"/>
    <mergeCell ref="C40:C41"/>
    <mergeCell ref="H40:J40"/>
    <mergeCell ref="H39:J39"/>
    <mergeCell ref="H41:J41"/>
    <mergeCell ref="H24:J24"/>
    <mergeCell ref="H25:J25"/>
    <mergeCell ref="H26:J26"/>
    <mergeCell ref="H27:J27"/>
    <mergeCell ref="H30:J30"/>
    <mergeCell ref="H31:J31"/>
    <mergeCell ref="H32:J32"/>
    <mergeCell ref="H33:J33"/>
    <mergeCell ref="C43:D43"/>
    <mergeCell ref="H47:I47"/>
    <mergeCell ref="G46:J46"/>
    <mergeCell ref="B46:D46"/>
    <mergeCell ref="H28:J28"/>
    <mergeCell ref="H29:J29"/>
    <mergeCell ref="C24:C33"/>
    <mergeCell ref="H36:J36"/>
    <mergeCell ref="H37:J37"/>
    <mergeCell ref="H38:J38"/>
    <mergeCell ref="C36:C39"/>
    <mergeCell ref="H42:H43"/>
    <mergeCell ref="I42:J43"/>
    <mergeCell ref="C34:C35"/>
    <mergeCell ref="H34:J34"/>
    <mergeCell ref="H35:J35"/>
  </mergeCells>
  <phoneticPr fontId="26"/>
  <dataValidations count="1">
    <dataValidation type="list" allowBlank="1" showInputMessage="1" showErrorMessage="1" sqref="F6" xr:uid="{00000000-0002-0000-1300-000000000000}">
      <formula1>"kg/h,MJ/N㎥"</formula1>
    </dataValidation>
  </dataValidations>
  <pageMargins left="0.70866141732283472" right="0.70866141732283472" top="0.74803149606299213" bottom="0.74803149606299213" header="0.31496062992125984" footer="0.31496062992125984"/>
  <pageSetup paperSize="9" orientation="portrait" blackAndWhite="1"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9"/>
  <dimension ref="B1:M50"/>
  <sheetViews>
    <sheetView showGridLines="0" showZeros="0" view="pageBreakPreview" zoomScaleNormal="100" zoomScaleSheetLayoutView="100" workbookViewId="0">
      <selection activeCell="L1" sqref="L1:L2"/>
    </sheetView>
  </sheetViews>
  <sheetFormatPr defaultColWidth="9" defaultRowHeight="13.2"/>
  <cols>
    <col min="1" max="1" width="1.21875" style="2" customWidth="1"/>
    <col min="2" max="2" width="3.6640625" style="2" customWidth="1"/>
    <col min="3" max="3" width="4.6640625" style="2" customWidth="1"/>
    <col min="4" max="4" width="18.21875" style="2" customWidth="1"/>
    <col min="5" max="5" width="7.77734375" style="2" customWidth="1"/>
    <col min="6" max="6" width="15.6640625" style="2" customWidth="1"/>
    <col min="7" max="7" width="16.33203125" style="2" customWidth="1"/>
    <col min="8" max="10" width="5.109375" style="2" customWidth="1"/>
    <col min="11" max="11" width="0.77734375" style="2" customWidth="1"/>
    <col min="12" max="12" width="2.6640625" style="2" customWidth="1"/>
    <col min="13" max="16384" width="9" style="2"/>
  </cols>
  <sheetData>
    <row r="1" spans="2:13">
      <c r="B1" s="9" t="s">
        <v>2933</v>
      </c>
      <c r="C1" s="9"/>
    </row>
    <row r="2" spans="2:13" ht="6" customHeight="1"/>
    <row r="3" spans="2:13" ht="21" customHeight="1">
      <c r="B3" s="1380" t="s">
        <v>322</v>
      </c>
      <c r="C3" s="1380"/>
      <c r="D3" s="1380"/>
      <c r="E3" s="1380"/>
      <c r="F3" s="1380"/>
      <c r="G3" s="1380"/>
      <c r="H3" s="1380"/>
      <c r="I3" s="1380"/>
      <c r="J3" s="1380"/>
    </row>
    <row r="4" spans="2:13" ht="7.5" customHeight="1">
      <c r="B4" s="26"/>
      <c r="C4" s="26"/>
    </row>
    <row r="5" spans="2:13" ht="28.05" customHeight="1">
      <c r="B5" s="1404" t="s">
        <v>265</v>
      </c>
      <c r="C5" s="1405" t="s">
        <v>266</v>
      </c>
      <c r="D5" s="1405"/>
      <c r="E5" s="67" t="s">
        <v>267</v>
      </c>
      <c r="F5" s="68" t="s">
        <v>323</v>
      </c>
      <c r="G5" s="85" t="s">
        <v>324</v>
      </c>
      <c r="H5" s="1402" t="s">
        <v>325</v>
      </c>
      <c r="I5" s="1402"/>
      <c r="J5" s="1402"/>
    </row>
    <row r="6" spans="2:13" ht="15" customHeight="1">
      <c r="B6" s="1404"/>
      <c r="C6" s="1405"/>
      <c r="D6" s="1405"/>
      <c r="E6" s="69" t="s">
        <v>285</v>
      </c>
      <c r="F6" s="184" t="s">
        <v>286</v>
      </c>
      <c r="G6" s="70" t="str">
        <f>IF(F6="kg/h","MJ/kg","MJ/N㎥")</f>
        <v>MJ/kg</v>
      </c>
      <c r="H6" s="1403" t="s">
        <v>287</v>
      </c>
      <c r="I6" s="1403"/>
      <c r="J6" s="1403"/>
      <c r="M6" s="87" t="s">
        <v>443</v>
      </c>
    </row>
    <row r="7" spans="2:13" ht="16.05" customHeight="1">
      <c r="B7" s="1404"/>
      <c r="C7" s="1404" t="s">
        <v>268</v>
      </c>
      <c r="D7" s="64" t="s">
        <v>269</v>
      </c>
      <c r="E7" s="103" t="str">
        <f>IFERROR(F7/SUM($F$7:$F$19,$F$24:$F$41)*100,"")</f>
        <v/>
      </c>
      <c r="F7" s="99"/>
      <c r="G7" s="99"/>
      <c r="H7" s="1385">
        <f>F7*G7</f>
        <v>0</v>
      </c>
      <c r="I7" s="1385"/>
      <c r="J7" s="1385"/>
    </row>
    <row r="8" spans="2:13" ht="16.05" customHeight="1">
      <c r="B8" s="1404"/>
      <c r="C8" s="1404"/>
      <c r="D8" s="65" t="s">
        <v>270</v>
      </c>
      <c r="E8" s="104" t="str">
        <f t="shared" ref="E8:E19" si="0">IFERROR(F8/SUM($F$7:$F$19,$F$24:$F$41)*100,"")</f>
        <v/>
      </c>
      <c r="F8" s="100"/>
      <c r="G8" s="100"/>
      <c r="H8" s="1381">
        <f t="shared" ref="H8:H19" si="1">F8*G8</f>
        <v>0</v>
      </c>
      <c r="I8" s="1381"/>
      <c r="J8" s="1381"/>
    </row>
    <row r="9" spans="2:13" ht="16.05" customHeight="1">
      <c r="B9" s="1404"/>
      <c r="C9" s="1404"/>
      <c r="D9" s="66" t="s">
        <v>271</v>
      </c>
      <c r="E9" s="105" t="str">
        <f t="shared" si="0"/>
        <v/>
      </c>
      <c r="F9" s="101"/>
      <c r="G9" s="101"/>
      <c r="H9" s="1396">
        <f t="shared" si="1"/>
        <v>0</v>
      </c>
      <c r="I9" s="1396"/>
      <c r="J9" s="1396"/>
    </row>
    <row r="10" spans="2:13" ht="16.05" customHeight="1">
      <c r="B10" s="1404"/>
      <c r="C10" s="1404" t="s">
        <v>282</v>
      </c>
      <c r="D10" s="64" t="s">
        <v>272</v>
      </c>
      <c r="E10" s="103" t="str">
        <f t="shared" si="0"/>
        <v/>
      </c>
      <c r="F10" s="99"/>
      <c r="G10" s="99"/>
      <c r="H10" s="1385">
        <f t="shared" si="1"/>
        <v>0</v>
      </c>
      <c r="I10" s="1385"/>
      <c r="J10" s="1385"/>
    </row>
    <row r="11" spans="2:13" ht="16.05" customHeight="1">
      <c r="B11" s="1404"/>
      <c r="C11" s="1404"/>
      <c r="D11" s="65" t="s">
        <v>273</v>
      </c>
      <c r="E11" s="104" t="str">
        <f t="shared" si="0"/>
        <v/>
      </c>
      <c r="F11" s="100"/>
      <c r="G11" s="100"/>
      <c r="H11" s="1381">
        <f t="shared" si="1"/>
        <v>0</v>
      </c>
      <c r="I11" s="1381"/>
      <c r="J11" s="1381"/>
    </row>
    <row r="12" spans="2:13" ht="16.05" customHeight="1">
      <c r="B12" s="1404"/>
      <c r="C12" s="1404"/>
      <c r="D12" s="65" t="s">
        <v>274</v>
      </c>
      <c r="E12" s="104" t="str">
        <f t="shared" si="0"/>
        <v/>
      </c>
      <c r="F12" s="100"/>
      <c r="G12" s="100"/>
      <c r="H12" s="1381">
        <f t="shared" si="1"/>
        <v>0</v>
      </c>
      <c r="I12" s="1381"/>
      <c r="J12" s="1381"/>
    </row>
    <row r="13" spans="2:13" ht="16.05" customHeight="1">
      <c r="B13" s="1404"/>
      <c r="C13" s="1404"/>
      <c r="D13" s="65" t="s">
        <v>275</v>
      </c>
      <c r="E13" s="104" t="str">
        <f t="shared" si="0"/>
        <v/>
      </c>
      <c r="F13" s="100"/>
      <c r="G13" s="100"/>
      <c r="H13" s="1381">
        <f t="shared" si="1"/>
        <v>0</v>
      </c>
      <c r="I13" s="1381"/>
      <c r="J13" s="1381"/>
    </row>
    <row r="14" spans="2:13" ht="16.05" customHeight="1">
      <c r="B14" s="1404"/>
      <c r="C14" s="1404"/>
      <c r="D14" s="66" t="s">
        <v>276</v>
      </c>
      <c r="E14" s="105" t="str">
        <f t="shared" si="0"/>
        <v/>
      </c>
      <c r="F14" s="101"/>
      <c r="G14" s="101"/>
      <c r="H14" s="1396">
        <f t="shared" si="1"/>
        <v>0</v>
      </c>
      <c r="I14" s="1396"/>
      <c r="J14" s="1396"/>
    </row>
    <row r="15" spans="2:13" ht="16.05" customHeight="1">
      <c r="B15" s="1404"/>
      <c r="C15" s="1394" t="s">
        <v>283</v>
      </c>
      <c r="D15" s="64" t="s">
        <v>277</v>
      </c>
      <c r="E15" s="103" t="str">
        <f t="shared" si="0"/>
        <v/>
      </c>
      <c r="F15" s="99"/>
      <c r="G15" s="99"/>
      <c r="H15" s="1385">
        <f t="shared" si="1"/>
        <v>0</v>
      </c>
      <c r="I15" s="1385"/>
      <c r="J15" s="1385"/>
    </row>
    <row r="16" spans="2:13" ht="16.05" customHeight="1">
      <c r="B16" s="1404"/>
      <c r="C16" s="1395"/>
      <c r="D16" s="66" t="s">
        <v>278</v>
      </c>
      <c r="E16" s="105" t="str">
        <f t="shared" si="0"/>
        <v/>
      </c>
      <c r="F16" s="101"/>
      <c r="G16" s="101"/>
      <c r="H16" s="1396">
        <f t="shared" si="1"/>
        <v>0</v>
      </c>
      <c r="I16" s="1396"/>
      <c r="J16" s="1396"/>
    </row>
    <row r="17" spans="2:10" ht="16.05" customHeight="1">
      <c r="B17" s="1404"/>
      <c r="C17" s="1404" t="s">
        <v>284</v>
      </c>
      <c r="D17" s="64" t="s">
        <v>279</v>
      </c>
      <c r="E17" s="103" t="str">
        <f t="shared" si="0"/>
        <v/>
      </c>
      <c r="F17" s="99"/>
      <c r="G17" s="99"/>
      <c r="H17" s="1385">
        <f t="shared" si="1"/>
        <v>0</v>
      </c>
      <c r="I17" s="1385"/>
      <c r="J17" s="1385"/>
    </row>
    <row r="18" spans="2:10" ht="16.05" customHeight="1">
      <c r="B18" s="1404"/>
      <c r="C18" s="1404"/>
      <c r="D18" s="65" t="s">
        <v>280</v>
      </c>
      <c r="E18" s="104" t="str">
        <f t="shared" si="0"/>
        <v/>
      </c>
      <c r="F18" s="100"/>
      <c r="G18" s="100"/>
      <c r="H18" s="1381">
        <f t="shared" si="1"/>
        <v>0</v>
      </c>
      <c r="I18" s="1381"/>
      <c r="J18" s="1381"/>
    </row>
    <row r="19" spans="2:10" ht="16.05" customHeight="1" thickBot="1">
      <c r="B19" s="1404"/>
      <c r="C19" s="1404"/>
      <c r="D19" s="66" t="s">
        <v>281</v>
      </c>
      <c r="E19" s="105" t="str">
        <f t="shared" si="0"/>
        <v/>
      </c>
      <c r="F19" s="101"/>
      <c r="G19" s="101"/>
      <c r="H19" s="1399">
        <f t="shared" si="1"/>
        <v>0</v>
      </c>
      <c r="I19" s="1399"/>
      <c r="J19" s="1399"/>
    </row>
    <row r="20" spans="2:10" ht="24" customHeight="1" thickBot="1">
      <c r="E20" s="71"/>
      <c r="F20" s="71"/>
      <c r="G20" s="71"/>
      <c r="H20" s="72" t="s">
        <v>291</v>
      </c>
      <c r="I20" s="1407">
        <f>SUM(H7:J19)</f>
        <v>0</v>
      </c>
      <c r="J20" s="1408"/>
    </row>
    <row r="21" spans="2:10" ht="9" customHeight="1"/>
    <row r="22" spans="2:10" ht="28.05" customHeight="1">
      <c r="B22" s="1404" t="s">
        <v>296</v>
      </c>
      <c r="C22" s="1405" t="s">
        <v>266</v>
      </c>
      <c r="D22" s="1405"/>
      <c r="E22" s="67" t="s">
        <v>267</v>
      </c>
      <c r="F22" s="85" t="s">
        <v>326</v>
      </c>
      <c r="G22" s="85" t="s">
        <v>327</v>
      </c>
      <c r="H22" s="1406" t="s">
        <v>328</v>
      </c>
      <c r="I22" s="1406"/>
      <c r="J22" s="1406"/>
    </row>
    <row r="23" spans="2:10" ht="18" customHeight="1">
      <c r="B23" s="1404"/>
      <c r="C23" s="1405"/>
      <c r="D23" s="1405"/>
      <c r="E23" s="69" t="s">
        <v>285</v>
      </c>
      <c r="F23" s="70" t="str">
        <f>F6</f>
        <v>kg/h</v>
      </c>
      <c r="G23" s="70" t="str">
        <f>G6</f>
        <v>MJ/kg</v>
      </c>
      <c r="H23" s="1403" t="s">
        <v>287</v>
      </c>
      <c r="I23" s="1403"/>
      <c r="J23" s="1403"/>
    </row>
    <row r="24" spans="2:10" ht="16.05" customHeight="1">
      <c r="B24" s="1404"/>
      <c r="C24" s="1382" t="s">
        <v>297</v>
      </c>
      <c r="D24" s="64" t="s">
        <v>302</v>
      </c>
      <c r="E24" s="103" t="str">
        <f t="shared" ref="E24:E41" si="2">IFERROR(F24/SUM($F$7:$F$19,$F$24:$F$41)*100,"")</f>
        <v/>
      </c>
      <c r="F24" s="99"/>
      <c r="G24" s="99"/>
      <c r="H24" s="1385">
        <f t="shared" ref="H24:H41" si="3">F24*G24</f>
        <v>0</v>
      </c>
      <c r="I24" s="1385"/>
      <c r="J24" s="1385"/>
    </row>
    <row r="25" spans="2:10" ht="16.05" customHeight="1">
      <c r="B25" s="1404"/>
      <c r="C25" s="1383"/>
      <c r="D25" s="65" t="s">
        <v>303</v>
      </c>
      <c r="E25" s="104" t="str">
        <f t="shared" si="2"/>
        <v/>
      </c>
      <c r="F25" s="100"/>
      <c r="G25" s="100"/>
      <c r="H25" s="1381">
        <f t="shared" si="3"/>
        <v>0</v>
      </c>
      <c r="I25" s="1381"/>
      <c r="J25" s="1381"/>
    </row>
    <row r="26" spans="2:10" ht="16.05" customHeight="1">
      <c r="B26" s="1404"/>
      <c r="C26" s="1383"/>
      <c r="D26" s="73" t="s">
        <v>304</v>
      </c>
      <c r="E26" s="185" t="str">
        <f t="shared" si="2"/>
        <v/>
      </c>
      <c r="F26" s="100"/>
      <c r="G26" s="100"/>
      <c r="H26" s="1399">
        <f t="shared" si="3"/>
        <v>0</v>
      </c>
      <c r="I26" s="1399"/>
      <c r="J26" s="1399"/>
    </row>
    <row r="27" spans="2:10" ht="16.05" customHeight="1">
      <c r="B27" s="1404"/>
      <c r="C27" s="1383"/>
      <c r="D27" s="65" t="s">
        <v>298</v>
      </c>
      <c r="E27" s="104" t="str">
        <f t="shared" si="2"/>
        <v/>
      </c>
      <c r="F27" s="100"/>
      <c r="G27" s="100"/>
      <c r="H27" s="1381">
        <f t="shared" si="3"/>
        <v>0</v>
      </c>
      <c r="I27" s="1381"/>
      <c r="J27" s="1381"/>
    </row>
    <row r="28" spans="2:10" ht="16.05" customHeight="1">
      <c r="B28" s="1404"/>
      <c r="C28" s="1383"/>
      <c r="D28" s="65" t="s">
        <v>305</v>
      </c>
      <c r="E28" s="104" t="str">
        <f t="shared" si="2"/>
        <v/>
      </c>
      <c r="F28" s="100"/>
      <c r="G28" s="100"/>
      <c r="H28" s="1381">
        <f t="shared" si="3"/>
        <v>0</v>
      </c>
      <c r="I28" s="1381"/>
      <c r="J28" s="1381"/>
    </row>
    <row r="29" spans="2:10" ht="16.05" customHeight="1">
      <c r="B29" s="1404"/>
      <c r="C29" s="1383"/>
      <c r="D29" s="65" t="s">
        <v>299</v>
      </c>
      <c r="E29" s="104" t="str">
        <f t="shared" si="2"/>
        <v/>
      </c>
      <c r="F29" s="100"/>
      <c r="G29" s="100"/>
      <c r="H29" s="1381">
        <f t="shared" si="3"/>
        <v>0</v>
      </c>
      <c r="I29" s="1381"/>
      <c r="J29" s="1381"/>
    </row>
    <row r="30" spans="2:10" ht="16.05" customHeight="1">
      <c r="B30" s="1404"/>
      <c r="C30" s="1383"/>
      <c r="D30" s="65" t="s">
        <v>301</v>
      </c>
      <c r="E30" s="104" t="str">
        <f t="shared" si="2"/>
        <v/>
      </c>
      <c r="F30" s="100"/>
      <c r="G30" s="100"/>
      <c r="H30" s="1381">
        <f t="shared" si="3"/>
        <v>0</v>
      </c>
      <c r="I30" s="1381"/>
      <c r="J30" s="1381"/>
    </row>
    <row r="31" spans="2:10" ht="16.05" customHeight="1">
      <c r="B31" s="1404"/>
      <c r="C31" s="1383"/>
      <c r="D31" s="65" t="s">
        <v>300</v>
      </c>
      <c r="E31" s="104" t="str">
        <f t="shared" si="2"/>
        <v/>
      </c>
      <c r="F31" s="100"/>
      <c r="G31" s="100"/>
      <c r="H31" s="1381">
        <f t="shared" si="3"/>
        <v>0</v>
      </c>
      <c r="I31" s="1381"/>
      <c r="J31" s="1381"/>
    </row>
    <row r="32" spans="2:10" ht="16.05" customHeight="1">
      <c r="B32" s="1404"/>
      <c r="C32" s="1383"/>
      <c r="D32" s="65" t="s">
        <v>306</v>
      </c>
      <c r="E32" s="104" t="str">
        <f t="shared" si="2"/>
        <v/>
      </c>
      <c r="F32" s="100"/>
      <c r="G32" s="100"/>
      <c r="H32" s="1381">
        <f t="shared" si="3"/>
        <v>0</v>
      </c>
      <c r="I32" s="1381"/>
      <c r="J32" s="1381"/>
    </row>
    <row r="33" spans="2:13" ht="16.05" customHeight="1">
      <c r="B33" s="1404"/>
      <c r="C33" s="1384"/>
      <c r="D33" s="66" t="s">
        <v>307</v>
      </c>
      <c r="E33" s="105" t="str">
        <f t="shared" si="2"/>
        <v/>
      </c>
      <c r="F33" s="101"/>
      <c r="G33" s="101"/>
      <c r="H33" s="1396">
        <f t="shared" si="3"/>
        <v>0</v>
      </c>
      <c r="I33" s="1396"/>
      <c r="J33" s="1396"/>
    </row>
    <row r="34" spans="2:13" ht="16.05" customHeight="1">
      <c r="B34" s="1404"/>
      <c r="C34" s="1394" t="s">
        <v>308</v>
      </c>
      <c r="D34" s="64" t="s">
        <v>309</v>
      </c>
      <c r="E34" s="103" t="str">
        <f t="shared" si="2"/>
        <v/>
      </c>
      <c r="F34" s="99"/>
      <c r="G34" s="99"/>
      <c r="H34" s="1385">
        <f t="shared" si="3"/>
        <v>0</v>
      </c>
      <c r="I34" s="1385"/>
      <c r="J34" s="1385"/>
    </row>
    <row r="35" spans="2:13" ht="16.05" customHeight="1">
      <c r="B35" s="1404"/>
      <c r="C35" s="1395"/>
      <c r="D35" s="66" t="s">
        <v>310</v>
      </c>
      <c r="E35" s="105" t="str">
        <f t="shared" si="2"/>
        <v/>
      </c>
      <c r="F35" s="101"/>
      <c r="G35" s="101"/>
      <c r="H35" s="1396">
        <f t="shared" si="3"/>
        <v>0</v>
      </c>
      <c r="I35" s="1396"/>
      <c r="J35" s="1396"/>
    </row>
    <row r="36" spans="2:13" ht="16.05" customHeight="1">
      <c r="B36" s="1404"/>
      <c r="C36" s="1382" t="s">
        <v>283</v>
      </c>
      <c r="D36" s="64" t="s">
        <v>312</v>
      </c>
      <c r="E36" s="103" t="str">
        <f t="shared" si="2"/>
        <v/>
      </c>
      <c r="F36" s="99"/>
      <c r="G36" s="99"/>
      <c r="H36" s="1385">
        <f t="shared" si="3"/>
        <v>0</v>
      </c>
      <c r="I36" s="1385"/>
      <c r="J36" s="1385"/>
    </row>
    <row r="37" spans="2:13" ht="16.05" customHeight="1">
      <c r="B37" s="1404"/>
      <c r="C37" s="1386"/>
      <c r="D37" s="65" t="s">
        <v>313</v>
      </c>
      <c r="E37" s="104" t="str">
        <f t="shared" si="2"/>
        <v/>
      </c>
      <c r="F37" s="100"/>
      <c r="G37" s="100"/>
      <c r="H37" s="1381">
        <f t="shared" si="3"/>
        <v>0</v>
      </c>
      <c r="I37" s="1381"/>
      <c r="J37" s="1381"/>
    </row>
    <row r="38" spans="2:13" ht="16.05" customHeight="1">
      <c r="B38" s="1404"/>
      <c r="C38" s="1386"/>
      <c r="D38" s="65" t="s">
        <v>314</v>
      </c>
      <c r="E38" s="104" t="str">
        <f t="shared" si="2"/>
        <v/>
      </c>
      <c r="F38" s="100"/>
      <c r="G38" s="100"/>
      <c r="H38" s="1381">
        <f t="shared" si="3"/>
        <v>0</v>
      </c>
      <c r="I38" s="1381"/>
      <c r="J38" s="1381"/>
    </row>
    <row r="39" spans="2:13" ht="16.05" customHeight="1">
      <c r="B39" s="1404"/>
      <c r="C39" s="1387"/>
      <c r="D39" s="66" t="s">
        <v>315</v>
      </c>
      <c r="E39" s="105" t="str">
        <f t="shared" si="2"/>
        <v/>
      </c>
      <c r="F39" s="101"/>
      <c r="G39" s="101"/>
      <c r="H39" s="1396">
        <f t="shared" si="3"/>
        <v>0</v>
      </c>
      <c r="I39" s="1396"/>
      <c r="J39" s="1396"/>
    </row>
    <row r="40" spans="2:13" ht="16.05" customHeight="1">
      <c r="B40" s="1404"/>
      <c r="C40" s="1397" t="s">
        <v>284</v>
      </c>
      <c r="D40" s="64" t="s">
        <v>311</v>
      </c>
      <c r="E40" s="103" t="str">
        <f t="shared" si="2"/>
        <v/>
      </c>
      <c r="F40" s="99"/>
      <c r="G40" s="99"/>
      <c r="H40" s="1385">
        <f t="shared" si="3"/>
        <v>0</v>
      </c>
      <c r="I40" s="1385"/>
      <c r="J40" s="1385"/>
    </row>
    <row r="41" spans="2:13" ht="16.05" customHeight="1" thickBot="1">
      <c r="B41" s="1404"/>
      <c r="C41" s="1398"/>
      <c r="D41" s="66" t="s">
        <v>281</v>
      </c>
      <c r="E41" s="105" t="str">
        <f t="shared" si="2"/>
        <v/>
      </c>
      <c r="F41" s="101"/>
      <c r="G41" s="101"/>
      <c r="H41" s="1399">
        <f t="shared" si="3"/>
        <v>0</v>
      </c>
      <c r="I41" s="1399"/>
      <c r="J41" s="1399"/>
    </row>
    <row r="42" spans="2:13" ht="7.5" customHeight="1">
      <c r="B42" s="74"/>
      <c r="C42" s="75"/>
      <c r="D42" s="76"/>
      <c r="E42" s="106"/>
      <c r="F42" s="106"/>
      <c r="G42" s="106"/>
      <c r="H42" s="1388" t="s">
        <v>295</v>
      </c>
      <c r="I42" s="1390">
        <f>SUM(H24:J41)</f>
        <v>0</v>
      </c>
      <c r="J42" s="1391"/>
    </row>
    <row r="43" spans="2:13" ht="18" customHeight="1" thickBot="1">
      <c r="C43" s="814" t="s">
        <v>316</v>
      </c>
      <c r="D43" s="815"/>
      <c r="E43" s="186">
        <f>SUM(E7:E19,E24:E41)</f>
        <v>0</v>
      </c>
      <c r="F43" s="107"/>
      <c r="G43" s="107"/>
      <c r="H43" s="1389"/>
      <c r="I43" s="1392"/>
      <c r="J43" s="1393"/>
    </row>
    <row r="44" spans="2:13" ht="7.8" customHeight="1"/>
    <row r="46" spans="2:13" ht="24" customHeight="1" thickBot="1">
      <c r="B46" s="1380" t="s">
        <v>320</v>
      </c>
      <c r="C46" s="1380"/>
      <c r="D46" s="1380"/>
      <c r="G46" s="1379" t="s">
        <v>319</v>
      </c>
      <c r="H46" s="1379"/>
      <c r="I46" s="1379"/>
      <c r="J46" s="1379"/>
    </row>
    <row r="47" spans="2:13" ht="24" customHeight="1" thickTop="1" thickBot="1">
      <c r="G47" s="78" t="s">
        <v>318</v>
      </c>
      <c r="H47" s="1377">
        <f>IF(I20=0,0,I20/(I20+I42)*100)</f>
        <v>0</v>
      </c>
      <c r="I47" s="1378"/>
      <c r="J47" s="77" t="s">
        <v>285</v>
      </c>
      <c r="M47" s="48" t="s">
        <v>362</v>
      </c>
    </row>
    <row r="48" spans="2:13" ht="13.8" thickTop="1">
      <c r="B48" s="2" t="s">
        <v>317</v>
      </c>
    </row>
    <row r="49" spans="2:2" ht="15.75" customHeight="1">
      <c r="B49" s="2" t="s">
        <v>329</v>
      </c>
    </row>
    <row r="50" spans="2:2" ht="15.75" customHeight="1"/>
  </sheetData>
  <sheetProtection algorithmName="SHA-512" hashValue="WDJrQ0s4azTbqrjIomRVGFjrl6vL5lMF9TRJKZot6uerdTzJoqL9jhK6Gx0Wb5MqKL9dzgVSlEXGPXQivPpcRw==" saltValue="XxXogomHNL9tnw7qMSvY1g==" spinCount="100000" sheet="1" formatCells="0"/>
  <mergeCells count="55">
    <mergeCell ref="B3:J3"/>
    <mergeCell ref="B5:B19"/>
    <mergeCell ref="C5:D6"/>
    <mergeCell ref="H5:J5"/>
    <mergeCell ref="H6:J6"/>
    <mergeCell ref="C7:C9"/>
    <mergeCell ref="H7:J7"/>
    <mergeCell ref="H8:J8"/>
    <mergeCell ref="H9:J9"/>
    <mergeCell ref="C10:C14"/>
    <mergeCell ref="H10:J10"/>
    <mergeCell ref="H11:J11"/>
    <mergeCell ref="H12:J12"/>
    <mergeCell ref="H25:J25"/>
    <mergeCell ref="H26:J26"/>
    <mergeCell ref="C15:C16"/>
    <mergeCell ref="H15:J15"/>
    <mergeCell ref="H16:J16"/>
    <mergeCell ref="H33:J33"/>
    <mergeCell ref="C34:C35"/>
    <mergeCell ref="H34:J34"/>
    <mergeCell ref="H35:J35"/>
    <mergeCell ref="H13:J13"/>
    <mergeCell ref="H14:J14"/>
    <mergeCell ref="C22:D23"/>
    <mergeCell ref="H22:J22"/>
    <mergeCell ref="H23:J23"/>
    <mergeCell ref="C24:C33"/>
    <mergeCell ref="H29:J29"/>
    <mergeCell ref="C17:C19"/>
    <mergeCell ref="H17:J17"/>
    <mergeCell ref="H18:J18"/>
    <mergeCell ref="H19:J19"/>
    <mergeCell ref="I20:J20"/>
    <mergeCell ref="H27:J27"/>
    <mergeCell ref="H28:J28"/>
    <mergeCell ref="H30:J30"/>
    <mergeCell ref="H31:J31"/>
    <mergeCell ref="H32:J32"/>
    <mergeCell ref="H47:I47"/>
    <mergeCell ref="C36:C39"/>
    <mergeCell ref="H36:J36"/>
    <mergeCell ref="H37:J37"/>
    <mergeCell ref="H38:J38"/>
    <mergeCell ref="H39:J39"/>
    <mergeCell ref="C40:C41"/>
    <mergeCell ref="H40:J40"/>
    <mergeCell ref="H41:J41"/>
    <mergeCell ref="H42:H43"/>
    <mergeCell ref="I42:J43"/>
    <mergeCell ref="C43:D43"/>
    <mergeCell ref="B46:D46"/>
    <mergeCell ref="G46:J46"/>
    <mergeCell ref="B22:B41"/>
    <mergeCell ref="H24:J24"/>
  </mergeCells>
  <phoneticPr fontId="31"/>
  <dataValidations count="1">
    <dataValidation type="list" allowBlank="1" showInputMessage="1" showErrorMessage="1" sqref="F6" xr:uid="{00000000-0002-0000-1400-000000000000}">
      <formula1>"kg/h,MJ/N㎥"</formula1>
    </dataValidation>
  </dataValidations>
  <pageMargins left="0.70866141732283472" right="0.70866141732283472" top="0.74803149606299213" bottom="0.74803149606299213" header="0.31496062992125984" footer="0.31496062992125984"/>
  <pageSetup paperSize="9" orientation="portrait" blackAndWhite="1"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8">
    <tabColor rgb="FFFFFF00"/>
  </sheetPr>
  <dimension ref="A1:BG37"/>
  <sheetViews>
    <sheetView showGridLines="0" showZeros="0" view="pageBreakPreview" zoomScaleNormal="100" zoomScaleSheetLayoutView="100" workbookViewId="0">
      <selection activeCell="D10" sqref="D10"/>
    </sheetView>
  </sheetViews>
  <sheetFormatPr defaultColWidth="8.88671875" defaultRowHeight="10.8"/>
  <cols>
    <col min="1" max="5" width="13.5546875" style="276" customWidth="1"/>
    <col min="6" max="7" width="10" style="276" customWidth="1"/>
    <col min="8" max="8" width="8.88671875" style="276"/>
    <col min="9" max="9" width="8.88671875" style="276" customWidth="1"/>
    <col min="10" max="24" width="8.88671875" style="276" hidden="1" customWidth="1"/>
    <col min="25" max="25" width="0" style="276" hidden="1" customWidth="1"/>
    <col min="26" max="26" width="14.44140625" style="276" hidden="1" customWidth="1"/>
    <col min="27" max="33" width="10" style="276" hidden="1" customWidth="1"/>
    <col min="34" max="51" width="0" style="276" hidden="1" customWidth="1"/>
    <col min="52" max="52" width="8.88671875" style="276"/>
    <col min="53" max="57" width="13.5546875" style="276" customWidth="1"/>
    <col min="58" max="59" width="10" style="276" customWidth="1"/>
    <col min="60" max="16384" width="8.88671875" style="276"/>
  </cols>
  <sheetData>
    <row r="1" spans="1:59" ht="18" customHeight="1" thickBot="1">
      <c r="A1" s="220" t="s">
        <v>2714</v>
      </c>
      <c r="Z1" s="220" t="s">
        <v>2714</v>
      </c>
      <c r="BA1" s="220" t="s">
        <v>2714</v>
      </c>
    </row>
    <row r="2" spans="1:59" ht="18" customHeight="1" thickBot="1">
      <c r="A2" s="467" t="s">
        <v>2465</v>
      </c>
      <c r="D2" s="1424"/>
      <c r="E2" s="1448"/>
      <c r="F2" s="151"/>
      <c r="Z2" s="467" t="s">
        <v>2465</v>
      </c>
      <c r="AC2" s="1424" t="s">
        <v>2661</v>
      </c>
      <c r="AD2" s="1447"/>
      <c r="AE2" s="1448"/>
      <c r="AF2" s="151"/>
      <c r="BA2" s="467" t="s">
        <v>2465</v>
      </c>
      <c r="BD2" s="1424"/>
      <c r="BE2" s="1425"/>
      <c r="BF2" s="151"/>
    </row>
    <row r="3" spans="1:59" ht="11.4" thickBot="1"/>
    <row r="4" spans="1:59" ht="25.2">
      <c r="A4" s="468" t="s">
        <v>2466</v>
      </c>
      <c r="B4" s="469">
        <v>1</v>
      </c>
      <c r="C4" s="469">
        <v>2</v>
      </c>
      <c r="D4" s="1426" t="s">
        <v>2362</v>
      </c>
      <c r="E4" s="1454" t="s">
        <v>2467</v>
      </c>
      <c r="F4" s="1456" t="str">
        <f>IFERROR((VLOOKUP(D2,L4:Q12,6,FALSE)),"")</f>
        <v/>
      </c>
      <c r="K4" s="276" t="s">
        <v>2468</v>
      </c>
      <c r="L4" s="470" t="s">
        <v>2469</v>
      </c>
      <c r="M4" s="471" t="s">
        <v>2470</v>
      </c>
      <c r="N4" s="472" t="s">
        <v>2471</v>
      </c>
      <c r="O4" s="471" t="s">
        <v>2472</v>
      </c>
      <c r="P4" s="276" t="s">
        <v>2468</v>
      </c>
      <c r="Q4" s="473"/>
      <c r="Y4" s="468" t="s">
        <v>2466</v>
      </c>
      <c r="Z4" s="469">
        <v>1</v>
      </c>
      <c r="AA4" s="469">
        <v>2</v>
      </c>
      <c r="AB4" s="469">
        <v>3</v>
      </c>
      <c r="AC4" s="469">
        <v>4</v>
      </c>
      <c r="AD4" s="581" t="s">
        <v>2362</v>
      </c>
      <c r="AE4" s="594" t="s">
        <v>2467</v>
      </c>
      <c r="AF4" s="596" t="str">
        <f>IFERROR((VLOOKUP(AC2,AL4:AQ12,6,FALSE)),"")</f>
        <v/>
      </c>
      <c r="BA4" s="468" t="s">
        <v>2466</v>
      </c>
      <c r="BB4" s="469">
        <v>1</v>
      </c>
      <c r="BC4" s="469">
        <v>2</v>
      </c>
      <c r="BD4" s="1426" t="s">
        <v>2362</v>
      </c>
      <c r="BE4" s="1428" t="s">
        <v>2467</v>
      </c>
      <c r="BF4" s="1430" t="s">
        <v>8</v>
      </c>
    </row>
    <row r="5" spans="1:59" ht="45.6" customHeight="1">
      <c r="A5" s="468" t="s">
        <v>2473</v>
      </c>
      <c r="B5" s="468" t="str">
        <f>IF(太陽光発電!E7="","","太陽光発電に関する事業（※蓄電池を含む）")</f>
        <v/>
      </c>
      <c r="C5" s="468" t="str">
        <f>IF(共通様式_太陽光を除く発電設備!E7="","","１.太陽光発電を除く発電設備に関する事業（※蓄電池を含む）")</f>
        <v/>
      </c>
      <c r="D5" s="1427"/>
      <c r="E5" s="1455"/>
      <c r="F5" s="1457"/>
      <c r="L5" s="474" t="s">
        <v>2661</v>
      </c>
      <c r="M5" s="474" t="s">
        <v>2474</v>
      </c>
      <c r="N5" s="474" t="s">
        <v>2475</v>
      </c>
      <c r="O5" s="474" t="s">
        <v>2476</v>
      </c>
      <c r="P5" s="474" t="s">
        <v>2477</v>
      </c>
      <c r="Q5" s="276" t="s">
        <v>2478</v>
      </c>
      <c r="R5" s="473"/>
      <c r="Z5" s="468" t="s">
        <v>2473</v>
      </c>
      <c r="AA5" s="469" t="e">
        <f>IF(#REF!="","",#REF!)</f>
        <v>#REF!</v>
      </c>
      <c r="AB5" s="469" t="e">
        <f>IF(#REF!="選択してください","",#REF!)</f>
        <v>#REF!</v>
      </c>
      <c r="AC5" s="469" t="e">
        <f>IF(#REF!="","","蓄電池")</f>
        <v>#REF!</v>
      </c>
      <c r="AD5" s="468" t="e">
        <f>IF(#REF!="熱利用設備種別を選択してください","",#REF!)</f>
        <v>#REF!</v>
      </c>
      <c r="AE5" s="582"/>
      <c r="AF5" s="595"/>
      <c r="AG5" s="597"/>
      <c r="BA5" s="468" t="s">
        <v>2473</v>
      </c>
      <c r="BB5" s="468" t="s">
        <v>8</v>
      </c>
      <c r="BC5" s="468" t="s">
        <v>8</v>
      </c>
      <c r="BD5" s="1427"/>
      <c r="BE5" s="1429"/>
      <c r="BF5" s="1431"/>
    </row>
    <row r="6" spans="1:59" ht="35.4" customHeight="1">
      <c r="A6" s="468" t="s">
        <v>2479</v>
      </c>
      <c r="B6" s="502">
        <f>太陽光発電!G42</f>
        <v>0</v>
      </c>
      <c r="C6" s="502">
        <f>共通様式_太陽光を除く発電設備!G42</f>
        <v>0</v>
      </c>
      <c r="D6" s="502">
        <f>SUM(B6:C6)</f>
        <v>0</v>
      </c>
      <c r="E6" s="1449"/>
      <c r="F6" s="1435"/>
      <c r="L6" s="474" t="s">
        <v>2662</v>
      </c>
      <c r="M6" s="474" t="s">
        <v>2474</v>
      </c>
      <c r="N6" s="474" t="s">
        <v>2475</v>
      </c>
      <c r="O6" s="474" t="s">
        <v>2476</v>
      </c>
      <c r="P6" s="474" t="s">
        <v>2477</v>
      </c>
      <c r="Q6" s="276" t="s">
        <v>2478</v>
      </c>
      <c r="R6" s="473"/>
      <c r="Z6" s="468" t="s">
        <v>2479</v>
      </c>
      <c r="AA6" s="502" t="e">
        <f>#REF!</f>
        <v>#REF!</v>
      </c>
      <c r="AB6" s="502" t="e">
        <f>#REF!</f>
        <v>#REF!</v>
      </c>
      <c r="AC6" s="502" t="e">
        <f>#REF!</f>
        <v>#REF!</v>
      </c>
      <c r="AD6" s="502" t="e">
        <f>#REF!</f>
        <v>#REF!</v>
      </c>
      <c r="AE6" s="502" t="e">
        <f>SUM(AA6:AD6)</f>
        <v>#REF!</v>
      </c>
      <c r="AF6" s="1449"/>
      <c r="AG6" s="1435"/>
      <c r="BA6" s="468" t="s">
        <v>2479</v>
      </c>
      <c r="BB6" s="502">
        <v>0</v>
      </c>
      <c r="BC6" s="502">
        <v>0</v>
      </c>
      <c r="BD6" s="502">
        <v>0</v>
      </c>
      <c r="BE6" s="1432"/>
      <c r="BF6" s="1435"/>
    </row>
    <row r="7" spans="1:59" ht="35.4" customHeight="1">
      <c r="A7" s="468" t="s">
        <v>2480</v>
      </c>
      <c r="B7" s="502">
        <f>太陽光発電!M42</f>
        <v>0</v>
      </c>
      <c r="C7" s="502">
        <f>共通様式_太陽光を除く発電設備!M42</f>
        <v>0</v>
      </c>
      <c r="D7" s="502">
        <f>SUM(B7:C7)</f>
        <v>0</v>
      </c>
      <c r="E7" s="1450"/>
      <c r="F7" s="1452"/>
      <c r="L7" s="474" t="s">
        <v>2663</v>
      </c>
      <c r="M7" s="474" t="s">
        <v>2474</v>
      </c>
      <c r="N7" s="474" t="s">
        <v>2475</v>
      </c>
      <c r="O7" s="474" t="s">
        <v>2476</v>
      </c>
      <c r="P7" s="475" t="s">
        <v>2481</v>
      </c>
      <c r="Q7" s="276" t="s">
        <v>2482</v>
      </c>
      <c r="R7" s="473"/>
      <c r="Z7" s="468" t="s">
        <v>2480</v>
      </c>
      <c r="AA7" s="502" t="e">
        <f>#REF!</f>
        <v>#REF!</v>
      </c>
      <c r="AB7" s="502" t="e">
        <f>#REF!</f>
        <v>#REF!</v>
      </c>
      <c r="AC7" s="502" t="e">
        <f>#REF!</f>
        <v>#REF!</v>
      </c>
      <c r="AD7" s="502" t="e">
        <f>#REF!</f>
        <v>#REF!</v>
      </c>
      <c r="AE7" s="502" t="e">
        <f>SUM(AA7:AD7)</f>
        <v>#REF!</v>
      </c>
      <c r="AF7" s="1450"/>
      <c r="AG7" s="1452"/>
      <c r="BA7" s="468" t="s">
        <v>2480</v>
      </c>
      <c r="BB7" s="502">
        <v>0</v>
      </c>
      <c r="BC7" s="502">
        <v>0</v>
      </c>
      <c r="BD7" s="502">
        <v>0</v>
      </c>
      <c r="BE7" s="1433"/>
      <c r="BF7" s="1436"/>
    </row>
    <row r="8" spans="1:59" ht="35.4" customHeight="1">
      <c r="A8" s="468" t="s">
        <v>2470</v>
      </c>
      <c r="B8" s="502">
        <f>太陽光発電!G43</f>
        <v>0</v>
      </c>
      <c r="C8" s="502">
        <f>共通様式_太陽光を除く発電設備!G43</f>
        <v>0</v>
      </c>
      <c r="D8" s="502">
        <f>SUM(B8:C8)</f>
        <v>0</v>
      </c>
      <c r="E8" s="1450"/>
      <c r="F8" s="1452"/>
      <c r="L8" s="474" t="s">
        <v>2664</v>
      </c>
      <c r="M8" s="474" t="s">
        <v>2474</v>
      </c>
      <c r="N8" s="474" t="s">
        <v>2475</v>
      </c>
      <c r="O8" s="474" t="s">
        <v>2476</v>
      </c>
      <c r="P8" s="474" t="s">
        <v>2477</v>
      </c>
      <c r="Q8" s="276" t="s">
        <v>2478</v>
      </c>
      <c r="R8" s="473"/>
      <c r="Z8" s="468" t="s">
        <v>2470</v>
      </c>
      <c r="AA8" s="502" t="e">
        <f>#REF!</f>
        <v>#REF!</v>
      </c>
      <c r="AB8" s="502" t="e">
        <f>#REF!</f>
        <v>#REF!</v>
      </c>
      <c r="AC8" s="502" t="e">
        <f>#REF!</f>
        <v>#REF!</v>
      </c>
      <c r="AD8" s="502" t="e">
        <f>#REF!</f>
        <v>#REF!</v>
      </c>
      <c r="AE8" s="502" t="e">
        <f>SUM(AA8:AD8)</f>
        <v>#REF!</v>
      </c>
      <c r="AF8" s="1450"/>
      <c r="AG8" s="1452"/>
      <c r="BA8" s="468" t="s">
        <v>2470</v>
      </c>
      <c r="BB8" s="502">
        <v>0</v>
      </c>
      <c r="BC8" s="502">
        <v>0</v>
      </c>
      <c r="BD8" s="502">
        <v>0</v>
      </c>
      <c r="BE8" s="1433"/>
      <c r="BF8" s="1436"/>
    </row>
    <row r="9" spans="1:59" ht="35.4" customHeight="1">
      <c r="A9" s="468" t="s">
        <v>2471</v>
      </c>
      <c r="B9" s="502">
        <f>太陽光発電!M43</f>
        <v>0</v>
      </c>
      <c r="C9" s="502">
        <f>共通様式_太陽光を除く発電設備!M43</f>
        <v>0</v>
      </c>
      <c r="D9" s="502">
        <f>SUM(B9:C9)</f>
        <v>0</v>
      </c>
      <c r="E9" s="1451"/>
      <c r="F9" s="1453"/>
      <c r="L9" s="474" t="s">
        <v>2665</v>
      </c>
      <c r="M9" s="474" t="s">
        <v>2474</v>
      </c>
      <c r="N9" s="474" t="s">
        <v>2475</v>
      </c>
      <c r="O9" s="474" t="s">
        <v>2476</v>
      </c>
      <c r="P9" s="474" t="s">
        <v>2477</v>
      </c>
      <c r="Q9" s="276" t="s">
        <v>2478</v>
      </c>
      <c r="Z9" s="468" t="s">
        <v>2471</v>
      </c>
      <c r="AA9" s="502" t="e">
        <f>#REF!</f>
        <v>#REF!</v>
      </c>
      <c r="AB9" s="502" t="e">
        <f>#REF!</f>
        <v>#REF!</v>
      </c>
      <c r="AC9" s="502" t="e">
        <f>#REF!</f>
        <v>#REF!</v>
      </c>
      <c r="AD9" s="502" t="e">
        <f>#REF!</f>
        <v>#REF!</v>
      </c>
      <c r="AE9" s="502" t="e">
        <f>SUM(AA9:AD9)</f>
        <v>#REF!</v>
      </c>
      <c r="AF9" s="1451"/>
      <c r="AG9" s="1453"/>
      <c r="BA9" s="468" t="s">
        <v>2471</v>
      </c>
      <c r="BB9" s="502">
        <v>0</v>
      </c>
      <c r="BC9" s="502">
        <v>0</v>
      </c>
      <c r="BD9" s="502">
        <v>0</v>
      </c>
      <c r="BE9" s="1434"/>
      <c r="BF9" s="1437"/>
    </row>
    <row r="10" spans="1:59" ht="35.4" customHeight="1" thickBot="1">
      <c r="A10" s="468" t="str">
        <f>F4</f>
        <v/>
      </c>
      <c r="B10" s="502">
        <f>太陽光発電!M46</f>
        <v>0</v>
      </c>
      <c r="C10" s="502">
        <f>共通様式_太陽光を除く発電設備!M46</f>
        <v>0</v>
      </c>
      <c r="D10" s="502">
        <f>SUM(B10:C10)</f>
        <v>0</v>
      </c>
      <c r="E10" s="503">
        <f>MIN(太陽光発電!S51,共通様式_太陽光を除く発電設備!S51)</f>
        <v>100000000</v>
      </c>
      <c r="F10" s="504">
        <f>IFERROR((MIN(D10:E10)),"")</f>
        <v>0</v>
      </c>
      <c r="L10" s="474" t="s">
        <v>2666</v>
      </c>
      <c r="M10" s="474" t="s">
        <v>2474</v>
      </c>
      <c r="N10" s="474" t="s">
        <v>2475</v>
      </c>
      <c r="O10" s="474" t="s">
        <v>2476</v>
      </c>
      <c r="P10" s="475" t="s">
        <v>2481</v>
      </c>
      <c r="Q10" s="276" t="s">
        <v>2482</v>
      </c>
      <c r="Z10" s="468" t="str">
        <f>AF4</f>
        <v/>
      </c>
      <c r="AA10" s="502" t="e">
        <f>#REF!</f>
        <v>#REF!</v>
      </c>
      <c r="AB10" s="502" t="e">
        <f>#REF!</f>
        <v>#REF!</v>
      </c>
      <c r="AC10" s="502" t="e">
        <f>IF(AC2="","",(#REF!))</f>
        <v>#REF!</v>
      </c>
      <c r="AD10" s="502" t="e">
        <f>#REF!</f>
        <v>#REF!</v>
      </c>
      <c r="AE10" s="502" t="e">
        <f>SUM(AA10:AD10)</f>
        <v>#REF!</v>
      </c>
      <c r="AF10" s="503" t="e">
        <f>IF(AC2="","",(#REF!))</f>
        <v>#REF!</v>
      </c>
      <c r="AG10" s="504" t="str">
        <f>IFERROR((MIN(AE10:AF10)),"")</f>
        <v/>
      </c>
      <c r="BA10" s="468" t="s">
        <v>8</v>
      </c>
      <c r="BB10" s="502">
        <v>0</v>
      </c>
      <c r="BC10" s="502">
        <v>0</v>
      </c>
      <c r="BD10" s="502">
        <v>0</v>
      </c>
      <c r="BE10" s="503">
        <v>0</v>
      </c>
      <c r="BF10" s="504">
        <v>0</v>
      </c>
    </row>
    <row r="11" spans="1:59" ht="18" customHeight="1">
      <c r="L11" s="469"/>
      <c r="M11" s="474"/>
      <c r="N11" s="474"/>
      <c r="O11" s="474"/>
      <c r="P11" s="474"/>
    </row>
    <row r="12" spans="1:59" ht="18" customHeight="1">
      <c r="L12" s="469" t="s">
        <v>2666</v>
      </c>
      <c r="M12" s="474" t="s">
        <v>2474</v>
      </c>
      <c r="N12" s="474" t="s">
        <v>2475</v>
      </c>
      <c r="O12" s="474" t="s">
        <v>2476</v>
      </c>
      <c r="P12" s="475" t="s">
        <v>2481</v>
      </c>
      <c r="Q12" s="276" t="s">
        <v>2482</v>
      </c>
    </row>
    <row r="13" spans="1:59" ht="18" customHeight="1">
      <c r="A13" s="220" t="s">
        <v>2809</v>
      </c>
      <c r="L13" s="469"/>
      <c r="M13" s="474"/>
      <c r="N13" s="474"/>
      <c r="O13" s="474"/>
      <c r="P13" s="474"/>
      <c r="BA13" s="220" t="s">
        <v>2809</v>
      </c>
    </row>
    <row r="14" spans="1:59" ht="18" customHeight="1">
      <c r="A14" s="1409" t="s">
        <v>536</v>
      </c>
      <c r="B14" s="1410"/>
      <c r="C14" s="1411"/>
      <c r="D14" s="1438"/>
      <c r="E14" s="1438"/>
      <c r="F14" s="1438"/>
      <c r="G14" s="1438"/>
      <c r="L14" s="469" t="s">
        <v>2810</v>
      </c>
      <c r="M14" s="474" t="s">
        <v>2474</v>
      </c>
      <c r="N14" s="474" t="s">
        <v>2475</v>
      </c>
      <c r="O14" s="474" t="s">
        <v>2476</v>
      </c>
      <c r="P14" s="474" t="s">
        <v>2811</v>
      </c>
      <c r="Q14" s="276" t="s">
        <v>2478</v>
      </c>
      <c r="BA14" s="1409" t="s">
        <v>536</v>
      </c>
      <c r="BB14" s="1410"/>
      <c r="BC14" s="1411"/>
      <c r="BD14" s="1412"/>
      <c r="BE14" s="1413"/>
      <c r="BF14" s="1413"/>
      <c r="BG14" s="1414"/>
    </row>
    <row r="15" spans="1:59" ht="18" customHeight="1">
      <c r="A15" s="1409" t="s">
        <v>2394</v>
      </c>
      <c r="B15" s="1410"/>
      <c r="C15" s="1411"/>
      <c r="D15" s="1438"/>
      <c r="E15" s="1438"/>
      <c r="F15" s="1438"/>
      <c r="G15" s="1438"/>
      <c r="L15" s="469" t="s">
        <v>2812</v>
      </c>
      <c r="M15" s="474" t="s">
        <v>2474</v>
      </c>
      <c r="N15" s="474" t="s">
        <v>2475</v>
      </c>
      <c r="O15" s="474" t="s">
        <v>2476</v>
      </c>
      <c r="P15" s="474" t="s">
        <v>2811</v>
      </c>
      <c r="Q15" s="276" t="s">
        <v>2478</v>
      </c>
      <c r="BA15" s="1409" t="s">
        <v>2394</v>
      </c>
      <c r="BB15" s="1410"/>
      <c r="BC15" s="1411"/>
      <c r="BD15" s="1412"/>
      <c r="BE15" s="1413"/>
      <c r="BF15" s="1413"/>
      <c r="BG15" s="1414"/>
    </row>
    <row r="16" spans="1:59" ht="18" customHeight="1">
      <c r="A16" s="1409" t="s">
        <v>537</v>
      </c>
      <c r="B16" s="1410"/>
      <c r="C16" s="1411"/>
      <c r="D16" s="1438"/>
      <c r="E16" s="1438"/>
      <c r="F16" s="1438"/>
      <c r="G16" s="1438"/>
      <c r="L16" s="469" t="s">
        <v>2813</v>
      </c>
      <c r="M16" s="474" t="s">
        <v>2474</v>
      </c>
      <c r="N16" s="474" t="s">
        <v>2475</v>
      </c>
      <c r="O16" s="474" t="s">
        <v>2476</v>
      </c>
      <c r="P16" s="474" t="s">
        <v>2811</v>
      </c>
      <c r="Q16" s="276" t="s">
        <v>2478</v>
      </c>
      <c r="BA16" s="1409" t="s">
        <v>537</v>
      </c>
      <c r="BB16" s="1410"/>
      <c r="BC16" s="1411"/>
      <c r="BD16" s="1412"/>
      <c r="BE16" s="1413"/>
      <c r="BF16" s="1413"/>
      <c r="BG16" s="1414"/>
    </row>
    <row r="17" spans="1:59" ht="18" customHeight="1">
      <c r="A17" s="1409" t="s">
        <v>2350</v>
      </c>
      <c r="B17" s="1410"/>
      <c r="C17" s="1411"/>
      <c r="D17" s="1438"/>
      <c r="E17" s="1438"/>
      <c r="F17" s="1438"/>
      <c r="G17" s="1438"/>
      <c r="L17" s="469" t="s">
        <v>2814</v>
      </c>
      <c r="M17" s="474" t="s">
        <v>2474</v>
      </c>
      <c r="N17" s="474" t="s">
        <v>2475</v>
      </c>
      <c r="O17" s="474" t="s">
        <v>2476</v>
      </c>
      <c r="P17" s="474" t="s">
        <v>2811</v>
      </c>
      <c r="Q17" s="276" t="s">
        <v>2478</v>
      </c>
      <c r="BA17" s="1409" t="s">
        <v>2350</v>
      </c>
      <c r="BB17" s="1410"/>
      <c r="BC17" s="1411"/>
      <c r="BD17" s="1412"/>
      <c r="BE17" s="1413"/>
      <c r="BF17" s="1413"/>
      <c r="BG17" s="1414"/>
    </row>
    <row r="18" spans="1:59" ht="18" customHeight="1">
      <c r="A18" s="1409" t="s">
        <v>2351</v>
      </c>
      <c r="B18" s="1410"/>
      <c r="C18" s="1411"/>
      <c r="D18" s="1438"/>
      <c r="E18" s="1438"/>
      <c r="F18" s="1438"/>
      <c r="G18" s="1438"/>
      <c r="L18" s="469" t="s">
        <v>2815</v>
      </c>
      <c r="M18" s="474" t="s">
        <v>2474</v>
      </c>
      <c r="N18" s="474" t="s">
        <v>2475</v>
      </c>
      <c r="O18" s="474" t="s">
        <v>2476</v>
      </c>
      <c r="P18" s="474" t="s">
        <v>2811</v>
      </c>
      <c r="Q18" s="276" t="s">
        <v>2478</v>
      </c>
      <c r="BA18" s="1409" t="s">
        <v>2351</v>
      </c>
      <c r="BB18" s="1410"/>
      <c r="BC18" s="1411"/>
      <c r="BD18" s="1412"/>
      <c r="BE18" s="1413"/>
      <c r="BF18" s="1413"/>
      <c r="BG18" s="1414"/>
    </row>
    <row r="19" spans="1:59" ht="18" customHeight="1">
      <c r="A19" s="1409" t="s">
        <v>100</v>
      </c>
      <c r="B19" s="1410"/>
      <c r="C19" s="1411"/>
      <c r="D19" s="1438"/>
      <c r="E19" s="1438"/>
      <c r="F19" s="1438"/>
      <c r="G19" s="1438"/>
      <c r="L19" s="469" t="s">
        <v>2816</v>
      </c>
      <c r="M19" s="474" t="s">
        <v>2474</v>
      </c>
      <c r="N19" s="474" t="s">
        <v>2475</v>
      </c>
      <c r="O19" s="474" t="s">
        <v>2476</v>
      </c>
      <c r="P19" s="474" t="s">
        <v>2811</v>
      </c>
      <c r="Q19" s="276" t="s">
        <v>2478</v>
      </c>
      <c r="BA19" s="1409" t="s">
        <v>100</v>
      </c>
      <c r="BB19" s="1410"/>
      <c r="BC19" s="1411"/>
      <c r="BD19" s="1412"/>
      <c r="BE19" s="1413"/>
      <c r="BF19" s="1413"/>
      <c r="BG19" s="1414"/>
    </row>
    <row r="20" spans="1:59" ht="18" customHeight="1">
      <c r="A20" s="1409" t="s">
        <v>101</v>
      </c>
      <c r="B20" s="1410"/>
      <c r="C20" s="1411"/>
      <c r="D20" s="1438"/>
      <c r="E20" s="1438"/>
      <c r="F20" s="1438"/>
      <c r="G20" s="1438"/>
      <c r="L20" s="469" t="s">
        <v>2817</v>
      </c>
      <c r="M20" s="474" t="s">
        <v>2474</v>
      </c>
      <c r="N20" s="474" t="s">
        <v>2475</v>
      </c>
      <c r="O20" s="474" t="s">
        <v>2476</v>
      </c>
      <c r="P20" s="474" t="s">
        <v>2811</v>
      </c>
      <c r="Q20" s="276" t="s">
        <v>2478</v>
      </c>
      <c r="BA20" s="1409" t="s">
        <v>101</v>
      </c>
      <c r="BB20" s="1410"/>
      <c r="BC20" s="1411"/>
      <c r="BD20" s="1412"/>
      <c r="BE20" s="1413"/>
      <c r="BF20" s="1413"/>
      <c r="BG20" s="1414"/>
    </row>
    <row r="21" spans="1:59" ht="18" customHeight="1">
      <c r="A21" s="276" t="s">
        <v>2483</v>
      </c>
      <c r="Z21" s="276" t="s">
        <v>2483</v>
      </c>
      <c r="BA21" s="276" t="s">
        <v>2483</v>
      </c>
    </row>
    <row r="22" spans="1:59" ht="18" customHeight="1">
      <c r="A22" s="1415"/>
      <c r="B22" s="1439"/>
      <c r="C22" s="1439"/>
      <c r="D22" s="1439"/>
      <c r="E22" s="1439"/>
      <c r="F22" s="1439"/>
      <c r="G22" s="1440"/>
      <c r="H22" s="476"/>
      <c r="I22" s="476"/>
      <c r="Z22" s="1415"/>
      <c r="AA22" s="1439"/>
      <c r="AB22" s="1439"/>
      <c r="AC22" s="1439"/>
      <c r="AD22" s="1439"/>
      <c r="AE22" s="1439"/>
      <c r="AF22" s="1439"/>
      <c r="AG22" s="1440"/>
      <c r="BA22" s="1415"/>
      <c r="BB22" s="1416"/>
      <c r="BC22" s="1416"/>
      <c r="BD22" s="1416"/>
      <c r="BE22" s="1416"/>
      <c r="BF22" s="1416"/>
      <c r="BG22" s="1417"/>
    </row>
    <row r="23" spans="1:59" ht="18" customHeight="1">
      <c r="A23" s="1441"/>
      <c r="B23" s="1442"/>
      <c r="C23" s="1442"/>
      <c r="D23" s="1442"/>
      <c r="E23" s="1442"/>
      <c r="F23" s="1442"/>
      <c r="G23" s="1443"/>
      <c r="Z23" s="1441"/>
      <c r="AA23" s="1442"/>
      <c r="AB23" s="1442"/>
      <c r="AC23" s="1442"/>
      <c r="AD23" s="1442"/>
      <c r="AE23" s="1442"/>
      <c r="AF23" s="1442"/>
      <c r="AG23" s="1443"/>
      <c r="BA23" s="1418"/>
      <c r="BB23" s="1419"/>
      <c r="BC23" s="1419"/>
      <c r="BD23" s="1419"/>
      <c r="BE23" s="1419"/>
      <c r="BF23" s="1419"/>
      <c r="BG23" s="1420"/>
    </row>
    <row r="24" spans="1:59" ht="18" customHeight="1">
      <c r="A24" s="1441"/>
      <c r="B24" s="1442"/>
      <c r="C24" s="1442"/>
      <c r="D24" s="1442"/>
      <c r="E24" s="1442"/>
      <c r="F24" s="1442"/>
      <c r="G24" s="1443"/>
      <c r="Z24" s="1441"/>
      <c r="AA24" s="1442"/>
      <c r="AB24" s="1442"/>
      <c r="AC24" s="1442"/>
      <c r="AD24" s="1442"/>
      <c r="AE24" s="1442"/>
      <c r="AF24" s="1442"/>
      <c r="AG24" s="1443"/>
      <c r="BA24" s="1418"/>
      <c r="BB24" s="1419"/>
      <c r="BC24" s="1419"/>
      <c r="BD24" s="1419"/>
      <c r="BE24" s="1419"/>
      <c r="BF24" s="1419"/>
      <c r="BG24" s="1420"/>
    </row>
    <row r="25" spans="1:59" ht="18" customHeight="1">
      <c r="A25" s="1441"/>
      <c r="B25" s="1442"/>
      <c r="C25" s="1442"/>
      <c r="D25" s="1442"/>
      <c r="E25" s="1442"/>
      <c r="F25" s="1442"/>
      <c r="G25" s="1443"/>
      <c r="Z25" s="1441"/>
      <c r="AA25" s="1442"/>
      <c r="AB25" s="1442"/>
      <c r="AC25" s="1442"/>
      <c r="AD25" s="1442"/>
      <c r="AE25" s="1442"/>
      <c r="AF25" s="1442"/>
      <c r="AG25" s="1443"/>
      <c r="BA25" s="1418"/>
      <c r="BB25" s="1419"/>
      <c r="BC25" s="1419"/>
      <c r="BD25" s="1419"/>
      <c r="BE25" s="1419"/>
      <c r="BF25" s="1419"/>
      <c r="BG25" s="1420"/>
    </row>
    <row r="26" spans="1:59" ht="18" customHeight="1">
      <c r="A26" s="1441"/>
      <c r="B26" s="1442"/>
      <c r="C26" s="1442"/>
      <c r="D26" s="1442"/>
      <c r="E26" s="1442"/>
      <c r="F26" s="1442"/>
      <c r="G26" s="1443"/>
      <c r="Z26" s="1441"/>
      <c r="AA26" s="1442"/>
      <c r="AB26" s="1442"/>
      <c r="AC26" s="1442"/>
      <c r="AD26" s="1442"/>
      <c r="AE26" s="1442"/>
      <c r="AF26" s="1442"/>
      <c r="AG26" s="1443"/>
      <c r="BA26" s="1418"/>
      <c r="BB26" s="1419"/>
      <c r="BC26" s="1419"/>
      <c r="BD26" s="1419"/>
      <c r="BE26" s="1419"/>
      <c r="BF26" s="1419"/>
      <c r="BG26" s="1420"/>
    </row>
    <row r="27" spans="1:59" ht="18" customHeight="1">
      <c r="A27" s="1441"/>
      <c r="B27" s="1442"/>
      <c r="C27" s="1442"/>
      <c r="D27" s="1442"/>
      <c r="E27" s="1442"/>
      <c r="F27" s="1442"/>
      <c r="G27" s="1443"/>
      <c r="Z27" s="1441"/>
      <c r="AA27" s="1442"/>
      <c r="AB27" s="1442"/>
      <c r="AC27" s="1442"/>
      <c r="AD27" s="1442"/>
      <c r="AE27" s="1442"/>
      <c r="AF27" s="1442"/>
      <c r="AG27" s="1443"/>
      <c r="BA27" s="1418"/>
      <c r="BB27" s="1419"/>
      <c r="BC27" s="1419"/>
      <c r="BD27" s="1419"/>
      <c r="BE27" s="1419"/>
      <c r="BF27" s="1419"/>
      <c r="BG27" s="1420"/>
    </row>
    <row r="28" spans="1:59" ht="18" customHeight="1">
      <c r="A28" s="1441"/>
      <c r="B28" s="1442"/>
      <c r="C28" s="1442"/>
      <c r="D28" s="1442"/>
      <c r="E28" s="1442"/>
      <c r="F28" s="1442"/>
      <c r="G28" s="1443"/>
      <c r="Z28" s="1441"/>
      <c r="AA28" s="1442"/>
      <c r="AB28" s="1442"/>
      <c r="AC28" s="1442"/>
      <c r="AD28" s="1442"/>
      <c r="AE28" s="1442"/>
      <c r="AF28" s="1442"/>
      <c r="AG28" s="1443"/>
      <c r="BA28" s="1418"/>
      <c r="BB28" s="1419"/>
      <c r="BC28" s="1419"/>
      <c r="BD28" s="1419"/>
      <c r="BE28" s="1419"/>
      <c r="BF28" s="1419"/>
      <c r="BG28" s="1420"/>
    </row>
    <row r="29" spans="1:59" ht="18" customHeight="1">
      <c r="A29" s="1441"/>
      <c r="B29" s="1442"/>
      <c r="C29" s="1442"/>
      <c r="D29" s="1442"/>
      <c r="E29" s="1442"/>
      <c r="F29" s="1442"/>
      <c r="G29" s="1443"/>
      <c r="Z29" s="1441"/>
      <c r="AA29" s="1442"/>
      <c r="AB29" s="1442"/>
      <c r="AC29" s="1442"/>
      <c r="AD29" s="1442"/>
      <c r="AE29" s="1442"/>
      <c r="AF29" s="1442"/>
      <c r="AG29" s="1443"/>
      <c r="BA29" s="1418"/>
      <c r="BB29" s="1419"/>
      <c r="BC29" s="1419"/>
      <c r="BD29" s="1419"/>
      <c r="BE29" s="1419"/>
      <c r="BF29" s="1419"/>
      <c r="BG29" s="1420"/>
    </row>
    <row r="30" spans="1:59" ht="18" customHeight="1">
      <c r="A30" s="1441"/>
      <c r="B30" s="1442"/>
      <c r="C30" s="1442"/>
      <c r="D30" s="1442"/>
      <c r="E30" s="1442"/>
      <c r="F30" s="1442"/>
      <c r="G30" s="1443"/>
      <c r="Z30" s="1441"/>
      <c r="AA30" s="1442"/>
      <c r="AB30" s="1442"/>
      <c r="AC30" s="1442"/>
      <c r="AD30" s="1442"/>
      <c r="AE30" s="1442"/>
      <c r="AF30" s="1442"/>
      <c r="AG30" s="1443"/>
      <c r="BA30" s="1418"/>
      <c r="BB30" s="1419"/>
      <c r="BC30" s="1419"/>
      <c r="BD30" s="1419"/>
      <c r="BE30" s="1419"/>
      <c r="BF30" s="1419"/>
      <c r="BG30" s="1420"/>
    </row>
    <row r="31" spans="1:59" ht="18" customHeight="1">
      <c r="A31" s="1441"/>
      <c r="B31" s="1442"/>
      <c r="C31" s="1442"/>
      <c r="D31" s="1442"/>
      <c r="E31" s="1442"/>
      <c r="F31" s="1442"/>
      <c r="G31" s="1443"/>
      <c r="Z31" s="1441"/>
      <c r="AA31" s="1442"/>
      <c r="AB31" s="1442"/>
      <c r="AC31" s="1442"/>
      <c r="AD31" s="1442"/>
      <c r="AE31" s="1442"/>
      <c r="AF31" s="1442"/>
      <c r="AG31" s="1443"/>
      <c r="BA31" s="1418"/>
      <c r="BB31" s="1419"/>
      <c r="BC31" s="1419"/>
      <c r="BD31" s="1419"/>
      <c r="BE31" s="1419"/>
      <c r="BF31" s="1419"/>
      <c r="BG31" s="1420"/>
    </row>
    <row r="32" spans="1:59" ht="18" customHeight="1">
      <c r="A32" s="1441"/>
      <c r="B32" s="1442"/>
      <c r="C32" s="1442"/>
      <c r="D32" s="1442"/>
      <c r="E32" s="1442"/>
      <c r="F32" s="1442"/>
      <c r="G32" s="1443"/>
      <c r="Z32" s="1441"/>
      <c r="AA32" s="1442"/>
      <c r="AB32" s="1442"/>
      <c r="AC32" s="1442"/>
      <c r="AD32" s="1442"/>
      <c r="AE32" s="1442"/>
      <c r="AF32" s="1442"/>
      <c r="AG32" s="1443"/>
      <c r="BA32" s="1418"/>
      <c r="BB32" s="1419"/>
      <c r="BC32" s="1419"/>
      <c r="BD32" s="1419"/>
      <c r="BE32" s="1419"/>
      <c r="BF32" s="1419"/>
      <c r="BG32" s="1420"/>
    </row>
    <row r="33" spans="1:59" ht="18" customHeight="1">
      <c r="A33" s="1441"/>
      <c r="B33" s="1442"/>
      <c r="C33" s="1442"/>
      <c r="D33" s="1442"/>
      <c r="E33" s="1442"/>
      <c r="F33" s="1442"/>
      <c r="G33" s="1443"/>
      <c r="Z33" s="1441"/>
      <c r="AA33" s="1442"/>
      <c r="AB33" s="1442"/>
      <c r="AC33" s="1442"/>
      <c r="AD33" s="1442"/>
      <c r="AE33" s="1442"/>
      <c r="AF33" s="1442"/>
      <c r="AG33" s="1443"/>
      <c r="BA33" s="1418"/>
      <c r="BB33" s="1419"/>
      <c r="BC33" s="1419"/>
      <c r="BD33" s="1419"/>
      <c r="BE33" s="1419"/>
      <c r="BF33" s="1419"/>
      <c r="BG33" s="1420"/>
    </row>
    <row r="34" spans="1:59" ht="18" customHeight="1">
      <c r="A34" s="1441"/>
      <c r="B34" s="1442"/>
      <c r="C34" s="1442"/>
      <c r="D34" s="1442"/>
      <c r="E34" s="1442"/>
      <c r="F34" s="1442"/>
      <c r="G34" s="1443"/>
      <c r="Z34" s="1441"/>
      <c r="AA34" s="1442"/>
      <c r="AB34" s="1442"/>
      <c r="AC34" s="1442"/>
      <c r="AD34" s="1442"/>
      <c r="AE34" s="1442"/>
      <c r="AF34" s="1442"/>
      <c r="AG34" s="1443"/>
      <c r="BA34" s="1418"/>
      <c r="BB34" s="1419"/>
      <c r="BC34" s="1419"/>
      <c r="BD34" s="1419"/>
      <c r="BE34" s="1419"/>
      <c r="BF34" s="1419"/>
      <c r="BG34" s="1420"/>
    </row>
    <row r="35" spans="1:59" ht="18" customHeight="1">
      <c r="A35" s="1444"/>
      <c r="B35" s="1445"/>
      <c r="C35" s="1445"/>
      <c r="D35" s="1445"/>
      <c r="E35" s="1445"/>
      <c r="F35" s="1445"/>
      <c r="G35" s="1446"/>
      <c r="Z35" s="1444"/>
      <c r="AA35" s="1445"/>
      <c r="AB35" s="1445"/>
      <c r="AC35" s="1445"/>
      <c r="AD35" s="1445"/>
      <c r="AE35" s="1445"/>
      <c r="AF35" s="1445"/>
      <c r="AG35" s="1446"/>
      <c r="BA35" s="1421"/>
      <c r="BB35" s="1422"/>
      <c r="BC35" s="1422"/>
      <c r="BD35" s="1422"/>
      <c r="BE35" s="1422"/>
      <c r="BF35" s="1422"/>
      <c r="BG35" s="1423"/>
    </row>
    <row r="36" spans="1:59" ht="18" customHeight="1"/>
    <row r="37" spans="1:59" ht="18" customHeight="1"/>
  </sheetData>
  <sheetProtection algorithmName="SHA-512" hashValue="XZ0mo0L3rRzx+aPaba0ywjMMzo7UR+uUxHRrFe8Jw/W3+HLm1i1BMXKJzCUdin7TgSmGSYDQXrJ4CR/LkTfEqw==" saltValue="v/JoFuJjsKyEiNxcN8+6yA==" spinCount="100000" sheet="1" formatCells="0"/>
  <mergeCells count="46">
    <mergeCell ref="Z22:AG35"/>
    <mergeCell ref="AC2:AE2"/>
    <mergeCell ref="AF6:AF9"/>
    <mergeCell ref="AG6:AG9"/>
    <mergeCell ref="D2:E2"/>
    <mergeCell ref="A22:G35"/>
    <mergeCell ref="D4:D5"/>
    <mergeCell ref="E4:E5"/>
    <mergeCell ref="F4:F5"/>
    <mergeCell ref="E6:E9"/>
    <mergeCell ref="F6:F9"/>
    <mergeCell ref="A14:C14"/>
    <mergeCell ref="D14:G14"/>
    <mergeCell ref="A15:C15"/>
    <mergeCell ref="D15:G15"/>
    <mergeCell ref="A16:C16"/>
    <mergeCell ref="A19:C19"/>
    <mergeCell ref="D19:G19"/>
    <mergeCell ref="A20:C20"/>
    <mergeCell ref="D20:G20"/>
    <mergeCell ref="D16:G16"/>
    <mergeCell ref="A17:C17"/>
    <mergeCell ref="D17:G17"/>
    <mergeCell ref="A18:C18"/>
    <mergeCell ref="D18:G18"/>
    <mergeCell ref="BD2:BE2"/>
    <mergeCell ref="BD4:BD5"/>
    <mergeCell ref="BE4:BE5"/>
    <mergeCell ref="BF4:BF5"/>
    <mergeCell ref="BE6:BE9"/>
    <mergeCell ref="BF6:BF9"/>
    <mergeCell ref="BA14:BC14"/>
    <mergeCell ref="BD14:BG14"/>
    <mergeCell ref="BA15:BC15"/>
    <mergeCell ref="BD15:BG15"/>
    <mergeCell ref="BA16:BC16"/>
    <mergeCell ref="BD16:BG16"/>
    <mergeCell ref="BA20:BC20"/>
    <mergeCell ref="BD20:BG20"/>
    <mergeCell ref="BA22:BG35"/>
    <mergeCell ref="BA17:BC17"/>
    <mergeCell ref="BD17:BG17"/>
    <mergeCell ref="BA18:BC18"/>
    <mergeCell ref="BD18:BG18"/>
    <mergeCell ref="BA19:BC19"/>
    <mergeCell ref="BD19:BG19"/>
  </mergeCells>
  <phoneticPr fontId="64"/>
  <dataValidations count="2">
    <dataValidation type="list" allowBlank="1" showInputMessage="1" showErrorMessage="1" sqref="D2:E2 BD2:BE2" xr:uid="{00000000-0002-0000-1500-000000000000}">
      <formula1>$L$5:$L$10</formula1>
    </dataValidation>
    <dataValidation type="list" allowBlank="1" showInputMessage="1" showErrorMessage="1" sqref="AC2:AE2" xr:uid="{00000000-0002-0000-1500-000001000000}">
      <formula1>$L$4:$L$12</formula1>
    </dataValidation>
  </dataValidations>
  <pageMargins left="0.70866141732283472" right="0.70866141732283472" top="0.74803149606299213" bottom="0.74803149606299213" header="0.31496062992125984" footer="0.31496062992125984"/>
  <pageSetup paperSize="9" orientation="portrait" blackAndWhite="1"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9"/>
  <dimension ref="A1:BP53"/>
  <sheetViews>
    <sheetView showGridLines="0" showZeros="0" view="pageBreakPreview" zoomScale="70" zoomScaleNormal="85" zoomScaleSheetLayoutView="70" workbookViewId="0">
      <selection activeCell="J34" sqref="J34"/>
    </sheetView>
  </sheetViews>
  <sheetFormatPr defaultRowHeight="13.2"/>
  <cols>
    <col min="1" max="1" width="2.21875" style="674" customWidth="1"/>
    <col min="2" max="2" width="11.21875" style="674" customWidth="1"/>
    <col min="3" max="3" width="20.77734375" style="674" customWidth="1"/>
    <col min="4" max="9" width="13.77734375" style="674" customWidth="1"/>
    <col min="10" max="11" width="16.33203125" style="674" customWidth="1"/>
    <col min="12" max="14" width="13.77734375" style="674" customWidth="1"/>
    <col min="15" max="15" width="20.77734375" style="674" customWidth="1"/>
    <col min="16" max="16" width="2.44140625" style="674" customWidth="1"/>
    <col min="17" max="17" width="5.6640625" style="674" customWidth="1"/>
    <col min="18" max="18" width="13.21875" style="674" hidden="1" customWidth="1"/>
    <col min="19" max="19" width="12.44140625" style="674" hidden="1" customWidth="1"/>
    <col min="20" max="20" width="10.21875" style="674" hidden="1" customWidth="1"/>
    <col min="21" max="21" width="10.6640625" style="674" hidden="1" customWidth="1"/>
    <col min="22" max="22" width="13.21875" style="674" hidden="1" customWidth="1"/>
    <col min="23" max="24" width="12.88671875" style="674" hidden="1" customWidth="1"/>
    <col min="25" max="25" width="12.109375" style="674" hidden="1" customWidth="1"/>
    <col min="26" max="27" width="12.88671875" style="674" hidden="1" customWidth="1"/>
    <col min="28" max="28" width="0" style="674" hidden="1" customWidth="1"/>
    <col min="29" max="29" width="8.88671875" style="674" hidden="1" customWidth="1"/>
    <col min="30" max="37" width="15.77734375" style="675" hidden="1" customWidth="1"/>
    <col min="38" max="44" width="11.33203125" style="675" hidden="1" customWidth="1"/>
    <col min="45" max="45" width="11.77734375" style="675" hidden="1" customWidth="1"/>
    <col min="46" max="46" width="11.77734375" style="674" hidden="1" customWidth="1"/>
    <col min="47" max="51" width="0" style="674" hidden="1" customWidth="1"/>
    <col min="52" max="52" width="8.88671875" style="674"/>
    <col min="53" max="53" width="2.21875" style="674" customWidth="1"/>
    <col min="54" max="54" width="11.21875" style="674" customWidth="1"/>
    <col min="55" max="55" width="20.77734375" style="674" customWidth="1"/>
    <col min="56" max="61" width="13.77734375" style="674" customWidth="1"/>
    <col min="62" max="63" width="16.33203125" style="674" customWidth="1"/>
    <col min="64" max="66" width="13.77734375" style="674" customWidth="1"/>
    <col min="67" max="67" width="20.77734375" style="674" customWidth="1"/>
    <col min="68" max="68" width="2.44140625" style="674" customWidth="1"/>
    <col min="69" max="16384" width="8.88671875" style="674"/>
  </cols>
  <sheetData>
    <row r="1" spans="1:68">
      <c r="C1" s="674" t="s">
        <v>2714</v>
      </c>
      <c r="G1" s="1492"/>
      <c r="H1" s="1492"/>
      <c r="I1" s="1492"/>
      <c r="BC1" s="674" t="s">
        <v>2714</v>
      </c>
      <c r="BG1" s="1492"/>
      <c r="BH1" s="1492"/>
      <c r="BI1" s="1492"/>
    </row>
    <row r="2" spans="1:68" ht="7.2" customHeight="1" thickBot="1"/>
    <row r="3" spans="1:68" ht="13.8" thickBot="1">
      <c r="C3" s="674" t="s">
        <v>2818</v>
      </c>
      <c r="G3" s="1557"/>
      <c r="H3" s="1558"/>
      <c r="I3" s="1559"/>
      <c r="AC3" s="676" t="s">
        <v>2869</v>
      </c>
      <c r="AD3" s="677"/>
      <c r="AE3" s="677"/>
      <c r="AF3" s="677"/>
      <c r="AH3" s="676" t="s">
        <v>2872</v>
      </c>
      <c r="AI3" s="677"/>
      <c r="AJ3" s="677" t="s">
        <v>2875</v>
      </c>
      <c r="AK3" s="677">
        <f>'第4(太陽光）'!F192</f>
        <v>0</v>
      </c>
      <c r="BC3" s="674" t="s">
        <v>2818</v>
      </c>
      <c r="BG3" s="1493" t="s">
        <v>2661</v>
      </c>
      <c r="BH3" s="1494"/>
      <c r="BI3" s="1495"/>
    </row>
    <row r="4" spans="1:68" ht="7.2" customHeight="1">
      <c r="AC4" s="676"/>
      <c r="AD4" s="677"/>
      <c r="AE4" s="677"/>
      <c r="AF4" s="677"/>
      <c r="AH4" s="676"/>
      <c r="AI4" s="677"/>
      <c r="AJ4" s="677"/>
      <c r="AK4" s="677"/>
    </row>
    <row r="5" spans="1:68" ht="13.2" customHeight="1">
      <c r="C5" s="1496" t="s">
        <v>2819</v>
      </c>
      <c r="D5" s="678" t="s">
        <v>2820</v>
      </c>
      <c r="E5" s="678"/>
      <c r="F5" s="678"/>
      <c r="G5" s="678"/>
      <c r="H5" s="678" t="s">
        <v>2821</v>
      </c>
      <c r="I5" s="678"/>
      <c r="J5" s="678"/>
      <c r="K5" s="679" t="s">
        <v>2858</v>
      </c>
      <c r="L5" s="680"/>
      <c r="Y5" s="675"/>
      <c r="AB5" s="675"/>
      <c r="AC5" s="677" t="s">
        <v>2866</v>
      </c>
      <c r="AD5" s="681" t="e">
        <f>VLOOKUP(F7,AF12:AL13,5,FALSE)</f>
        <v>#N/A</v>
      </c>
      <c r="AE5" s="677"/>
      <c r="AF5" s="677"/>
      <c r="AH5" s="677" t="s">
        <v>2873</v>
      </c>
      <c r="AI5" s="681" t="e">
        <f>VLOOKUP(J7,AP12:AS14,2,FALSE)</f>
        <v>#N/A</v>
      </c>
      <c r="AJ5" s="677"/>
      <c r="AK5" s="677"/>
      <c r="AR5" s="674"/>
      <c r="AS5" s="674"/>
      <c r="BC5" s="1496" t="s">
        <v>2819</v>
      </c>
      <c r="BD5" s="677" t="s">
        <v>2820</v>
      </c>
      <c r="BE5" s="677"/>
      <c r="BF5" s="677"/>
      <c r="BG5" s="677"/>
      <c r="BH5" s="677" t="s">
        <v>2821</v>
      </c>
      <c r="BI5" s="677"/>
      <c r="BJ5" s="677"/>
      <c r="BK5" s="682" t="s">
        <v>2858</v>
      </c>
      <c r="BL5" s="683"/>
    </row>
    <row r="6" spans="1:68" ht="15" customHeight="1">
      <c r="C6" s="1508"/>
      <c r="D6" s="676" t="s">
        <v>2473</v>
      </c>
      <c r="E6" s="684" t="s">
        <v>2822</v>
      </c>
      <c r="F6" s="685" t="s">
        <v>2854</v>
      </c>
      <c r="G6" s="685" t="s">
        <v>2855</v>
      </c>
      <c r="H6" s="685" t="s">
        <v>2960</v>
      </c>
      <c r="I6" s="685" t="s">
        <v>2854</v>
      </c>
      <c r="J6" s="685" t="s">
        <v>2855</v>
      </c>
      <c r="K6" s="679" t="s">
        <v>2857</v>
      </c>
      <c r="L6" s="680"/>
      <c r="M6" s="686"/>
      <c r="N6" s="686"/>
      <c r="O6" s="686"/>
      <c r="P6" s="686"/>
      <c r="Q6" s="686"/>
      <c r="S6" s="1458" t="s">
        <v>2893</v>
      </c>
      <c r="T6" s="960"/>
      <c r="U6" s="960"/>
      <c r="V6" s="960"/>
      <c r="W6" s="960"/>
      <c r="X6" s="675"/>
      <c r="Y6" s="675"/>
      <c r="AA6" s="675"/>
      <c r="AB6" s="675"/>
      <c r="AC6" s="677" t="s">
        <v>2773</v>
      </c>
      <c r="AD6" s="677">
        <f>F7</f>
        <v>0</v>
      </c>
      <c r="AE6" s="677">
        <f>IF(AD6="1/2",1,2)</f>
        <v>2</v>
      </c>
      <c r="AF6" s="677">
        <f>IF(AD6="1/2",2,3)</f>
        <v>3</v>
      </c>
      <c r="AH6" s="677" t="s">
        <v>2773</v>
      </c>
      <c r="AI6" s="677">
        <f>I7</f>
        <v>0</v>
      </c>
      <c r="AJ6" s="677" t="e">
        <f>VLOOKUP(AI6,AM12:AS14,2)</f>
        <v>#N/A</v>
      </c>
      <c r="AK6" s="677" t="e">
        <f>VLOOKUP(AI6,AM12:AS14,3)</f>
        <v>#N/A</v>
      </c>
      <c r="AQ6" s="674"/>
      <c r="AR6" s="674"/>
      <c r="AS6" s="674"/>
      <c r="BC6" s="1497"/>
      <c r="BD6" s="676" t="s">
        <v>2473</v>
      </c>
      <c r="BE6" s="684" t="s">
        <v>2822</v>
      </c>
      <c r="BF6" s="685" t="s">
        <v>2854</v>
      </c>
      <c r="BG6" s="685" t="s">
        <v>2855</v>
      </c>
      <c r="BH6" s="685" t="s">
        <v>2960</v>
      </c>
      <c r="BI6" s="685" t="s">
        <v>2854</v>
      </c>
      <c r="BJ6" s="685" t="s">
        <v>2855</v>
      </c>
      <c r="BK6" s="682" t="s">
        <v>2857</v>
      </c>
      <c r="BL6" s="683"/>
      <c r="BM6" s="686"/>
      <c r="BN6" s="686"/>
      <c r="BO6" s="686"/>
      <c r="BP6" s="686"/>
    </row>
    <row r="7" spans="1:68">
      <c r="C7" s="558"/>
      <c r="D7" s="676" t="s">
        <v>2484</v>
      </c>
      <c r="E7" s="688" t="str">
        <f>'第4(太陽光）'!G31</f>
        <v/>
      </c>
      <c r="F7" s="559"/>
      <c r="G7" s="559"/>
      <c r="H7" s="689">
        <f>'第4(太陽光）'!F194</f>
        <v>0</v>
      </c>
      <c r="I7" s="559"/>
      <c r="J7" s="752"/>
      <c r="K7" s="1555"/>
      <c r="L7" s="1556"/>
      <c r="M7" s="686"/>
      <c r="N7" s="686"/>
      <c r="O7" s="686"/>
      <c r="P7" s="686"/>
      <c r="Q7" s="686"/>
      <c r="S7" s="960"/>
      <c r="T7" s="960"/>
      <c r="U7" s="960"/>
      <c r="V7" s="960"/>
      <c r="W7" s="960"/>
      <c r="X7" s="675"/>
      <c r="Y7" s="675"/>
      <c r="AB7" s="675"/>
      <c r="AC7" s="677" t="s">
        <v>2868</v>
      </c>
      <c r="AD7" s="681">
        <f>IF(F7="",100000000,VLOOKUP(F7,AF12:AL13,7,FALSE))</f>
        <v>100000000</v>
      </c>
      <c r="AE7" s="677"/>
      <c r="AF7" s="677"/>
      <c r="AH7" s="677" t="s">
        <v>2868</v>
      </c>
      <c r="AI7" s="681" t="e">
        <f>VLOOKUP(J7,AP12:AS14,4,FALSE)</f>
        <v>#N/A</v>
      </c>
      <c r="AJ7" s="677"/>
      <c r="AK7" s="677"/>
      <c r="AQ7" s="674"/>
      <c r="AR7" s="674"/>
      <c r="AS7" s="674"/>
      <c r="BC7" s="687"/>
      <c r="BD7" s="676" t="s">
        <v>2484</v>
      </c>
      <c r="BE7" s="764">
        <v>10</v>
      </c>
      <c r="BF7" s="765" t="s">
        <v>2723</v>
      </c>
      <c r="BG7" s="765" t="s">
        <v>2748</v>
      </c>
      <c r="BH7" s="766">
        <v>1</v>
      </c>
      <c r="BI7" s="765" t="s">
        <v>3077</v>
      </c>
      <c r="BJ7" s="767" t="s">
        <v>2764</v>
      </c>
      <c r="BK7" s="1498" t="s">
        <v>2852</v>
      </c>
      <c r="BL7" s="1499"/>
      <c r="BM7" s="686"/>
      <c r="BN7" s="686"/>
      <c r="BO7" s="686"/>
      <c r="BP7" s="686"/>
    </row>
    <row r="8" spans="1:68" ht="6.6" customHeight="1">
      <c r="S8" s="960"/>
      <c r="T8" s="960"/>
      <c r="U8" s="960"/>
      <c r="V8" s="960"/>
      <c r="W8" s="960"/>
    </row>
    <row r="9" spans="1:68" s="693" customFormat="1" ht="15" customHeight="1">
      <c r="A9" s="674"/>
      <c r="B9" s="1535" t="s">
        <v>2846</v>
      </c>
      <c r="C9" s="1491" t="s">
        <v>2823</v>
      </c>
      <c r="D9" s="1482" t="s">
        <v>2479</v>
      </c>
      <c r="E9" s="1537"/>
      <c r="F9" s="1537"/>
      <c r="G9" s="1535" t="s">
        <v>2485</v>
      </c>
      <c r="H9" s="690" t="s">
        <v>2486</v>
      </c>
      <c r="I9" s="691"/>
      <c r="J9" s="691"/>
      <c r="K9" s="691"/>
      <c r="L9" s="691"/>
      <c r="M9" s="691"/>
      <c r="N9" s="1482" t="s">
        <v>2487</v>
      </c>
      <c r="O9" s="1543"/>
      <c r="P9" s="692"/>
      <c r="Q9" s="692"/>
      <c r="W9" s="1504" t="s">
        <v>2895</v>
      </c>
      <c r="X9" s="1505"/>
      <c r="Y9" s="1504" t="s">
        <v>2894</v>
      </c>
      <c r="Z9" s="1509"/>
      <c r="AA9" s="1505"/>
      <c r="AD9" s="675"/>
      <c r="AE9" s="675"/>
      <c r="AF9" s="675"/>
      <c r="AG9" s="675"/>
      <c r="AH9" s="675"/>
      <c r="AI9" s="675"/>
      <c r="AJ9" s="675"/>
      <c r="AK9" s="675"/>
      <c r="AL9" s="675"/>
      <c r="AM9" s="675"/>
      <c r="AN9" s="675"/>
      <c r="AO9" s="675"/>
      <c r="AP9" s="675"/>
      <c r="AQ9" s="675"/>
      <c r="AR9" s="675"/>
      <c r="AS9" s="675"/>
      <c r="BA9" s="674"/>
      <c r="BB9" s="1514" t="s">
        <v>2846</v>
      </c>
      <c r="BC9" s="1514" t="s">
        <v>2823</v>
      </c>
      <c r="BD9" s="1482" t="s">
        <v>2479</v>
      </c>
      <c r="BE9" s="1517"/>
      <c r="BF9" s="1483"/>
      <c r="BG9" s="1514" t="s">
        <v>2485</v>
      </c>
      <c r="BH9" s="694" t="s">
        <v>2486</v>
      </c>
      <c r="BI9" s="695"/>
      <c r="BJ9" s="695"/>
      <c r="BK9" s="695"/>
      <c r="BL9" s="695"/>
      <c r="BM9" s="695"/>
      <c r="BN9" s="1482" t="s">
        <v>2487</v>
      </c>
      <c r="BO9" s="1483"/>
      <c r="BP9" s="692"/>
    </row>
    <row r="10" spans="1:68" s="693" customFormat="1" ht="19.8" customHeight="1">
      <c r="A10" s="674"/>
      <c r="B10" s="1535"/>
      <c r="C10" s="1491"/>
      <c r="D10" s="1538"/>
      <c r="E10" s="1539"/>
      <c r="F10" s="1539"/>
      <c r="G10" s="1536"/>
      <c r="H10" s="1542" t="s">
        <v>2470</v>
      </c>
      <c r="I10" s="1488" t="s">
        <v>2471</v>
      </c>
      <c r="J10" s="1535" t="s">
        <v>2824</v>
      </c>
      <c r="K10" s="1535"/>
      <c r="L10" s="696" t="s">
        <v>2825</v>
      </c>
      <c r="M10" s="697" t="s">
        <v>2821</v>
      </c>
      <c r="N10" s="1544"/>
      <c r="O10" s="1545"/>
      <c r="R10" s="698"/>
      <c r="S10" s="698"/>
      <c r="T10" s="699" t="s">
        <v>2826</v>
      </c>
      <c r="U10" s="699"/>
      <c r="V10" s="1488" t="s">
        <v>2896</v>
      </c>
      <c r="W10" s="699" t="s">
        <v>2825</v>
      </c>
      <c r="X10" s="699" t="s">
        <v>2821</v>
      </c>
      <c r="Y10" s="699" t="s">
        <v>2882</v>
      </c>
      <c r="Z10" s="699" t="s">
        <v>2825</v>
      </c>
      <c r="AA10" s="699" t="s">
        <v>2821</v>
      </c>
      <c r="AC10" s="677"/>
      <c r="AD10" s="677"/>
      <c r="AE10" s="677"/>
      <c r="AF10" s="1510" t="s">
        <v>2845</v>
      </c>
      <c r="AG10" s="1511"/>
      <c r="AH10" s="1511"/>
      <c r="AI10" s="815"/>
      <c r="AJ10" s="815"/>
      <c r="AK10" s="815"/>
      <c r="AL10" s="811"/>
      <c r="AM10" s="1500" t="s">
        <v>2749</v>
      </c>
      <c r="AN10" s="1500"/>
      <c r="AO10" s="1500"/>
      <c r="AP10" s="809"/>
      <c r="AQ10" s="809"/>
      <c r="AR10" s="809"/>
      <c r="AS10" s="810"/>
      <c r="BA10" s="674"/>
      <c r="BB10" s="1515"/>
      <c r="BC10" s="1515"/>
      <c r="BD10" s="1484"/>
      <c r="BE10" s="1460"/>
      <c r="BF10" s="1485"/>
      <c r="BG10" s="1516"/>
      <c r="BH10" s="1488" t="s">
        <v>2470</v>
      </c>
      <c r="BI10" s="1488" t="s">
        <v>2471</v>
      </c>
      <c r="BJ10" s="1490" t="s">
        <v>2824</v>
      </c>
      <c r="BK10" s="1491"/>
      <c r="BL10" s="696" t="s">
        <v>2825</v>
      </c>
      <c r="BM10" s="697" t="s">
        <v>2821</v>
      </c>
      <c r="BN10" s="1484"/>
      <c r="BO10" s="1485"/>
    </row>
    <row r="11" spans="1:68" s="693" customFormat="1" ht="42" customHeight="1">
      <c r="A11" s="674"/>
      <c r="B11" s="1535"/>
      <c r="C11" s="1491"/>
      <c r="D11" s="1540"/>
      <c r="E11" s="1541"/>
      <c r="F11" s="1541"/>
      <c r="G11" s="700" t="s">
        <v>2480</v>
      </c>
      <c r="H11" s="1542"/>
      <c r="I11" s="1489"/>
      <c r="J11" s="701" t="s">
        <v>2827</v>
      </c>
      <c r="K11" s="701" t="s">
        <v>2828</v>
      </c>
      <c r="L11" s="696" t="s">
        <v>2493</v>
      </c>
      <c r="M11" s="697" t="s">
        <v>2493</v>
      </c>
      <c r="N11" s="1544"/>
      <c r="O11" s="1545"/>
      <c r="R11" s="698"/>
      <c r="S11" s="702" t="s">
        <v>2859</v>
      </c>
      <c r="T11" s="699" t="s">
        <v>2827</v>
      </c>
      <c r="U11" s="702" t="s">
        <v>2828</v>
      </c>
      <c r="V11" s="1489"/>
      <c r="W11" s="703" t="s">
        <v>2829</v>
      </c>
      <c r="X11" s="703" t="s">
        <v>2829</v>
      </c>
      <c r="Y11" s="703" t="s">
        <v>2829</v>
      </c>
      <c r="Z11" s="703" t="s">
        <v>2829</v>
      </c>
      <c r="AA11" s="703" t="s">
        <v>2829</v>
      </c>
      <c r="AC11" s="704" t="s">
        <v>2838</v>
      </c>
      <c r="AD11" s="704" t="s">
        <v>2853</v>
      </c>
      <c r="AE11" s="704" t="s">
        <v>2841</v>
      </c>
      <c r="AF11" s="705" t="s">
        <v>2842</v>
      </c>
      <c r="AG11" s="705"/>
      <c r="AH11" s="705"/>
      <c r="AI11" s="1519" t="s">
        <v>2843</v>
      </c>
      <c r="AJ11" s="1007"/>
      <c r="AK11" s="1510" t="s">
        <v>2844</v>
      </c>
      <c r="AL11" s="811"/>
      <c r="AM11" s="704" t="s">
        <v>2842</v>
      </c>
      <c r="AN11" s="704"/>
      <c r="AO11" s="704"/>
      <c r="AP11" s="1506" t="s">
        <v>2843</v>
      </c>
      <c r="AQ11" s="828"/>
      <c r="AR11" s="1500" t="s">
        <v>2844</v>
      </c>
      <c r="AS11" s="810"/>
      <c r="BA11" s="674"/>
      <c r="BB11" s="1515"/>
      <c r="BC11" s="1515"/>
      <c r="BD11" s="1486"/>
      <c r="BE11" s="1518"/>
      <c r="BF11" s="1487"/>
      <c r="BG11" s="700" t="s">
        <v>2480</v>
      </c>
      <c r="BH11" s="1489"/>
      <c r="BI11" s="1489"/>
      <c r="BJ11" s="706" t="s">
        <v>2827</v>
      </c>
      <c r="BK11" s="706" t="s">
        <v>2828</v>
      </c>
      <c r="BL11" s="696" t="s">
        <v>2493</v>
      </c>
      <c r="BM11" s="697" t="s">
        <v>2493</v>
      </c>
      <c r="BN11" s="1484"/>
      <c r="BO11" s="1485"/>
    </row>
    <row r="12" spans="1:68" s="693" customFormat="1" ht="22.2" customHeight="1">
      <c r="A12" s="674"/>
      <c r="B12" s="1535"/>
      <c r="C12" s="1491"/>
      <c r="D12" s="707" t="s">
        <v>2488</v>
      </c>
      <c r="E12" s="696" t="s">
        <v>2830</v>
      </c>
      <c r="F12" s="696" t="s">
        <v>2489</v>
      </c>
      <c r="G12" s="696" t="s">
        <v>2489</v>
      </c>
      <c r="H12" s="696" t="s">
        <v>2489</v>
      </c>
      <c r="I12" s="696" t="s">
        <v>2489</v>
      </c>
      <c r="J12" s="696" t="s">
        <v>2831</v>
      </c>
      <c r="K12" s="696" t="s">
        <v>2832</v>
      </c>
      <c r="L12" s="696" t="s">
        <v>2489</v>
      </c>
      <c r="M12" s="696" t="s">
        <v>2489</v>
      </c>
      <c r="N12" s="1546"/>
      <c r="O12" s="1547"/>
      <c r="P12" s="698"/>
      <c r="Q12" s="698"/>
      <c r="R12" s="698"/>
      <c r="S12" s="699" t="s">
        <v>2860</v>
      </c>
      <c r="T12" s="699" t="s">
        <v>2833</v>
      </c>
      <c r="U12" s="699" t="s">
        <v>2833</v>
      </c>
      <c r="V12" s="696" t="s">
        <v>2489</v>
      </c>
      <c r="W12" s="708" t="s">
        <v>2489</v>
      </c>
      <c r="X12" s="708" t="s">
        <v>2489</v>
      </c>
      <c r="Y12" s="708" t="s">
        <v>2489</v>
      </c>
      <c r="Z12" s="708" t="s">
        <v>2489</v>
      </c>
      <c r="AA12" s="708" t="s">
        <v>2489</v>
      </c>
      <c r="AB12" s="709"/>
      <c r="AC12" s="710" t="s">
        <v>2847</v>
      </c>
      <c r="AD12" s="710" t="s">
        <v>2861</v>
      </c>
      <c r="AE12" s="710" t="s">
        <v>2839</v>
      </c>
      <c r="AF12" s="711" t="s">
        <v>2774</v>
      </c>
      <c r="AG12" s="711" t="s">
        <v>2722</v>
      </c>
      <c r="AH12" s="711" t="s">
        <v>2772</v>
      </c>
      <c r="AI12" s="711" t="s">
        <v>2850</v>
      </c>
      <c r="AJ12" s="712">
        <v>150000</v>
      </c>
      <c r="AK12" s="711" t="s">
        <v>2851</v>
      </c>
      <c r="AL12" s="712">
        <v>75000000</v>
      </c>
      <c r="AM12" s="711" t="s">
        <v>2774</v>
      </c>
      <c r="AN12" s="711" t="s">
        <v>2722</v>
      </c>
      <c r="AO12" s="711" t="s">
        <v>2772</v>
      </c>
      <c r="AP12" s="711" t="s">
        <v>2883</v>
      </c>
      <c r="AQ12" s="712">
        <v>150000</v>
      </c>
      <c r="AR12" s="711" t="s">
        <v>2851</v>
      </c>
      <c r="AS12" s="712">
        <v>75000000</v>
      </c>
      <c r="BA12" s="674"/>
      <c r="BB12" s="1516"/>
      <c r="BC12" s="1516"/>
      <c r="BD12" s="707" t="s">
        <v>2488</v>
      </c>
      <c r="BE12" s="696" t="s">
        <v>2830</v>
      </c>
      <c r="BF12" s="696" t="s">
        <v>2489</v>
      </c>
      <c r="BG12" s="696" t="s">
        <v>2489</v>
      </c>
      <c r="BH12" s="696" t="s">
        <v>2489</v>
      </c>
      <c r="BI12" s="696" t="s">
        <v>2489</v>
      </c>
      <c r="BJ12" s="696" t="s">
        <v>2831</v>
      </c>
      <c r="BK12" s="696" t="s">
        <v>2832</v>
      </c>
      <c r="BL12" s="696" t="s">
        <v>2489</v>
      </c>
      <c r="BM12" s="696" t="s">
        <v>2489</v>
      </c>
      <c r="BN12" s="1486"/>
      <c r="BO12" s="1487"/>
      <c r="BP12" s="698"/>
    </row>
    <row r="13" spans="1:68" ht="19.95" customHeight="1">
      <c r="B13" s="667"/>
      <c r="C13" s="478"/>
      <c r="D13" s="668"/>
      <c r="E13" s="667"/>
      <c r="F13" s="479"/>
      <c r="G13" s="479"/>
      <c r="H13" s="479"/>
      <c r="I13" s="717">
        <f>SUM(W13:X13,Z13:AA13)</f>
        <v>0</v>
      </c>
      <c r="J13" s="750"/>
      <c r="K13" s="750"/>
      <c r="L13" s="778">
        <f>IFERROR((W13+Z13)*$AE$6/$AF$6,"")</f>
        <v>0</v>
      </c>
      <c r="M13" s="778" t="str">
        <f>IFERROR((X13+AA13)*$AJ$6/$AK$6,"")</f>
        <v/>
      </c>
      <c r="N13" s="1512"/>
      <c r="O13" s="1513"/>
      <c r="S13" s="676">
        <f>SUM(J13:K13)</f>
        <v>0</v>
      </c>
      <c r="T13" s="719" t="str">
        <f>IFERROR((J13/S13),"")</f>
        <v/>
      </c>
      <c r="U13" s="720" t="str">
        <f>IFERROR((1-T13),"")</f>
        <v/>
      </c>
      <c r="V13" s="721">
        <f>H13-G13</f>
        <v>0</v>
      </c>
      <c r="W13" s="722">
        <f>IF(E13="発電設備",V13,0)</f>
        <v>0</v>
      </c>
      <c r="X13" s="722">
        <f>IF(E13="蓄電池",V13*$H$7,0)</f>
        <v>0</v>
      </c>
      <c r="Y13" s="722" t="str">
        <f>IF(E13="共通設備",V13,"")</f>
        <v/>
      </c>
      <c r="Z13" s="723">
        <f>IF(Y13="",0,ROUNDDOWN(Y13*T13,0))</f>
        <v>0</v>
      </c>
      <c r="AA13" s="723">
        <f>IF(Y13="",0,(Y13-Z13)*$H$7)</f>
        <v>0</v>
      </c>
      <c r="AC13" s="710" t="s">
        <v>2848</v>
      </c>
      <c r="AD13" s="710" t="s">
        <v>2749</v>
      </c>
      <c r="AE13" s="710" t="s">
        <v>2840</v>
      </c>
      <c r="AF13" s="711" t="s">
        <v>2770</v>
      </c>
      <c r="AG13" s="711" t="s">
        <v>2772</v>
      </c>
      <c r="AH13" s="711" t="s">
        <v>2771</v>
      </c>
      <c r="AI13" s="711" t="s">
        <v>2748</v>
      </c>
      <c r="AJ13" s="712">
        <v>200000</v>
      </c>
      <c r="AK13" s="711" t="s">
        <v>2852</v>
      </c>
      <c r="AL13" s="712">
        <v>100000000</v>
      </c>
      <c r="AM13" s="711" t="s">
        <v>2770</v>
      </c>
      <c r="AN13" s="711" t="s">
        <v>2772</v>
      </c>
      <c r="AO13" s="711" t="s">
        <v>2771</v>
      </c>
      <c r="AP13" s="711" t="s">
        <v>2884</v>
      </c>
      <c r="AQ13" s="712">
        <v>200000</v>
      </c>
      <c r="AR13" s="711" t="s">
        <v>2852</v>
      </c>
      <c r="AS13" s="712">
        <v>100000000</v>
      </c>
      <c r="BB13" s="713" t="s">
        <v>2848</v>
      </c>
      <c r="BC13" s="478" t="s">
        <v>3090</v>
      </c>
      <c r="BD13" s="787" t="s">
        <v>3091</v>
      </c>
      <c r="BE13" s="713" t="s">
        <v>2861</v>
      </c>
      <c r="BF13" s="479">
        <v>1000000</v>
      </c>
      <c r="BG13" s="479"/>
      <c r="BH13" s="479">
        <v>1000000</v>
      </c>
      <c r="BI13" s="763">
        <v>1000000</v>
      </c>
      <c r="BJ13" s="718"/>
      <c r="BK13" s="718"/>
      <c r="BL13" s="565">
        <v>666666.66666666663</v>
      </c>
      <c r="BM13" s="565" t="s">
        <v>8</v>
      </c>
      <c r="BN13" s="1480"/>
      <c r="BO13" s="1481"/>
    </row>
    <row r="14" spans="1:68" ht="19.95" customHeight="1">
      <c r="B14" s="667"/>
      <c r="C14" s="538"/>
      <c r="D14" s="668"/>
      <c r="E14" s="667"/>
      <c r="F14" s="480"/>
      <c r="G14" s="479"/>
      <c r="H14" s="479"/>
      <c r="I14" s="717">
        <f t="shared" ref="I14:I37" si="0">SUM(W14:X14,Z14:AA14)</f>
        <v>0</v>
      </c>
      <c r="J14" s="750"/>
      <c r="K14" s="750"/>
      <c r="L14" s="778">
        <f t="shared" ref="L14:L37" si="1">IFERROR((W14+Z14)*$AE$6/$AF$6,"")</f>
        <v>0</v>
      </c>
      <c r="M14" s="778" t="str">
        <f t="shared" ref="M14:M37" si="2">IFERROR((X14+AA14)*$AJ$6/$AK$6,"")</f>
        <v/>
      </c>
      <c r="N14" s="1512"/>
      <c r="O14" s="1513"/>
      <c r="S14" s="676">
        <f t="shared" ref="S14:S37" si="3">SUM(J14:K14)</f>
        <v>0</v>
      </c>
      <c r="T14" s="719" t="str">
        <f t="shared" ref="T14:T37" si="4">IFERROR((J14/S14),"")</f>
        <v/>
      </c>
      <c r="U14" s="720" t="str">
        <f t="shared" ref="U14:U37" si="5">IFERROR((1-T14),"")</f>
        <v/>
      </c>
      <c r="V14" s="721">
        <f>H14-G14</f>
        <v>0</v>
      </c>
      <c r="W14" s="722">
        <f t="shared" ref="W14:W37" si="6">IF(E14="発電設備",V14,0)</f>
        <v>0</v>
      </c>
      <c r="X14" s="722">
        <f t="shared" ref="X14:X37" si="7">IF(E14="蓄電池",V14*$H$7,0)</f>
        <v>0</v>
      </c>
      <c r="Y14" s="722" t="str">
        <f t="shared" ref="Y14:Y37" si="8">IF(E14="共通設備",V14,"")</f>
        <v/>
      </c>
      <c r="Z14" s="723">
        <f t="shared" ref="Z14:Z37" si="9">IF(Y14="",0,ROUNDDOWN(Y14*T14,0))</f>
        <v>0</v>
      </c>
      <c r="AA14" s="723">
        <f t="shared" ref="AA14:AA37" si="10">IF(Y14="",0,(Y14-Z14)*$H$7)</f>
        <v>0</v>
      </c>
      <c r="AC14" s="710" t="s">
        <v>2849</v>
      </c>
      <c r="AD14" s="710" t="s">
        <v>2862</v>
      </c>
      <c r="AE14" s="710" t="s">
        <v>2889</v>
      </c>
      <c r="AF14" s="710" t="e">
        <f>I38/H38</f>
        <v>#DIV/0!</v>
      </c>
      <c r="AG14" s="711"/>
      <c r="AH14" s="711"/>
      <c r="AI14" s="711"/>
      <c r="AJ14" s="711"/>
      <c r="AK14" s="711"/>
      <c r="AL14" s="711"/>
      <c r="AM14" s="711" t="s">
        <v>2775</v>
      </c>
      <c r="AN14" s="711" t="s">
        <v>2771</v>
      </c>
      <c r="AO14" s="711" t="s">
        <v>2874</v>
      </c>
      <c r="AP14" s="711" t="s">
        <v>2764</v>
      </c>
      <c r="AQ14" s="712">
        <v>220000</v>
      </c>
      <c r="AR14" s="711" t="s">
        <v>2852</v>
      </c>
      <c r="AS14" s="712">
        <v>100000000</v>
      </c>
      <c r="BB14" s="713" t="s">
        <v>2848</v>
      </c>
      <c r="BC14" s="538" t="s">
        <v>3092</v>
      </c>
      <c r="BD14" s="787" t="s">
        <v>3093</v>
      </c>
      <c r="BE14" s="713" t="s">
        <v>2861</v>
      </c>
      <c r="BF14" s="480">
        <v>260000</v>
      </c>
      <c r="BG14" s="479"/>
      <c r="BH14" s="479">
        <v>260000</v>
      </c>
      <c r="BI14" s="763">
        <v>260000</v>
      </c>
      <c r="BJ14" s="718"/>
      <c r="BK14" s="718"/>
      <c r="BL14" s="565">
        <v>173333.33333333334</v>
      </c>
      <c r="BM14" s="565" t="s">
        <v>8</v>
      </c>
      <c r="BN14" s="1480"/>
      <c r="BO14" s="1481"/>
    </row>
    <row r="15" spans="1:68" ht="19.95" customHeight="1">
      <c r="B15" s="667"/>
      <c r="C15" s="539"/>
      <c r="D15" s="668"/>
      <c r="E15" s="667"/>
      <c r="F15" s="479"/>
      <c r="G15" s="479"/>
      <c r="H15" s="479"/>
      <c r="I15" s="717">
        <f t="shared" si="0"/>
        <v>0</v>
      </c>
      <c r="J15" s="750"/>
      <c r="K15" s="750"/>
      <c r="L15" s="778">
        <f t="shared" si="1"/>
        <v>0</v>
      </c>
      <c r="M15" s="778" t="str">
        <f t="shared" si="2"/>
        <v/>
      </c>
      <c r="N15" s="1512"/>
      <c r="O15" s="1513"/>
      <c r="S15" s="676">
        <f t="shared" si="3"/>
        <v>0</v>
      </c>
      <c r="T15" s="719" t="str">
        <f t="shared" si="4"/>
        <v/>
      </c>
      <c r="U15" s="720" t="str">
        <f t="shared" si="5"/>
        <v/>
      </c>
      <c r="V15" s="721">
        <f t="shared" ref="V15:V37" si="11">H15-G15</f>
        <v>0</v>
      </c>
      <c r="W15" s="722">
        <f t="shared" si="6"/>
        <v>0</v>
      </c>
      <c r="X15" s="722">
        <f t="shared" si="7"/>
        <v>0</v>
      </c>
      <c r="Y15" s="722" t="str">
        <f t="shared" si="8"/>
        <v/>
      </c>
      <c r="Z15" s="723">
        <f t="shared" si="9"/>
        <v>0</v>
      </c>
      <c r="AA15" s="723">
        <f t="shared" si="10"/>
        <v>0</v>
      </c>
      <c r="AC15" s="710"/>
      <c r="AD15" s="710"/>
      <c r="AE15" s="710" t="s">
        <v>2890</v>
      </c>
      <c r="AF15" s="711" t="s">
        <v>2891</v>
      </c>
      <c r="AG15" s="711"/>
      <c r="AH15" s="711"/>
      <c r="AI15" s="711"/>
      <c r="AJ15" s="711"/>
      <c r="AK15" s="711"/>
      <c r="AL15" s="711"/>
      <c r="AM15" s="711"/>
      <c r="AN15" s="711"/>
      <c r="AO15" s="711"/>
      <c r="AP15" s="711"/>
      <c r="AQ15" s="711"/>
      <c r="AR15" s="711"/>
      <c r="AS15" s="676"/>
      <c r="BB15" s="713" t="s">
        <v>2848</v>
      </c>
      <c r="BC15" s="539" t="s">
        <v>3106</v>
      </c>
      <c r="BD15" s="787" t="s">
        <v>3094</v>
      </c>
      <c r="BE15" s="713" t="s">
        <v>2862</v>
      </c>
      <c r="BF15" s="479">
        <v>320000</v>
      </c>
      <c r="BG15" s="479"/>
      <c r="BH15" s="479">
        <v>320000</v>
      </c>
      <c r="BI15" s="763">
        <v>320000</v>
      </c>
      <c r="BJ15" s="718">
        <v>5.25</v>
      </c>
      <c r="BK15" s="718">
        <v>10</v>
      </c>
      <c r="BL15" s="565">
        <v>73442</v>
      </c>
      <c r="BM15" s="565">
        <v>157377.75</v>
      </c>
      <c r="BN15" s="1480" t="s">
        <v>3078</v>
      </c>
      <c r="BO15" s="1481"/>
    </row>
    <row r="16" spans="1:68" ht="19.95" customHeight="1">
      <c r="B16" s="667"/>
      <c r="C16" s="539"/>
      <c r="D16" s="668"/>
      <c r="E16" s="667"/>
      <c r="F16" s="479"/>
      <c r="G16" s="479"/>
      <c r="H16" s="479"/>
      <c r="I16" s="717">
        <f t="shared" si="0"/>
        <v>0</v>
      </c>
      <c r="J16" s="750"/>
      <c r="K16" s="750"/>
      <c r="L16" s="778">
        <f t="shared" si="1"/>
        <v>0</v>
      </c>
      <c r="M16" s="778" t="str">
        <f t="shared" si="2"/>
        <v/>
      </c>
      <c r="N16" s="1512"/>
      <c r="O16" s="1513"/>
      <c r="S16" s="676">
        <f t="shared" si="3"/>
        <v>0</v>
      </c>
      <c r="T16" s="719" t="str">
        <f t="shared" si="4"/>
        <v/>
      </c>
      <c r="U16" s="720" t="str">
        <f t="shared" si="5"/>
        <v/>
      </c>
      <c r="V16" s="721">
        <f t="shared" si="11"/>
        <v>0</v>
      </c>
      <c r="W16" s="722">
        <f t="shared" si="6"/>
        <v>0</v>
      </c>
      <c r="X16" s="722">
        <f t="shared" si="7"/>
        <v>0</v>
      </c>
      <c r="Y16" s="722" t="str">
        <f t="shared" si="8"/>
        <v/>
      </c>
      <c r="Z16" s="723">
        <f t="shared" si="9"/>
        <v>0</v>
      </c>
      <c r="AA16" s="723">
        <f t="shared" si="10"/>
        <v>0</v>
      </c>
      <c r="AC16" s="710"/>
      <c r="AD16" s="710"/>
      <c r="AE16" s="707" t="s">
        <v>2892</v>
      </c>
      <c r="AF16" s="707" t="str">
        <f>IF(C7="あり",AF14,AF15)</f>
        <v>1</v>
      </c>
      <c r="AG16" s="711"/>
      <c r="AH16" s="711"/>
      <c r="AI16" s="711"/>
      <c r="AJ16" s="711"/>
      <c r="AK16" s="711"/>
      <c r="AL16" s="711"/>
      <c r="AM16" s="711"/>
      <c r="AN16" s="711"/>
      <c r="AO16" s="711"/>
      <c r="AP16" s="711"/>
      <c r="AQ16" s="711"/>
      <c r="AR16" s="711"/>
      <c r="AS16" s="676"/>
      <c r="BB16" s="713" t="s">
        <v>2848</v>
      </c>
      <c r="BC16" s="539" t="s">
        <v>3095</v>
      </c>
      <c r="BD16" s="787" t="s">
        <v>3096</v>
      </c>
      <c r="BE16" s="713" t="s">
        <v>2862</v>
      </c>
      <c r="BF16" s="479">
        <v>220000</v>
      </c>
      <c r="BG16" s="479"/>
      <c r="BH16" s="479">
        <v>220000</v>
      </c>
      <c r="BI16" s="763">
        <v>220000</v>
      </c>
      <c r="BJ16" s="718">
        <v>8.25</v>
      </c>
      <c r="BK16" s="718">
        <v>10</v>
      </c>
      <c r="BL16" s="565">
        <v>66301.333333333328</v>
      </c>
      <c r="BM16" s="565">
        <v>90411</v>
      </c>
      <c r="BN16" s="1480" t="s">
        <v>3079</v>
      </c>
      <c r="BO16" s="1481"/>
    </row>
    <row r="17" spans="2:67" ht="19.95" customHeight="1">
      <c r="B17" s="667"/>
      <c r="C17" s="539"/>
      <c r="D17" s="668"/>
      <c r="E17" s="667"/>
      <c r="F17" s="479"/>
      <c r="G17" s="479"/>
      <c r="H17" s="479"/>
      <c r="I17" s="717">
        <f t="shared" si="0"/>
        <v>0</v>
      </c>
      <c r="J17" s="750"/>
      <c r="K17" s="750"/>
      <c r="L17" s="778">
        <f t="shared" si="1"/>
        <v>0</v>
      </c>
      <c r="M17" s="778" t="str">
        <f t="shared" si="2"/>
        <v/>
      </c>
      <c r="N17" s="1512"/>
      <c r="O17" s="1513"/>
      <c r="S17" s="676">
        <f t="shared" si="3"/>
        <v>0</v>
      </c>
      <c r="T17" s="719" t="str">
        <f t="shared" si="4"/>
        <v/>
      </c>
      <c r="U17" s="720" t="str">
        <f t="shared" si="5"/>
        <v/>
      </c>
      <c r="V17" s="721">
        <f t="shared" si="11"/>
        <v>0</v>
      </c>
      <c r="W17" s="722">
        <f t="shared" si="6"/>
        <v>0</v>
      </c>
      <c r="X17" s="722">
        <f t="shared" si="7"/>
        <v>0</v>
      </c>
      <c r="Y17" s="722" t="str">
        <f t="shared" si="8"/>
        <v/>
      </c>
      <c r="Z17" s="723">
        <f t="shared" si="9"/>
        <v>0</v>
      </c>
      <c r="AA17" s="723">
        <f t="shared" si="10"/>
        <v>0</v>
      </c>
      <c r="AC17" s="675"/>
      <c r="AS17" s="674"/>
      <c r="BB17" s="713" t="s">
        <v>2848</v>
      </c>
      <c r="BC17" s="539" t="s">
        <v>2749</v>
      </c>
      <c r="BD17" s="787" t="s">
        <v>3097</v>
      </c>
      <c r="BE17" s="713" t="s">
        <v>2749</v>
      </c>
      <c r="BF17" s="479">
        <v>380000</v>
      </c>
      <c r="BG17" s="479"/>
      <c r="BH17" s="479">
        <v>380000</v>
      </c>
      <c r="BI17" s="717">
        <v>380000</v>
      </c>
      <c r="BJ17" s="718"/>
      <c r="BK17" s="718"/>
      <c r="BL17" s="565">
        <v>0</v>
      </c>
      <c r="BM17" s="565">
        <v>285000</v>
      </c>
      <c r="BN17" s="1480"/>
      <c r="BO17" s="1481"/>
    </row>
    <row r="18" spans="2:67" ht="19.95" customHeight="1">
      <c r="B18" s="667"/>
      <c r="C18" s="539"/>
      <c r="D18" s="668"/>
      <c r="E18" s="667"/>
      <c r="F18" s="479"/>
      <c r="G18" s="479"/>
      <c r="H18" s="479"/>
      <c r="I18" s="717">
        <f t="shared" si="0"/>
        <v>0</v>
      </c>
      <c r="J18" s="750"/>
      <c r="K18" s="750"/>
      <c r="L18" s="778">
        <f t="shared" si="1"/>
        <v>0</v>
      </c>
      <c r="M18" s="778" t="str">
        <f t="shared" si="2"/>
        <v/>
      </c>
      <c r="N18" s="1512"/>
      <c r="O18" s="1513"/>
      <c r="S18" s="676">
        <f t="shared" si="3"/>
        <v>0</v>
      </c>
      <c r="T18" s="719" t="str">
        <f t="shared" si="4"/>
        <v/>
      </c>
      <c r="U18" s="720" t="str">
        <f t="shared" si="5"/>
        <v/>
      </c>
      <c r="V18" s="721">
        <f t="shared" si="11"/>
        <v>0</v>
      </c>
      <c r="W18" s="722">
        <f t="shared" si="6"/>
        <v>0</v>
      </c>
      <c r="X18" s="722">
        <f t="shared" si="7"/>
        <v>0</v>
      </c>
      <c r="Y18" s="722" t="str">
        <f t="shared" si="8"/>
        <v/>
      </c>
      <c r="Z18" s="723">
        <f t="shared" si="9"/>
        <v>0</v>
      </c>
      <c r="AA18" s="723">
        <f t="shared" si="10"/>
        <v>0</v>
      </c>
      <c r="AC18" s="474" t="s">
        <v>2468</v>
      </c>
      <c r="AD18" s="727" t="s">
        <v>2469</v>
      </c>
      <c r="AE18" s="728" t="s">
        <v>2470</v>
      </c>
      <c r="AF18" s="728" t="s">
        <v>2471</v>
      </c>
      <c r="AG18" s="728" t="s">
        <v>2472</v>
      </c>
      <c r="AH18" s="474" t="s">
        <v>2468</v>
      </c>
      <c r="AI18" s="677"/>
      <c r="AJ18" s="704" t="s">
        <v>2871</v>
      </c>
      <c r="AQ18" s="674"/>
      <c r="AR18" s="674"/>
      <c r="AS18" s="674"/>
      <c r="BB18" s="713" t="s">
        <v>2849</v>
      </c>
      <c r="BC18" s="539" t="s">
        <v>3098</v>
      </c>
      <c r="BD18" s="787" t="s">
        <v>3099</v>
      </c>
      <c r="BE18" s="713" t="s">
        <v>2861</v>
      </c>
      <c r="BF18" s="479">
        <v>300000</v>
      </c>
      <c r="BG18" s="479"/>
      <c r="BH18" s="479">
        <v>300000</v>
      </c>
      <c r="BI18" s="717">
        <v>300000</v>
      </c>
      <c r="BJ18" s="718"/>
      <c r="BK18" s="718"/>
      <c r="BL18" s="565">
        <v>200000</v>
      </c>
      <c r="BM18" s="565">
        <v>0</v>
      </c>
      <c r="BN18" s="1480"/>
      <c r="BO18" s="1481"/>
    </row>
    <row r="19" spans="2:67" ht="19.95" customHeight="1">
      <c r="B19" s="667"/>
      <c r="C19" s="539"/>
      <c r="D19" s="668"/>
      <c r="E19" s="667"/>
      <c r="F19" s="479"/>
      <c r="G19" s="479"/>
      <c r="H19" s="479"/>
      <c r="I19" s="717">
        <f t="shared" si="0"/>
        <v>0</v>
      </c>
      <c r="J19" s="750"/>
      <c r="K19" s="750"/>
      <c r="L19" s="778">
        <f t="shared" si="1"/>
        <v>0</v>
      </c>
      <c r="M19" s="778" t="str">
        <f t="shared" si="2"/>
        <v/>
      </c>
      <c r="N19" s="1512"/>
      <c r="O19" s="1513"/>
      <c r="S19" s="676">
        <f t="shared" si="3"/>
        <v>0</v>
      </c>
      <c r="T19" s="719" t="str">
        <f t="shared" si="4"/>
        <v/>
      </c>
      <c r="U19" s="720" t="str">
        <f t="shared" si="5"/>
        <v/>
      </c>
      <c r="V19" s="721">
        <f t="shared" si="11"/>
        <v>0</v>
      </c>
      <c r="W19" s="722">
        <f t="shared" si="6"/>
        <v>0</v>
      </c>
      <c r="X19" s="722">
        <f t="shared" si="7"/>
        <v>0</v>
      </c>
      <c r="Y19" s="722" t="str">
        <f t="shared" si="8"/>
        <v/>
      </c>
      <c r="Z19" s="723">
        <f t="shared" si="9"/>
        <v>0</v>
      </c>
      <c r="AA19" s="723">
        <f t="shared" si="10"/>
        <v>0</v>
      </c>
      <c r="AC19" s="474" t="s">
        <v>2661</v>
      </c>
      <c r="AD19" s="474" t="s">
        <v>2474</v>
      </c>
      <c r="AE19" s="474" t="s">
        <v>2475</v>
      </c>
      <c r="AF19" s="474" t="s">
        <v>2476</v>
      </c>
      <c r="AG19" s="475" t="s">
        <v>2878</v>
      </c>
      <c r="AH19" s="474" t="s">
        <v>2478</v>
      </c>
      <c r="AI19" s="677">
        <v>5</v>
      </c>
      <c r="AJ19" s="1500" t="e">
        <f>VLOOKUP(G3,AC19:AI26,7,FALSE)</f>
        <v>#N/A</v>
      </c>
      <c r="AQ19" s="674"/>
      <c r="AR19" s="674"/>
      <c r="AS19" s="674"/>
      <c r="BB19" s="713" t="s">
        <v>2849</v>
      </c>
      <c r="BC19" s="539" t="s">
        <v>3100</v>
      </c>
      <c r="BD19" s="787" t="s">
        <v>3101</v>
      </c>
      <c r="BE19" s="713" t="s">
        <v>2749</v>
      </c>
      <c r="BF19" s="479">
        <v>100000</v>
      </c>
      <c r="BG19" s="479"/>
      <c r="BH19" s="479">
        <v>100000</v>
      </c>
      <c r="BI19" s="717">
        <v>100000</v>
      </c>
      <c r="BJ19" s="718"/>
      <c r="BK19" s="718"/>
      <c r="BL19" s="565">
        <v>0</v>
      </c>
      <c r="BM19" s="565">
        <v>75000</v>
      </c>
      <c r="BN19" s="1480"/>
      <c r="BO19" s="1481"/>
    </row>
    <row r="20" spans="2:67" ht="19.95" customHeight="1">
      <c r="B20" s="667"/>
      <c r="C20" s="539"/>
      <c r="D20" s="668"/>
      <c r="E20" s="667"/>
      <c r="F20" s="479"/>
      <c r="G20" s="479"/>
      <c r="H20" s="479"/>
      <c r="I20" s="717">
        <f t="shared" si="0"/>
        <v>0</v>
      </c>
      <c r="J20" s="750"/>
      <c r="K20" s="750"/>
      <c r="L20" s="778">
        <f t="shared" si="1"/>
        <v>0</v>
      </c>
      <c r="M20" s="778" t="str">
        <f t="shared" si="2"/>
        <v/>
      </c>
      <c r="N20" s="1512"/>
      <c r="O20" s="1513"/>
      <c r="S20" s="676">
        <f t="shared" si="3"/>
        <v>0</v>
      </c>
      <c r="T20" s="719" t="str">
        <f t="shared" si="4"/>
        <v/>
      </c>
      <c r="U20" s="720" t="str">
        <f t="shared" si="5"/>
        <v/>
      </c>
      <c r="V20" s="721">
        <f t="shared" si="11"/>
        <v>0</v>
      </c>
      <c r="W20" s="722">
        <f t="shared" si="6"/>
        <v>0</v>
      </c>
      <c r="X20" s="722">
        <f t="shared" si="7"/>
        <v>0</v>
      </c>
      <c r="Y20" s="722" t="str">
        <f t="shared" si="8"/>
        <v/>
      </c>
      <c r="Z20" s="723">
        <f t="shared" si="9"/>
        <v>0</v>
      </c>
      <c r="AA20" s="723">
        <f t="shared" si="10"/>
        <v>0</v>
      </c>
      <c r="AC20" s="474" t="s">
        <v>2662</v>
      </c>
      <c r="AD20" s="474" t="s">
        <v>2474</v>
      </c>
      <c r="AE20" s="474" t="s">
        <v>2475</v>
      </c>
      <c r="AF20" s="474" t="s">
        <v>2476</v>
      </c>
      <c r="AG20" s="474" t="s">
        <v>2879</v>
      </c>
      <c r="AH20" s="474" t="s">
        <v>2478</v>
      </c>
      <c r="AI20" s="677">
        <v>5</v>
      </c>
      <c r="AJ20" s="1503"/>
      <c r="AQ20" s="674"/>
      <c r="AR20" s="674"/>
      <c r="AS20" s="674"/>
      <c r="BB20" s="713" t="s">
        <v>2847</v>
      </c>
      <c r="BC20" s="539" t="s">
        <v>3102</v>
      </c>
      <c r="BD20" s="787" t="s">
        <v>3103</v>
      </c>
      <c r="BE20" s="713" t="s">
        <v>2861</v>
      </c>
      <c r="BF20" s="479">
        <v>50000</v>
      </c>
      <c r="BG20" s="479"/>
      <c r="BH20" s="479">
        <v>50000</v>
      </c>
      <c r="BI20" s="717">
        <v>50000</v>
      </c>
      <c r="BJ20" s="718"/>
      <c r="BK20" s="718"/>
      <c r="BL20" s="565">
        <v>33333.333333333336</v>
      </c>
      <c r="BM20" s="565">
        <v>0</v>
      </c>
      <c r="BN20" s="1480"/>
      <c r="BO20" s="1481"/>
    </row>
    <row r="21" spans="2:67" ht="19.95" customHeight="1">
      <c r="B21" s="667"/>
      <c r="C21" s="539"/>
      <c r="D21" s="668"/>
      <c r="E21" s="667"/>
      <c r="F21" s="479"/>
      <c r="G21" s="479"/>
      <c r="H21" s="479"/>
      <c r="I21" s="717">
        <f t="shared" si="0"/>
        <v>0</v>
      </c>
      <c r="J21" s="750"/>
      <c r="K21" s="750"/>
      <c r="L21" s="778">
        <f t="shared" si="1"/>
        <v>0</v>
      </c>
      <c r="M21" s="778" t="str">
        <f t="shared" si="2"/>
        <v/>
      </c>
      <c r="N21" s="1512"/>
      <c r="O21" s="1513"/>
      <c r="S21" s="676">
        <f t="shared" si="3"/>
        <v>0</v>
      </c>
      <c r="T21" s="719" t="str">
        <f t="shared" si="4"/>
        <v/>
      </c>
      <c r="U21" s="720" t="str">
        <f t="shared" si="5"/>
        <v/>
      </c>
      <c r="V21" s="721">
        <f t="shared" si="11"/>
        <v>0</v>
      </c>
      <c r="W21" s="722">
        <f t="shared" si="6"/>
        <v>0</v>
      </c>
      <c r="X21" s="722">
        <f t="shared" si="7"/>
        <v>0</v>
      </c>
      <c r="Y21" s="722" t="str">
        <f t="shared" si="8"/>
        <v/>
      </c>
      <c r="Z21" s="723">
        <f t="shared" si="9"/>
        <v>0</v>
      </c>
      <c r="AA21" s="723">
        <f t="shared" si="10"/>
        <v>0</v>
      </c>
      <c r="AC21" s="474" t="s">
        <v>2663</v>
      </c>
      <c r="AD21" s="474" t="s">
        <v>2474</v>
      </c>
      <c r="AE21" s="474" t="s">
        <v>2475</v>
      </c>
      <c r="AF21" s="474" t="s">
        <v>2476</v>
      </c>
      <c r="AG21" s="474" t="s">
        <v>2880</v>
      </c>
      <c r="AH21" s="474" t="s">
        <v>2482</v>
      </c>
      <c r="AI21" s="677">
        <v>5</v>
      </c>
      <c r="AJ21" s="1503"/>
      <c r="AQ21" s="674"/>
      <c r="AR21" s="674"/>
      <c r="AS21" s="674"/>
      <c r="BB21" s="713" t="s">
        <v>2847</v>
      </c>
      <c r="BC21" s="539" t="s">
        <v>3104</v>
      </c>
      <c r="BD21" s="787" t="s">
        <v>3105</v>
      </c>
      <c r="BE21" s="713" t="s">
        <v>2749</v>
      </c>
      <c r="BF21" s="479">
        <v>30000</v>
      </c>
      <c r="BG21" s="479"/>
      <c r="BH21" s="479">
        <v>30000</v>
      </c>
      <c r="BI21" s="717">
        <v>30000</v>
      </c>
      <c r="BJ21" s="718"/>
      <c r="BK21" s="718"/>
      <c r="BL21" s="565">
        <v>0</v>
      </c>
      <c r="BM21" s="565">
        <v>22500</v>
      </c>
      <c r="BN21" s="1480"/>
      <c r="BO21" s="1481"/>
    </row>
    <row r="22" spans="2:67" ht="19.95" customHeight="1">
      <c r="B22" s="667"/>
      <c r="C22" s="478"/>
      <c r="D22" s="668"/>
      <c r="E22" s="667"/>
      <c r="F22" s="479"/>
      <c r="G22" s="479"/>
      <c r="H22" s="479"/>
      <c r="I22" s="717">
        <f t="shared" si="0"/>
        <v>0</v>
      </c>
      <c r="J22" s="750"/>
      <c r="K22" s="750"/>
      <c r="L22" s="778">
        <f t="shared" si="1"/>
        <v>0</v>
      </c>
      <c r="M22" s="778" t="str">
        <f t="shared" si="2"/>
        <v/>
      </c>
      <c r="N22" s="1512"/>
      <c r="O22" s="1513"/>
      <c r="S22" s="676">
        <f t="shared" si="3"/>
        <v>0</v>
      </c>
      <c r="T22" s="719" t="str">
        <f t="shared" si="4"/>
        <v/>
      </c>
      <c r="U22" s="720" t="str">
        <f t="shared" si="5"/>
        <v/>
      </c>
      <c r="V22" s="721">
        <f t="shared" si="11"/>
        <v>0</v>
      </c>
      <c r="W22" s="722">
        <f t="shared" si="6"/>
        <v>0</v>
      </c>
      <c r="X22" s="722">
        <f t="shared" si="7"/>
        <v>0</v>
      </c>
      <c r="Y22" s="722" t="str">
        <f t="shared" si="8"/>
        <v/>
      </c>
      <c r="Z22" s="723">
        <f t="shared" si="9"/>
        <v>0</v>
      </c>
      <c r="AA22" s="723">
        <f t="shared" si="10"/>
        <v>0</v>
      </c>
      <c r="AC22" s="474" t="s">
        <v>2664</v>
      </c>
      <c r="AD22" s="474" t="s">
        <v>2474</v>
      </c>
      <c r="AE22" s="474" t="s">
        <v>2475</v>
      </c>
      <c r="AF22" s="474" t="s">
        <v>2476</v>
      </c>
      <c r="AG22" s="474" t="s">
        <v>2879</v>
      </c>
      <c r="AH22" s="474" t="s">
        <v>2478</v>
      </c>
      <c r="AI22" s="677">
        <v>6</v>
      </c>
      <c r="AJ22" s="1503"/>
      <c r="AQ22" s="674"/>
      <c r="AR22" s="674"/>
      <c r="AS22" s="674"/>
      <c r="BB22" s="713"/>
      <c r="BC22" s="714"/>
      <c r="BD22" s="715"/>
      <c r="BE22" s="713"/>
      <c r="BF22" s="716"/>
      <c r="BG22" s="716"/>
      <c r="BH22" s="716"/>
      <c r="BI22" s="717">
        <v>0</v>
      </c>
      <c r="BJ22" s="718"/>
      <c r="BK22" s="718"/>
      <c r="BL22" s="565">
        <v>0</v>
      </c>
      <c r="BM22" s="565" t="s">
        <v>8</v>
      </c>
      <c r="BN22" s="1480"/>
      <c r="BO22" s="1481"/>
    </row>
    <row r="23" spans="2:67" ht="19.95" customHeight="1">
      <c r="B23" s="667"/>
      <c r="C23" s="538"/>
      <c r="D23" s="668"/>
      <c r="E23" s="667"/>
      <c r="F23" s="480"/>
      <c r="G23" s="479"/>
      <c r="H23" s="479"/>
      <c r="I23" s="717">
        <f t="shared" si="0"/>
        <v>0</v>
      </c>
      <c r="J23" s="750"/>
      <c r="K23" s="750"/>
      <c r="L23" s="778">
        <f t="shared" si="1"/>
        <v>0</v>
      </c>
      <c r="M23" s="778" t="str">
        <f t="shared" si="2"/>
        <v/>
      </c>
      <c r="N23" s="1512"/>
      <c r="O23" s="1513"/>
      <c r="S23" s="676">
        <f t="shared" si="3"/>
        <v>0</v>
      </c>
      <c r="T23" s="719" t="str">
        <f t="shared" si="4"/>
        <v/>
      </c>
      <c r="U23" s="720" t="str">
        <f t="shared" si="5"/>
        <v/>
      </c>
      <c r="V23" s="721">
        <f t="shared" si="11"/>
        <v>0</v>
      </c>
      <c r="W23" s="722">
        <f t="shared" si="6"/>
        <v>0</v>
      </c>
      <c r="X23" s="722">
        <f t="shared" si="7"/>
        <v>0</v>
      </c>
      <c r="Y23" s="722" t="str">
        <f t="shared" si="8"/>
        <v/>
      </c>
      <c r="Z23" s="723">
        <f t="shared" si="9"/>
        <v>0</v>
      </c>
      <c r="AA23" s="723">
        <f t="shared" si="10"/>
        <v>0</v>
      </c>
      <c r="AC23" s="474" t="s">
        <v>2665</v>
      </c>
      <c r="AD23" s="474" t="s">
        <v>2474</v>
      </c>
      <c r="AE23" s="474" t="s">
        <v>2475</v>
      </c>
      <c r="AF23" s="474" t="s">
        <v>2476</v>
      </c>
      <c r="AG23" s="474" t="s">
        <v>2879</v>
      </c>
      <c r="AH23" s="474" t="s">
        <v>2478</v>
      </c>
      <c r="AI23" s="677">
        <v>6</v>
      </c>
      <c r="AJ23" s="1503"/>
      <c r="AQ23" s="674"/>
      <c r="AR23" s="674"/>
      <c r="AS23" s="674"/>
      <c r="BB23" s="713"/>
      <c r="BC23" s="724"/>
      <c r="BD23" s="715"/>
      <c r="BE23" s="713"/>
      <c r="BF23" s="725"/>
      <c r="BG23" s="716"/>
      <c r="BH23" s="716"/>
      <c r="BI23" s="717">
        <v>0</v>
      </c>
      <c r="BJ23" s="718"/>
      <c r="BK23" s="718"/>
      <c r="BL23" s="565">
        <v>0</v>
      </c>
      <c r="BM23" s="565" t="s">
        <v>8</v>
      </c>
      <c r="BN23" s="1480"/>
      <c r="BO23" s="1481"/>
    </row>
    <row r="24" spans="2:67" ht="19.95" customHeight="1">
      <c r="B24" s="667"/>
      <c r="C24" s="539"/>
      <c r="D24" s="668"/>
      <c r="E24" s="667"/>
      <c r="F24" s="479"/>
      <c r="G24" s="479"/>
      <c r="H24" s="479"/>
      <c r="I24" s="717">
        <f t="shared" si="0"/>
        <v>0</v>
      </c>
      <c r="J24" s="750"/>
      <c r="K24" s="750"/>
      <c r="L24" s="778">
        <f t="shared" si="1"/>
        <v>0</v>
      </c>
      <c r="M24" s="778" t="str">
        <f t="shared" si="2"/>
        <v/>
      </c>
      <c r="N24" s="1512"/>
      <c r="O24" s="1513"/>
      <c r="S24" s="676">
        <f t="shared" si="3"/>
        <v>0</v>
      </c>
      <c r="T24" s="719" t="str">
        <f t="shared" si="4"/>
        <v/>
      </c>
      <c r="U24" s="720" t="str">
        <f t="shared" si="5"/>
        <v/>
      </c>
      <c r="V24" s="721">
        <f t="shared" si="11"/>
        <v>0</v>
      </c>
      <c r="W24" s="722">
        <f t="shared" si="6"/>
        <v>0</v>
      </c>
      <c r="X24" s="722">
        <f t="shared" si="7"/>
        <v>0</v>
      </c>
      <c r="Y24" s="722" t="str">
        <f t="shared" si="8"/>
        <v/>
      </c>
      <c r="Z24" s="723">
        <f t="shared" si="9"/>
        <v>0</v>
      </c>
      <c r="AA24" s="723">
        <f t="shared" si="10"/>
        <v>0</v>
      </c>
      <c r="AC24" s="474" t="s">
        <v>2666</v>
      </c>
      <c r="AD24" s="474" t="s">
        <v>2474</v>
      </c>
      <c r="AE24" s="474" t="s">
        <v>2475</v>
      </c>
      <c r="AF24" s="474" t="s">
        <v>2476</v>
      </c>
      <c r="AG24" s="474" t="s">
        <v>2880</v>
      </c>
      <c r="AH24" s="474" t="s">
        <v>2482</v>
      </c>
      <c r="AI24" s="677">
        <v>6</v>
      </c>
      <c r="AJ24" s="1503"/>
      <c r="AQ24" s="674"/>
      <c r="AR24" s="674"/>
      <c r="AS24" s="674"/>
      <c r="BB24" s="713"/>
      <c r="BC24" s="726"/>
      <c r="BD24" s="715"/>
      <c r="BE24" s="713"/>
      <c r="BF24" s="716"/>
      <c r="BG24" s="716"/>
      <c r="BH24" s="716"/>
      <c r="BI24" s="717">
        <v>0</v>
      </c>
      <c r="BJ24" s="718"/>
      <c r="BK24" s="718"/>
      <c r="BL24" s="565">
        <v>0</v>
      </c>
      <c r="BM24" s="565" t="s">
        <v>8</v>
      </c>
      <c r="BN24" s="1480"/>
      <c r="BO24" s="1481"/>
    </row>
    <row r="25" spans="2:67" ht="19.95" customHeight="1">
      <c r="B25" s="667"/>
      <c r="C25" s="539"/>
      <c r="D25" s="668"/>
      <c r="E25" s="667"/>
      <c r="F25" s="479"/>
      <c r="G25" s="479"/>
      <c r="H25" s="479"/>
      <c r="I25" s="717">
        <f t="shared" si="0"/>
        <v>0</v>
      </c>
      <c r="J25" s="750"/>
      <c r="K25" s="750"/>
      <c r="L25" s="778">
        <f t="shared" si="1"/>
        <v>0</v>
      </c>
      <c r="M25" s="778" t="str">
        <f>IFERROR((X25+AA25)*$AJ$6/$AK$6,"")</f>
        <v/>
      </c>
      <c r="N25" s="1512"/>
      <c r="O25" s="1513"/>
      <c r="S25" s="676">
        <f t="shared" si="3"/>
        <v>0</v>
      </c>
      <c r="T25" s="719" t="str">
        <f t="shared" si="4"/>
        <v/>
      </c>
      <c r="U25" s="720" t="str">
        <f t="shared" si="5"/>
        <v/>
      </c>
      <c r="V25" s="721">
        <f t="shared" si="11"/>
        <v>0</v>
      </c>
      <c r="W25" s="722">
        <f t="shared" si="6"/>
        <v>0</v>
      </c>
      <c r="X25" s="722">
        <f t="shared" si="7"/>
        <v>0</v>
      </c>
      <c r="Y25" s="722" t="str">
        <f t="shared" si="8"/>
        <v/>
      </c>
      <c r="Z25" s="723">
        <f t="shared" si="9"/>
        <v>0</v>
      </c>
      <c r="AA25" s="723">
        <f t="shared" si="10"/>
        <v>0</v>
      </c>
      <c r="AC25" s="474" t="s">
        <v>2666</v>
      </c>
      <c r="AD25" s="474" t="s">
        <v>2474</v>
      </c>
      <c r="AE25" s="474" t="s">
        <v>2475</v>
      </c>
      <c r="AF25" s="474" t="s">
        <v>2476</v>
      </c>
      <c r="AG25" s="474" t="s">
        <v>2880</v>
      </c>
      <c r="AH25" s="474" t="s">
        <v>2482</v>
      </c>
      <c r="AI25" s="677">
        <v>6</v>
      </c>
      <c r="AJ25" s="1503"/>
      <c r="AQ25" s="674"/>
      <c r="AR25" s="674"/>
      <c r="AS25" s="674"/>
      <c r="BB25" s="713"/>
      <c r="BC25" s="726"/>
      <c r="BD25" s="715"/>
      <c r="BE25" s="713"/>
      <c r="BF25" s="716"/>
      <c r="BG25" s="716"/>
      <c r="BH25" s="716"/>
      <c r="BI25" s="717">
        <v>0</v>
      </c>
      <c r="BJ25" s="718"/>
      <c r="BK25" s="718"/>
      <c r="BL25" s="565">
        <v>0</v>
      </c>
      <c r="BM25" s="565" t="s">
        <v>8</v>
      </c>
      <c r="BN25" s="1480"/>
      <c r="BO25" s="1481"/>
    </row>
    <row r="26" spans="2:67" ht="19.95" customHeight="1">
      <c r="B26" s="667"/>
      <c r="C26" s="539"/>
      <c r="D26" s="668"/>
      <c r="E26" s="667"/>
      <c r="F26" s="479"/>
      <c r="G26" s="479"/>
      <c r="H26" s="479"/>
      <c r="I26" s="717">
        <f t="shared" si="0"/>
        <v>0</v>
      </c>
      <c r="J26" s="750"/>
      <c r="K26" s="750"/>
      <c r="L26" s="778">
        <f t="shared" si="1"/>
        <v>0</v>
      </c>
      <c r="M26" s="778" t="str">
        <f t="shared" si="2"/>
        <v/>
      </c>
      <c r="N26" s="1512"/>
      <c r="O26" s="1513"/>
      <c r="S26" s="676">
        <f t="shared" si="3"/>
        <v>0</v>
      </c>
      <c r="T26" s="719" t="str">
        <f t="shared" si="4"/>
        <v/>
      </c>
      <c r="U26" s="720" t="str">
        <f t="shared" si="5"/>
        <v/>
      </c>
      <c r="V26" s="721">
        <f t="shared" si="11"/>
        <v>0</v>
      </c>
      <c r="W26" s="722">
        <f t="shared" si="6"/>
        <v>0</v>
      </c>
      <c r="X26" s="722">
        <f t="shared" si="7"/>
        <v>0</v>
      </c>
      <c r="Y26" s="722" t="str">
        <f t="shared" si="8"/>
        <v/>
      </c>
      <c r="Z26" s="723">
        <f t="shared" si="9"/>
        <v>0</v>
      </c>
      <c r="AA26" s="723">
        <f t="shared" si="10"/>
        <v>0</v>
      </c>
      <c r="AC26" s="474" t="s">
        <v>2666</v>
      </c>
      <c r="AD26" s="474" t="s">
        <v>2474</v>
      </c>
      <c r="AE26" s="474" t="s">
        <v>2475</v>
      </c>
      <c r="AF26" s="474" t="s">
        <v>2476</v>
      </c>
      <c r="AG26" s="474" t="s">
        <v>2880</v>
      </c>
      <c r="AH26" s="474" t="s">
        <v>2482</v>
      </c>
      <c r="AI26" s="677">
        <v>6</v>
      </c>
      <c r="AJ26" s="1503"/>
      <c r="AQ26" s="674"/>
      <c r="AR26" s="674"/>
      <c r="AS26" s="674"/>
      <c r="BB26" s="713"/>
      <c r="BC26" s="726"/>
      <c r="BD26" s="715"/>
      <c r="BE26" s="713"/>
      <c r="BF26" s="716"/>
      <c r="BG26" s="716"/>
      <c r="BH26" s="716"/>
      <c r="BI26" s="717">
        <v>0</v>
      </c>
      <c r="BJ26" s="718"/>
      <c r="BK26" s="718"/>
      <c r="BL26" s="565">
        <v>0</v>
      </c>
      <c r="BM26" s="565" t="s">
        <v>8</v>
      </c>
      <c r="BN26" s="1480"/>
      <c r="BO26" s="1481"/>
    </row>
    <row r="27" spans="2:67" ht="19.95" customHeight="1">
      <c r="B27" s="667"/>
      <c r="C27" s="539"/>
      <c r="D27" s="668"/>
      <c r="E27" s="667"/>
      <c r="F27" s="479"/>
      <c r="G27" s="479"/>
      <c r="H27" s="479"/>
      <c r="I27" s="717">
        <f t="shared" si="0"/>
        <v>0</v>
      </c>
      <c r="J27" s="750"/>
      <c r="K27" s="750"/>
      <c r="L27" s="778">
        <f t="shared" si="1"/>
        <v>0</v>
      </c>
      <c r="M27" s="778" t="str">
        <f t="shared" si="2"/>
        <v/>
      </c>
      <c r="N27" s="1512"/>
      <c r="O27" s="1513"/>
      <c r="S27" s="676">
        <f t="shared" si="3"/>
        <v>0</v>
      </c>
      <c r="T27" s="719" t="str">
        <f t="shared" si="4"/>
        <v/>
      </c>
      <c r="U27" s="720" t="str">
        <f t="shared" si="5"/>
        <v/>
      </c>
      <c r="V27" s="721">
        <f t="shared" si="11"/>
        <v>0</v>
      </c>
      <c r="W27" s="722">
        <f t="shared" si="6"/>
        <v>0</v>
      </c>
      <c r="X27" s="722">
        <f t="shared" si="7"/>
        <v>0</v>
      </c>
      <c r="Y27" s="722" t="str">
        <f t="shared" si="8"/>
        <v/>
      </c>
      <c r="Z27" s="723">
        <f t="shared" si="9"/>
        <v>0</v>
      </c>
      <c r="AA27" s="723">
        <f t="shared" si="10"/>
        <v>0</v>
      </c>
      <c r="AC27" s="675"/>
      <c r="AS27" s="674"/>
      <c r="BB27" s="713"/>
      <c r="BC27" s="726"/>
      <c r="BD27" s="715"/>
      <c r="BE27" s="713"/>
      <c r="BF27" s="716"/>
      <c r="BG27" s="716"/>
      <c r="BH27" s="716"/>
      <c r="BI27" s="717">
        <v>0</v>
      </c>
      <c r="BJ27" s="718"/>
      <c r="BK27" s="718"/>
      <c r="BL27" s="565">
        <v>0</v>
      </c>
      <c r="BM27" s="565" t="s">
        <v>8</v>
      </c>
      <c r="BN27" s="1480"/>
      <c r="BO27" s="1481"/>
    </row>
    <row r="28" spans="2:67" ht="19.95" customHeight="1">
      <c r="B28" s="667"/>
      <c r="C28" s="539"/>
      <c r="D28" s="668"/>
      <c r="E28" s="667"/>
      <c r="F28" s="479"/>
      <c r="G28" s="479"/>
      <c r="H28" s="479"/>
      <c r="I28" s="717">
        <f t="shared" si="0"/>
        <v>0</v>
      </c>
      <c r="J28" s="750"/>
      <c r="K28" s="750"/>
      <c r="L28" s="778">
        <f t="shared" si="1"/>
        <v>0</v>
      </c>
      <c r="M28" s="778" t="str">
        <f t="shared" si="2"/>
        <v/>
      </c>
      <c r="N28" s="1512"/>
      <c r="O28" s="1513"/>
      <c r="S28" s="676">
        <f t="shared" si="3"/>
        <v>0</v>
      </c>
      <c r="T28" s="719" t="str">
        <f t="shared" si="4"/>
        <v/>
      </c>
      <c r="U28" s="720" t="str">
        <f t="shared" si="5"/>
        <v/>
      </c>
      <c r="V28" s="721">
        <f t="shared" si="11"/>
        <v>0</v>
      </c>
      <c r="W28" s="722">
        <f t="shared" si="6"/>
        <v>0</v>
      </c>
      <c r="X28" s="722">
        <f t="shared" si="7"/>
        <v>0</v>
      </c>
      <c r="Y28" s="722" t="str">
        <f t="shared" si="8"/>
        <v/>
      </c>
      <c r="Z28" s="723">
        <f t="shared" si="9"/>
        <v>0</v>
      </c>
      <c r="AA28" s="723">
        <f t="shared" si="10"/>
        <v>0</v>
      </c>
      <c r="AC28" s="675"/>
      <c r="AS28" s="674"/>
      <c r="BB28" s="713"/>
      <c r="BC28" s="726"/>
      <c r="BD28" s="715"/>
      <c r="BE28" s="713"/>
      <c r="BF28" s="716"/>
      <c r="BG28" s="716"/>
      <c r="BH28" s="716"/>
      <c r="BI28" s="717">
        <v>0</v>
      </c>
      <c r="BJ28" s="718"/>
      <c r="BK28" s="718"/>
      <c r="BL28" s="565">
        <v>0</v>
      </c>
      <c r="BM28" s="565" t="s">
        <v>8</v>
      </c>
      <c r="BN28" s="1480"/>
      <c r="BO28" s="1481"/>
    </row>
    <row r="29" spans="2:67" ht="19.95" customHeight="1">
      <c r="B29" s="667"/>
      <c r="C29" s="539"/>
      <c r="D29" s="668"/>
      <c r="E29" s="667"/>
      <c r="F29" s="479"/>
      <c r="G29" s="479"/>
      <c r="H29" s="479"/>
      <c r="I29" s="717">
        <f t="shared" si="0"/>
        <v>0</v>
      </c>
      <c r="J29" s="750"/>
      <c r="K29" s="750"/>
      <c r="L29" s="778">
        <f t="shared" si="1"/>
        <v>0</v>
      </c>
      <c r="M29" s="778" t="str">
        <f t="shared" si="2"/>
        <v/>
      </c>
      <c r="N29" s="1512"/>
      <c r="O29" s="1513"/>
      <c r="S29" s="676">
        <f t="shared" si="3"/>
        <v>0</v>
      </c>
      <c r="T29" s="719" t="str">
        <f t="shared" si="4"/>
        <v/>
      </c>
      <c r="U29" s="720" t="str">
        <f t="shared" si="5"/>
        <v/>
      </c>
      <c r="V29" s="721">
        <f t="shared" si="11"/>
        <v>0</v>
      </c>
      <c r="W29" s="722">
        <f t="shared" si="6"/>
        <v>0</v>
      </c>
      <c r="X29" s="722">
        <f t="shared" si="7"/>
        <v>0</v>
      </c>
      <c r="Y29" s="722" t="str">
        <f t="shared" si="8"/>
        <v/>
      </c>
      <c r="Z29" s="723">
        <f t="shared" si="9"/>
        <v>0</v>
      </c>
      <c r="AA29" s="723">
        <f t="shared" si="10"/>
        <v>0</v>
      </c>
      <c r="AC29" s="675"/>
      <c r="AS29" s="674"/>
      <c r="BB29" s="713"/>
      <c r="BC29" s="726"/>
      <c r="BD29" s="715"/>
      <c r="BE29" s="713"/>
      <c r="BF29" s="716"/>
      <c r="BG29" s="716"/>
      <c r="BH29" s="716"/>
      <c r="BI29" s="717">
        <v>0</v>
      </c>
      <c r="BJ29" s="718"/>
      <c r="BK29" s="718"/>
      <c r="BL29" s="565">
        <v>0</v>
      </c>
      <c r="BM29" s="565" t="s">
        <v>8</v>
      </c>
      <c r="BN29" s="1480"/>
      <c r="BO29" s="1481"/>
    </row>
    <row r="30" spans="2:67" ht="19.95" customHeight="1">
      <c r="B30" s="667"/>
      <c r="C30" s="538"/>
      <c r="D30" s="668"/>
      <c r="E30" s="667"/>
      <c r="F30" s="480"/>
      <c r="G30" s="479"/>
      <c r="H30" s="479"/>
      <c r="I30" s="717">
        <f t="shared" si="0"/>
        <v>0</v>
      </c>
      <c r="J30" s="750"/>
      <c r="K30" s="750"/>
      <c r="L30" s="778">
        <f t="shared" si="1"/>
        <v>0</v>
      </c>
      <c r="M30" s="778" t="str">
        <f t="shared" si="2"/>
        <v/>
      </c>
      <c r="N30" s="1512"/>
      <c r="O30" s="1513"/>
      <c r="S30" s="676">
        <f t="shared" si="3"/>
        <v>0</v>
      </c>
      <c r="T30" s="719" t="str">
        <f t="shared" si="4"/>
        <v/>
      </c>
      <c r="U30" s="720" t="str">
        <f t="shared" si="5"/>
        <v/>
      </c>
      <c r="V30" s="721">
        <f t="shared" si="11"/>
        <v>0</v>
      </c>
      <c r="W30" s="722">
        <f t="shared" si="6"/>
        <v>0</v>
      </c>
      <c r="X30" s="722">
        <f t="shared" si="7"/>
        <v>0</v>
      </c>
      <c r="Y30" s="722" t="str">
        <f t="shared" si="8"/>
        <v/>
      </c>
      <c r="Z30" s="723">
        <f t="shared" si="9"/>
        <v>0</v>
      </c>
      <c r="AA30" s="723">
        <f t="shared" si="10"/>
        <v>0</v>
      </c>
      <c r="AC30" s="675"/>
      <c r="AS30" s="674"/>
      <c r="BB30" s="713"/>
      <c r="BC30" s="724"/>
      <c r="BD30" s="715"/>
      <c r="BE30" s="713"/>
      <c r="BF30" s="725"/>
      <c r="BG30" s="716"/>
      <c r="BH30" s="716"/>
      <c r="BI30" s="717">
        <v>0</v>
      </c>
      <c r="BJ30" s="718"/>
      <c r="BK30" s="718"/>
      <c r="BL30" s="565">
        <v>0</v>
      </c>
      <c r="BM30" s="565" t="s">
        <v>8</v>
      </c>
      <c r="BN30" s="1480"/>
      <c r="BO30" s="1481"/>
    </row>
    <row r="31" spans="2:67" ht="19.95" customHeight="1">
      <c r="B31" s="667"/>
      <c r="C31" s="538"/>
      <c r="D31" s="668"/>
      <c r="E31" s="667"/>
      <c r="F31" s="480"/>
      <c r="G31" s="479"/>
      <c r="H31" s="479"/>
      <c r="I31" s="717">
        <f t="shared" si="0"/>
        <v>0</v>
      </c>
      <c r="J31" s="750"/>
      <c r="K31" s="750"/>
      <c r="L31" s="778">
        <f t="shared" si="1"/>
        <v>0</v>
      </c>
      <c r="M31" s="778" t="str">
        <f t="shared" si="2"/>
        <v/>
      </c>
      <c r="N31" s="1512"/>
      <c r="O31" s="1513"/>
      <c r="S31" s="676">
        <f t="shared" si="3"/>
        <v>0</v>
      </c>
      <c r="T31" s="719" t="str">
        <f t="shared" si="4"/>
        <v/>
      </c>
      <c r="U31" s="720" t="str">
        <f t="shared" si="5"/>
        <v/>
      </c>
      <c r="V31" s="721">
        <f t="shared" si="11"/>
        <v>0</v>
      </c>
      <c r="W31" s="722">
        <f t="shared" si="6"/>
        <v>0</v>
      </c>
      <c r="X31" s="722">
        <f t="shared" si="7"/>
        <v>0</v>
      </c>
      <c r="Y31" s="722" t="str">
        <f t="shared" si="8"/>
        <v/>
      </c>
      <c r="Z31" s="723">
        <f t="shared" si="9"/>
        <v>0</v>
      </c>
      <c r="AA31" s="723">
        <f t="shared" si="10"/>
        <v>0</v>
      </c>
      <c r="AC31" s="675"/>
      <c r="AS31" s="674"/>
      <c r="BB31" s="713"/>
      <c r="BC31" s="724"/>
      <c r="BD31" s="715"/>
      <c r="BE31" s="713"/>
      <c r="BF31" s="725"/>
      <c r="BG31" s="729"/>
      <c r="BH31" s="716"/>
      <c r="BI31" s="717">
        <v>0</v>
      </c>
      <c r="BJ31" s="718"/>
      <c r="BK31" s="718"/>
      <c r="BL31" s="565">
        <v>0</v>
      </c>
      <c r="BM31" s="565" t="s">
        <v>8</v>
      </c>
      <c r="BN31" s="1480"/>
      <c r="BO31" s="1481"/>
    </row>
    <row r="32" spans="2:67" ht="19.95" customHeight="1">
      <c r="B32" s="667"/>
      <c r="C32" s="669"/>
      <c r="D32" s="668"/>
      <c r="E32" s="667"/>
      <c r="F32" s="670"/>
      <c r="G32" s="670"/>
      <c r="H32" s="670"/>
      <c r="I32" s="717">
        <f t="shared" si="0"/>
        <v>0</v>
      </c>
      <c r="J32" s="750"/>
      <c r="K32" s="750"/>
      <c r="L32" s="778">
        <f t="shared" si="1"/>
        <v>0</v>
      </c>
      <c r="M32" s="778" t="str">
        <f t="shared" si="2"/>
        <v/>
      </c>
      <c r="N32" s="1512"/>
      <c r="O32" s="1513"/>
      <c r="S32" s="676">
        <f t="shared" si="3"/>
        <v>0</v>
      </c>
      <c r="T32" s="719" t="str">
        <f t="shared" si="4"/>
        <v/>
      </c>
      <c r="U32" s="720" t="str">
        <f t="shared" si="5"/>
        <v/>
      </c>
      <c r="V32" s="721">
        <f t="shared" si="11"/>
        <v>0</v>
      </c>
      <c r="W32" s="722">
        <f t="shared" si="6"/>
        <v>0</v>
      </c>
      <c r="X32" s="722">
        <f t="shared" si="7"/>
        <v>0</v>
      </c>
      <c r="Y32" s="722" t="str">
        <f t="shared" si="8"/>
        <v/>
      </c>
      <c r="Z32" s="723">
        <f t="shared" si="9"/>
        <v>0</v>
      </c>
      <c r="AA32" s="723">
        <f t="shared" si="10"/>
        <v>0</v>
      </c>
      <c r="AC32" s="675"/>
      <c r="AS32" s="674"/>
      <c r="BB32" s="713"/>
      <c r="BC32" s="730"/>
      <c r="BD32" s="715"/>
      <c r="BE32" s="713"/>
      <c r="BF32" s="731"/>
      <c r="BG32" s="731"/>
      <c r="BH32" s="731"/>
      <c r="BI32" s="717">
        <v>0</v>
      </c>
      <c r="BJ32" s="718"/>
      <c r="BK32" s="718"/>
      <c r="BL32" s="565">
        <v>0</v>
      </c>
      <c r="BM32" s="565" t="s">
        <v>8</v>
      </c>
      <c r="BN32" s="1480"/>
      <c r="BO32" s="1481"/>
    </row>
    <row r="33" spans="2:67" ht="19.95" customHeight="1">
      <c r="B33" s="667"/>
      <c r="C33" s="669"/>
      <c r="D33" s="668"/>
      <c r="E33" s="667"/>
      <c r="F33" s="670"/>
      <c r="G33" s="670"/>
      <c r="H33" s="670"/>
      <c r="I33" s="717">
        <f t="shared" si="0"/>
        <v>0</v>
      </c>
      <c r="J33" s="750"/>
      <c r="K33" s="750"/>
      <c r="L33" s="778">
        <f t="shared" si="1"/>
        <v>0</v>
      </c>
      <c r="M33" s="778" t="str">
        <f t="shared" si="2"/>
        <v/>
      </c>
      <c r="N33" s="1512"/>
      <c r="O33" s="1513"/>
      <c r="S33" s="676">
        <f t="shared" si="3"/>
        <v>0</v>
      </c>
      <c r="T33" s="719" t="str">
        <f t="shared" si="4"/>
        <v/>
      </c>
      <c r="U33" s="720" t="str">
        <f t="shared" si="5"/>
        <v/>
      </c>
      <c r="V33" s="721">
        <f t="shared" si="11"/>
        <v>0</v>
      </c>
      <c r="W33" s="722">
        <f t="shared" si="6"/>
        <v>0</v>
      </c>
      <c r="X33" s="722">
        <f t="shared" si="7"/>
        <v>0</v>
      </c>
      <c r="Y33" s="722" t="str">
        <f t="shared" si="8"/>
        <v/>
      </c>
      <c r="Z33" s="723">
        <f t="shared" si="9"/>
        <v>0</v>
      </c>
      <c r="AA33" s="723">
        <f t="shared" si="10"/>
        <v>0</v>
      </c>
      <c r="AC33" s="675"/>
      <c r="AS33" s="674"/>
      <c r="BB33" s="713"/>
      <c r="BC33" s="730"/>
      <c r="BD33" s="715"/>
      <c r="BE33" s="713"/>
      <c r="BF33" s="731"/>
      <c r="BG33" s="731"/>
      <c r="BH33" s="731"/>
      <c r="BI33" s="717">
        <v>0</v>
      </c>
      <c r="BJ33" s="718"/>
      <c r="BK33" s="718"/>
      <c r="BL33" s="565">
        <v>0</v>
      </c>
      <c r="BM33" s="565" t="s">
        <v>8</v>
      </c>
      <c r="BN33" s="1480"/>
      <c r="BO33" s="1481"/>
    </row>
    <row r="34" spans="2:67" ht="19.95" customHeight="1">
      <c r="B34" s="667"/>
      <c r="C34" s="669"/>
      <c r="D34" s="668"/>
      <c r="E34" s="667"/>
      <c r="F34" s="670"/>
      <c r="G34" s="670"/>
      <c r="H34" s="670"/>
      <c r="I34" s="717">
        <f t="shared" si="0"/>
        <v>0</v>
      </c>
      <c r="J34" s="750"/>
      <c r="K34" s="750"/>
      <c r="L34" s="778">
        <f t="shared" si="1"/>
        <v>0</v>
      </c>
      <c r="M34" s="778" t="str">
        <f t="shared" si="2"/>
        <v/>
      </c>
      <c r="N34" s="1512"/>
      <c r="O34" s="1513"/>
      <c r="S34" s="676">
        <f t="shared" si="3"/>
        <v>0</v>
      </c>
      <c r="T34" s="719" t="str">
        <f t="shared" si="4"/>
        <v/>
      </c>
      <c r="U34" s="720" t="str">
        <f t="shared" si="5"/>
        <v/>
      </c>
      <c r="V34" s="721">
        <f t="shared" si="11"/>
        <v>0</v>
      </c>
      <c r="W34" s="722">
        <f t="shared" si="6"/>
        <v>0</v>
      </c>
      <c r="X34" s="722">
        <f t="shared" si="7"/>
        <v>0</v>
      </c>
      <c r="Y34" s="722" t="str">
        <f t="shared" si="8"/>
        <v/>
      </c>
      <c r="Z34" s="723">
        <f t="shared" si="9"/>
        <v>0</v>
      </c>
      <c r="AA34" s="723">
        <f t="shared" si="10"/>
        <v>0</v>
      </c>
      <c r="AC34" s="675"/>
      <c r="AS34" s="674"/>
      <c r="BB34" s="713"/>
      <c r="BC34" s="730"/>
      <c r="BD34" s="715"/>
      <c r="BE34" s="713"/>
      <c r="BF34" s="731"/>
      <c r="BG34" s="731"/>
      <c r="BH34" s="731"/>
      <c r="BI34" s="717">
        <v>0</v>
      </c>
      <c r="BJ34" s="718"/>
      <c r="BK34" s="718"/>
      <c r="BL34" s="565">
        <v>0</v>
      </c>
      <c r="BM34" s="565" t="s">
        <v>8</v>
      </c>
      <c r="BN34" s="1480"/>
      <c r="BO34" s="1481"/>
    </row>
    <row r="35" spans="2:67" ht="19.95" customHeight="1">
      <c r="B35" s="667"/>
      <c r="C35" s="669"/>
      <c r="D35" s="668"/>
      <c r="E35" s="667"/>
      <c r="F35" s="670"/>
      <c r="G35" s="670"/>
      <c r="H35" s="670"/>
      <c r="I35" s="717">
        <f t="shared" si="0"/>
        <v>0</v>
      </c>
      <c r="J35" s="750"/>
      <c r="K35" s="750"/>
      <c r="L35" s="778">
        <f t="shared" si="1"/>
        <v>0</v>
      </c>
      <c r="M35" s="778" t="str">
        <f t="shared" si="2"/>
        <v/>
      </c>
      <c r="N35" s="1512"/>
      <c r="O35" s="1513"/>
      <c r="S35" s="676">
        <f t="shared" si="3"/>
        <v>0</v>
      </c>
      <c r="T35" s="719" t="str">
        <f t="shared" si="4"/>
        <v/>
      </c>
      <c r="U35" s="720" t="str">
        <f t="shared" si="5"/>
        <v/>
      </c>
      <c r="V35" s="721">
        <f t="shared" si="11"/>
        <v>0</v>
      </c>
      <c r="W35" s="722">
        <f t="shared" si="6"/>
        <v>0</v>
      </c>
      <c r="X35" s="722">
        <f t="shared" si="7"/>
        <v>0</v>
      </c>
      <c r="Y35" s="722" t="str">
        <f t="shared" si="8"/>
        <v/>
      </c>
      <c r="Z35" s="723">
        <f t="shared" si="9"/>
        <v>0</v>
      </c>
      <c r="AA35" s="723">
        <f t="shared" si="10"/>
        <v>0</v>
      </c>
      <c r="AC35" s="675"/>
      <c r="AS35" s="674"/>
      <c r="BB35" s="713"/>
      <c r="BC35" s="730"/>
      <c r="BD35" s="715"/>
      <c r="BE35" s="713"/>
      <c r="BF35" s="731"/>
      <c r="BG35" s="731"/>
      <c r="BH35" s="731"/>
      <c r="BI35" s="717">
        <v>0</v>
      </c>
      <c r="BJ35" s="718"/>
      <c r="BK35" s="718"/>
      <c r="BL35" s="565">
        <v>0</v>
      </c>
      <c r="BM35" s="565" t="s">
        <v>8</v>
      </c>
      <c r="BN35" s="1480"/>
      <c r="BO35" s="1481"/>
    </row>
    <row r="36" spans="2:67" ht="19.95" customHeight="1">
      <c r="B36" s="667"/>
      <c r="C36" s="669"/>
      <c r="D36" s="668"/>
      <c r="E36" s="667"/>
      <c r="F36" s="670"/>
      <c r="G36" s="670"/>
      <c r="H36" s="670"/>
      <c r="I36" s="717">
        <f t="shared" si="0"/>
        <v>0</v>
      </c>
      <c r="J36" s="750"/>
      <c r="K36" s="750"/>
      <c r="L36" s="778">
        <f t="shared" si="1"/>
        <v>0</v>
      </c>
      <c r="M36" s="778" t="str">
        <f t="shared" si="2"/>
        <v/>
      </c>
      <c r="N36" s="1512"/>
      <c r="O36" s="1513"/>
      <c r="S36" s="676">
        <f t="shared" si="3"/>
        <v>0</v>
      </c>
      <c r="T36" s="719" t="str">
        <f t="shared" si="4"/>
        <v/>
      </c>
      <c r="U36" s="720" t="str">
        <f t="shared" si="5"/>
        <v/>
      </c>
      <c r="V36" s="721">
        <f t="shared" si="11"/>
        <v>0</v>
      </c>
      <c r="W36" s="722">
        <f t="shared" si="6"/>
        <v>0</v>
      </c>
      <c r="X36" s="722">
        <f t="shared" si="7"/>
        <v>0</v>
      </c>
      <c r="Y36" s="722" t="str">
        <f t="shared" si="8"/>
        <v/>
      </c>
      <c r="Z36" s="723">
        <f t="shared" si="9"/>
        <v>0</v>
      </c>
      <c r="AA36" s="723">
        <f t="shared" si="10"/>
        <v>0</v>
      </c>
      <c r="AC36" s="675"/>
      <c r="AD36" s="1507"/>
      <c r="AE36" s="1506" t="str">
        <f>D9</f>
        <v>助成事業に要する経費</v>
      </c>
      <c r="AF36" s="1506" t="str">
        <f>G11</f>
        <v>都の助成対象となる国等補助</v>
      </c>
      <c r="AG36" s="1506" t="str">
        <f>C43</f>
        <v>国等補助控除無し都助成対象経費</v>
      </c>
      <c r="AH36" s="1506" t="str">
        <f>I43</f>
        <v>国等補助控除後の都助成対象</v>
      </c>
      <c r="AI36" s="1506" t="s">
        <v>2901</v>
      </c>
      <c r="AJ36" s="1506"/>
      <c r="AK36" s="1500" t="s">
        <v>2902</v>
      </c>
      <c r="AL36" s="1500"/>
      <c r="AS36" s="674"/>
      <c r="BB36" s="713"/>
      <c r="BC36" s="730"/>
      <c r="BD36" s="715"/>
      <c r="BE36" s="713"/>
      <c r="BF36" s="731"/>
      <c r="BG36" s="731"/>
      <c r="BH36" s="731"/>
      <c r="BI36" s="717">
        <v>0</v>
      </c>
      <c r="BJ36" s="718"/>
      <c r="BK36" s="718"/>
      <c r="BL36" s="565">
        <v>0</v>
      </c>
      <c r="BM36" s="565" t="s">
        <v>8</v>
      </c>
      <c r="BN36" s="1480"/>
      <c r="BO36" s="1481"/>
    </row>
    <row r="37" spans="2:67" ht="19.95" customHeight="1" thickBot="1">
      <c r="B37" s="667"/>
      <c r="C37" s="671"/>
      <c r="D37" s="672"/>
      <c r="E37" s="667"/>
      <c r="F37" s="673"/>
      <c r="G37" s="673"/>
      <c r="H37" s="673"/>
      <c r="I37" s="717">
        <f t="shared" si="0"/>
        <v>0</v>
      </c>
      <c r="J37" s="751"/>
      <c r="K37" s="751"/>
      <c r="L37" s="778">
        <f t="shared" si="1"/>
        <v>0</v>
      </c>
      <c r="M37" s="778" t="str">
        <f t="shared" si="2"/>
        <v/>
      </c>
      <c r="N37" s="1521"/>
      <c r="O37" s="1522"/>
      <c r="S37" s="736">
        <f t="shared" si="3"/>
        <v>0</v>
      </c>
      <c r="T37" s="719" t="str">
        <f t="shared" si="4"/>
        <v/>
      </c>
      <c r="U37" s="720" t="str">
        <f t="shared" si="5"/>
        <v/>
      </c>
      <c r="V37" s="721">
        <f t="shared" si="11"/>
        <v>0</v>
      </c>
      <c r="W37" s="722">
        <f t="shared" si="6"/>
        <v>0</v>
      </c>
      <c r="X37" s="722">
        <f t="shared" si="7"/>
        <v>0</v>
      </c>
      <c r="Y37" s="722" t="str">
        <f t="shared" si="8"/>
        <v/>
      </c>
      <c r="Z37" s="723">
        <f t="shared" si="9"/>
        <v>0</v>
      </c>
      <c r="AA37" s="723">
        <f t="shared" si="10"/>
        <v>0</v>
      </c>
      <c r="AC37" s="675"/>
      <c r="AD37" s="1508"/>
      <c r="AE37" s="1506"/>
      <c r="AF37" s="1506"/>
      <c r="AG37" s="1506"/>
      <c r="AH37" s="1506"/>
      <c r="AI37" s="677" t="s">
        <v>2903</v>
      </c>
      <c r="AJ37" s="737" t="s">
        <v>2900</v>
      </c>
      <c r="AK37" s="677" t="s">
        <v>2903</v>
      </c>
      <c r="AL37" s="737" t="s">
        <v>2900</v>
      </c>
      <c r="AS37" s="674"/>
      <c r="BB37" s="713"/>
      <c r="BC37" s="732"/>
      <c r="BD37" s="733"/>
      <c r="BE37" s="713"/>
      <c r="BF37" s="734"/>
      <c r="BG37" s="734"/>
      <c r="BH37" s="734"/>
      <c r="BI37" s="717">
        <v>0</v>
      </c>
      <c r="BJ37" s="735"/>
      <c r="BK37" s="735"/>
      <c r="BL37" s="565">
        <v>0</v>
      </c>
      <c r="BM37" s="565" t="s">
        <v>8</v>
      </c>
      <c r="BN37" s="1480"/>
      <c r="BO37" s="1481"/>
    </row>
    <row r="38" spans="2:67" ht="19.95" customHeight="1" thickBot="1">
      <c r="B38" s="738"/>
      <c r="C38" s="739" t="s">
        <v>2362</v>
      </c>
      <c r="D38" s="779"/>
      <c r="E38" s="780"/>
      <c r="F38" s="781">
        <f>SUM(F13:F37)</f>
        <v>0</v>
      </c>
      <c r="G38" s="781">
        <f>SUM(G13:G37)</f>
        <v>0</v>
      </c>
      <c r="H38" s="781">
        <f>SUM(H13:H37)</f>
        <v>0</v>
      </c>
      <c r="I38" s="781">
        <f>SUM(I13:I37)</f>
        <v>0</v>
      </c>
      <c r="J38" s="782"/>
      <c r="K38" s="782"/>
      <c r="L38" s="783">
        <f>SUM(L13:L37)</f>
        <v>0</v>
      </c>
      <c r="M38" s="740">
        <f>SUM(M13:M37)</f>
        <v>0</v>
      </c>
      <c r="N38" s="753"/>
      <c r="O38" s="754"/>
      <c r="R38" s="676" t="s">
        <v>2863</v>
      </c>
      <c r="S38" s="676"/>
      <c r="T38" s="676"/>
      <c r="U38" s="676"/>
      <c r="V38" s="563">
        <f>SUM(V13:V37)</f>
        <v>0</v>
      </c>
      <c r="W38" s="566">
        <f>SUM(W13:W37,Z13:Z37)</f>
        <v>0</v>
      </c>
      <c r="X38" s="566">
        <f>SUM(X13:X37,AA13:AA37)</f>
        <v>0</v>
      </c>
      <c r="Y38" s="562">
        <f>SUM(Y13:Y37)</f>
        <v>0</v>
      </c>
      <c r="Z38" s="723">
        <f>SUM(Z13:Z37)</f>
        <v>0</v>
      </c>
      <c r="AA38" s="723">
        <f>SUM(AA13:AA37)</f>
        <v>0</v>
      </c>
      <c r="AB38" s="1501"/>
      <c r="AC38" s="1502"/>
      <c r="AD38" s="562" t="s">
        <v>2897</v>
      </c>
      <c r="AE38" s="681">
        <f>SUMIF($B$13:$B$37,$AD38,F13:F37)</f>
        <v>0</v>
      </c>
      <c r="AF38" s="681">
        <f>SUMIF($B$13:$B$37,$AD38,G13:G37)</f>
        <v>0</v>
      </c>
      <c r="AG38" s="681">
        <f>SUMIF($B$13:$B$37,$AD38,H13:H37)</f>
        <v>0</v>
      </c>
      <c r="AH38" s="681">
        <f>SUMIF($B$13:$B$37,$AD38,I13:I37)</f>
        <v>0</v>
      </c>
      <c r="AI38" s="681">
        <f>SUMIF($B$13:$B$37,$AD38,Z13:Z37)+SUMIF($B$13:$B$37,$AD38,W13:W37)</f>
        <v>0</v>
      </c>
      <c r="AJ38" s="681">
        <f>SUMIF($B$13:$B$37,$AD38,L13:L37)</f>
        <v>0</v>
      </c>
      <c r="AK38" s="681">
        <f>SUMIF($B$13:$B$37,$AD38,AA13:AA37)+SUMIF($B$13:$B$37,$AD38,X13:X37)</f>
        <v>0</v>
      </c>
      <c r="AL38" s="681">
        <f>SUMIF($B$13:$B$37,$AD38,M13:M37)</f>
        <v>0</v>
      </c>
      <c r="AS38" s="674"/>
      <c r="BB38" s="738"/>
      <c r="BC38" s="739" t="s">
        <v>2362</v>
      </c>
      <c r="BD38" s="560"/>
      <c r="BE38" s="561"/>
      <c r="BF38" s="781">
        <f>SUM(BF13:BF37)</f>
        <v>2660000</v>
      </c>
      <c r="BG38" s="781">
        <f>SUM(BG13:BG37)</f>
        <v>0</v>
      </c>
      <c r="BH38" s="781">
        <f>SUM(BH13:BH37)</f>
        <v>2660000</v>
      </c>
      <c r="BI38" s="781">
        <f>SUM(BI13:BI37)</f>
        <v>2660000</v>
      </c>
      <c r="BJ38" s="782"/>
      <c r="BK38" s="782"/>
      <c r="BL38" s="783">
        <f>SUM(BL13:BL37)</f>
        <v>1213076.6666666667</v>
      </c>
      <c r="BM38" s="788">
        <f>SUM(BM13:BM37)</f>
        <v>630288.75</v>
      </c>
      <c r="BN38" s="741"/>
      <c r="BO38" s="742"/>
    </row>
    <row r="39" spans="2:67" ht="19.95" customHeight="1" thickBot="1">
      <c r="B39" s="738"/>
      <c r="C39" s="739" t="s">
        <v>2490</v>
      </c>
      <c r="D39" s="779"/>
      <c r="E39" s="780"/>
      <c r="F39" s="783">
        <f>ROUNDDOWN(F38*0.1,0)</f>
        <v>0</v>
      </c>
      <c r="G39" s="783">
        <f>ROUNDDOWN(G38*0.1,0)</f>
        <v>0</v>
      </c>
      <c r="H39" s="783">
        <f>ROUNDDOWN(H38*0.1,0)</f>
        <v>0</v>
      </c>
      <c r="I39" s="783">
        <f>ROUNDDOWN(I38*0.1,0)</f>
        <v>0</v>
      </c>
      <c r="J39" s="782"/>
      <c r="K39" s="782"/>
      <c r="L39" s="783">
        <f>ROUNDDOWN(L38*0.1,0)</f>
        <v>0</v>
      </c>
      <c r="M39" s="740">
        <f>ROUNDDOWN(M38*0.1,0)</f>
        <v>0</v>
      </c>
      <c r="N39" s="753"/>
      <c r="O39" s="754"/>
      <c r="R39" s="676" t="s">
        <v>2864</v>
      </c>
      <c r="S39" s="676"/>
      <c r="T39" s="676"/>
      <c r="U39" s="676"/>
      <c r="V39" s="564">
        <f>ROUNDDOWN(V38*0.1,0)</f>
        <v>0</v>
      </c>
      <c r="W39" s="564">
        <f>ROUNDDOWN(W38*0.1,0)</f>
        <v>0</v>
      </c>
      <c r="X39" s="564">
        <f>ROUNDDOWN(X38*0.1,0)</f>
        <v>0</v>
      </c>
      <c r="Y39" s="562">
        <f>N39</f>
        <v>0</v>
      </c>
      <c r="Z39" s="723"/>
      <c r="AA39" s="723"/>
      <c r="AB39" s="1501"/>
      <c r="AC39" s="1502"/>
      <c r="AD39" s="562" t="s">
        <v>2898</v>
      </c>
      <c r="AE39" s="681">
        <f>SUMIF($B$13:$B$37,$AD39,F13:F37)</f>
        <v>0</v>
      </c>
      <c r="AF39" s="681">
        <f>SUMIF($B$13:$B$37,$AD39,G13:G37)</f>
        <v>0</v>
      </c>
      <c r="AG39" s="681">
        <f>SUMIF($B$13:$B$37,$AD39,H13:H37)</f>
        <v>0</v>
      </c>
      <c r="AH39" s="681">
        <f>SUMIF($B$13:$B$37,$AD39,I13:I37)</f>
        <v>0</v>
      </c>
      <c r="AI39" s="681">
        <f>SUMIF($B$13:$B$37,$AD39,Z13:Z37)+SUMIF($B$13:$B$37,$AD39,W13:W37)</f>
        <v>0</v>
      </c>
      <c r="AJ39" s="681">
        <f>SUMIF($B$13:$B$37,$AD39,L13:L37)</f>
        <v>0</v>
      </c>
      <c r="AK39" s="681">
        <f>SUMIF($B$13:$B$37,$AD39,AA13:AA37)+SUMIF($B$13:$B$37,$AD39,X13:X37)</f>
        <v>0</v>
      </c>
      <c r="AL39" s="681">
        <f>SUMIF($B$13:$B$37,$AD39,M13:M37)</f>
        <v>0</v>
      </c>
      <c r="AS39" s="674"/>
      <c r="BB39" s="738"/>
      <c r="BC39" s="739" t="s">
        <v>2490</v>
      </c>
      <c r="BD39" s="560"/>
      <c r="BE39" s="561"/>
      <c r="BF39" s="783">
        <f>ROUNDDOWN(BF38*0.1,0)</f>
        <v>266000</v>
      </c>
      <c r="BG39" s="783">
        <f>ROUNDDOWN(BG38*0.1,0)</f>
        <v>0</v>
      </c>
      <c r="BH39" s="783">
        <f>ROUNDDOWN(BH38*0.1,0)</f>
        <v>266000</v>
      </c>
      <c r="BI39" s="783">
        <f>ROUNDDOWN(BI38*0.1,0)</f>
        <v>266000</v>
      </c>
      <c r="BJ39" s="782"/>
      <c r="BK39" s="782"/>
      <c r="BL39" s="783">
        <f>ROUNDDOWN(BL38*0.1,0)</f>
        <v>121307</v>
      </c>
      <c r="BM39" s="788">
        <f>ROUNDDOWN(BM38*0.1,0)</f>
        <v>63028</v>
      </c>
      <c r="BN39" s="741"/>
      <c r="BO39" s="742"/>
    </row>
    <row r="40" spans="2:67" ht="19.95" customHeight="1" thickBot="1">
      <c r="B40" s="738"/>
      <c r="C40" s="739" t="s">
        <v>2834</v>
      </c>
      <c r="D40" s="779"/>
      <c r="E40" s="780"/>
      <c r="F40" s="783">
        <f>SUM(F38:F39)</f>
        <v>0</v>
      </c>
      <c r="G40" s="783">
        <f>SUM(G38:G39)</f>
        <v>0</v>
      </c>
      <c r="H40" s="783">
        <f>SUM(H38:H39)</f>
        <v>0</v>
      </c>
      <c r="I40" s="783">
        <f>SUM(I38:I39)</f>
        <v>0</v>
      </c>
      <c r="J40" s="782"/>
      <c r="K40" s="782"/>
      <c r="L40" s="783">
        <f>SUM(L38:L39)</f>
        <v>0</v>
      </c>
      <c r="M40" s="740">
        <f>SUM(M38:M39)</f>
        <v>0</v>
      </c>
      <c r="N40" s="753"/>
      <c r="O40" s="754"/>
      <c r="R40" s="676" t="s">
        <v>2865</v>
      </c>
      <c r="S40" s="676"/>
      <c r="T40" s="676"/>
      <c r="U40" s="676"/>
      <c r="V40" s="564">
        <f>SUM(V38:V39)</f>
        <v>0</v>
      </c>
      <c r="W40" s="566">
        <f>SUM(W38:W39)</f>
        <v>0</v>
      </c>
      <c r="X40" s="566">
        <f>M40</f>
        <v>0</v>
      </c>
      <c r="Y40" s="562">
        <f>N40</f>
        <v>0</v>
      </c>
      <c r="Z40" s="723"/>
      <c r="AA40" s="723"/>
      <c r="AB40" s="1501"/>
      <c r="AC40" s="1502"/>
      <c r="AD40" s="562" t="s">
        <v>2899</v>
      </c>
      <c r="AE40" s="681">
        <f>SUMIF($B$13:$B$37,$AD40,F13:F37)</f>
        <v>0</v>
      </c>
      <c r="AF40" s="681">
        <f>SUMIF($B$13:$B$37,$AD40,G13:G37)</f>
        <v>0</v>
      </c>
      <c r="AG40" s="681">
        <f>SUMIF($B$13:$B$37,$AD40,H13:H37)</f>
        <v>0</v>
      </c>
      <c r="AH40" s="681">
        <f>SUMIF($B$13:$B$37,$AD40,I13:I37)</f>
        <v>0</v>
      </c>
      <c r="AI40" s="681">
        <f>SUMIF($B$13:$B$37,$AD40,Z13:Z37)+SUMIF($B$13:$B$37,$AD40,W13:W37)</f>
        <v>0</v>
      </c>
      <c r="AJ40" s="681">
        <f>SUMIF($B$13:$B$37,$AD40,L13:L37)</f>
        <v>0</v>
      </c>
      <c r="AK40" s="681">
        <f>SUMIF($B$13:$B$37,$AD40,AA13:AA37)+SUMIF($B$13:$B$37,$AD40,X13:X37)</f>
        <v>0</v>
      </c>
      <c r="AL40" s="681">
        <f>SUMIF($B$13:$B$37,$AD40,M13:M37)</f>
        <v>0</v>
      </c>
      <c r="AS40" s="674"/>
      <c r="BB40" s="738"/>
      <c r="BC40" s="739" t="s">
        <v>2834</v>
      </c>
      <c r="BD40" s="560"/>
      <c r="BE40" s="561"/>
      <c r="BF40" s="783">
        <f>SUM(BF38:BF39)</f>
        <v>2926000</v>
      </c>
      <c r="BG40" s="783">
        <f>SUM(BG38:BG39)</f>
        <v>0</v>
      </c>
      <c r="BH40" s="783">
        <f>SUM(BH38:BH39)</f>
        <v>2926000</v>
      </c>
      <c r="BI40" s="783">
        <f>SUM(BI38:BI39)</f>
        <v>2926000</v>
      </c>
      <c r="BJ40" s="782"/>
      <c r="BK40" s="782"/>
      <c r="BL40" s="783">
        <f>SUM(BL38:BL39)</f>
        <v>1334383.6666666667</v>
      </c>
      <c r="BM40" s="788">
        <f>SUM(BM38:BM39)</f>
        <v>693316.75</v>
      </c>
      <c r="BN40" s="741"/>
      <c r="BO40" s="742"/>
    </row>
    <row r="41" spans="2:67" ht="9.6" customHeight="1" thickBot="1">
      <c r="AJ41" s="674"/>
      <c r="AK41" s="674"/>
      <c r="AL41" s="674"/>
      <c r="AM41" s="674"/>
      <c r="AN41" s="674"/>
      <c r="AO41" s="674"/>
      <c r="AP41" s="674"/>
      <c r="AQ41" s="674"/>
    </row>
    <row r="42" spans="2:67" ht="19.95" customHeight="1" thickBot="1">
      <c r="C42" s="1532" t="s">
        <v>2885</v>
      </c>
      <c r="D42" s="1464"/>
      <c r="E42" s="1533"/>
      <c r="F42" s="1533"/>
      <c r="G42" s="1554">
        <f>IFERROR((IF(AJ19=5,F38,F40)),0)</f>
        <v>0</v>
      </c>
      <c r="H42" s="1524"/>
      <c r="I42" s="1532" t="s">
        <v>2886</v>
      </c>
      <c r="J42" s="1533"/>
      <c r="K42" s="1533"/>
      <c r="L42" s="1534"/>
      <c r="M42" s="1523">
        <f>IFERROR(IF(AJ19=5,G38,G40),0)</f>
        <v>0</v>
      </c>
      <c r="N42" s="1524"/>
      <c r="V42" s="676" t="s">
        <v>2904</v>
      </c>
      <c r="W42" s="676" t="e">
        <f>IF(AJ19=5,W38,W40)</f>
        <v>#N/A</v>
      </c>
      <c r="X42" s="676" t="e">
        <f>IF(AJ19=5,W38,W40)</f>
        <v>#N/A</v>
      </c>
      <c r="AJ42" s="674"/>
      <c r="AK42" s="674"/>
      <c r="AL42" s="674"/>
      <c r="AM42" s="674"/>
      <c r="AN42" s="674"/>
      <c r="AO42" s="674"/>
      <c r="AP42" s="674"/>
      <c r="AQ42" s="674"/>
      <c r="BC42" s="1462" t="s">
        <v>2885</v>
      </c>
      <c r="BD42" s="1463"/>
      <c r="BE42" s="1463"/>
      <c r="BF42" s="1464"/>
      <c r="BG42" s="1477">
        <v>0</v>
      </c>
      <c r="BH42" s="1478"/>
      <c r="BI42" s="1462" t="s">
        <v>2886</v>
      </c>
      <c r="BJ42" s="1463"/>
      <c r="BK42" s="1463"/>
      <c r="BL42" s="1475"/>
      <c r="BM42" s="1479">
        <v>0</v>
      </c>
      <c r="BN42" s="1478"/>
    </row>
    <row r="43" spans="2:67" ht="19.95" customHeight="1" thickBot="1">
      <c r="C43" s="1532" t="s">
        <v>2887</v>
      </c>
      <c r="D43" s="1464"/>
      <c r="E43" s="1533"/>
      <c r="F43" s="1533"/>
      <c r="G43" s="1548">
        <f>IFERROR(IF(AJ19=5,H38,H40),0)</f>
        <v>0</v>
      </c>
      <c r="H43" s="1529"/>
      <c r="I43" s="1532" t="s">
        <v>2888</v>
      </c>
      <c r="J43" s="1533"/>
      <c r="K43" s="1533"/>
      <c r="L43" s="1534"/>
      <c r="M43" s="1528">
        <f>IFERROR(IF(AJ19=5,I38,I40),0)</f>
        <v>0</v>
      </c>
      <c r="N43" s="1529"/>
      <c r="AJ43" s="674"/>
      <c r="AK43" s="674"/>
      <c r="AL43" s="674"/>
      <c r="AM43" s="674"/>
      <c r="AN43" s="674"/>
      <c r="AO43" s="674"/>
      <c r="AP43" s="674"/>
      <c r="AQ43" s="674"/>
      <c r="BC43" s="1462" t="s">
        <v>2887</v>
      </c>
      <c r="BD43" s="1463"/>
      <c r="BE43" s="1463"/>
      <c r="BF43" s="1464"/>
      <c r="BG43" s="1465">
        <v>0</v>
      </c>
      <c r="BH43" s="1466"/>
      <c r="BI43" s="1462" t="s">
        <v>2888</v>
      </c>
      <c r="BJ43" s="1463"/>
      <c r="BK43" s="1463"/>
      <c r="BL43" s="1475"/>
      <c r="BM43" s="1476">
        <v>0</v>
      </c>
      <c r="BN43" s="1466"/>
    </row>
    <row r="44" spans="2:67" ht="13.8" thickBot="1">
      <c r="AJ44" s="674"/>
      <c r="AK44" s="674"/>
      <c r="AL44" s="674"/>
      <c r="AM44" s="674"/>
      <c r="AN44" s="674"/>
      <c r="AO44" s="674"/>
      <c r="AP44" s="674"/>
      <c r="AQ44" s="674"/>
    </row>
    <row r="45" spans="2:67" ht="19.95" customHeight="1" thickBot="1">
      <c r="C45" s="1532" t="s">
        <v>2835</v>
      </c>
      <c r="D45" s="1464"/>
      <c r="E45" s="1533"/>
      <c r="F45" s="1533"/>
      <c r="G45" s="1554">
        <f>IFERROR(IF(AJ19=6,S50,ROUNDDOWN((MIN(S49:S50)),-3)),0)</f>
        <v>0</v>
      </c>
      <c r="H45" s="1524"/>
      <c r="I45" s="1532" t="s">
        <v>3089</v>
      </c>
      <c r="J45" s="1533"/>
      <c r="K45" s="1533"/>
      <c r="L45" s="1534"/>
      <c r="M45" s="1523">
        <f>IFERROR(IF(AJ19=6,T50,ROUNDDOWN(MIN(T49:T50),-3)),0)</f>
        <v>0</v>
      </c>
      <c r="N45" s="1524"/>
      <c r="R45" s="1525" t="s">
        <v>2877</v>
      </c>
      <c r="S45" s="1526"/>
      <c r="T45" s="1526"/>
      <c r="U45" s="1527"/>
      <c r="V45" s="743" t="e">
        <f>IF(AJ19=5,L38,L40)</f>
        <v>#N/A</v>
      </c>
      <c r="W45" s="744" t="e">
        <f>IF(AJ19=5,M38,M40)</f>
        <v>#N/A</v>
      </c>
      <c r="X45" s="745" t="e">
        <f>SUM(V45:W45)</f>
        <v>#N/A</v>
      </c>
      <c r="AJ45" s="674"/>
      <c r="AK45" s="674"/>
      <c r="AL45" s="674"/>
      <c r="AM45" s="674"/>
      <c r="AN45" s="674"/>
      <c r="AO45" s="674"/>
      <c r="AP45" s="674"/>
      <c r="AQ45" s="674"/>
      <c r="BC45" s="1462" t="s">
        <v>2835</v>
      </c>
      <c r="BD45" s="1463"/>
      <c r="BE45" s="1463"/>
      <c r="BF45" s="1464"/>
      <c r="BG45" s="1477">
        <v>0</v>
      </c>
      <c r="BH45" s="1478"/>
      <c r="BI45" s="1462" t="s">
        <v>2836</v>
      </c>
      <c r="BJ45" s="1463"/>
      <c r="BK45" s="1463"/>
      <c r="BL45" s="1475"/>
      <c r="BM45" s="1479">
        <v>0</v>
      </c>
      <c r="BN45" s="1478"/>
    </row>
    <row r="46" spans="2:67" ht="19.95" customHeight="1" thickBot="1">
      <c r="C46" s="1532" t="s">
        <v>2837</v>
      </c>
      <c r="D46" s="1464"/>
      <c r="E46" s="1533"/>
      <c r="F46" s="1533"/>
      <c r="G46" s="1548">
        <f>G45+M45</f>
        <v>0</v>
      </c>
      <c r="H46" s="1529"/>
      <c r="I46" s="1549" t="str">
        <f>IFERROR(VLOOKUP(G3,AC19:AH26,5,FALSE),"交付申請額")</f>
        <v>交付申請額</v>
      </c>
      <c r="J46" s="1550"/>
      <c r="K46" s="1550"/>
      <c r="L46" s="1551"/>
      <c r="M46" s="1552">
        <f>IFERROR(MIN(S51,G46),0)</f>
        <v>0</v>
      </c>
      <c r="N46" s="1553"/>
      <c r="R46" s="746"/>
      <c r="S46" s="746"/>
      <c r="T46" s="746"/>
      <c r="U46" s="746"/>
      <c r="V46" s="747"/>
      <c r="W46" s="747"/>
      <c r="AJ46" s="674"/>
      <c r="AK46" s="674"/>
      <c r="AL46" s="674"/>
      <c r="AM46" s="674"/>
      <c r="AN46" s="674"/>
      <c r="AO46" s="674"/>
      <c r="AP46" s="674"/>
      <c r="AQ46" s="674"/>
      <c r="BC46" s="1462" t="s">
        <v>2837</v>
      </c>
      <c r="BD46" s="1463"/>
      <c r="BE46" s="1463"/>
      <c r="BF46" s="1464"/>
      <c r="BG46" s="1465">
        <v>0</v>
      </c>
      <c r="BH46" s="1466"/>
      <c r="BI46" s="1467" t="s">
        <v>3056</v>
      </c>
      <c r="BJ46" s="1468"/>
      <c r="BK46" s="1468"/>
      <c r="BL46" s="1469"/>
      <c r="BM46" s="1470">
        <v>0</v>
      </c>
      <c r="BN46" s="1471"/>
    </row>
    <row r="47" spans="2:67">
      <c r="I47" s="1472" t="s">
        <v>2961</v>
      </c>
      <c r="J47" s="1530"/>
      <c r="K47" s="1530"/>
      <c r="L47" s="1530"/>
      <c r="M47" s="1530"/>
      <c r="N47" s="1530"/>
      <c r="R47" s="676"/>
      <c r="S47" s="676"/>
      <c r="T47" s="676"/>
      <c r="U47" s="676"/>
      <c r="V47" s="723"/>
      <c r="W47" s="723"/>
      <c r="AJ47" s="674"/>
      <c r="AK47" s="674"/>
      <c r="AL47" s="674"/>
      <c r="AM47" s="674"/>
      <c r="AN47" s="674"/>
      <c r="AO47" s="674"/>
      <c r="AP47" s="674"/>
      <c r="AQ47" s="674"/>
      <c r="BI47" s="1472" t="s">
        <v>2961</v>
      </c>
      <c r="BJ47" s="1472"/>
      <c r="BK47" s="1472"/>
      <c r="BL47" s="1472"/>
      <c r="BM47" s="1472"/>
      <c r="BN47" s="1472"/>
    </row>
    <row r="48" spans="2:67">
      <c r="C48" s="1458"/>
      <c r="D48" s="1458"/>
      <c r="E48" s="1458"/>
      <c r="F48" s="1458"/>
      <c r="G48" s="1474"/>
      <c r="H48" s="1474"/>
      <c r="I48" s="1531"/>
      <c r="J48" s="1531"/>
      <c r="K48" s="1531"/>
      <c r="L48" s="1531"/>
      <c r="M48" s="1531"/>
      <c r="N48" s="1531"/>
      <c r="R48" s="676"/>
      <c r="S48" s="676" t="s">
        <v>2861</v>
      </c>
      <c r="T48" s="676" t="s">
        <v>2749</v>
      </c>
      <c r="U48" s="676"/>
      <c r="V48" s="723" t="s">
        <v>2847</v>
      </c>
      <c r="W48" s="723">
        <f>SUMIF($B$13:$B$37,V48,$F$13:$F$37)</f>
        <v>0</v>
      </c>
      <c r="AJ48" s="674"/>
      <c r="AK48" s="674"/>
      <c r="AL48" s="674"/>
      <c r="AM48" s="674"/>
      <c r="AN48" s="674"/>
      <c r="AO48" s="674"/>
      <c r="AP48" s="674"/>
      <c r="AQ48" s="674"/>
      <c r="BC48" s="1458"/>
      <c r="BD48" s="1458"/>
      <c r="BE48" s="1458"/>
      <c r="BF48" s="1458"/>
      <c r="BG48" s="1474"/>
      <c r="BH48" s="1474"/>
      <c r="BI48" s="1473"/>
      <c r="BJ48" s="1473"/>
      <c r="BK48" s="1473"/>
      <c r="BL48" s="1473"/>
      <c r="BM48" s="1473"/>
      <c r="BN48" s="1473"/>
    </row>
    <row r="49" spans="3:66">
      <c r="C49" s="1458"/>
      <c r="D49" s="1458"/>
      <c r="E49" s="1458"/>
      <c r="F49" s="1458"/>
      <c r="G49" s="1459"/>
      <c r="H49" s="1458"/>
      <c r="I49" s="1460"/>
      <c r="J49" s="1460"/>
      <c r="K49" s="1460"/>
      <c r="L49" s="1460"/>
      <c r="M49" s="1461"/>
      <c r="N49" s="1460"/>
      <c r="R49" s="676" t="s">
        <v>2866</v>
      </c>
      <c r="S49" s="748" t="e">
        <f>ROUNDDOWN((AD5*E7*AF16),-3)</f>
        <v>#N/A</v>
      </c>
      <c r="T49" s="748" t="e">
        <f>IF(AK3="",0,ROUNDDOWN((AI5*AK3*AF16),-3))</f>
        <v>#N/A</v>
      </c>
      <c r="U49" s="748"/>
      <c r="V49" s="723" t="s">
        <v>2923</v>
      </c>
      <c r="W49" s="723">
        <f t="shared" ref="W49:W50" si="12">SUMIF($B$13:$B$37,V49,$F$13:$F$37)</f>
        <v>0</v>
      </c>
      <c r="AJ49" s="674"/>
      <c r="AK49" s="674"/>
      <c r="AL49" s="674"/>
      <c r="AM49" s="674"/>
      <c r="AN49" s="674"/>
      <c r="AO49" s="674"/>
      <c r="AP49" s="674"/>
      <c r="AQ49" s="674"/>
      <c r="BC49" s="1458"/>
      <c r="BD49" s="1458"/>
      <c r="BE49" s="1458"/>
      <c r="BF49" s="1458"/>
      <c r="BG49" s="1459"/>
      <c r="BH49" s="1459"/>
      <c r="BI49" s="1460"/>
      <c r="BJ49" s="1460"/>
      <c r="BK49" s="1460"/>
      <c r="BL49" s="1460"/>
      <c r="BM49" s="1461"/>
      <c r="BN49" s="1461"/>
    </row>
    <row r="50" spans="3:66">
      <c r="R50" s="676" t="s">
        <v>2870</v>
      </c>
      <c r="S50" s="748" t="e">
        <f>ROUNDDOWN(V45,-3)</f>
        <v>#N/A</v>
      </c>
      <c r="T50" s="748" t="e">
        <f>ROUNDDOWN(W45,-3)</f>
        <v>#N/A</v>
      </c>
      <c r="U50" s="748"/>
      <c r="V50" s="723" t="s">
        <v>2922</v>
      </c>
      <c r="W50" s="723">
        <f t="shared" si="12"/>
        <v>0</v>
      </c>
      <c r="AJ50" s="674"/>
      <c r="AK50" s="674"/>
      <c r="AL50" s="674"/>
      <c r="AM50" s="674"/>
      <c r="AN50" s="674"/>
      <c r="AO50" s="674"/>
      <c r="AP50" s="674"/>
      <c r="AQ50" s="674"/>
    </row>
    <row r="51" spans="3:66">
      <c r="R51" s="676" t="s">
        <v>2856</v>
      </c>
      <c r="S51" s="1520">
        <f>AD7</f>
        <v>100000000</v>
      </c>
      <c r="T51" s="1223"/>
      <c r="U51" s="748"/>
      <c r="V51" s="723"/>
      <c r="W51" s="723"/>
      <c r="AJ51" s="674"/>
      <c r="AK51" s="674"/>
      <c r="AL51" s="674"/>
      <c r="AM51" s="674"/>
      <c r="AN51" s="674"/>
      <c r="AO51" s="674"/>
      <c r="AP51" s="674"/>
      <c r="AQ51" s="674"/>
    </row>
    <row r="52" spans="3:66">
      <c r="R52" s="676" t="s">
        <v>2867</v>
      </c>
      <c r="S52" s="748" t="e">
        <f>MIN(S49:S50)</f>
        <v>#N/A</v>
      </c>
      <c r="T52" s="748" t="e">
        <f>MIN(T49:T50)</f>
        <v>#N/A</v>
      </c>
      <c r="U52" s="748"/>
      <c r="V52" s="723"/>
      <c r="W52" s="723"/>
    </row>
    <row r="53" spans="3:66">
      <c r="R53" s="676" t="s">
        <v>2876</v>
      </c>
      <c r="S53" s="722">
        <f>W38+Z38</f>
        <v>0</v>
      </c>
      <c r="T53" s="749">
        <f>X38+AA38</f>
        <v>0</v>
      </c>
    </row>
  </sheetData>
  <sheetProtection algorithmName="SHA-512" hashValue="l7/++hDRBFN7fxL8nteHv9dyn07AhTcQXP05zgyFe1FMz6GKZ2k+hteBhVxKu7EtbBeeHeFmRchTQ7AC4zn/7g==" saltValue="yqePuFgUaV1gdzug+D1I8w==" spinCount="100000" sheet="1" objects="1" scenarios="1" formatCells="0"/>
  <mergeCells count="143">
    <mergeCell ref="C48:F48"/>
    <mergeCell ref="G48:H48"/>
    <mergeCell ref="C49:F49"/>
    <mergeCell ref="G49:H49"/>
    <mergeCell ref="I49:L49"/>
    <mergeCell ref="G1:I1"/>
    <mergeCell ref="C5:C6"/>
    <mergeCell ref="C45:F45"/>
    <mergeCell ref="G45:H45"/>
    <mergeCell ref="I45:L45"/>
    <mergeCell ref="K7:L7"/>
    <mergeCell ref="G3:I3"/>
    <mergeCell ref="C43:F43"/>
    <mergeCell ref="G43:H43"/>
    <mergeCell ref="I43:L43"/>
    <mergeCell ref="I10:I11"/>
    <mergeCell ref="J10:K10"/>
    <mergeCell ref="G42:H42"/>
    <mergeCell ref="B9:B12"/>
    <mergeCell ref="G9:G10"/>
    <mergeCell ref="C9:C12"/>
    <mergeCell ref="D9:F11"/>
    <mergeCell ref="H10:H11"/>
    <mergeCell ref="N9:O12"/>
    <mergeCell ref="C46:F46"/>
    <mergeCell ref="G46:H46"/>
    <mergeCell ref="I46:L46"/>
    <mergeCell ref="M46:N46"/>
    <mergeCell ref="N18:O18"/>
    <mergeCell ref="N13:O13"/>
    <mergeCell ref="N19:O19"/>
    <mergeCell ref="N20:O20"/>
    <mergeCell ref="N14:O14"/>
    <mergeCell ref="N15:O15"/>
    <mergeCell ref="N16:O16"/>
    <mergeCell ref="N17:O17"/>
    <mergeCell ref="N21:O21"/>
    <mergeCell ref="N22:O22"/>
    <mergeCell ref="N23:O23"/>
    <mergeCell ref="N29:O29"/>
    <mergeCell ref="C42:F42"/>
    <mergeCell ref="N24:O24"/>
    <mergeCell ref="S51:T51"/>
    <mergeCell ref="N30:O30"/>
    <mergeCell ref="N31:O31"/>
    <mergeCell ref="N32:O32"/>
    <mergeCell ref="N33:O33"/>
    <mergeCell ref="N34:O34"/>
    <mergeCell ref="N35:O35"/>
    <mergeCell ref="N36:O36"/>
    <mergeCell ref="N37:O37"/>
    <mergeCell ref="M45:N45"/>
    <mergeCell ref="R45:U45"/>
    <mergeCell ref="M43:N43"/>
    <mergeCell ref="I47:N48"/>
    <mergeCell ref="M49:N49"/>
    <mergeCell ref="I42:L42"/>
    <mergeCell ref="M42:N42"/>
    <mergeCell ref="N25:O25"/>
    <mergeCell ref="N26:O26"/>
    <mergeCell ref="N27:O27"/>
    <mergeCell ref="N28:O28"/>
    <mergeCell ref="BB9:BB12"/>
    <mergeCell ref="BC9:BC12"/>
    <mergeCell ref="BD9:BF11"/>
    <mergeCell ref="BG9:BG10"/>
    <mergeCell ref="AP11:AQ11"/>
    <mergeCell ref="AM10:AS10"/>
    <mergeCell ref="AR11:AS11"/>
    <mergeCell ref="AI11:AJ11"/>
    <mergeCell ref="AK36:AL36"/>
    <mergeCell ref="S6:W8"/>
    <mergeCell ref="AB38:AC38"/>
    <mergeCell ref="AB39:AC39"/>
    <mergeCell ref="AB40:AC40"/>
    <mergeCell ref="AJ19:AJ26"/>
    <mergeCell ref="W9:X9"/>
    <mergeCell ref="AE36:AE37"/>
    <mergeCell ref="AF36:AF37"/>
    <mergeCell ref="AG36:AG37"/>
    <mergeCell ref="AH36:AH37"/>
    <mergeCell ref="AD36:AD37"/>
    <mergeCell ref="AI36:AJ36"/>
    <mergeCell ref="V10:V11"/>
    <mergeCell ref="Y9:AA9"/>
    <mergeCell ref="AK11:AL11"/>
    <mergeCell ref="AF10:AL10"/>
    <mergeCell ref="BN9:BO12"/>
    <mergeCell ref="BH10:BH11"/>
    <mergeCell ref="BI10:BI11"/>
    <mergeCell ref="BJ10:BK10"/>
    <mergeCell ref="BN13:BO13"/>
    <mergeCell ref="BG1:BI1"/>
    <mergeCell ref="BG3:BI3"/>
    <mergeCell ref="BC5:BC6"/>
    <mergeCell ref="BK7:BL7"/>
    <mergeCell ref="BN19:BO19"/>
    <mergeCell ref="BN20:BO20"/>
    <mergeCell ref="BN21:BO21"/>
    <mergeCell ref="BN22:BO22"/>
    <mergeCell ref="BN23:BO23"/>
    <mergeCell ref="BN14:BO14"/>
    <mergeCell ref="BN15:BO15"/>
    <mergeCell ref="BN16:BO16"/>
    <mergeCell ref="BN17:BO17"/>
    <mergeCell ref="BN18:BO18"/>
    <mergeCell ref="BN29:BO29"/>
    <mergeCell ref="BN30:BO30"/>
    <mergeCell ref="BN31:BO31"/>
    <mergeCell ref="BN32:BO32"/>
    <mergeCell ref="BN33:BO33"/>
    <mergeCell ref="BN24:BO24"/>
    <mergeCell ref="BN25:BO25"/>
    <mergeCell ref="BN26:BO26"/>
    <mergeCell ref="BN27:BO27"/>
    <mergeCell ref="BN28:BO28"/>
    <mergeCell ref="BC43:BF43"/>
    <mergeCell ref="BG43:BH43"/>
    <mergeCell ref="BI43:BL43"/>
    <mergeCell ref="BM43:BN43"/>
    <mergeCell ref="BC45:BF45"/>
    <mergeCell ref="BG45:BH45"/>
    <mergeCell ref="BI45:BL45"/>
    <mergeCell ref="BM45:BN45"/>
    <mergeCell ref="BN34:BO34"/>
    <mergeCell ref="BN35:BO35"/>
    <mergeCell ref="BN36:BO36"/>
    <mergeCell ref="BN37:BO37"/>
    <mergeCell ref="BC42:BF42"/>
    <mergeCell ref="BG42:BH42"/>
    <mergeCell ref="BI42:BL42"/>
    <mergeCell ref="BM42:BN42"/>
    <mergeCell ref="BC49:BF49"/>
    <mergeCell ref="BG49:BH49"/>
    <mergeCell ref="BI49:BL49"/>
    <mergeCell ref="BM49:BN49"/>
    <mergeCell ref="BC46:BF46"/>
    <mergeCell ref="BG46:BH46"/>
    <mergeCell ref="BI46:BL46"/>
    <mergeCell ref="BM46:BN46"/>
    <mergeCell ref="BI47:BN48"/>
    <mergeCell ref="BC48:BF48"/>
    <mergeCell ref="BG48:BH48"/>
  </mergeCells>
  <phoneticPr fontId="64"/>
  <dataValidations count="9">
    <dataValidation type="list" allowBlank="1" showInputMessage="1" showErrorMessage="1" sqref="I7 BI7" xr:uid="{00000000-0002-0000-1600-000000000000}">
      <formula1>$AM$12:$AM$14</formula1>
    </dataValidation>
    <dataValidation type="list" allowBlank="1" showInputMessage="1" showErrorMessage="1" sqref="B13:B37 BB13:BB37" xr:uid="{00000000-0002-0000-1600-000001000000}">
      <formula1>$AC$12:$AC$14</formula1>
    </dataValidation>
    <dataValidation type="list" allowBlank="1" showInputMessage="1" showErrorMessage="1" sqref="C7 BC7" xr:uid="{00000000-0002-0000-1600-000002000000}">
      <formula1>$AE$12:$AE$13</formula1>
    </dataValidation>
    <dataValidation type="list" allowBlank="1" showInputMessage="1" showErrorMessage="1" sqref="F7 BF7" xr:uid="{00000000-0002-0000-1600-000003000000}">
      <formula1>$AF$12:$AF$13</formula1>
    </dataValidation>
    <dataValidation type="list" allowBlank="1" showInputMessage="1" showErrorMessage="1" sqref="G7 BG7" xr:uid="{00000000-0002-0000-1600-000004000000}">
      <formula1>$AI$12:$AI$13</formula1>
    </dataValidation>
    <dataValidation type="list" allowBlank="1" showInputMessage="1" showErrorMessage="1" sqref="J7 BJ7" xr:uid="{00000000-0002-0000-1600-000005000000}">
      <formula1>$AP$12:$AP$14</formula1>
    </dataValidation>
    <dataValidation type="list" allowBlank="1" showInputMessage="1" showErrorMessage="1" sqref="K7:L7 BK7:BL7" xr:uid="{00000000-0002-0000-1600-000006000000}">
      <formula1>$AR$12:$AR$13</formula1>
    </dataValidation>
    <dataValidation type="list" allowBlank="1" showInputMessage="1" showErrorMessage="1" sqref="G3:I3 BG3:BI3" xr:uid="{00000000-0002-0000-1600-000007000000}">
      <formula1>$AC$19:$AC$24</formula1>
    </dataValidation>
    <dataValidation type="list" allowBlank="1" showInputMessage="1" showErrorMessage="1" sqref="E13:E37 BE13:BE37" xr:uid="{00000000-0002-0000-1600-000008000000}">
      <formula1>$AD$12:$AD$14</formula1>
    </dataValidation>
  </dataValidations>
  <pageMargins left="0.70866141732283472" right="0.70866141732283472" top="0.74803149606299213" bottom="0.15748031496062992" header="0.31496062992125984" footer="0.31496062992125984"/>
  <pageSetup paperSize="8" scale="91" orientation="landscape" blackAndWhite="1"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30"/>
  <dimension ref="A1:AS60"/>
  <sheetViews>
    <sheetView showGridLines="0" showZeros="0" view="pageBreakPreview" topLeftCell="A7" zoomScale="85" zoomScaleNormal="85" zoomScaleSheetLayoutView="85" workbookViewId="0">
      <selection activeCell="I13" sqref="I13"/>
    </sheetView>
  </sheetViews>
  <sheetFormatPr defaultRowHeight="13.2"/>
  <cols>
    <col min="1" max="1" width="2.21875" style="674" customWidth="1"/>
    <col min="2" max="2" width="11.21875" style="674" customWidth="1"/>
    <col min="3" max="3" width="20.77734375" style="674" customWidth="1"/>
    <col min="4" max="9" width="13.77734375" style="674" customWidth="1"/>
    <col min="10" max="11" width="16.33203125" style="674" customWidth="1"/>
    <col min="12" max="14" width="13.77734375" style="674" customWidth="1"/>
    <col min="15" max="15" width="20.77734375" style="674" customWidth="1"/>
    <col min="16" max="16" width="2.44140625" style="674" customWidth="1"/>
    <col min="17" max="17" width="5.6640625" style="674" customWidth="1"/>
    <col min="18" max="19" width="19.109375" style="674" hidden="1" customWidth="1"/>
    <col min="20" max="20" width="15.109375" style="674" hidden="1" customWidth="1"/>
    <col min="21" max="21" width="10.6640625" style="674" hidden="1" customWidth="1"/>
    <col min="22" max="22" width="13.21875" style="674" hidden="1" customWidth="1"/>
    <col min="23" max="24" width="12.88671875" style="674" hidden="1" customWidth="1"/>
    <col min="25" max="25" width="12.109375" style="674" hidden="1" customWidth="1"/>
    <col min="26" max="27" width="12.88671875" style="674" hidden="1" customWidth="1"/>
    <col min="28" max="28" width="0" style="674" hidden="1" customWidth="1"/>
    <col min="29" max="29" width="8.88671875" style="674" hidden="1" customWidth="1"/>
    <col min="30" max="37" width="15.77734375" style="675" hidden="1" customWidth="1"/>
    <col min="38" max="44" width="11.33203125" style="675" hidden="1" customWidth="1"/>
    <col min="45" max="45" width="11.77734375" style="675" hidden="1" customWidth="1"/>
    <col min="46" max="46" width="11.77734375" style="674" customWidth="1"/>
    <col min="47" max="16384" width="8.88671875" style="674"/>
  </cols>
  <sheetData>
    <row r="1" spans="1:45">
      <c r="C1" s="674" t="s">
        <v>2714</v>
      </c>
      <c r="G1" s="1492"/>
      <c r="H1" s="1492"/>
      <c r="I1" s="1492"/>
    </row>
    <row r="2" spans="1:45" ht="7.2" customHeight="1" thickBot="1"/>
    <row r="3" spans="1:45" ht="13.8" thickBot="1">
      <c r="C3" s="674" t="s">
        <v>2913</v>
      </c>
      <c r="G3" s="1557" t="s">
        <v>2661</v>
      </c>
      <c r="H3" s="1558"/>
      <c r="I3" s="1559"/>
      <c r="AC3" s="676" t="s">
        <v>2869</v>
      </c>
      <c r="AD3" s="677"/>
      <c r="AE3" s="677"/>
      <c r="AF3" s="677"/>
      <c r="AH3" s="676" t="s">
        <v>2872</v>
      </c>
      <c r="AI3" s="677"/>
      <c r="AJ3" s="677" t="s">
        <v>2875</v>
      </c>
      <c r="AK3" s="777">
        <f>'第4（風力)'!F141+'第4（水力)'!F234+'第4（地熱)'!F233+'第4（ﾊﾞｲｵﾏｽ発電)'!F424</f>
        <v>0</v>
      </c>
    </row>
    <row r="4" spans="1:45" ht="7.2" customHeight="1">
      <c r="AC4" s="676"/>
      <c r="AD4" s="677"/>
      <c r="AE4" s="677"/>
      <c r="AF4" s="677"/>
      <c r="AH4" s="676"/>
      <c r="AI4" s="677"/>
      <c r="AJ4" s="677"/>
      <c r="AK4" s="677"/>
    </row>
    <row r="5" spans="1:45" ht="24" customHeight="1">
      <c r="C5" s="1496" t="s">
        <v>2819</v>
      </c>
      <c r="D5" s="678" t="s">
        <v>2820</v>
      </c>
      <c r="E5" s="678"/>
      <c r="F5" s="678"/>
      <c r="G5" s="678"/>
      <c r="H5" s="678" t="s">
        <v>2821</v>
      </c>
      <c r="I5" s="678"/>
      <c r="J5" s="678"/>
      <c r="K5" s="679" t="s">
        <v>2858</v>
      </c>
      <c r="L5" s="680"/>
      <c r="M5" s="755" t="s">
        <v>2491</v>
      </c>
      <c r="N5" s="755" t="s">
        <v>2747</v>
      </c>
      <c r="O5" s="756" t="s">
        <v>2492</v>
      </c>
      <c r="Y5" s="675"/>
      <c r="AB5" s="675"/>
      <c r="AC5" s="677" t="s">
        <v>2866</v>
      </c>
      <c r="AD5" s="681" t="e">
        <f>VLOOKUP(F7,AF12:AL13,5,FALSE)</f>
        <v>#N/A</v>
      </c>
      <c r="AE5" s="677"/>
      <c r="AF5" s="677"/>
      <c r="AH5" s="677" t="s">
        <v>2873</v>
      </c>
      <c r="AI5" s="681" t="e">
        <f>VLOOKUP(J7,AP12:AS14,2,FALSE)</f>
        <v>#N/A</v>
      </c>
      <c r="AJ5" s="677"/>
      <c r="AK5" s="677"/>
      <c r="AR5" s="674"/>
      <c r="AS5" s="674"/>
    </row>
    <row r="6" spans="1:45" ht="15" customHeight="1">
      <c r="C6" s="1508"/>
      <c r="D6" s="676" t="s">
        <v>2473</v>
      </c>
      <c r="E6" s="684" t="s">
        <v>2822</v>
      </c>
      <c r="F6" s="685" t="s">
        <v>2854</v>
      </c>
      <c r="G6" s="685" t="s">
        <v>2912</v>
      </c>
      <c r="H6" s="685" t="s">
        <v>2960</v>
      </c>
      <c r="I6" s="685" t="s">
        <v>2854</v>
      </c>
      <c r="J6" s="685" t="s">
        <v>2855</v>
      </c>
      <c r="K6" s="679" t="s">
        <v>2857</v>
      </c>
      <c r="L6" s="680"/>
      <c r="M6" s="1560"/>
      <c r="N6" s="1560"/>
      <c r="O6" s="1562">
        <f>IFERROR(ROUNDDOWN(((W42-S52)/(M6-N6)),1),0)</f>
        <v>0</v>
      </c>
      <c r="P6" s="686"/>
      <c r="Q6" s="686"/>
      <c r="S6" s="1458" t="s">
        <v>2893</v>
      </c>
      <c r="T6" s="960"/>
      <c r="U6" s="960"/>
      <c r="V6" s="960"/>
      <c r="W6" s="960"/>
      <c r="X6" s="675"/>
      <c r="Y6" s="675"/>
      <c r="AA6" s="675"/>
      <c r="AB6" s="675"/>
      <c r="AC6" s="677" t="s">
        <v>2773</v>
      </c>
      <c r="AD6" s="677">
        <f>F7</f>
        <v>0</v>
      </c>
      <c r="AE6" s="677">
        <f>IF(AD6="1/2",1,2)</f>
        <v>2</v>
      </c>
      <c r="AF6" s="677">
        <f>IF(AD6="1/2",2,3)</f>
        <v>3</v>
      </c>
      <c r="AH6" s="677" t="s">
        <v>2773</v>
      </c>
      <c r="AI6" s="677">
        <f>I7</f>
        <v>0</v>
      </c>
      <c r="AJ6" s="677" t="e">
        <f>VLOOKUP(AI6,AM12:AS14,2)</f>
        <v>#N/A</v>
      </c>
      <c r="AK6" s="677" t="e">
        <f>VLOOKUP(AI6,AM12:AS14,3)</f>
        <v>#N/A</v>
      </c>
      <c r="AQ6" s="674"/>
      <c r="AR6" s="674"/>
      <c r="AS6" s="674"/>
    </row>
    <row r="7" spans="1:45">
      <c r="C7" s="558"/>
      <c r="D7" s="760"/>
      <c r="E7" s="569"/>
      <c r="F7" s="559"/>
      <c r="G7" s="757">
        <f>IFERROR(VLOOKUP(D7,AC29:AE32,3,FALSE),0)</f>
        <v>0</v>
      </c>
      <c r="H7" s="689">
        <f>IFERROR(((('第4（風力)'!F141+'第4（水力)'!F234+'第4（地熱)'!F233+'第4（ﾊﾞｲｵﾏｽ発電)'!F424)/('第4（風力)'!F140+'第4（水力)'!F233+'第4（地熱)'!F232+'第4（ﾊﾞｲｵﾏｽ発電)'!F423))),0)</f>
        <v>0</v>
      </c>
      <c r="I7" s="559"/>
      <c r="J7" s="752"/>
      <c r="K7" s="1555"/>
      <c r="L7" s="1556"/>
      <c r="M7" s="1561"/>
      <c r="N7" s="1561"/>
      <c r="O7" s="1563"/>
      <c r="P7" s="686"/>
      <c r="Q7" s="686"/>
      <c r="S7" s="960"/>
      <c r="T7" s="960"/>
      <c r="U7" s="960"/>
      <c r="V7" s="960"/>
      <c r="W7" s="960"/>
      <c r="X7" s="675"/>
      <c r="Y7" s="675"/>
      <c r="AB7" s="675"/>
      <c r="AC7" s="677" t="s">
        <v>2868</v>
      </c>
      <c r="AD7" s="681">
        <f>IF(F7="",100000000,VLOOKUP(F7,AF12:AL13,7,FALSE))</f>
        <v>100000000</v>
      </c>
      <c r="AE7" s="677"/>
      <c r="AF7" s="677"/>
      <c r="AH7" s="677" t="s">
        <v>2868</v>
      </c>
      <c r="AI7" s="681" t="e">
        <f>VLOOKUP(J7,AP12:AS14,4,FALSE)</f>
        <v>#N/A</v>
      </c>
      <c r="AJ7" s="677"/>
      <c r="AK7" s="677"/>
      <c r="AQ7" s="674"/>
      <c r="AR7" s="674"/>
      <c r="AS7" s="674"/>
    </row>
    <row r="8" spans="1:45" ht="6.6" customHeight="1">
      <c r="S8" s="960"/>
      <c r="T8" s="960"/>
      <c r="U8" s="960"/>
      <c r="V8" s="960"/>
      <c r="W8" s="960"/>
    </row>
    <row r="9" spans="1:45" s="693" customFormat="1" ht="15" customHeight="1">
      <c r="A9" s="674"/>
      <c r="B9" s="1535" t="s">
        <v>2846</v>
      </c>
      <c r="C9" s="1491" t="s">
        <v>2823</v>
      </c>
      <c r="D9" s="1482" t="s">
        <v>2479</v>
      </c>
      <c r="E9" s="1537"/>
      <c r="F9" s="1537"/>
      <c r="G9" s="1535" t="s">
        <v>2485</v>
      </c>
      <c r="H9" s="690" t="s">
        <v>2486</v>
      </c>
      <c r="I9" s="691"/>
      <c r="J9" s="691"/>
      <c r="K9" s="691"/>
      <c r="L9" s="691"/>
      <c r="M9" s="691"/>
      <c r="N9" s="1482" t="s">
        <v>2487</v>
      </c>
      <c r="O9" s="1543"/>
      <c r="P9" s="692"/>
      <c r="Q9" s="692"/>
      <c r="W9" s="1504" t="s">
        <v>2895</v>
      </c>
      <c r="X9" s="1505"/>
      <c r="Y9" s="1504" t="s">
        <v>2894</v>
      </c>
      <c r="Z9" s="1509"/>
      <c r="AA9" s="1505"/>
      <c r="AD9" s="675"/>
      <c r="AE9" s="675"/>
      <c r="AF9" s="675"/>
      <c r="AG9" s="675"/>
      <c r="AH9" s="675"/>
      <c r="AI9" s="675"/>
      <c r="AJ9" s="675"/>
      <c r="AK9" s="675"/>
      <c r="AL9" s="675"/>
      <c r="AM9" s="675"/>
      <c r="AN9" s="675"/>
      <c r="AO9" s="675"/>
      <c r="AP9" s="675"/>
      <c r="AQ9" s="675"/>
      <c r="AR9" s="675"/>
      <c r="AS9" s="675"/>
    </row>
    <row r="10" spans="1:45" s="693" customFormat="1" ht="19.8" customHeight="1">
      <c r="A10" s="674"/>
      <c r="B10" s="1535"/>
      <c r="C10" s="1491"/>
      <c r="D10" s="1538"/>
      <c r="E10" s="1539"/>
      <c r="F10" s="1539"/>
      <c r="G10" s="1536"/>
      <c r="H10" s="1542" t="s">
        <v>2470</v>
      </c>
      <c r="I10" s="1488" t="s">
        <v>2471</v>
      </c>
      <c r="J10" s="1535" t="s">
        <v>2824</v>
      </c>
      <c r="K10" s="1535"/>
      <c r="L10" s="696" t="s">
        <v>2825</v>
      </c>
      <c r="M10" s="697" t="s">
        <v>2821</v>
      </c>
      <c r="N10" s="1544"/>
      <c r="O10" s="1545"/>
      <c r="R10" s="698"/>
      <c r="S10" s="698"/>
      <c r="T10" s="699" t="s">
        <v>2826</v>
      </c>
      <c r="U10" s="699"/>
      <c r="V10" s="1488" t="s">
        <v>2896</v>
      </c>
      <c r="W10" s="699" t="s">
        <v>2825</v>
      </c>
      <c r="X10" s="699" t="s">
        <v>2821</v>
      </c>
      <c r="Y10" s="699" t="s">
        <v>2882</v>
      </c>
      <c r="Z10" s="699" t="s">
        <v>2825</v>
      </c>
      <c r="AA10" s="699" t="s">
        <v>2821</v>
      </c>
      <c r="AC10" s="677"/>
      <c r="AD10" s="677"/>
      <c r="AE10" s="677"/>
      <c r="AF10" s="1510" t="s">
        <v>2845</v>
      </c>
      <c r="AG10" s="1511"/>
      <c r="AH10" s="1511"/>
      <c r="AI10" s="815"/>
      <c r="AJ10" s="815"/>
      <c r="AK10" s="815"/>
      <c r="AL10" s="811"/>
      <c r="AM10" s="1500" t="s">
        <v>2749</v>
      </c>
      <c r="AN10" s="1500"/>
      <c r="AO10" s="1500"/>
      <c r="AP10" s="809"/>
      <c r="AQ10" s="809"/>
      <c r="AR10" s="809"/>
      <c r="AS10" s="810"/>
    </row>
    <row r="11" spans="1:45" s="693" customFormat="1" ht="42" customHeight="1">
      <c r="A11" s="674"/>
      <c r="B11" s="1535"/>
      <c r="C11" s="1491"/>
      <c r="D11" s="1540"/>
      <c r="E11" s="1541"/>
      <c r="F11" s="1541"/>
      <c r="G11" s="700" t="s">
        <v>2480</v>
      </c>
      <c r="H11" s="1542"/>
      <c r="I11" s="1489"/>
      <c r="J11" s="701" t="s">
        <v>2827</v>
      </c>
      <c r="K11" s="701" t="s">
        <v>2828</v>
      </c>
      <c r="L11" s="696" t="s">
        <v>2493</v>
      </c>
      <c r="M11" s="697" t="s">
        <v>2493</v>
      </c>
      <c r="N11" s="1544"/>
      <c r="O11" s="1545"/>
      <c r="R11" s="698"/>
      <c r="S11" s="702" t="s">
        <v>2859</v>
      </c>
      <c r="T11" s="699" t="s">
        <v>2827</v>
      </c>
      <c r="U11" s="702" t="s">
        <v>2828</v>
      </c>
      <c r="V11" s="1489"/>
      <c r="W11" s="703" t="s">
        <v>2829</v>
      </c>
      <c r="X11" s="703" t="s">
        <v>2829</v>
      </c>
      <c r="Y11" s="703" t="s">
        <v>2829</v>
      </c>
      <c r="Z11" s="703" t="s">
        <v>2829</v>
      </c>
      <c r="AA11" s="703" t="s">
        <v>2829</v>
      </c>
      <c r="AC11" s="704" t="s">
        <v>2838</v>
      </c>
      <c r="AD11" s="704" t="s">
        <v>2853</v>
      </c>
      <c r="AE11" s="704" t="s">
        <v>2841</v>
      </c>
      <c r="AF11" s="705" t="s">
        <v>2842</v>
      </c>
      <c r="AG11" s="705"/>
      <c r="AH11" s="705"/>
      <c r="AI11" s="1519" t="s">
        <v>2843</v>
      </c>
      <c r="AJ11" s="1007"/>
      <c r="AK11" s="1510" t="s">
        <v>2844</v>
      </c>
      <c r="AL11" s="811"/>
      <c r="AM11" s="704" t="s">
        <v>2842</v>
      </c>
      <c r="AN11" s="704"/>
      <c r="AO11" s="704"/>
      <c r="AP11" s="1506" t="s">
        <v>2843</v>
      </c>
      <c r="AQ11" s="828"/>
      <c r="AR11" s="1500" t="s">
        <v>2844</v>
      </c>
      <c r="AS11" s="810"/>
    </row>
    <row r="12" spans="1:45" s="693" customFormat="1" ht="22.2" customHeight="1">
      <c r="A12" s="674"/>
      <c r="B12" s="1535"/>
      <c r="C12" s="1491"/>
      <c r="D12" s="707" t="s">
        <v>2488</v>
      </c>
      <c r="E12" s="696" t="s">
        <v>2830</v>
      </c>
      <c r="F12" s="696" t="s">
        <v>2924</v>
      </c>
      <c r="G12" s="696" t="s">
        <v>2924</v>
      </c>
      <c r="H12" s="696" t="s">
        <v>2924</v>
      </c>
      <c r="I12" s="696" t="s">
        <v>2924</v>
      </c>
      <c r="J12" s="696" t="s">
        <v>2831</v>
      </c>
      <c r="K12" s="696" t="s">
        <v>2832</v>
      </c>
      <c r="L12" s="696" t="s">
        <v>2924</v>
      </c>
      <c r="M12" s="696" t="s">
        <v>2924</v>
      </c>
      <c r="N12" s="1546"/>
      <c r="O12" s="1547"/>
      <c r="P12" s="698"/>
      <c r="Q12" s="698"/>
      <c r="R12" s="698"/>
      <c r="S12" s="699" t="s">
        <v>2860</v>
      </c>
      <c r="T12" s="699" t="s">
        <v>2833</v>
      </c>
      <c r="U12" s="699" t="s">
        <v>2833</v>
      </c>
      <c r="V12" s="696" t="s">
        <v>2489</v>
      </c>
      <c r="W12" s="708" t="s">
        <v>2489</v>
      </c>
      <c r="X12" s="708" t="s">
        <v>2489</v>
      </c>
      <c r="Y12" s="708" t="s">
        <v>2489</v>
      </c>
      <c r="Z12" s="708" t="s">
        <v>2489</v>
      </c>
      <c r="AA12" s="708" t="s">
        <v>2489</v>
      </c>
      <c r="AB12" s="709"/>
      <c r="AC12" s="710" t="s">
        <v>2847</v>
      </c>
      <c r="AD12" s="710" t="s">
        <v>2861</v>
      </c>
      <c r="AE12" s="710" t="s">
        <v>2839</v>
      </c>
      <c r="AF12" s="711" t="s">
        <v>2774</v>
      </c>
      <c r="AG12" s="711" t="s">
        <v>2722</v>
      </c>
      <c r="AH12" s="711" t="s">
        <v>2772</v>
      </c>
      <c r="AI12" s="711" t="s">
        <v>2850</v>
      </c>
      <c r="AJ12" s="712">
        <v>150000</v>
      </c>
      <c r="AK12" s="711" t="s">
        <v>2851</v>
      </c>
      <c r="AL12" s="712">
        <v>75000000</v>
      </c>
      <c r="AM12" s="711" t="s">
        <v>2774</v>
      </c>
      <c r="AN12" s="711" t="s">
        <v>2722</v>
      </c>
      <c r="AO12" s="711" t="s">
        <v>2772</v>
      </c>
      <c r="AP12" s="711" t="s">
        <v>2883</v>
      </c>
      <c r="AQ12" s="712">
        <v>150000</v>
      </c>
      <c r="AR12" s="711" t="s">
        <v>2851</v>
      </c>
      <c r="AS12" s="712">
        <v>75000000</v>
      </c>
    </row>
    <row r="13" spans="1:45" ht="19.95" customHeight="1">
      <c r="B13" s="667"/>
      <c r="C13" s="478"/>
      <c r="D13" s="668"/>
      <c r="E13" s="667"/>
      <c r="F13" s="479"/>
      <c r="G13" s="479"/>
      <c r="H13" s="479"/>
      <c r="I13" s="717">
        <f>SUM(W13:X13,Z13:AA13)</f>
        <v>0</v>
      </c>
      <c r="J13" s="750"/>
      <c r="K13" s="750"/>
      <c r="L13" s="778" t="str">
        <f>IFERROR((W13+Z13)*$AJ$6/$AK$6,"")</f>
        <v/>
      </c>
      <c r="M13" s="778" t="str">
        <f>IFERROR((X13+AA13)*$AJ$6/$AK$6,"")</f>
        <v/>
      </c>
      <c r="N13" s="1512"/>
      <c r="O13" s="1513"/>
      <c r="S13" s="676">
        <f>SUM(J13:K13)</f>
        <v>0</v>
      </c>
      <c r="T13" s="719" t="str">
        <f>IFERROR((J13/S13),"")</f>
        <v/>
      </c>
      <c r="U13" s="720" t="str">
        <f>IFERROR((1-T13),"")</f>
        <v/>
      </c>
      <c r="V13" s="721">
        <f>H13-G13</f>
        <v>0</v>
      </c>
      <c r="W13" s="722">
        <f>IF(E13="発電設備",V13,0)</f>
        <v>0</v>
      </c>
      <c r="X13" s="722">
        <f>IF(E13="蓄電池",V13*$H$7,0)</f>
        <v>0</v>
      </c>
      <c r="Y13" s="722" t="str">
        <f>IF(E13="共通設備",V13,"")</f>
        <v/>
      </c>
      <c r="Z13" s="723">
        <f>IF(Y13="",0,ROUNDDOWN(Y13*T13,0))</f>
        <v>0</v>
      </c>
      <c r="AA13" s="723">
        <f>IF(Y13="",0,(Y13-Z13)*$H$7)</f>
        <v>0</v>
      </c>
      <c r="AC13" s="710" t="s">
        <v>2848</v>
      </c>
      <c r="AD13" s="710" t="s">
        <v>2749</v>
      </c>
      <c r="AE13" s="710" t="s">
        <v>2840</v>
      </c>
      <c r="AF13" s="711" t="s">
        <v>2770</v>
      </c>
      <c r="AG13" s="711" t="s">
        <v>2772</v>
      </c>
      <c r="AH13" s="711" t="s">
        <v>2771</v>
      </c>
      <c r="AI13" s="711" t="s">
        <v>2748</v>
      </c>
      <c r="AJ13" s="712">
        <v>200000</v>
      </c>
      <c r="AK13" s="711" t="s">
        <v>2852</v>
      </c>
      <c r="AL13" s="712">
        <v>100000000</v>
      </c>
      <c r="AM13" s="711" t="s">
        <v>2770</v>
      </c>
      <c r="AN13" s="711" t="s">
        <v>2772</v>
      </c>
      <c r="AO13" s="711" t="s">
        <v>2771</v>
      </c>
      <c r="AP13" s="711" t="s">
        <v>2884</v>
      </c>
      <c r="AQ13" s="712">
        <v>200000</v>
      </c>
      <c r="AR13" s="711" t="s">
        <v>2852</v>
      </c>
      <c r="AS13" s="712">
        <v>100000000</v>
      </c>
    </row>
    <row r="14" spans="1:45" ht="19.95" customHeight="1">
      <c r="B14" s="667"/>
      <c r="C14" s="538"/>
      <c r="D14" s="668"/>
      <c r="E14" s="667"/>
      <c r="F14" s="480"/>
      <c r="G14" s="479"/>
      <c r="H14" s="479"/>
      <c r="I14" s="717">
        <f t="shared" ref="I14:I37" si="0">SUM(W14:X14,Z14:AA14)</f>
        <v>0</v>
      </c>
      <c r="J14" s="750"/>
      <c r="K14" s="750"/>
      <c r="L14" s="778" t="str">
        <f t="shared" ref="L14:M37" si="1">IFERROR((W14+Z14)*$AJ$6/$AK$6,"")</f>
        <v/>
      </c>
      <c r="M14" s="778" t="str">
        <f t="shared" si="1"/>
        <v/>
      </c>
      <c r="N14" s="1512"/>
      <c r="O14" s="1513"/>
      <c r="S14" s="676">
        <f t="shared" ref="S14:S37" si="2">SUM(J14:K14)</f>
        <v>0</v>
      </c>
      <c r="T14" s="719" t="str">
        <f t="shared" ref="T14:T37" si="3">IFERROR((J14/S14),"")</f>
        <v/>
      </c>
      <c r="U14" s="720" t="str">
        <f t="shared" ref="U14:U37" si="4">IFERROR((1-T14),"")</f>
        <v/>
      </c>
      <c r="V14" s="721">
        <f>H14-G14</f>
        <v>0</v>
      </c>
      <c r="W14" s="722">
        <f t="shared" ref="W14:W37" si="5">IF(E14="発電設備",V14,0)</f>
        <v>0</v>
      </c>
      <c r="X14" s="722">
        <f t="shared" ref="X14:X37" si="6">IF(E14="蓄電池",V14*$H$7,0)</f>
        <v>0</v>
      </c>
      <c r="Y14" s="722" t="str">
        <f t="shared" ref="Y14:Y37" si="7">IF(E14="共通設備",V14,"")</f>
        <v/>
      </c>
      <c r="Z14" s="723">
        <f t="shared" ref="Z14:Z37" si="8">IF(Y14="",0,ROUNDDOWN(Y14*T14,0))</f>
        <v>0</v>
      </c>
      <c r="AA14" s="723">
        <f t="shared" ref="AA14:AA37" si="9">IF(Y14="",0,(Y14-Z14)*$H$7)</f>
        <v>0</v>
      </c>
      <c r="AC14" s="710" t="s">
        <v>2849</v>
      </c>
      <c r="AD14" s="710" t="s">
        <v>2862</v>
      </c>
      <c r="AE14" s="710" t="s">
        <v>2839</v>
      </c>
      <c r="AF14" s="710" t="e">
        <f>I38/H38</f>
        <v>#DIV/0!</v>
      </c>
      <c r="AG14" s="711"/>
      <c r="AH14" s="711"/>
      <c r="AI14" s="711"/>
      <c r="AJ14" s="711"/>
      <c r="AK14" s="711"/>
      <c r="AL14" s="711"/>
      <c r="AM14" s="711" t="s">
        <v>2775</v>
      </c>
      <c r="AN14" s="711" t="s">
        <v>2771</v>
      </c>
      <c r="AO14" s="711" t="s">
        <v>2874</v>
      </c>
      <c r="AP14" s="711" t="s">
        <v>2764</v>
      </c>
      <c r="AQ14" s="712">
        <v>220000</v>
      </c>
      <c r="AR14" s="711" t="s">
        <v>2852</v>
      </c>
      <c r="AS14" s="712">
        <v>100000000</v>
      </c>
    </row>
    <row r="15" spans="1:45" ht="19.95" customHeight="1">
      <c r="B15" s="667"/>
      <c r="C15" s="539"/>
      <c r="D15" s="668"/>
      <c r="E15" s="667"/>
      <c r="F15" s="479"/>
      <c r="G15" s="479"/>
      <c r="H15" s="479"/>
      <c r="I15" s="717">
        <f t="shared" si="0"/>
        <v>0</v>
      </c>
      <c r="J15" s="750"/>
      <c r="K15" s="750"/>
      <c r="L15" s="778" t="str">
        <f t="shared" si="1"/>
        <v/>
      </c>
      <c r="M15" s="778" t="str">
        <f t="shared" si="1"/>
        <v/>
      </c>
      <c r="N15" s="1512"/>
      <c r="O15" s="1513"/>
      <c r="S15" s="676">
        <f t="shared" si="2"/>
        <v>0</v>
      </c>
      <c r="T15" s="719" t="str">
        <f t="shared" si="3"/>
        <v/>
      </c>
      <c r="U15" s="720" t="str">
        <f t="shared" si="4"/>
        <v/>
      </c>
      <c r="V15" s="721">
        <f t="shared" ref="V15:V37" si="10">H15-G15</f>
        <v>0</v>
      </c>
      <c r="W15" s="722">
        <f t="shared" si="5"/>
        <v>0</v>
      </c>
      <c r="X15" s="722">
        <f t="shared" si="6"/>
        <v>0</v>
      </c>
      <c r="Y15" s="722" t="str">
        <f t="shared" si="7"/>
        <v/>
      </c>
      <c r="Z15" s="723">
        <f t="shared" si="8"/>
        <v>0</v>
      </c>
      <c r="AA15" s="723">
        <f t="shared" si="9"/>
        <v>0</v>
      </c>
      <c r="AC15" s="710"/>
      <c r="AD15" s="710"/>
      <c r="AE15" s="710" t="s">
        <v>2840</v>
      </c>
      <c r="AF15" s="711" t="s">
        <v>2722</v>
      </c>
      <c r="AG15" s="711"/>
      <c r="AH15" s="711"/>
      <c r="AI15" s="711"/>
      <c r="AJ15" s="711"/>
      <c r="AK15" s="711"/>
      <c r="AL15" s="711"/>
      <c r="AM15" s="711"/>
      <c r="AN15" s="711"/>
      <c r="AO15" s="711"/>
      <c r="AP15" s="711"/>
      <c r="AQ15" s="711"/>
      <c r="AR15" s="711"/>
      <c r="AS15" s="676"/>
    </row>
    <row r="16" spans="1:45" ht="19.95" customHeight="1">
      <c r="B16" s="667"/>
      <c r="C16" s="539"/>
      <c r="D16" s="668"/>
      <c r="E16" s="667"/>
      <c r="F16" s="479"/>
      <c r="G16" s="479"/>
      <c r="H16" s="479"/>
      <c r="I16" s="717">
        <f t="shared" si="0"/>
        <v>0</v>
      </c>
      <c r="J16" s="750"/>
      <c r="K16" s="750"/>
      <c r="L16" s="778" t="str">
        <f t="shared" si="1"/>
        <v/>
      </c>
      <c r="M16" s="778" t="str">
        <f t="shared" si="1"/>
        <v/>
      </c>
      <c r="N16" s="1512"/>
      <c r="O16" s="1513"/>
      <c r="S16" s="676">
        <f t="shared" si="2"/>
        <v>0</v>
      </c>
      <c r="T16" s="719" t="str">
        <f t="shared" si="3"/>
        <v/>
      </c>
      <c r="U16" s="720" t="str">
        <f t="shared" si="4"/>
        <v/>
      </c>
      <c r="V16" s="721">
        <f t="shared" si="10"/>
        <v>0</v>
      </c>
      <c r="W16" s="722">
        <f t="shared" si="5"/>
        <v>0</v>
      </c>
      <c r="X16" s="722">
        <f t="shared" si="6"/>
        <v>0</v>
      </c>
      <c r="Y16" s="722" t="str">
        <f t="shared" si="7"/>
        <v/>
      </c>
      <c r="Z16" s="723">
        <f t="shared" si="8"/>
        <v>0</v>
      </c>
      <c r="AA16" s="723">
        <f t="shared" si="9"/>
        <v>0</v>
      </c>
      <c r="AC16" s="710"/>
      <c r="AD16" s="710"/>
      <c r="AE16" s="707" t="s">
        <v>2892</v>
      </c>
      <c r="AF16" s="707" t="str">
        <f>IF(C7="あり",AF14,AF15)</f>
        <v>1</v>
      </c>
      <c r="AG16" s="711"/>
      <c r="AH16" s="711"/>
      <c r="AI16" s="711"/>
      <c r="AJ16" s="711"/>
      <c r="AK16" s="711"/>
      <c r="AL16" s="711"/>
      <c r="AM16" s="711"/>
      <c r="AN16" s="711"/>
      <c r="AO16" s="711"/>
      <c r="AP16" s="711"/>
      <c r="AQ16" s="711"/>
      <c r="AR16" s="711"/>
      <c r="AS16" s="676"/>
    </row>
    <row r="17" spans="2:45" ht="19.95" customHeight="1">
      <c r="B17" s="667"/>
      <c r="C17" s="539"/>
      <c r="D17" s="668"/>
      <c r="E17" s="667"/>
      <c r="F17" s="479"/>
      <c r="G17" s="479"/>
      <c r="H17" s="479"/>
      <c r="I17" s="717">
        <f t="shared" si="0"/>
        <v>0</v>
      </c>
      <c r="J17" s="750"/>
      <c r="K17" s="750"/>
      <c r="L17" s="778" t="str">
        <f t="shared" si="1"/>
        <v/>
      </c>
      <c r="M17" s="778" t="str">
        <f t="shared" si="1"/>
        <v/>
      </c>
      <c r="N17" s="1512"/>
      <c r="O17" s="1513"/>
      <c r="S17" s="676">
        <f t="shared" si="2"/>
        <v>0</v>
      </c>
      <c r="T17" s="719" t="str">
        <f t="shared" si="3"/>
        <v/>
      </c>
      <c r="U17" s="720" t="str">
        <f t="shared" si="4"/>
        <v/>
      </c>
      <c r="V17" s="721">
        <f t="shared" si="10"/>
        <v>0</v>
      </c>
      <c r="W17" s="722">
        <f t="shared" si="5"/>
        <v>0</v>
      </c>
      <c r="X17" s="722">
        <f t="shared" si="6"/>
        <v>0</v>
      </c>
      <c r="Y17" s="722" t="str">
        <f t="shared" si="7"/>
        <v/>
      </c>
      <c r="Z17" s="723">
        <f t="shared" si="8"/>
        <v>0</v>
      </c>
      <c r="AA17" s="723">
        <f t="shared" si="9"/>
        <v>0</v>
      </c>
      <c r="AC17" s="675"/>
      <c r="AS17" s="674"/>
    </row>
    <row r="18" spans="2:45" ht="19.95" customHeight="1">
      <c r="B18" s="667"/>
      <c r="C18" s="539"/>
      <c r="D18" s="668"/>
      <c r="E18" s="667"/>
      <c r="F18" s="479"/>
      <c r="G18" s="479"/>
      <c r="H18" s="479"/>
      <c r="I18" s="717">
        <f t="shared" si="0"/>
        <v>0</v>
      </c>
      <c r="J18" s="750"/>
      <c r="K18" s="750"/>
      <c r="L18" s="778" t="str">
        <f t="shared" si="1"/>
        <v/>
      </c>
      <c r="M18" s="778" t="str">
        <f t="shared" si="1"/>
        <v/>
      </c>
      <c r="N18" s="1512"/>
      <c r="O18" s="1513"/>
      <c r="S18" s="676">
        <f t="shared" si="2"/>
        <v>0</v>
      </c>
      <c r="T18" s="719" t="str">
        <f t="shared" si="3"/>
        <v/>
      </c>
      <c r="U18" s="720" t="str">
        <f t="shared" si="4"/>
        <v/>
      </c>
      <c r="V18" s="721">
        <f t="shared" si="10"/>
        <v>0</v>
      </c>
      <c r="W18" s="722">
        <f t="shared" si="5"/>
        <v>0</v>
      </c>
      <c r="X18" s="722">
        <f t="shared" si="6"/>
        <v>0</v>
      </c>
      <c r="Y18" s="722" t="str">
        <f t="shared" si="7"/>
        <v/>
      </c>
      <c r="Z18" s="723">
        <f t="shared" si="8"/>
        <v>0</v>
      </c>
      <c r="AA18" s="723">
        <f t="shared" si="9"/>
        <v>0</v>
      </c>
      <c r="AC18" s="474" t="s">
        <v>2468</v>
      </c>
      <c r="AD18" s="727" t="s">
        <v>2469</v>
      </c>
      <c r="AE18" s="728" t="s">
        <v>2470</v>
      </c>
      <c r="AF18" s="728" t="s">
        <v>2471</v>
      </c>
      <c r="AG18" s="728" t="s">
        <v>2472</v>
      </c>
      <c r="AH18" s="474" t="s">
        <v>2468</v>
      </c>
      <c r="AI18" s="677"/>
      <c r="AJ18" s="704" t="s">
        <v>2871</v>
      </c>
      <c r="AQ18" s="674"/>
      <c r="AR18" s="674"/>
      <c r="AS18" s="674"/>
    </row>
    <row r="19" spans="2:45" ht="19.95" customHeight="1">
      <c r="B19" s="667"/>
      <c r="C19" s="539"/>
      <c r="D19" s="668"/>
      <c r="E19" s="667"/>
      <c r="F19" s="479"/>
      <c r="G19" s="479"/>
      <c r="H19" s="479"/>
      <c r="I19" s="717">
        <f t="shared" si="0"/>
        <v>0</v>
      </c>
      <c r="J19" s="750"/>
      <c r="K19" s="750"/>
      <c r="L19" s="778" t="str">
        <f t="shared" si="1"/>
        <v/>
      </c>
      <c r="M19" s="778" t="str">
        <f t="shared" si="1"/>
        <v/>
      </c>
      <c r="N19" s="1512"/>
      <c r="O19" s="1513"/>
      <c r="S19" s="676">
        <f t="shared" si="2"/>
        <v>0</v>
      </c>
      <c r="T19" s="719" t="str">
        <f t="shared" si="3"/>
        <v/>
      </c>
      <c r="U19" s="720" t="str">
        <f t="shared" si="4"/>
        <v/>
      </c>
      <c r="V19" s="721">
        <f t="shared" si="10"/>
        <v>0</v>
      </c>
      <c r="W19" s="722">
        <f t="shared" si="5"/>
        <v>0</v>
      </c>
      <c r="X19" s="722">
        <f t="shared" si="6"/>
        <v>0</v>
      </c>
      <c r="Y19" s="722" t="str">
        <f t="shared" si="7"/>
        <v/>
      </c>
      <c r="Z19" s="723">
        <f t="shared" si="8"/>
        <v>0</v>
      </c>
      <c r="AA19" s="723">
        <f t="shared" si="9"/>
        <v>0</v>
      </c>
      <c r="AC19" s="474" t="s">
        <v>2661</v>
      </c>
      <c r="AD19" s="474" t="s">
        <v>2474</v>
      </c>
      <c r="AE19" s="474" t="s">
        <v>2475</v>
      </c>
      <c r="AF19" s="474" t="s">
        <v>2476</v>
      </c>
      <c r="AG19" s="475" t="s">
        <v>2878</v>
      </c>
      <c r="AH19" s="474" t="s">
        <v>2478</v>
      </c>
      <c r="AI19" s="677">
        <v>5</v>
      </c>
      <c r="AJ19" s="1500">
        <f>VLOOKUP(G3,AC19:AI26,7,FALSE)</f>
        <v>5</v>
      </c>
      <c r="AQ19" s="674"/>
      <c r="AR19" s="674"/>
      <c r="AS19" s="674"/>
    </row>
    <row r="20" spans="2:45" ht="19.95" customHeight="1">
      <c r="B20" s="667"/>
      <c r="C20" s="539"/>
      <c r="D20" s="668"/>
      <c r="E20" s="667"/>
      <c r="F20" s="479"/>
      <c r="G20" s="479"/>
      <c r="H20" s="479"/>
      <c r="I20" s="717">
        <f t="shared" si="0"/>
        <v>0</v>
      </c>
      <c r="J20" s="750"/>
      <c r="K20" s="750"/>
      <c r="L20" s="778" t="str">
        <f t="shared" si="1"/>
        <v/>
      </c>
      <c r="M20" s="778" t="str">
        <f t="shared" si="1"/>
        <v/>
      </c>
      <c r="N20" s="1512"/>
      <c r="O20" s="1513"/>
      <c r="S20" s="676">
        <f t="shared" si="2"/>
        <v>0</v>
      </c>
      <c r="T20" s="719" t="str">
        <f t="shared" si="3"/>
        <v/>
      </c>
      <c r="U20" s="720" t="str">
        <f t="shared" si="4"/>
        <v/>
      </c>
      <c r="V20" s="721">
        <f t="shared" si="10"/>
        <v>0</v>
      </c>
      <c r="W20" s="722">
        <f t="shared" si="5"/>
        <v>0</v>
      </c>
      <c r="X20" s="722">
        <f t="shared" si="6"/>
        <v>0</v>
      </c>
      <c r="Y20" s="722" t="str">
        <f t="shared" si="7"/>
        <v/>
      </c>
      <c r="Z20" s="723">
        <f t="shared" si="8"/>
        <v>0</v>
      </c>
      <c r="AA20" s="723">
        <f t="shared" si="9"/>
        <v>0</v>
      </c>
      <c r="AC20" s="474" t="s">
        <v>2662</v>
      </c>
      <c r="AD20" s="474" t="s">
        <v>2474</v>
      </c>
      <c r="AE20" s="474" t="s">
        <v>2475</v>
      </c>
      <c r="AF20" s="474" t="s">
        <v>2476</v>
      </c>
      <c r="AG20" s="474" t="s">
        <v>2879</v>
      </c>
      <c r="AH20" s="474" t="s">
        <v>2478</v>
      </c>
      <c r="AI20" s="677">
        <v>5</v>
      </c>
      <c r="AJ20" s="1503"/>
      <c r="AQ20" s="674"/>
      <c r="AR20" s="674"/>
      <c r="AS20" s="674"/>
    </row>
    <row r="21" spans="2:45" ht="19.95" customHeight="1">
      <c r="B21" s="667"/>
      <c r="C21" s="539"/>
      <c r="D21" s="668"/>
      <c r="E21" s="667"/>
      <c r="F21" s="479"/>
      <c r="G21" s="479"/>
      <c r="H21" s="479"/>
      <c r="I21" s="717">
        <f t="shared" si="0"/>
        <v>0</v>
      </c>
      <c r="J21" s="750"/>
      <c r="K21" s="750"/>
      <c r="L21" s="778" t="str">
        <f t="shared" si="1"/>
        <v/>
      </c>
      <c r="M21" s="778" t="str">
        <f t="shared" si="1"/>
        <v/>
      </c>
      <c r="N21" s="1512"/>
      <c r="O21" s="1513"/>
      <c r="S21" s="676">
        <f t="shared" si="2"/>
        <v>0</v>
      </c>
      <c r="T21" s="719" t="str">
        <f t="shared" si="3"/>
        <v/>
      </c>
      <c r="U21" s="720" t="str">
        <f t="shared" si="4"/>
        <v/>
      </c>
      <c r="V21" s="721">
        <f t="shared" si="10"/>
        <v>0</v>
      </c>
      <c r="W21" s="722">
        <f t="shared" si="5"/>
        <v>0</v>
      </c>
      <c r="X21" s="722">
        <f t="shared" si="6"/>
        <v>0</v>
      </c>
      <c r="Y21" s="722" t="str">
        <f t="shared" si="7"/>
        <v/>
      </c>
      <c r="Z21" s="723">
        <f t="shared" si="8"/>
        <v>0</v>
      </c>
      <c r="AA21" s="723">
        <f t="shared" si="9"/>
        <v>0</v>
      </c>
      <c r="AC21" s="474" t="s">
        <v>2663</v>
      </c>
      <c r="AD21" s="474" t="s">
        <v>2474</v>
      </c>
      <c r="AE21" s="474" t="s">
        <v>2475</v>
      </c>
      <c r="AF21" s="474" t="s">
        <v>2476</v>
      </c>
      <c r="AG21" s="474" t="s">
        <v>2880</v>
      </c>
      <c r="AH21" s="474" t="s">
        <v>2482</v>
      </c>
      <c r="AI21" s="677">
        <v>5</v>
      </c>
      <c r="AJ21" s="1503"/>
      <c r="AQ21" s="674"/>
      <c r="AR21" s="674"/>
      <c r="AS21" s="674"/>
    </row>
    <row r="22" spans="2:45" ht="19.95" customHeight="1">
      <c r="B22" s="667"/>
      <c r="C22" s="478"/>
      <c r="D22" s="668"/>
      <c r="E22" s="667"/>
      <c r="F22" s="479"/>
      <c r="G22" s="479"/>
      <c r="H22" s="479"/>
      <c r="I22" s="717">
        <f t="shared" si="0"/>
        <v>0</v>
      </c>
      <c r="J22" s="750"/>
      <c r="K22" s="750"/>
      <c r="L22" s="778" t="str">
        <f t="shared" si="1"/>
        <v/>
      </c>
      <c r="M22" s="778" t="str">
        <f t="shared" si="1"/>
        <v/>
      </c>
      <c r="N22" s="1512"/>
      <c r="O22" s="1513"/>
      <c r="S22" s="676">
        <f t="shared" si="2"/>
        <v>0</v>
      </c>
      <c r="T22" s="719" t="str">
        <f t="shared" si="3"/>
        <v/>
      </c>
      <c r="U22" s="720" t="str">
        <f t="shared" si="4"/>
        <v/>
      </c>
      <c r="V22" s="721">
        <f t="shared" si="10"/>
        <v>0</v>
      </c>
      <c r="W22" s="722">
        <f t="shared" si="5"/>
        <v>0</v>
      </c>
      <c r="X22" s="722">
        <f t="shared" si="6"/>
        <v>0</v>
      </c>
      <c r="Y22" s="722" t="str">
        <f t="shared" si="7"/>
        <v/>
      </c>
      <c r="Z22" s="723">
        <f t="shared" si="8"/>
        <v>0</v>
      </c>
      <c r="AA22" s="723">
        <f t="shared" si="9"/>
        <v>0</v>
      </c>
      <c r="AC22" s="474" t="s">
        <v>2664</v>
      </c>
      <c r="AD22" s="474" t="s">
        <v>2474</v>
      </c>
      <c r="AE22" s="474" t="s">
        <v>2475</v>
      </c>
      <c r="AF22" s="474" t="s">
        <v>2476</v>
      </c>
      <c r="AG22" s="474" t="s">
        <v>2879</v>
      </c>
      <c r="AH22" s="474" t="s">
        <v>2478</v>
      </c>
      <c r="AI22" s="677">
        <v>6</v>
      </c>
      <c r="AJ22" s="1503"/>
      <c r="AQ22" s="674"/>
      <c r="AR22" s="674"/>
      <c r="AS22" s="674"/>
    </row>
    <row r="23" spans="2:45" ht="19.95" customHeight="1">
      <c r="B23" s="667"/>
      <c r="C23" s="538"/>
      <c r="D23" s="668"/>
      <c r="E23" s="667"/>
      <c r="F23" s="480"/>
      <c r="G23" s="479"/>
      <c r="H23" s="479"/>
      <c r="I23" s="717">
        <f t="shared" si="0"/>
        <v>0</v>
      </c>
      <c r="J23" s="750"/>
      <c r="K23" s="750"/>
      <c r="L23" s="778" t="str">
        <f t="shared" si="1"/>
        <v/>
      </c>
      <c r="M23" s="778" t="str">
        <f t="shared" si="1"/>
        <v/>
      </c>
      <c r="N23" s="1512"/>
      <c r="O23" s="1513"/>
      <c r="S23" s="676">
        <f t="shared" si="2"/>
        <v>0</v>
      </c>
      <c r="T23" s="719" t="str">
        <f t="shared" si="3"/>
        <v/>
      </c>
      <c r="U23" s="720" t="str">
        <f t="shared" si="4"/>
        <v/>
      </c>
      <c r="V23" s="721">
        <f t="shared" si="10"/>
        <v>0</v>
      </c>
      <c r="W23" s="722">
        <f t="shared" si="5"/>
        <v>0</v>
      </c>
      <c r="X23" s="722">
        <f t="shared" si="6"/>
        <v>0</v>
      </c>
      <c r="Y23" s="722" t="str">
        <f t="shared" si="7"/>
        <v/>
      </c>
      <c r="Z23" s="723">
        <f t="shared" si="8"/>
        <v>0</v>
      </c>
      <c r="AA23" s="723">
        <f t="shared" si="9"/>
        <v>0</v>
      </c>
      <c r="AC23" s="474" t="s">
        <v>2665</v>
      </c>
      <c r="AD23" s="474" t="s">
        <v>2474</v>
      </c>
      <c r="AE23" s="474" t="s">
        <v>2475</v>
      </c>
      <c r="AF23" s="474" t="s">
        <v>2476</v>
      </c>
      <c r="AG23" s="474" t="s">
        <v>2879</v>
      </c>
      <c r="AH23" s="474" t="s">
        <v>2478</v>
      </c>
      <c r="AI23" s="677">
        <v>6</v>
      </c>
      <c r="AJ23" s="1503"/>
      <c r="AQ23" s="674"/>
      <c r="AR23" s="674"/>
      <c r="AS23" s="674"/>
    </row>
    <row r="24" spans="2:45" ht="19.95" customHeight="1">
      <c r="B24" s="667"/>
      <c r="C24" s="539"/>
      <c r="D24" s="668"/>
      <c r="E24" s="667"/>
      <c r="F24" s="479"/>
      <c r="G24" s="479"/>
      <c r="H24" s="479"/>
      <c r="I24" s="717">
        <f t="shared" si="0"/>
        <v>0</v>
      </c>
      <c r="J24" s="750"/>
      <c r="K24" s="750"/>
      <c r="L24" s="778" t="str">
        <f t="shared" si="1"/>
        <v/>
      </c>
      <c r="M24" s="778" t="str">
        <f t="shared" si="1"/>
        <v/>
      </c>
      <c r="N24" s="1512"/>
      <c r="O24" s="1513"/>
      <c r="S24" s="676">
        <f t="shared" si="2"/>
        <v>0</v>
      </c>
      <c r="T24" s="719" t="str">
        <f t="shared" si="3"/>
        <v/>
      </c>
      <c r="U24" s="720" t="str">
        <f t="shared" si="4"/>
        <v/>
      </c>
      <c r="V24" s="721">
        <f t="shared" si="10"/>
        <v>0</v>
      </c>
      <c r="W24" s="722">
        <f t="shared" si="5"/>
        <v>0</v>
      </c>
      <c r="X24" s="722">
        <f t="shared" si="6"/>
        <v>0</v>
      </c>
      <c r="Y24" s="722" t="str">
        <f t="shared" si="7"/>
        <v/>
      </c>
      <c r="Z24" s="723">
        <f t="shared" si="8"/>
        <v>0</v>
      </c>
      <c r="AA24" s="723">
        <f t="shared" si="9"/>
        <v>0</v>
      </c>
      <c r="AC24" s="474" t="s">
        <v>2666</v>
      </c>
      <c r="AD24" s="474" t="s">
        <v>2474</v>
      </c>
      <c r="AE24" s="474" t="s">
        <v>2475</v>
      </c>
      <c r="AF24" s="474" t="s">
        <v>2476</v>
      </c>
      <c r="AG24" s="474" t="s">
        <v>2880</v>
      </c>
      <c r="AH24" s="474" t="s">
        <v>2482</v>
      </c>
      <c r="AI24" s="677">
        <v>6</v>
      </c>
      <c r="AJ24" s="1503"/>
      <c r="AQ24" s="674"/>
      <c r="AR24" s="674"/>
      <c r="AS24" s="674"/>
    </row>
    <row r="25" spans="2:45" ht="19.95" customHeight="1">
      <c r="B25" s="667"/>
      <c r="C25" s="539"/>
      <c r="D25" s="668"/>
      <c r="E25" s="667"/>
      <c r="F25" s="479"/>
      <c r="G25" s="479"/>
      <c r="H25" s="479"/>
      <c r="I25" s="717">
        <f t="shared" si="0"/>
        <v>0</v>
      </c>
      <c r="J25" s="750"/>
      <c r="K25" s="750"/>
      <c r="L25" s="778" t="str">
        <f t="shared" si="1"/>
        <v/>
      </c>
      <c r="M25" s="778" t="str">
        <f t="shared" si="1"/>
        <v/>
      </c>
      <c r="N25" s="1512"/>
      <c r="O25" s="1513"/>
      <c r="S25" s="676">
        <f t="shared" si="2"/>
        <v>0</v>
      </c>
      <c r="T25" s="719" t="str">
        <f t="shared" si="3"/>
        <v/>
      </c>
      <c r="U25" s="720" t="str">
        <f t="shared" si="4"/>
        <v/>
      </c>
      <c r="V25" s="721">
        <f t="shared" si="10"/>
        <v>0</v>
      </c>
      <c r="W25" s="722">
        <f t="shared" si="5"/>
        <v>0</v>
      </c>
      <c r="X25" s="722">
        <f t="shared" si="6"/>
        <v>0</v>
      </c>
      <c r="Y25" s="722" t="str">
        <f t="shared" si="7"/>
        <v/>
      </c>
      <c r="Z25" s="723">
        <f t="shared" si="8"/>
        <v>0</v>
      </c>
      <c r="AA25" s="723">
        <f t="shared" si="9"/>
        <v>0</v>
      </c>
      <c r="AC25" s="758" t="s">
        <v>2666</v>
      </c>
      <c r="AD25" s="758" t="s">
        <v>2474</v>
      </c>
      <c r="AE25" s="758" t="s">
        <v>2475</v>
      </c>
      <c r="AF25" s="758" t="s">
        <v>2476</v>
      </c>
      <c r="AG25" s="758" t="s">
        <v>2880</v>
      </c>
      <c r="AH25" s="758" t="s">
        <v>2482</v>
      </c>
      <c r="AI25" s="759">
        <v>6</v>
      </c>
      <c r="AJ25" s="1503"/>
      <c r="AQ25" s="674"/>
      <c r="AR25" s="674"/>
      <c r="AS25" s="674"/>
    </row>
    <row r="26" spans="2:45" ht="19.95" customHeight="1">
      <c r="B26" s="667"/>
      <c r="C26" s="539"/>
      <c r="D26" s="668"/>
      <c r="E26" s="667"/>
      <c r="F26" s="479"/>
      <c r="G26" s="479"/>
      <c r="H26" s="479"/>
      <c r="I26" s="717">
        <f t="shared" si="0"/>
        <v>0</v>
      </c>
      <c r="J26" s="750"/>
      <c r="K26" s="750"/>
      <c r="L26" s="778" t="str">
        <f t="shared" si="1"/>
        <v/>
      </c>
      <c r="M26" s="778" t="str">
        <f t="shared" si="1"/>
        <v/>
      </c>
      <c r="N26" s="1512"/>
      <c r="O26" s="1513"/>
      <c r="S26" s="676">
        <f t="shared" si="2"/>
        <v>0</v>
      </c>
      <c r="T26" s="719" t="str">
        <f t="shared" si="3"/>
        <v/>
      </c>
      <c r="U26" s="720" t="str">
        <f t="shared" si="4"/>
        <v/>
      </c>
      <c r="V26" s="721">
        <f t="shared" si="10"/>
        <v>0</v>
      </c>
      <c r="W26" s="722">
        <f t="shared" si="5"/>
        <v>0</v>
      </c>
      <c r="X26" s="722">
        <f t="shared" si="6"/>
        <v>0</v>
      </c>
      <c r="Y26" s="722" t="str">
        <f t="shared" si="7"/>
        <v/>
      </c>
      <c r="Z26" s="723">
        <f t="shared" si="8"/>
        <v>0</v>
      </c>
      <c r="AA26" s="723">
        <f t="shared" si="9"/>
        <v>0</v>
      </c>
      <c r="AC26" s="758" t="s">
        <v>2666</v>
      </c>
      <c r="AD26" s="758" t="s">
        <v>2474</v>
      </c>
      <c r="AE26" s="758" t="s">
        <v>2475</v>
      </c>
      <c r="AF26" s="758" t="s">
        <v>2476</v>
      </c>
      <c r="AG26" s="758" t="s">
        <v>2880</v>
      </c>
      <c r="AH26" s="758" t="s">
        <v>2482</v>
      </c>
      <c r="AI26" s="759">
        <v>6</v>
      </c>
      <c r="AJ26" s="1503"/>
      <c r="AQ26" s="674"/>
      <c r="AR26" s="674"/>
      <c r="AS26" s="674"/>
    </row>
    <row r="27" spans="2:45" ht="19.95" customHeight="1">
      <c r="B27" s="667"/>
      <c r="C27" s="539"/>
      <c r="D27" s="668"/>
      <c r="E27" s="667"/>
      <c r="F27" s="479"/>
      <c r="G27" s="479"/>
      <c r="H27" s="479"/>
      <c r="I27" s="717">
        <f t="shared" si="0"/>
        <v>0</v>
      </c>
      <c r="J27" s="750"/>
      <c r="K27" s="750"/>
      <c r="L27" s="778" t="str">
        <f t="shared" si="1"/>
        <v/>
      </c>
      <c r="M27" s="778" t="str">
        <f t="shared" si="1"/>
        <v/>
      </c>
      <c r="N27" s="1512"/>
      <c r="O27" s="1513"/>
      <c r="S27" s="676">
        <f t="shared" si="2"/>
        <v>0</v>
      </c>
      <c r="T27" s="719" t="str">
        <f t="shared" si="3"/>
        <v/>
      </c>
      <c r="U27" s="720" t="str">
        <f t="shared" si="4"/>
        <v/>
      </c>
      <c r="V27" s="721">
        <f t="shared" si="10"/>
        <v>0</v>
      </c>
      <c r="W27" s="722">
        <f t="shared" si="5"/>
        <v>0</v>
      </c>
      <c r="X27" s="722">
        <f t="shared" si="6"/>
        <v>0</v>
      </c>
      <c r="Y27" s="722" t="str">
        <f t="shared" si="7"/>
        <v/>
      </c>
      <c r="Z27" s="723">
        <f t="shared" si="8"/>
        <v>0</v>
      </c>
      <c r="AA27" s="723">
        <f t="shared" si="9"/>
        <v>0</v>
      </c>
      <c r="AC27" s="675"/>
      <c r="AS27" s="674"/>
    </row>
    <row r="28" spans="2:45" ht="19.95" customHeight="1">
      <c r="B28" s="667"/>
      <c r="C28" s="539"/>
      <c r="D28" s="668"/>
      <c r="E28" s="667"/>
      <c r="F28" s="479"/>
      <c r="G28" s="479"/>
      <c r="H28" s="479"/>
      <c r="I28" s="717">
        <f t="shared" si="0"/>
        <v>0</v>
      </c>
      <c r="J28" s="750"/>
      <c r="K28" s="750"/>
      <c r="L28" s="778" t="str">
        <f t="shared" si="1"/>
        <v/>
      </c>
      <c r="M28" s="778" t="str">
        <f t="shared" si="1"/>
        <v/>
      </c>
      <c r="N28" s="1512"/>
      <c r="O28" s="1513"/>
      <c r="S28" s="676">
        <f t="shared" si="2"/>
        <v>0</v>
      </c>
      <c r="T28" s="719" t="str">
        <f t="shared" si="3"/>
        <v/>
      </c>
      <c r="U28" s="720" t="str">
        <f t="shared" si="4"/>
        <v/>
      </c>
      <c r="V28" s="721">
        <f t="shared" si="10"/>
        <v>0</v>
      </c>
      <c r="W28" s="722">
        <f t="shared" si="5"/>
        <v>0</v>
      </c>
      <c r="X28" s="722">
        <f t="shared" si="6"/>
        <v>0</v>
      </c>
      <c r="Y28" s="722" t="str">
        <f t="shared" si="7"/>
        <v/>
      </c>
      <c r="Z28" s="723">
        <f t="shared" si="8"/>
        <v>0</v>
      </c>
      <c r="AA28" s="723">
        <f t="shared" si="9"/>
        <v>0</v>
      </c>
      <c r="AC28" s="675" t="s">
        <v>2905</v>
      </c>
      <c r="AD28" s="675" t="s">
        <v>2910</v>
      </c>
      <c r="AE28" s="675" t="s">
        <v>2911</v>
      </c>
      <c r="AS28" s="674"/>
    </row>
    <row r="29" spans="2:45" ht="19.95" customHeight="1">
      <c r="B29" s="667"/>
      <c r="C29" s="539"/>
      <c r="D29" s="668"/>
      <c r="E29" s="667"/>
      <c r="F29" s="479"/>
      <c r="G29" s="479"/>
      <c r="H29" s="479"/>
      <c r="I29" s="717">
        <f t="shared" si="0"/>
        <v>0</v>
      </c>
      <c r="J29" s="750"/>
      <c r="K29" s="750"/>
      <c r="L29" s="778" t="str">
        <f t="shared" si="1"/>
        <v/>
      </c>
      <c r="M29" s="778" t="str">
        <f t="shared" si="1"/>
        <v/>
      </c>
      <c r="N29" s="1512"/>
      <c r="O29" s="1513"/>
      <c r="S29" s="676">
        <f t="shared" si="2"/>
        <v>0</v>
      </c>
      <c r="T29" s="719" t="str">
        <f t="shared" si="3"/>
        <v/>
      </c>
      <c r="U29" s="720" t="str">
        <f t="shared" si="4"/>
        <v/>
      </c>
      <c r="V29" s="721">
        <f t="shared" si="10"/>
        <v>0</v>
      </c>
      <c r="W29" s="722">
        <f t="shared" si="5"/>
        <v>0</v>
      </c>
      <c r="X29" s="722">
        <f t="shared" si="6"/>
        <v>0</v>
      </c>
      <c r="Y29" s="722" t="str">
        <f t="shared" si="7"/>
        <v/>
      </c>
      <c r="Z29" s="723">
        <f t="shared" si="8"/>
        <v>0</v>
      </c>
      <c r="AA29" s="723">
        <f t="shared" si="9"/>
        <v>0</v>
      </c>
      <c r="AC29" s="675" t="s">
        <v>2906</v>
      </c>
      <c r="AE29" s="675">
        <v>17</v>
      </c>
      <c r="AS29" s="674"/>
    </row>
    <row r="30" spans="2:45" ht="19.95" customHeight="1">
      <c r="B30" s="667"/>
      <c r="C30" s="538"/>
      <c r="D30" s="668"/>
      <c r="E30" s="667"/>
      <c r="F30" s="480"/>
      <c r="G30" s="479"/>
      <c r="H30" s="479"/>
      <c r="I30" s="717">
        <f t="shared" si="0"/>
        <v>0</v>
      </c>
      <c r="J30" s="750"/>
      <c r="K30" s="750"/>
      <c r="L30" s="778" t="str">
        <f t="shared" si="1"/>
        <v/>
      </c>
      <c r="M30" s="778" t="str">
        <f t="shared" si="1"/>
        <v/>
      </c>
      <c r="N30" s="1512"/>
      <c r="O30" s="1513"/>
      <c r="S30" s="676">
        <f t="shared" si="2"/>
        <v>0</v>
      </c>
      <c r="T30" s="719" t="str">
        <f t="shared" si="3"/>
        <v/>
      </c>
      <c r="U30" s="720" t="str">
        <f t="shared" si="4"/>
        <v/>
      </c>
      <c r="V30" s="721">
        <f t="shared" si="10"/>
        <v>0</v>
      </c>
      <c r="W30" s="722">
        <f t="shared" si="5"/>
        <v>0</v>
      </c>
      <c r="X30" s="722">
        <f t="shared" si="6"/>
        <v>0</v>
      </c>
      <c r="Y30" s="722" t="str">
        <f t="shared" si="7"/>
        <v/>
      </c>
      <c r="Z30" s="723">
        <f t="shared" si="8"/>
        <v>0</v>
      </c>
      <c r="AA30" s="723">
        <f t="shared" si="9"/>
        <v>0</v>
      </c>
      <c r="AC30" s="675" t="s">
        <v>2907</v>
      </c>
      <c r="AE30" s="675">
        <v>20</v>
      </c>
      <c r="AS30" s="674"/>
    </row>
    <row r="31" spans="2:45" ht="19.95" customHeight="1">
      <c r="B31" s="667"/>
      <c r="C31" s="538"/>
      <c r="D31" s="668"/>
      <c r="E31" s="667"/>
      <c r="F31" s="480"/>
      <c r="G31" s="479"/>
      <c r="H31" s="479"/>
      <c r="I31" s="717">
        <f t="shared" si="0"/>
        <v>0</v>
      </c>
      <c r="J31" s="750"/>
      <c r="K31" s="750"/>
      <c r="L31" s="778" t="str">
        <f t="shared" si="1"/>
        <v/>
      </c>
      <c r="M31" s="778" t="str">
        <f t="shared" si="1"/>
        <v/>
      </c>
      <c r="N31" s="1512"/>
      <c r="O31" s="1513"/>
      <c r="S31" s="676">
        <f t="shared" si="2"/>
        <v>0</v>
      </c>
      <c r="T31" s="719" t="str">
        <f t="shared" si="3"/>
        <v/>
      </c>
      <c r="U31" s="720" t="str">
        <f t="shared" si="4"/>
        <v/>
      </c>
      <c r="V31" s="721">
        <f t="shared" si="10"/>
        <v>0</v>
      </c>
      <c r="W31" s="722">
        <f t="shared" si="5"/>
        <v>0</v>
      </c>
      <c r="X31" s="722">
        <f t="shared" si="6"/>
        <v>0</v>
      </c>
      <c r="Y31" s="722" t="str">
        <f t="shared" si="7"/>
        <v/>
      </c>
      <c r="Z31" s="723">
        <f t="shared" si="8"/>
        <v>0</v>
      </c>
      <c r="AA31" s="723">
        <f t="shared" si="9"/>
        <v>0</v>
      </c>
      <c r="AC31" s="675" t="s">
        <v>2908</v>
      </c>
      <c r="AE31" s="675">
        <v>15</v>
      </c>
      <c r="AS31" s="674"/>
    </row>
    <row r="32" spans="2:45" ht="19.95" customHeight="1">
      <c r="B32" s="667"/>
      <c r="C32" s="669"/>
      <c r="D32" s="668"/>
      <c r="E32" s="667"/>
      <c r="F32" s="670"/>
      <c r="G32" s="670"/>
      <c r="H32" s="670"/>
      <c r="I32" s="717">
        <f t="shared" si="0"/>
        <v>0</v>
      </c>
      <c r="J32" s="750"/>
      <c r="K32" s="750"/>
      <c r="L32" s="778" t="str">
        <f t="shared" si="1"/>
        <v/>
      </c>
      <c r="M32" s="778" t="str">
        <f t="shared" si="1"/>
        <v/>
      </c>
      <c r="N32" s="1512"/>
      <c r="O32" s="1513"/>
      <c r="S32" s="676">
        <f t="shared" si="2"/>
        <v>0</v>
      </c>
      <c r="T32" s="719" t="str">
        <f t="shared" si="3"/>
        <v/>
      </c>
      <c r="U32" s="720" t="str">
        <f t="shared" si="4"/>
        <v/>
      </c>
      <c r="V32" s="721">
        <f t="shared" si="10"/>
        <v>0</v>
      </c>
      <c r="W32" s="722">
        <f t="shared" si="5"/>
        <v>0</v>
      </c>
      <c r="X32" s="722">
        <f t="shared" si="6"/>
        <v>0</v>
      </c>
      <c r="Y32" s="722" t="str">
        <f t="shared" si="7"/>
        <v/>
      </c>
      <c r="Z32" s="723">
        <f t="shared" si="8"/>
        <v>0</v>
      </c>
      <c r="AA32" s="723">
        <f t="shared" si="9"/>
        <v>0</v>
      </c>
      <c r="AC32" s="675" t="s">
        <v>2909</v>
      </c>
      <c r="AE32" s="675">
        <v>15</v>
      </c>
      <c r="AS32" s="674"/>
    </row>
    <row r="33" spans="2:45" ht="19.95" customHeight="1">
      <c r="B33" s="667"/>
      <c r="C33" s="669"/>
      <c r="D33" s="668"/>
      <c r="E33" s="667"/>
      <c r="F33" s="670"/>
      <c r="G33" s="670"/>
      <c r="H33" s="670"/>
      <c r="I33" s="717">
        <f t="shared" si="0"/>
        <v>0</v>
      </c>
      <c r="J33" s="750"/>
      <c r="K33" s="750"/>
      <c r="L33" s="778" t="str">
        <f t="shared" si="1"/>
        <v/>
      </c>
      <c r="M33" s="778" t="str">
        <f t="shared" si="1"/>
        <v/>
      </c>
      <c r="N33" s="1512"/>
      <c r="O33" s="1513"/>
      <c r="S33" s="676">
        <f t="shared" si="2"/>
        <v>0</v>
      </c>
      <c r="T33" s="719" t="str">
        <f t="shared" si="3"/>
        <v/>
      </c>
      <c r="U33" s="720" t="str">
        <f t="shared" si="4"/>
        <v/>
      </c>
      <c r="V33" s="721">
        <f t="shared" si="10"/>
        <v>0</v>
      </c>
      <c r="W33" s="722">
        <f t="shared" si="5"/>
        <v>0</v>
      </c>
      <c r="X33" s="722">
        <f t="shared" si="6"/>
        <v>0</v>
      </c>
      <c r="Y33" s="722" t="str">
        <f t="shared" si="7"/>
        <v/>
      </c>
      <c r="Z33" s="723">
        <f t="shared" si="8"/>
        <v>0</v>
      </c>
      <c r="AA33" s="723">
        <f t="shared" si="9"/>
        <v>0</v>
      </c>
      <c r="AC33" s="675"/>
      <c r="AS33" s="674"/>
    </row>
    <row r="34" spans="2:45" ht="19.95" customHeight="1">
      <c r="B34" s="667"/>
      <c r="C34" s="669"/>
      <c r="D34" s="668"/>
      <c r="E34" s="667"/>
      <c r="F34" s="670"/>
      <c r="G34" s="670"/>
      <c r="H34" s="670"/>
      <c r="I34" s="717">
        <f t="shared" si="0"/>
        <v>0</v>
      </c>
      <c r="J34" s="750"/>
      <c r="K34" s="750"/>
      <c r="L34" s="778" t="str">
        <f t="shared" si="1"/>
        <v/>
      </c>
      <c r="M34" s="778" t="str">
        <f t="shared" si="1"/>
        <v/>
      </c>
      <c r="N34" s="1512"/>
      <c r="O34" s="1513"/>
      <c r="S34" s="676">
        <f t="shared" si="2"/>
        <v>0</v>
      </c>
      <c r="T34" s="719" t="str">
        <f t="shared" si="3"/>
        <v/>
      </c>
      <c r="U34" s="720" t="str">
        <f t="shared" si="4"/>
        <v/>
      </c>
      <c r="V34" s="721">
        <f t="shared" si="10"/>
        <v>0</v>
      </c>
      <c r="W34" s="722">
        <f t="shared" si="5"/>
        <v>0</v>
      </c>
      <c r="X34" s="722">
        <f t="shared" si="6"/>
        <v>0</v>
      </c>
      <c r="Y34" s="722" t="str">
        <f t="shared" si="7"/>
        <v/>
      </c>
      <c r="Z34" s="723">
        <f t="shared" si="8"/>
        <v>0</v>
      </c>
      <c r="AA34" s="723">
        <f t="shared" si="9"/>
        <v>0</v>
      </c>
      <c r="AC34" s="675"/>
      <c r="AS34" s="674"/>
    </row>
    <row r="35" spans="2:45" ht="19.95" customHeight="1">
      <c r="B35" s="667"/>
      <c r="C35" s="669"/>
      <c r="D35" s="668"/>
      <c r="E35" s="667"/>
      <c r="F35" s="670"/>
      <c r="G35" s="670"/>
      <c r="H35" s="670"/>
      <c r="I35" s="717">
        <f t="shared" si="0"/>
        <v>0</v>
      </c>
      <c r="J35" s="750"/>
      <c r="K35" s="750"/>
      <c r="L35" s="778" t="str">
        <f t="shared" si="1"/>
        <v/>
      </c>
      <c r="M35" s="778" t="str">
        <f t="shared" si="1"/>
        <v/>
      </c>
      <c r="N35" s="1512"/>
      <c r="O35" s="1513"/>
      <c r="S35" s="676">
        <f t="shared" si="2"/>
        <v>0</v>
      </c>
      <c r="T35" s="719" t="str">
        <f t="shared" si="3"/>
        <v/>
      </c>
      <c r="U35" s="720" t="str">
        <f t="shared" si="4"/>
        <v/>
      </c>
      <c r="V35" s="721">
        <f t="shared" si="10"/>
        <v>0</v>
      </c>
      <c r="W35" s="722">
        <f t="shared" si="5"/>
        <v>0</v>
      </c>
      <c r="X35" s="722">
        <f t="shared" si="6"/>
        <v>0</v>
      </c>
      <c r="Y35" s="722" t="str">
        <f t="shared" si="7"/>
        <v/>
      </c>
      <c r="Z35" s="723">
        <f t="shared" si="8"/>
        <v>0</v>
      </c>
      <c r="AA35" s="723">
        <f t="shared" si="9"/>
        <v>0</v>
      </c>
      <c r="AC35" s="675"/>
      <c r="AS35" s="674"/>
    </row>
    <row r="36" spans="2:45" ht="19.95" customHeight="1">
      <c r="B36" s="667"/>
      <c r="C36" s="669"/>
      <c r="D36" s="668"/>
      <c r="E36" s="667"/>
      <c r="F36" s="670"/>
      <c r="G36" s="670"/>
      <c r="H36" s="670"/>
      <c r="I36" s="717">
        <f t="shared" si="0"/>
        <v>0</v>
      </c>
      <c r="J36" s="750"/>
      <c r="K36" s="750"/>
      <c r="L36" s="778" t="str">
        <f t="shared" si="1"/>
        <v/>
      </c>
      <c r="M36" s="778" t="str">
        <f t="shared" si="1"/>
        <v/>
      </c>
      <c r="N36" s="1512"/>
      <c r="O36" s="1513"/>
      <c r="S36" s="676">
        <f t="shared" si="2"/>
        <v>0</v>
      </c>
      <c r="T36" s="719" t="str">
        <f t="shared" si="3"/>
        <v/>
      </c>
      <c r="U36" s="720" t="str">
        <f t="shared" si="4"/>
        <v/>
      </c>
      <c r="V36" s="721">
        <f t="shared" si="10"/>
        <v>0</v>
      </c>
      <c r="W36" s="722">
        <f t="shared" si="5"/>
        <v>0</v>
      </c>
      <c r="X36" s="722">
        <f t="shared" si="6"/>
        <v>0</v>
      </c>
      <c r="Y36" s="722" t="str">
        <f t="shared" si="7"/>
        <v/>
      </c>
      <c r="Z36" s="723">
        <f t="shared" si="8"/>
        <v>0</v>
      </c>
      <c r="AA36" s="723">
        <f t="shared" si="9"/>
        <v>0</v>
      </c>
      <c r="AC36" s="675"/>
      <c r="AD36" s="1507"/>
      <c r="AE36" s="1506" t="str">
        <f>D9</f>
        <v>助成事業に要する経費</v>
      </c>
      <c r="AF36" s="1506" t="str">
        <f>G11</f>
        <v>都の助成対象となる国等補助</v>
      </c>
      <c r="AG36" s="1506" t="str">
        <f>C43</f>
        <v>国等補助控除無し都助成対象経費</v>
      </c>
      <c r="AH36" s="1506" t="str">
        <f>I43</f>
        <v>国等補助控除後の都助成対象</v>
      </c>
      <c r="AI36" s="1506" t="s">
        <v>2901</v>
      </c>
      <c r="AJ36" s="1506"/>
      <c r="AK36" s="1500" t="s">
        <v>2902</v>
      </c>
      <c r="AL36" s="1500"/>
      <c r="AS36" s="674"/>
    </row>
    <row r="37" spans="2:45" ht="19.95" customHeight="1" thickBot="1">
      <c r="B37" s="667"/>
      <c r="C37" s="671"/>
      <c r="D37" s="672"/>
      <c r="E37" s="667"/>
      <c r="F37" s="673"/>
      <c r="G37" s="673"/>
      <c r="H37" s="673"/>
      <c r="I37" s="717">
        <f t="shared" si="0"/>
        <v>0</v>
      </c>
      <c r="J37" s="751"/>
      <c r="K37" s="751"/>
      <c r="L37" s="778" t="str">
        <f t="shared" si="1"/>
        <v/>
      </c>
      <c r="M37" s="778" t="str">
        <f t="shared" si="1"/>
        <v/>
      </c>
      <c r="N37" s="1521"/>
      <c r="O37" s="1522"/>
      <c r="S37" s="736">
        <f t="shared" si="2"/>
        <v>0</v>
      </c>
      <c r="T37" s="719" t="str">
        <f t="shared" si="3"/>
        <v/>
      </c>
      <c r="U37" s="720" t="str">
        <f t="shared" si="4"/>
        <v/>
      </c>
      <c r="V37" s="721">
        <f t="shared" si="10"/>
        <v>0</v>
      </c>
      <c r="W37" s="722">
        <f t="shared" si="5"/>
        <v>0</v>
      </c>
      <c r="X37" s="722">
        <f t="shared" si="6"/>
        <v>0</v>
      </c>
      <c r="Y37" s="722" t="str">
        <f t="shared" si="7"/>
        <v/>
      </c>
      <c r="Z37" s="723">
        <f t="shared" si="8"/>
        <v>0</v>
      </c>
      <c r="AA37" s="723">
        <f t="shared" si="9"/>
        <v>0</v>
      </c>
      <c r="AC37" s="675"/>
      <c r="AD37" s="1508"/>
      <c r="AE37" s="1506"/>
      <c r="AF37" s="1506"/>
      <c r="AG37" s="1506"/>
      <c r="AH37" s="1506"/>
      <c r="AI37" s="677" t="s">
        <v>2903</v>
      </c>
      <c r="AJ37" s="737" t="s">
        <v>2900</v>
      </c>
      <c r="AK37" s="677" t="s">
        <v>2903</v>
      </c>
      <c r="AL37" s="737" t="s">
        <v>2900</v>
      </c>
      <c r="AS37" s="674"/>
    </row>
    <row r="38" spans="2:45" ht="19.95" customHeight="1" thickBot="1">
      <c r="B38" s="738"/>
      <c r="C38" s="739" t="s">
        <v>2362</v>
      </c>
      <c r="D38" s="779"/>
      <c r="E38" s="780"/>
      <c r="F38" s="781">
        <f>SUM(F13:F37)</f>
        <v>0</v>
      </c>
      <c r="G38" s="781">
        <f>SUM(G13:G37)</f>
        <v>0</v>
      </c>
      <c r="H38" s="781">
        <f>SUM(H13:H37)</f>
        <v>0</v>
      </c>
      <c r="I38" s="781">
        <f>SUM(I13:I37)</f>
        <v>0</v>
      </c>
      <c r="J38" s="782"/>
      <c r="K38" s="782"/>
      <c r="L38" s="783">
        <f>SUM(L13:L37)</f>
        <v>0</v>
      </c>
      <c r="M38" s="740">
        <f>SUM(M13:M37)</f>
        <v>0</v>
      </c>
      <c r="N38" s="753"/>
      <c r="O38" s="754"/>
      <c r="R38" s="676" t="s">
        <v>2863</v>
      </c>
      <c r="S38" s="676"/>
      <c r="T38" s="676"/>
      <c r="U38" s="676"/>
      <c r="V38" s="563">
        <f>SUM(V13:V37)</f>
        <v>0</v>
      </c>
      <c r="W38" s="566">
        <f>SUM(W13:W37,Z13:Z37)</f>
        <v>0</v>
      </c>
      <c r="X38" s="566">
        <f>SUM(X13:X37,AA13:AA37)</f>
        <v>0</v>
      </c>
      <c r="Y38" s="562">
        <f>SUM(Y13:Y37)</f>
        <v>0</v>
      </c>
      <c r="Z38" s="723">
        <f>SUM(Z13:Z37)</f>
        <v>0</v>
      </c>
      <c r="AA38" s="723">
        <f>SUM(AA13:AA37)</f>
        <v>0</v>
      </c>
      <c r="AB38" s="1501"/>
      <c r="AC38" s="1502"/>
      <c r="AD38" s="562" t="s">
        <v>2897</v>
      </c>
      <c r="AE38" s="681">
        <f>SUMIF($B$13:$B$37,$AD38,F13:F37)</f>
        <v>0</v>
      </c>
      <c r="AF38" s="681">
        <f>SUMIF($B$13:$B$37,$AD38,G13:G37)</f>
        <v>0</v>
      </c>
      <c r="AG38" s="681">
        <f>SUMIF($B$13:$B$37,$AD38,H13:H37)</f>
        <v>0</v>
      </c>
      <c r="AH38" s="681">
        <f>SUMIF($B$13:$B$37,$AD38,I13:I37)</f>
        <v>0</v>
      </c>
      <c r="AI38" s="681">
        <f>SUMIF($B$13:$B$37,$AD38,Z13:Z37)+SUMIF($B$13:$B$37,$AD38,W13:W37)</f>
        <v>0</v>
      </c>
      <c r="AJ38" s="681">
        <f>SUMIF($B$13:$B$37,$AD38,L13:L37)</f>
        <v>0</v>
      </c>
      <c r="AK38" s="681">
        <f>SUMIF($B$13:$B$37,$AD38,AA13:AA37)+SUMIF($B$13:$B$37,$AD38,X13:X37)</f>
        <v>0</v>
      </c>
      <c r="AL38" s="681">
        <f>SUMIF($B$13:$B$37,$AD38,M13:M37)</f>
        <v>0</v>
      </c>
      <c r="AS38" s="674"/>
    </row>
    <row r="39" spans="2:45" ht="19.95" customHeight="1" thickBot="1">
      <c r="B39" s="738"/>
      <c r="C39" s="739" t="s">
        <v>2490</v>
      </c>
      <c r="D39" s="779"/>
      <c r="E39" s="780"/>
      <c r="F39" s="783">
        <f>ROUNDDOWN(F38*0.1,0)</f>
        <v>0</v>
      </c>
      <c r="G39" s="783">
        <f>ROUNDDOWN(G38*0.1,0)</f>
        <v>0</v>
      </c>
      <c r="H39" s="783">
        <f>ROUNDDOWN(H38*0.1,0)</f>
        <v>0</v>
      </c>
      <c r="I39" s="783">
        <f>ROUNDDOWN(I38*0.1,0)</f>
        <v>0</v>
      </c>
      <c r="J39" s="782"/>
      <c r="K39" s="782"/>
      <c r="L39" s="783">
        <f>ROUNDDOWN(L38*0.1,0)</f>
        <v>0</v>
      </c>
      <c r="M39" s="740">
        <f>ROUNDDOWN(M38*0.1,0)</f>
        <v>0</v>
      </c>
      <c r="N39" s="753"/>
      <c r="O39" s="754"/>
      <c r="R39" s="676" t="s">
        <v>2864</v>
      </c>
      <c r="S39" s="676"/>
      <c r="T39" s="676"/>
      <c r="U39" s="676"/>
      <c r="V39" s="564">
        <f>ROUNDDOWN(V38*0.1,0)</f>
        <v>0</v>
      </c>
      <c r="W39" s="564">
        <f>ROUNDDOWN(W38*0.1,0)</f>
        <v>0</v>
      </c>
      <c r="X39" s="564">
        <f>ROUNDDOWN(X38*0.1,0)</f>
        <v>0</v>
      </c>
      <c r="Y39" s="562">
        <f>N39</f>
        <v>0</v>
      </c>
      <c r="Z39" s="723"/>
      <c r="AA39" s="723"/>
      <c r="AB39" s="1501"/>
      <c r="AC39" s="1502"/>
      <c r="AD39" s="562" t="s">
        <v>2848</v>
      </c>
      <c r="AE39" s="681">
        <f>SUMIF($B$13:$B$37,$AD39,F13:F37)</f>
        <v>0</v>
      </c>
      <c r="AF39" s="681">
        <f>SUMIF($B$13:$B$37,$AD39,G13:G37)</f>
        <v>0</v>
      </c>
      <c r="AG39" s="681">
        <f>SUMIF($B$13:$B$37,$AD39,H13:H37)</f>
        <v>0</v>
      </c>
      <c r="AH39" s="681">
        <f>SUMIF($B$13:$B$37,$AD39,I13:I37)</f>
        <v>0</v>
      </c>
      <c r="AI39" s="681">
        <f>SUMIF($B$13:$B$37,$AD39,Z13:Z37)+SUMIF($B$13:$B$37,$AD39,W13:W37)</f>
        <v>0</v>
      </c>
      <c r="AJ39" s="681">
        <f>SUMIF($B$13:$B$37,$AD39,L13:L37)</f>
        <v>0</v>
      </c>
      <c r="AK39" s="681">
        <f>SUMIF($B$13:$B$37,$AD39,AA13:AA37)+SUMIF($B$13:$B$37,$AD39,X13:X37)</f>
        <v>0</v>
      </c>
      <c r="AL39" s="681">
        <f>SUMIF($B$13:$B$37,$AD39,M13:M37)</f>
        <v>0</v>
      </c>
      <c r="AS39" s="674"/>
    </row>
    <row r="40" spans="2:45" ht="19.95" customHeight="1" thickBot="1">
      <c r="B40" s="738"/>
      <c r="C40" s="739" t="s">
        <v>2834</v>
      </c>
      <c r="D40" s="779"/>
      <c r="E40" s="780"/>
      <c r="F40" s="783">
        <f>SUM(F38:F39)</f>
        <v>0</v>
      </c>
      <c r="G40" s="783">
        <f>SUM(G38:G39)</f>
        <v>0</v>
      </c>
      <c r="H40" s="783">
        <f>SUM(H38:H39)</f>
        <v>0</v>
      </c>
      <c r="I40" s="783">
        <f>SUM(I38:I39)</f>
        <v>0</v>
      </c>
      <c r="J40" s="782"/>
      <c r="K40" s="782"/>
      <c r="L40" s="783">
        <f>SUM(L38:L39)</f>
        <v>0</v>
      </c>
      <c r="M40" s="740">
        <f>SUM(M38:M39)</f>
        <v>0</v>
      </c>
      <c r="N40" s="753"/>
      <c r="O40" s="754"/>
      <c r="R40" s="676" t="s">
        <v>2865</v>
      </c>
      <c r="S40" s="676"/>
      <c r="T40" s="676"/>
      <c r="U40" s="676"/>
      <c r="V40" s="564">
        <f>SUM(V38:V39)</f>
        <v>0</v>
      </c>
      <c r="W40" s="566">
        <f>SUM(W38:W39)</f>
        <v>0</v>
      </c>
      <c r="X40" s="566">
        <f>M40</f>
        <v>0</v>
      </c>
      <c r="Y40" s="562">
        <f>N40</f>
        <v>0</v>
      </c>
      <c r="Z40" s="723"/>
      <c r="AA40" s="723"/>
      <c r="AB40" s="1501"/>
      <c r="AC40" s="1502"/>
      <c r="AD40" s="562" t="s">
        <v>2849</v>
      </c>
      <c r="AE40" s="681">
        <f>SUMIF($B$13:$B$37,$AD40,F13:F37)</f>
        <v>0</v>
      </c>
      <c r="AF40" s="681">
        <f>SUMIF($B$13:$B$37,$AD40,G13:G37)</f>
        <v>0</v>
      </c>
      <c r="AG40" s="681">
        <f>SUMIF($B$13:$B$37,$AD40,H13:H37)</f>
        <v>0</v>
      </c>
      <c r="AH40" s="681">
        <f>SUMIF($B$13:$B$37,$AD40,I13:I37)</f>
        <v>0</v>
      </c>
      <c r="AI40" s="681">
        <f>SUMIF($B$13:$B$37,$AD40,Z13:Z37)+SUMIF($B$13:$B$37,$AD40,W13:W37)</f>
        <v>0</v>
      </c>
      <c r="AJ40" s="681">
        <f>SUMIF($B$13:$B$37,$AD40,L13:L37)</f>
        <v>0</v>
      </c>
      <c r="AK40" s="681">
        <f>SUMIF($B$13:$B$37,$AD40,AA13:AA37)+SUMIF($B$13:$B$37,$AD40,X13:X37)</f>
        <v>0</v>
      </c>
      <c r="AL40" s="681">
        <f>SUMIF($B$13:$B$37,$AD40,M13:M37)</f>
        <v>0</v>
      </c>
      <c r="AS40" s="674"/>
    </row>
    <row r="41" spans="2:45" ht="9.6" customHeight="1" thickBot="1">
      <c r="AJ41" s="674"/>
      <c r="AK41" s="674"/>
      <c r="AL41" s="674"/>
      <c r="AM41" s="674"/>
      <c r="AN41" s="674"/>
      <c r="AO41" s="674"/>
      <c r="AP41" s="674"/>
      <c r="AQ41" s="674"/>
    </row>
    <row r="42" spans="2:45" ht="19.95" customHeight="1" thickBot="1">
      <c r="C42" s="1532" t="s">
        <v>2885</v>
      </c>
      <c r="D42" s="1464"/>
      <c r="E42" s="1533"/>
      <c r="F42" s="1533"/>
      <c r="G42" s="1554">
        <f>IFERROR((IF(AJ19=5,F38,F40)),0)</f>
        <v>0</v>
      </c>
      <c r="H42" s="1524"/>
      <c r="I42" s="1532" t="s">
        <v>2886</v>
      </c>
      <c r="J42" s="1533"/>
      <c r="K42" s="1533"/>
      <c r="L42" s="1534"/>
      <c r="M42" s="1523">
        <f>IFERROR(IF(AJ19=5,G38,G40),0)</f>
        <v>0</v>
      </c>
      <c r="N42" s="1524"/>
      <c r="V42" s="676" t="s">
        <v>2904</v>
      </c>
      <c r="W42" s="723">
        <f>IF(AJ19=5,W38,W40)</f>
        <v>0</v>
      </c>
      <c r="X42" s="723">
        <f>IF(AJ19=5,W38,W40)</f>
        <v>0</v>
      </c>
      <c r="AJ42" s="674"/>
      <c r="AK42" s="674"/>
      <c r="AL42" s="674"/>
      <c r="AM42" s="674"/>
      <c r="AN42" s="674"/>
      <c r="AO42" s="674"/>
      <c r="AP42" s="674"/>
      <c r="AQ42" s="674"/>
    </row>
    <row r="43" spans="2:45" ht="19.95" customHeight="1" thickBot="1">
      <c r="C43" s="1532" t="s">
        <v>2887</v>
      </c>
      <c r="D43" s="1464"/>
      <c r="E43" s="1533"/>
      <c r="F43" s="1533"/>
      <c r="G43" s="1548">
        <f>IFERROR(IF(AJ19=5,H38,H40),0)</f>
        <v>0</v>
      </c>
      <c r="H43" s="1529"/>
      <c r="I43" s="1532" t="s">
        <v>2888</v>
      </c>
      <c r="J43" s="1533"/>
      <c r="K43" s="1533"/>
      <c r="L43" s="1534"/>
      <c r="M43" s="1528">
        <f>IFERROR(IF(AJ19=5,I38,I40),0)</f>
        <v>0</v>
      </c>
      <c r="N43" s="1529"/>
      <c r="AJ43" s="674"/>
      <c r="AK43" s="674"/>
      <c r="AL43" s="674"/>
      <c r="AM43" s="674"/>
      <c r="AN43" s="674"/>
      <c r="AO43" s="674"/>
      <c r="AP43" s="674"/>
      <c r="AQ43" s="674"/>
    </row>
    <row r="44" spans="2:45" ht="9.6" customHeight="1" thickBot="1">
      <c r="AJ44" s="674"/>
      <c r="AK44" s="674"/>
      <c r="AL44" s="674"/>
      <c r="AM44" s="674"/>
      <c r="AN44" s="674"/>
      <c r="AO44" s="674"/>
      <c r="AP44" s="674"/>
      <c r="AQ44" s="674"/>
    </row>
    <row r="45" spans="2:45" ht="19.95" customHeight="1" thickBot="1">
      <c r="C45" s="1532" t="s">
        <v>2835</v>
      </c>
      <c r="D45" s="1464"/>
      <c r="E45" s="1533"/>
      <c r="F45" s="1533"/>
      <c r="G45" s="1554">
        <f>IFERROR(IF(AJ19=6,S50,ROUNDDOWN((MIN(S49:S50)),-3)),0)</f>
        <v>0</v>
      </c>
      <c r="H45" s="1524"/>
      <c r="I45" s="1532" t="s">
        <v>2836</v>
      </c>
      <c r="J45" s="1533"/>
      <c r="K45" s="1533"/>
      <c r="L45" s="1534"/>
      <c r="M45" s="1523">
        <f>IFERROR(IF(AJ19=6,T50,ROUNDDOWN(MIN(T49:T50),-3)),0)</f>
        <v>0</v>
      </c>
      <c r="N45" s="1524"/>
      <c r="R45" s="1525" t="s">
        <v>2877</v>
      </c>
      <c r="S45" s="1526"/>
      <c r="T45" s="1526"/>
      <c r="U45" s="1527"/>
      <c r="V45" s="743">
        <f>IF(AJ19=5,L38,L40)</f>
        <v>0</v>
      </c>
      <c r="W45" s="744">
        <f>IF(AJ19=5,M38,M40)</f>
        <v>0</v>
      </c>
      <c r="X45" s="745">
        <f>SUM(V45:W45)</f>
        <v>0</v>
      </c>
      <c r="AJ45" s="674"/>
      <c r="AK45" s="674"/>
      <c r="AL45" s="674"/>
      <c r="AM45" s="674"/>
      <c r="AN45" s="674"/>
      <c r="AO45" s="674"/>
      <c r="AP45" s="674"/>
      <c r="AQ45" s="674"/>
    </row>
    <row r="46" spans="2:45" ht="19.95" customHeight="1" thickBot="1">
      <c r="C46" s="1532" t="s">
        <v>2837</v>
      </c>
      <c r="D46" s="1464"/>
      <c r="E46" s="1533"/>
      <c r="F46" s="1533"/>
      <c r="G46" s="1548">
        <f>G45+M45</f>
        <v>0</v>
      </c>
      <c r="H46" s="1529"/>
      <c r="I46" s="1549" t="str">
        <f>IFERROR(VLOOKUP(G3,AC19:AH26,5,FALSE),"交付申請額")</f>
        <v>都助成交付申請額（合計）</v>
      </c>
      <c r="J46" s="1550"/>
      <c r="K46" s="1550"/>
      <c r="L46" s="1551"/>
      <c r="M46" s="1552">
        <f>IFERROR(IF(R60="耐用年数",T56,MIN(G46,T56)),0)</f>
        <v>0</v>
      </c>
      <c r="N46" s="1553"/>
      <c r="R46" s="746"/>
      <c r="S46" s="746"/>
      <c r="T46" s="746"/>
      <c r="U46" s="746"/>
      <c r="V46" s="747"/>
      <c r="W46" s="747"/>
      <c r="AJ46" s="674"/>
      <c r="AK46" s="674"/>
      <c r="AL46" s="674"/>
      <c r="AM46" s="674"/>
      <c r="AN46" s="674"/>
      <c r="AO46" s="674"/>
      <c r="AP46" s="674"/>
      <c r="AQ46" s="674"/>
    </row>
    <row r="47" spans="2:45" ht="9.6" customHeight="1">
      <c r="I47" s="1472" t="s">
        <v>2961</v>
      </c>
      <c r="J47" s="1530"/>
      <c r="K47" s="1530"/>
      <c r="L47" s="1530"/>
      <c r="M47" s="1530"/>
      <c r="N47" s="1530"/>
      <c r="R47" s="676"/>
      <c r="S47" s="676"/>
      <c r="T47" s="676"/>
      <c r="U47" s="676"/>
      <c r="V47" s="723"/>
      <c r="W47" s="723"/>
      <c r="AJ47" s="674"/>
      <c r="AK47" s="674"/>
      <c r="AL47" s="674"/>
      <c r="AM47" s="674"/>
      <c r="AN47" s="674"/>
      <c r="AO47" s="674"/>
      <c r="AP47" s="674"/>
      <c r="AQ47" s="674"/>
    </row>
    <row r="48" spans="2:45" ht="19.95" customHeight="1">
      <c r="C48" s="1458"/>
      <c r="D48" s="1458"/>
      <c r="E48" s="1458"/>
      <c r="F48" s="1458"/>
      <c r="G48" s="1474"/>
      <c r="H48" s="1474"/>
      <c r="I48" s="1531"/>
      <c r="J48" s="1531"/>
      <c r="K48" s="1531"/>
      <c r="L48" s="1531"/>
      <c r="M48" s="1531"/>
      <c r="N48" s="1531"/>
      <c r="R48" s="676"/>
      <c r="S48" s="676" t="s">
        <v>2861</v>
      </c>
      <c r="T48" s="676" t="s">
        <v>2749</v>
      </c>
      <c r="U48" s="676"/>
      <c r="V48" s="723" t="s">
        <v>2921</v>
      </c>
      <c r="W48" s="723">
        <f>SUMIF($B$13:$B$37,V48,$F$13:$F$37)</f>
        <v>0</v>
      </c>
      <c r="AJ48" s="674"/>
      <c r="AK48" s="674"/>
      <c r="AL48" s="674"/>
      <c r="AM48" s="674"/>
      <c r="AN48" s="674"/>
      <c r="AO48" s="674"/>
      <c r="AP48" s="674"/>
      <c r="AQ48" s="674"/>
    </row>
    <row r="49" spans="3:43" ht="19.95" customHeight="1">
      <c r="C49" s="1458"/>
      <c r="D49" s="1458"/>
      <c r="E49" s="1458"/>
      <c r="F49" s="1458"/>
      <c r="G49" s="1459"/>
      <c r="H49" s="1458"/>
      <c r="I49" s="1460"/>
      <c r="J49" s="1460"/>
      <c r="K49" s="1460"/>
      <c r="L49" s="1460"/>
      <c r="M49" s="1461"/>
      <c r="N49" s="1461"/>
      <c r="R49" s="676" t="s">
        <v>2866</v>
      </c>
      <c r="S49" s="748" t="e">
        <f>ROUNDDOWN((AD5*E7*AF16),-3)</f>
        <v>#N/A</v>
      </c>
      <c r="T49" s="748" t="e">
        <f>ROUNDDOWN((AI5*AK3*AF16),-3)</f>
        <v>#N/A</v>
      </c>
      <c r="U49" s="748"/>
      <c r="V49" s="723" t="s">
        <v>2923</v>
      </c>
      <c r="W49" s="723">
        <f t="shared" ref="W49:W50" si="11">SUMIF($B$13:$B$37,V49,$F$13:$F$37)</f>
        <v>0</v>
      </c>
      <c r="AJ49" s="674"/>
      <c r="AK49" s="674"/>
      <c r="AL49" s="674"/>
      <c r="AM49" s="674"/>
      <c r="AN49" s="674"/>
      <c r="AO49" s="674"/>
      <c r="AP49" s="674"/>
      <c r="AQ49" s="674"/>
    </row>
    <row r="50" spans="3:43">
      <c r="R50" s="676" t="s">
        <v>2870</v>
      </c>
      <c r="S50" s="748">
        <f>ROUNDDOWN(V45,-3)</f>
        <v>0</v>
      </c>
      <c r="T50" s="748">
        <f>ROUNDDOWN(W45,-3)</f>
        <v>0</v>
      </c>
      <c r="U50" s="748"/>
      <c r="V50" s="723" t="s">
        <v>2922</v>
      </c>
      <c r="W50" s="723">
        <f t="shared" si="11"/>
        <v>0</v>
      </c>
      <c r="AJ50" s="674"/>
      <c r="AK50" s="674"/>
      <c r="AL50" s="674"/>
      <c r="AM50" s="674"/>
      <c r="AN50" s="674"/>
      <c r="AO50" s="674"/>
      <c r="AP50" s="674"/>
      <c r="AQ50" s="674"/>
    </row>
    <row r="51" spans="3:43">
      <c r="R51" s="676" t="s">
        <v>2856</v>
      </c>
      <c r="S51" s="1520">
        <f>AD7</f>
        <v>100000000</v>
      </c>
      <c r="T51" s="1223"/>
      <c r="U51" s="748"/>
      <c r="V51" s="723"/>
      <c r="W51" s="723"/>
      <c r="AJ51" s="674"/>
      <c r="AK51" s="674"/>
      <c r="AL51" s="674"/>
      <c r="AM51" s="674"/>
      <c r="AN51" s="674"/>
      <c r="AO51" s="674"/>
      <c r="AP51" s="674"/>
      <c r="AQ51" s="674"/>
    </row>
    <row r="52" spans="3:43">
      <c r="R52" s="676" t="s">
        <v>2867</v>
      </c>
      <c r="S52" s="748" t="e">
        <f>MIN(S49:S50)</f>
        <v>#N/A</v>
      </c>
      <c r="T52" s="748" t="e">
        <f>MIN(T49:T50)</f>
        <v>#N/A</v>
      </c>
      <c r="U52" s="748"/>
      <c r="V52" s="723"/>
      <c r="W52" s="723"/>
    </row>
    <row r="53" spans="3:43">
      <c r="R53" s="676" t="s">
        <v>2876</v>
      </c>
      <c r="S53" s="722">
        <f>W38+Z38</f>
        <v>0</v>
      </c>
      <c r="T53" s="749">
        <f>X38+AA38</f>
        <v>0</v>
      </c>
    </row>
    <row r="54" spans="3:43">
      <c r="R54" s="775">
        <f>(M6-N6)*G7*2</f>
        <v>0</v>
      </c>
      <c r="S54" s="674" t="s">
        <v>3082</v>
      </c>
    </row>
    <row r="55" spans="3:43">
      <c r="R55" s="775">
        <f>(M6-N6)*G7</f>
        <v>0</v>
      </c>
      <c r="S55" s="674" t="s">
        <v>3083</v>
      </c>
    </row>
    <row r="56" spans="3:43">
      <c r="R56" s="775">
        <f>IF(F7="2/3",R54,R55)</f>
        <v>0</v>
      </c>
      <c r="S56" s="674" t="s">
        <v>3084</v>
      </c>
      <c r="T56" s="776" t="e">
        <f>MIN(S51,R56+T52)</f>
        <v>#N/A</v>
      </c>
      <c r="U56" s="776" t="e">
        <f>S52+T52</f>
        <v>#N/A</v>
      </c>
      <c r="V56" s="776" t="e">
        <f>MIN(T56:U56)</f>
        <v>#N/A</v>
      </c>
    </row>
    <row r="57" spans="3:43">
      <c r="R57" s="772">
        <f>O6</f>
        <v>0</v>
      </c>
      <c r="S57" s="773" t="str">
        <f>O5</f>
        <v>投資回収年数</v>
      </c>
      <c r="T57" s="276" t="s">
        <v>3080</v>
      </c>
    </row>
    <row r="58" spans="3:43">
      <c r="R58" s="774">
        <f>G7</f>
        <v>0</v>
      </c>
      <c r="S58" s="773" t="str">
        <f>G6</f>
        <v>耐用年数</v>
      </c>
      <c r="T58" s="276" t="s">
        <v>3081</v>
      </c>
    </row>
    <row r="59" spans="3:43">
      <c r="R59" s="773">
        <f>MIN(R57:R58)</f>
        <v>0</v>
      </c>
      <c r="S59" s="773"/>
      <c r="T59" s="276" t="s">
        <v>3081</v>
      </c>
    </row>
    <row r="60" spans="3:43">
      <c r="R60" s="474" t="str">
        <f>VLOOKUP(R59,R57:S58,2,FALSE)</f>
        <v>投資回収年数</v>
      </c>
      <c r="S60" s="474"/>
      <c r="T60" s="276" t="s">
        <v>3081</v>
      </c>
    </row>
  </sheetData>
  <sheetProtection algorithmName="SHA-512" hashValue="NoPNZvyaj9riyYO+YcG/AWmm0Lc98N4+VsYkb5K5U/CI+Ha6PpQPw4vzd5Czm16J4qfvdsCGisNsQjV7M/r0ig==" saltValue="IiVHIr9xS1Tuw+wFtX/6mw==" spinCount="100000" sheet="1" objects="1" scenarios="1" formatCells="0"/>
  <mergeCells count="86">
    <mergeCell ref="C49:F49"/>
    <mergeCell ref="G49:H49"/>
    <mergeCell ref="I49:L49"/>
    <mergeCell ref="M49:N49"/>
    <mergeCell ref="I47:N48"/>
    <mergeCell ref="S51:T51"/>
    <mergeCell ref="C43:F43"/>
    <mergeCell ref="G43:H43"/>
    <mergeCell ref="I43:L43"/>
    <mergeCell ref="M43:N43"/>
    <mergeCell ref="C45:F45"/>
    <mergeCell ref="G45:H45"/>
    <mergeCell ref="I45:L45"/>
    <mergeCell ref="M45:N45"/>
    <mergeCell ref="R45:U45"/>
    <mergeCell ref="C46:F46"/>
    <mergeCell ref="G46:H46"/>
    <mergeCell ref="I46:L46"/>
    <mergeCell ref="M46:N46"/>
    <mergeCell ref="C48:F48"/>
    <mergeCell ref="G48:H48"/>
    <mergeCell ref="AB38:AC38"/>
    <mergeCell ref="AB39:AC39"/>
    <mergeCell ref="AB40:AC40"/>
    <mergeCell ref="C42:F42"/>
    <mergeCell ref="G42:H42"/>
    <mergeCell ref="I42:L42"/>
    <mergeCell ref="M42:N42"/>
    <mergeCell ref="AF36:AF37"/>
    <mergeCell ref="AG36:AG37"/>
    <mergeCell ref="AH36:AH37"/>
    <mergeCell ref="AI36:AJ36"/>
    <mergeCell ref="AK36:AL36"/>
    <mergeCell ref="AD36:AD37"/>
    <mergeCell ref="AE36:AE37"/>
    <mergeCell ref="N27:O27"/>
    <mergeCell ref="N28:O28"/>
    <mergeCell ref="N29:O29"/>
    <mergeCell ref="N30:O30"/>
    <mergeCell ref="N31:O31"/>
    <mergeCell ref="N32:O32"/>
    <mergeCell ref="N37:O37"/>
    <mergeCell ref="N33:O33"/>
    <mergeCell ref="N34:O34"/>
    <mergeCell ref="N35:O35"/>
    <mergeCell ref="N36:O36"/>
    <mergeCell ref="N19:O19"/>
    <mergeCell ref="AJ19:AJ26"/>
    <mergeCell ref="N20:O20"/>
    <mergeCell ref="N21:O21"/>
    <mergeCell ref="N22:O22"/>
    <mergeCell ref="N23:O23"/>
    <mergeCell ref="N24:O24"/>
    <mergeCell ref="N25:O25"/>
    <mergeCell ref="N26:O26"/>
    <mergeCell ref="N18:O18"/>
    <mergeCell ref="AF10:AL10"/>
    <mergeCell ref="AM10:AS10"/>
    <mergeCell ref="AI11:AJ11"/>
    <mergeCell ref="AK11:AL11"/>
    <mergeCell ref="AP11:AQ11"/>
    <mergeCell ref="AR11:AS11"/>
    <mergeCell ref="N13:O13"/>
    <mergeCell ref="N14:O14"/>
    <mergeCell ref="N15:O15"/>
    <mergeCell ref="N16:O16"/>
    <mergeCell ref="N17:O17"/>
    <mergeCell ref="W9:X9"/>
    <mergeCell ref="Y9:AA9"/>
    <mergeCell ref="H10:H11"/>
    <mergeCell ref="I10:I11"/>
    <mergeCell ref="J10:K10"/>
    <mergeCell ref="V10:V11"/>
    <mergeCell ref="G1:I1"/>
    <mergeCell ref="G3:I3"/>
    <mergeCell ref="C5:C6"/>
    <mergeCell ref="S6:W8"/>
    <mergeCell ref="K7:L7"/>
    <mergeCell ref="M6:M7"/>
    <mergeCell ref="N6:N7"/>
    <mergeCell ref="O6:O7"/>
    <mergeCell ref="B9:B12"/>
    <mergeCell ref="C9:C12"/>
    <mergeCell ref="D9:F11"/>
    <mergeCell ref="G9:G10"/>
    <mergeCell ref="N9:O12"/>
  </mergeCells>
  <phoneticPr fontId="64"/>
  <dataValidations count="9">
    <dataValidation type="list" allowBlank="1" showInputMessage="1" showErrorMessage="1" sqref="E13:E37" xr:uid="{00000000-0002-0000-1700-000000000000}">
      <formula1>$AD$12:$AD$14</formula1>
    </dataValidation>
    <dataValidation type="list" allowBlank="1" showInputMessage="1" showErrorMessage="1" sqref="G3:I3" xr:uid="{00000000-0002-0000-1700-000001000000}">
      <formula1>$AC$19:$AC$24</formula1>
    </dataValidation>
    <dataValidation type="list" allowBlank="1" showInputMessage="1" showErrorMessage="1" sqref="K7:L7" xr:uid="{00000000-0002-0000-1700-000002000000}">
      <formula1>$AR$12:$AR$13</formula1>
    </dataValidation>
    <dataValidation type="list" allowBlank="1" showInputMessage="1" showErrorMessage="1" sqref="J7" xr:uid="{00000000-0002-0000-1700-000003000000}">
      <formula1>$AP$12:$AP$14</formula1>
    </dataValidation>
    <dataValidation type="list" allowBlank="1" showInputMessage="1" showErrorMessage="1" sqref="F7" xr:uid="{00000000-0002-0000-1700-000004000000}">
      <formula1>$AF$12:$AF$13</formula1>
    </dataValidation>
    <dataValidation type="list" allowBlank="1" showInputMessage="1" showErrorMessage="1" sqref="C7" xr:uid="{00000000-0002-0000-1700-000005000000}">
      <formula1>$AE$12:$AE$13</formula1>
    </dataValidation>
    <dataValidation type="list" allowBlank="1" showInputMessage="1" showErrorMessage="1" sqref="B13:B37" xr:uid="{00000000-0002-0000-1700-000006000000}">
      <formula1>$AC$12:$AC$14</formula1>
    </dataValidation>
    <dataValidation type="list" allowBlank="1" showInputMessage="1" showErrorMessage="1" sqref="I7" xr:uid="{00000000-0002-0000-1700-000007000000}">
      <formula1>$AM$12:$AM$14</formula1>
    </dataValidation>
    <dataValidation type="list" allowBlank="1" showInputMessage="1" showErrorMessage="1" sqref="D7" xr:uid="{00000000-0002-0000-1700-000008000000}">
      <formula1>$AC$29:$AC$32</formula1>
    </dataValidation>
  </dataValidations>
  <pageMargins left="0.70866141732283472" right="0.70866141732283472" top="0.74803149606299213" bottom="0.15748031496062992" header="0.31496062992125984" footer="0.31496062992125984"/>
  <pageSetup paperSize="8" scale="91" orientation="landscape" blackAndWhite="1"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34">
    <tabColor rgb="FFFFFF00"/>
  </sheetPr>
  <dimension ref="B1:CC41"/>
  <sheetViews>
    <sheetView showGridLines="0" showZeros="0" view="pageBreakPreview" zoomScaleNormal="100" zoomScaleSheetLayoutView="100" workbookViewId="0">
      <selection activeCell="L39" sqref="L39:X39"/>
    </sheetView>
  </sheetViews>
  <sheetFormatPr defaultRowHeight="13.2"/>
  <cols>
    <col min="1" max="1" width="2.109375" style="220" customWidth="1"/>
    <col min="2" max="2" width="2.33203125" style="220" customWidth="1"/>
    <col min="3" max="3" width="1.109375" style="220" customWidth="1"/>
    <col min="4" max="4" width="5.6640625" style="220" customWidth="1"/>
    <col min="5" max="5" width="3.6640625" style="220" customWidth="1"/>
    <col min="6" max="6" width="2.6640625" style="220" customWidth="1"/>
    <col min="7" max="7" width="3.6640625" style="220" customWidth="1"/>
    <col min="8" max="8" width="2.6640625" style="220" customWidth="1"/>
    <col min="9" max="9" width="3.6640625" style="220" customWidth="1"/>
    <col min="10" max="10" width="4.6640625" style="220" customWidth="1"/>
    <col min="11" max="11" width="1.21875" style="220" customWidth="1"/>
    <col min="12" max="12" width="3.109375" style="220" customWidth="1"/>
    <col min="13" max="13" width="4.44140625" style="220" customWidth="1"/>
    <col min="14" max="14" width="3.6640625" style="220" customWidth="1"/>
    <col min="15" max="15" width="5.6640625" style="220" customWidth="1"/>
    <col min="16" max="16" width="3.6640625" style="220" customWidth="1"/>
    <col min="17" max="17" width="4.6640625" style="220" customWidth="1"/>
    <col min="18" max="20" width="3.6640625" style="220" customWidth="1"/>
    <col min="21" max="24" width="3.6640625" style="221" customWidth="1"/>
    <col min="25" max="25" width="2.21875" style="221" customWidth="1"/>
    <col min="26" max="27" width="2.109375" style="221" customWidth="1"/>
    <col min="28" max="28" width="4" style="220" customWidth="1"/>
    <col min="29" max="29" width="8.88671875" style="220"/>
    <col min="30" max="51" width="0" style="220" hidden="1" customWidth="1"/>
    <col min="52" max="52" width="8.88671875" style="220"/>
    <col min="53" max="53" width="2.109375" style="220" customWidth="1"/>
    <col min="54" max="54" width="2.33203125" style="220" customWidth="1"/>
    <col min="55" max="55" width="1.109375" style="220" customWidth="1"/>
    <col min="56" max="56" width="5.6640625" style="220" customWidth="1"/>
    <col min="57" max="57" width="3.6640625" style="220" customWidth="1"/>
    <col min="58" max="58" width="2.6640625" style="220" customWidth="1"/>
    <col min="59" max="59" width="3.6640625" style="220" customWidth="1"/>
    <col min="60" max="60" width="2.6640625" style="220" customWidth="1"/>
    <col min="61" max="61" width="3.6640625" style="220" customWidth="1"/>
    <col min="62" max="62" width="4.6640625" style="220" customWidth="1"/>
    <col min="63" max="63" width="1.21875" style="220" customWidth="1"/>
    <col min="64" max="64" width="3.109375" style="220" customWidth="1"/>
    <col min="65" max="65" width="4.44140625" style="220" customWidth="1"/>
    <col min="66" max="66" width="3.6640625" style="220" customWidth="1"/>
    <col min="67" max="67" width="5.6640625" style="220" customWidth="1"/>
    <col min="68" max="68" width="3.6640625" style="220" customWidth="1"/>
    <col min="69" max="69" width="4.6640625" style="220" customWidth="1"/>
    <col min="70" max="72" width="3.6640625" style="220" customWidth="1"/>
    <col min="73" max="76" width="3.6640625" style="221" customWidth="1"/>
    <col min="77" max="77" width="2.21875" style="221" customWidth="1"/>
    <col min="78" max="79" width="2.109375" style="221" customWidth="1"/>
    <col min="80" max="80" width="2.21875" style="221" customWidth="1"/>
    <col min="81" max="81" width="2.109375" style="221" customWidth="1"/>
    <col min="82" max="292" width="8.88671875" style="220"/>
    <col min="293" max="293" width="2.44140625" style="220" customWidth="1"/>
    <col min="294" max="294" width="2.33203125" style="220" customWidth="1"/>
    <col min="295" max="295" width="1.109375" style="220" customWidth="1"/>
    <col min="296" max="296" width="22.6640625" style="220" customWidth="1"/>
    <col min="297" max="297" width="1.21875" style="220" customWidth="1"/>
    <col min="298" max="299" width="11.77734375" style="220" customWidth="1"/>
    <col min="300" max="300" width="1.77734375" style="220" customWidth="1"/>
    <col min="301" max="301" width="6.88671875" style="220" customWidth="1"/>
    <col min="302" max="302" width="4.44140625" style="220" customWidth="1"/>
    <col min="303" max="303" width="3.6640625" style="220" customWidth="1"/>
    <col min="304" max="304" width="0.77734375" style="220" customWidth="1"/>
    <col min="305" max="305" width="3.33203125" style="220" customWidth="1"/>
    <col min="306" max="306" width="3.6640625" style="220" customWidth="1"/>
    <col min="307" max="307" width="3" style="220" customWidth="1"/>
    <col min="308" max="308" width="3.6640625" style="220" customWidth="1"/>
    <col min="309" max="309" width="3.109375" style="220" customWidth="1"/>
    <col min="310" max="310" width="1.88671875" style="220" customWidth="1"/>
    <col min="311" max="312" width="2.21875" style="220" customWidth="1"/>
    <col min="313" max="313" width="7.21875" style="220" customWidth="1"/>
    <col min="314" max="548" width="8.88671875" style="220"/>
    <col min="549" max="549" width="2.44140625" style="220" customWidth="1"/>
    <col min="550" max="550" width="2.33203125" style="220" customWidth="1"/>
    <col min="551" max="551" width="1.109375" style="220" customWidth="1"/>
    <col min="552" max="552" width="22.6640625" style="220" customWidth="1"/>
    <col min="553" max="553" width="1.21875" style="220" customWidth="1"/>
    <col min="554" max="555" width="11.77734375" style="220" customWidth="1"/>
    <col min="556" max="556" width="1.77734375" style="220" customWidth="1"/>
    <col min="557" max="557" width="6.88671875" style="220" customWidth="1"/>
    <col min="558" max="558" width="4.44140625" style="220" customWidth="1"/>
    <col min="559" max="559" width="3.6640625" style="220" customWidth="1"/>
    <col min="560" max="560" width="0.77734375" style="220" customWidth="1"/>
    <col min="561" max="561" width="3.33203125" style="220" customWidth="1"/>
    <col min="562" max="562" width="3.6640625" style="220" customWidth="1"/>
    <col min="563" max="563" width="3" style="220" customWidth="1"/>
    <col min="564" max="564" width="3.6640625" style="220" customWidth="1"/>
    <col min="565" max="565" width="3.109375" style="220" customWidth="1"/>
    <col min="566" max="566" width="1.88671875" style="220" customWidth="1"/>
    <col min="567" max="568" width="2.21875" style="220" customWidth="1"/>
    <col min="569" max="569" width="7.21875" style="220" customWidth="1"/>
    <col min="570" max="804" width="8.88671875" style="220"/>
    <col min="805" max="805" width="2.44140625" style="220" customWidth="1"/>
    <col min="806" max="806" width="2.33203125" style="220" customWidth="1"/>
    <col min="807" max="807" width="1.109375" style="220" customWidth="1"/>
    <col min="808" max="808" width="22.6640625" style="220" customWidth="1"/>
    <col min="809" max="809" width="1.21875" style="220" customWidth="1"/>
    <col min="810" max="811" width="11.77734375" style="220" customWidth="1"/>
    <col min="812" max="812" width="1.77734375" style="220" customWidth="1"/>
    <col min="813" max="813" width="6.88671875" style="220" customWidth="1"/>
    <col min="814" max="814" width="4.44140625" style="220" customWidth="1"/>
    <col min="815" max="815" width="3.6640625" style="220" customWidth="1"/>
    <col min="816" max="816" width="0.77734375" style="220" customWidth="1"/>
    <col min="817" max="817" width="3.33203125" style="220" customWidth="1"/>
    <col min="818" max="818" width="3.6640625" style="220" customWidth="1"/>
    <col min="819" max="819" width="3" style="220" customWidth="1"/>
    <col min="820" max="820" width="3.6640625" style="220" customWidth="1"/>
    <col min="821" max="821" width="3.109375" style="220" customWidth="1"/>
    <col min="822" max="822" width="1.88671875" style="220" customWidth="1"/>
    <col min="823" max="824" width="2.21875" style="220" customWidth="1"/>
    <col min="825" max="825" width="7.21875" style="220" customWidth="1"/>
    <col min="826" max="1060" width="8.88671875" style="220"/>
    <col min="1061" max="1061" width="2.44140625" style="220" customWidth="1"/>
    <col min="1062" max="1062" width="2.33203125" style="220" customWidth="1"/>
    <col min="1063" max="1063" width="1.109375" style="220" customWidth="1"/>
    <col min="1064" max="1064" width="22.6640625" style="220" customWidth="1"/>
    <col min="1065" max="1065" width="1.21875" style="220" customWidth="1"/>
    <col min="1066" max="1067" width="11.77734375" style="220" customWidth="1"/>
    <col min="1068" max="1068" width="1.77734375" style="220" customWidth="1"/>
    <col min="1069" max="1069" width="6.88671875" style="220" customWidth="1"/>
    <col min="1070" max="1070" width="4.44140625" style="220" customWidth="1"/>
    <col min="1071" max="1071" width="3.6640625" style="220" customWidth="1"/>
    <col min="1072" max="1072" width="0.77734375" style="220" customWidth="1"/>
    <col min="1073" max="1073" width="3.33203125" style="220" customWidth="1"/>
    <col min="1074" max="1074" width="3.6640625" style="220" customWidth="1"/>
    <col min="1075" max="1075" width="3" style="220" customWidth="1"/>
    <col min="1076" max="1076" width="3.6640625" style="220" customWidth="1"/>
    <col min="1077" max="1077" width="3.109375" style="220" customWidth="1"/>
    <col min="1078" max="1078" width="1.88671875" style="220" customWidth="1"/>
    <col min="1079" max="1080" width="2.21875" style="220" customWidth="1"/>
    <col min="1081" max="1081" width="7.21875" style="220" customWidth="1"/>
    <col min="1082" max="1316" width="8.88671875" style="220"/>
    <col min="1317" max="1317" width="2.44140625" style="220" customWidth="1"/>
    <col min="1318" max="1318" width="2.33203125" style="220" customWidth="1"/>
    <col min="1319" max="1319" width="1.109375" style="220" customWidth="1"/>
    <col min="1320" max="1320" width="22.6640625" style="220" customWidth="1"/>
    <col min="1321" max="1321" width="1.21875" style="220" customWidth="1"/>
    <col min="1322" max="1323" width="11.77734375" style="220" customWidth="1"/>
    <col min="1324" max="1324" width="1.77734375" style="220" customWidth="1"/>
    <col min="1325" max="1325" width="6.88671875" style="220" customWidth="1"/>
    <col min="1326" max="1326" width="4.44140625" style="220" customWidth="1"/>
    <col min="1327" max="1327" width="3.6640625" style="220" customWidth="1"/>
    <col min="1328" max="1328" width="0.77734375" style="220" customWidth="1"/>
    <col min="1329" max="1329" width="3.33203125" style="220" customWidth="1"/>
    <col min="1330" max="1330" width="3.6640625" style="220" customWidth="1"/>
    <col min="1331" max="1331" width="3" style="220" customWidth="1"/>
    <col min="1332" max="1332" width="3.6640625" style="220" customWidth="1"/>
    <col min="1333" max="1333" width="3.109375" style="220" customWidth="1"/>
    <col min="1334" max="1334" width="1.88671875" style="220" customWidth="1"/>
    <col min="1335" max="1336" width="2.21875" style="220" customWidth="1"/>
    <col min="1337" max="1337" width="7.21875" style="220" customWidth="1"/>
    <col min="1338" max="1572" width="8.88671875" style="220"/>
    <col min="1573" max="1573" width="2.44140625" style="220" customWidth="1"/>
    <col min="1574" max="1574" width="2.33203125" style="220" customWidth="1"/>
    <col min="1575" max="1575" width="1.109375" style="220" customWidth="1"/>
    <col min="1576" max="1576" width="22.6640625" style="220" customWidth="1"/>
    <col min="1577" max="1577" width="1.21875" style="220" customWidth="1"/>
    <col min="1578" max="1579" width="11.77734375" style="220" customWidth="1"/>
    <col min="1580" max="1580" width="1.77734375" style="220" customWidth="1"/>
    <col min="1581" max="1581" width="6.88671875" style="220" customWidth="1"/>
    <col min="1582" max="1582" width="4.44140625" style="220" customWidth="1"/>
    <col min="1583" max="1583" width="3.6640625" style="220" customWidth="1"/>
    <col min="1584" max="1584" width="0.77734375" style="220" customWidth="1"/>
    <col min="1585" max="1585" width="3.33203125" style="220" customWidth="1"/>
    <col min="1586" max="1586" width="3.6640625" style="220" customWidth="1"/>
    <col min="1587" max="1587" width="3" style="220" customWidth="1"/>
    <col min="1588" max="1588" width="3.6640625" style="220" customWidth="1"/>
    <col min="1589" max="1589" width="3.109375" style="220" customWidth="1"/>
    <col min="1590" max="1590" width="1.88671875" style="220" customWidth="1"/>
    <col min="1591" max="1592" width="2.21875" style="220" customWidth="1"/>
    <col min="1593" max="1593" width="7.21875" style="220" customWidth="1"/>
    <col min="1594" max="1828" width="8.88671875" style="220"/>
    <col min="1829" max="1829" width="2.44140625" style="220" customWidth="1"/>
    <col min="1830" max="1830" width="2.33203125" style="220" customWidth="1"/>
    <col min="1831" max="1831" width="1.109375" style="220" customWidth="1"/>
    <col min="1832" max="1832" width="22.6640625" style="220" customWidth="1"/>
    <col min="1833" max="1833" width="1.21875" style="220" customWidth="1"/>
    <col min="1834" max="1835" width="11.77734375" style="220" customWidth="1"/>
    <col min="1836" max="1836" width="1.77734375" style="220" customWidth="1"/>
    <col min="1837" max="1837" width="6.88671875" style="220" customWidth="1"/>
    <col min="1838" max="1838" width="4.44140625" style="220" customWidth="1"/>
    <col min="1839" max="1839" width="3.6640625" style="220" customWidth="1"/>
    <col min="1840" max="1840" width="0.77734375" style="220" customWidth="1"/>
    <col min="1841" max="1841" width="3.33203125" style="220" customWidth="1"/>
    <col min="1842" max="1842" width="3.6640625" style="220" customWidth="1"/>
    <col min="1843" max="1843" width="3" style="220" customWidth="1"/>
    <col min="1844" max="1844" width="3.6640625" style="220" customWidth="1"/>
    <col min="1845" max="1845" width="3.109375" style="220" customWidth="1"/>
    <col min="1846" max="1846" width="1.88671875" style="220" customWidth="1"/>
    <col min="1847" max="1848" width="2.21875" style="220" customWidth="1"/>
    <col min="1849" max="1849" width="7.21875" style="220" customWidth="1"/>
    <col min="1850" max="2084" width="8.88671875" style="220"/>
    <col min="2085" max="2085" width="2.44140625" style="220" customWidth="1"/>
    <col min="2086" max="2086" width="2.33203125" style="220" customWidth="1"/>
    <col min="2087" max="2087" width="1.109375" style="220" customWidth="1"/>
    <col min="2088" max="2088" width="22.6640625" style="220" customWidth="1"/>
    <col min="2089" max="2089" width="1.21875" style="220" customWidth="1"/>
    <col min="2090" max="2091" width="11.77734375" style="220" customWidth="1"/>
    <col min="2092" max="2092" width="1.77734375" style="220" customWidth="1"/>
    <col min="2093" max="2093" width="6.88671875" style="220" customWidth="1"/>
    <col min="2094" max="2094" width="4.44140625" style="220" customWidth="1"/>
    <col min="2095" max="2095" width="3.6640625" style="220" customWidth="1"/>
    <col min="2096" max="2096" width="0.77734375" style="220" customWidth="1"/>
    <col min="2097" max="2097" width="3.33203125" style="220" customWidth="1"/>
    <col min="2098" max="2098" width="3.6640625" style="220" customWidth="1"/>
    <col min="2099" max="2099" width="3" style="220" customWidth="1"/>
    <col min="2100" max="2100" width="3.6640625" style="220" customWidth="1"/>
    <col min="2101" max="2101" width="3.109375" style="220" customWidth="1"/>
    <col min="2102" max="2102" width="1.88671875" style="220" customWidth="1"/>
    <col min="2103" max="2104" width="2.21875" style="220" customWidth="1"/>
    <col min="2105" max="2105" width="7.21875" style="220" customWidth="1"/>
    <col min="2106" max="2340" width="8.88671875" style="220"/>
    <col min="2341" max="2341" width="2.44140625" style="220" customWidth="1"/>
    <col min="2342" max="2342" width="2.33203125" style="220" customWidth="1"/>
    <col min="2343" max="2343" width="1.109375" style="220" customWidth="1"/>
    <col min="2344" max="2344" width="22.6640625" style="220" customWidth="1"/>
    <col min="2345" max="2345" width="1.21875" style="220" customWidth="1"/>
    <col min="2346" max="2347" width="11.77734375" style="220" customWidth="1"/>
    <col min="2348" max="2348" width="1.77734375" style="220" customWidth="1"/>
    <col min="2349" max="2349" width="6.88671875" style="220" customWidth="1"/>
    <col min="2350" max="2350" width="4.44140625" style="220" customWidth="1"/>
    <col min="2351" max="2351" width="3.6640625" style="220" customWidth="1"/>
    <col min="2352" max="2352" width="0.77734375" style="220" customWidth="1"/>
    <col min="2353" max="2353" width="3.33203125" style="220" customWidth="1"/>
    <col min="2354" max="2354" width="3.6640625" style="220" customWidth="1"/>
    <col min="2355" max="2355" width="3" style="220" customWidth="1"/>
    <col min="2356" max="2356" width="3.6640625" style="220" customWidth="1"/>
    <col min="2357" max="2357" width="3.109375" style="220" customWidth="1"/>
    <col min="2358" max="2358" width="1.88671875" style="220" customWidth="1"/>
    <col min="2359" max="2360" width="2.21875" style="220" customWidth="1"/>
    <col min="2361" max="2361" width="7.21875" style="220" customWidth="1"/>
    <col min="2362" max="2596" width="8.88671875" style="220"/>
    <col min="2597" max="2597" width="2.44140625" style="220" customWidth="1"/>
    <col min="2598" max="2598" width="2.33203125" style="220" customWidth="1"/>
    <col min="2599" max="2599" width="1.109375" style="220" customWidth="1"/>
    <col min="2600" max="2600" width="22.6640625" style="220" customWidth="1"/>
    <col min="2601" max="2601" width="1.21875" style="220" customWidth="1"/>
    <col min="2602" max="2603" width="11.77734375" style="220" customWidth="1"/>
    <col min="2604" max="2604" width="1.77734375" style="220" customWidth="1"/>
    <col min="2605" max="2605" width="6.88671875" style="220" customWidth="1"/>
    <col min="2606" max="2606" width="4.44140625" style="220" customWidth="1"/>
    <col min="2607" max="2607" width="3.6640625" style="220" customWidth="1"/>
    <col min="2608" max="2608" width="0.77734375" style="220" customWidth="1"/>
    <col min="2609" max="2609" width="3.33203125" style="220" customWidth="1"/>
    <col min="2610" max="2610" width="3.6640625" style="220" customWidth="1"/>
    <col min="2611" max="2611" width="3" style="220" customWidth="1"/>
    <col min="2612" max="2612" width="3.6640625" style="220" customWidth="1"/>
    <col min="2613" max="2613" width="3.109375" style="220" customWidth="1"/>
    <col min="2614" max="2614" width="1.88671875" style="220" customWidth="1"/>
    <col min="2615" max="2616" width="2.21875" style="220" customWidth="1"/>
    <col min="2617" max="2617" width="7.21875" style="220" customWidth="1"/>
    <col min="2618" max="2852" width="8.88671875" style="220"/>
    <col min="2853" max="2853" width="2.44140625" style="220" customWidth="1"/>
    <col min="2854" max="2854" width="2.33203125" style="220" customWidth="1"/>
    <col min="2855" max="2855" width="1.109375" style="220" customWidth="1"/>
    <col min="2856" max="2856" width="22.6640625" style="220" customWidth="1"/>
    <col min="2857" max="2857" width="1.21875" style="220" customWidth="1"/>
    <col min="2858" max="2859" width="11.77734375" style="220" customWidth="1"/>
    <col min="2860" max="2860" width="1.77734375" style="220" customWidth="1"/>
    <col min="2861" max="2861" width="6.88671875" style="220" customWidth="1"/>
    <col min="2862" max="2862" width="4.44140625" style="220" customWidth="1"/>
    <col min="2863" max="2863" width="3.6640625" style="220" customWidth="1"/>
    <col min="2864" max="2864" width="0.77734375" style="220" customWidth="1"/>
    <col min="2865" max="2865" width="3.33203125" style="220" customWidth="1"/>
    <col min="2866" max="2866" width="3.6640625" style="220" customWidth="1"/>
    <col min="2867" max="2867" width="3" style="220" customWidth="1"/>
    <col min="2868" max="2868" width="3.6640625" style="220" customWidth="1"/>
    <col min="2869" max="2869" width="3.109375" style="220" customWidth="1"/>
    <col min="2870" max="2870" width="1.88671875" style="220" customWidth="1"/>
    <col min="2871" max="2872" width="2.21875" style="220" customWidth="1"/>
    <col min="2873" max="2873" width="7.21875" style="220" customWidth="1"/>
    <col min="2874" max="3108" width="8.88671875" style="220"/>
    <col min="3109" max="3109" width="2.44140625" style="220" customWidth="1"/>
    <col min="3110" max="3110" width="2.33203125" style="220" customWidth="1"/>
    <col min="3111" max="3111" width="1.109375" style="220" customWidth="1"/>
    <col min="3112" max="3112" width="22.6640625" style="220" customWidth="1"/>
    <col min="3113" max="3113" width="1.21875" style="220" customWidth="1"/>
    <col min="3114" max="3115" width="11.77734375" style="220" customWidth="1"/>
    <col min="3116" max="3116" width="1.77734375" style="220" customWidth="1"/>
    <col min="3117" max="3117" width="6.88671875" style="220" customWidth="1"/>
    <col min="3118" max="3118" width="4.44140625" style="220" customWidth="1"/>
    <col min="3119" max="3119" width="3.6640625" style="220" customWidth="1"/>
    <col min="3120" max="3120" width="0.77734375" style="220" customWidth="1"/>
    <col min="3121" max="3121" width="3.33203125" style="220" customWidth="1"/>
    <col min="3122" max="3122" width="3.6640625" style="220" customWidth="1"/>
    <col min="3123" max="3123" width="3" style="220" customWidth="1"/>
    <col min="3124" max="3124" width="3.6640625" style="220" customWidth="1"/>
    <col min="3125" max="3125" width="3.109375" style="220" customWidth="1"/>
    <col min="3126" max="3126" width="1.88671875" style="220" customWidth="1"/>
    <col min="3127" max="3128" width="2.21875" style="220" customWidth="1"/>
    <col min="3129" max="3129" width="7.21875" style="220" customWidth="1"/>
    <col min="3130" max="3364" width="8.88671875" style="220"/>
    <col min="3365" max="3365" width="2.44140625" style="220" customWidth="1"/>
    <col min="3366" max="3366" width="2.33203125" style="220" customWidth="1"/>
    <col min="3367" max="3367" width="1.109375" style="220" customWidth="1"/>
    <col min="3368" max="3368" width="22.6640625" style="220" customWidth="1"/>
    <col min="3369" max="3369" width="1.21875" style="220" customWidth="1"/>
    <col min="3370" max="3371" width="11.77734375" style="220" customWidth="1"/>
    <col min="3372" max="3372" width="1.77734375" style="220" customWidth="1"/>
    <col min="3373" max="3373" width="6.88671875" style="220" customWidth="1"/>
    <col min="3374" max="3374" width="4.44140625" style="220" customWidth="1"/>
    <col min="3375" max="3375" width="3.6640625" style="220" customWidth="1"/>
    <col min="3376" max="3376" width="0.77734375" style="220" customWidth="1"/>
    <col min="3377" max="3377" width="3.33203125" style="220" customWidth="1"/>
    <col min="3378" max="3378" width="3.6640625" style="220" customWidth="1"/>
    <col min="3379" max="3379" width="3" style="220" customWidth="1"/>
    <col min="3380" max="3380" width="3.6640625" style="220" customWidth="1"/>
    <col min="3381" max="3381" width="3.109375" style="220" customWidth="1"/>
    <col min="3382" max="3382" width="1.88671875" style="220" customWidth="1"/>
    <col min="3383" max="3384" width="2.21875" style="220" customWidth="1"/>
    <col min="3385" max="3385" width="7.21875" style="220" customWidth="1"/>
    <col min="3386" max="3620" width="8.88671875" style="220"/>
    <col min="3621" max="3621" width="2.44140625" style="220" customWidth="1"/>
    <col min="3622" max="3622" width="2.33203125" style="220" customWidth="1"/>
    <col min="3623" max="3623" width="1.109375" style="220" customWidth="1"/>
    <col min="3624" max="3624" width="22.6640625" style="220" customWidth="1"/>
    <col min="3625" max="3625" width="1.21875" style="220" customWidth="1"/>
    <col min="3626" max="3627" width="11.77734375" style="220" customWidth="1"/>
    <col min="3628" max="3628" width="1.77734375" style="220" customWidth="1"/>
    <col min="3629" max="3629" width="6.88671875" style="220" customWidth="1"/>
    <col min="3630" max="3630" width="4.44140625" style="220" customWidth="1"/>
    <col min="3631" max="3631" width="3.6640625" style="220" customWidth="1"/>
    <col min="3632" max="3632" width="0.77734375" style="220" customWidth="1"/>
    <col min="3633" max="3633" width="3.33203125" style="220" customWidth="1"/>
    <col min="3634" max="3634" width="3.6640625" style="220" customWidth="1"/>
    <col min="3635" max="3635" width="3" style="220" customWidth="1"/>
    <col min="3636" max="3636" width="3.6640625" style="220" customWidth="1"/>
    <col min="3637" max="3637" width="3.109375" style="220" customWidth="1"/>
    <col min="3638" max="3638" width="1.88671875" style="220" customWidth="1"/>
    <col min="3639" max="3640" width="2.21875" style="220" customWidth="1"/>
    <col min="3641" max="3641" width="7.21875" style="220" customWidth="1"/>
    <col min="3642" max="3876" width="8.88671875" style="220"/>
    <col min="3877" max="3877" width="2.44140625" style="220" customWidth="1"/>
    <col min="3878" max="3878" width="2.33203125" style="220" customWidth="1"/>
    <col min="3879" max="3879" width="1.109375" style="220" customWidth="1"/>
    <col min="3880" max="3880" width="22.6640625" style="220" customWidth="1"/>
    <col min="3881" max="3881" width="1.21875" style="220" customWidth="1"/>
    <col min="3882" max="3883" width="11.77734375" style="220" customWidth="1"/>
    <col min="3884" max="3884" width="1.77734375" style="220" customWidth="1"/>
    <col min="3885" max="3885" width="6.88671875" style="220" customWidth="1"/>
    <col min="3886" max="3886" width="4.44140625" style="220" customWidth="1"/>
    <col min="3887" max="3887" width="3.6640625" style="220" customWidth="1"/>
    <col min="3888" max="3888" width="0.77734375" style="220" customWidth="1"/>
    <col min="3889" max="3889" width="3.33203125" style="220" customWidth="1"/>
    <col min="3890" max="3890" width="3.6640625" style="220" customWidth="1"/>
    <col min="3891" max="3891" width="3" style="220" customWidth="1"/>
    <col min="3892" max="3892" width="3.6640625" style="220" customWidth="1"/>
    <col min="3893" max="3893" width="3.109375" style="220" customWidth="1"/>
    <col min="3894" max="3894" width="1.88671875" style="220" customWidth="1"/>
    <col min="3895" max="3896" width="2.21875" style="220" customWidth="1"/>
    <col min="3897" max="3897" width="7.21875" style="220" customWidth="1"/>
    <col min="3898" max="4132" width="8.88671875" style="220"/>
    <col min="4133" max="4133" width="2.44140625" style="220" customWidth="1"/>
    <col min="4134" max="4134" width="2.33203125" style="220" customWidth="1"/>
    <col min="4135" max="4135" width="1.109375" style="220" customWidth="1"/>
    <col min="4136" max="4136" width="22.6640625" style="220" customWidth="1"/>
    <col min="4137" max="4137" width="1.21875" style="220" customWidth="1"/>
    <col min="4138" max="4139" width="11.77734375" style="220" customWidth="1"/>
    <col min="4140" max="4140" width="1.77734375" style="220" customWidth="1"/>
    <col min="4141" max="4141" width="6.88671875" style="220" customWidth="1"/>
    <col min="4142" max="4142" width="4.44140625" style="220" customWidth="1"/>
    <col min="4143" max="4143" width="3.6640625" style="220" customWidth="1"/>
    <col min="4144" max="4144" width="0.77734375" style="220" customWidth="1"/>
    <col min="4145" max="4145" width="3.33203125" style="220" customWidth="1"/>
    <col min="4146" max="4146" width="3.6640625" style="220" customWidth="1"/>
    <col min="4147" max="4147" width="3" style="220" customWidth="1"/>
    <col min="4148" max="4148" width="3.6640625" style="220" customWidth="1"/>
    <col min="4149" max="4149" width="3.109375" style="220" customWidth="1"/>
    <col min="4150" max="4150" width="1.88671875" style="220" customWidth="1"/>
    <col min="4151" max="4152" width="2.21875" style="220" customWidth="1"/>
    <col min="4153" max="4153" width="7.21875" style="220" customWidth="1"/>
    <col min="4154" max="4388" width="8.88671875" style="220"/>
    <col min="4389" max="4389" width="2.44140625" style="220" customWidth="1"/>
    <col min="4390" max="4390" width="2.33203125" style="220" customWidth="1"/>
    <col min="4391" max="4391" width="1.109375" style="220" customWidth="1"/>
    <col min="4392" max="4392" width="22.6640625" style="220" customWidth="1"/>
    <col min="4393" max="4393" width="1.21875" style="220" customWidth="1"/>
    <col min="4394" max="4395" width="11.77734375" style="220" customWidth="1"/>
    <col min="4396" max="4396" width="1.77734375" style="220" customWidth="1"/>
    <col min="4397" max="4397" width="6.88671875" style="220" customWidth="1"/>
    <col min="4398" max="4398" width="4.44140625" style="220" customWidth="1"/>
    <col min="4399" max="4399" width="3.6640625" style="220" customWidth="1"/>
    <col min="4400" max="4400" width="0.77734375" style="220" customWidth="1"/>
    <col min="4401" max="4401" width="3.33203125" style="220" customWidth="1"/>
    <col min="4402" max="4402" width="3.6640625" style="220" customWidth="1"/>
    <col min="4403" max="4403" width="3" style="220" customWidth="1"/>
    <col min="4404" max="4404" width="3.6640625" style="220" customWidth="1"/>
    <col min="4405" max="4405" width="3.109375" style="220" customWidth="1"/>
    <col min="4406" max="4406" width="1.88671875" style="220" customWidth="1"/>
    <col min="4407" max="4408" width="2.21875" style="220" customWidth="1"/>
    <col min="4409" max="4409" width="7.21875" style="220" customWidth="1"/>
    <col min="4410" max="4644" width="8.88671875" style="220"/>
    <col min="4645" max="4645" width="2.44140625" style="220" customWidth="1"/>
    <col min="4646" max="4646" width="2.33203125" style="220" customWidth="1"/>
    <col min="4647" max="4647" width="1.109375" style="220" customWidth="1"/>
    <col min="4648" max="4648" width="22.6640625" style="220" customWidth="1"/>
    <col min="4649" max="4649" width="1.21875" style="220" customWidth="1"/>
    <col min="4650" max="4651" width="11.77734375" style="220" customWidth="1"/>
    <col min="4652" max="4652" width="1.77734375" style="220" customWidth="1"/>
    <col min="4653" max="4653" width="6.88671875" style="220" customWidth="1"/>
    <col min="4654" max="4654" width="4.44140625" style="220" customWidth="1"/>
    <col min="4655" max="4655" width="3.6640625" style="220" customWidth="1"/>
    <col min="4656" max="4656" width="0.77734375" style="220" customWidth="1"/>
    <col min="4657" max="4657" width="3.33203125" style="220" customWidth="1"/>
    <col min="4658" max="4658" width="3.6640625" style="220" customWidth="1"/>
    <col min="4659" max="4659" width="3" style="220" customWidth="1"/>
    <col min="4660" max="4660" width="3.6640625" style="220" customWidth="1"/>
    <col min="4661" max="4661" width="3.109375" style="220" customWidth="1"/>
    <col min="4662" max="4662" width="1.88671875" style="220" customWidth="1"/>
    <col min="4663" max="4664" width="2.21875" style="220" customWidth="1"/>
    <col min="4665" max="4665" width="7.21875" style="220" customWidth="1"/>
    <col min="4666" max="4900" width="8.88671875" style="220"/>
    <col min="4901" max="4901" width="2.44140625" style="220" customWidth="1"/>
    <col min="4902" max="4902" width="2.33203125" style="220" customWidth="1"/>
    <col min="4903" max="4903" width="1.109375" style="220" customWidth="1"/>
    <col min="4904" max="4904" width="22.6640625" style="220" customWidth="1"/>
    <col min="4905" max="4905" width="1.21875" style="220" customWidth="1"/>
    <col min="4906" max="4907" width="11.77734375" style="220" customWidth="1"/>
    <col min="4908" max="4908" width="1.77734375" style="220" customWidth="1"/>
    <col min="4909" max="4909" width="6.88671875" style="220" customWidth="1"/>
    <col min="4910" max="4910" width="4.44140625" style="220" customWidth="1"/>
    <col min="4911" max="4911" width="3.6640625" style="220" customWidth="1"/>
    <col min="4912" max="4912" width="0.77734375" style="220" customWidth="1"/>
    <col min="4913" max="4913" width="3.33203125" style="220" customWidth="1"/>
    <col min="4914" max="4914" width="3.6640625" style="220" customWidth="1"/>
    <col min="4915" max="4915" width="3" style="220" customWidth="1"/>
    <col min="4916" max="4916" width="3.6640625" style="220" customWidth="1"/>
    <col min="4917" max="4917" width="3.109375" style="220" customWidth="1"/>
    <col min="4918" max="4918" width="1.88671875" style="220" customWidth="1"/>
    <col min="4919" max="4920" width="2.21875" style="220" customWidth="1"/>
    <col min="4921" max="4921" width="7.21875" style="220" customWidth="1"/>
    <col min="4922" max="5156" width="8.88671875" style="220"/>
    <col min="5157" max="5157" width="2.44140625" style="220" customWidth="1"/>
    <col min="5158" max="5158" width="2.33203125" style="220" customWidth="1"/>
    <col min="5159" max="5159" width="1.109375" style="220" customWidth="1"/>
    <col min="5160" max="5160" width="22.6640625" style="220" customWidth="1"/>
    <col min="5161" max="5161" width="1.21875" style="220" customWidth="1"/>
    <col min="5162" max="5163" width="11.77734375" style="220" customWidth="1"/>
    <col min="5164" max="5164" width="1.77734375" style="220" customWidth="1"/>
    <col min="5165" max="5165" width="6.88671875" style="220" customWidth="1"/>
    <col min="5166" max="5166" width="4.44140625" style="220" customWidth="1"/>
    <col min="5167" max="5167" width="3.6640625" style="220" customWidth="1"/>
    <col min="5168" max="5168" width="0.77734375" style="220" customWidth="1"/>
    <col min="5169" max="5169" width="3.33203125" style="220" customWidth="1"/>
    <col min="5170" max="5170" width="3.6640625" style="220" customWidth="1"/>
    <col min="5171" max="5171" width="3" style="220" customWidth="1"/>
    <col min="5172" max="5172" width="3.6640625" style="220" customWidth="1"/>
    <col min="5173" max="5173" width="3.109375" style="220" customWidth="1"/>
    <col min="5174" max="5174" width="1.88671875" style="220" customWidth="1"/>
    <col min="5175" max="5176" width="2.21875" style="220" customWidth="1"/>
    <col min="5177" max="5177" width="7.21875" style="220" customWidth="1"/>
    <col min="5178" max="5412" width="8.88671875" style="220"/>
    <col min="5413" max="5413" width="2.44140625" style="220" customWidth="1"/>
    <col min="5414" max="5414" width="2.33203125" style="220" customWidth="1"/>
    <col min="5415" max="5415" width="1.109375" style="220" customWidth="1"/>
    <col min="5416" max="5416" width="22.6640625" style="220" customWidth="1"/>
    <col min="5417" max="5417" width="1.21875" style="220" customWidth="1"/>
    <col min="5418" max="5419" width="11.77734375" style="220" customWidth="1"/>
    <col min="5420" max="5420" width="1.77734375" style="220" customWidth="1"/>
    <col min="5421" max="5421" width="6.88671875" style="220" customWidth="1"/>
    <col min="5422" max="5422" width="4.44140625" style="220" customWidth="1"/>
    <col min="5423" max="5423" width="3.6640625" style="220" customWidth="1"/>
    <col min="5424" max="5424" width="0.77734375" style="220" customWidth="1"/>
    <col min="5425" max="5425" width="3.33203125" style="220" customWidth="1"/>
    <col min="5426" max="5426" width="3.6640625" style="220" customWidth="1"/>
    <col min="5427" max="5427" width="3" style="220" customWidth="1"/>
    <col min="5428" max="5428" width="3.6640625" style="220" customWidth="1"/>
    <col min="5429" max="5429" width="3.109375" style="220" customWidth="1"/>
    <col min="5430" max="5430" width="1.88671875" style="220" customWidth="1"/>
    <col min="5431" max="5432" width="2.21875" style="220" customWidth="1"/>
    <col min="5433" max="5433" width="7.21875" style="220" customWidth="1"/>
    <col min="5434" max="5668" width="8.88671875" style="220"/>
    <col min="5669" max="5669" width="2.44140625" style="220" customWidth="1"/>
    <col min="5670" max="5670" width="2.33203125" style="220" customWidth="1"/>
    <col min="5671" max="5671" width="1.109375" style="220" customWidth="1"/>
    <col min="5672" max="5672" width="22.6640625" style="220" customWidth="1"/>
    <col min="5673" max="5673" width="1.21875" style="220" customWidth="1"/>
    <col min="5674" max="5675" width="11.77734375" style="220" customWidth="1"/>
    <col min="5676" max="5676" width="1.77734375" style="220" customWidth="1"/>
    <col min="5677" max="5677" width="6.88671875" style="220" customWidth="1"/>
    <col min="5678" max="5678" width="4.44140625" style="220" customWidth="1"/>
    <col min="5679" max="5679" width="3.6640625" style="220" customWidth="1"/>
    <col min="5680" max="5680" width="0.77734375" style="220" customWidth="1"/>
    <col min="5681" max="5681" width="3.33203125" style="220" customWidth="1"/>
    <col min="5682" max="5682" width="3.6640625" style="220" customWidth="1"/>
    <col min="5683" max="5683" width="3" style="220" customWidth="1"/>
    <col min="5684" max="5684" width="3.6640625" style="220" customWidth="1"/>
    <col min="5685" max="5685" width="3.109375" style="220" customWidth="1"/>
    <col min="5686" max="5686" width="1.88671875" style="220" customWidth="1"/>
    <col min="5687" max="5688" width="2.21875" style="220" customWidth="1"/>
    <col min="5689" max="5689" width="7.21875" style="220" customWidth="1"/>
    <col min="5690" max="5924" width="8.88671875" style="220"/>
    <col min="5925" max="5925" width="2.44140625" style="220" customWidth="1"/>
    <col min="5926" max="5926" width="2.33203125" style="220" customWidth="1"/>
    <col min="5927" max="5927" width="1.109375" style="220" customWidth="1"/>
    <col min="5928" max="5928" width="22.6640625" style="220" customWidth="1"/>
    <col min="5929" max="5929" width="1.21875" style="220" customWidth="1"/>
    <col min="5930" max="5931" width="11.77734375" style="220" customWidth="1"/>
    <col min="5932" max="5932" width="1.77734375" style="220" customWidth="1"/>
    <col min="5933" max="5933" width="6.88671875" style="220" customWidth="1"/>
    <col min="5934" max="5934" width="4.44140625" style="220" customWidth="1"/>
    <col min="5935" max="5935" width="3.6640625" style="220" customWidth="1"/>
    <col min="5936" max="5936" width="0.77734375" style="220" customWidth="1"/>
    <col min="5937" max="5937" width="3.33203125" style="220" customWidth="1"/>
    <col min="5938" max="5938" width="3.6640625" style="220" customWidth="1"/>
    <col min="5939" max="5939" width="3" style="220" customWidth="1"/>
    <col min="5940" max="5940" width="3.6640625" style="220" customWidth="1"/>
    <col min="5941" max="5941" width="3.109375" style="220" customWidth="1"/>
    <col min="5942" max="5942" width="1.88671875" style="220" customWidth="1"/>
    <col min="5943" max="5944" width="2.21875" style="220" customWidth="1"/>
    <col min="5945" max="5945" width="7.21875" style="220" customWidth="1"/>
    <col min="5946" max="6180" width="8.88671875" style="220"/>
    <col min="6181" max="6181" width="2.44140625" style="220" customWidth="1"/>
    <col min="6182" max="6182" width="2.33203125" style="220" customWidth="1"/>
    <col min="6183" max="6183" width="1.109375" style="220" customWidth="1"/>
    <col min="6184" max="6184" width="22.6640625" style="220" customWidth="1"/>
    <col min="6185" max="6185" width="1.21875" style="220" customWidth="1"/>
    <col min="6186" max="6187" width="11.77734375" style="220" customWidth="1"/>
    <col min="6188" max="6188" width="1.77734375" style="220" customWidth="1"/>
    <col min="6189" max="6189" width="6.88671875" style="220" customWidth="1"/>
    <col min="6190" max="6190" width="4.44140625" style="220" customWidth="1"/>
    <col min="6191" max="6191" width="3.6640625" style="220" customWidth="1"/>
    <col min="6192" max="6192" width="0.77734375" style="220" customWidth="1"/>
    <col min="6193" max="6193" width="3.33203125" style="220" customWidth="1"/>
    <col min="6194" max="6194" width="3.6640625" style="220" customWidth="1"/>
    <col min="6195" max="6195" width="3" style="220" customWidth="1"/>
    <col min="6196" max="6196" width="3.6640625" style="220" customWidth="1"/>
    <col min="6197" max="6197" width="3.109375" style="220" customWidth="1"/>
    <col min="6198" max="6198" width="1.88671875" style="220" customWidth="1"/>
    <col min="6199" max="6200" width="2.21875" style="220" customWidth="1"/>
    <col min="6201" max="6201" width="7.21875" style="220" customWidth="1"/>
    <col min="6202" max="6436" width="8.88671875" style="220"/>
    <col min="6437" max="6437" width="2.44140625" style="220" customWidth="1"/>
    <col min="6438" max="6438" width="2.33203125" style="220" customWidth="1"/>
    <col min="6439" max="6439" width="1.109375" style="220" customWidth="1"/>
    <col min="6440" max="6440" width="22.6640625" style="220" customWidth="1"/>
    <col min="6441" max="6441" width="1.21875" style="220" customWidth="1"/>
    <col min="6442" max="6443" width="11.77734375" style="220" customWidth="1"/>
    <col min="6444" max="6444" width="1.77734375" style="220" customWidth="1"/>
    <col min="6445" max="6445" width="6.88671875" style="220" customWidth="1"/>
    <col min="6446" max="6446" width="4.44140625" style="220" customWidth="1"/>
    <col min="6447" max="6447" width="3.6640625" style="220" customWidth="1"/>
    <col min="6448" max="6448" width="0.77734375" style="220" customWidth="1"/>
    <col min="6449" max="6449" width="3.33203125" style="220" customWidth="1"/>
    <col min="6450" max="6450" width="3.6640625" style="220" customWidth="1"/>
    <col min="6451" max="6451" width="3" style="220" customWidth="1"/>
    <col min="6452" max="6452" width="3.6640625" style="220" customWidth="1"/>
    <col min="6453" max="6453" width="3.109375" style="220" customWidth="1"/>
    <col min="6454" max="6454" width="1.88671875" style="220" customWidth="1"/>
    <col min="6455" max="6456" width="2.21875" style="220" customWidth="1"/>
    <col min="6457" max="6457" width="7.21875" style="220" customWidth="1"/>
    <col min="6458" max="6692" width="8.88671875" style="220"/>
    <col min="6693" max="6693" width="2.44140625" style="220" customWidth="1"/>
    <col min="6694" max="6694" width="2.33203125" style="220" customWidth="1"/>
    <col min="6695" max="6695" width="1.109375" style="220" customWidth="1"/>
    <col min="6696" max="6696" width="22.6640625" style="220" customWidth="1"/>
    <col min="6697" max="6697" width="1.21875" style="220" customWidth="1"/>
    <col min="6698" max="6699" width="11.77734375" style="220" customWidth="1"/>
    <col min="6700" max="6700" width="1.77734375" style="220" customWidth="1"/>
    <col min="6701" max="6701" width="6.88671875" style="220" customWidth="1"/>
    <col min="6702" max="6702" width="4.44140625" style="220" customWidth="1"/>
    <col min="6703" max="6703" width="3.6640625" style="220" customWidth="1"/>
    <col min="6704" max="6704" width="0.77734375" style="220" customWidth="1"/>
    <col min="6705" max="6705" width="3.33203125" style="220" customWidth="1"/>
    <col min="6706" max="6706" width="3.6640625" style="220" customWidth="1"/>
    <col min="6707" max="6707" width="3" style="220" customWidth="1"/>
    <col min="6708" max="6708" width="3.6640625" style="220" customWidth="1"/>
    <col min="6709" max="6709" width="3.109375" style="220" customWidth="1"/>
    <col min="6710" max="6710" width="1.88671875" style="220" customWidth="1"/>
    <col min="6711" max="6712" width="2.21875" style="220" customWidth="1"/>
    <col min="6713" max="6713" width="7.21875" style="220" customWidth="1"/>
    <col min="6714" max="6948" width="8.88671875" style="220"/>
    <col min="6949" max="6949" width="2.44140625" style="220" customWidth="1"/>
    <col min="6950" max="6950" width="2.33203125" style="220" customWidth="1"/>
    <col min="6951" max="6951" width="1.109375" style="220" customWidth="1"/>
    <col min="6952" max="6952" width="22.6640625" style="220" customWidth="1"/>
    <col min="6953" max="6953" width="1.21875" style="220" customWidth="1"/>
    <col min="6954" max="6955" width="11.77734375" style="220" customWidth="1"/>
    <col min="6956" max="6956" width="1.77734375" style="220" customWidth="1"/>
    <col min="6957" max="6957" width="6.88671875" style="220" customWidth="1"/>
    <col min="6958" max="6958" width="4.44140625" style="220" customWidth="1"/>
    <col min="6959" max="6959" width="3.6640625" style="220" customWidth="1"/>
    <col min="6960" max="6960" width="0.77734375" style="220" customWidth="1"/>
    <col min="6961" max="6961" width="3.33203125" style="220" customWidth="1"/>
    <col min="6962" max="6962" width="3.6640625" style="220" customWidth="1"/>
    <col min="6963" max="6963" width="3" style="220" customWidth="1"/>
    <col min="6964" max="6964" width="3.6640625" style="220" customWidth="1"/>
    <col min="6965" max="6965" width="3.109375" style="220" customWidth="1"/>
    <col min="6966" max="6966" width="1.88671875" style="220" customWidth="1"/>
    <col min="6967" max="6968" width="2.21875" style="220" customWidth="1"/>
    <col min="6969" max="6969" width="7.21875" style="220" customWidth="1"/>
    <col min="6970" max="7204" width="8.88671875" style="220"/>
    <col min="7205" max="7205" width="2.44140625" style="220" customWidth="1"/>
    <col min="7206" max="7206" width="2.33203125" style="220" customWidth="1"/>
    <col min="7207" max="7207" width="1.109375" style="220" customWidth="1"/>
    <col min="7208" max="7208" width="22.6640625" style="220" customWidth="1"/>
    <col min="7209" max="7209" width="1.21875" style="220" customWidth="1"/>
    <col min="7210" max="7211" width="11.77734375" style="220" customWidth="1"/>
    <col min="7212" max="7212" width="1.77734375" style="220" customWidth="1"/>
    <col min="7213" max="7213" width="6.88671875" style="220" customWidth="1"/>
    <col min="7214" max="7214" width="4.44140625" style="220" customWidth="1"/>
    <col min="7215" max="7215" width="3.6640625" style="220" customWidth="1"/>
    <col min="7216" max="7216" width="0.77734375" style="220" customWidth="1"/>
    <col min="7217" max="7217" width="3.33203125" style="220" customWidth="1"/>
    <col min="7218" max="7218" width="3.6640625" style="220" customWidth="1"/>
    <col min="7219" max="7219" width="3" style="220" customWidth="1"/>
    <col min="7220" max="7220" width="3.6640625" style="220" customWidth="1"/>
    <col min="7221" max="7221" width="3.109375" style="220" customWidth="1"/>
    <col min="7222" max="7222" width="1.88671875" style="220" customWidth="1"/>
    <col min="7223" max="7224" width="2.21875" style="220" customWidth="1"/>
    <col min="7225" max="7225" width="7.21875" style="220" customWidth="1"/>
    <col min="7226" max="7460" width="8.88671875" style="220"/>
    <col min="7461" max="7461" width="2.44140625" style="220" customWidth="1"/>
    <col min="7462" max="7462" width="2.33203125" style="220" customWidth="1"/>
    <col min="7463" max="7463" width="1.109375" style="220" customWidth="1"/>
    <col min="7464" max="7464" width="22.6640625" style="220" customWidth="1"/>
    <col min="7465" max="7465" width="1.21875" style="220" customWidth="1"/>
    <col min="7466" max="7467" width="11.77734375" style="220" customWidth="1"/>
    <col min="7468" max="7468" width="1.77734375" style="220" customWidth="1"/>
    <col min="7469" max="7469" width="6.88671875" style="220" customWidth="1"/>
    <col min="7470" max="7470" width="4.44140625" style="220" customWidth="1"/>
    <col min="7471" max="7471" width="3.6640625" style="220" customWidth="1"/>
    <col min="7472" max="7472" width="0.77734375" style="220" customWidth="1"/>
    <col min="7473" max="7473" width="3.33203125" style="220" customWidth="1"/>
    <col min="7474" max="7474" width="3.6640625" style="220" customWidth="1"/>
    <col min="7475" max="7475" width="3" style="220" customWidth="1"/>
    <col min="7476" max="7476" width="3.6640625" style="220" customWidth="1"/>
    <col min="7477" max="7477" width="3.109375" style="220" customWidth="1"/>
    <col min="7478" max="7478" width="1.88671875" style="220" customWidth="1"/>
    <col min="7479" max="7480" width="2.21875" style="220" customWidth="1"/>
    <col min="7481" max="7481" width="7.21875" style="220" customWidth="1"/>
    <col min="7482" max="7716" width="8.88671875" style="220"/>
    <col min="7717" max="7717" width="2.44140625" style="220" customWidth="1"/>
    <col min="7718" max="7718" width="2.33203125" style="220" customWidth="1"/>
    <col min="7719" max="7719" width="1.109375" style="220" customWidth="1"/>
    <col min="7720" max="7720" width="22.6640625" style="220" customWidth="1"/>
    <col min="7721" max="7721" width="1.21875" style="220" customWidth="1"/>
    <col min="7722" max="7723" width="11.77734375" style="220" customWidth="1"/>
    <col min="7724" max="7724" width="1.77734375" style="220" customWidth="1"/>
    <col min="7725" max="7725" width="6.88671875" style="220" customWidth="1"/>
    <col min="7726" max="7726" width="4.44140625" style="220" customWidth="1"/>
    <col min="7727" max="7727" width="3.6640625" style="220" customWidth="1"/>
    <col min="7728" max="7728" width="0.77734375" style="220" customWidth="1"/>
    <col min="7729" max="7729" width="3.33203125" style="220" customWidth="1"/>
    <col min="7730" max="7730" width="3.6640625" style="220" customWidth="1"/>
    <col min="7731" max="7731" width="3" style="220" customWidth="1"/>
    <col min="7732" max="7732" width="3.6640625" style="220" customWidth="1"/>
    <col min="7733" max="7733" width="3.109375" style="220" customWidth="1"/>
    <col min="7734" max="7734" width="1.88671875" style="220" customWidth="1"/>
    <col min="7735" max="7736" width="2.21875" style="220" customWidth="1"/>
    <col min="7737" max="7737" width="7.21875" style="220" customWidth="1"/>
    <col min="7738" max="7972" width="8.88671875" style="220"/>
    <col min="7973" max="7973" width="2.44140625" style="220" customWidth="1"/>
    <col min="7974" max="7974" width="2.33203125" style="220" customWidth="1"/>
    <col min="7975" max="7975" width="1.109375" style="220" customWidth="1"/>
    <col min="7976" max="7976" width="22.6640625" style="220" customWidth="1"/>
    <col min="7977" max="7977" width="1.21875" style="220" customWidth="1"/>
    <col min="7978" max="7979" width="11.77734375" style="220" customWidth="1"/>
    <col min="7980" max="7980" width="1.77734375" style="220" customWidth="1"/>
    <col min="7981" max="7981" width="6.88671875" style="220" customWidth="1"/>
    <col min="7982" max="7982" width="4.44140625" style="220" customWidth="1"/>
    <col min="7983" max="7983" width="3.6640625" style="220" customWidth="1"/>
    <col min="7984" max="7984" width="0.77734375" style="220" customWidth="1"/>
    <col min="7985" max="7985" width="3.33203125" style="220" customWidth="1"/>
    <col min="7986" max="7986" width="3.6640625" style="220" customWidth="1"/>
    <col min="7987" max="7987" width="3" style="220" customWidth="1"/>
    <col min="7988" max="7988" width="3.6640625" style="220" customWidth="1"/>
    <col min="7989" max="7989" width="3.109375" style="220" customWidth="1"/>
    <col min="7990" max="7990" width="1.88671875" style="220" customWidth="1"/>
    <col min="7991" max="7992" width="2.21875" style="220" customWidth="1"/>
    <col min="7993" max="7993" width="7.21875" style="220" customWidth="1"/>
    <col min="7994" max="8228" width="8.88671875" style="220"/>
    <col min="8229" max="8229" width="2.44140625" style="220" customWidth="1"/>
    <col min="8230" max="8230" width="2.33203125" style="220" customWidth="1"/>
    <col min="8231" max="8231" width="1.109375" style="220" customWidth="1"/>
    <col min="8232" max="8232" width="22.6640625" style="220" customWidth="1"/>
    <col min="8233" max="8233" width="1.21875" style="220" customWidth="1"/>
    <col min="8234" max="8235" width="11.77734375" style="220" customWidth="1"/>
    <col min="8236" max="8236" width="1.77734375" style="220" customWidth="1"/>
    <col min="8237" max="8237" width="6.88671875" style="220" customWidth="1"/>
    <col min="8238" max="8238" width="4.44140625" style="220" customWidth="1"/>
    <col min="8239" max="8239" width="3.6640625" style="220" customWidth="1"/>
    <col min="8240" max="8240" width="0.77734375" style="220" customWidth="1"/>
    <col min="8241" max="8241" width="3.33203125" style="220" customWidth="1"/>
    <col min="8242" max="8242" width="3.6640625" style="220" customWidth="1"/>
    <col min="8243" max="8243" width="3" style="220" customWidth="1"/>
    <col min="8244" max="8244" width="3.6640625" style="220" customWidth="1"/>
    <col min="8245" max="8245" width="3.109375" style="220" customWidth="1"/>
    <col min="8246" max="8246" width="1.88671875" style="220" customWidth="1"/>
    <col min="8247" max="8248" width="2.21875" style="220" customWidth="1"/>
    <col min="8249" max="8249" width="7.21875" style="220" customWidth="1"/>
    <col min="8250" max="8484" width="8.88671875" style="220"/>
    <col min="8485" max="8485" width="2.44140625" style="220" customWidth="1"/>
    <col min="8486" max="8486" width="2.33203125" style="220" customWidth="1"/>
    <col min="8487" max="8487" width="1.109375" style="220" customWidth="1"/>
    <col min="8488" max="8488" width="22.6640625" style="220" customWidth="1"/>
    <col min="8489" max="8489" width="1.21875" style="220" customWidth="1"/>
    <col min="8490" max="8491" width="11.77734375" style="220" customWidth="1"/>
    <col min="8492" max="8492" width="1.77734375" style="220" customWidth="1"/>
    <col min="8493" max="8493" width="6.88671875" style="220" customWidth="1"/>
    <col min="8494" max="8494" width="4.44140625" style="220" customWidth="1"/>
    <col min="8495" max="8495" width="3.6640625" style="220" customWidth="1"/>
    <col min="8496" max="8496" width="0.77734375" style="220" customWidth="1"/>
    <col min="8497" max="8497" width="3.33203125" style="220" customWidth="1"/>
    <col min="8498" max="8498" width="3.6640625" style="220" customWidth="1"/>
    <col min="8499" max="8499" width="3" style="220" customWidth="1"/>
    <col min="8500" max="8500" width="3.6640625" style="220" customWidth="1"/>
    <col min="8501" max="8501" width="3.109375" style="220" customWidth="1"/>
    <col min="8502" max="8502" width="1.88671875" style="220" customWidth="1"/>
    <col min="8503" max="8504" width="2.21875" style="220" customWidth="1"/>
    <col min="8505" max="8505" width="7.21875" style="220" customWidth="1"/>
    <col min="8506" max="8740" width="8.88671875" style="220"/>
    <col min="8741" max="8741" width="2.44140625" style="220" customWidth="1"/>
    <col min="8742" max="8742" width="2.33203125" style="220" customWidth="1"/>
    <col min="8743" max="8743" width="1.109375" style="220" customWidth="1"/>
    <col min="8744" max="8744" width="22.6640625" style="220" customWidth="1"/>
    <col min="8745" max="8745" width="1.21875" style="220" customWidth="1"/>
    <col min="8746" max="8747" width="11.77734375" style="220" customWidth="1"/>
    <col min="8748" max="8748" width="1.77734375" style="220" customWidth="1"/>
    <col min="8749" max="8749" width="6.88671875" style="220" customWidth="1"/>
    <col min="8750" max="8750" width="4.44140625" style="220" customWidth="1"/>
    <col min="8751" max="8751" width="3.6640625" style="220" customWidth="1"/>
    <col min="8752" max="8752" width="0.77734375" style="220" customWidth="1"/>
    <col min="8753" max="8753" width="3.33203125" style="220" customWidth="1"/>
    <col min="8754" max="8754" width="3.6640625" style="220" customWidth="1"/>
    <col min="8755" max="8755" width="3" style="220" customWidth="1"/>
    <col min="8756" max="8756" width="3.6640625" style="220" customWidth="1"/>
    <col min="8757" max="8757" width="3.109375" style="220" customWidth="1"/>
    <col min="8758" max="8758" width="1.88671875" style="220" customWidth="1"/>
    <col min="8759" max="8760" width="2.21875" style="220" customWidth="1"/>
    <col min="8761" max="8761" width="7.21875" style="220" customWidth="1"/>
    <col min="8762" max="8996" width="8.88671875" style="220"/>
    <col min="8997" max="8997" width="2.44140625" style="220" customWidth="1"/>
    <col min="8998" max="8998" width="2.33203125" style="220" customWidth="1"/>
    <col min="8999" max="8999" width="1.109375" style="220" customWidth="1"/>
    <col min="9000" max="9000" width="22.6640625" style="220" customWidth="1"/>
    <col min="9001" max="9001" width="1.21875" style="220" customWidth="1"/>
    <col min="9002" max="9003" width="11.77734375" style="220" customWidth="1"/>
    <col min="9004" max="9004" width="1.77734375" style="220" customWidth="1"/>
    <col min="9005" max="9005" width="6.88671875" style="220" customWidth="1"/>
    <col min="9006" max="9006" width="4.44140625" style="220" customWidth="1"/>
    <col min="9007" max="9007" width="3.6640625" style="220" customWidth="1"/>
    <col min="9008" max="9008" width="0.77734375" style="220" customWidth="1"/>
    <col min="9009" max="9009" width="3.33203125" style="220" customWidth="1"/>
    <col min="9010" max="9010" width="3.6640625" style="220" customWidth="1"/>
    <col min="9011" max="9011" width="3" style="220" customWidth="1"/>
    <col min="9012" max="9012" width="3.6640625" style="220" customWidth="1"/>
    <col min="9013" max="9013" width="3.109375" style="220" customWidth="1"/>
    <col min="9014" max="9014" width="1.88671875" style="220" customWidth="1"/>
    <col min="9015" max="9016" width="2.21875" style="220" customWidth="1"/>
    <col min="9017" max="9017" width="7.21875" style="220" customWidth="1"/>
    <col min="9018" max="9252" width="8.88671875" style="220"/>
    <col min="9253" max="9253" width="2.44140625" style="220" customWidth="1"/>
    <col min="9254" max="9254" width="2.33203125" style="220" customWidth="1"/>
    <col min="9255" max="9255" width="1.109375" style="220" customWidth="1"/>
    <col min="9256" max="9256" width="22.6640625" style="220" customWidth="1"/>
    <col min="9257" max="9257" width="1.21875" style="220" customWidth="1"/>
    <col min="9258" max="9259" width="11.77734375" style="220" customWidth="1"/>
    <col min="9260" max="9260" width="1.77734375" style="220" customWidth="1"/>
    <col min="9261" max="9261" width="6.88671875" style="220" customWidth="1"/>
    <col min="9262" max="9262" width="4.44140625" style="220" customWidth="1"/>
    <col min="9263" max="9263" width="3.6640625" style="220" customWidth="1"/>
    <col min="9264" max="9264" width="0.77734375" style="220" customWidth="1"/>
    <col min="9265" max="9265" width="3.33203125" style="220" customWidth="1"/>
    <col min="9266" max="9266" width="3.6640625" style="220" customWidth="1"/>
    <col min="9267" max="9267" width="3" style="220" customWidth="1"/>
    <col min="9268" max="9268" width="3.6640625" style="220" customWidth="1"/>
    <col min="9269" max="9269" width="3.109375" style="220" customWidth="1"/>
    <col min="9270" max="9270" width="1.88671875" style="220" customWidth="1"/>
    <col min="9271" max="9272" width="2.21875" style="220" customWidth="1"/>
    <col min="9273" max="9273" width="7.21875" style="220" customWidth="1"/>
    <col min="9274" max="9508" width="8.88671875" style="220"/>
    <col min="9509" max="9509" width="2.44140625" style="220" customWidth="1"/>
    <col min="9510" max="9510" width="2.33203125" style="220" customWidth="1"/>
    <col min="9511" max="9511" width="1.109375" style="220" customWidth="1"/>
    <col min="9512" max="9512" width="22.6640625" style="220" customWidth="1"/>
    <col min="9513" max="9513" width="1.21875" style="220" customWidth="1"/>
    <col min="9514" max="9515" width="11.77734375" style="220" customWidth="1"/>
    <col min="9516" max="9516" width="1.77734375" style="220" customWidth="1"/>
    <col min="9517" max="9517" width="6.88671875" style="220" customWidth="1"/>
    <col min="9518" max="9518" width="4.44140625" style="220" customWidth="1"/>
    <col min="9519" max="9519" width="3.6640625" style="220" customWidth="1"/>
    <col min="9520" max="9520" width="0.77734375" style="220" customWidth="1"/>
    <col min="9521" max="9521" width="3.33203125" style="220" customWidth="1"/>
    <col min="9522" max="9522" width="3.6640625" style="220" customWidth="1"/>
    <col min="9523" max="9523" width="3" style="220" customWidth="1"/>
    <col min="9524" max="9524" width="3.6640625" style="220" customWidth="1"/>
    <col min="9525" max="9525" width="3.109375" style="220" customWidth="1"/>
    <col min="9526" max="9526" width="1.88671875" style="220" customWidth="1"/>
    <col min="9527" max="9528" width="2.21875" style="220" customWidth="1"/>
    <col min="9529" max="9529" width="7.21875" style="220" customWidth="1"/>
    <col min="9530" max="9764" width="8.88671875" style="220"/>
    <col min="9765" max="9765" width="2.44140625" style="220" customWidth="1"/>
    <col min="9766" max="9766" width="2.33203125" style="220" customWidth="1"/>
    <col min="9767" max="9767" width="1.109375" style="220" customWidth="1"/>
    <col min="9768" max="9768" width="22.6640625" style="220" customWidth="1"/>
    <col min="9769" max="9769" width="1.21875" style="220" customWidth="1"/>
    <col min="9770" max="9771" width="11.77734375" style="220" customWidth="1"/>
    <col min="9772" max="9772" width="1.77734375" style="220" customWidth="1"/>
    <col min="9773" max="9773" width="6.88671875" style="220" customWidth="1"/>
    <col min="9774" max="9774" width="4.44140625" style="220" customWidth="1"/>
    <col min="9775" max="9775" width="3.6640625" style="220" customWidth="1"/>
    <col min="9776" max="9776" width="0.77734375" style="220" customWidth="1"/>
    <col min="9777" max="9777" width="3.33203125" style="220" customWidth="1"/>
    <col min="9778" max="9778" width="3.6640625" style="220" customWidth="1"/>
    <col min="9779" max="9779" width="3" style="220" customWidth="1"/>
    <col min="9780" max="9780" width="3.6640625" style="220" customWidth="1"/>
    <col min="9781" max="9781" width="3.109375" style="220" customWidth="1"/>
    <col min="9782" max="9782" width="1.88671875" style="220" customWidth="1"/>
    <col min="9783" max="9784" width="2.21875" style="220" customWidth="1"/>
    <col min="9785" max="9785" width="7.21875" style="220" customWidth="1"/>
    <col min="9786" max="10020" width="8.88671875" style="220"/>
    <col min="10021" max="10021" width="2.44140625" style="220" customWidth="1"/>
    <col min="10022" max="10022" width="2.33203125" style="220" customWidth="1"/>
    <col min="10023" max="10023" width="1.109375" style="220" customWidth="1"/>
    <col min="10024" max="10024" width="22.6640625" style="220" customWidth="1"/>
    <col min="10025" max="10025" width="1.21875" style="220" customWidth="1"/>
    <col min="10026" max="10027" width="11.77734375" style="220" customWidth="1"/>
    <col min="10028" max="10028" width="1.77734375" style="220" customWidth="1"/>
    <col min="10029" max="10029" width="6.88671875" style="220" customWidth="1"/>
    <col min="10030" max="10030" width="4.44140625" style="220" customWidth="1"/>
    <col min="10031" max="10031" width="3.6640625" style="220" customWidth="1"/>
    <col min="10032" max="10032" width="0.77734375" style="220" customWidth="1"/>
    <col min="10033" max="10033" width="3.33203125" style="220" customWidth="1"/>
    <col min="10034" max="10034" width="3.6640625" style="220" customWidth="1"/>
    <col min="10035" max="10035" width="3" style="220" customWidth="1"/>
    <col min="10036" max="10036" width="3.6640625" style="220" customWidth="1"/>
    <col min="10037" max="10037" width="3.109375" style="220" customWidth="1"/>
    <col min="10038" max="10038" width="1.88671875" style="220" customWidth="1"/>
    <col min="10039" max="10040" width="2.21875" style="220" customWidth="1"/>
    <col min="10041" max="10041" width="7.21875" style="220" customWidth="1"/>
    <col min="10042" max="10276" width="8.88671875" style="220"/>
    <col min="10277" max="10277" width="2.44140625" style="220" customWidth="1"/>
    <col min="10278" max="10278" width="2.33203125" style="220" customWidth="1"/>
    <col min="10279" max="10279" width="1.109375" style="220" customWidth="1"/>
    <col min="10280" max="10280" width="22.6640625" style="220" customWidth="1"/>
    <col min="10281" max="10281" width="1.21875" style="220" customWidth="1"/>
    <col min="10282" max="10283" width="11.77734375" style="220" customWidth="1"/>
    <col min="10284" max="10284" width="1.77734375" style="220" customWidth="1"/>
    <col min="10285" max="10285" width="6.88671875" style="220" customWidth="1"/>
    <col min="10286" max="10286" width="4.44140625" style="220" customWidth="1"/>
    <col min="10287" max="10287" width="3.6640625" style="220" customWidth="1"/>
    <col min="10288" max="10288" width="0.77734375" style="220" customWidth="1"/>
    <col min="10289" max="10289" width="3.33203125" style="220" customWidth="1"/>
    <col min="10290" max="10290" width="3.6640625" style="220" customWidth="1"/>
    <col min="10291" max="10291" width="3" style="220" customWidth="1"/>
    <col min="10292" max="10292" width="3.6640625" style="220" customWidth="1"/>
    <col min="10293" max="10293" width="3.109375" style="220" customWidth="1"/>
    <col min="10294" max="10294" width="1.88671875" style="220" customWidth="1"/>
    <col min="10295" max="10296" width="2.21875" style="220" customWidth="1"/>
    <col min="10297" max="10297" width="7.21875" style="220" customWidth="1"/>
    <col min="10298" max="10532" width="8.88671875" style="220"/>
    <col min="10533" max="10533" width="2.44140625" style="220" customWidth="1"/>
    <col min="10534" max="10534" width="2.33203125" style="220" customWidth="1"/>
    <col min="10535" max="10535" width="1.109375" style="220" customWidth="1"/>
    <col min="10536" max="10536" width="22.6640625" style="220" customWidth="1"/>
    <col min="10537" max="10537" width="1.21875" style="220" customWidth="1"/>
    <col min="10538" max="10539" width="11.77734375" style="220" customWidth="1"/>
    <col min="10540" max="10540" width="1.77734375" style="220" customWidth="1"/>
    <col min="10541" max="10541" width="6.88671875" style="220" customWidth="1"/>
    <col min="10542" max="10542" width="4.44140625" style="220" customWidth="1"/>
    <col min="10543" max="10543" width="3.6640625" style="220" customWidth="1"/>
    <col min="10544" max="10544" width="0.77734375" style="220" customWidth="1"/>
    <col min="10545" max="10545" width="3.33203125" style="220" customWidth="1"/>
    <col min="10546" max="10546" width="3.6640625" style="220" customWidth="1"/>
    <col min="10547" max="10547" width="3" style="220" customWidth="1"/>
    <col min="10548" max="10548" width="3.6640625" style="220" customWidth="1"/>
    <col min="10549" max="10549" width="3.109375" style="220" customWidth="1"/>
    <col min="10550" max="10550" width="1.88671875" style="220" customWidth="1"/>
    <col min="10551" max="10552" width="2.21875" style="220" customWidth="1"/>
    <col min="10553" max="10553" width="7.21875" style="220" customWidth="1"/>
    <col min="10554" max="10788" width="8.88671875" style="220"/>
    <col min="10789" max="10789" width="2.44140625" style="220" customWidth="1"/>
    <col min="10790" max="10790" width="2.33203125" style="220" customWidth="1"/>
    <col min="10791" max="10791" width="1.109375" style="220" customWidth="1"/>
    <col min="10792" max="10792" width="22.6640625" style="220" customWidth="1"/>
    <col min="10793" max="10793" width="1.21875" style="220" customWidth="1"/>
    <col min="10794" max="10795" width="11.77734375" style="220" customWidth="1"/>
    <col min="10796" max="10796" width="1.77734375" style="220" customWidth="1"/>
    <col min="10797" max="10797" width="6.88671875" style="220" customWidth="1"/>
    <col min="10798" max="10798" width="4.44140625" style="220" customWidth="1"/>
    <col min="10799" max="10799" width="3.6640625" style="220" customWidth="1"/>
    <col min="10800" max="10800" width="0.77734375" style="220" customWidth="1"/>
    <col min="10801" max="10801" width="3.33203125" style="220" customWidth="1"/>
    <col min="10802" max="10802" width="3.6640625" style="220" customWidth="1"/>
    <col min="10803" max="10803" width="3" style="220" customWidth="1"/>
    <col min="10804" max="10804" width="3.6640625" style="220" customWidth="1"/>
    <col min="10805" max="10805" width="3.109375" style="220" customWidth="1"/>
    <col min="10806" max="10806" width="1.88671875" style="220" customWidth="1"/>
    <col min="10807" max="10808" width="2.21875" style="220" customWidth="1"/>
    <col min="10809" max="10809" width="7.21875" style="220" customWidth="1"/>
    <col min="10810" max="11044" width="8.88671875" style="220"/>
    <col min="11045" max="11045" width="2.44140625" style="220" customWidth="1"/>
    <col min="11046" max="11046" width="2.33203125" style="220" customWidth="1"/>
    <col min="11047" max="11047" width="1.109375" style="220" customWidth="1"/>
    <col min="11048" max="11048" width="22.6640625" style="220" customWidth="1"/>
    <col min="11049" max="11049" width="1.21875" style="220" customWidth="1"/>
    <col min="11050" max="11051" width="11.77734375" style="220" customWidth="1"/>
    <col min="11052" max="11052" width="1.77734375" style="220" customWidth="1"/>
    <col min="11053" max="11053" width="6.88671875" style="220" customWidth="1"/>
    <col min="11054" max="11054" width="4.44140625" style="220" customWidth="1"/>
    <col min="11055" max="11055" width="3.6640625" style="220" customWidth="1"/>
    <col min="11056" max="11056" width="0.77734375" style="220" customWidth="1"/>
    <col min="11057" max="11057" width="3.33203125" style="220" customWidth="1"/>
    <col min="11058" max="11058" width="3.6640625" style="220" customWidth="1"/>
    <col min="11059" max="11059" width="3" style="220" customWidth="1"/>
    <col min="11060" max="11060" width="3.6640625" style="220" customWidth="1"/>
    <col min="11061" max="11061" width="3.109375" style="220" customWidth="1"/>
    <col min="11062" max="11062" width="1.88671875" style="220" customWidth="1"/>
    <col min="11063" max="11064" width="2.21875" style="220" customWidth="1"/>
    <col min="11065" max="11065" width="7.21875" style="220" customWidth="1"/>
    <col min="11066" max="11300" width="8.88671875" style="220"/>
    <col min="11301" max="11301" width="2.44140625" style="220" customWidth="1"/>
    <col min="11302" max="11302" width="2.33203125" style="220" customWidth="1"/>
    <col min="11303" max="11303" width="1.109375" style="220" customWidth="1"/>
    <col min="11304" max="11304" width="22.6640625" style="220" customWidth="1"/>
    <col min="11305" max="11305" width="1.21875" style="220" customWidth="1"/>
    <col min="11306" max="11307" width="11.77734375" style="220" customWidth="1"/>
    <col min="11308" max="11308" width="1.77734375" style="220" customWidth="1"/>
    <col min="11309" max="11309" width="6.88671875" style="220" customWidth="1"/>
    <col min="11310" max="11310" width="4.44140625" style="220" customWidth="1"/>
    <col min="11311" max="11311" width="3.6640625" style="220" customWidth="1"/>
    <col min="11312" max="11312" width="0.77734375" style="220" customWidth="1"/>
    <col min="11313" max="11313" width="3.33203125" style="220" customWidth="1"/>
    <col min="11314" max="11314" width="3.6640625" style="220" customWidth="1"/>
    <col min="11315" max="11315" width="3" style="220" customWidth="1"/>
    <col min="11316" max="11316" width="3.6640625" style="220" customWidth="1"/>
    <col min="11317" max="11317" width="3.109375" style="220" customWidth="1"/>
    <col min="11318" max="11318" width="1.88671875" style="220" customWidth="1"/>
    <col min="11319" max="11320" width="2.21875" style="220" customWidth="1"/>
    <col min="11321" max="11321" width="7.21875" style="220" customWidth="1"/>
    <col min="11322" max="11556" width="8.88671875" style="220"/>
    <col min="11557" max="11557" width="2.44140625" style="220" customWidth="1"/>
    <col min="11558" max="11558" width="2.33203125" style="220" customWidth="1"/>
    <col min="11559" max="11559" width="1.109375" style="220" customWidth="1"/>
    <col min="11560" max="11560" width="22.6640625" style="220" customWidth="1"/>
    <col min="11561" max="11561" width="1.21875" style="220" customWidth="1"/>
    <col min="11562" max="11563" width="11.77734375" style="220" customWidth="1"/>
    <col min="11564" max="11564" width="1.77734375" style="220" customWidth="1"/>
    <col min="11565" max="11565" width="6.88671875" style="220" customWidth="1"/>
    <col min="11566" max="11566" width="4.44140625" style="220" customWidth="1"/>
    <col min="11567" max="11567" width="3.6640625" style="220" customWidth="1"/>
    <col min="11568" max="11568" width="0.77734375" style="220" customWidth="1"/>
    <col min="11569" max="11569" width="3.33203125" style="220" customWidth="1"/>
    <col min="11570" max="11570" width="3.6640625" style="220" customWidth="1"/>
    <col min="11571" max="11571" width="3" style="220" customWidth="1"/>
    <col min="11572" max="11572" width="3.6640625" style="220" customWidth="1"/>
    <col min="11573" max="11573" width="3.109375" style="220" customWidth="1"/>
    <col min="11574" max="11574" width="1.88671875" style="220" customWidth="1"/>
    <col min="11575" max="11576" width="2.21875" style="220" customWidth="1"/>
    <col min="11577" max="11577" width="7.21875" style="220" customWidth="1"/>
    <col min="11578" max="11812" width="8.88671875" style="220"/>
    <col min="11813" max="11813" width="2.44140625" style="220" customWidth="1"/>
    <col min="11814" max="11814" width="2.33203125" style="220" customWidth="1"/>
    <col min="11815" max="11815" width="1.109375" style="220" customWidth="1"/>
    <col min="11816" max="11816" width="22.6640625" style="220" customWidth="1"/>
    <col min="11817" max="11817" width="1.21875" style="220" customWidth="1"/>
    <col min="11818" max="11819" width="11.77734375" style="220" customWidth="1"/>
    <col min="11820" max="11820" width="1.77734375" style="220" customWidth="1"/>
    <col min="11821" max="11821" width="6.88671875" style="220" customWidth="1"/>
    <col min="11822" max="11822" width="4.44140625" style="220" customWidth="1"/>
    <col min="11823" max="11823" width="3.6640625" style="220" customWidth="1"/>
    <col min="11824" max="11824" width="0.77734375" style="220" customWidth="1"/>
    <col min="11825" max="11825" width="3.33203125" style="220" customWidth="1"/>
    <col min="11826" max="11826" width="3.6640625" style="220" customWidth="1"/>
    <col min="11827" max="11827" width="3" style="220" customWidth="1"/>
    <col min="11828" max="11828" width="3.6640625" style="220" customWidth="1"/>
    <col min="11829" max="11829" width="3.109375" style="220" customWidth="1"/>
    <col min="11830" max="11830" width="1.88671875" style="220" customWidth="1"/>
    <col min="11831" max="11832" width="2.21875" style="220" customWidth="1"/>
    <col min="11833" max="11833" width="7.21875" style="220" customWidth="1"/>
    <col min="11834" max="12068" width="8.88671875" style="220"/>
    <col min="12069" max="12069" width="2.44140625" style="220" customWidth="1"/>
    <col min="12070" max="12070" width="2.33203125" style="220" customWidth="1"/>
    <col min="12071" max="12071" width="1.109375" style="220" customWidth="1"/>
    <col min="12072" max="12072" width="22.6640625" style="220" customWidth="1"/>
    <col min="12073" max="12073" width="1.21875" style="220" customWidth="1"/>
    <col min="12074" max="12075" width="11.77734375" style="220" customWidth="1"/>
    <col min="12076" max="12076" width="1.77734375" style="220" customWidth="1"/>
    <col min="12077" max="12077" width="6.88671875" style="220" customWidth="1"/>
    <col min="12078" max="12078" width="4.44140625" style="220" customWidth="1"/>
    <col min="12079" max="12079" width="3.6640625" style="220" customWidth="1"/>
    <col min="12080" max="12080" width="0.77734375" style="220" customWidth="1"/>
    <col min="12081" max="12081" width="3.33203125" style="220" customWidth="1"/>
    <col min="12082" max="12082" width="3.6640625" style="220" customWidth="1"/>
    <col min="12083" max="12083" width="3" style="220" customWidth="1"/>
    <col min="12084" max="12084" width="3.6640625" style="220" customWidth="1"/>
    <col min="12085" max="12085" width="3.109375" style="220" customWidth="1"/>
    <col min="12086" max="12086" width="1.88671875" style="220" customWidth="1"/>
    <col min="12087" max="12088" width="2.21875" style="220" customWidth="1"/>
    <col min="12089" max="12089" width="7.21875" style="220" customWidth="1"/>
    <col min="12090" max="12324" width="8.88671875" style="220"/>
    <col min="12325" max="12325" width="2.44140625" style="220" customWidth="1"/>
    <col min="12326" max="12326" width="2.33203125" style="220" customWidth="1"/>
    <col min="12327" max="12327" width="1.109375" style="220" customWidth="1"/>
    <col min="12328" max="12328" width="22.6640625" style="220" customWidth="1"/>
    <col min="12329" max="12329" width="1.21875" style="220" customWidth="1"/>
    <col min="12330" max="12331" width="11.77734375" style="220" customWidth="1"/>
    <col min="12332" max="12332" width="1.77734375" style="220" customWidth="1"/>
    <col min="12333" max="12333" width="6.88671875" style="220" customWidth="1"/>
    <col min="12334" max="12334" width="4.44140625" style="220" customWidth="1"/>
    <col min="12335" max="12335" width="3.6640625" style="220" customWidth="1"/>
    <col min="12336" max="12336" width="0.77734375" style="220" customWidth="1"/>
    <col min="12337" max="12337" width="3.33203125" style="220" customWidth="1"/>
    <col min="12338" max="12338" width="3.6640625" style="220" customWidth="1"/>
    <col min="12339" max="12339" width="3" style="220" customWidth="1"/>
    <col min="12340" max="12340" width="3.6640625" style="220" customWidth="1"/>
    <col min="12341" max="12341" width="3.109375" style="220" customWidth="1"/>
    <col min="12342" max="12342" width="1.88671875" style="220" customWidth="1"/>
    <col min="12343" max="12344" width="2.21875" style="220" customWidth="1"/>
    <col min="12345" max="12345" width="7.21875" style="220" customWidth="1"/>
    <col min="12346" max="12580" width="8.88671875" style="220"/>
    <col min="12581" max="12581" width="2.44140625" style="220" customWidth="1"/>
    <col min="12582" max="12582" width="2.33203125" style="220" customWidth="1"/>
    <col min="12583" max="12583" width="1.109375" style="220" customWidth="1"/>
    <col min="12584" max="12584" width="22.6640625" style="220" customWidth="1"/>
    <col min="12585" max="12585" width="1.21875" style="220" customWidth="1"/>
    <col min="12586" max="12587" width="11.77734375" style="220" customWidth="1"/>
    <col min="12588" max="12588" width="1.77734375" style="220" customWidth="1"/>
    <col min="12589" max="12589" width="6.88671875" style="220" customWidth="1"/>
    <col min="12590" max="12590" width="4.44140625" style="220" customWidth="1"/>
    <col min="12591" max="12591" width="3.6640625" style="220" customWidth="1"/>
    <col min="12592" max="12592" width="0.77734375" style="220" customWidth="1"/>
    <col min="12593" max="12593" width="3.33203125" style="220" customWidth="1"/>
    <col min="12594" max="12594" width="3.6640625" style="220" customWidth="1"/>
    <col min="12595" max="12595" width="3" style="220" customWidth="1"/>
    <col min="12596" max="12596" width="3.6640625" style="220" customWidth="1"/>
    <col min="12597" max="12597" width="3.109375" style="220" customWidth="1"/>
    <col min="12598" max="12598" width="1.88671875" style="220" customWidth="1"/>
    <col min="12599" max="12600" width="2.21875" style="220" customWidth="1"/>
    <col min="12601" max="12601" width="7.21875" style="220" customWidth="1"/>
    <col min="12602" max="12836" width="8.88671875" style="220"/>
    <col min="12837" max="12837" width="2.44140625" style="220" customWidth="1"/>
    <col min="12838" max="12838" width="2.33203125" style="220" customWidth="1"/>
    <col min="12839" max="12839" width="1.109375" style="220" customWidth="1"/>
    <col min="12840" max="12840" width="22.6640625" style="220" customWidth="1"/>
    <col min="12841" max="12841" width="1.21875" style="220" customWidth="1"/>
    <col min="12842" max="12843" width="11.77734375" style="220" customWidth="1"/>
    <col min="12844" max="12844" width="1.77734375" style="220" customWidth="1"/>
    <col min="12845" max="12845" width="6.88671875" style="220" customWidth="1"/>
    <col min="12846" max="12846" width="4.44140625" style="220" customWidth="1"/>
    <col min="12847" max="12847" width="3.6640625" style="220" customWidth="1"/>
    <col min="12848" max="12848" width="0.77734375" style="220" customWidth="1"/>
    <col min="12849" max="12849" width="3.33203125" style="220" customWidth="1"/>
    <col min="12850" max="12850" width="3.6640625" style="220" customWidth="1"/>
    <col min="12851" max="12851" width="3" style="220" customWidth="1"/>
    <col min="12852" max="12852" width="3.6640625" style="220" customWidth="1"/>
    <col min="12853" max="12853" width="3.109375" style="220" customWidth="1"/>
    <col min="12854" max="12854" width="1.88671875" style="220" customWidth="1"/>
    <col min="12855" max="12856" width="2.21875" style="220" customWidth="1"/>
    <col min="12857" max="12857" width="7.21875" style="220" customWidth="1"/>
    <col min="12858" max="13092" width="8.88671875" style="220"/>
    <col min="13093" max="13093" width="2.44140625" style="220" customWidth="1"/>
    <col min="13094" max="13094" width="2.33203125" style="220" customWidth="1"/>
    <col min="13095" max="13095" width="1.109375" style="220" customWidth="1"/>
    <col min="13096" max="13096" width="22.6640625" style="220" customWidth="1"/>
    <col min="13097" max="13097" width="1.21875" style="220" customWidth="1"/>
    <col min="13098" max="13099" width="11.77734375" style="220" customWidth="1"/>
    <col min="13100" max="13100" width="1.77734375" style="220" customWidth="1"/>
    <col min="13101" max="13101" width="6.88671875" style="220" customWidth="1"/>
    <col min="13102" max="13102" width="4.44140625" style="220" customWidth="1"/>
    <col min="13103" max="13103" width="3.6640625" style="220" customWidth="1"/>
    <col min="13104" max="13104" width="0.77734375" style="220" customWidth="1"/>
    <col min="13105" max="13105" width="3.33203125" style="220" customWidth="1"/>
    <col min="13106" max="13106" width="3.6640625" style="220" customWidth="1"/>
    <col min="13107" max="13107" width="3" style="220" customWidth="1"/>
    <col min="13108" max="13108" width="3.6640625" style="220" customWidth="1"/>
    <col min="13109" max="13109" width="3.109375" style="220" customWidth="1"/>
    <col min="13110" max="13110" width="1.88671875" style="220" customWidth="1"/>
    <col min="13111" max="13112" width="2.21875" style="220" customWidth="1"/>
    <col min="13113" max="13113" width="7.21875" style="220" customWidth="1"/>
    <col min="13114" max="13348" width="8.88671875" style="220"/>
    <col min="13349" max="13349" width="2.44140625" style="220" customWidth="1"/>
    <col min="13350" max="13350" width="2.33203125" style="220" customWidth="1"/>
    <col min="13351" max="13351" width="1.109375" style="220" customWidth="1"/>
    <col min="13352" max="13352" width="22.6640625" style="220" customWidth="1"/>
    <col min="13353" max="13353" width="1.21875" style="220" customWidth="1"/>
    <col min="13354" max="13355" width="11.77734375" style="220" customWidth="1"/>
    <col min="13356" max="13356" width="1.77734375" style="220" customWidth="1"/>
    <col min="13357" max="13357" width="6.88671875" style="220" customWidth="1"/>
    <col min="13358" max="13358" width="4.44140625" style="220" customWidth="1"/>
    <col min="13359" max="13359" width="3.6640625" style="220" customWidth="1"/>
    <col min="13360" max="13360" width="0.77734375" style="220" customWidth="1"/>
    <col min="13361" max="13361" width="3.33203125" style="220" customWidth="1"/>
    <col min="13362" max="13362" width="3.6640625" style="220" customWidth="1"/>
    <col min="13363" max="13363" width="3" style="220" customWidth="1"/>
    <col min="13364" max="13364" width="3.6640625" style="220" customWidth="1"/>
    <col min="13365" max="13365" width="3.109375" style="220" customWidth="1"/>
    <col min="13366" max="13366" width="1.88671875" style="220" customWidth="1"/>
    <col min="13367" max="13368" width="2.21875" style="220" customWidth="1"/>
    <col min="13369" max="13369" width="7.21875" style="220" customWidth="1"/>
    <col min="13370" max="13604" width="8.88671875" style="220"/>
    <col min="13605" max="13605" width="2.44140625" style="220" customWidth="1"/>
    <col min="13606" max="13606" width="2.33203125" style="220" customWidth="1"/>
    <col min="13607" max="13607" width="1.109375" style="220" customWidth="1"/>
    <col min="13608" max="13608" width="22.6640625" style="220" customWidth="1"/>
    <col min="13609" max="13609" width="1.21875" style="220" customWidth="1"/>
    <col min="13610" max="13611" width="11.77734375" style="220" customWidth="1"/>
    <col min="13612" max="13612" width="1.77734375" style="220" customWidth="1"/>
    <col min="13613" max="13613" width="6.88671875" style="220" customWidth="1"/>
    <col min="13614" max="13614" width="4.44140625" style="220" customWidth="1"/>
    <col min="13615" max="13615" width="3.6640625" style="220" customWidth="1"/>
    <col min="13616" max="13616" width="0.77734375" style="220" customWidth="1"/>
    <col min="13617" max="13617" width="3.33203125" style="220" customWidth="1"/>
    <col min="13618" max="13618" width="3.6640625" style="220" customWidth="1"/>
    <col min="13619" max="13619" width="3" style="220" customWidth="1"/>
    <col min="13620" max="13620" width="3.6640625" style="220" customWidth="1"/>
    <col min="13621" max="13621" width="3.109375" style="220" customWidth="1"/>
    <col min="13622" max="13622" width="1.88671875" style="220" customWidth="1"/>
    <col min="13623" max="13624" width="2.21875" style="220" customWidth="1"/>
    <col min="13625" max="13625" width="7.21875" style="220" customWidth="1"/>
    <col min="13626" max="13860" width="8.88671875" style="220"/>
    <col min="13861" max="13861" width="2.44140625" style="220" customWidth="1"/>
    <col min="13862" max="13862" width="2.33203125" style="220" customWidth="1"/>
    <col min="13863" max="13863" width="1.109375" style="220" customWidth="1"/>
    <col min="13864" max="13864" width="22.6640625" style="220" customWidth="1"/>
    <col min="13865" max="13865" width="1.21875" style="220" customWidth="1"/>
    <col min="13866" max="13867" width="11.77734375" style="220" customWidth="1"/>
    <col min="13868" max="13868" width="1.77734375" style="220" customWidth="1"/>
    <col min="13869" max="13869" width="6.88671875" style="220" customWidth="1"/>
    <col min="13870" max="13870" width="4.44140625" style="220" customWidth="1"/>
    <col min="13871" max="13871" width="3.6640625" style="220" customWidth="1"/>
    <col min="13872" max="13872" width="0.77734375" style="220" customWidth="1"/>
    <col min="13873" max="13873" width="3.33203125" style="220" customWidth="1"/>
    <col min="13874" max="13874" width="3.6640625" style="220" customWidth="1"/>
    <col min="13875" max="13875" width="3" style="220" customWidth="1"/>
    <col min="13876" max="13876" width="3.6640625" style="220" customWidth="1"/>
    <col min="13877" max="13877" width="3.109375" style="220" customWidth="1"/>
    <col min="13878" max="13878" width="1.88671875" style="220" customWidth="1"/>
    <col min="13879" max="13880" width="2.21875" style="220" customWidth="1"/>
    <col min="13881" max="13881" width="7.21875" style="220" customWidth="1"/>
    <col min="13882" max="14116" width="8.88671875" style="220"/>
    <col min="14117" max="14117" width="2.44140625" style="220" customWidth="1"/>
    <col min="14118" max="14118" width="2.33203125" style="220" customWidth="1"/>
    <col min="14119" max="14119" width="1.109375" style="220" customWidth="1"/>
    <col min="14120" max="14120" width="22.6640625" style="220" customWidth="1"/>
    <col min="14121" max="14121" width="1.21875" style="220" customWidth="1"/>
    <col min="14122" max="14123" width="11.77734375" style="220" customWidth="1"/>
    <col min="14124" max="14124" width="1.77734375" style="220" customWidth="1"/>
    <col min="14125" max="14125" width="6.88671875" style="220" customWidth="1"/>
    <col min="14126" max="14126" width="4.44140625" style="220" customWidth="1"/>
    <col min="14127" max="14127" width="3.6640625" style="220" customWidth="1"/>
    <col min="14128" max="14128" width="0.77734375" style="220" customWidth="1"/>
    <col min="14129" max="14129" width="3.33203125" style="220" customWidth="1"/>
    <col min="14130" max="14130" width="3.6640625" style="220" customWidth="1"/>
    <col min="14131" max="14131" width="3" style="220" customWidth="1"/>
    <col min="14132" max="14132" width="3.6640625" style="220" customWidth="1"/>
    <col min="14133" max="14133" width="3.109375" style="220" customWidth="1"/>
    <col min="14134" max="14134" width="1.88671875" style="220" customWidth="1"/>
    <col min="14135" max="14136" width="2.21875" style="220" customWidth="1"/>
    <col min="14137" max="14137" width="7.21875" style="220" customWidth="1"/>
    <col min="14138" max="14372" width="8.88671875" style="220"/>
    <col min="14373" max="14373" width="2.44140625" style="220" customWidth="1"/>
    <col min="14374" max="14374" width="2.33203125" style="220" customWidth="1"/>
    <col min="14375" max="14375" width="1.109375" style="220" customWidth="1"/>
    <col min="14376" max="14376" width="22.6640625" style="220" customWidth="1"/>
    <col min="14377" max="14377" width="1.21875" style="220" customWidth="1"/>
    <col min="14378" max="14379" width="11.77734375" style="220" customWidth="1"/>
    <col min="14380" max="14380" width="1.77734375" style="220" customWidth="1"/>
    <col min="14381" max="14381" width="6.88671875" style="220" customWidth="1"/>
    <col min="14382" max="14382" width="4.44140625" style="220" customWidth="1"/>
    <col min="14383" max="14383" width="3.6640625" style="220" customWidth="1"/>
    <col min="14384" max="14384" width="0.77734375" style="220" customWidth="1"/>
    <col min="14385" max="14385" width="3.33203125" style="220" customWidth="1"/>
    <col min="14386" max="14386" width="3.6640625" style="220" customWidth="1"/>
    <col min="14387" max="14387" width="3" style="220" customWidth="1"/>
    <col min="14388" max="14388" width="3.6640625" style="220" customWidth="1"/>
    <col min="14389" max="14389" width="3.109375" style="220" customWidth="1"/>
    <col min="14390" max="14390" width="1.88671875" style="220" customWidth="1"/>
    <col min="14391" max="14392" width="2.21875" style="220" customWidth="1"/>
    <col min="14393" max="14393" width="7.21875" style="220" customWidth="1"/>
    <col min="14394" max="14628" width="8.88671875" style="220"/>
    <col min="14629" max="14629" width="2.44140625" style="220" customWidth="1"/>
    <col min="14630" max="14630" width="2.33203125" style="220" customWidth="1"/>
    <col min="14631" max="14631" width="1.109375" style="220" customWidth="1"/>
    <col min="14632" max="14632" width="22.6640625" style="220" customWidth="1"/>
    <col min="14633" max="14633" width="1.21875" style="220" customWidth="1"/>
    <col min="14634" max="14635" width="11.77734375" style="220" customWidth="1"/>
    <col min="14636" max="14636" width="1.77734375" style="220" customWidth="1"/>
    <col min="14637" max="14637" width="6.88671875" style="220" customWidth="1"/>
    <col min="14638" max="14638" width="4.44140625" style="220" customWidth="1"/>
    <col min="14639" max="14639" width="3.6640625" style="220" customWidth="1"/>
    <col min="14640" max="14640" width="0.77734375" style="220" customWidth="1"/>
    <col min="14641" max="14641" width="3.33203125" style="220" customWidth="1"/>
    <col min="14642" max="14642" width="3.6640625" style="220" customWidth="1"/>
    <col min="14643" max="14643" width="3" style="220" customWidth="1"/>
    <col min="14644" max="14644" width="3.6640625" style="220" customWidth="1"/>
    <col min="14645" max="14645" width="3.109375" style="220" customWidth="1"/>
    <col min="14646" max="14646" width="1.88671875" style="220" customWidth="1"/>
    <col min="14647" max="14648" width="2.21875" style="220" customWidth="1"/>
    <col min="14649" max="14649" width="7.21875" style="220" customWidth="1"/>
    <col min="14650" max="14884" width="8.88671875" style="220"/>
    <col min="14885" max="14885" width="2.44140625" style="220" customWidth="1"/>
    <col min="14886" max="14886" width="2.33203125" style="220" customWidth="1"/>
    <col min="14887" max="14887" width="1.109375" style="220" customWidth="1"/>
    <col min="14888" max="14888" width="22.6640625" style="220" customWidth="1"/>
    <col min="14889" max="14889" width="1.21875" style="220" customWidth="1"/>
    <col min="14890" max="14891" width="11.77734375" style="220" customWidth="1"/>
    <col min="14892" max="14892" width="1.77734375" style="220" customWidth="1"/>
    <col min="14893" max="14893" width="6.88671875" style="220" customWidth="1"/>
    <col min="14894" max="14894" width="4.44140625" style="220" customWidth="1"/>
    <col min="14895" max="14895" width="3.6640625" style="220" customWidth="1"/>
    <col min="14896" max="14896" width="0.77734375" style="220" customWidth="1"/>
    <col min="14897" max="14897" width="3.33203125" style="220" customWidth="1"/>
    <col min="14898" max="14898" width="3.6640625" style="220" customWidth="1"/>
    <col min="14899" max="14899" width="3" style="220" customWidth="1"/>
    <col min="14900" max="14900" width="3.6640625" style="220" customWidth="1"/>
    <col min="14901" max="14901" width="3.109375" style="220" customWidth="1"/>
    <col min="14902" max="14902" width="1.88671875" style="220" customWidth="1"/>
    <col min="14903" max="14904" width="2.21875" style="220" customWidth="1"/>
    <col min="14905" max="14905" width="7.21875" style="220" customWidth="1"/>
    <col min="14906" max="15140" width="8.88671875" style="220"/>
    <col min="15141" max="15141" width="2.44140625" style="220" customWidth="1"/>
    <col min="15142" max="15142" width="2.33203125" style="220" customWidth="1"/>
    <col min="15143" max="15143" width="1.109375" style="220" customWidth="1"/>
    <col min="15144" max="15144" width="22.6640625" style="220" customWidth="1"/>
    <col min="15145" max="15145" width="1.21875" style="220" customWidth="1"/>
    <col min="15146" max="15147" width="11.77734375" style="220" customWidth="1"/>
    <col min="15148" max="15148" width="1.77734375" style="220" customWidth="1"/>
    <col min="15149" max="15149" width="6.88671875" style="220" customWidth="1"/>
    <col min="15150" max="15150" width="4.44140625" style="220" customWidth="1"/>
    <col min="15151" max="15151" width="3.6640625" style="220" customWidth="1"/>
    <col min="15152" max="15152" width="0.77734375" style="220" customWidth="1"/>
    <col min="15153" max="15153" width="3.33203125" style="220" customWidth="1"/>
    <col min="15154" max="15154" width="3.6640625" style="220" customWidth="1"/>
    <col min="15155" max="15155" width="3" style="220" customWidth="1"/>
    <col min="15156" max="15156" width="3.6640625" style="220" customWidth="1"/>
    <col min="15157" max="15157" width="3.109375" style="220" customWidth="1"/>
    <col min="15158" max="15158" width="1.88671875" style="220" customWidth="1"/>
    <col min="15159" max="15160" width="2.21875" style="220" customWidth="1"/>
    <col min="15161" max="15161" width="7.21875" style="220" customWidth="1"/>
    <col min="15162" max="15396" width="8.88671875" style="220"/>
    <col min="15397" max="15397" width="2.44140625" style="220" customWidth="1"/>
    <col min="15398" max="15398" width="2.33203125" style="220" customWidth="1"/>
    <col min="15399" max="15399" width="1.109375" style="220" customWidth="1"/>
    <col min="15400" max="15400" width="22.6640625" style="220" customWidth="1"/>
    <col min="15401" max="15401" width="1.21875" style="220" customWidth="1"/>
    <col min="15402" max="15403" width="11.77734375" style="220" customWidth="1"/>
    <col min="15404" max="15404" width="1.77734375" style="220" customWidth="1"/>
    <col min="15405" max="15405" width="6.88671875" style="220" customWidth="1"/>
    <col min="15406" max="15406" width="4.44140625" style="220" customWidth="1"/>
    <col min="15407" max="15407" width="3.6640625" style="220" customWidth="1"/>
    <col min="15408" max="15408" width="0.77734375" style="220" customWidth="1"/>
    <col min="15409" max="15409" width="3.33203125" style="220" customWidth="1"/>
    <col min="15410" max="15410" width="3.6640625" style="220" customWidth="1"/>
    <col min="15411" max="15411" width="3" style="220" customWidth="1"/>
    <col min="15412" max="15412" width="3.6640625" style="220" customWidth="1"/>
    <col min="15413" max="15413" width="3.109375" style="220" customWidth="1"/>
    <col min="15414" max="15414" width="1.88671875" style="220" customWidth="1"/>
    <col min="15415" max="15416" width="2.21875" style="220" customWidth="1"/>
    <col min="15417" max="15417" width="7.21875" style="220" customWidth="1"/>
    <col min="15418" max="15652" width="8.88671875" style="220"/>
    <col min="15653" max="15653" width="2.44140625" style="220" customWidth="1"/>
    <col min="15654" max="15654" width="2.33203125" style="220" customWidth="1"/>
    <col min="15655" max="15655" width="1.109375" style="220" customWidth="1"/>
    <col min="15656" max="15656" width="22.6640625" style="220" customWidth="1"/>
    <col min="15657" max="15657" width="1.21875" style="220" customWidth="1"/>
    <col min="15658" max="15659" width="11.77734375" style="220" customWidth="1"/>
    <col min="15660" max="15660" width="1.77734375" style="220" customWidth="1"/>
    <col min="15661" max="15661" width="6.88671875" style="220" customWidth="1"/>
    <col min="15662" max="15662" width="4.44140625" style="220" customWidth="1"/>
    <col min="15663" max="15663" width="3.6640625" style="220" customWidth="1"/>
    <col min="15664" max="15664" width="0.77734375" style="220" customWidth="1"/>
    <col min="15665" max="15665" width="3.33203125" style="220" customWidth="1"/>
    <col min="15666" max="15666" width="3.6640625" style="220" customWidth="1"/>
    <col min="15667" max="15667" width="3" style="220" customWidth="1"/>
    <col min="15668" max="15668" width="3.6640625" style="220" customWidth="1"/>
    <col min="15669" max="15669" width="3.109375" style="220" customWidth="1"/>
    <col min="15670" max="15670" width="1.88671875" style="220" customWidth="1"/>
    <col min="15671" max="15672" width="2.21875" style="220" customWidth="1"/>
    <col min="15673" max="15673" width="7.21875" style="220" customWidth="1"/>
    <col min="15674" max="15908" width="8.88671875" style="220"/>
    <col min="15909" max="15909" width="2.44140625" style="220" customWidth="1"/>
    <col min="15910" max="15910" width="2.33203125" style="220" customWidth="1"/>
    <col min="15911" max="15911" width="1.109375" style="220" customWidth="1"/>
    <col min="15912" max="15912" width="22.6640625" style="220" customWidth="1"/>
    <col min="15913" max="15913" width="1.21875" style="220" customWidth="1"/>
    <col min="15914" max="15915" width="11.77734375" style="220" customWidth="1"/>
    <col min="15916" max="15916" width="1.77734375" style="220" customWidth="1"/>
    <col min="15917" max="15917" width="6.88671875" style="220" customWidth="1"/>
    <col min="15918" max="15918" width="4.44140625" style="220" customWidth="1"/>
    <col min="15919" max="15919" width="3.6640625" style="220" customWidth="1"/>
    <col min="15920" max="15920" width="0.77734375" style="220" customWidth="1"/>
    <col min="15921" max="15921" width="3.33203125" style="220" customWidth="1"/>
    <col min="15922" max="15922" width="3.6640625" style="220" customWidth="1"/>
    <col min="15923" max="15923" width="3" style="220" customWidth="1"/>
    <col min="15924" max="15924" width="3.6640625" style="220" customWidth="1"/>
    <col min="15925" max="15925" width="3.109375" style="220" customWidth="1"/>
    <col min="15926" max="15926" width="1.88671875" style="220" customWidth="1"/>
    <col min="15927" max="15928" width="2.21875" style="220" customWidth="1"/>
    <col min="15929" max="15929" width="7.21875" style="220" customWidth="1"/>
    <col min="15930" max="16164" width="8.88671875" style="220"/>
    <col min="16165" max="16165" width="2.44140625" style="220" customWidth="1"/>
    <col min="16166" max="16166" width="2.33203125" style="220" customWidth="1"/>
    <col min="16167" max="16167" width="1.109375" style="220" customWidth="1"/>
    <col min="16168" max="16168" width="22.6640625" style="220" customWidth="1"/>
    <col min="16169" max="16169" width="1.21875" style="220" customWidth="1"/>
    <col min="16170" max="16171" width="11.77734375" style="220" customWidth="1"/>
    <col min="16172" max="16172" width="1.77734375" style="220" customWidth="1"/>
    <col min="16173" max="16173" width="6.88671875" style="220" customWidth="1"/>
    <col min="16174" max="16174" width="4.44140625" style="220" customWidth="1"/>
    <col min="16175" max="16175" width="3.6640625" style="220" customWidth="1"/>
    <col min="16176" max="16176" width="0.77734375" style="220" customWidth="1"/>
    <col min="16177" max="16177" width="3.33203125" style="220" customWidth="1"/>
    <col min="16178" max="16178" width="3.6640625" style="220" customWidth="1"/>
    <col min="16179" max="16179" width="3" style="220" customWidth="1"/>
    <col min="16180" max="16180" width="3.6640625" style="220" customWidth="1"/>
    <col min="16181" max="16181" width="3.109375" style="220" customWidth="1"/>
    <col min="16182" max="16182" width="1.88671875" style="220" customWidth="1"/>
    <col min="16183" max="16184" width="2.21875" style="220" customWidth="1"/>
    <col min="16185" max="16185" width="7.21875" style="220" customWidth="1"/>
    <col min="16186" max="16384" width="8.88671875" style="220"/>
  </cols>
  <sheetData>
    <row r="1" spans="2:76" ht="20.25" customHeight="1">
      <c r="B1" s="219" t="s">
        <v>2914</v>
      </c>
      <c r="BB1" s="219" t="s">
        <v>2914</v>
      </c>
    </row>
    <row r="2" spans="2:76" ht="12" customHeight="1">
      <c r="S2" s="222"/>
      <c r="T2" s="222"/>
      <c r="X2" s="222"/>
      <c r="AB2" s="541"/>
      <c r="BS2" s="222"/>
      <c r="BT2" s="222"/>
      <c r="BX2" s="222"/>
    </row>
    <row r="3" spans="2:76">
      <c r="R3" s="905"/>
      <c r="S3" s="947"/>
      <c r="T3" s="223" t="s">
        <v>2508</v>
      </c>
      <c r="U3" s="574"/>
      <c r="V3" s="223" t="s">
        <v>2509</v>
      </c>
      <c r="W3" s="574"/>
      <c r="X3" s="223" t="s">
        <v>2510</v>
      </c>
      <c r="BR3" s="905"/>
      <c r="BS3" s="905"/>
      <c r="BT3" s="223" t="s">
        <v>2508</v>
      </c>
      <c r="BU3" s="574"/>
      <c r="BV3" s="223" t="s">
        <v>2509</v>
      </c>
      <c r="BW3" s="574"/>
      <c r="BX3" s="223" t="s">
        <v>2510</v>
      </c>
    </row>
    <row r="4" spans="2:76">
      <c r="Q4" s="249"/>
      <c r="R4" s="249"/>
      <c r="S4" s="250"/>
      <c r="T4" s="223"/>
      <c r="U4" s="250"/>
      <c r="V4" s="223"/>
      <c r="W4" s="250"/>
      <c r="X4" s="223"/>
      <c r="BQ4" s="249"/>
      <c r="BR4" s="249"/>
      <c r="BS4" s="250"/>
      <c r="BT4" s="223"/>
      <c r="BU4" s="250"/>
      <c r="BV4" s="223"/>
      <c r="BW4" s="250"/>
      <c r="BX4" s="223"/>
    </row>
    <row r="5" spans="2:76" ht="12" customHeight="1">
      <c r="N5" s="220" t="s">
        <v>2528</v>
      </c>
      <c r="T5" s="224"/>
      <c r="U5" s="224"/>
      <c r="V5" s="224"/>
      <c r="W5" s="224"/>
      <c r="X5" s="224"/>
      <c r="BN5" s="220" t="s">
        <v>2528</v>
      </c>
      <c r="BT5" s="224"/>
      <c r="BU5" s="224"/>
      <c r="BV5" s="224"/>
      <c r="BW5" s="224"/>
      <c r="BX5" s="224"/>
    </row>
    <row r="6" spans="2:76" ht="22.8" customHeight="1">
      <c r="C6" s="220" t="s">
        <v>2511</v>
      </c>
      <c r="N6" s="1586" t="s">
        <v>2529</v>
      </c>
      <c r="O6" s="1591"/>
      <c r="P6" s="1587">
        <f>第1号!$L$9</f>
        <v>0</v>
      </c>
      <c r="Q6" s="1590"/>
      <c r="R6" s="1590"/>
      <c r="S6" s="1590"/>
      <c r="T6" s="1590"/>
      <c r="U6" s="1590"/>
      <c r="V6" s="1590"/>
      <c r="W6" s="1590"/>
      <c r="X6" s="1590"/>
      <c r="BC6" s="220" t="s">
        <v>2511</v>
      </c>
      <c r="BN6" s="1586" t="s">
        <v>2529</v>
      </c>
      <c r="BO6" s="1586"/>
      <c r="BP6" s="1587" t="s">
        <v>2750</v>
      </c>
      <c r="BQ6" s="1587"/>
      <c r="BR6" s="1587"/>
      <c r="BS6" s="1587"/>
      <c r="BT6" s="1587"/>
      <c r="BU6" s="1587"/>
      <c r="BV6" s="1587"/>
      <c r="BW6" s="1587"/>
      <c r="BX6" s="1587"/>
    </row>
    <row r="7" spans="2:76" ht="2.4" customHeight="1">
      <c r="C7" s="220" t="s">
        <v>2530</v>
      </c>
      <c r="E7" s="219"/>
      <c r="F7" s="219"/>
      <c r="G7" s="219"/>
      <c r="H7" s="219"/>
      <c r="I7" s="219"/>
      <c r="J7" s="219"/>
      <c r="O7" s="219"/>
      <c r="P7" s="226"/>
      <c r="Q7" s="226"/>
      <c r="R7" s="226"/>
      <c r="S7" s="226"/>
      <c r="T7" s="226"/>
      <c r="U7" s="226"/>
      <c r="V7" s="226"/>
      <c r="W7" s="226"/>
      <c r="X7" s="226"/>
      <c r="BC7" s="220" t="s">
        <v>2530</v>
      </c>
      <c r="BE7" s="219"/>
      <c r="BF7" s="219"/>
      <c r="BG7" s="219"/>
      <c r="BH7" s="219"/>
      <c r="BI7" s="219"/>
      <c r="BJ7" s="219"/>
      <c r="BO7" s="219"/>
      <c r="BP7" s="226"/>
      <c r="BQ7" s="226"/>
      <c r="BR7" s="226"/>
      <c r="BS7" s="226"/>
      <c r="BT7" s="226"/>
      <c r="BU7" s="226"/>
      <c r="BV7" s="226"/>
      <c r="BW7" s="226"/>
      <c r="BX7" s="226"/>
    </row>
    <row r="8" spans="2:76" ht="22.8" customHeight="1">
      <c r="B8" s="220" t="s">
        <v>2531</v>
      </c>
      <c r="C8" s="220" t="s">
        <v>2532</v>
      </c>
      <c r="D8" s="219"/>
      <c r="E8" s="219"/>
      <c r="F8" s="219"/>
      <c r="G8" s="219"/>
      <c r="H8" s="219"/>
      <c r="I8" s="219"/>
      <c r="J8" s="219"/>
      <c r="N8" s="1586" t="s">
        <v>2514</v>
      </c>
      <c r="O8" s="1591"/>
      <c r="P8" s="1587">
        <f>第1号!$J$10</f>
        <v>0</v>
      </c>
      <c r="Q8" s="1590"/>
      <c r="R8" s="1590"/>
      <c r="S8" s="1590"/>
      <c r="T8" s="1590"/>
      <c r="U8" s="1590"/>
      <c r="V8" s="1590"/>
      <c r="W8" s="1590"/>
      <c r="X8" s="1590"/>
      <c r="AB8" s="251"/>
      <c r="AC8" s="251"/>
      <c r="AD8" s="251"/>
      <c r="AE8" s="251"/>
      <c r="AF8" s="251"/>
      <c r="AG8" s="251"/>
      <c r="BB8" s="220" t="s">
        <v>2531</v>
      </c>
      <c r="BC8" s="220" t="s">
        <v>2532</v>
      </c>
      <c r="BD8" s="219"/>
      <c r="BE8" s="219"/>
      <c r="BF8" s="219"/>
      <c r="BG8" s="219"/>
      <c r="BH8" s="219"/>
      <c r="BI8" s="219"/>
      <c r="BJ8" s="219"/>
      <c r="BN8" s="1586" t="s">
        <v>2514</v>
      </c>
      <c r="BO8" s="1586"/>
      <c r="BP8" s="1587" t="s">
        <v>2751</v>
      </c>
      <c r="BQ8" s="1587"/>
      <c r="BR8" s="1587"/>
      <c r="BS8" s="1587"/>
      <c r="BT8" s="1587"/>
      <c r="BU8" s="1587"/>
      <c r="BV8" s="1587"/>
      <c r="BW8" s="1587"/>
      <c r="BX8" s="1587"/>
    </row>
    <row r="9" spans="2:76" ht="2.4" customHeight="1">
      <c r="D9" s="219"/>
      <c r="E9" s="219"/>
      <c r="F9" s="219"/>
      <c r="G9" s="219"/>
      <c r="H9" s="219"/>
      <c r="I9" s="219"/>
      <c r="J9" s="219"/>
      <c r="O9" s="219"/>
      <c r="P9" s="226"/>
      <c r="Q9" s="226"/>
      <c r="R9" s="226"/>
      <c r="S9" s="226"/>
      <c r="T9" s="226"/>
      <c r="U9" s="226"/>
      <c r="V9" s="226"/>
      <c r="W9" s="226"/>
      <c r="X9" s="226"/>
      <c r="AB9" s="251"/>
      <c r="AC9" s="251"/>
      <c r="AD9" s="251"/>
      <c r="AE9" s="251"/>
      <c r="AF9" s="251"/>
      <c r="AG9" s="251"/>
      <c r="BD9" s="219"/>
      <c r="BE9" s="219"/>
      <c r="BF9" s="219"/>
      <c r="BG9" s="219"/>
      <c r="BH9" s="219"/>
      <c r="BI9" s="219"/>
      <c r="BJ9" s="219"/>
      <c r="BO9" s="219"/>
      <c r="BP9" s="226"/>
      <c r="BQ9" s="226"/>
      <c r="BR9" s="226"/>
      <c r="BS9" s="226"/>
      <c r="BT9" s="226"/>
      <c r="BU9" s="226"/>
      <c r="BV9" s="226"/>
      <c r="BW9" s="226"/>
      <c r="BX9" s="226"/>
    </row>
    <row r="10" spans="2:76" ht="22.8" customHeight="1">
      <c r="D10" s="219"/>
      <c r="E10" s="219"/>
      <c r="F10" s="219"/>
      <c r="G10" s="219"/>
      <c r="H10" s="219"/>
      <c r="I10" s="219"/>
      <c r="J10" s="219"/>
      <c r="N10" s="1588" t="s">
        <v>2443</v>
      </c>
      <c r="O10" s="1589"/>
      <c r="P10" s="1587">
        <f>第1号!$J$11</f>
        <v>0</v>
      </c>
      <c r="Q10" s="1590"/>
      <c r="R10" s="1590"/>
      <c r="S10" s="1590"/>
      <c r="T10" s="1587">
        <f>第1号!$M$11</f>
        <v>0</v>
      </c>
      <c r="U10" s="1590"/>
      <c r="V10" s="1590"/>
      <c r="W10" s="1590"/>
      <c r="X10" s="1590"/>
      <c r="AB10" s="240"/>
      <c r="AC10" s="240"/>
      <c r="AD10" s="240"/>
      <c r="AE10" s="240"/>
      <c r="AF10" s="240"/>
      <c r="AG10" s="240"/>
      <c r="BD10" s="219"/>
      <c r="BE10" s="219"/>
      <c r="BF10" s="219"/>
      <c r="BG10" s="219"/>
      <c r="BH10" s="219"/>
      <c r="BI10" s="219"/>
      <c r="BJ10" s="219"/>
      <c r="BN10" s="1588" t="s">
        <v>2443</v>
      </c>
      <c r="BO10" s="1588"/>
      <c r="BP10" s="1587" t="s">
        <v>3032</v>
      </c>
      <c r="BQ10" s="1587"/>
      <c r="BR10" s="1587"/>
      <c r="BS10" s="1587"/>
      <c r="BT10" s="1587" t="s">
        <v>3033</v>
      </c>
      <c r="BU10" s="1587"/>
      <c r="BV10" s="1587"/>
      <c r="BW10" s="1587"/>
      <c r="BX10" s="1587"/>
    </row>
    <row r="11" spans="2:76" ht="7.2" customHeight="1">
      <c r="O11" s="219"/>
      <c r="P11" s="225"/>
      <c r="Q11" s="225"/>
      <c r="R11" s="225"/>
      <c r="S11" s="225"/>
      <c r="T11" s="225"/>
      <c r="U11" s="225"/>
      <c r="V11" s="225"/>
      <c r="W11" s="225"/>
      <c r="X11" s="225"/>
      <c r="AB11" s="240"/>
      <c r="AC11" s="240"/>
      <c r="AD11" s="240"/>
      <c r="AE11" s="240"/>
      <c r="AF11" s="240"/>
      <c r="AG11" s="240"/>
      <c r="BO11" s="219"/>
      <c r="BP11" s="225"/>
      <c r="BQ11" s="225"/>
      <c r="BR11" s="225"/>
      <c r="BS11" s="225"/>
      <c r="BT11" s="225"/>
      <c r="BU11" s="225"/>
      <c r="BV11" s="225"/>
      <c r="BW11" s="225"/>
      <c r="BX11" s="225"/>
    </row>
    <row r="12" spans="2:76" ht="23.4" customHeight="1">
      <c r="D12" s="222"/>
      <c r="N12" s="220" t="s">
        <v>2533</v>
      </c>
      <c r="O12" s="252"/>
      <c r="P12" s="219"/>
      <c r="Q12" s="219"/>
      <c r="R12" s="225"/>
      <c r="S12" s="225"/>
      <c r="T12" s="225"/>
      <c r="U12" s="225"/>
      <c r="V12" s="225"/>
      <c r="W12" s="225"/>
      <c r="X12" s="225"/>
      <c r="AB12" s="240"/>
      <c r="AC12" s="240"/>
      <c r="AD12" s="240"/>
      <c r="AE12" s="240"/>
      <c r="AF12" s="240"/>
      <c r="AG12" s="240"/>
      <c r="BD12" s="222"/>
      <c r="BN12" s="220" t="s">
        <v>2533</v>
      </c>
      <c r="BO12" s="252"/>
      <c r="BP12" s="219"/>
      <c r="BQ12" s="219"/>
      <c r="BR12" s="225"/>
      <c r="BS12" s="225"/>
      <c r="BT12" s="225"/>
      <c r="BU12" s="225"/>
      <c r="BV12" s="225"/>
      <c r="BW12" s="225"/>
      <c r="BX12" s="225"/>
    </row>
    <row r="13" spans="2:76" ht="2.4" customHeight="1">
      <c r="O13" s="219"/>
      <c r="P13" s="226"/>
      <c r="Q13" s="226"/>
      <c r="R13" s="226"/>
      <c r="S13" s="226"/>
      <c r="T13" s="226"/>
      <c r="U13" s="226"/>
      <c r="V13" s="226"/>
      <c r="W13" s="226"/>
      <c r="X13" s="226"/>
      <c r="AB13" s="240"/>
      <c r="AC13" s="240"/>
      <c r="AD13" s="240"/>
      <c r="AE13" s="240"/>
      <c r="AF13" s="240"/>
      <c r="AG13" s="240"/>
      <c r="BO13" s="219"/>
      <c r="BP13" s="226"/>
      <c r="BQ13" s="226"/>
      <c r="BR13" s="226"/>
      <c r="BS13" s="226"/>
      <c r="BT13" s="226"/>
      <c r="BU13" s="226"/>
      <c r="BV13" s="226"/>
      <c r="BW13" s="226"/>
      <c r="BX13" s="226"/>
    </row>
    <row r="14" spans="2:76" ht="22.8" customHeight="1">
      <c r="N14" s="1586" t="s">
        <v>2514</v>
      </c>
      <c r="O14" s="1586"/>
      <c r="P14" s="1587">
        <f>第1号!$J$16</f>
        <v>0</v>
      </c>
      <c r="Q14" s="1590"/>
      <c r="R14" s="1590"/>
      <c r="S14" s="1590"/>
      <c r="T14" s="1590"/>
      <c r="U14" s="1590"/>
      <c r="V14" s="1590"/>
      <c r="W14" s="1590"/>
      <c r="X14" s="1590"/>
      <c r="AB14" s="240"/>
      <c r="AC14" s="240"/>
      <c r="AD14" s="240"/>
      <c r="AE14" s="240"/>
      <c r="AF14" s="240"/>
      <c r="AG14" s="240"/>
      <c r="AH14" s="227"/>
      <c r="BN14" s="1586" t="s">
        <v>2514</v>
      </c>
      <c r="BO14" s="1586"/>
      <c r="BP14" s="1587" t="s">
        <v>3037</v>
      </c>
      <c r="BQ14" s="1587"/>
      <c r="BR14" s="1587"/>
      <c r="BS14" s="1587"/>
      <c r="BT14" s="1587"/>
      <c r="BU14" s="1587"/>
      <c r="BV14" s="1587"/>
      <c r="BW14" s="1587"/>
      <c r="BX14" s="1587"/>
    </row>
    <row r="15" spans="2:76" ht="2.4" customHeight="1">
      <c r="O15" s="219"/>
      <c r="P15" s="226"/>
      <c r="Q15" s="226"/>
      <c r="R15" s="226"/>
      <c r="S15" s="226"/>
      <c r="T15" s="226"/>
      <c r="U15" s="226"/>
      <c r="V15" s="226"/>
      <c r="W15" s="226"/>
      <c r="X15" s="226"/>
      <c r="AB15" s="227"/>
      <c r="AC15" s="240"/>
      <c r="AD15" s="240"/>
      <c r="AE15" s="240"/>
      <c r="AF15" s="240"/>
      <c r="AG15" s="240"/>
      <c r="BO15" s="219"/>
      <c r="BP15" s="226"/>
      <c r="BQ15" s="226"/>
      <c r="BR15" s="226"/>
      <c r="BS15" s="226"/>
      <c r="BT15" s="226"/>
      <c r="BU15" s="226"/>
      <c r="BV15" s="226"/>
      <c r="BW15" s="226"/>
      <c r="BX15" s="226"/>
    </row>
    <row r="16" spans="2:76" ht="22.8" customHeight="1">
      <c r="N16" s="1588" t="s">
        <v>2443</v>
      </c>
      <c r="O16" s="1588"/>
      <c r="P16" s="1587">
        <f>第1号!$J$17</f>
        <v>0</v>
      </c>
      <c r="Q16" s="1590"/>
      <c r="R16" s="1590"/>
      <c r="S16" s="1590"/>
      <c r="T16" s="1587">
        <f>第1号!$M$17</f>
        <v>0</v>
      </c>
      <c r="U16" s="1590"/>
      <c r="V16" s="1590"/>
      <c r="W16" s="1590"/>
      <c r="X16" s="1590"/>
      <c r="AB16" s="240"/>
      <c r="AC16" s="240"/>
      <c r="AD16" s="240"/>
      <c r="AE16" s="240"/>
      <c r="AF16" s="240"/>
      <c r="AG16" s="240"/>
      <c r="BN16" s="1588" t="s">
        <v>2443</v>
      </c>
      <c r="BO16" s="1588"/>
      <c r="BP16" s="1587" t="s">
        <v>3032</v>
      </c>
      <c r="BQ16" s="1587"/>
      <c r="BR16" s="1587"/>
      <c r="BS16" s="1587"/>
      <c r="BT16" s="1587" t="s">
        <v>3038</v>
      </c>
      <c r="BU16" s="1587"/>
      <c r="BV16" s="1587"/>
      <c r="BW16" s="1587"/>
      <c r="BX16" s="1587"/>
    </row>
    <row r="17" spans="2:80" ht="7.2" customHeight="1">
      <c r="O17" s="219"/>
      <c r="P17" s="225"/>
      <c r="Q17" s="225"/>
      <c r="R17" s="225"/>
      <c r="S17" s="225"/>
      <c r="T17" s="225"/>
      <c r="U17" s="225"/>
      <c r="V17" s="225"/>
      <c r="W17" s="225"/>
      <c r="X17" s="225"/>
      <c r="AB17" s="240"/>
      <c r="AC17" s="240"/>
      <c r="AD17" s="240"/>
      <c r="AE17" s="240"/>
      <c r="AF17" s="240"/>
      <c r="AG17" s="240"/>
      <c r="BO17" s="219"/>
      <c r="BP17" s="225"/>
      <c r="BQ17" s="225"/>
      <c r="BR17" s="225"/>
      <c r="BS17" s="225"/>
      <c r="BT17" s="225"/>
      <c r="BU17" s="225"/>
      <c r="BV17" s="225"/>
      <c r="BW17" s="225"/>
      <c r="BX17" s="225"/>
    </row>
    <row r="18" spans="2:80" ht="23.4" customHeight="1">
      <c r="D18" s="222"/>
      <c r="N18" s="220" t="s">
        <v>2533</v>
      </c>
      <c r="O18" s="252"/>
      <c r="P18" s="219"/>
      <c r="Q18" s="219"/>
      <c r="R18" s="225"/>
      <c r="S18" s="225"/>
      <c r="T18" s="225"/>
      <c r="U18" s="225"/>
      <c r="V18" s="225"/>
      <c r="W18" s="225"/>
      <c r="X18" s="225"/>
      <c r="AB18" s="240"/>
      <c r="AC18" s="240"/>
      <c r="AD18" s="240"/>
      <c r="AE18" s="240"/>
      <c r="AF18" s="240"/>
      <c r="AG18" s="240"/>
      <c r="BD18" s="222"/>
      <c r="BN18" s="220" t="s">
        <v>2533</v>
      </c>
      <c r="BO18" s="252"/>
      <c r="BP18" s="219"/>
      <c r="BQ18" s="219"/>
      <c r="BR18" s="225"/>
      <c r="BS18" s="225"/>
      <c r="BT18" s="225"/>
      <c r="BU18" s="225"/>
      <c r="BV18" s="225"/>
      <c r="BW18" s="225"/>
      <c r="BX18" s="225"/>
    </row>
    <row r="19" spans="2:80" ht="2.4" customHeight="1">
      <c r="O19" s="219"/>
      <c r="P19" s="226"/>
      <c r="Q19" s="226"/>
      <c r="R19" s="226"/>
      <c r="S19" s="226"/>
      <c r="T19" s="226"/>
      <c r="U19" s="226"/>
      <c r="V19" s="226"/>
      <c r="W19" s="226"/>
      <c r="X19" s="226"/>
      <c r="AB19" s="240"/>
      <c r="AC19" s="240"/>
      <c r="AD19" s="240"/>
      <c r="AE19" s="240"/>
      <c r="AF19" s="240"/>
      <c r="AG19" s="240"/>
      <c r="BO19" s="219"/>
      <c r="BP19" s="226"/>
      <c r="BQ19" s="226"/>
      <c r="BR19" s="226"/>
      <c r="BS19" s="226"/>
      <c r="BT19" s="226"/>
      <c r="BU19" s="226"/>
      <c r="BV19" s="226"/>
      <c r="BW19" s="226"/>
      <c r="BX19" s="226"/>
    </row>
    <row r="20" spans="2:80" ht="22.8" customHeight="1">
      <c r="N20" s="1586" t="s">
        <v>2514</v>
      </c>
      <c r="O20" s="1586"/>
      <c r="P20" s="1587">
        <f>第1号!$J$22</f>
        <v>0</v>
      </c>
      <c r="Q20" s="1590"/>
      <c r="R20" s="1590"/>
      <c r="S20" s="1590"/>
      <c r="T20" s="1590"/>
      <c r="U20" s="1590"/>
      <c r="V20" s="1590"/>
      <c r="W20" s="1590"/>
      <c r="X20" s="1590"/>
      <c r="AB20" s="240"/>
      <c r="AC20" s="240"/>
      <c r="AD20" s="240"/>
      <c r="AE20" s="240"/>
      <c r="AF20" s="240"/>
      <c r="AG20" s="240"/>
      <c r="AH20" s="227"/>
      <c r="BN20" s="1586" t="s">
        <v>2514</v>
      </c>
      <c r="BO20" s="1586"/>
      <c r="BP20" s="1587" t="s">
        <v>3041</v>
      </c>
      <c r="BQ20" s="1587"/>
      <c r="BR20" s="1587"/>
      <c r="BS20" s="1587"/>
      <c r="BT20" s="1587"/>
      <c r="BU20" s="1587"/>
      <c r="BV20" s="1587"/>
      <c r="BW20" s="1587"/>
      <c r="BX20" s="1587"/>
    </row>
    <row r="21" spans="2:80" ht="2.4" customHeight="1">
      <c r="O21" s="219"/>
      <c r="P21" s="226"/>
      <c r="Q21" s="226"/>
      <c r="R21" s="226"/>
      <c r="S21" s="226"/>
      <c r="T21" s="226"/>
      <c r="U21" s="226"/>
      <c r="V21" s="226"/>
      <c r="W21" s="226"/>
      <c r="X21" s="226"/>
      <c r="AB21" s="227"/>
      <c r="AC21" s="240"/>
      <c r="AD21" s="240"/>
      <c r="AE21" s="240"/>
      <c r="AF21" s="240"/>
      <c r="AG21" s="240"/>
      <c r="BO21" s="219"/>
      <c r="BP21" s="226"/>
      <c r="BQ21" s="226"/>
      <c r="BR21" s="226"/>
      <c r="BS21" s="226"/>
      <c r="BT21" s="226"/>
      <c r="BU21" s="226"/>
      <c r="BV21" s="226"/>
      <c r="BW21" s="226"/>
      <c r="BX21" s="226"/>
    </row>
    <row r="22" spans="2:80" ht="22.8" customHeight="1">
      <c r="N22" s="1588" t="s">
        <v>2443</v>
      </c>
      <c r="O22" s="1588"/>
      <c r="P22" s="1587">
        <f>第1号!$J$23</f>
        <v>0</v>
      </c>
      <c r="Q22" s="1590"/>
      <c r="R22" s="1590"/>
      <c r="S22" s="1590"/>
      <c r="T22" s="1587">
        <f>第1号!$M$23</f>
        <v>0</v>
      </c>
      <c r="U22" s="1590"/>
      <c r="V22" s="1590"/>
      <c r="W22" s="1590"/>
      <c r="X22" s="1590"/>
      <c r="AB22" s="240"/>
      <c r="AC22" s="240"/>
      <c r="AD22" s="240"/>
      <c r="AE22" s="240"/>
      <c r="AF22" s="240"/>
      <c r="AG22" s="240"/>
      <c r="BN22" s="1588" t="s">
        <v>2443</v>
      </c>
      <c r="BO22" s="1588"/>
      <c r="BP22" s="1587" t="s">
        <v>3032</v>
      </c>
      <c r="BQ22" s="1587"/>
      <c r="BR22" s="1587"/>
      <c r="BS22" s="1587"/>
      <c r="BT22" s="1587" t="s">
        <v>3042</v>
      </c>
      <c r="BU22" s="1587"/>
      <c r="BV22" s="1587"/>
      <c r="BW22" s="1587"/>
      <c r="BX22" s="1587"/>
    </row>
    <row r="23" spans="2:80" ht="8.4" customHeight="1">
      <c r="O23" s="219"/>
      <c r="P23" s="225"/>
      <c r="Q23" s="225"/>
      <c r="R23" s="225"/>
      <c r="S23" s="225"/>
      <c r="T23" s="225"/>
      <c r="U23" s="225"/>
      <c r="V23" s="225"/>
      <c r="W23" s="225"/>
      <c r="X23" s="225"/>
      <c r="AB23" s="240"/>
      <c r="AC23" s="240"/>
      <c r="AD23" s="240"/>
      <c r="AE23" s="240"/>
      <c r="AF23" s="240"/>
      <c r="AG23" s="240"/>
      <c r="BO23" s="219"/>
      <c r="BP23" s="225"/>
      <c r="BQ23" s="225"/>
      <c r="BR23" s="225"/>
      <c r="BS23" s="225"/>
      <c r="BT23" s="225"/>
      <c r="BU23" s="225"/>
      <c r="BV23" s="225"/>
      <c r="BW23" s="225"/>
      <c r="BX23" s="225"/>
    </row>
    <row r="24" spans="2:80" ht="22.8" customHeight="1">
      <c r="N24" s="220" t="s">
        <v>2392</v>
      </c>
      <c r="O24" s="252"/>
      <c r="P24" s="219"/>
      <c r="Q24" s="219"/>
      <c r="R24" s="225"/>
      <c r="S24" s="225"/>
      <c r="T24" s="225"/>
      <c r="U24" s="225"/>
      <c r="V24" s="225"/>
      <c r="W24" s="225"/>
      <c r="X24" s="225"/>
      <c r="AB24" s="240"/>
      <c r="AC24" s="240"/>
      <c r="AD24" s="240"/>
      <c r="AE24" s="240"/>
      <c r="AF24" s="240"/>
      <c r="AG24" s="240"/>
      <c r="BN24" s="220" t="s">
        <v>2392</v>
      </c>
      <c r="BO24" s="252"/>
      <c r="BP24" s="219"/>
      <c r="BQ24" s="219"/>
      <c r="BR24" s="225"/>
      <c r="BS24" s="225"/>
      <c r="BT24" s="225"/>
      <c r="BU24" s="225"/>
      <c r="BV24" s="225"/>
      <c r="BW24" s="225"/>
      <c r="BX24" s="225"/>
    </row>
    <row r="25" spans="2:80" ht="2.4" customHeight="1">
      <c r="O25" s="219"/>
      <c r="P25" s="226"/>
      <c r="Q25" s="226"/>
      <c r="R25" s="226"/>
      <c r="S25" s="226"/>
      <c r="T25" s="226"/>
      <c r="U25" s="226"/>
      <c r="V25" s="226"/>
      <c r="W25" s="226"/>
      <c r="X25" s="226"/>
      <c r="AB25" s="240"/>
      <c r="AC25" s="240"/>
      <c r="AD25" s="240"/>
      <c r="AE25" s="240"/>
      <c r="AF25" s="240"/>
      <c r="AG25" s="240"/>
      <c r="BO25" s="219"/>
      <c r="BP25" s="226"/>
      <c r="BQ25" s="226"/>
      <c r="BR25" s="226"/>
      <c r="BS25" s="226"/>
      <c r="BT25" s="226"/>
      <c r="BU25" s="226"/>
      <c r="BV25" s="226"/>
      <c r="BW25" s="226"/>
      <c r="BX25" s="226"/>
    </row>
    <row r="26" spans="2:80" ht="22.8" customHeight="1">
      <c r="N26" s="1586" t="s">
        <v>2514</v>
      </c>
      <c r="O26" s="1586"/>
      <c r="P26" s="1587">
        <f>第1号!$J$28</f>
        <v>0</v>
      </c>
      <c r="Q26" s="1590"/>
      <c r="R26" s="1590"/>
      <c r="S26" s="1590"/>
      <c r="T26" s="1590"/>
      <c r="U26" s="1590"/>
      <c r="V26" s="1590"/>
      <c r="W26" s="1590"/>
      <c r="X26" s="1590"/>
      <c r="AB26" s="240"/>
      <c r="AC26" s="240"/>
      <c r="AD26" s="240"/>
      <c r="AE26" s="240"/>
      <c r="AF26" s="240"/>
      <c r="AG26" s="240"/>
      <c r="BN26" s="1586" t="s">
        <v>2514</v>
      </c>
      <c r="BO26" s="1586"/>
      <c r="BP26" s="1587" t="s">
        <v>3045</v>
      </c>
      <c r="BQ26" s="1587"/>
      <c r="BR26" s="1587"/>
      <c r="BS26" s="1587"/>
      <c r="BT26" s="1587"/>
      <c r="BU26" s="1587"/>
      <c r="BV26" s="1587"/>
      <c r="BW26" s="1587"/>
      <c r="BX26" s="1587"/>
    </row>
    <row r="27" spans="2:80" ht="2.4" customHeight="1">
      <c r="O27" s="219"/>
      <c r="P27" s="226"/>
      <c r="Q27" s="226"/>
      <c r="R27" s="226"/>
      <c r="S27" s="226"/>
      <c r="T27" s="226"/>
      <c r="U27" s="226"/>
      <c r="V27" s="226"/>
      <c r="W27" s="226"/>
      <c r="X27" s="226"/>
      <c r="AB27" s="227"/>
      <c r="AC27" s="240"/>
      <c r="AD27" s="240"/>
      <c r="AE27" s="240"/>
      <c r="AF27" s="240"/>
      <c r="AG27" s="240"/>
      <c r="BO27" s="219"/>
      <c r="BP27" s="226"/>
      <c r="BQ27" s="226"/>
      <c r="BR27" s="226"/>
      <c r="BS27" s="226"/>
      <c r="BT27" s="226"/>
      <c r="BU27" s="226"/>
      <c r="BV27" s="226"/>
      <c r="BW27" s="226"/>
      <c r="BX27" s="226"/>
    </row>
    <row r="28" spans="2:80" ht="22.8" customHeight="1">
      <c r="N28" s="1588" t="s">
        <v>2443</v>
      </c>
      <c r="O28" s="1588"/>
      <c r="P28" s="1587">
        <f>第1号!$J$29</f>
        <v>0</v>
      </c>
      <c r="Q28" s="1590"/>
      <c r="R28" s="1590"/>
      <c r="S28" s="1590"/>
      <c r="T28" s="1587">
        <f>第1号!$M$29</f>
        <v>0</v>
      </c>
      <c r="U28" s="1590"/>
      <c r="V28" s="1590"/>
      <c r="W28" s="1590"/>
      <c r="X28" s="1590"/>
      <c r="AB28" s="240"/>
      <c r="AC28" s="240"/>
      <c r="AD28" s="240"/>
      <c r="AE28" s="240"/>
      <c r="AF28" s="240"/>
      <c r="AG28" s="240"/>
      <c r="BN28" s="1588" t="s">
        <v>2443</v>
      </c>
      <c r="BO28" s="1588"/>
      <c r="BP28" s="1587" t="s">
        <v>3032</v>
      </c>
      <c r="BQ28" s="1587"/>
      <c r="BR28" s="1587"/>
      <c r="BS28" s="1587"/>
      <c r="BT28" s="1587" t="s">
        <v>3046</v>
      </c>
      <c r="BU28" s="1587"/>
      <c r="BV28" s="1587"/>
      <c r="BW28" s="1587"/>
      <c r="BX28" s="1587"/>
    </row>
    <row r="29" spans="2:80" ht="13.5" customHeight="1">
      <c r="AB29" s="253"/>
      <c r="AC29" s="253"/>
      <c r="AD29" s="253"/>
      <c r="AE29" s="253"/>
      <c r="AF29" s="253"/>
      <c r="AG29" s="253"/>
    </row>
    <row r="30" spans="2:80" ht="25.8">
      <c r="C30" s="1581" t="s">
        <v>2534</v>
      </c>
      <c r="D30" s="1581"/>
      <c r="E30" s="1581"/>
      <c r="F30" s="1581"/>
      <c r="G30" s="1581"/>
      <c r="H30" s="1581"/>
      <c r="I30" s="1581"/>
      <c r="J30" s="1581"/>
      <c r="K30" s="1581"/>
      <c r="L30" s="1581"/>
      <c r="M30" s="1581"/>
      <c r="N30" s="1581"/>
      <c r="O30" s="1581"/>
      <c r="P30" s="1581"/>
      <c r="Q30" s="1581"/>
      <c r="R30" s="1581"/>
      <c r="S30" s="1581"/>
      <c r="T30" s="1581"/>
      <c r="U30" s="1581"/>
      <c r="V30" s="1581"/>
      <c r="W30" s="1581"/>
      <c r="X30" s="1581"/>
      <c r="AB30" s="253"/>
      <c r="AC30" s="253"/>
      <c r="AD30" s="253"/>
      <c r="AE30" s="253"/>
      <c r="AF30" s="253"/>
      <c r="AG30" s="253"/>
      <c r="BC30" s="1581" t="s">
        <v>2534</v>
      </c>
      <c r="BD30" s="1581"/>
      <c r="BE30" s="1581"/>
      <c r="BF30" s="1581"/>
      <c r="BG30" s="1581"/>
      <c r="BH30" s="1581"/>
      <c r="BI30" s="1581"/>
      <c r="BJ30" s="1581"/>
      <c r="BK30" s="1581"/>
      <c r="BL30" s="1581"/>
      <c r="BM30" s="1581"/>
      <c r="BN30" s="1581"/>
      <c r="BO30" s="1581"/>
      <c r="BP30" s="1581"/>
      <c r="BQ30" s="1581"/>
      <c r="BR30" s="1581"/>
      <c r="BS30" s="1581"/>
      <c r="BT30" s="1581"/>
      <c r="BU30" s="1581"/>
      <c r="BV30" s="1581"/>
      <c r="BW30" s="1581"/>
      <c r="BX30" s="1581"/>
    </row>
    <row r="31" spans="2:80" ht="18" customHeight="1"/>
    <row r="32" spans="2:80" ht="18" customHeight="1">
      <c r="B32" s="219"/>
      <c r="C32" s="219"/>
      <c r="D32" s="1582">
        <f>基本情報!$D$82</f>
        <v>0</v>
      </c>
      <c r="E32" s="1590"/>
      <c r="F32" s="226" t="s">
        <v>2508</v>
      </c>
      <c r="G32" s="494">
        <f>基本情報!$E$82</f>
        <v>0</v>
      </c>
      <c r="H32" s="226" t="s">
        <v>2509</v>
      </c>
      <c r="I32" s="494">
        <f>基本情報!$F$82</f>
        <v>0</v>
      </c>
      <c r="J32" s="226" t="s">
        <v>2515</v>
      </c>
      <c r="K32" s="1583">
        <f>基本情報!$C$85</f>
        <v>0</v>
      </c>
      <c r="L32" s="1583"/>
      <c r="M32" s="1584" t="s">
        <v>2516</v>
      </c>
      <c r="N32" s="1584"/>
      <c r="O32" s="1584"/>
      <c r="P32" s="1583">
        <f>基本情報!$E$85</f>
        <v>0</v>
      </c>
      <c r="Q32" s="1583"/>
      <c r="R32" s="1585" t="s">
        <v>2517</v>
      </c>
      <c r="S32" s="1585"/>
      <c r="T32" s="1585"/>
      <c r="U32" s="1585"/>
      <c r="V32" s="1585"/>
      <c r="W32" s="1585"/>
      <c r="X32" s="1585"/>
      <c r="Y32" s="225"/>
      <c r="AB32" s="227"/>
      <c r="BB32" s="219"/>
      <c r="BC32" s="219"/>
      <c r="BD32" s="1582" t="s">
        <v>3052</v>
      </c>
      <c r="BE32" s="1582"/>
      <c r="BF32" s="226" t="s">
        <v>2508</v>
      </c>
      <c r="BG32" s="494">
        <v>2</v>
      </c>
      <c r="BH32" s="226" t="s">
        <v>2509</v>
      </c>
      <c r="BI32" s="494">
        <v>2</v>
      </c>
      <c r="BJ32" s="226" t="s">
        <v>2515</v>
      </c>
      <c r="BK32" s="1583">
        <v>2</v>
      </c>
      <c r="BL32" s="1583"/>
      <c r="BM32" s="1584" t="s">
        <v>2516</v>
      </c>
      <c r="BN32" s="1584"/>
      <c r="BO32" s="1584"/>
      <c r="BP32" s="1583">
        <v>777</v>
      </c>
      <c r="BQ32" s="1583"/>
      <c r="BR32" s="1585" t="s">
        <v>2517</v>
      </c>
      <c r="BS32" s="1585"/>
      <c r="BT32" s="1585"/>
      <c r="BU32" s="1585"/>
      <c r="BV32" s="1585"/>
      <c r="BW32" s="1585"/>
      <c r="BX32" s="1585"/>
      <c r="BY32" s="225"/>
      <c r="CB32" s="225"/>
    </row>
    <row r="33" spans="3:79" ht="48" customHeight="1">
      <c r="C33" s="1573" t="s">
        <v>3012</v>
      </c>
      <c r="D33" s="1573"/>
      <c r="E33" s="1573"/>
      <c r="F33" s="1573"/>
      <c r="G33" s="1573"/>
      <c r="H33" s="1573"/>
      <c r="I33" s="1573"/>
      <c r="J33" s="1573"/>
      <c r="K33" s="1573"/>
      <c r="L33" s="1573"/>
      <c r="M33" s="1573"/>
      <c r="N33" s="1573"/>
      <c r="O33" s="1573"/>
      <c r="P33" s="1573"/>
      <c r="Q33" s="1573"/>
      <c r="R33" s="1573"/>
      <c r="S33" s="1573"/>
      <c r="T33" s="1573"/>
      <c r="U33" s="1573"/>
      <c r="V33" s="1573"/>
      <c r="W33" s="1573"/>
      <c r="X33" s="1573"/>
      <c r="BC33" s="1573" t="s">
        <v>3012</v>
      </c>
      <c r="BD33" s="1573"/>
      <c r="BE33" s="1573"/>
      <c r="BF33" s="1573"/>
      <c r="BG33" s="1573"/>
      <c r="BH33" s="1573"/>
      <c r="BI33" s="1573"/>
      <c r="BJ33" s="1573"/>
      <c r="BK33" s="1573"/>
      <c r="BL33" s="1573"/>
      <c r="BM33" s="1573"/>
      <c r="BN33" s="1573"/>
      <c r="BO33" s="1573"/>
      <c r="BP33" s="1573"/>
      <c r="BQ33" s="1573"/>
      <c r="BR33" s="1573"/>
      <c r="BS33" s="1573"/>
      <c r="BT33" s="1573"/>
      <c r="BU33" s="1573"/>
      <c r="BV33" s="1573"/>
      <c r="BW33" s="1573"/>
      <c r="BX33" s="1573"/>
    </row>
    <row r="34" spans="3:79" ht="15.6" customHeight="1">
      <c r="C34" s="1574" t="s">
        <v>2925</v>
      </c>
      <c r="D34" s="1574"/>
      <c r="E34" s="1574"/>
      <c r="F34" s="1574"/>
      <c r="G34" s="1574"/>
      <c r="H34" s="1574"/>
      <c r="I34" s="1574"/>
      <c r="J34" s="1574"/>
      <c r="K34" s="1574"/>
      <c r="L34" s="1574"/>
      <c r="M34" s="1574"/>
      <c r="N34" s="1574"/>
      <c r="O34" s="1574"/>
      <c r="P34" s="1574"/>
      <c r="Q34" s="1574"/>
      <c r="R34" s="1574"/>
      <c r="S34" s="1574"/>
      <c r="T34" s="1574"/>
      <c r="U34" s="1574"/>
      <c r="V34" s="1574"/>
      <c r="W34" s="1574"/>
      <c r="X34" s="1574"/>
      <c r="BC34" s="1574" t="s">
        <v>2925</v>
      </c>
      <c r="BD34" s="1574"/>
      <c r="BE34" s="1574"/>
      <c r="BF34" s="1574"/>
      <c r="BG34" s="1574"/>
      <c r="BH34" s="1574"/>
      <c r="BI34" s="1574"/>
      <c r="BJ34" s="1574"/>
      <c r="BK34" s="1574"/>
      <c r="BL34" s="1574"/>
      <c r="BM34" s="1574"/>
      <c r="BN34" s="1574"/>
      <c r="BO34" s="1574"/>
      <c r="BP34" s="1574"/>
      <c r="BQ34" s="1574"/>
      <c r="BR34" s="1574"/>
      <c r="BS34" s="1574"/>
      <c r="BT34" s="1574"/>
      <c r="BU34" s="1574"/>
      <c r="BV34" s="1574"/>
      <c r="BW34" s="1574"/>
      <c r="BX34" s="1574"/>
    </row>
    <row r="35" spans="3:79" ht="30" customHeight="1">
      <c r="C35" s="230"/>
      <c r="D35" s="1575" t="s">
        <v>2519</v>
      </c>
      <c r="E35" s="1575"/>
      <c r="F35" s="1575"/>
      <c r="G35" s="1575"/>
      <c r="H35" s="1575"/>
      <c r="I35" s="1575"/>
      <c r="J35" s="1576"/>
      <c r="K35" s="231"/>
      <c r="L35" s="1577" t="str">
        <f>第1号!$G$36</f>
        <v/>
      </c>
      <c r="M35" s="1592"/>
      <c r="N35" s="1592"/>
      <c r="O35" s="1592"/>
      <c r="P35" s="1592"/>
      <c r="Q35" s="1578">
        <f>第1号!$L$36</f>
        <v>0</v>
      </c>
      <c r="R35" s="1593"/>
      <c r="S35" s="1593"/>
      <c r="T35" s="1593"/>
      <c r="U35" s="1579" t="str">
        <f>第1号!$P$36</f>
        <v>　</v>
      </c>
      <c r="V35" s="1579"/>
      <c r="W35" s="1211"/>
      <c r="X35" s="1212"/>
      <c r="AA35" s="220"/>
      <c r="BC35" s="230"/>
      <c r="BD35" s="1575" t="s">
        <v>2519</v>
      </c>
      <c r="BE35" s="1575"/>
      <c r="BF35" s="1575"/>
      <c r="BG35" s="1575"/>
      <c r="BH35" s="1575"/>
      <c r="BI35" s="1575"/>
      <c r="BJ35" s="1576"/>
      <c r="BK35" s="231"/>
      <c r="BL35" s="1577" t="s">
        <v>3049</v>
      </c>
      <c r="BM35" s="1577"/>
      <c r="BN35" s="1577"/>
      <c r="BO35" s="1577"/>
      <c r="BP35" s="1577"/>
      <c r="BQ35" s="1578" t="s">
        <v>524</v>
      </c>
      <c r="BR35" s="1578"/>
      <c r="BS35" s="1578"/>
      <c r="BT35" s="1578"/>
      <c r="BU35" s="1579" t="s">
        <v>3050</v>
      </c>
      <c r="BV35" s="1579"/>
      <c r="BW35" s="1579"/>
      <c r="BX35" s="1580"/>
      <c r="CA35" s="220"/>
    </row>
    <row r="36" spans="3:79" ht="2.25" customHeight="1">
      <c r="C36" s="232"/>
      <c r="D36" s="219"/>
      <c r="E36" s="219"/>
      <c r="F36" s="219"/>
      <c r="G36" s="219"/>
      <c r="H36" s="219"/>
      <c r="I36" s="219"/>
      <c r="J36" s="233"/>
      <c r="K36" s="232"/>
      <c r="L36" s="234"/>
      <c r="M36" s="234"/>
      <c r="N36" s="234"/>
      <c r="O36" s="225"/>
      <c r="P36" s="235"/>
      <c r="Q36" s="226"/>
      <c r="R36" s="236"/>
      <c r="S36" s="226"/>
      <c r="T36" s="225"/>
      <c r="U36" s="226"/>
      <c r="V36" s="236"/>
      <c r="W36" s="219"/>
      <c r="X36" s="254"/>
      <c r="AA36" s="220"/>
      <c r="BC36" s="232"/>
      <c r="BD36" s="219"/>
      <c r="BE36" s="219"/>
      <c r="BF36" s="219"/>
      <c r="BG36" s="219"/>
      <c r="BH36" s="219"/>
      <c r="BI36" s="219"/>
      <c r="BJ36" s="233"/>
      <c r="BK36" s="232"/>
      <c r="BL36" s="234"/>
      <c r="BM36" s="234"/>
      <c r="BN36" s="234"/>
      <c r="BO36" s="225"/>
      <c r="BP36" s="235"/>
      <c r="BQ36" s="226"/>
      <c r="BR36" s="236"/>
      <c r="BS36" s="226"/>
      <c r="BT36" s="225"/>
      <c r="BU36" s="226"/>
      <c r="BV36" s="236"/>
      <c r="BW36" s="219"/>
      <c r="BX36" s="254"/>
      <c r="CA36" s="220"/>
    </row>
    <row r="37" spans="3:79" ht="21" customHeight="1">
      <c r="C37" s="232"/>
      <c r="D37" s="1565" t="s">
        <v>2520</v>
      </c>
      <c r="E37" s="1565"/>
      <c r="F37" s="1565"/>
      <c r="G37" s="1565"/>
      <c r="H37" s="1565"/>
      <c r="I37" s="1565"/>
      <c r="J37" s="1566"/>
      <c r="K37" s="219"/>
      <c r="L37" s="237" t="s">
        <v>2962</v>
      </c>
      <c r="M37" s="1567">
        <f>基本情報!$B$82</f>
        <v>0</v>
      </c>
      <c r="N37" s="1567"/>
      <c r="O37" s="1567"/>
      <c r="P37" s="1567"/>
      <c r="Q37" s="238" t="s">
        <v>2963</v>
      </c>
      <c r="R37" s="238"/>
      <c r="S37" s="238"/>
      <c r="T37" s="238"/>
      <c r="U37" s="238"/>
      <c r="V37" s="238"/>
      <c r="W37" s="238"/>
      <c r="X37" s="255"/>
      <c r="AA37" s="220"/>
      <c r="BC37" s="232"/>
      <c r="BD37" s="1565" t="s">
        <v>2520</v>
      </c>
      <c r="BE37" s="1565"/>
      <c r="BF37" s="1565"/>
      <c r="BG37" s="1565"/>
      <c r="BH37" s="1565"/>
      <c r="BI37" s="1565"/>
      <c r="BJ37" s="1566"/>
      <c r="BK37" s="219"/>
      <c r="BL37" s="237" t="s">
        <v>2962</v>
      </c>
      <c r="BM37" s="1567" t="s">
        <v>3057</v>
      </c>
      <c r="BN37" s="1567"/>
      <c r="BO37" s="1567"/>
      <c r="BP37" s="1567"/>
      <c r="BQ37" s="238" t="s">
        <v>2963</v>
      </c>
      <c r="BR37" s="238"/>
      <c r="BS37" s="238"/>
      <c r="BT37" s="238"/>
      <c r="BU37" s="238"/>
      <c r="BV37" s="238"/>
      <c r="BW37" s="238"/>
      <c r="BX37" s="255"/>
      <c r="CA37" s="220"/>
    </row>
    <row r="38" spans="3:79" ht="22.2" customHeight="1">
      <c r="C38" s="256"/>
      <c r="D38" s="1568" t="s">
        <v>2535</v>
      </c>
      <c r="E38" s="1568"/>
      <c r="F38" s="1568"/>
      <c r="G38" s="1568"/>
      <c r="H38" s="1568"/>
      <c r="I38" s="1568"/>
      <c r="J38" s="1569"/>
      <c r="K38" s="256"/>
      <c r="L38" s="1570">
        <f>第1号!$K$3</f>
        <v>0</v>
      </c>
      <c r="M38" s="1570"/>
      <c r="N38" s="1594"/>
      <c r="O38" s="498" t="s">
        <v>2439</v>
      </c>
      <c r="P38" s="499">
        <f>第1号!$N$3</f>
        <v>0</v>
      </c>
      <c r="Q38" s="273" t="s">
        <v>2525</v>
      </c>
      <c r="R38" s="499">
        <f>第1号!$P$3</f>
        <v>0</v>
      </c>
      <c r="S38" s="498" t="s">
        <v>2526</v>
      </c>
      <c r="T38" s="500"/>
      <c r="U38" s="500"/>
      <c r="V38" s="500"/>
      <c r="W38" s="500"/>
      <c r="X38" s="501"/>
      <c r="BC38" s="256"/>
      <c r="BD38" s="1568" t="s">
        <v>2535</v>
      </c>
      <c r="BE38" s="1568"/>
      <c r="BF38" s="1568"/>
      <c r="BG38" s="1568"/>
      <c r="BH38" s="1568"/>
      <c r="BI38" s="1568"/>
      <c r="BJ38" s="1569"/>
      <c r="BK38" s="256"/>
      <c r="BL38" s="1570" t="s">
        <v>3052</v>
      </c>
      <c r="BM38" s="1570"/>
      <c r="BN38" s="1570"/>
      <c r="BO38" s="498" t="s">
        <v>2439</v>
      </c>
      <c r="BP38" s="499">
        <v>3</v>
      </c>
      <c r="BQ38" s="273" t="s">
        <v>2525</v>
      </c>
      <c r="BR38" s="499">
        <v>1</v>
      </c>
      <c r="BS38" s="498" t="s">
        <v>2526</v>
      </c>
      <c r="BT38" s="500"/>
      <c r="BU38" s="500"/>
      <c r="BV38" s="500"/>
      <c r="BW38" s="500"/>
      <c r="BX38" s="501"/>
    </row>
    <row r="39" spans="3:79" ht="72" customHeight="1">
      <c r="C39" s="256"/>
      <c r="D39" s="1568" t="s">
        <v>2536</v>
      </c>
      <c r="E39" s="1568"/>
      <c r="F39" s="1568"/>
      <c r="G39" s="1568"/>
      <c r="H39" s="1568"/>
      <c r="I39" s="1568"/>
      <c r="J39" s="1569"/>
      <c r="K39" s="258"/>
      <c r="L39" s="1571"/>
      <c r="M39" s="1571"/>
      <c r="N39" s="1571"/>
      <c r="O39" s="1571"/>
      <c r="P39" s="1571"/>
      <c r="Q39" s="1571"/>
      <c r="R39" s="1571"/>
      <c r="S39" s="1571"/>
      <c r="T39" s="1571"/>
      <c r="U39" s="1571"/>
      <c r="V39" s="1571"/>
      <c r="W39" s="1571"/>
      <c r="X39" s="1572"/>
      <c r="BC39" s="256"/>
      <c r="BD39" s="1568" t="s">
        <v>2536</v>
      </c>
      <c r="BE39" s="1568"/>
      <c r="BF39" s="1568"/>
      <c r="BG39" s="1568"/>
      <c r="BH39" s="1568"/>
      <c r="BI39" s="1568"/>
      <c r="BJ39" s="1569"/>
      <c r="BK39" s="258"/>
      <c r="BL39" s="1571"/>
      <c r="BM39" s="1571"/>
      <c r="BN39" s="1571"/>
      <c r="BO39" s="1571"/>
      <c r="BP39" s="1571"/>
      <c r="BQ39" s="1571"/>
      <c r="BR39" s="1571"/>
      <c r="BS39" s="1571"/>
      <c r="BT39" s="1571"/>
      <c r="BU39" s="1571"/>
      <c r="BV39" s="1571"/>
      <c r="BW39" s="1571"/>
      <c r="BX39" s="1572"/>
    </row>
    <row r="40" spans="3:79" ht="5.25" customHeight="1">
      <c r="C40" s="247"/>
      <c r="D40" s="1564"/>
      <c r="E40" s="1564"/>
      <c r="F40" s="1564"/>
      <c r="G40" s="1564"/>
      <c r="H40" s="1564"/>
      <c r="I40" s="1564"/>
      <c r="J40" s="1564"/>
      <c r="K40" s="231"/>
      <c r="L40" s="231"/>
      <c r="M40" s="231"/>
      <c r="N40" s="231"/>
      <c r="O40" s="231"/>
      <c r="P40" s="231"/>
      <c r="Q40" s="231"/>
      <c r="R40" s="231"/>
      <c r="S40" s="231"/>
      <c r="T40" s="231"/>
      <c r="U40" s="231"/>
      <c r="V40" s="231"/>
      <c r="W40" s="231"/>
      <c r="X40" s="231"/>
      <c r="BC40" s="247"/>
      <c r="BD40" s="1564"/>
      <c r="BE40" s="1564"/>
      <c r="BF40" s="1564"/>
      <c r="BG40" s="1564"/>
      <c r="BH40" s="1564"/>
      <c r="BI40" s="1564"/>
      <c r="BJ40" s="1564"/>
      <c r="BK40" s="231"/>
      <c r="BL40" s="231"/>
      <c r="BM40" s="231"/>
      <c r="BN40" s="231"/>
      <c r="BO40" s="231"/>
      <c r="BP40" s="231"/>
      <c r="BQ40" s="231"/>
      <c r="BR40" s="231"/>
      <c r="BS40" s="231"/>
      <c r="BT40" s="231"/>
      <c r="BU40" s="231"/>
      <c r="BV40" s="231"/>
      <c r="BW40" s="231"/>
      <c r="BX40" s="231"/>
    </row>
    <row r="41" spans="3:79" ht="13.5" customHeight="1">
      <c r="T41" s="222"/>
      <c r="X41" s="248"/>
      <c r="BT41" s="222"/>
      <c r="BX41" s="248"/>
    </row>
  </sheetData>
  <sheetProtection algorithmName="SHA-512" hashValue="l5geo9g4MFpzOj01UyOw0Ng7qzXr2Rmr7wqaAig7D7fqHxspwwTZNqeKyb8kXnLz1deoJV+1xs1AdBSa4d61RQ==" saltValue="znKON6htSaftNwAh6e2tcw==" spinCount="100000" sheet="1" formatCells="0" selectLockedCells="1"/>
  <mergeCells count="84">
    <mergeCell ref="D39:J39"/>
    <mergeCell ref="L39:X39"/>
    <mergeCell ref="D40:J40"/>
    <mergeCell ref="D38:J38"/>
    <mergeCell ref="C30:X30"/>
    <mergeCell ref="K32:L32"/>
    <mergeCell ref="M32:O32"/>
    <mergeCell ref="P32:Q32"/>
    <mergeCell ref="R32:X32"/>
    <mergeCell ref="C33:X33"/>
    <mergeCell ref="D32:E32"/>
    <mergeCell ref="L35:P35"/>
    <mergeCell ref="Q35:T35"/>
    <mergeCell ref="U35:X35"/>
    <mergeCell ref="L38:N38"/>
    <mergeCell ref="C34:X34"/>
    <mergeCell ref="D35:J35"/>
    <mergeCell ref="D37:J37"/>
    <mergeCell ref="M37:P37"/>
    <mergeCell ref="N26:O26"/>
    <mergeCell ref="P26:X26"/>
    <mergeCell ref="N28:O28"/>
    <mergeCell ref="P28:S28"/>
    <mergeCell ref="T28:X28"/>
    <mergeCell ref="N6:O6"/>
    <mergeCell ref="P6:X6"/>
    <mergeCell ref="N8:O8"/>
    <mergeCell ref="P8:X8"/>
    <mergeCell ref="R3:S3"/>
    <mergeCell ref="BN22:BO22"/>
    <mergeCell ref="BP22:BS22"/>
    <mergeCell ref="BT22:BX22"/>
    <mergeCell ref="N10:O10"/>
    <mergeCell ref="P10:S10"/>
    <mergeCell ref="T10:X10"/>
    <mergeCell ref="P16:S16"/>
    <mergeCell ref="T16:X16"/>
    <mergeCell ref="N14:O14"/>
    <mergeCell ref="P14:X14"/>
    <mergeCell ref="N16:O16"/>
    <mergeCell ref="N20:O20"/>
    <mergeCell ref="P20:X20"/>
    <mergeCell ref="N22:O22"/>
    <mergeCell ref="P22:S22"/>
    <mergeCell ref="T22:X22"/>
    <mergeCell ref="BR3:BS3"/>
    <mergeCell ref="BN6:BO6"/>
    <mergeCell ref="BP6:BX6"/>
    <mergeCell ref="BN8:BO8"/>
    <mergeCell ref="BP8:BX8"/>
    <mergeCell ref="BN10:BO10"/>
    <mergeCell ref="BP10:BS10"/>
    <mergeCell ref="BT10:BX10"/>
    <mergeCell ref="BN14:BO14"/>
    <mergeCell ref="BP14:BX14"/>
    <mergeCell ref="BN16:BO16"/>
    <mergeCell ref="BP16:BS16"/>
    <mergeCell ref="BT16:BX16"/>
    <mergeCell ref="BN20:BO20"/>
    <mergeCell ref="BP20:BX20"/>
    <mergeCell ref="BN26:BO26"/>
    <mergeCell ref="BP26:BX26"/>
    <mergeCell ref="BN28:BO28"/>
    <mergeCell ref="BP28:BS28"/>
    <mergeCell ref="BT28:BX28"/>
    <mergeCell ref="BC30:BX30"/>
    <mergeCell ref="BD32:BE32"/>
    <mergeCell ref="BK32:BL32"/>
    <mergeCell ref="BM32:BO32"/>
    <mergeCell ref="BP32:BQ32"/>
    <mergeCell ref="BR32:BX32"/>
    <mergeCell ref="BC33:BX33"/>
    <mergeCell ref="BC34:BX34"/>
    <mergeCell ref="BD35:BJ35"/>
    <mergeCell ref="BL35:BP35"/>
    <mergeCell ref="BQ35:BT35"/>
    <mergeCell ref="BU35:BX35"/>
    <mergeCell ref="BD40:BJ40"/>
    <mergeCell ref="BD37:BJ37"/>
    <mergeCell ref="BM37:BP37"/>
    <mergeCell ref="BD38:BJ38"/>
    <mergeCell ref="BL38:BN38"/>
    <mergeCell ref="BD39:BJ39"/>
    <mergeCell ref="BL39:BX39"/>
  </mergeCells>
  <phoneticPr fontId="64"/>
  <pageMargins left="0.70866141732283472" right="0.70866141732283472" top="0.74803149606299213" bottom="0.74803149606299213" header="0.31496062992125984" footer="0.31496062992125984"/>
  <pageSetup paperSize="9" scale="97" orientation="portrait" blackAndWhite="1"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1800-000000000000}">
          <x14:formula1>
            <xm:f>基本情報!$J$79:$J$81</xm:f>
          </x14:formula1>
          <xm:sqref>R3:S3 BR3:BS3</xm:sqref>
        </x14:dataValidation>
        <x14:dataValidation type="list" allowBlank="1" showInputMessage="1" showErrorMessage="1" xr:uid="{00000000-0002-0000-1800-000001000000}">
          <x14:formula1>
            <xm:f>基本情報!$K$79:$K$90</xm:f>
          </x14:formula1>
          <xm:sqref>U3 BU3</xm:sqref>
        </x14:dataValidation>
        <x14:dataValidation type="list" allowBlank="1" showInputMessage="1" showErrorMessage="1" xr:uid="{00000000-0002-0000-1800-000002000000}">
          <x14:formula1>
            <xm:f>基本情報!$L$79:$L$109</xm:f>
          </x14:formula1>
          <xm:sqref>W3 BW3</xm:sqref>
        </x14:dataValidation>
      </x14:dataValidations>
    </ext>
  </extLst>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35">
    <tabColor rgb="FFFFFF00"/>
  </sheetPr>
  <dimension ref="B1:CB59"/>
  <sheetViews>
    <sheetView showGridLines="0" showZeros="0" view="pageBreakPreview" zoomScaleNormal="100" zoomScaleSheetLayoutView="100" workbookViewId="0">
      <selection activeCell="R3" sqref="R3:S3"/>
    </sheetView>
  </sheetViews>
  <sheetFormatPr defaultRowHeight="13.2"/>
  <cols>
    <col min="1" max="1" width="2.109375" style="220" customWidth="1"/>
    <col min="2" max="2" width="2.33203125" style="220" customWidth="1"/>
    <col min="3" max="3" width="1.109375" style="220" customWidth="1"/>
    <col min="4" max="4" width="5.6640625" style="220" customWidth="1"/>
    <col min="5" max="5" width="3.6640625" style="220" customWidth="1"/>
    <col min="6" max="6" width="2.6640625" style="220" customWidth="1"/>
    <col min="7" max="7" width="3.6640625" style="220" customWidth="1"/>
    <col min="8" max="8" width="2.6640625" style="220" customWidth="1"/>
    <col min="9" max="9" width="3.6640625" style="220" customWidth="1"/>
    <col min="10" max="10" width="4.6640625" style="220" customWidth="1"/>
    <col min="11" max="11" width="1.21875" style="220" customWidth="1"/>
    <col min="12" max="12" width="3.109375" style="220" customWidth="1"/>
    <col min="13" max="13" width="4.6640625" style="220" customWidth="1"/>
    <col min="14" max="14" width="3.6640625" style="220" customWidth="1"/>
    <col min="15" max="15" width="5.6640625" style="220" customWidth="1"/>
    <col min="16" max="16" width="3.6640625" style="220" customWidth="1"/>
    <col min="17" max="17" width="4.6640625" style="220" customWidth="1"/>
    <col min="18" max="20" width="3.6640625" style="220" customWidth="1"/>
    <col min="21" max="24" width="3.6640625" style="221" customWidth="1"/>
    <col min="25" max="25" width="2.21875" style="221" customWidth="1"/>
    <col min="26" max="27" width="2.109375" style="221" customWidth="1"/>
    <col min="28" max="28" width="7.21875" style="220" hidden="1" customWidth="1"/>
    <col min="29" max="50" width="0" style="220" hidden="1" customWidth="1"/>
    <col min="51" max="52" width="8.88671875" style="220"/>
    <col min="53" max="53" width="2.109375" style="220" customWidth="1"/>
    <col min="54" max="54" width="2.33203125" style="220" customWidth="1"/>
    <col min="55" max="55" width="1.109375" style="220" customWidth="1"/>
    <col min="56" max="56" width="5.6640625" style="220" customWidth="1"/>
    <col min="57" max="57" width="3.6640625" style="220" customWidth="1"/>
    <col min="58" max="58" width="2.6640625" style="220" customWidth="1"/>
    <col min="59" max="59" width="3.6640625" style="220" customWidth="1"/>
    <col min="60" max="60" width="2.6640625" style="220" customWidth="1"/>
    <col min="61" max="61" width="3.6640625" style="220" customWidth="1"/>
    <col min="62" max="62" width="4.6640625" style="220" customWidth="1"/>
    <col min="63" max="63" width="1.21875" style="220" customWidth="1"/>
    <col min="64" max="64" width="3.109375" style="220" customWidth="1"/>
    <col min="65" max="65" width="4.6640625" style="220" customWidth="1"/>
    <col min="66" max="66" width="3.6640625" style="220" customWidth="1"/>
    <col min="67" max="67" width="5.6640625" style="220" customWidth="1"/>
    <col min="68" max="68" width="3.6640625" style="220" customWidth="1"/>
    <col min="69" max="69" width="4.6640625" style="220" customWidth="1"/>
    <col min="70" max="72" width="3.6640625" style="220" customWidth="1"/>
    <col min="73" max="76" width="3.6640625" style="221" customWidth="1"/>
    <col min="77" max="77" width="2.21875" style="221" customWidth="1"/>
    <col min="78" max="78" width="2.109375" style="221" customWidth="1"/>
    <col min="79" max="79" width="2.21875" style="221" customWidth="1"/>
    <col min="80" max="80" width="2.109375" style="221" customWidth="1"/>
    <col min="81" max="291" width="8.88671875" style="220"/>
    <col min="292" max="292" width="2.44140625" style="220" customWidth="1"/>
    <col min="293" max="293" width="2.33203125" style="220" customWidth="1"/>
    <col min="294" max="294" width="1.109375" style="220" customWidth="1"/>
    <col min="295" max="295" width="22.6640625" style="220" customWidth="1"/>
    <col min="296" max="296" width="1.21875" style="220" customWidth="1"/>
    <col min="297" max="298" width="11.77734375" style="220" customWidth="1"/>
    <col min="299" max="299" width="1.77734375" style="220" customWidth="1"/>
    <col min="300" max="300" width="6.88671875" style="220" customWidth="1"/>
    <col min="301" max="301" width="4.44140625" style="220" customWidth="1"/>
    <col min="302" max="302" width="3.6640625" style="220" customWidth="1"/>
    <col min="303" max="303" width="0.77734375" style="220" customWidth="1"/>
    <col min="304" max="304" width="3.33203125" style="220" customWidth="1"/>
    <col min="305" max="305" width="3.6640625" style="220" customWidth="1"/>
    <col min="306" max="306" width="3" style="220" customWidth="1"/>
    <col min="307" max="307" width="3.6640625" style="220" customWidth="1"/>
    <col min="308" max="308" width="3.109375" style="220" customWidth="1"/>
    <col min="309" max="309" width="1.88671875" style="220" customWidth="1"/>
    <col min="310" max="311" width="2.21875" style="220" customWidth="1"/>
    <col min="312" max="312" width="7.21875" style="220" customWidth="1"/>
    <col min="313" max="547" width="8.88671875" style="220"/>
    <col min="548" max="548" width="2.44140625" style="220" customWidth="1"/>
    <col min="549" max="549" width="2.33203125" style="220" customWidth="1"/>
    <col min="550" max="550" width="1.109375" style="220" customWidth="1"/>
    <col min="551" max="551" width="22.6640625" style="220" customWidth="1"/>
    <col min="552" max="552" width="1.21875" style="220" customWidth="1"/>
    <col min="553" max="554" width="11.77734375" style="220" customWidth="1"/>
    <col min="555" max="555" width="1.77734375" style="220" customWidth="1"/>
    <col min="556" max="556" width="6.88671875" style="220" customWidth="1"/>
    <col min="557" max="557" width="4.44140625" style="220" customWidth="1"/>
    <col min="558" max="558" width="3.6640625" style="220" customWidth="1"/>
    <col min="559" max="559" width="0.77734375" style="220" customWidth="1"/>
    <col min="560" max="560" width="3.33203125" style="220" customWidth="1"/>
    <col min="561" max="561" width="3.6640625" style="220" customWidth="1"/>
    <col min="562" max="562" width="3" style="220" customWidth="1"/>
    <col min="563" max="563" width="3.6640625" style="220" customWidth="1"/>
    <col min="564" max="564" width="3.109375" style="220" customWidth="1"/>
    <col min="565" max="565" width="1.88671875" style="220" customWidth="1"/>
    <col min="566" max="567" width="2.21875" style="220" customWidth="1"/>
    <col min="568" max="568" width="7.21875" style="220" customWidth="1"/>
    <col min="569" max="803" width="8.88671875" style="220"/>
    <col min="804" max="804" width="2.44140625" style="220" customWidth="1"/>
    <col min="805" max="805" width="2.33203125" style="220" customWidth="1"/>
    <col min="806" max="806" width="1.109375" style="220" customWidth="1"/>
    <col min="807" max="807" width="22.6640625" style="220" customWidth="1"/>
    <col min="808" max="808" width="1.21875" style="220" customWidth="1"/>
    <col min="809" max="810" width="11.77734375" style="220" customWidth="1"/>
    <col min="811" max="811" width="1.77734375" style="220" customWidth="1"/>
    <col min="812" max="812" width="6.88671875" style="220" customWidth="1"/>
    <col min="813" max="813" width="4.44140625" style="220" customWidth="1"/>
    <col min="814" max="814" width="3.6640625" style="220" customWidth="1"/>
    <col min="815" max="815" width="0.77734375" style="220" customWidth="1"/>
    <col min="816" max="816" width="3.33203125" style="220" customWidth="1"/>
    <col min="817" max="817" width="3.6640625" style="220" customWidth="1"/>
    <col min="818" max="818" width="3" style="220" customWidth="1"/>
    <col min="819" max="819" width="3.6640625" style="220" customWidth="1"/>
    <col min="820" max="820" width="3.109375" style="220" customWidth="1"/>
    <col min="821" max="821" width="1.88671875" style="220" customWidth="1"/>
    <col min="822" max="823" width="2.21875" style="220" customWidth="1"/>
    <col min="824" max="824" width="7.21875" style="220" customWidth="1"/>
    <col min="825" max="1059" width="8.88671875" style="220"/>
    <col min="1060" max="1060" width="2.44140625" style="220" customWidth="1"/>
    <col min="1061" max="1061" width="2.33203125" style="220" customWidth="1"/>
    <col min="1062" max="1062" width="1.109375" style="220" customWidth="1"/>
    <col min="1063" max="1063" width="22.6640625" style="220" customWidth="1"/>
    <col min="1064" max="1064" width="1.21875" style="220" customWidth="1"/>
    <col min="1065" max="1066" width="11.77734375" style="220" customWidth="1"/>
    <col min="1067" max="1067" width="1.77734375" style="220" customWidth="1"/>
    <col min="1068" max="1068" width="6.88671875" style="220" customWidth="1"/>
    <col min="1069" max="1069" width="4.44140625" style="220" customWidth="1"/>
    <col min="1070" max="1070" width="3.6640625" style="220" customWidth="1"/>
    <col min="1071" max="1071" width="0.77734375" style="220" customWidth="1"/>
    <col min="1072" max="1072" width="3.33203125" style="220" customWidth="1"/>
    <col min="1073" max="1073" width="3.6640625" style="220" customWidth="1"/>
    <col min="1074" max="1074" width="3" style="220" customWidth="1"/>
    <col min="1075" max="1075" width="3.6640625" style="220" customWidth="1"/>
    <col min="1076" max="1076" width="3.109375" style="220" customWidth="1"/>
    <col min="1077" max="1077" width="1.88671875" style="220" customWidth="1"/>
    <col min="1078" max="1079" width="2.21875" style="220" customWidth="1"/>
    <col min="1080" max="1080" width="7.21875" style="220" customWidth="1"/>
    <col min="1081" max="1315" width="8.88671875" style="220"/>
    <col min="1316" max="1316" width="2.44140625" style="220" customWidth="1"/>
    <col min="1317" max="1317" width="2.33203125" style="220" customWidth="1"/>
    <col min="1318" max="1318" width="1.109375" style="220" customWidth="1"/>
    <col min="1319" max="1319" width="22.6640625" style="220" customWidth="1"/>
    <col min="1320" max="1320" width="1.21875" style="220" customWidth="1"/>
    <col min="1321" max="1322" width="11.77734375" style="220" customWidth="1"/>
    <col min="1323" max="1323" width="1.77734375" style="220" customWidth="1"/>
    <col min="1324" max="1324" width="6.88671875" style="220" customWidth="1"/>
    <col min="1325" max="1325" width="4.44140625" style="220" customWidth="1"/>
    <col min="1326" max="1326" width="3.6640625" style="220" customWidth="1"/>
    <col min="1327" max="1327" width="0.77734375" style="220" customWidth="1"/>
    <col min="1328" max="1328" width="3.33203125" style="220" customWidth="1"/>
    <col min="1329" max="1329" width="3.6640625" style="220" customWidth="1"/>
    <col min="1330" max="1330" width="3" style="220" customWidth="1"/>
    <col min="1331" max="1331" width="3.6640625" style="220" customWidth="1"/>
    <col min="1332" max="1332" width="3.109375" style="220" customWidth="1"/>
    <col min="1333" max="1333" width="1.88671875" style="220" customWidth="1"/>
    <col min="1334" max="1335" width="2.21875" style="220" customWidth="1"/>
    <col min="1336" max="1336" width="7.21875" style="220" customWidth="1"/>
    <col min="1337" max="1571" width="8.88671875" style="220"/>
    <col min="1572" max="1572" width="2.44140625" style="220" customWidth="1"/>
    <col min="1573" max="1573" width="2.33203125" style="220" customWidth="1"/>
    <col min="1574" max="1574" width="1.109375" style="220" customWidth="1"/>
    <col min="1575" max="1575" width="22.6640625" style="220" customWidth="1"/>
    <col min="1576" max="1576" width="1.21875" style="220" customWidth="1"/>
    <col min="1577" max="1578" width="11.77734375" style="220" customWidth="1"/>
    <col min="1579" max="1579" width="1.77734375" style="220" customWidth="1"/>
    <col min="1580" max="1580" width="6.88671875" style="220" customWidth="1"/>
    <col min="1581" max="1581" width="4.44140625" style="220" customWidth="1"/>
    <col min="1582" max="1582" width="3.6640625" style="220" customWidth="1"/>
    <col min="1583" max="1583" width="0.77734375" style="220" customWidth="1"/>
    <col min="1584" max="1584" width="3.33203125" style="220" customWidth="1"/>
    <col min="1585" max="1585" width="3.6640625" style="220" customWidth="1"/>
    <col min="1586" max="1586" width="3" style="220" customWidth="1"/>
    <col min="1587" max="1587" width="3.6640625" style="220" customWidth="1"/>
    <col min="1588" max="1588" width="3.109375" style="220" customWidth="1"/>
    <col min="1589" max="1589" width="1.88671875" style="220" customWidth="1"/>
    <col min="1590" max="1591" width="2.21875" style="220" customWidth="1"/>
    <col min="1592" max="1592" width="7.21875" style="220" customWidth="1"/>
    <col min="1593" max="1827" width="8.88671875" style="220"/>
    <col min="1828" max="1828" width="2.44140625" style="220" customWidth="1"/>
    <col min="1829" max="1829" width="2.33203125" style="220" customWidth="1"/>
    <col min="1830" max="1830" width="1.109375" style="220" customWidth="1"/>
    <col min="1831" max="1831" width="22.6640625" style="220" customWidth="1"/>
    <col min="1832" max="1832" width="1.21875" style="220" customWidth="1"/>
    <col min="1833" max="1834" width="11.77734375" style="220" customWidth="1"/>
    <col min="1835" max="1835" width="1.77734375" style="220" customWidth="1"/>
    <col min="1836" max="1836" width="6.88671875" style="220" customWidth="1"/>
    <col min="1837" max="1837" width="4.44140625" style="220" customWidth="1"/>
    <col min="1838" max="1838" width="3.6640625" style="220" customWidth="1"/>
    <col min="1839" max="1839" width="0.77734375" style="220" customWidth="1"/>
    <col min="1840" max="1840" width="3.33203125" style="220" customWidth="1"/>
    <col min="1841" max="1841" width="3.6640625" style="220" customWidth="1"/>
    <col min="1842" max="1842" width="3" style="220" customWidth="1"/>
    <col min="1843" max="1843" width="3.6640625" style="220" customWidth="1"/>
    <col min="1844" max="1844" width="3.109375" style="220" customWidth="1"/>
    <col min="1845" max="1845" width="1.88671875" style="220" customWidth="1"/>
    <col min="1846" max="1847" width="2.21875" style="220" customWidth="1"/>
    <col min="1848" max="1848" width="7.21875" style="220" customWidth="1"/>
    <col min="1849" max="2083" width="8.88671875" style="220"/>
    <col min="2084" max="2084" width="2.44140625" style="220" customWidth="1"/>
    <col min="2085" max="2085" width="2.33203125" style="220" customWidth="1"/>
    <col min="2086" max="2086" width="1.109375" style="220" customWidth="1"/>
    <col min="2087" max="2087" width="22.6640625" style="220" customWidth="1"/>
    <col min="2088" max="2088" width="1.21875" style="220" customWidth="1"/>
    <col min="2089" max="2090" width="11.77734375" style="220" customWidth="1"/>
    <col min="2091" max="2091" width="1.77734375" style="220" customWidth="1"/>
    <col min="2092" max="2092" width="6.88671875" style="220" customWidth="1"/>
    <col min="2093" max="2093" width="4.44140625" style="220" customWidth="1"/>
    <col min="2094" max="2094" width="3.6640625" style="220" customWidth="1"/>
    <col min="2095" max="2095" width="0.77734375" style="220" customWidth="1"/>
    <col min="2096" max="2096" width="3.33203125" style="220" customWidth="1"/>
    <col min="2097" max="2097" width="3.6640625" style="220" customWidth="1"/>
    <col min="2098" max="2098" width="3" style="220" customWidth="1"/>
    <col min="2099" max="2099" width="3.6640625" style="220" customWidth="1"/>
    <col min="2100" max="2100" width="3.109375" style="220" customWidth="1"/>
    <col min="2101" max="2101" width="1.88671875" style="220" customWidth="1"/>
    <col min="2102" max="2103" width="2.21875" style="220" customWidth="1"/>
    <col min="2104" max="2104" width="7.21875" style="220" customWidth="1"/>
    <col min="2105" max="2339" width="8.88671875" style="220"/>
    <col min="2340" max="2340" width="2.44140625" style="220" customWidth="1"/>
    <col min="2341" max="2341" width="2.33203125" style="220" customWidth="1"/>
    <col min="2342" max="2342" width="1.109375" style="220" customWidth="1"/>
    <col min="2343" max="2343" width="22.6640625" style="220" customWidth="1"/>
    <col min="2344" max="2344" width="1.21875" style="220" customWidth="1"/>
    <col min="2345" max="2346" width="11.77734375" style="220" customWidth="1"/>
    <col min="2347" max="2347" width="1.77734375" style="220" customWidth="1"/>
    <col min="2348" max="2348" width="6.88671875" style="220" customWidth="1"/>
    <col min="2349" max="2349" width="4.44140625" style="220" customWidth="1"/>
    <col min="2350" max="2350" width="3.6640625" style="220" customWidth="1"/>
    <col min="2351" max="2351" width="0.77734375" style="220" customWidth="1"/>
    <col min="2352" max="2352" width="3.33203125" style="220" customWidth="1"/>
    <col min="2353" max="2353" width="3.6640625" style="220" customWidth="1"/>
    <col min="2354" max="2354" width="3" style="220" customWidth="1"/>
    <col min="2355" max="2355" width="3.6640625" style="220" customWidth="1"/>
    <col min="2356" max="2356" width="3.109375" style="220" customWidth="1"/>
    <col min="2357" max="2357" width="1.88671875" style="220" customWidth="1"/>
    <col min="2358" max="2359" width="2.21875" style="220" customWidth="1"/>
    <col min="2360" max="2360" width="7.21875" style="220" customWidth="1"/>
    <col min="2361" max="2595" width="8.88671875" style="220"/>
    <col min="2596" max="2596" width="2.44140625" style="220" customWidth="1"/>
    <col min="2597" max="2597" width="2.33203125" style="220" customWidth="1"/>
    <col min="2598" max="2598" width="1.109375" style="220" customWidth="1"/>
    <col min="2599" max="2599" width="22.6640625" style="220" customWidth="1"/>
    <col min="2600" max="2600" width="1.21875" style="220" customWidth="1"/>
    <col min="2601" max="2602" width="11.77734375" style="220" customWidth="1"/>
    <col min="2603" max="2603" width="1.77734375" style="220" customWidth="1"/>
    <col min="2604" max="2604" width="6.88671875" style="220" customWidth="1"/>
    <col min="2605" max="2605" width="4.44140625" style="220" customWidth="1"/>
    <col min="2606" max="2606" width="3.6640625" style="220" customWidth="1"/>
    <col min="2607" max="2607" width="0.77734375" style="220" customWidth="1"/>
    <col min="2608" max="2608" width="3.33203125" style="220" customWidth="1"/>
    <col min="2609" max="2609" width="3.6640625" style="220" customWidth="1"/>
    <col min="2610" max="2610" width="3" style="220" customWidth="1"/>
    <col min="2611" max="2611" width="3.6640625" style="220" customWidth="1"/>
    <col min="2612" max="2612" width="3.109375" style="220" customWidth="1"/>
    <col min="2613" max="2613" width="1.88671875" style="220" customWidth="1"/>
    <col min="2614" max="2615" width="2.21875" style="220" customWidth="1"/>
    <col min="2616" max="2616" width="7.21875" style="220" customWidth="1"/>
    <col min="2617" max="2851" width="8.88671875" style="220"/>
    <col min="2852" max="2852" width="2.44140625" style="220" customWidth="1"/>
    <col min="2853" max="2853" width="2.33203125" style="220" customWidth="1"/>
    <col min="2854" max="2854" width="1.109375" style="220" customWidth="1"/>
    <col min="2855" max="2855" width="22.6640625" style="220" customWidth="1"/>
    <col min="2856" max="2856" width="1.21875" style="220" customWidth="1"/>
    <col min="2857" max="2858" width="11.77734375" style="220" customWidth="1"/>
    <col min="2859" max="2859" width="1.77734375" style="220" customWidth="1"/>
    <col min="2860" max="2860" width="6.88671875" style="220" customWidth="1"/>
    <col min="2861" max="2861" width="4.44140625" style="220" customWidth="1"/>
    <col min="2862" max="2862" width="3.6640625" style="220" customWidth="1"/>
    <col min="2863" max="2863" width="0.77734375" style="220" customWidth="1"/>
    <col min="2864" max="2864" width="3.33203125" style="220" customWidth="1"/>
    <col min="2865" max="2865" width="3.6640625" style="220" customWidth="1"/>
    <col min="2866" max="2866" width="3" style="220" customWidth="1"/>
    <col min="2867" max="2867" width="3.6640625" style="220" customWidth="1"/>
    <col min="2868" max="2868" width="3.109375" style="220" customWidth="1"/>
    <col min="2869" max="2869" width="1.88671875" style="220" customWidth="1"/>
    <col min="2870" max="2871" width="2.21875" style="220" customWidth="1"/>
    <col min="2872" max="2872" width="7.21875" style="220" customWidth="1"/>
    <col min="2873" max="3107" width="8.88671875" style="220"/>
    <col min="3108" max="3108" width="2.44140625" style="220" customWidth="1"/>
    <col min="3109" max="3109" width="2.33203125" style="220" customWidth="1"/>
    <col min="3110" max="3110" width="1.109375" style="220" customWidth="1"/>
    <col min="3111" max="3111" width="22.6640625" style="220" customWidth="1"/>
    <col min="3112" max="3112" width="1.21875" style="220" customWidth="1"/>
    <col min="3113" max="3114" width="11.77734375" style="220" customWidth="1"/>
    <col min="3115" max="3115" width="1.77734375" style="220" customWidth="1"/>
    <col min="3116" max="3116" width="6.88671875" style="220" customWidth="1"/>
    <col min="3117" max="3117" width="4.44140625" style="220" customWidth="1"/>
    <col min="3118" max="3118" width="3.6640625" style="220" customWidth="1"/>
    <col min="3119" max="3119" width="0.77734375" style="220" customWidth="1"/>
    <col min="3120" max="3120" width="3.33203125" style="220" customWidth="1"/>
    <col min="3121" max="3121" width="3.6640625" style="220" customWidth="1"/>
    <col min="3122" max="3122" width="3" style="220" customWidth="1"/>
    <col min="3123" max="3123" width="3.6640625" style="220" customWidth="1"/>
    <col min="3124" max="3124" width="3.109375" style="220" customWidth="1"/>
    <col min="3125" max="3125" width="1.88671875" style="220" customWidth="1"/>
    <col min="3126" max="3127" width="2.21875" style="220" customWidth="1"/>
    <col min="3128" max="3128" width="7.21875" style="220" customWidth="1"/>
    <col min="3129" max="3363" width="8.88671875" style="220"/>
    <col min="3364" max="3364" width="2.44140625" style="220" customWidth="1"/>
    <col min="3365" max="3365" width="2.33203125" style="220" customWidth="1"/>
    <col min="3366" max="3366" width="1.109375" style="220" customWidth="1"/>
    <col min="3367" max="3367" width="22.6640625" style="220" customWidth="1"/>
    <col min="3368" max="3368" width="1.21875" style="220" customWidth="1"/>
    <col min="3369" max="3370" width="11.77734375" style="220" customWidth="1"/>
    <col min="3371" max="3371" width="1.77734375" style="220" customWidth="1"/>
    <col min="3372" max="3372" width="6.88671875" style="220" customWidth="1"/>
    <col min="3373" max="3373" width="4.44140625" style="220" customWidth="1"/>
    <col min="3374" max="3374" width="3.6640625" style="220" customWidth="1"/>
    <col min="3375" max="3375" width="0.77734375" style="220" customWidth="1"/>
    <col min="3376" max="3376" width="3.33203125" style="220" customWidth="1"/>
    <col min="3377" max="3377" width="3.6640625" style="220" customWidth="1"/>
    <col min="3378" max="3378" width="3" style="220" customWidth="1"/>
    <col min="3379" max="3379" width="3.6640625" style="220" customWidth="1"/>
    <col min="3380" max="3380" width="3.109375" style="220" customWidth="1"/>
    <col min="3381" max="3381" width="1.88671875" style="220" customWidth="1"/>
    <col min="3382" max="3383" width="2.21875" style="220" customWidth="1"/>
    <col min="3384" max="3384" width="7.21875" style="220" customWidth="1"/>
    <col min="3385" max="3619" width="8.88671875" style="220"/>
    <col min="3620" max="3620" width="2.44140625" style="220" customWidth="1"/>
    <col min="3621" max="3621" width="2.33203125" style="220" customWidth="1"/>
    <col min="3622" max="3622" width="1.109375" style="220" customWidth="1"/>
    <col min="3623" max="3623" width="22.6640625" style="220" customWidth="1"/>
    <col min="3624" max="3624" width="1.21875" style="220" customWidth="1"/>
    <col min="3625" max="3626" width="11.77734375" style="220" customWidth="1"/>
    <col min="3627" max="3627" width="1.77734375" style="220" customWidth="1"/>
    <col min="3628" max="3628" width="6.88671875" style="220" customWidth="1"/>
    <col min="3629" max="3629" width="4.44140625" style="220" customWidth="1"/>
    <col min="3630" max="3630" width="3.6640625" style="220" customWidth="1"/>
    <col min="3631" max="3631" width="0.77734375" style="220" customWidth="1"/>
    <col min="3632" max="3632" width="3.33203125" style="220" customWidth="1"/>
    <col min="3633" max="3633" width="3.6640625" style="220" customWidth="1"/>
    <col min="3634" max="3634" width="3" style="220" customWidth="1"/>
    <col min="3635" max="3635" width="3.6640625" style="220" customWidth="1"/>
    <col min="3636" max="3636" width="3.109375" style="220" customWidth="1"/>
    <col min="3637" max="3637" width="1.88671875" style="220" customWidth="1"/>
    <col min="3638" max="3639" width="2.21875" style="220" customWidth="1"/>
    <col min="3640" max="3640" width="7.21875" style="220" customWidth="1"/>
    <col min="3641" max="3875" width="8.88671875" style="220"/>
    <col min="3876" max="3876" width="2.44140625" style="220" customWidth="1"/>
    <col min="3877" max="3877" width="2.33203125" style="220" customWidth="1"/>
    <col min="3878" max="3878" width="1.109375" style="220" customWidth="1"/>
    <col min="3879" max="3879" width="22.6640625" style="220" customWidth="1"/>
    <col min="3880" max="3880" width="1.21875" style="220" customWidth="1"/>
    <col min="3881" max="3882" width="11.77734375" style="220" customWidth="1"/>
    <col min="3883" max="3883" width="1.77734375" style="220" customWidth="1"/>
    <col min="3884" max="3884" width="6.88671875" style="220" customWidth="1"/>
    <col min="3885" max="3885" width="4.44140625" style="220" customWidth="1"/>
    <col min="3886" max="3886" width="3.6640625" style="220" customWidth="1"/>
    <col min="3887" max="3887" width="0.77734375" style="220" customWidth="1"/>
    <col min="3888" max="3888" width="3.33203125" style="220" customWidth="1"/>
    <col min="3889" max="3889" width="3.6640625" style="220" customWidth="1"/>
    <col min="3890" max="3890" width="3" style="220" customWidth="1"/>
    <col min="3891" max="3891" width="3.6640625" style="220" customWidth="1"/>
    <col min="3892" max="3892" width="3.109375" style="220" customWidth="1"/>
    <col min="3893" max="3893" width="1.88671875" style="220" customWidth="1"/>
    <col min="3894" max="3895" width="2.21875" style="220" customWidth="1"/>
    <col min="3896" max="3896" width="7.21875" style="220" customWidth="1"/>
    <col min="3897" max="4131" width="8.88671875" style="220"/>
    <col min="4132" max="4132" width="2.44140625" style="220" customWidth="1"/>
    <col min="4133" max="4133" width="2.33203125" style="220" customWidth="1"/>
    <col min="4134" max="4134" width="1.109375" style="220" customWidth="1"/>
    <col min="4135" max="4135" width="22.6640625" style="220" customWidth="1"/>
    <col min="4136" max="4136" width="1.21875" style="220" customWidth="1"/>
    <col min="4137" max="4138" width="11.77734375" style="220" customWidth="1"/>
    <col min="4139" max="4139" width="1.77734375" style="220" customWidth="1"/>
    <col min="4140" max="4140" width="6.88671875" style="220" customWidth="1"/>
    <col min="4141" max="4141" width="4.44140625" style="220" customWidth="1"/>
    <col min="4142" max="4142" width="3.6640625" style="220" customWidth="1"/>
    <col min="4143" max="4143" width="0.77734375" style="220" customWidth="1"/>
    <col min="4144" max="4144" width="3.33203125" style="220" customWidth="1"/>
    <col min="4145" max="4145" width="3.6640625" style="220" customWidth="1"/>
    <col min="4146" max="4146" width="3" style="220" customWidth="1"/>
    <col min="4147" max="4147" width="3.6640625" style="220" customWidth="1"/>
    <col min="4148" max="4148" width="3.109375" style="220" customWidth="1"/>
    <col min="4149" max="4149" width="1.88671875" style="220" customWidth="1"/>
    <col min="4150" max="4151" width="2.21875" style="220" customWidth="1"/>
    <col min="4152" max="4152" width="7.21875" style="220" customWidth="1"/>
    <col min="4153" max="4387" width="8.88671875" style="220"/>
    <col min="4388" max="4388" width="2.44140625" style="220" customWidth="1"/>
    <col min="4389" max="4389" width="2.33203125" style="220" customWidth="1"/>
    <col min="4390" max="4390" width="1.109375" style="220" customWidth="1"/>
    <col min="4391" max="4391" width="22.6640625" style="220" customWidth="1"/>
    <col min="4392" max="4392" width="1.21875" style="220" customWidth="1"/>
    <col min="4393" max="4394" width="11.77734375" style="220" customWidth="1"/>
    <col min="4395" max="4395" width="1.77734375" style="220" customWidth="1"/>
    <col min="4396" max="4396" width="6.88671875" style="220" customWidth="1"/>
    <col min="4397" max="4397" width="4.44140625" style="220" customWidth="1"/>
    <col min="4398" max="4398" width="3.6640625" style="220" customWidth="1"/>
    <col min="4399" max="4399" width="0.77734375" style="220" customWidth="1"/>
    <col min="4400" max="4400" width="3.33203125" style="220" customWidth="1"/>
    <col min="4401" max="4401" width="3.6640625" style="220" customWidth="1"/>
    <col min="4402" max="4402" width="3" style="220" customWidth="1"/>
    <col min="4403" max="4403" width="3.6640625" style="220" customWidth="1"/>
    <col min="4404" max="4404" width="3.109375" style="220" customWidth="1"/>
    <col min="4405" max="4405" width="1.88671875" style="220" customWidth="1"/>
    <col min="4406" max="4407" width="2.21875" style="220" customWidth="1"/>
    <col min="4408" max="4408" width="7.21875" style="220" customWidth="1"/>
    <col min="4409" max="4643" width="8.88671875" style="220"/>
    <col min="4644" max="4644" width="2.44140625" style="220" customWidth="1"/>
    <col min="4645" max="4645" width="2.33203125" style="220" customWidth="1"/>
    <col min="4646" max="4646" width="1.109375" style="220" customWidth="1"/>
    <col min="4647" max="4647" width="22.6640625" style="220" customWidth="1"/>
    <col min="4648" max="4648" width="1.21875" style="220" customWidth="1"/>
    <col min="4649" max="4650" width="11.77734375" style="220" customWidth="1"/>
    <col min="4651" max="4651" width="1.77734375" style="220" customWidth="1"/>
    <col min="4652" max="4652" width="6.88671875" style="220" customWidth="1"/>
    <col min="4653" max="4653" width="4.44140625" style="220" customWidth="1"/>
    <col min="4654" max="4654" width="3.6640625" style="220" customWidth="1"/>
    <col min="4655" max="4655" width="0.77734375" style="220" customWidth="1"/>
    <col min="4656" max="4656" width="3.33203125" style="220" customWidth="1"/>
    <col min="4657" max="4657" width="3.6640625" style="220" customWidth="1"/>
    <col min="4658" max="4658" width="3" style="220" customWidth="1"/>
    <col min="4659" max="4659" width="3.6640625" style="220" customWidth="1"/>
    <col min="4660" max="4660" width="3.109375" style="220" customWidth="1"/>
    <col min="4661" max="4661" width="1.88671875" style="220" customWidth="1"/>
    <col min="4662" max="4663" width="2.21875" style="220" customWidth="1"/>
    <col min="4664" max="4664" width="7.21875" style="220" customWidth="1"/>
    <col min="4665" max="4899" width="8.88671875" style="220"/>
    <col min="4900" max="4900" width="2.44140625" style="220" customWidth="1"/>
    <col min="4901" max="4901" width="2.33203125" style="220" customWidth="1"/>
    <col min="4902" max="4902" width="1.109375" style="220" customWidth="1"/>
    <col min="4903" max="4903" width="22.6640625" style="220" customWidth="1"/>
    <col min="4904" max="4904" width="1.21875" style="220" customWidth="1"/>
    <col min="4905" max="4906" width="11.77734375" style="220" customWidth="1"/>
    <col min="4907" max="4907" width="1.77734375" style="220" customWidth="1"/>
    <col min="4908" max="4908" width="6.88671875" style="220" customWidth="1"/>
    <col min="4909" max="4909" width="4.44140625" style="220" customWidth="1"/>
    <col min="4910" max="4910" width="3.6640625" style="220" customWidth="1"/>
    <col min="4911" max="4911" width="0.77734375" style="220" customWidth="1"/>
    <col min="4912" max="4912" width="3.33203125" style="220" customWidth="1"/>
    <col min="4913" max="4913" width="3.6640625" style="220" customWidth="1"/>
    <col min="4914" max="4914" width="3" style="220" customWidth="1"/>
    <col min="4915" max="4915" width="3.6640625" style="220" customWidth="1"/>
    <col min="4916" max="4916" width="3.109375" style="220" customWidth="1"/>
    <col min="4917" max="4917" width="1.88671875" style="220" customWidth="1"/>
    <col min="4918" max="4919" width="2.21875" style="220" customWidth="1"/>
    <col min="4920" max="4920" width="7.21875" style="220" customWidth="1"/>
    <col min="4921" max="5155" width="8.88671875" style="220"/>
    <col min="5156" max="5156" width="2.44140625" style="220" customWidth="1"/>
    <col min="5157" max="5157" width="2.33203125" style="220" customWidth="1"/>
    <col min="5158" max="5158" width="1.109375" style="220" customWidth="1"/>
    <col min="5159" max="5159" width="22.6640625" style="220" customWidth="1"/>
    <col min="5160" max="5160" width="1.21875" style="220" customWidth="1"/>
    <col min="5161" max="5162" width="11.77734375" style="220" customWidth="1"/>
    <col min="5163" max="5163" width="1.77734375" style="220" customWidth="1"/>
    <col min="5164" max="5164" width="6.88671875" style="220" customWidth="1"/>
    <col min="5165" max="5165" width="4.44140625" style="220" customWidth="1"/>
    <col min="5166" max="5166" width="3.6640625" style="220" customWidth="1"/>
    <col min="5167" max="5167" width="0.77734375" style="220" customWidth="1"/>
    <col min="5168" max="5168" width="3.33203125" style="220" customWidth="1"/>
    <col min="5169" max="5169" width="3.6640625" style="220" customWidth="1"/>
    <col min="5170" max="5170" width="3" style="220" customWidth="1"/>
    <col min="5171" max="5171" width="3.6640625" style="220" customWidth="1"/>
    <col min="5172" max="5172" width="3.109375" style="220" customWidth="1"/>
    <col min="5173" max="5173" width="1.88671875" style="220" customWidth="1"/>
    <col min="5174" max="5175" width="2.21875" style="220" customWidth="1"/>
    <col min="5176" max="5176" width="7.21875" style="220" customWidth="1"/>
    <col min="5177" max="5411" width="8.88671875" style="220"/>
    <col min="5412" max="5412" width="2.44140625" style="220" customWidth="1"/>
    <col min="5413" max="5413" width="2.33203125" style="220" customWidth="1"/>
    <col min="5414" max="5414" width="1.109375" style="220" customWidth="1"/>
    <col min="5415" max="5415" width="22.6640625" style="220" customWidth="1"/>
    <col min="5416" max="5416" width="1.21875" style="220" customWidth="1"/>
    <col min="5417" max="5418" width="11.77734375" style="220" customWidth="1"/>
    <col min="5419" max="5419" width="1.77734375" style="220" customWidth="1"/>
    <col min="5420" max="5420" width="6.88671875" style="220" customWidth="1"/>
    <col min="5421" max="5421" width="4.44140625" style="220" customWidth="1"/>
    <col min="5422" max="5422" width="3.6640625" style="220" customWidth="1"/>
    <col min="5423" max="5423" width="0.77734375" style="220" customWidth="1"/>
    <col min="5424" max="5424" width="3.33203125" style="220" customWidth="1"/>
    <col min="5425" max="5425" width="3.6640625" style="220" customWidth="1"/>
    <col min="5426" max="5426" width="3" style="220" customWidth="1"/>
    <col min="5427" max="5427" width="3.6640625" style="220" customWidth="1"/>
    <col min="5428" max="5428" width="3.109375" style="220" customWidth="1"/>
    <col min="5429" max="5429" width="1.88671875" style="220" customWidth="1"/>
    <col min="5430" max="5431" width="2.21875" style="220" customWidth="1"/>
    <col min="5432" max="5432" width="7.21875" style="220" customWidth="1"/>
    <col min="5433" max="5667" width="8.88671875" style="220"/>
    <col min="5668" max="5668" width="2.44140625" style="220" customWidth="1"/>
    <col min="5669" max="5669" width="2.33203125" style="220" customWidth="1"/>
    <col min="5670" max="5670" width="1.109375" style="220" customWidth="1"/>
    <col min="5671" max="5671" width="22.6640625" style="220" customWidth="1"/>
    <col min="5672" max="5672" width="1.21875" style="220" customWidth="1"/>
    <col min="5673" max="5674" width="11.77734375" style="220" customWidth="1"/>
    <col min="5675" max="5675" width="1.77734375" style="220" customWidth="1"/>
    <col min="5676" max="5676" width="6.88671875" style="220" customWidth="1"/>
    <col min="5677" max="5677" width="4.44140625" style="220" customWidth="1"/>
    <col min="5678" max="5678" width="3.6640625" style="220" customWidth="1"/>
    <col min="5679" max="5679" width="0.77734375" style="220" customWidth="1"/>
    <col min="5680" max="5680" width="3.33203125" style="220" customWidth="1"/>
    <col min="5681" max="5681" width="3.6640625" style="220" customWidth="1"/>
    <col min="5682" max="5682" width="3" style="220" customWidth="1"/>
    <col min="5683" max="5683" width="3.6640625" style="220" customWidth="1"/>
    <col min="5684" max="5684" width="3.109375" style="220" customWidth="1"/>
    <col min="5685" max="5685" width="1.88671875" style="220" customWidth="1"/>
    <col min="5686" max="5687" width="2.21875" style="220" customWidth="1"/>
    <col min="5688" max="5688" width="7.21875" style="220" customWidth="1"/>
    <col min="5689" max="5923" width="8.88671875" style="220"/>
    <col min="5924" max="5924" width="2.44140625" style="220" customWidth="1"/>
    <col min="5925" max="5925" width="2.33203125" style="220" customWidth="1"/>
    <col min="5926" max="5926" width="1.109375" style="220" customWidth="1"/>
    <col min="5927" max="5927" width="22.6640625" style="220" customWidth="1"/>
    <col min="5928" max="5928" width="1.21875" style="220" customWidth="1"/>
    <col min="5929" max="5930" width="11.77734375" style="220" customWidth="1"/>
    <col min="5931" max="5931" width="1.77734375" style="220" customWidth="1"/>
    <col min="5932" max="5932" width="6.88671875" style="220" customWidth="1"/>
    <col min="5933" max="5933" width="4.44140625" style="220" customWidth="1"/>
    <col min="5934" max="5934" width="3.6640625" style="220" customWidth="1"/>
    <col min="5935" max="5935" width="0.77734375" style="220" customWidth="1"/>
    <col min="5936" max="5936" width="3.33203125" style="220" customWidth="1"/>
    <col min="5937" max="5937" width="3.6640625" style="220" customWidth="1"/>
    <col min="5938" max="5938" width="3" style="220" customWidth="1"/>
    <col min="5939" max="5939" width="3.6640625" style="220" customWidth="1"/>
    <col min="5940" max="5940" width="3.109375" style="220" customWidth="1"/>
    <col min="5941" max="5941" width="1.88671875" style="220" customWidth="1"/>
    <col min="5942" max="5943" width="2.21875" style="220" customWidth="1"/>
    <col min="5944" max="5944" width="7.21875" style="220" customWidth="1"/>
    <col min="5945" max="6179" width="8.88671875" style="220"/>
    <col min="6180" max="6180" width="2.44140625" style="220" customWidth="1"/>
    <col min="6181" max="6181" width="2.33203125" style="220" customWidth="1"/>
    <col min="6182" max="6182" width="1.109375" style="220" customWidth="1"/>
    <col min="6183" max="6183" width="22.6640625" style="220" customWidth="1"/>
    <col min="6184" max="6184" width="1.21875" style="220" customWidth="1"/>
    <col min="6185" max="6186" width="11.77734375" style="220" customWidth="1"/>
    <col min="6187" max="6187" width="1.77734375" style="220" customWidth="1"/>
    <col min="6188" max="6188" width="6.88671875" style="220" customWidth="1"/>
    <col min="6189" max="6189" width="4.44140625" style="220" customWidth="1"/>
    <col min="6190" max="6190" width="3.6640625" style="220" customWidth="1"/>
    <col min="6191" max="6191" width="0.77734375" style="220" customWidth="1"/>
    <col min="6192" max="6192" width="3.33203125" style="220" customWidth="1"/>
    <col min="6193" max="6193" width="3.6640625" style="220" customWidth="1"/>
    <col min="6194" max="6194" width="3" style="220" customWidth="1"/>
    <col min="6195" max="6195" width="3.6640625" style="220" customWidth="1"/>
    <col min="6196" max="6196" width="3.109375" style="220" customWidth="1"/>
    <col min="6197" max="6197" width="1.88671875" style="220" customWidth="1"/>
    <col min="6198" max="6199" width="2.21875" style="220" customWidth="1"/>
    <col min="6200" max="6200" width="7.21875" style="220" customWidth="1"/>
    <col min="6201" max="6435" width="8.88671875" style="220"/>
    <col min="6436" max="6436" width="2.44140625" style="220" customWidth="1"/>
    <col min="6437" max="6437" width="2.33203125" style="220" customWidth="1"/>
    <col min="6438" max="6438" width="1.109375" style="220" customWidth="1"/>
    <col min="6439" max="6439" width="22.6640625" style="220" customWidth="1"/>
    <col min="6440" max="6440" width="1.21875" style="220" customWidth="1"/>
    <col min="6441" max="6442" width="11.77734375" style="220" customWidth="1"/>
    <col min="6443" max="6443" width="1.77734375" style="220" customWidth="1"/>
    <col min="6444" max="6444" width="6.88671875" style="220" customWidth="1"/>
    <col min="6445" max="6445" width="4.44140625" style="220" customWidth="1"/>
    <col min="6446" max="6446" width="3.6640625" style="220" customWidth="1"/>
    <col min="6447" max="6447" width="0.77734375" style="220" customWidth="1"/>
    <col min="6448" max="6448" width="3.33203125" style="220" customWidth="1"/>
    <col min="6449" max="6449" width="3.6640625" style="220" customWidth="1"/>
    <col min="6450" max="6450" width="3" style="220" customWidth="1"/>
    <col min="6451" max="6451" width="3.6640625" style="220" customWidth="1"/>
    <col min="6452" max="6452" width="3.109375" style="220" customWidth="1"/>
    <col min="6453" max="6453" width="1.88671875" style="220" customWidth="1"/>
    <col min="6454" max="6455" width="2.21875" style="220" customWidth="1"/>
    <col min="6456" max="6456" width="7.21875" style="220" customWidth="1"/>
    <col min="6457" max="6691" width="8.88671875" style="220"/>
    <col min="6692" max="6692" width="2.44140625" style="220" customWidth="1"/>
    <col min="6693" max="6693" width="2.33203125" style="220" customWidth="1"/>
    <col min="6694" max="6694" width="1.109375" style="220" customWidth="1"/>
    <col min="6695" max="6695" width="22.6640625" style="220" customWidth="1"/>
    <col min="6696" max="6696" width="1.21875" style="220" customWidth="1"/>
    <col min="6697" max="6698" width="11.77734375" style="220" customWidth="1"/>
    <col min="6699" max="6699" width="1.77734375" style="220" customWidth="1"/>
    <col min="6700" max="6700" width="6.88671875" style="220" customWidth="1"/>
    <col min="6701" max="6701" width="4.44140625" style="220" customWidth="1"/>
    <col min="6702" max="6702" width="3.6640625" style="220" customWidth="1"/>
    <col min="6703" max="6703" width="0.77734375" style="220" customWidth="1"/>
    <col min="6704" max="6704" width="3.33203125" style="220" customWidth="1"/>
    <col min="6705" max="6705" width="3.6640625" style="220" customWidth="1"/>
    <col min="6706" max="6706" width="3" style="220" customWidth="1"/>
    <col min="6707" max="6707" width="3.6640625" style="220" customWidth="1"/>
    <col min="6708" max="6708" width="3.109375" style="220" customWidth="1"/>
    <col min="6709" max="6709" width="1.88671875" style="220" customWidth="1"/>
    <col min="6710" max="6711" width="2.21875" style="220" customWidth="1"/>
    <col min="6712" max="6712" width="7.21875" style="220" customWidth="1"/>
    <col min="6713" max="6947" width="8.88671875" style="220"/>
    <col min="6948" max="6948" width="2.44140625" style="220" customWidth="1"/>
    <col min="6949" max="6949" width="2.33203125" style="220" customWidth="1"/>
    <col min="6950" max="6950" width="1.109375" style="220" customWidth="1"/>
    <col min="6951" max="6951" width="22.6640625" style="220" customWidth="1"/>
    <col min="6952" max="6952" width="1.21875" style="220" customWidth="1"/>
    <col min="6953" max="6954" width="11.77734375" style="220" customWidth="1"/>
    <col min="6955" max="6955" width="1.77734375" style="220" customWidth="1"/>
    <col min="6956" max="6956" width="6.88671875" style="220" customWidth="1"/>
    <col min="6957" max="6957" width="4.44140625" style="220" customWidth="1"/>
    <col min="6958" max="6958" width="3.6640625" style="220" customWidth="1"/>
    <col min="6959" max="6959" width="0.77734375" style="220" customWidth="1"/>
    <col min="6960" max="6960" width="3.33203125" style="220" customWidth="1"/>
    <col min="6961" max="6961" width="3.6640625" style="220" customWidth="1"/>
    <col min="6962" max="6962" width="3" style="220" customWidth="1"/>
    <col min="6963" max="6963" width="3.6640625" style="220" customWidth="1"/>
    <col min="6964" max="6964" width="3.109375" style="220" customWidth="1"/>
    <col min="6965" max="6965" width="1.88671875" style="220" customWidth="1"/>
    <col min="6966" max="6967" width="2.21875" style="220" customWidth="1"/>
    <col min="6968" max="6968" width="7.21875" style="220" customWidth="1"/>
    <col min="6969" max="7203" width="8.88671875" style="220"/>
    <col min="7204" max="7204" width="2.44140625" style="220" customWidth="1"/>
    <col min="7205" max="7205" width="2.33203125" style="220" customWidth="1"/>
    <col min="7206" max="7206" width="1.109375" style="220" customWidth="1"/>
    <col min="7207" max="7207" width="22.6640625" style="220" customWidth="1"/>
    <col min="7208" max="7208" width="1.21875" style="220" customWidth="1"/>
    <col min="7209" max="7210" width="11.77734375" style="220" customWidth="1"/>
    <col min="7211" max="7211" width="1.77734375" style="220" customWidth="1"/>
    <col min="7212" max="7212" width="6.88671875" style="220" customWidth="1"/>
    <col min="7213" max="7213" width="4.44140625" style="220" customWidth="1"/>
    <col min="7214" max="7214" width="3.6640625" style="220" customWidth="1"/>
    <col min="7215" max="7215" width="0.77734375" style="220" customWidth="1"/>
    <col min="7216" max="7216" width="3.33203125" style="220" customWidth="1"/>
    <col min="7217" max="7217" width="3.6640625" style="220" customWidth="1"/>
    <col min="7218" max="7218" width="3" style="220" customWidth="1"/>
    <col min="7219" max="7219" width="3.6640625" style="220" customWidth="1"/>
    <col min="7220" max="7220" width="3.109375" style="220" customWidth="1"/>
    <col min="7221" max="7221" width="1.88671875" style="220" customWidth="1"/>
    <col min="7222" max="7223" width="2.21875" style="220" customWidth="1"/>
    <col min="7224" max="7224" width="7.21875" style="220" customWidth="1"/>
    <col min="7225" max="7459" width="8.88671875" style="220"/>
    <col min="7460" max="7460" width="2.44140625" style="220" customWidth="1"/>
    <col min="7461" max="7461" width="2.33203125" style="220" customWidth="1"/>
    <col min="7462" max="7462" width="1.109375" style="220" customWidth="1"/>
    <col min="7463" max="7463" width="22.6640625" style="220" customWidth="1"/>
    <col min="7464" max="7464" width="1.21875" style="220" customWidth="1"/>
    <col min="7465" max="7466" width="11.77734375" style="220" customWidth="1"/>
    <col min="7467" max="7467" width="1.77734375" style="220" customWidth="1"/>
    <col min="7468" max="7468" width="6.88671875" style="220" customWidth="1"/>
    <col min="7469" max="7469" width="4.44140625" style="220" customWidth="1"/>
    <col min="7470" max="7470" width="3.6640625" style="220" customWidth="1"/>
    <col min="7471" max="7471" width="0.77734375" style="220" customWidth="1"/>
    <col min="7472" max="7472" width="3.33203125" style="220" customWidth="1"/>
    <col min="7473" max="7473" width="3.6640625" style="220" customWidth="1"/>
    <col min="7474" max="7474" width="3" style="220" customWidth="1"/>
    <col min="7475" max="7475" width="3.6640625" style="220" customWidth="1"/>
    <col min="7476" max="7476" width="3.109375" style="220" customWidth="1"/>
    <col min="7477" max="7477" width="1.88671875" style="220" customWidth="1"/>
    <col min="7478" max="7479" width="2.21875" style="220" customWidth="1"/>
    <col min="7480" max="7480" width="7.21875" style="220" customWidth="1"/>
    <col min="7481" max="7715" width="8.88671875" style="220"/>
    <col min="7716" max="7716" width="2.44140625" style="220" customWidth="1"/>
    <col min="7717" max="7717" width="2.33203125" style="220" customWidth="1"/>
    <col min="7718" max="7718" width="1.109375" style="220" customWidth="1"/>
    <col min="7719" max="7719" width="22.6640625" style="220" customWidth="1"/>
    <col min="7720" max="7720" width="1.21875" style="220" customWidth="1"/>
    <col min="7721" max="7722" width="11.77734375" style="220" customWidth="1"/>
    <col min="7723" max="7723" width="1.77734375" style="220" customWidth="1"/>
    <col min="7724" max="7724" width="6.88671875" style="220" customWidth="1"/>
    <col min="7725" max="7725" width="4.44140625" style="220" customWidth="1"/>
    <col min="7726" max="7726" width="3.6640625" style="220" customWidth="1"/>
    <col min="7727" max="7727" width="0.77734375" style="220" customWidth="1"/>
    <col min="7728" max="7728" width="3.33203125" style="220" customWidth="1"/>
    <col min="7729" max="7729" width="3.6640625" style="220" customWidth="1"/>
    <col min="7730" max="7730" width="3" style="220" customWidth="1"/>
    <col min="7731" max="7731" width="3.6640625" style="220" customWidth="1"/>
    <col min="7732" max="7732" width="3.109375" style="220" customWidth="1"/>
    <col min="7733" max="7733" width="1.88671875" style="220" customWidth="1"/>
    <col min="7734" max="7735" width="2.21875" style="220" customWidth="1"/>
    <col min="7736" max="7736" width="7.21875" style="220" customWidth="1"/>
    <col min="7737" max="7971" width="8.88671875" style="220"/>
    <col min="7972" max="7972" width="2.44140625" style="220" customWidth="1"/>
    <col min="7973" max="7973" width="2.33203125" style="220" customWidth="1"/>
    <col min="7974" max="7974" width="1.109375" style="220" customWidth="1"/>
    <col min="7975" max="7975" width="22.6640625" style="220" customWidth="1"/>
    <col min="7976" max="7976" width="1.21875" style="220" customWidth="1"/>
    <col min="7977" max="7978" width="11.77734375" style="220" customWidth="1"/>
    <col min="7979" max="7979" width="1.77734375" style="220" customWidth="1"/>
    <col min="7980" max="7980" width="6.88671875" style="220" customWidth="1"/>
    <col min="7981" max="7981" width="4.44140625" style="220" customWidth="1"/>
    <col min="7982" max="7982" width="3.6640625" style="220" customWidth="1"/>
    <col min="7983" max="7983" width="0.77734375" style="220" customWidth="1"/>
    <col min="7984" max="7984" width="3.33203125" style="220" customWidth="1"/>
    <col min="7985" max="7985" width="3.6640625" style="220" customWidth="1"/>
    <col min="7986" max="7986" width="3" style="220" customWidth="1"/>
    <col min="7987" max="7987" width="3.6640625" style="220" customWidth="1"/>
    <col min="7988" max="7988" width="3.109375" style="220" customWidth="1"/>
    <col min="7989" max="7989" width="1.88671875" style="220" customWidth="1"/>
    <col min="7990" max="7991" width="2.21875" style="220" customWidth="1"/>
    <col min="7992" max="7992" width="7.21875" style="220" customWidth="1"/>
    <col min="7993" max="8227" width="8.88671875" style="220"/>
    <col min="8228" max="8228" width="2.44140625" style="220" customWidth="1"/>
    <col min="8229" max="8229" width="2.33203125" style="220" customWidth="1"/>
    <col min="8230" max="8230" width="1.109375" style="220" customWidth="1"/>
    <col min="8231" max="8231" width="22.6640625" style="220" customWidth="1"/>
    <col min="8232" max="8232" width="1.21875" style="220" customWidth="1"/>
    <col min="8233" max="8234" width="11.77734375" style="220" customWidth="1"/>
    <col min="8235" max="8235" width="1.77734375" style="220" customWidth="1"/>
    <col min="8236" max="8236" width="6.88671875" style="220" customWidth="1"/>
    <col min="8237" max="8237" width="4.44140625" style="220" customWidth="1"/>
    <col min="8238" max="8238" width="3.6640625" style="220" customWidth="1"/>
    <col min="8239" max="8239" width="0.77734375" style="220" customWidth="1"/>
    <col min="8240" max="8240" width="3.33203125" style="220" customWidth="1"/>
    <col min="8241" max="8241" width="3.6640625" style="220" customWidth="1"/>
    <col min="8242" max="8242" width="3" style="220" customWidth="1"/>
    <col min="8243" max="8243" width="3.6640625" style="220" customWidth="1"/>
    <col min="8244" max="8244" width="3.109375" style="220" customWidth="1"/>
    <col min="8245" max="8245" width="1.88671875" style="220" customWidth="1"/>
    <col min="8246" max="8247" width="2.21875" style="220" customWidth="1"/>
    <col min="8248" max="8248" width="7.21875" style="220" customWidth="1"/>
    <col min="8249" max="8483" width="8.88671875" style="220"/>
    <col min="8484" max="8484" width="2.44140625" style="220" customWidth="1"/>
    <col min="8485" max="8485" width="2.33203125" style="220" customWidth="1"/>
    <col min="8486" max="8486" width="1.109375" style="220" customWidth="1"/>
    <col min="8487" max="8487" width="22.6640625" style="220" customWidth="1"/>
    <col min="8488" max="8488" width="1.21875" style="220" customWidth="1"/>
    <col min="8489" max="8490" width="11.77734375" style="220" customWidth="1"/>
    <col min="8491" max="8491" width="1.77734375" style="220" customWidth="1"/>
    <col min="8492" max="8492" width="6.88671875" style="220" customWidth="1"/>
    <col min="8493" max="8493" width="4.44140625" style="220" customWidth="1"/>
    <col min="8494" max="8494" width="3.6640625" style="220" customWidth="1"/>
    <col min="8495" max="8495" width="0.77734375" style="220" customWidth="1"/>
    <col min="8496" max="8496" width="3.33203125" style="220" customWidth="1"/>
    <col min="8497" max="8497" width="3.6640625" style="220" customWidth="1"/>
    <col min="8498" max="8498" width="3" style="220" customWidth="1"/>
    <col min="8499" max="8499" width="3.6640625" style="220" customWidth="1"/>
    <col min="8500" max="8500" width="3.109375" style="220" customWidth="1"/>
    <col min="8501" max="8501" width="1.88671875" style="220" customWidth="1"/>
    <col min="8502" max="8503" width="2.21875" style="220" customWidth="1"/>
    <col min="8504" max="8504" width="7.21875" style="220" customWidth="1"/>
    <col min="8505" max="8739" width="8.88671875" style="220"/>
    <col min="8740" max="8740" width="2.44140625" style="220" customWidth="1"/>
    <col min="8741" max="8741" width="2.33203125" style="220" customWidth="1"/>
    <col min="8742" max="8742" width="1.109375" style="220" customWidth="1"/>
    <col min="8743" max="8743" width="22.6640625" style="220" customWidth="1"/>
    <col min="8744" max="8744" width="1.21875" style="220" customWidth="1"/>
    <col min="8745" max="8746" width="11.77734375" style="220" customWidth="1"/>
    <col min="8747" max="8747" width="1.77734375" style="220" customWidth="1"/>
    <col min="8748" max="8748" width="6.88671875" style="220" customWidth="1"/>
    <col min="8749" max="8749" width="4.44140625" style="220" customWidth="1"/>
    <col min="8750" max="8750" width="3.6640625" style="220" customWidth="1"/>
    <col min="8751" max="8751" width="0.77734375" style="220" customWidth="1"/>
    <col min="8752" max="8752" width="3.33203125" style="220" customWidth="1"/>
    <col min="8753" max="8753" width="3.6640625" style="220" customWidth="1"/>
    <col min="8754" max="8754" width="3" style="220" customWidth="1"/>
    <col min="8755" max="8755" width="3.6640625" style="220" customWidth="1"/>
    <col min="8756" max="8756" width="3.109375" style="220" customWidth="1"/>
    <col min="8757" max="8757" width="1.88671875" style="220" customWidth="1"/>
    <col min="8758" max="8759" width="2.21875" style="220" customWidth="1"/>
    <col min="8760" max="8760" width="7.21875" style="220" customWidth="1"/>
    <col min="8761" max="8995" width="8.88671875" style="220"/>
    <col min="8996" max="8996" width="2.44140625" style="220" customWidth="1"/>
    <col min="8997" max="8997" width="2.33203125" style="220" customWidth="1"/>
    <col min="8998" max="8998" width="1.109375" style="220" customWidth="1"/>
    <col min="8999" max="8999" width="22.6640625" style="220" customWidth="1"/>
    <col min="9000" max="9000" width="1.21875" style="220" customWidth="1"/>
    <col min="9001" max="9002" width="11.77734375" style="220" customWidth="1"/>
    <col min="9003" max="9003" width="1.77734375" style="220" customWidth="1"/>
    <col min="9004" max="9004" width="6.88671875" style="220" customWidth="1"/>
    <col min="9005" max="9005" width="4.44140625" style="220" customWidth="1"/>
    <col min="9006" max="9006" width="3.6640625" style="220" customWidth="1"/>
    <col min="9007" max="9007" width="0.77734375" style="220" customWidth="1"/>
    <col min="9008" max="9008" width="3.33203125" style="220" customWidth="1"/>
    <col min="9009" max="9009" width="3.6640625" style="220" customWidth="1"/>
    <col min="9010" max="9010" width="3" style="220" customWidth="1"/>
    <col min="9011" max="9011" width="3.6640625" style="220" customWidth="1"/>
    <col min="9012" max="9012" width="3.109375" style="220" customWidth="1"/>
    <col min="9013" max="9013" width="1.88671875" style="220" customWidth="1"/>
    <col min="9014" max="9015" width="2.21875" style="220" customWidth="1"/>
    <col min="9016" max="9016" width="7.21875" style="220" customWidth="1"/>
    <col min="9017" max="9251" width="8.88671875" style="220"/>
    <col min="9252" max="9252" width="2.44140625" style="220" customWidth="1"/>
    <col min="9253" max="9253" width="2.33203125" style="220" customWidth="1"/>
    <col min="9254" max="9254" width="1.109375" style="220" customWidth="1"/>
    <col min="9255" max="9255" width="22.6640625" style="220" customWidth="1"/>
    <col min="9256" max="9256" width="1.21875" style="220" customWidth="1"/>
    <col min="9257" max="9258" width="11.77734375" style="220" customWidth="1"/>
    <col min="9259" max="9259" width="1.77734375" style="220" customWidth="1"/>
    <col min="9260" max="9260" width="6.88671875" style="220" customWidth="1"/>
    <col min="9261" max="9261" width="4.44140625" style="220" customWidth="1"/>
    <col min="9262" max="9262" width="3.6640625" style="220" customWidth="1"/>
    <col min="9263" max="9263" width="0.77734375" style="220" customWidth="1"/>
    <col min="9264" max="9264" width="3.33203125" style="220" customWidth="1"/>
    <col min="9265" max="9265" width="3.6640625" style="220" customWidth="1"/>
    <col min="9266" max="9266" width="3" style="220" customWidth="1"/>
    <col min="9267" max="9267" width="3.6640625" style="220" customWidth="1"/>
    <col min="9268" max="9268" width="3.109375" style="220" customWidth="1"/>
    <col min="9269" max="9269" width="1.88671875" style="220" customWidth="1"/>
    <col min="9270" max="9271" width="2.21875" style="220" customWidth="1"/>
    <col min="9272" max="9272" width="7.21875" style="220" customWidth="1"/>
    <col min="9273" max="9507" width="8.88671875" style="220"/>
    <col min="9508" max="9508" width="2.44140625" style="220" customWidth="1"/>
    <col min="9509" max="9509" width="2.33203125" style="220" customWidth="1"/>
    <col min="9510" max="9510" width="1.109375" style="220" customWidth="1"/>
    <col min="9511" max="9511" width="22.6640625" style="220" customWidth="1"/>
    <col min="9512" max="9512" width="1.21875" style="220" customWidth="1"/>
    <col min="9513" max="9514" width="11.77734375" style="220" customWidth="1"/>
    <col min="9515" max="9515" width="1.77734375" style="220" customWidth="1"/>
    <col min="9516" max="9516" width="6.88671875" style="220" customWidth="1"/>
    <col min="9517" max="9517" width="4.44140625" style="220" customWidth="1"/>
    <col min="9518" max="9518" width="3.6640625" style="220" customWidth="1"/>
    <col min="9519" max="9519" width="0.77734375" style="220" customWidth="1"/>
    <col min="9520" max="9520" width="3.33203125" style="220" customWidth="1"/>
    <col min="9521" max="9521" width="3.6640625" style="220" customWidth="1"/>
    <col min="9522" max="9522" width="3" style="220" customWidth="1"/>
    <col min="9523" max="9523" width="3.6640625" style="220" customWidth="1"/>
    <col min="9524" max="9524" width="3.109375" style="220" customWidth="1"/>
    <col min="9525" max="9525" width="1.88671875" style="220" customWidth="1"/>
    <col min="9526" max="9527" width="2.21875" style="220" customWidth="1"/>
    <col min="9528" max="9528" width="7.21875" style="220" customWidth="1"/>
    <col min="9529" max="9763" width="8.88671875" style="220"/>
    <col min="9764" max="9764" width="2.44140625" style="220" customWidth="1"/>
    <col min="9765" max="9765" width="2.33203125" style="220" customWidth="1"/>
    <col min="9766" max="9766" width="1.109375" style="220" customWidth="1"/>
    <col min="9767" max="9767" width="22.6640625" style="220" customWidth="1"/>
    <col min="9768" max="9768" width="1.21875" style="220" customWidth="1"/>
    <col min="9769" max="9770" width="11.77734375" style="220" customWidth="1"/>
    <col min="9771" max="9771" width="1.77734375" style="220" customWidth="1"/>
    <col min="9772" max="9772" width="6.88671875" style="220" customWidth="1"/>
    <col min="9773" max="9773" width="4.44140625" style="220" customWidth="1"/>
    <col min="9774" max="9774" width="3.6640625" style="220" customWidth="1"/>
    <col min="9775" max="9775" width="0.77734375" style="220" customWidth="1"/>
    <col min="9776" max="9776" width="3.33203125" style="220" customWidth="1"/>
    <col min="9777" max="9777" width="3.6640625" style="220" customWidth="1"/>
    <col min="9778" max="9778" width="3" style="220" customWidth="1"/>
    <col min="9779" max="9779" width="3.6640625" style="220" customWidth="1"/>
    <col min="9780" max="9780" width="3.109375" style="220" customWidth="1"/>
    <col min="9781" max="9781" width="1.88671875" style="220" customWidth="1"/>
    <col min="9782" max="9783" width="2.21875" style="220" customWidth="1"/>
    <col min="9784" max="9784" width="7.21875" style="220" customWidth="1"/>
    <col min="9785" max="10019" width="8.88671875" style="220"/>
    <col min="10020" max="10020" width="2.44140625" style="220" customWidth="1"/>
    <col min="10021" max="10021" width="2.33203125" style="220" customWidth="1"/>
    <col min="10022" max="10022" width="1.109375" style="220" customWidth="1"/>
    <col min="10023" max="10023" width="22.6640625" style="220" customWidth="1"/>
    <col min="10024" max="10024" width="1.21875" style="220" customWidth="1"/>
    <col min="10025" max="10026" width="11.77734375" style="220" customWidth="1"/>
    <col min="10027" max="10027" width="1.77734375" style="220" customWidth="1"/>
    <col min="10028" max="10028" width="6.88671875" style="220" customWidth="1"/>
    <col min="10029" max="10029" width="4.44140625" style="220" customWidth="1"/>
    <col min="10030" max="10030" width="3.6640625" style="220" customWidth="1"/>
    <col min="10031" max="10031" width="0.77734375" style="220" customWidth="1"/>
    <col min="10032" max="10032" width="3.33203125" style="220" customWidth="1"/>
    <col min="10033" max="10033" width="3.6640625" style="220" customWidth="1"/>
    <col min="10034" max="10034" width="3" style="220" customWidth="1"/>
    <col min="10035" max="10035" width="3.6640625" style="220" customWidth="1"/>
    <col min="10036" max="10036" width="3.109375" style="220" customWidth="1"/>
    <col min="10037" max="10037" width="1.88671875" style="220" customWidth="1"/>
    <col min="10038" max="10039" width="2.21875" style="220" customWidth="1"/>
    <col min="10040" max="10040" width="7.21875" style="220" customWidth="1"/>
    <col min="10041" max="10275" width="8.88671875" style="220"/>
    <col min="10276" max="10276" width="2.44140625" style="220" customWidth="1"/>
    <col min="10277" max="10277" width="2.33203125" style="220" customWidth="1"/>
    <col min="10278" max="10278" width="1.109375" style="220" customWidth="1"/>
    <col min="10279" max="10279" width="22.6640625" style="220" customWidth="1"/>
    <col min="10280" max="10280" width="1.21875" style="220" customWidth="1"/>
    <col min="10281" max="10282" width="11.77734375" style="220" customWidth="1"/>
    <col min="10283" max="10283" width="1.77734375" style="220" customWidth="1"/>
    <col min="10284" max="10284" width="6.88671875" style="220" customWidth="1"/>
    <col min="10285" max="10285" width="4.44140625" style="220" customWidth="1"/>
    <col min="10286" max="10286" width="3.6640625" style="220" customWidth="1"/>
    <col min="10287" max="10287" width="0.77734375" style="220" customWidth="1"/>
    <col min="10288" max="10288" width="3.33203125" style="220" customWidth="1"/>
    <col min="10289" max="10289" width="3.6640625" style="220" customWidth="1"/>
    <col min="10290" max="10290" width="3" style="220" customWidth="1"/>
    <col min="10291" max="10291" width="3.6640625" style="220" customWidth="1"/>
    <col min="10292" max="10292" width="3.109375" style="220" customWidth="1"/>
    <col min="10293" max="10293" width="1.88671875" style="220" customWidth="1"/>
    <col min="10294" max="10295" width="2.21875" style="220" customWidth="1"/>
    <col min="10296" max="10296" width="7.21875" style="220" customWidth="1"/>
    <col min="10297" max="10531" width="8.88671875" style="220"/>
    <col min="10532" max="10532" width="2.44140625" style="220" customWidth="1"/>
    <col min="10533" max="10533" width="2.33203125" style="220" customWidth="1"/>
    <col min="10534" max="10534" width="1.109375" style="220" customWidth="1"/>
    <col min="10535" max="10535" width="22.6640625" style="220" customWidth="1"/>
    <col min="10536" max="10536" width="1.21875" style="220" customWidth="1"/>
    <col min="10537" max="10538" width="11.77734375" style="220" customWidth="1"/>
    <col min="10539" max="10539" width="1.77734375" style="220" customWidth="1"/>
    <col min="10540" max="10540" width="6.88671875" style="220" customWidth="1"/>
    <col min="10541" max="10541" width="4.44140625" style="220" customWidth="1"/>
    <col min="10542" max="10542" width="3.6640625" style="220" customWidth="1"/>
    <col min="10543" max="10543" width="0.77734375" style="220" customWidth="1"/>
    <col min="10544" max="10544" width="3.33203125" style="220" customWidth="1"/>
    <col min="10545" max="10545" width="3.6640625" style="220" customWidth="1"/>
    <col min="10546" max="10546" width="3" style="220" customWidth="1"/>
    <col min="10547" max="10547" width="3.6640625" style="220" customWidth="1"/>
    <col min="10548" max="10548" width="3.109375" style="220" customWidth="1"/>
    <col min="10549" max="10549" width="1.88671875" style="220" customWidth="1"/>
    <col min="10550" max="10551" width="2.21875" style="220" customWidth="1"/>
    <col min="10552" max="10552" width="7.21875" style="220" customWidth="1"/>
    <col min="10553" max="10787" width="8.88671875" style="220"/>
    <col min="10788" max="10788" width="2.44140625" style="220" customWidth="1"/>
    <col min="10789" max="10789" width="2.33203125" style="220" customWidth="1"/>
    <col min="10790" max="10790" width="1.109375" style="220" customWidth="1"/>
    <col min="10791" max="10791" width="22.6640625" style="220" customWidth="1"/>
    <col min="10792" max="10792" width="1.21875" style="220" customWidth="1"/>
    <col min="10793" max="10794" width="11.77734375" style="220" customWidth="1"/>
    <col min="10795" max="10795" width="1.77734375" style="220" customWidth="1"/>
    <col min="10796" max="10796" width="6.88671875" style="220" customWidth="1"/>
    <col min="10797" max="10797" width="4.44140625" style="220" customWidth="1"/>
    <col min="10798" max="10798" width="3.6640625" style="220" customWidth="1"/>
    <col min="10799" max="10799" width="0.77734375" style="220" customWidth="1"/>
    <col min="10800" max="10800" width="3.33203125" style="220" customWidth="1"/>
    <col min="10801" max="10801" width="3.6640625" style="220" customWidth="1"/>
    <col min="10802" max="10802" width="3" style="220" customWidth="1"/>
    <col min="10803" max="10803" width="3.6640625" style="220" customWidth="1"/>
    <col min="10804" max="10804" width="3.109375" style="220" customWidth="1"/>
    <col min="10805" max="10805" width="1.88671875" style="220" customWidth="1"/>
    <col min="10806" max="10807" width="2.21875" style="220" customWidth="1"/>
    <col min="10808" max="10808" width="7.21875" style="220" customWidth="1"/>
    <col min="10809" max="11043" width="8.88671875" style="220"/>
    <col min="11044" max="11044" width="2.44140625" style="220" customWidth="1"/>
    <col min="11045" max="11045" width="2.33203125" style="220" customWidth="1"/>
    <col min="11046" max="11046" width="1.109375" style="220" customWidth="1"/>
    <col min="11047" max="11047" width="22.6640625" style="220" customWidth="1"/>
    <col min="11048" max="11048" width="1.21875" style="220" customWidth="1"/>
    <col min="11049" max="11050" width="11.77734375" style="220" customWidth="1"/>
    <col min="11051" max="11051" width="1.77734375" style="220" customWidth="1"/>
    <col min="11052" max="11052" width="6.88671875" style="220" customWidth="1"/>
    <col min="11053" max="11053" width="4.44140625" style="220" customWidth="1"/>
    <col min="11054" max="11054" width="3.6640625" style="220" customWidth="1"/>
    <col min="11055" max="11055" width="0.77734375" style="220" customWidth="1"/>
    <col min="11056" max="11056" width="3.33203125" style="220" customWidth="1"/>
    <col min="11057" max="11057" width="3.6640625" style="220" customWidth="1"/>
    <col min="11058" max="11058" width="3" style="220" customWidth="1"/>
    <col min="11059" max="11059" width="3.6640625" style="220" customWidth="1"/>
    <col min="11060" max="11060" width="3.109375" style="220" customWidth="1"/>
    <col min="11061" max="11061" width="1.88671875" style="220" customWidth="1"/>
    <col min="11062" max="11063" width="2.21875" style="220" customWidth="1"/>
    <col min="11064" max="11064" width="7.21875" style="220" customWidth="1"/>
    <col min="11065" max="11299" width="8.88671875" style="220"/>
    <col min="11300" max="11300" width="2.44140625" style="220" customWidth="1"/>
    <col min="11301" max="11301" width="2.33203125" style="220" customWidth="1"/>
    <col min="11302" max="11302" width="1.109375" style="220" customWidth="1"/>
    <col min="11303" max="11303" width="22.6640625" style="220" customWidth="1"/>
    <col min="11304" max="11304" width="1.21875" style="220" customWidth="1"/>
    <col min="11305" max="11306" width="11.77734375" style="220" customWidth="1"/>
    <col min="11307" max="11307" width="1.77734375" style="220" customWidth="1"/>
    <col min="11308" max="11308" width="6.88671875" style="220" customWidth="1"/>
    <col min="11309" max="11309" width="4.44140625" style="220" customWidth="1"/>
    <col min="11310" max="11310" width="3.6640625" style="220" customWidth="1"/>
    <col min="11311" max="11311" width="0.77734375" style="220" customWidth="1"/>
    <col min="11312" max="11312" width="3.33203125" style="220" customWidth="1"/>
    <col min="11313" max="11313" width="3.6640625" style="220" customWidth="1"/>
    <col min="11314" max="11314" width="3" style="220" customWidth="1"/>
    <col min="11315" max="11315" width="3.6640625" style="220" customWidth="1"/>
    <col min="11316" max="11316" width="3.109375" style="220" customWidth="1"/>
    <col min="11317" max="11317" width="1.88671875" style="220" customWidth="1"/>
    <col min="11318" max="11319" width="2.21875" style="220" customWidth="1"/>
    <col min="11320" max="11320" width="7.21875" style="220" customWidth="1"/>
    <col min="11321" max="11555" width="8.88671875" style="220"/>
    <col min="11556" max="11556" width="2.44140625" style="220" customWidth="1"/>
    <col min="11557" max="11557" width="2.33203125" style="220" customWidth="1"/>
    <col min="11558" max="11558" width="1.109375" style="220" customWidth="1"/>
    <col min="11559" max="11559" width="22.6640625" style="220" customWidth="1"/>
    <col min="11560" max="11560" width="1.21875" style="220" customWidth="1"/>
    <col min="11561" max="11562" width="11.77734375" style="220" customWidth="1"/>
    <col min="11563" max="11563" width="1.77734375" style="220" customWidth="1"/>
    <col min="11564" max="11564" width="6.88671875" style="220" customWidth="1"/>
    <col min="11565" max="11565" width="4.44140625" style="220" customWidth="1"/>
    <col min="11566" max="11566" width="3.6640625" style="220" customWidth="1"/>
    <col min="11567" max="11567" width="0.77734375" style="220" customWidth="1"/>
    <col min="11568" max="11568" width="3.33203125" style="220" customWidth="1"/>
    <col min="11569" max="11569" width="3.6640625" style="220" customWidth="1"/>
    <col min="11570" max="11570" width="3" style="220" customWidth="1"/>
    <col min="11571" max="11571" width="3.6640625" style="220" customWidth="1"/>
    <col min="11572" max="11572" width="3.109375" style="220" customWidth="1"/>
    <col min="11573" max="11573" width="1.88671875" style="220" customWidth="1"/>
    <col min="11574" max="11575" width="2.21875" style="220" customWidth="1"/>
    <col min="11576" max="11576" width="7.21875" style="220" customWidth="1"/>
    <col min="11577" max="11811" width="8.88671875" style="220"/>
    <col min="11812" max="11812" width="2.44140625" style="220" customWidth="1"/>
    <col min="11813" max="11813" width="2.33203125" style="220" customWidth="1"/>
    <col min="11814" max="11814" width="1.109375" style="220" customWidth="1"/>
    <col min="11815" max="11815" width="22.6640625" style="220" customWidth="1"/>
    <col min="11816" max="11816" width="1.21875" style="220" customWidth="1"/>
    <col min="11817" max="11818" width="11.77734375" style="220" customWidth="1"/>
    <col min="11819" max="11819" width="1.77734375" style="220" customWidth="1"/>
    <col min="11820" max="11820" width="6.88671875" style="220" customWidth="1"/>
    <col min="11821" max="11821" width="4.44140625" style="220" customWidth="1"/>
    <col min="11822" max="11822" width="3.6640625" style="220" customWidth="1"/>
    <col min="11823" max="11823" width="0.77734375" style="220" customWidth="1"/>
    <col min="11824" max="11824" width="3.33203125" style="220" customWidth="1"/>
    <col min="11825" max="11825" width="3.6640625" style="220" customWidth="1"/>
    <col min="11826" max="11826" width="3" style="220" customWidth="1"/>
    <col min="11827" max="11827" width="3.6640625" style="220" customWidth="1"/>
    <col min="11828" max="11828" width="3.109375" style="220" customWidth="1"/>
    <col min="11829" max="11829" width="1.88671875" style="220" customWidth="1"/>
    <col min="11830" max="11831" width="2.21875" style="220" customWidth="1"/>
    <col min="11832" max="11832" width="7.21875" style="220" customWidth="1"/>
    <col min="11833" max="12067" width="8.88671875" style="220"/>
    <col min="12068" max="12068" width="2.44140625" style="220" customWidth="1"/>
    <col min="12069" max="12069" width="2.33203125" style="220" customWidth="1"/>
    <col min="12070" max="12070" width="1.109375" style="220" customWidth="1"/>
    <col min="12071" max="12071" width="22.6640625" style="220" customWidth="1"/>
    <col min="12072" max="12072" width="1.21875" style="220" customWidth="1"/>
    <col min="12073" max="12074" width="11.77734375" style="220" customWidth="1"/>
    <col min="12075" max="12075" width="1.77734375" style="220" customWidth="1"/>
    <col min="12076" max="12076" width="6.88671875" style="220" customWidth="1"/>
    <col min="12077" max="12077" width="4.44140625" style="220" customWidth="1"/>
    <col min="12078" max="12078" width="3.6640625" style="220" customWidth="1"/>
    <col min="12079" max="12079" width="0.77734375" style="220" customWidth="1"/>
    <col min="12080" max="12080" width="3.33203125" style="220" customWidth="1"/>
    <col min="12081" max="12081" width="3.6640625" style="220" customWidth="1"/>
    <col min="12082" max="12082" width="3" style="220" customWidth="1"/>
    <col min="12083" max="12083" width="3.6640625" style="220" customWidth="1"/>
    <col min="12084" max="12084" width="3.109375" style="220" customWidth="1"/>
    <col min="12085" max="12085" width="1.88671875" style="220" customWidth="1"/>
    <col min="12086" max="12087" width="2.21875" style="220" customWidth="1"/>
    <col min="12088" max="12088" width="7.21875" style="220" customWidth="1"/>
    <col min="12089" max="12323" width="8.88671875" style="220"/>
    <col min="12324" max="12324" width="2.44140625" style="220" customWidth="1"/>
    <col min="12325" max="12325" width="2.33203125" style="220" customWidth="1"/>
    <col min="12326" max="12326" width="1.109375" style="220" customWidth="1"/>
    <col min="12327" max="12327" width="22.6640625" style="220" customWidth="1"/>
    <col min="12328" max="12328" width="1.21875" style="220" customWidth="1"/>
    <col min="12329" max="12330" width="11.77734375" style="220" customWidth="1"/>
    <col min="12331" max="12331" width="1.77734375" style="220" customWidth="1"/>
    <col min="12332" max="12332" width="6.88671875" style="220" customWidth="1"/>
    <col min="12333" max="12333" width="4.44140625" style="220" customWidth="1"/>
    <col min="12334" max="12334" width="3.6640625" style="220" customWidth="1"/>
    <col min="12335" max="12335" width="0.77734375" style="220" customWidth="1"/>
    <col min="12336" max="12336" width="3.33203125" style="220" customWidth="1"/>
    <col min="12337" max="12337" width="3.6640625" style="220" customWidth="1"/>
    <col min="12338" max="12338" width="3" style="220" customWidth="1"/>
    <col min="12339" max="12339" width="3.6640625" style="220" customWidth="1"/>
    <col min="12340" max="12340" width="3.109375" style="220" customWidth="1"/>
    <col min="12341" max="12341" width="1.88671875" style="220" customWidth="1"/>
    <col min="12342" max="12343" width="2.21875" style="220" customWidth="1"/>
    <col min="12344" max="12344" width="7.21875" style="220" customWidth="1"/>
    <col min="12345" max="12579" width="8.88671875" style="220"/>
    <col min="12580" max="12580" width="2.44140625" style="220" customWidth="1"/>
    <col min="12581" max="12581" width="2.33203125" style="220" customWidth="1"/>
    <col min="12582" max="12582" width="1.109375" style="220" customWidth="1"/>
    <col min="12583" max="12583" width="22.6640625" style="220" customWidth="1"/>
    <col min="12584" max="12584" width="1.21875" style="220" customWidth="1"/>
    <col min="12585" max="12586" width="11.77734375" style="220" customWidth="1"/>
    <col min="12587" max="12587" width="1.77734375" style="220" customWidth="1"/>
    <col min="12588" max="12588" width="6.88671875" style="220" customWidth="1"/>
    <col min="12589" max="12589" width="4.44140625" style="220" customWidth="1"/>
    <col min="12590" max="12590" width="3.6640625" style="220" customWidth="1"/>
    <col min="12591" max="12591" width="0.77734375" style="220" customWidth="1"/>
    <col min="12592" max="12592" width="3.33203125" style="220" customWidth="1"/>
    <col min="12593" max="12593" width="3.6640625" style="220" customWidth="1"/>
    <col min="12594" max="12594" width="3" style="220" customWidth="1"/>
    <col min="12595" max="12595" width="3.6640625" style="220" customWidth="1"/>
    <col min="12596" max="12596" width="3.109375" style="220" customWidth="1"/>
    <col min="12597" max="12597" width="1.88671875" style="220" customWidth="1"/>
    <col min="12598" max="12599" width="2.21875" style="220" customWidth="1"/>
    <col min="12600" max="12600" width="7.21875" style="220" customWidth="1"/>
    <col min="12601" max="12835" width="8.88671875" style="220"/>
    <col min="12836" max="12836" width="2.44140625" style="220" customWidth="1"/>
    <col min="12837" max="12837" width="2.33203125" style="220" customWidth="1"/>
    <col min="12838" max="12838" width="1.109375" style="220" customWidth="1"/>
    <col min="12839" max="12839" width="22.6640625" style="220" customWidth="1"/>
    <col min="12840" max="12840" width="1.21875" style="220" customWidth="1"/>
    <col min="12841" max="12842" width="11.77734375" style="220" customWidth="1"/>
    <col min="12843" max="12843" width="1.77734375" style="220" customWidth="1"/>
    <col min="12844" max="12844" width="6.88671875" style="220" customWidth="1"/>
    <col min="12845" max="12845" width="4.44140625" style="220" customWidth="1"/>
    <col min="12846" max="12846" width="3.6640625" style="220" customWidth="1"/>
    <col min="12847" max="12847" width="0.77734375" style="220" customWidth="1"/>
    <col min="12848" max="12848" width="3.33203125" style="220" customWidth="1"/>
    <col min="12849" max="12849" width="3.6640625" style="220" customWidth="1"/>
    <col min="12850" max="12850" width="3" style="220" customWidth="1"/>
    <col min="12851" max="12851" width="3.6640625" style="220" customWidth="1"/>
    <col min="12852" max="12852" width="3.109375" style="220" customWidth="1"/>
    <col min="12853" max="12853" width="1.88671875" style="220" customWidth="1"/>
    <col min="12854" max="12855" width="2.21875" style="220" customWidth="1"/>
    <col min="12856" max="12856" width="7.21875" style="220" customWidth="1"/>
    <col min="12857" max="13091" width="8.88671875" style="220"/>
    <col min="13092" max="13092" width="2.44140625" style="220" customWidth="1"/>
    <col min="13093" max="13093" width="2.33203125" style="220" customWidth="1"/>
    <col min="13094" max="13094" width="1.109375" style="220" customWidth="1"/>
    <col min="13095" max="13095" width="22.6640625" style="220" customWidth="1"/>
    <col min="13096" max="13096" width="1.21875" style="220" customWidth="1"/>
    <col min="13097" max="13098" width="11.77734375" style="220" customWidth="1"/>
    <col min="13099" max="13099" width="1.77734375" style="220" customWidth="1"/>
    <col min="13100" max="13100" width="6.88671875" style="220" customWidth="1"/>
    <col min="13101" max="13101" width="4.44140625" style="220" customWidth="1"/>
    <col min="13102" max="13102" width="3.6640625" style="220" customWidth="1"/>
    <col min="13103" max="13103" width="0.77734375" style="220" customWidth="1"/>
    <col min="13104" max="13104" width="3.33203125" style="220" customWidth="1"/>
    <col min="13105" max="13105" width="3.6640625" style="220" customWidth="1"/>
    <col min="13106" max="13106" width="3" style="220" customWidth="1"/>
    <col min="13107" max="13107" width="3.6640625" style="220" customWidth="1"/>
    <col min="13108" max="13108" width="3.109375" style="220" customWidth="1"/>
    <col min="13109" max="13109" width="1.88671875" style="220" customWidth="1"/>
    <col min="13110" max="13111" width="2.21875" style="220" customWidth="1"/>
    <col min="13112" max="13112" width="7.21875" style="220" customWidth="1"/>
    <col min="13113" max="13347" width="8.88671875" style="220"/>
    <col min="13348" max="13348" width="2.44140625" style="220" customWidth="1"/>
    <col min="13349" max="13349" width="2.33203125" style="220" customWidth="1"/>
    <col min="13350" max="13350" width="1.109375" style="220" customWidth="1"/>
    <col min="13351" max="13351" width="22.6640625" style="220" customWidth="1"/>
    <col min="13352" max="13352" width="1.21875" style="220" customWidth="1"/>
    <col min="13353" max="13354" width="11.77734375" style="220" customWidth="1"/>
    <col min="13355" max="13355" width="1.77734375" style="220" customWidth="1"/>
    <col min="13356" max="13356" width="6.88671875" style="220" customWidth="1"/>
    <col min="13357" max="13357" width="4.44140625" style="220" customWidth="1"/>
    <col min="13358" max="13358" width="3.6640625" style="220" customWidth="1"/>
    <col min="13359" max="13359" width="0.77734375" style="220" customWidth="1"/>
    <col min="13360" max="13360" width="3.33203125" style="220" customWidth="1"/>
    <col min="13361" max="13361" width="3.6640625" style="220" customWidth="1"/>
    <col min="13362" max="13362" width="3" style="220" customWidth="1"/>
    <col min="13363" max="13363" width="3.6640625" style="220" customWidth="1"/>
    <col min="13364" max="13364" width="3.109375" style="220" customWidth="1"/>
    <col min="13365" max="13365" width="1.88671875" style="220" customWidth="1"/>
    <col min="13366" max="13367" width="2.21875" style="220" customWidth="1"/>
    <col min="13368" max="13368" width="7.21875" style="220" customWidth="1"/>
    <col min="13369" max="13603" width="8.88671875" style="220"/>
    <col min="13604" max="13604" width="2.44140625" style="220" customWidth="1"/>
    <col min="13605" max="13605" width="2.33203125" style="220" customWidth="1"/>
    <col min="13606" max="13606" width="1.109375" style="220" customWidth="1"/>
    <col min="13607" max="13607" width="22.6640625" style="220" customWidth="1"/>
    <col min="13608" max="13608" width="1.21875" style="220" customWidth="1"/>
    <col min="13609" max="13610" width="11.77734375" style="220" customWidth="1"/>
    <col min="13611" max="13611" width="1.77734375" style="220" customWidth="1"/>
    <col min="13612" max="13612" width="6.88671875" style="220" customWidth="1"/>
    <col min="13613" max="13613" width="4.44140625" style="220" customWidth="1"/>
    <col min="13614" max="13614" width="3.6640625" style="220" customWidth="1"/>
    <col min="13615" max="13615" width="0.77734375" style="220" customWidth="1"/>
    <col min="13616" max="13616" width="3.33203125" style="220" customWidth="1"/>
    <col min="13617" max="13617" width="3.6640625" style="220" customWidth="1"/>
    <col min="13618" max="13618" width="3" style="220" customWidth="1"/>
    <col min="13619" max="13619" width="3.6640625" style="220" customWidth="1"/>
    <col min="13620" max="13620" width="3.109375" style="220" customWidth="1"/>
    <col min="13621" max="13621" width="1.88671875" style="220" customWidth="1"/>
    <col min="13622" max="13623" width="2.21875" style="220" customWidth="1"/>
    <col min="13624" max="13624" width="7.21875" style="220" customWidth="1"/>
    <col min="13625" max="13859" width="8.88671875" style="220"/>
    <col min="13860" max="13860" width="2.44140625" style="220" customWidth="1"/>
    <col min="13861" max="13861" width="2.33203125" style="220" customWidth="1"/>
    <col min="13862" max="13862" width="1.109375" style="220" customWidth="1"/>
    <col min="13863" max="13863" width="22.6640625" style="220" customWidth="1"/>
    <col min="13864" max="13864" width="1.21875" style="220" customWidth="1"/>
    <col min="13865" max="13866" width="11.77734375" style="220" customWidth="1"/>
    <col min="13867" max="13867" width="1.77734375" style="220" customWidth="1"/>
    <col min="13868" max="13868" width="6.88671875" style="220" customWidth="1"/>
    <col min="13869" max="13869" width="4.44140625" style="220" customWidth="1"/>
    <col min="13870" max="13870" width="3.6640625" style="220" customWidth="1"/>
    <col min="13871" max="13871" width="0.77734375" style="220" customWidth="1"/>
    <col min="13872" max="13872" width="3.33203125" style="220" customWidth="1"/>
    <col min="13873" max="13873" width="3.6640625" style="220" customWidth="1"/>
    <col min="13874" max="13874" width="3" style="220" customWidth="1"/>
    <col min="13875" max="13875" width="3.6640625" style="220" customWidth="1"/>
    <col min="13876" max="13876" width="3.109375" style="220" customWidth="1"/>
    <col min="13877" max="13877" width="1.88671875" style="220" customWidth="1"/>
    <col min="13878" max="13879" width="2.21875" style="220" customWidth="1"/>
    <col min="13880" max="13880" width="7.21875" style="220" customWidth="1"/>
    <col min="13881" max="14115" width="8.88671875" style="220"/>
    <col min="14116" max="14116" width="2.44140625" style="220" customWidth="1"/>
    <col min="14117" max="14117" width="2.33203125" style="220" customWidth="1"/>
    <col min="14118" max="14118" width="1.109375" style="220" customWidth="1"/>
    <col min="14119" max="14119" width="22.6640625" style="220" customWidth="1"/>
    <col min="14120" max="14120" width="1.21875" style="220" customWidth="1"/>
    <col min="14121" max="14122" width="11.77734375" style="220" customWidth="1"/>
    <col min="14123" max="14123" width="1.77734375" style="220" customWidth="1"/>
    <col min="14124" max="14124" width="6.88671875" style="220" customWidth="1"/>
    <col min="14125" max="14125" width="4.44140625" style="220" customWidth="1"/>
    <col min="14126" max="14126" width="3.6640625" style="220" customWidth="1"/>
    <col min="14127" max="14127" width="0.77734375" style="220" customWidth="1"/>
    <col min="14128" max="14128" width="3.33203125" style="220" customWidth="1"/>
    <col min="14129" max="14129" width="3.6640625" style="220" customWidth="1"/>
    <col min="14130" max="14130" width="3" style="220" customWidth="1"/>
    <col min="14131" max="14131" width="3.6640625" style="220" customWidth="1"/>
    <col min="14132" max="14132" width="3.109375" style="220" customWidth="1"/>
    <col min="14133" max="14133" width="1.88671875" style="220" customWidth="1"/>
    <col min="14134" max="14135" width="2.21875" style="220" customWidth="1"/>
    <col min="14136" max="14136" width="7.21875" style="220" customWidth="1"/>
    <col min="14137" max="14371" width="8.88671875" style="220"/>
    <col min="14372" max="14372" width="2.44140625" style="220" customWidth="1"/>
    <col min="14373" max="14373" width="2.33203125" style="220" customWidth="1"/>
    <col min="14374" max="14374" width="1.109375" style="220" customWidth="1"/>
    <col min="14375" max="14375" width="22.6640625" style="220" customWidth="1"/>
    <col min="14376" max="14376" width="1.21875" style="220" customWidth="1"/>
    <col min="14377" max="14378" width="11.77734375" style="220" customWidth="1"/>
    <col min="14379" max="14379" width="1.77734375" style="220" customWidth="1"/>
    <col min="14380" max="14380" width="6.88671875" style="220" customWidth="1"/>
    <col min="14381" max="14381" width="4.44140625" style="220" customWidth="1"/>
    <col min="14382" max="14382" width="3.6640625" style="220" customWidth="1"/>
    <col min="14383" max="14383" width="0.77734375" style="220" customWidth="1"/>
    <col min="14384" max="14384" width="3.33203125" style="220" customWidth="1"/>
    <col min="14385" max="14385" width="3.6640625" style="220" customWidth="1"/>
    <col min="14386" max="14386" width="3" style="220" customWidth="1"/>
    <col min="14387" max="14387" width="3.6640625" style="220" customWidth="1"/>
    <col min="14388" max="14388" width="3.109375" style="220" customWidth="1"/>
    <col min="14389" max="14389" width="1.88671875" style="220" customWidth="1"/>
    <col min="14390" max="14391" width="2.21875" style="220" customWidth="1"/>
    <col min="14392" max="14392" width="7.21875" style="220" customWidth="1"/>
    <col min="14393" max="14627" width="8.88671875" style="220"/>
    <col min="14628" max="14628" width="2.44140625" style="220" customWidth="1"/>
    <col min="14629" max="14629" width="2.33203125" style="220" customWidth="1"/>
    <col min="14630" max="14630" width="1.109375" style="220" customWidth="1"/>
    <col min="14631" max="14631" width="22.6640625" style="220" customWidth="1"/>
    <col min="14632" max="14632" width="1.21875" style="220" customWidth="1"/>
    <col min="14633" max="14634" width="11.77734375" style="220" customWidth="1"/>
    <col min="14635" max="14635" width="1.77734375" style="220" customWidth="1"/>
    <col min="14636" max="14636" width="6.88671875" style="220" customWidth="1"/>
    <col min="14637" max="14637" width="4.44140625" style="220" customWidth="1"/>
    <col min="14638" max="14638" width="3.6640625" style="220" customWidth="1"/>
    <col min="14639" max="14639" width="0.77734375" style="220" customWidth="1"/>
    <col min="14640" max="14640" width="3.33203125" style="220" customWidth="1"/>
    <col min="14641" max="14641" width="3.6640625" style="220" customWidth="1"/>
    <col min="14642" max="14642" width="3" style="220" customWidth="1"/>
    <col min="14643" max="14643" width="3.6640625" style="220" customWidth="1"/>
    <col min="14644" max="14644" width="3.109375" style="220" customWidth="1"/>
    <col min="14645" max="14645" width="1.88671875" style="220" customWidth="1"/>
    <col min="14646" max="14647" width="2.21875" style="220" customWidth="1"/>
    <col min="14648" max="14648" width="7.21875" style="220" customWidth="1"/>
    <col min="14649" max="14883" width="8.88671875" style="220"/>
    <col min="14884" max="14884" width="2.44140625" style="220" customWidth="1"/>
    <col min="14885" max="14885" width="2.33203125" style="220" customWidth="1"/>
    <col min="14886" max="14886" width="1.109375" style="220" customWidth="1"/>
    <col min="14887" max="14887" width="22.6640625" style="220" customWidth="1"/>
    <col min="14888" max="14888" width="1.21875" style="220" customWidth="1"/>
    <col min="14889" max="14890" width="11.77734375" style="220" customWidth="1"/>
    <col min="14891" max="14891" width="1.77734375" style="220" customWidth="1"/>
    <col min="14892" max="14892" width="6.88671875" style="220" customWidth="1"/>
    <col min="14893" max="14893" width="4.44140625" style="220" customWidth="1"/>
    <col min="14894" max="14894" width="3.6640625" style="220" customWidth="1"/>
    <col min="14895" max="14895" width="0.77734375" style="220" customWidth="1"/>
    <col min="14896" max="14896" width="3.33203125" style="220" customWidth="1"/>
    <col min="14897" max="14897" width="3.6640625" style="220" customWidth="1"/>
    <col min="14898" max="14898" width="3" style="220" customWidth="1"/>
    <col min="14899" max="14899" width="3.6640625" style="220" customWidth="1"/>
    <col min="14900" max="14900" width="3.109375" style="220" customWidth="1"/>
    <col min="14901" max="14901" width="1.88671875" style="220" customWidth="1"/>
    <col min="14902" max="14903" width="2.21875" style="220" customWidth="1"/>
    <col min="14904" max="14904" width="7.21875" style="220" customWidth="1"/>
    <col min="14905" max="15139" width="8.88671875" style="220"/>
    <col min="15140" max="15140" width="2.44140625" style="220" customWidth="1"/>
    <col min="15141" max="15141" width="2.33203125" style="220" customWidth="1"/>
    <col min="15142" max="15142" width="1.109375" style="220" customWidth="1"/>
    <col min="15143" max="15143" width="22.6640625" style="220" customWidth="1"/>
    <col min="15144" max="15144" width="1.21875" style="220" customWidth="1"/>
    <col min="15145" max="15146" width="11.77734375" style="220" customWidth="1"/>
    <col min="15147" max="15147" width="1.77734375" style="220" customWidth="1"/>
    <col min="15148" max="15148" width="6.88671875" style="220" customWidth="1"/>
    <col min="15149" max="15149" width="4.44140625" style="220" customWidth="1"/>
    <col min="15150" max="15150" width="3.6640625" style="220" customWidth="1"/>
    <col min="15151" max="15151" width="0.77734375" style="220" customWidth="1"/>
    <col min="15152" max="15152" width="3.33203125" style="220" customWidth="1"/>
    <col min="15153" max="15153" width="3.6640625" style="220" customWidth="1"/>
    <col min="15154" max="15154" width="3" style="220" customWidth="1"/>
    <col min="15155" max="15155" width="3.6640625" style="220" customWidth="1"/>
    <col min="15156" max="15156" width="3.109375" style="220" customWidth="1"/>
    <col min="15157" max="15157" width="1.88671875" style="220" customWidth="1"/>
    <col min="15158" max="15159" width="2.21875" style="220" customWidth="1"/>
    <col min="15160" max="15160" width="7.21875" style="220" customWidth="1"/>
    <col min="15161" max="15395" width="8.88671875" style="220"/>
    <col min="15396" max="15396" width="2.44140625" style="220" customWidth="1"/>
    <col min="15397" max="15397" width="2.33203125" style="220" customWidth="1"/>
    <col min="15398" max="15398" width="1.109375" style="220" customWidth="1"/>
    <col min="15399" max="15399" width="22.6640625" style="220" customWidth="1"/>
    <col min="15400" max="15400" width="1.21875" style="220" customWidth="1"/>
    <col min="15401" max="15402" width="11.77734375" style="220" customWidth="1"/>
    <col min="15403" max="15403" width="1.77734375" style="220" customWidth="1"/>
    <col min="15404" max="15404" width="6.88671875" style="220" customWidth="1"/>
    <col min="15405" max="15405" width="4.44140625" style="220" customWidth="1"/>
    <col min="15406" max="15406" width="3.6640625" style="220" customWidth="1"/>
    <col min="15407" max="15407" width="0.77734375" style="220" customWidth="1"/>
    <col min="15408" max="15408" width="3.33203125" style="220" customWidth="1"/>
    <col min="15409" max="15409" width="3.6640625" style="220" customWidth="1"/>
    <col min="15410" max="15410" width="3" style="220" customWidth="1"/>
    <col min="15411" max="15411" width="3.6640625" style="220" customWidth="1"/>
    <col min="15412" max="15412" width="3.109375" style="220" customWidth="1"/>
    <col min="15413" max="15413" width="1.88671875" style="220" customWidth="1"/>
    <col min="15414" max="15415" width="2.21875" style="220" customWidth="1"/>
    <col min="15416" max="15416" width="7.21875" style="220" customWidth="1"/>
    <col min="15417" max="15651" width="8.88671875" style="220"/>
    <col min="15652" max="15652" width="2.44140625" style="220" customWidth="1"/>
    <col min="15653" max="15653" width="2.33203125" style="220" customWidth="1"/>
    <col min="15654" max="15654" width="1.109375" style="220" customWidth="1"/>
    <col min="15655" max="15655" width="22.6640625" style="220" customWidth="1"/>
    <col min="15656" max="15656" width="1.21875" style="220" customWidth="1"/>
    <col min="15657" max="15658" width="11.77734375" style="220" customWidth="1"/>
    <col min="15659" max="15659" width="1.77734375" style="220" customWidth="1"/>
    <col min="15660" max="15660" width="6.88671875" style="220" customWidth="1"/>
    <col min="15661" max="15661" width="4.44140625" style="220" customWidth="1"/>
    <col min="15662" max="15662" width="3.6640625" style="220" customWidth="1"/>
    <col min="15663" max="15663" width="0.77734375" style="220" customWidth="1"/>
    <col min="15664" max="15664" width="3.33203125" style="220" customWidth="1"/>
    <col min="15665" max="15665" width="3.6640625" style="220" customWidth="1"/>
    <col min="15666" max="15666" width="3" style="220" customWidth="1"/>
    <col min="15667" max="15667" width="3.6640625" style="220" customWidth="1"/>
    <col min="15668" max="15668" width="3.109375" style="220" customWidth="1"/>
    <col min="15669" max="15669" width="1.88671875" style="220" customWidth="1"/>
    <col min="15670" max="15671" width="2.21875" style="220" customWidth="1"/>
    <col min="15672" max="15672" width="7.21875" style="220" customWidth="1"/>
    <col min="15673" max="15907" width="8.88671875" style="220"/>
    <col min="15908" max="15908" width="2.44140625" style="220" customWidth="1"/>
    <col min="15909" max="15909" width="2.33203125" style="220" customWidth="1"/>
    <col min="15910" max="15910" width="1.109375" style="220" customWidth="1"/>
    <col min="15911" max="15911" width="22.6640625" style="220" customWidth="1"/>
    <col min="15912" max="15912" width="1.21875" style="220" customWidth="1"/>
    <col min="15913" max="15914" width="11.77734375" style="220" customWidth="1"/>
    <col min="15915" max="15915" width="1.77734375" style="220" customWidth="1"/>
    <col min="15916" max="15916" width="6.88671875" style="220" customWidth="1"/>
    <col min="15917" max="15917" width="4.44140625" style="220" customWidth="1"/>
    <col min="15918" max="15918" width="3.6640625" style="220" customWidth="1"/>
    <col min="15919" max="15919" width="0.77734375" style="220" customWidth="1"/>
    <col min="15920" max="15920" width="3.33203125" style="220" customWidth="1"/>
    <col min="15921" max="15921" width="3.6640625" style="220" customWidth="1"/>
    <col min="15922" max="15922" width="3" style="220" customWidth="1"/>
    <col min="15923" max="15923" width="3.6640625" style="220" customWidth="1"/>
    <col min="15924" max="15924" width="3.109375" style="220" customWidth="1"/>
    <col min="15925" max="15925" width="1.88671875" style="220" customWidth="1"/>
    <col min="15926" max="15927" width="2.21875" style="220" customWidth="1"/>
    <col min="15928" max="15928" width="7.21875" style="220" customWidth="1"/>
    <col min="15929" max="16163" width="8.88671875" style="220"/>
    <col min="16164" max="16164" width="2.44140625" style="220" customWidth="1"/>
    <col min="16165" max="16165" width="2.33203125" style="220" customWidth="1"/>
    <col min="16166" max="16166" width="1.109375" style="220" customWidth="1"/>
    <col min="16167" max="16167" width="22.6640625" style="220" customWidth="1"/>
    <col min="16168" max="16168" width="1.21875" style="220" customWidth="1"/>
    <col min="16169" max="16170" width="11.77734375" style="220" customWidth="1"/>
    <col min="16171" max="16171" width="1.77734375" style="220" customWidth="1"/>
    <col min="16172" max="16172" width="6.88671875" style="220" customWidth="1"/>
    <col min="16173" max="16173" width="4.44140625" style="220" customWidth="1"/>
    <col min="16174" max="16174" width="3.6640625" style="220" customWidth="1"/>
    <col min="16175" max="16175" width="0.77734375" style="220" customWidth="1"/>
    <col min="16176" max="16176" width="3.33203125" style="220" customWidth="1"/>
    <col min="16177" max="16177" width="3.6640625" style="220" customWidth="1"/>
    <col min="16178" max="16178" width="3" style="220" customWidth="1"/>
    <col min="16179" max="16179" width="3.6640625" style="220" customWidth="1"/>
    <col min="16180" max="16180" width="3.109375" style="220" customWidth="1"/>
    <col min="16181" max="16181" width="1.88671875" style="220" customWidth="1"/>
    <col min="16182" max="16183" width="2.21875" style="220" customWidth="1"/>
    <col min="16184" max="16184" width="7.21875" style="220" customWidth="1"/>
    <col min="16185" max="16384" width="8.88671875" style="220"/>
  </cols>
  <sheetData>
    <row r="1" spans="2:76" ht="20.25" customHeight="1">
      <c r="B1" s="219" t="s">
        <v>2527</v>
      </c>
      <c r="BB1" s="219" t="s">
        <v>2527</v>
      </c>
    </row>
    <row r="2" spans="2:76" ht="9" customHeight="1">
      <c r="S2" s="222"/>
      <c r="T2" s="222"/>
      <c r="X2" s="222"/>
      <c r="AB2" s="541"/>
      <c r="BS2" s="222"/>
      <c r="BT2" s="222"/>
      <c r="BX2" s="222"/>
    </row>
    <row r="3" spans="2:76">
      <c r="R3" s="905"/>
      <c r="S3" s="947"/>
      <c r="T3" s="223" t="s">
        <v>2508</v>
      </c>
      <c r="U3" s="574"/>
      <c r="V3" s="223" t="s">
        <v>2509</v>
      </c>
      <c r="W3" s="574"/>
      <c r="X3" s="223" t="s">
        <v>2510</v>
      </c>
      <c r="BR3" s="905"/>
      <c r="BS3" s="1609"/>
      <c r="BT3" s="223" t="s">
        <v>2508</v>
      </c>
      <c r="BU3" s="574"/>
      <c r="BV3" s="223" t="s">
        <v>2509</v>
      </c>
      <c r="BW3" s="574"/>
      <c r="BX3" s="223" t="s">
        <v>2510</v>
      </c>
    </row>
    <row r="4" spans="2:76" ht="7.8" customHeight="1">
      <c r="Q4" s="249"/>
      <c r="R4" s="249"/>
      <c r="S4" s="250"/>
      <c r="T4" s="223"/>
      <c r="U4" s="250"/>
      <c r="V4" s="223"/>
      <c r="W4" s="250"/>
      <c r="X4" s="223"/>
      <c r="BQ4" s="249"/>
      <c r="BR4" s="249"/>
      <c r="BS4" s="250"/>
      <c r="BT4" s="223"/>
      <c r="BU4" s="250"/>
      <c r="BV4" s="223"/>
      <c r="BW4" s="250"/>
      <c r="BX4" s="223"/>
    </row>
    <row r="5" spans="2:76" ht="12" customHeight="1">
      <c r="N5" s="220" t="s">
        <v>2528</v>
      </c>
      <c r="T5" s="224"/>
      <c r="U5" s="224"/>
      <c r="V5" s="224"/>
      <c r="W5" s="224"/>
      <c r="X5" s="224"/>
      <c r="BN5" s="220" t="s">
        <v>2528</v>
      </c>
      <c r="BT5" s="224"/>
      <c r="BU5" s="224"/>
      <c r="BV5" s="224"/>
      <c r="BW5" s="224"/>
      <c r="BX5" s="224"/>
    </row>
    <row r="6" spans="2:76" ht="21" customHeight="1">
      <c r="C6" s="220" t="s">
        <v>2511</v>
      </c>
      <c r="N6" s="1586" t="s">
        <v>2513</v>
      </c>
      <c r="O6" s="1586"/>
      <c r="P6" s="1587">
        <f>第1号!$L$9</f>
        <v>0</v>
      </c>
      <c r="Q6" s="1590"/>
      <c r="R6" s="1590"/>
      <c r="S6" s="1590"/>
      <c r="T6" s="1590"/>
      <c r="U6" s="1590"/>
      <c r="V6" s="1590"/>
      <c r="W6" s="1590"/>
      <c r="X6" s="1590"/>
      <c r="BC6" s="220" t="s">
        <v>2511</v>
      </c>
      <c r="BN6" s="1586" t="s">
        <v>2513</v>
      </c>
      <c r="BO6" s="1586"/>
      <c r="BP6" s="1587">
        <f>第1号!$L$9</f>
        <v>0</v>
      </c>
      <c r="BQ6" s="1590"/>
      <c r="BR6" s="1590"/>
      <c r="BS6" s="1590"/>
      <c r="BT6" s="1590"/>
      <c r="BU6" s="1590"/>
      <c r="BV6" s="1590"/>
      <c r="BW6" s="1590"/>
      <c r="BX6" s="1590"/>
    </row>
    <row r="7" spans="2:76" ht="2.4" customHeight="1">
      <c r="B7" s="220" t="s">
        <v>2530</v>
      </c>
      <c r="O7" s="219"/>
      <c r="P7" s="226"/>
      <c r="Q7" s="226"/>
      <c r="R7" s="226"/>
      <c r="S7" s="226"/>
      <c r="T7" s="226"/>
      <c r="U7" s="226"/>
      <c r="V7" s="226"/>
      <c r="W7" s="226"/>
      <c r="X7" s="226"/>
      <c r="BB7" s="220" t="s">
        <v>2530</v>
      </c>
      <c r="BO7" s="219"/>
      <c r="BP7" s="226"/>
      <c r="BQ7" s="226"/>
      <c r="BR7" s="226"/>
      <c r="BS7" s="226"/>
      <c r="BT7" s="226"/>
      <c r="BU7" s="226"/>
      <c r="BV7" s="226"/>
      <c r="BW7" s="226"/>
      <c r="BX7" s="226"/>
    </row>
    <row r="8" spans="2:76" ht="21" customHeight="1">
      <c r="C8" s="220" t="s">
        <v>2542</v>
      </c>
      <c r="E8" s="219"/>
      <c r="F8" s="219"/>
      <c r="G8" s="219"/>
      <c r="H8" s="219"/>
      <c r="I8" s="219"/>
      <c r="J8" s="219"/>
      <c r="N8" s="1586" t="s">
        <v>2514</v>
      </c>
      <c r="O8" s="1586"/>
      <c r="P8" s="1587">
        <f>第1号!$J$10</f>
        <v>0</v>
      </c>
      <c r="Q8" s="1590"/>
      <c r="R8" s="1590"/>
      <c r="S8" s="1590"/>
      <c r="T8" s="1590"/>
      <c r="U8" s="1590"/>
      <c r="V8" s="1590"/>
      <c r="W8" s="1590"/>
      <c r="X8" s="1590"/>
      <c r="BC8" s="220" t="s">
        <v>2542</v>
      </c>
      <c r="BE8" s="219"/>
      <c r="BF8" s="219"/>
      <c r="BG8" s="219"/>
      <c r="BH8" s="219"/>
      <c r="BI8" s="219"/>
      <c r="BJ8" s="219"/>
      <c r="BN8" s="1586" t="s">
        <v>2514</v>
      </c>
      <c r="BO8" s="1586"/>
      <c r="BP8" s="1587">
        <f>第1号!$J$10</f>
        <v>0</v>
      </c>
      <c r="BQ8" s="1590"/>
      <c r="BR8" s="1590"/>
      <c r="BS8" s="1590"/>
      <c r="BT8" s="1590"/>
      <c r="BU8" s="1590"/>
      <c r="BV8" s="1590"/>
      <c r="BW8" s="1590"/>
      <c r="BX8" s="1590"/>
    </row>
    <row r="9" spans="2:76" ht="2.4" customHeight="1">
      <c r="D9" s="219"/>
      <c r="E9" s="219"/>
      <c r="F9" s="219"/>
      <c r="G9" s="219"/>
      <c r="H9" s="219"/>
      <c r="I9" s="219"/>
      <c r="J9" s="219"/>
      <c r="O9" s="219"/>
      <c r="P9" s="226"/>
      <c r="Q9" s="226"/>
      <c r="R9" s="226"/>
      <c r="S9" s="226"/>
      <c r="T9" s="226"/>
      <c r="U9" s="226"/>
      <c r="V9" s="226"/>
      <c r="W9" s="226"/>
      <c r="X9" s="226"/>
      <c r="BD9" s="219"/>
      <c r="BE9" s="219"/>
      <c r="BF9" s="219"/>
      <c r="BG9" s="219"/>
      <c r="BH9" s="219"/>
      <c r="BI9" s="219"/>
      <c r="BJ9" s="219"/>
      <c r="BO9" s="219"/>
      <c r="BP9" s="226"/>
      <c r="BQ9" s="226"/>
      <c r="BR9" s="226"/>
      <c r="BS9" s="226"/>
      <c r="BT9" s="226"/>
      <c r="BU9" s="226"/>
      <c r="BV9" s="226"/>
      <c r="BW9" s="226"/>
      <c r="BX9" s="226"/>
    </row>
    <row r="10" spans="2:76" ht="25.95" customHeight="1">
      <c r="N10" s="1588" t="s">
        <v>2443</v>
      </c>
      <c r="O10" s="1588"/>
      <c r="P10" s="1587">
        <f>第1号!$J$11</f>
        <v>0</v>
      </c>
      <c r="Q10" s="1590"/>
      <c r="R10" s="1590"/>
      <c r="S10" s="1590"/>
      <c r="T10" s="1587">
        <f>第1号!$M$11</f>
        <v>0</v>
      </c>
      <c r="U10" s="1590"/>
      <c r="V10" s="1590"/>
      <c r="W10" s="1590"/>
      <c r="X10" s="1590"/>
      <c r="BN10" s="1588" t="s">
        <v>2443</v>
      </c>
      <c r="BO10" s="1588"/>
      <c r="BP10" s="1587">
        <f>第1号!$J$11</f>
        <v>0</v>
      </c>
      <c r="BQ10" s="1590"/>
      <c r="BR10" s="1590"/>
      <c r="BS10" s="1590"/>
      <c r="BT10" s="1587">
        <f>第1号!$M$11</f>
        <v>0</v>
      </c>
      <c r="BU10" s="1590"/>
      <c r="BV10" s="1590"/>
      <c r="BW10" s="1590"/>
      <c r="BX10" s="1590"/>
    </row>
    <row r="11" spans="2:76" ht="3.6" customHeight="1">
      <c r="O11" s="219"/>
      <c r="P11" s="225"/>
      <c r="Q11" s="225"/>
      <c r="R11" s="225"/>
      <c r="S11" s="225"/>
      <c r="T11" s="225"/>
      <c r="U11" s="225"/>
      <c r="V11" s="225"/>
      <c r="W11" s="225"/>
      <c r="X11" s="225"/>
      <c r="BO11" s="219"/>
      <c r="BP11" s="225"/>
      <c r="BQ11" s="225"/>
      <c r="BR11" s="225"/>
      <c r="BS11" s="225"/>
      <c r="BT11" s="225"/>
      <c r="BU11" s="225"/>
      <c r="BV11" s="225"/>
      <c r="BW11" s="225"/>
      <c r="BX11" s="225"/>
    </row>
    <row r="12" spans="2:76" ht="21" customHeight="1">
      <c r="N12" s="220" t="s">
        <v>2391</v>
      </c>
      <c r="P12" s="219"/>
      <c r="Q12" s="219"/>
      <c r="R12" s="225"/>
      <c r="S12" s="225"/>
      <c r="T12" s="225"/>
      <c r="U12" s="225"/>
      <c r="V12" s="225"/>
      <c r="W12" s="225"/>
      <c r="X12" s="225"/>
      <c r="BN12" s="220" t="s">
        <v>2391</v>
      </c>
      <c r="BP12" s="219"/>
      <c r="BQ12" s="219"/>
      <c r="BR12" s="225"/>
      <c r="BS12" s="225"/>
      <c r="BT12" s="225"/>
      <c r="BU12" s="225"/>
      <c r="BV12" s="225"/>
      <c r="BW12" s="225"/>
      <c r="BX12" s="225"/>
    </row>
    <row r="13" spans="2:76" ht="2.4" customHeight="1">
      <c r="O13" s="219"/>
      <c r="P13" s="226"/>
      <c r="Q13" s="226"/>
      <c r="R13" s="226"/>
      <c r="S13" s="226"/>
      <c r="T13" s="226"/>
      <c r="U13" s="226"/>
      <c r="V13" s="226"/>
      <c r="W13" s="226"/>
      <c r="X13" s="226"/>
      <c r="BO13" s="219"/>
      <c r="BP13" s="226"/>
      <c r="BQ13" s="226"/>
      <c r="BR13" s="226"/>
      <c r="BS13" s="226"/>
      <c r="BT13" s="226"/>
      <c r="BU13" s="226"/>
      <c r="BV13" s="226"/>
      <c r="BW13" s="226"/>
      <c r="BX13" s="226"/>
    </row>
    <row r="14" spans="2:76" ht="21" customHeight="1">
      <c r="N14" s="1586" t="s">
        <v>2514</v>
      </c>
      <c r="O14" s="1586"/>
      <c r="P14" s="1587">
        <f>第1号!$J$16</f>
        <v>0</v>
      </c>
      <c r="Q14" s="1590"/>
      <c r="R14" s="1590"/>
      <c r="S14" s="1590"/>
      <c r="T14" s="1590"/>
      <c r="U14" s="1590"/>
      <c r="V14" s="1590"/>
      <c r="W14" s="1590"/>
      <c r="X14" s="1590"/>
      <c r="AB14" s="227"/>
      <c r="BN14" s="1586" t="s">
        <v>2514</v>
      </c>
      <c r="BO14" s="1586"/>
      <c r="BP14" s="1587">
        <f>第1号!$J$16</f>
        <v>0</v>
      </c>
      <c r="BQ14" s="1590"/>
      <c r="BR14" s="1590"/>
      <c r="BS14" s="1590"/>
      <c r="BT14" s="1590"/>
      <c r="BU14" s="1590"/>
      <c r="BV14" s="1590"/>
      <c r="BW14" s="1590"/>
      <c r="BX14" s="1590"/>
    </row>
    <row r="15" spans="2:76" ht="2.4" customHeight="1">
      <c r="O15" s="219"/>
      <c r="P15" s="226"/>
      <c r="Q15" s="226"/>
      <c r="R15" s="226"/>
      <c r="S15" s="226"/>
      <c r="T15" s="226"/>
      <c r="U15" s="226"/>
      <c r="V15" s="226"/>
      <c r="W15" s="226"/>
      <c r="X15" s="226"/>
      <c r="BO15" s="219"/>
      <c r="BP15" s="226"/>
      <c r="BQ15" s="226"/>
      <c r="BR15" s="226"/>
      <c r="BS15" s="226"/>
      <c r="BT15" s="226"/>
      <c r="BU15" s="226"/>
      <c r="BV15" s="226"/>
      <c r="BW15" s="226"/>
      <c r="BX15" s="226"/>
    </row>
    <row r="16" spans="2:76" ht="25.95" customHeight="1">
      <c r="N16" s="1588" t="s">
        <v>2443</v>
      </c>
      <c r="O16" s="1588"/>
      <c r="P16" s="1587">
        <f>第1号!$J$17</f>
        <v>0</v>
      </c>
      <c r="Q16" s="1590"/>
      <c r="R16" s="1590"/>
      <c r="S16" s="1590"/>
      <c r="T16" s="1587">
        <f>第1号!$M$17</f>
        <v>0</v>
      </c>
      <c r="U16" s="1590"/>
      <c r="V16" s="1590"/>
      <c r="W16" s="1590"/>
      <c r="X16" s="1590"/>
      <c r="BN16" s="1588" t="s">
        <v>2443</v>
      </c>
      <c r="BO16" s="1588"/>
      <c r="BP16" s="1587">
        <f>第1号!$J$17</f>
        <v>0</v>
      </c>
      <c r="BQ16" s="1590"/>
      <c r="BR16" s="1590"/>
      <c r="BS16" s="1590"/>
      <c r="BT16" s="1587">
        <f>第1号!$M$17</f>
        <v>0</v>
      </c>
      <c r="BU16" s="1590"/>
      <c r="BV16" s="1590"/>
      <c r="BW16" s="1590"/>
      <c r="BX16" s="1590"/>
    </row>
    <row r="17" spans="3:76" ht="2.4" customHeight="1">
      <c r="O17" s="219"/>
      <c r="P17" s="225"/>
      <c r="Q17" s="225"/>
      <c r="R17" s="225"/>
      <c r="S17" s="225"/>
      <c r="T17" s="225"/>
      <c r="U17" s="225"/>
      <c r="V17" s="225"/>
      <c r="W17" s="225"/>
      <c r="X17" s="225"/>
      <c r="BO17" s="219"/>
      <c r="BP17" s="225"/>
      <c r="BQ17" s="225"/>
      <c r="BR17" s="225"/>
      <c r="BS17" s="225"/>
      <c r="BT17" s="225"/>
      <c r="BU17" s="225"/>
      <c r="BV17" s="225"/>
      <c r="BW17" s="225"/>
      <c r="BX17" s="225"/>
    </row>
    <row r="18" spans="3:76" ht="7.2" customHeight="1">
      <c r="O18" s="219"/>
      <c r="P18" s="225"/>
      <c r="Q18" s="225"/>
      <c r="R18" s="225"/>
      <c r="S18" s="225"/>
      <c r="T18" s="225"/>
      <c r="U18" s="225"/>
      <c r="V18" s="225"/>
      <c r="W18" s="225"/>
      <c r="X18" s="225"/>
      <c r="AB18" s="240"/>
      <c r="AC18" s="240"/>
      <c r="AD18" s="240"/>
      <c r="AE18" s="240"/>
      <c r="AF18" s="240"/>
      <c r="AG18" s="240"/>
      <c r="BO18" s="219"/>
      <c r="BP18" s="225"/>
      <c r="BQ18" s="225"/>
      <c r="BR18" s="225"/>
      <c r="BS18" s="225"/>
      <c r="BT18" s="225"/>
      <c r="BU18" s="225"/>
      <c r="BV18" s="225"/>
      <c r="BW18" s="225"/>
      <c r="BX18" s="225"/>
    </row>
    <row r="19" spans="3:76" ht="23.4" customHeight="1">
      <c r="D19" s="222"/>
      <c r="N19" s="220" t="s">
        <v>2533</v>
      </c>
      <c r="O19" s="252"/>
      <c r="P19" s="219"/>
      <c r="Q19" s="219"/>
      <c r="R19" s="225"/>
      <c r="S19" s="225"/>
      <c r="T19" s="225"/>
      <c r="U19" s="225"/>
      <c r="V19" s="225"/>
      <c r="W19" s="225"/>
      <c r="X19" s="225"/>
      <c r="AB19" s="240"/>
      <c r="AC19" s="240"/>
      <c r="AD19" s="240"/>
      <c r="AE19" s="240"/>
      <c r="AF19" s="240"/>
      <c r="AG19" s="240"/>
      <c r="BD19" s="222"/>
      <c r="BN19" s="220" t="s">
        <v>2533</v>
      </c>
      <c r="BO19" s="252"/>
      <c r="BP19" s="219"/>
      <c r="BQ19" s="219"/>
      <c r="BR19" s="225"/>
      <c r="BS19" s="225"/>
      <c r="BT19" s="225"/>
      <c r="BU19" s="225"/>
      <c r="BV19" s="225"/>
      <c r="BW19" s="225"/>
      <c r="BX19" s="225"/>
    </row>
    <row r="20" spans="3:76" ht="2.4" customHeight="1">
      <c r="O20" s="219"/>
      <c r="P20" s="226"/>
      <c r="Q20" s="226"/>
      <c r="R20" s="226"/>
      <c r="S20" s="226"/>
      <c r="T20" s="226"/>
      <c r="U20" s="226"/>
      <c r="V20" s="226"/>
      <c r="W20" s="226"/>
      <c r="X20" s="226"/>
      <c r="AB20" s="240"/>
      <c r="AC20" s="240"/>
      <c r="AD20" s="240"/>
      <c r="AE20" s="240"/>
      <c r="AF20" s="240"/>
      <c r="AG20" s="240"/>
      <c r="BO20" s="219"/>
      <c r="BP20" s="226"/>
      <c r="BQ20" s="226"/>
      <c r="BR20" s="226"/>
      <c r="BS20" s="226"/>
      <c r="BT20" s="226"/>
      <c r="BU20" s="226"/>
      <c r="BV20" s="226"/>
      <c r="BW20" s="226"/>
      <c r="BX20" s="226"/>
    </row>
    <row r="21" spans="3:76" ht="22.8" customHeight="1">
      <c r="N21" s="1586" t="s">
        <v>2514</v>
      </c>
      <c r="O21" s="1586"/>
      <c r="P21" s="1587">
        <f>第1号!$J$22</f>
        <v>0</v>
      </c>
      <c r="Q21" s="1590"/>
      <c r="R21" s="1590"/>
      <c r="S21" s="1590"/>
      <c r="T21" s="1590"/>
      <c r="U21" s="1590"/>
      <c r="V21" s="1590"/>
      <c r="W21" s="1590"/>
      <c r="X21" s="1590"/>
      <c r="AB21" s="240"/>
      <c r="AC21" s="240"/>
      <c r="AD21" s="240"/>
      <c r="AE21" s="240"/>
      <c r="AF21" s="240"/>
      <c r="AG21" s="240"/>
      <c r="AH21" s="227"/>
      <c r="BN21" s="1586" t="s">
        <v>2514</v>
      </c>
      <c r="BO21" s="1586"/>
      <c r="BP21" s="1587">
        <f>第1号!$J$22</f>
        <v>0</v>
      </c>
      <c r="BQ21" s="1590"/>
      <c r="BR21" s="1590"/>
      <c r="BS21" s="1590"/>
      <c r="BT21" s="1590"/>
      <c r="BU21" s="1590"/>
      <c r="BV21" s="1590"/>
      <c r="BW21" s="1590"/>
      <c r="BX21" s="1590"/>
    </row>
    <row r="22" spans="3:76" ht="2.4" customHeight="1">
      <c r="O22" s="219"/>
      <c r="P22" s="226"/>
      <c r="Q22" s="226"/>
      <c r="R22" s="226"/>
      <c r="S22" s="226"/>
      <c r="T22" s="226"/>
      <c r="U22" s="226"/>
      <c r="V22" s="226"/>
      <c r="W22" s="226"/>
      <c r="X22" s="226"/>
      <c r="AB22" s="227"/>
      <c r="AC22" s="240"/>
      <c r="AD22" s="240"/>
      <c r="AE22" s="240"/>
      <c r="AF22" s="240"/>
      <c r="AG22" s="240"/>
      <c r="BO22" s="219"/>
      <c r="BP22" s="226"/>
      <c r="BQ22" s="226"/>
      <c r="BR22" s="226"/>
      <c r="BS22" s="226"/>
      <c r="BT22" s="226"/>
      <c r="BU22" s="226"/>
      <c r="BV22" s="226"/>
      <c r="BW22" s="226"/>
      <c r="BX22" s="226"/>
    </row>
    <row r="23" spans="3:76" ht="25.95" customHeight="1">
      <c r="N23" s="1588" t="s">
        <v>2443</v>
      </c>
      <c r="O23" s="1588"/>
      <c r="P23" s="1587">
        <f>第1号!$J$23</f>
        <v>0</v>
      </c>
      <c r="Q23" s="1590"/>
      <c r="R23" s="1590"/>
      <c r="S23" s="1590"/>
      <c r="T23" s="1587">
        <f>第1号!$M$23</f>
        <v>0</v>
      </c>
      <c r="U23" s="1590"/>
      <c r="V23" s="1590"/>
      <c r="W23" s="1590"/>
      <c r="X23" s="1590"/>
      <c r="AB23" s="240"/>
      <c r="AC23" s="240"/>
      <c r="AD23" s="240"/>
      <c r="AE23" s="240"/>
      <c r="AF23" s="240"/>
      <c r="AG23" s="240"/>
      <c r="BN23" s="1588" t="s">
        <v>2443</v>
      </c>
      <c r="BO23" s="1588"/>
      <c r="BP23" s="1587">
        <f>第1号!$J$23</f>
        <v>0</v>
      </c>
      <c r="BQ23" s="1590"/>
      <c r="BR23" s="1590"/>
      <c r="BS23" s="1590"/>
      <c r="BT23" s="1587">
        <f>第1号!$M$23</f>
        <v>0</v>
      </c>
      <c r="BU23" s="1590"/>
      <c r="BV23" s="1590"/>
      <c r="BW23" s="1590"/>
      <c r="BX23" s="1590"/>
    </row>
    <row r="24" spans="3:76" ht="8.4" customHeight="1">
      <c r="O24" s="219"/>
      <c r="P24" s="225"/>
      <c r="Q24" s="225"/>
      <c r="R24" s="225"/>
      <c r="S24" s="225"/>
      <c r="T24" s="225"/>
      <c r="U24" s="225"/>
      <c r="V24" s="225"/>
      <c r="W24" s="225"/>
      <c r="X24" s="225"/>
      <c r="AB24" s="240"/>
      <c r="AC24" s="240"/>
      <c r="AD24" s="240"/>
      <c r="AE24" s="240"/>
      <c r="AF24" s="240"/>
      <c r="AG24" s="240"/>
      <c r="BO24" s="219"/>
      <c r="BP24" s="225"/>
      <c r="BQ24" s="225"/>
      <c r="BR24" s="225"/>
      <c r="BS24" s="225"/>
      <c r="BT24" s="225"/>
      <c r="BU24" s="225"/>
      <c r="BV24" s="225"/>
      <c r="BW24" s="225"/>
      <c r="BX24" s="225"/>
    </row>
    <row r="25" spans="3:76" ht="21" customHeight="1">
      <c r="N25" s="220" t="s">
        <v>2392</v>
      </c>
      <c r="P25" s="219"/>
      <c r="Q25" s="219"/>
      <c r="R25" s="225"/>
      <c r="S25" s="225"/>
      <c r="T25" s="225"/>
      <c r="U25" s="225"/>
      <c r="V25" s="225"/>
      <c r="W25" s="225"/>
      <c r="X25" s="225"/>
      <c r="BN25" s="220" t="s">
        <v>2392</v>
      </c>
      <c r="BP25" s="219"/>
      <c r="BQ25" s="219"/>
      <c r="BR25" s="225"/>
      <c r="BS25" s="225"/>
      <c r="BT25" s="225"/>
      <c r="BU25" s="225"/>
      <c r="BV25" s="225"/>
      <c r="BW25" s="225"/>
      <c r="BX25" s="225"/>
    </row>
    <row r="26" spans="3:76" ht="2.4" customHeight="1">
      <c r="O26" s="219"/>
      <c r="P26" s="226"/>
      <c r="Q26" s="226"/>
      <c r="R26" s="226"/>
      <c r="S26" s="226"/>
      <c r="T26" s="226"/>
      <c r="U26" s="226"/>
      <c r="V26" s="226"/>
      <c r="W26" s="226"/>
      <c r="X26" s="226"/>
      <c r="BO26" s="219"/>
      <c r="BP26" s="226"/>
      <c r="BQ26" s="226"/>
      <c r="BR26" s="226"/>
      <c r="BS26" s="226"/>
      <c r="BT26" s="226"/>
      <c r="BU26" s="226"/>
      <c r="BV26" s="226"/>
      <c r="BW26" s="226"/>
      <c r="BX26" s="226"/>
    </row>
    <row r="27" spans="3:76" ht="21" customHeight="1">
      <c r="N27" s="1586" t="s">
        <v>2514</v>
      </c>
      <c r="O27" s="1586"/>
      <c r="P27" s="1587">
        <f>第1号!$J$28</f>
        <v>0</v>
      </c>
      <c r="Q27" s="1590"/>
      <c r="R27" s="1590"/>
      <c r="S27" s="1590"/>
      <c r="T27" s="1590"/>
      <c r="U27" s="1590"/>
      <c r="V27" s="1590"/>
      <c r="W27" s="1590"/>
      <c r="X27" s="1590"/>
      <c r="AB27" s="227"/>
      <c r="BN27" s="1586" t="s">
        <v>2514</v>
      </c>
      <c r="BO27" s="1586"/>
      <c r="BP27" s="1587">
        <f>第1号!$J$28</f>
        <v>0</v>
      </c>
      <c r="BQ27" s="1590"/>
      <c r="BR27" s="1590"/>
      <c r="BS27" s="1590"/>
      <c r="BT27" s="1590"/>
      <c r="BU27" s="1590"/>
      <c r="BV27" s="1590"/>
      <c r="BW27" s="1590"/>
      <c r="BX27" s="1590"/>
    </row>
    <row r="28" spans="3:76" ht="2.4" customHeight="1">
      <c r="O28" s="219"/>
      <c r="P28" s="226"/>
      <c r="Q28" s="226"/>
      <c r="R28" s="226"/>
      <c r="S28" s="226"/>
      <c r="T28" s="226"/>
      <c r="U28" s="226"/>
      <c r="V28" s="226"/>
      <c r="W28" s="226"/>
      <c r="X28" s="226"/>
      <c r="BO28" s="219"/>
      <c r="BP28" s="226"/>
      <c r="BQ28" s="226"/>
      <c r="BR28" s="226"/>
      <c r="BS28" s="226"/>
      <c r="BT28" s="226"/>
      <c r="BU28" s="226"/>
      <c r="BV28" s="226"/>
      <c r="BW28" s="226"/>
      <c r="BX28" s="226"/>
    </row>
    <row r="29" spans="3:76" ht="25.95" customHeight="1">
      <c r="N29" s="1588" t="s">
        <v>2443</v>
      </c>
      <c r="O29" s="1588"/>
      <c r="P29" s="1587">
        <f>第1号!$J$29</f>
        <v>0</v>
      </c>
      <c r="Q29" s="1590"/>
      <c r="R29" s="1590"/>
      <c r="S29" s="1590"/>
      <c r="T29" s="1587">
        <f>第1号!$M$29</f>
        <v>0</v>
      </c>
      <c r="U29" s="1590"/>
      <c r="V29" s="1590"/>
      <c r="W29" s="1590"/>
      <c r="X29" s="1590"/>
      <c r="BN29" s="1588" t="s">
        <v>2443</v>
      </c>
      <c r="BO29" s="1588"/>
      <c r="BP29" s="1587">
        <f>第1号!$J$29</f>
        <v>0</v>
      </c>
      <c r="BQ29" s="1590"/>
      <c r="BR29" s="1590"/>
      <c r="BS29" s="1590"/>
      <c r="BT29" s="1587">
        <f>第1号!$M$29</f>
        <v>0</v>
      </c>
      <c r="BU29" s="1590"/>
      <c r="BV29" s="1590"/>
      <c r="BW29" s="1590"/>
      <c r="BX29" s="1590"/>
    </row>
    <row r="30" spans="3:76" ht="7.8" customHeight="1">
      <c r="N30" s="229"/>
      <c r="O30" s="229"/>
      <c r="P30" s="497"/>
      <c r="Q30" s="497"/>
      <c r="R30" s="497"/>
      <c r="S30" s="497"/>
      <c r="T30" s="497"/>
      <c r="U30" s="497"/>
      <c r="V30" s="497"/>
      <c r="W30" s="497"/>
      <c r="X30" s="225"/>
      <c r="BN30" s="229"/>
      <c r="BO30" s="229"/>
      <c r="BP30" s="497"/>
      <c r="BQ30" s="497"/>
      <c r="BR30" s="497"/>
      <c r="BS30" s="497"/>
      <c r="BT30" s="497"/>
      <c r="BU30" s="497"/>
      <c r="BV30" s="497"/>
      <c r="BW30" s="497"/>
      <c r="BX30" s="225"/>
    </row>
    <row r="31" spans="3:76" ht="25.8">
      <c r="C31" s="1581" t="s">
        <v>2543</v>
      </c>
      <c r="D31" s="1581"/>
      <c r="E31" s="1581"/>
      <c r="F31" s="1581"/>
      <c r="G31" s="1581"/>
      <c r="H31" s="1581"/>
      <c r="I31" s="1581"/>
      <c r="J31" s="1581"/>
      <c r="K31" s="1581"/>
      <c r="L31" s="1581"/>
      <c r="M31" s="1581"/>
      <c r="N31" s="1581"/>
      <c r="O31" s="1581"/>
      <c r="P31" s="1581"/>
      <c r="Q31" s="1581"/>
      <c r="R31" s="1581"/>
      <c r="S31" s="1581"/>
      <c r="T31" s="1581"/>
      <c r="U31" s="1581"/>
      <c r="V31" s="1581"/>
      <c r="W31" s="1581"/>
      <c r="X31" s="1581"/>
      <c r="BC31" s="1581" t="s">
        <v>2543</v>
      </c>
      <c r="BD31" s="1581"/>
      <c r="BE31" s="1581"/>
      <c r="BF31" s="1581"/>
      <c r="BG31" s="1581"/>
      <c r="BH31" s="1581"/>
      <c r="BI31" s="1581"/>
      <c r="BJ31" s="1581"/>
      <c r="BK31" s="1581"/>
      <c r="BL31" s="1581"/>
      <c r="BM31" s="1581"/>
      <c r="BN31" s="1581"/>
      <c r="BO31" s="1581"/>
      <c r="BP31" s="1581"/>
      <c r="BQ31" s="1581"/>
      <c r="BR31" s="1581"/>
      <c r="BS31" s="1581"/>
      <c r="BT31" s="1581"/>
      <c r="BU31" s="1581"/>
      <c r="BV31" s="1581"/>
      <c r="BW31" s="1581"/>
      <c r="BX31" s="1581"/>
    </row>
    <row r="32" spans="3:76" ht="9" customHeight="1"/>
    <row r="33" spans="2:76" ht="18" customHeight="1">
      <c r="B33" s="219"/>
      <c r="C33" s="219"/>
      <c r="D33" s="1582">
        <f>基本情報!$D$82</f>
        <v>0</v>
      </c>
      <c r="E33" s="1590"/>
      <c r="F33" s="226" t="s">
        <v>2508</v>
      </c>
      <c r="G33" s="494">
        <f>基本情報!$E$82</f>
        <v>0</v>
      </c>
      <c r="H33" s="226" t="s">
        <v>2509</v>
      </c>
      <c r="I33" s="494">
        <f>基本情報!$F$82</f>
        <v>0</v>
      </c>
      <c r="J33" s="226" t="s">
        <v>2515</v>
      </c>
      <c r="K33" s="1583">
        <f>基本情報!$C$85</f>
        <v>0</v>
      </c>
      <c r="L33" s="1583"/>
      <c r="M33" s="1584" t="s">
        <v>2516</v>
      </c>
      <c r="N33" s="1584"/>
      <c r="O33" s="1584"/>
      <c r="P33" s="1583">
        <f>基本情報!$E$85</f>
        <v>0</v>
      </c>
      <c r="Q33" s="1583"/>
      <c r="R33" s="1585" t="s">
        <v>2544</v>
      </c>
      <c r="S33" s="1585"/>
      <c r="T33" s="1585"/>
      <c r="U33" s="1585"/>
      <c r="V33" s="1585"/>
      <c r="W33" s="1585"/>
      <c r="X33" s="1585"/>
      <c r="AB33" s="227"/>
      <c r="BB33" s="219"/>
      <c r="BC33" s="219"/>
      <c r="BD33" s="1582">
        <f>基本情報!$D$82</f>
        <v>0</v>
      </c>
      <c r="BE33" s="1590"/>
      <c r="BF33" s="226" t="s">
        <v>2508</v>
      </c>
      <c r="BG33" s="494">
        <f>基本情報!$E$82</f>
        <v>0</v>
      </c>
      <c r="BH33" s="226" t="s">
        <v>2509</v>
      </c>
      <c r="BI33" s="494">
        <f>基本情報!$F$82</f>
        <v>0</v>
      </c>
      <c r="BJ33" s="226" t="s">
        <v>2515</v>
      </c>
      <c r="BK33" s="1583">
        <f>基本情報!$C$85</f>
        <v>0</v>
      </c>
      <c r="BL33" s="1583"/>
      <c r="BM33" s="1584" t="s">
        <v>2516</v>
      </c>
      <c r="BN33" s="1584"/>
      <c r="BO33" s="1584"/>
      <c r="BP33" s="1583">
        <f>基本情報!$E$85</f>
        <v>0</v>
      </c>
      <c r="BQ33" s="1583"/>
      <c r="BR33" s="1585" t="s">
        <v>2544</v>
      </c>
      <c r="BS33" s="1585"/>
      <c r="BT33" s="1585"/>
      <c r="BU33" s="1585"/>
      <c r="BV33" s="1585"/>
      <c r="BW33" s="1585"/>
      <c r="BX33" s="1585"/>
    </row>
    <row r="34" spans="2:76" ht="39.6" customHeight="1">
      <c r="C34" s="1573" t="s">
        <v>3013</v>
      </c>
      <c r="D34" s="1573"/>
      <c r="E34" s="1573"/>
      <c r="F34" s="1573"/>
      <c r="G34" s="1573"/>
      <c r="H34" s="1573"/>
      <c r="I34" s="1573"/>
      <c r="J34" s="1573"/>
      <c r="K34" s="1573"/>
      <c r="L34" s="1573"/>
      <c r="M34" s="1573"/>
      <c r="N34" s="1573"/>
      <c r="O34" s="1573"/>
      <c r="P34" s="1573"/>
      <c r="Q34" s="1573"/>
      <c r="R34" s="1573"/>
      <c r="S34" s="1573"/>
      <c r="T34" s="1573"/>
      <c r="U34" s="1573"/>
      <c r="V34" s="1573"/>
      <c r="W34" s="1573"/>
      <c r="X34" s="1573"/>
      <c r="BC34" s="1573" t="s">
        <v>3013</v>
      </c>
      <c r="BD34" s="1573"/>
      <c r="BE34" s="1573"/>
      <c r="BF34" s="1573"/>
      <c r="BG34" s="1573"/>
      <c r="BH34" s="1573"/>
      <c r="BI34" s="1573"/>
      <c r="BJ34" s="1573"/>
      <c r="BK34" s="1573"/>
      <c r="BL34" s="1573"/>
      <c r="BM34" s="1573"/>
      <c r="BN34" s="1573"/>
      <c r="BO34" s="1573"/>
      <c r="BP34" s="1573"/>
      <c r="BQ34" s="1573"/>
      <c r="BR34" s="1573"/>
      <c r="BS34" s="1573"/>
      <c r="BT34" s="1573"/>
      <c r="BU34" s="1573"/>
      <c r="BV34" s="1573"/>
      <c r="BW34" s="1573"/>
      <c r="BX34" s="1573"/>
    </row>
    <row r="35" spans="2:76" ht="15.6" customHeight="1">
      <c r="C35" s="1601" t="s">
        <v>2518</v>
      </c>
      <c r="D35" s="1601"/>
      <c r="E35" s="1601"/>
      <c r="F35" s="1601"/>
      <c r="G35" s="1601"/>
      <c r="H35" s="1601"/>
      <c r="I35" s="1601"/>
      <c r="J35" s="1601"/>
      <c r="K35" s="1601"/>
      <c r="L35" s="1601"/>
      <c r="M35" s="1601"/>
      <c r="N35" s="1601"/>
      <c r="O35" s="1601"/>
      <c r="P35" s="1601"/>
      <c r="Q35" s="1601"/>
      <c r="R35" s="1601"/>
      <c r="S35" s="1601"/>
      <c r="T35" s="1601"/>
      <c r="U35" s="1601"/>
      <c r="V35" s="1601"/>
      <c r="W35" s="1601"/>
      <c r="X35" s="1601"/>
      <c r="BC35" s="1601" t="s">
        <v>2518</v>
      </c>
      <c r="BD35" s="1601"/>
      <c r="BE35" s="1601"/>
      <c r="BF35" s="1601"/>
      <c r="BG35" s="1601"/>
      <c r="BH35" s="1601"/>
      <c r="BI35" s="1601"/>
      <c r="BJ35" s="1601"/>
      <c r="BK35" s="1601"/>
      <c r="BL35" s="1601"/>
      <c r="BM35" s="1601"/>
      <c r="BN35" s="1601"/>
      <c r="BO35" s="1601"/>
      <c r="BP35" s="1601"/>
      <c r="BQ35" s="1601"/>
      <c r="BR35" s="1601"/>
      <c r="BS35" s="1601"/>
      <c r="BT35" s="1601"/>
      <c r="BU35" s="1601"/>
      <c r="BV35" s="1601"/>
      <c r="BW35" s="1601"/>
      <c r="BX35" s="1601"/>
    </row>
    <row r="36" spans="2:76" ht="25.05" customHeight="1">
      <c r="C36" s="230"/>
      <c r="D36" s="1575" t="s">
        <v>2519</v>
      </c>
      <c r="E36" s="1575"/>
      <c r="F36" s="1575"/>
      <c r="G36" s="1575"/>
      <c r="H36" s="1575"/>
      <c r="I36" s="1575"/>
      <c r="J36" s="1576"/>
      <c r="K36" s="231"/>
      <c r="L36" s="1577" t="str">
        <f>第1号!$G$36</f>
        <v/>
      </c>
      <c r="M36" s="1592"/>
      <c r="N36" s="1592"/>
      <c r="O36" s="1592"/>
      <c r="P36" s="1592"/>
      <c r="Q36" s="1578">
        <f>第1号!$L$36</f>
        <v>0</v>
      </c>
      <c r="R36" s="1593"/>
      <c r="S36" s="1593"/>
      <c r="T36" s="1593"/>
      <c r="U36" s="1579" t="str">
        <f>第1号!$P$36</f>
        <v>　</v>
      </c>
      <c r="V36" s="1579"/>
      <c r="W36" s="1211"/>
      <c r="X36" s="1212"/>
      <c r="AA36" s="220"/>
      <c r="BC36" s="230"/>
      <c r="BD36" s="1575" t="s">
        <v>2519</v>
      </c>
      <c r="BE36" s="1575"/>
      <c r="BF36" s="1575"/>
      <c r="BG36" s="1575"/>
      <c r="BH36" s="1575"/>
      <c r="BI36" s="1575"/>
      <c r="BJ36" s="1576"/>
      <c r="BK36" s="231"/>
      <c r="BL36" s="1577" t="str">
        <f>第1号!$G$36</f>
        <v/>
      </c>
      <c r="BM36" s="1592"/>
      <c r="BN36" s="1592"/>
      <c r="BO36" s="1592"/>
      <c r="BP36" s="1592"/>
      <c r="BQ36" s="1578">
        <f>第1号!$L$36</f>
        <v>0</v>
      </c>
      <c r="BR36" s="1593"/>
      <c r="BS36" s="1593"/>
      <c r="BT36" s="1593"/>
      <c r="BU36" s="1579" t="str">
        <f>第1号!$P$36</f>
        <v>　</v>
      </c>
      <c r="BV36" s="1579"/>
      <c r="BW36" s="1211"/>
      <c r="BX36" s="1212"/>
    </row>
    <row r="37" spans="2:76" ht="2.25" customHeight="1">
      <c r="C37" s="232"/>
      <c r="D37" s="219"/>
      <c r="E37" s="219"/>
      <c r="F37" s="219"/>
      <c r="G37" s="219"/>
      <c r="H37" s="219"/>
      <c r="I37" s="219"/>
      <c r="J37" s="233"/>
      <c r="K37" s="232"/>
      <c r="L37" s="234"/>
      <c r="M37" s="234"/>
      <c r="N37" s="234"/>
      <c r="O37" s="225"/>
      <c r="P37" s="235"/>
      <c r="Q37" s="226"/>
      <c r="R37" s="236"/>
      <c r="S37" s="226"/>
      <c r="T37" s="225"/>
      <c r="U37" s="226"/>
      <c r="V37" s="236"/>
      <c r="W37" s="219"/>
      <c r="X37" s="254"/>
      <c r="AA37" s="220"/>
      <c r="BC37" s="232"/>
      <c r="BD37" s="219"/>
      <c r="BE37" s="219"/>
      <c r="BF37" s="219"/>
      <c r="BG37" s="219"/>
      <c r="BH37" s="219"/>
      <c r="BI37" s="219"/>
      <c r="BJ37" s="233"/>
      <c r="BK37" s="232"/>
      <c r="BL37" s="234"/>
      <c r="BM37" s="234"/>
      <c r="BN37" s="234"/>
      <c r="BO37" s="225"/>
      <c r="BP37" s="235"/>
      <c r="BQ37" s="226"/>
      <c r="BR37" s="236"/>
      <c r="BS37" s="226"/>
      <c r="BT37" s="225"/>
      <c r="BU37" s="226"/>
      <c r="BV37" s="236"/>
      <c r="BW37" s="219"/>
      <c r="BX37" s="254"/>
    </row>
    <row r="38" spans="2:76" ht="21" customHeight="1">
      <c r="C38" s="232"/>
      <c r="D38" s="1565" t="s">
        <v>2520</v>
      </c>
      <c r="E38" s="1565"/>
      <c r="F38" s="1565"/>
      <c r="G38" s="1565"/>
      <c r="H38" s="1565"/>
      <c r="I38" s="1565"/>
      <c r="J38" s="1566"/>
      <c r="K38" s="219"/>
      <c r="L38" s="237" t="s">
        <v>2521</v>
      </c>
      <c r="M38" s="1567">
        <f>基本情報!$B$82</f>
        <v>0</v>
      </c>
      <c r="N38" s="1567"/>
      <c r="O38" s="1567"/>
      <c r="P38" s="1567"/>
      <c r="Q38" s="238" t="s">
        <v>2522</v>
      </c>
      <c r="R38" s="238"/>
      <c r="S38" s="238"/>
      <c r="T38" s="238"/>
      <c r="U38" s="238"/>
      <c r="V38" s="238"/>
      <c r="W38" s="238"/>
      <c r="X38" s="255"/>
      <c r="AA38" s="220"/>
      <c r="BC38" s="232"/>
      <c r="BD38" s="1565" t="s">
        <v>2520</v>
      </c>
      <c r="BE38" s="1565"/>
      <c r="BF38" s="1565"/>
      <c r="BG38" s="1565"/>
      <c r="BH38" s="1565"/>
      <c r="BI38" s="1565"/>
      <c r="BJ38" s="1566"/>
      <c r="BK38" s="219"/>
      <c r="BL38" s="237" t="s">
        <v>2521</v>
      </c>
      <c r="BM38" s="1567">
        <f>基本情報!$B$82</f>
        <v>0</v>
      </c>
      <c r="BN38" s="1567"/>
      <c r="BO38" s="1567"/>
      <c r="BP38" s="1567"/>
      <c r="BQ38" s="238" t="s">
        <v>2522</v>
      </c>
      <c r="BR38" s="238"/>
      <c r="BS38" s="238"/>
      <c r="BT38" s="238"/>
      <c r="BU38" s="238"/>
      <c r="BV38" s="238"/>
      <c r="BW38" s="238"/>
      <c r="BX38" s="255"/>
    </row>
    <row r="39" spans="2:76" ht="25.05" customHeight="1">
      <c r="C39" s="230"/>
      <c r="D39" s="1564" t="s">
        <v>2545</v>
      </c>
      <c r="E39" s="1564"/>
      <c r="F39" s="1564"/>
      <c r="G39" s="1564"/>
      <c r="H39" s="1564"/>
      <c r="I39" s="1564"/>
      <c r="J39" s="1597"/>
      <c r="K39" s="230"/>
      <c r="L39" s="1602" t="s">
        <v>2546</v>
      </c>
      <c r="M39" s="1602"/>
      <c r="N39" s="1603"/>
      <c r="O39" s="1603"/>
      <c r="P39" s="1603"/>
      <c r="Q39" s="1603"/>
      <c r="R39" s="1603"/>
      <c r="S39" s="1603"/>
      <c r="T39" s="1603"/>
      <c r="U39" s="1603"/>
      <c r="V39" s="1603"/>
      <c r="W39" s="1603"/>
      <c r="X39" s="1604"/>
      <c r="BC39" s="230"/>
      <c r="BD39" s="1564" t="s">
        <v>2545</v>
      </c>
      <c r="BE39" s="1564"/>
      <c r="BF39" s="1564"/>
      <c r="BG39" s="1564"/>
      <c r="BH39" s="1564"/>
      <c r="BI39" s="1564"/>
      <c r="BJ39" s="1597"/>
      <c r="BK39" s="230"/>
      <c r="BL39" s="1602" t="s">
        <v>2546</v>
      </c>
      <c r="BM39" s="1602"/>
      <c r="BN39" s="1603"/>
      <c r="BO39" s="1603"/>
      <c r="BP39" s="1603"/>
      <c r="BQ39" s="1603"/>
      <c r="BR39" s="1603"/>
      <c r="BS39" s="1603"/>
      <c r="BT39" s="1603"/>
      <c r="BU39" s="1603"/>
      <c r="BV39" s="1603"/>
      <c r="BW39" s="1603"/>
      <c r="BX39" s="1604"/>
    </row>
    <row r="40" spans="2:76" ht="2.25" customHeight="1">
      <c r="C40" s="232"/>
      <c r="D40" s="1598"/>
      <c r="E40" s="1598"/>
      <c r="F40" s="1598"/>
      <c r="G40" s="1598"/>
      <c r="H40" s="1598"/>
      <c r="I40" s="1598"/>
      <c r="J40" s="1599"/>
      <c r="K40" s="232"/>
      <c r="L40" s="225"/>
      <c r="M40" s="225"/>
      <c r="N40" s="228"/>
      <c r="O40" s="228"/>
      <c r="P40" s="228"/>
      <c r="Q40" s="228"/>
      <c r="R40" s="228"/>
      <c r="S40" s="228"/>
      <c r="T40" s="228"/>
      <c r="U40" s="228"/>
      <c r="V40" s="228"/>
      <c r="W40" s="228"/>
      <c r="X40" s="262"/>
      <c r="BC40" s="232"/>
      <c r="BD40" s="1598"/>
      <c r="BE40" s="1598"/>
      <c r="BF40" s="1598"/>
      <c r="BG40" s="1598"/>
      <c r="BH40" s="1598"/>
      <c r="BI40" s="1598"/>
      <c r="BJ40" s="1599"/>
      <c r="BK40" s="232"/>
      <c r="BL40" s="225"/>
      <c r="BM40" s="225"/>
      <c r="BN40" s="228"/>
      <c r="BO40" s="228"/>
      <c r="BP40" s="228"/>
      <c r="BQ40" s="228"/>
      <c r="BR40" s="228"/>
      <c r="BS40" s="228"/>
      <c r="BT40" s="228"/>
      <c r="BU40" s="228"/>
      <c r="BV40" s="228"/>
      <c r="BW40" s="228"/>
      <c r="BX40" s="262"/>
    </row>
    <row r="41" spans="2:76" ht="25.05" customHeight="1">
      <c r="C41" s="232"/>
      <c r="D41" s="1598"/>
      <c r="E41" s="1598"/>
      <c r="F41" s="1598"/>
      <c r="G41" s="1598"/>
      <c r="H41" s="1598"/>
      <c r="I41" s="1598"/>
      <c r="J41" s="1599"/>
      <c r="K41" s="232"/>
      <c r="L41" s="1588" t="s">
        <v>2514</v>
      </c>
      <c r="M41" s="1588"/>
      <c r="N41" s="1600"/>
      <c r="O41" s="1600"/>
      <c r="P41" s="1600"/>
      <c r="Q41" s="1600"/>
      <c r="R41" s="1600"/>
      <c r="S41" s="1600"/>
      <c r="T41" s="1600"/>
      <c r="U41" s="1600"/>
      <c r="V41" s="1600"/>
      <c r="W41" s="1600"/>
      <c r="X41" s="1605"/>
      <c r="BC41" s="232"/>
      <c r="BD41" s="1598"/>
      <c r="BE41" s="1598"/>
      <c r="BF41" s="1598"/>
      <c r="BG41" s="1598"/>
      <c r="BH41" s="1598"/>
      <c r="BI41" s="1598"/>
      <c r="BJ41" s="1599"/>
      <c r="BK41" s="232"/>
      <c r="BL41" s="1588" t="s">
        <v>2514</v>
      </c>
      <c r="BM41" s="1588"/>
      <c r="BN41" s="1600"/>
      <c r="BO41" s="1600"/>
      <c r="BP41" s="1600"/>
      <c r="BQ41" s="1600"/>
      <c r="BR41" s="1600"/>
      <c r="BS41" s="1600"/>
      <c r="BT41" s="1600"/>
      <c r="BU41" s="1600"/>
      <c r="BV41" s="1600"/>
      <c r="BW41" s="1600"/>
      <c r="BX41" s="1605"/>
    </row>
    <row r="42" spans="2:76" ht="2.25" customHeight="1">
      <c r="C42" s="232"/>
      <c r="D42" s="1598"/>
      <c r="E42" s="1598"/>
      <c r="F42" s="1598"/>
      <c r="G42" s="1598"/>
      <c r="H42" s="1598"/>
      <c r="I42" s="1598"/>
      <c r="J42" s="1599"/>
      <c r="K42" s="232"/>
      <c r="L42" s="234"/>
      <c r="M42" s="234"/>
      <c r="N42" s="263"/>
      <c r="O42" s="226"/>
      <c r="P42" s="241"/>
      <c r="Q42" s="226"/>
      <c r="R42" s="259"/>
      <c r="S42" s="226"/>
      <c r="T42" s="226"/>
      <c r="U42" s="226"/>
      <c r="V42" s="259"/>
      <c r="W42" s="228"/>
      <c r="X42" s="264"/>
      <c r="AA42" s="220"/>
      <c r="BC42" s="232"/>
      <c r="BD42" s="1598"/>
      <c r="BE42" s="1598"/>
      <c r="BF42" s="1598"/>
      <c r="BG42" s="1598"/>
      <c r="BH42" s="1598"/>
      <c r="BI42" s="1598"/>
      <c r="BJ42" s="1599"/>
      <c r="BK42" s="232"/>
      <c r="BL42" s="234"/>
      <c r="BM42" s="234"/>
      <c r="BN42" s="263"/>
      <c r="BO42" s="226"/>
      <c r="BP42" s="241"/>
      <c r="BQ42" s="226"/>
      <c r="BR42" s="259"/>
      <c r="BS42" s="226"/>
      <c r="BT42" s="226"/>
      <c r="BU42" s="226"/>
      <c r="BV42" s="259"/>
      <c r="BW42" s="228"/>
      <c r="BX42" s="264"/>
    </row>
    <row r="43" spans="2:76" ht="25.05" customHeight="1">
      <c r="C43" s="242"/>
      <c r="D43" s="1565"/>
      <c r="E43" s="1565"/>
      <c r="F43" s="1565"/>
      <c r="G43" s="1565"/>
      <c r="H43" s="1565"/>
      <c r="I43" s="1565"/>
      <c r="J43" s="1566"/>
      <c r="K43" s="244"/>
      <c r="L43" s="1606" t="s">
        <v>2443</v>
      </c>
      <c r="M43" s="1606"/>
      <c r="N43" s="1607"/>
      <c r="O43" s="1607"/>
      <c r="P43" s="1607"/>
      <c r="Q43" s="1607"/>
      <c r="R43" s="1607"/>
      <c r="S43" s="1607"/>
      <c r="T43" s="1607"/>
      <c r="U43" s="1607"/>
      <c r="V43" s="1607"/>
      <c r="W43" s="1607"/>
      <c r="X43" s="1608"/>
      <c r="AA43" s="220"/>
      <c r="BC43" s="242"/>
      <c r="BD43" s="1565"/>
      <c r="BE43" s="1565"/>
      <c r="BF43" s="1565"/>
      <c r="BG43" s="1565"/>
      <c r="BH43" s="1565"/>
      <c r="BI43" s="1565"/>
      <c r="BJ43" s="1566"/>
      <c r="BK43" s="244"/>
      <c r="BL43" s="1606" t="s">
        <v>2443</v>
      </c>
      <c r="BM43" s="1606"/>
      <c r="BN43" s="1607"/>
      <c r="BO43" s="1607"/>
      <c r="BP43" s="1607"/>
      <c r="BQ43" s="1607"/>
      <c r="BR43" s="1607"/>
      <c r="BS43" s="1607"/>
      <c r="BT43" s="1607"/>
      <c r="BU43" s="1607"/>
      <c r="BV43" s="1607"/>
      <c r="BW43" s="1607"/>
      <c r="BX43" s="1608"/>
    </row>
    <row r="44" spans="2:76" ht="27.6" customHeight="1">
      <c r="C44" s="256"/>
      <c r="D44" s="1568" t="s">
        <v>2547</v>
      </c>
      <c r="E44" s="1568"/>
      <c r="F44" s="1568"/>
      <c r="G44" s="1568"/>
      <c r="H44" s="1568"/>
      <c r="I44" s="1568"/>
      <c r="J44" s="1569"/>
      <c r="K44" s="258"/>
      <c r="L44" s="1595"/>
      <c r="M44" s="1595"/>
      <c r="N44" s="1595"/>
      <c r="O44" s="1595"/>
      <c r="P44" s="1595"/>
      <c r="Q44" s="1595"/>
      <c r="R44" s="1595"/>
      <c r="S44" s="1595"/>
      <c r="T44" s="1595"/>
      <c r="U44" s="1595"/>
      <c r="V44" s="1595"/>
      <c r="W44" s="1595"/>
      <c r="X44" s="1596"/>
      <c r="BC44" s="256"/>
      <c r="BD44" s="1568" t="s">
        <v>2547</v>
      </c>
      <c r="BE44" s="1568"/>
      <c r="BF44" s="1568"/>
      <c r="BG44" s="1568"/>
      <c r="BH44" s="1568"/>
      <c r="BI44" s="1568"/>
      <c r="BJ44" s="1569"/>
      <c r="BK44" s="258"/>
      <c r="BL44" s="1595"/>
      <c r="BM44" s="1595"/>
      <c r="BN44" s="1595"/>
      <c r="BO44" s="1595"/>
      <c r="BP44" s="1595"/>
      <c r="BQ44" s="1595"/>
      <c r="BR44" s="1595"/>
      <c r="BS44" s="1595"/>
      <c r="BT44" s="1595"/>
      <c r="BU44" s="1595"/>
      <c r="BV44" s="1595"/>
      <c r="BW44" s="1595"/>
      <c r="BX44" s="1596"/>
    </row>
    <row r="45" spans="2:76" ht="5.25" customHeight="1">
      <c r="C45" s="232"/>
      <c r="D45" s="1564" t="s">
        <v>2548</v>
      </c>
      <c r="E45" s="1564"/>
      <c r="F45" s="1564"/>
      <c r="G45" s="1564"/>
      <c r="H45" s="1564"/>
      <c r="I45" s="1564"/>
      <c r="J45" s="1597"/>
      <c r="K45" s="243"/>
      <c r="L45" s="219"/>
      <c r="M45" s="219"/>
      <c r="N45" s="219"/>
      <c r="O45" s="219"/>
      <c r="P45" s="219"/>
      <c r="Q45" s="219"/>
      <c r="R45" s="219"/>
      <c r="S45" s="219"/>
      <c r="T45" s="219"/>
      <c r="U45" s="219"/>
      <c r="V45" s="219"/>
      <c r="W45" s="219"/>
      <c r="X45" s="233"/>
      <c r="BC45" s="232"/>
      <c r="BD45" s="1564" t="s">
        <v>2548</v>
      </c>
      <c r="BE45" s="1564"/>
      <c r="BF45" s="1564"/>
      <c r="BG45" s="1564"/>
      <c r="BH45" s="1564"/>
      <c r="BI45" s="1564"/>
      <c r="BJ45" s="1597"/>
      <c r="BK45" s="243"/>
      <c r="BL45" s="219"/>
      <c r="BM45" s="219"/>
      <c r="BN45" s="219"/>
      <c r="BO45" s="219"/>
      <c r="BP45" s="219"/>
      <c r="BQ45" s="219"/>
      <c r="BR45" s="219"/>
      <c r="BS45" s="219"/>
      <c r="BT45" s="219"/>
      <c r="BU45" s="219"/>
      <c r="BV45" s="219"/>
      <c r="BW45" s="219"/>
      <c r="BX45" s="233"/>
    </row>
    <row r="46" spans="2:76" ht="24" customHeight="1">
      <c r="C46" s="232"/>
      <c r="D46" s="1598"/>
      <c r="E46" s="1598"/>
      <c r="F46" s="1598"/>
      <c r="G46" s="1598"/>
      <c r="H46" s="1598"/>
      <c r="I46" s="1598"/>
      <c r="J46" s="1599"/>
      <c r="K46" s="219"/>
      <c r="L46" s="219" t="s">
        <v>2537</v>
      </c>
      <c r="M46" s="219"/>
      <c r="N46" s="219"/>
      <c r="O46" s="1600"/>
      <c r="P46" s="1600"/>
      <c r="Q46" s="1600"/>
      <c r="R46" s="1600"/>
      <c r="S46" s="1600"/>
      <c r="T46" s="1600"/>
      <c r="U46" s="1600"/>
      <c r="V46" s="1600"/>
      <c r="W46" s="1600"/>
      <c r="X46" s="233"/>
      <c r="BC46" s="232"/>
      <c r="BD46" s="1598"/>
      <c r="BE46" s="1598"/>
      <c r="BF46" s="1598"/>
      <c r="BG46" s="1598"/>
      <c r="BH46" s="1598"/>
      <c r="BI46" s="1598"/>
      <c r="BJ46" s="1599"/>
      <c r="BK46" s="219"/>
      <c r="BL46" s="219" t="s">
        <v>2537</v>
      </c>
      <c r="BM46" s="219"/>
      <c r="BN46" s="219"/>
      <c r="BO46" s="1600"/>
      <c r="BP46" s="1600"/>
      <c r="BQ46" s="1600"/>
      <c r="BR46" s="1600"/>
      <c r="BS46" s="1600"/>
      <c r="BT46" s="1600"/>
      <c r="BU46" s="1600"/>
      <c r="BV46" s="1600"/>
      <c r="BW46" s="1600"/>
      <c r="BX46" s="233"/>
    </row>
    <row r="47" spans="2:76" ht="2.25" customHeight="1">
      <c r="C47" s="232"/>
      <c r="D47" s="1598"/>
      <c r="E47" s="1598"/>
      <c r="F47" s="1598"/>
      <c r="G47" s="1598"/>
      <c r="H47" s="1598"/>
      <c r="I47" s="1598"/>
      <c r="J47" s="1599"/>
      <c r="K47" s="232"/>
      <c r="L47" s="234"/>
      <c r="M47" s="234"/>
      <c r="N47" s="234"/>
      <c r="O47" s="226"/>
      <c r="P47" s="241"/>
      <c r="Q47" s="226"/>
      <c r="R47" s="259"/>
      <c r="S47" s="226"/>
      <c r="T47" s="226"/>
      <c r="U47" s="226"/>
      <c r="V47" s="259"/>
      <c r="W47" s="228"/>
      <c r="X47" s="254"/>
      <c r="AA47" s="220"/>
      <c r="BC47" s="232"/>
      <c r="BD47" s="1598"/>
      <c r="BE47" s="1598"/>
      <c r="BF47" s="1598"/>
      <c r="BG47" s="1598"/>
      <c r="BH47" s="1598"/>
      <c r="BI47" s="1598"/>
      <c r="BJ47" s="1599"/>
      <c r="BK47" s="232"/>
      <c r="BL47" s="234"/>
      <c r="BM47" s="234"/>
      <c r="BN47" s="234"/>
      <c r="BO47" s="226"/>
      <c r="BP47" s="241"/>
      <c r="BQ47" s="226"/>
      <c r="BR47" s="259"/>
      <c r="BS47" s="226"/>
      <c r="BT47" s="226"/>
      <c r="BU47" s="226"/>
      <c r="BV47" s="259"/>
      <c r="BW47" s="228"/>
      <c r="BX47" s="254"/>
    </row>
    <row r="48" spans="2:76" ht="24" customHeight="1">
      <c r="C48" s="232"/>
      <c r="D48" s="1598"/>
      <c r="E48" s="1598"/>
      <c r="F48" s="1598"/>
      <c r="G48" s="1598"/>
      <c r="H48" s="1598"/>
      <c r="I48" s="1598"/>
      <c r="J48" s="1599"/>
      <c r="K48" s="219"/>
      <c r="L48" s="219" t="s">
        <v>2538</v>
      </c>
      <c r="M48" s="219"/>
      <c r="N48" s="219"/>
      <c r="O48" s="1600"/>
      <c r="P48" s="1600"/>
      <c r="Q48" s="1600"/>
      <c r="R48" s="1600"/>
      <c r="S48" s="1600"/>
      <c r="T48" s="1600"/>
      <c r="U48" s="1600"/>
      <c r="V48" s="1600"/>
      <c r="W48" s="1600"/>
      <c r="X48" s="233"/>
      <c r="BC48" s="232"/>
      <c r="BD48" s="1598"/>
      <c r="BE48" s="1598"/>
      <c r="BF48" s="1598"/>
      <c r="BG48" s="1598"/>
      <c r="BH48" s="1598"/>
      <c r="BI48" s="1598"/>
      <c r="BJ48" s="1599"/>
      <c r="BK48" s="219"/>
      <c r="BL48" s="219" t="s">
        <v>2538</v>
      </c>
      <c r="BM48" s="219"/>
      <c r="BN48" s="219"/>
      <c r="BO48" s="1600"/>
      <c r="BP48" s="1600"/>
      <c r="BQ48" s="1600"/>
      <c r="BR48" s="1600"/>
      <c r="BS48" s="1600"/>
      <c r="BT48" s="1600"/>
      <c r="BU48" s="1600"/>
      <c r="BV48" s="1600"/>
      <c r="BW48" s="1600"/>
      <c r="BX48" s="233"/>
    </row>
    <row r="49" spans="3:76" ht="2.25" customHeight="1">
      <c r="C49" s="232"/>
      <c r="D49" s="1598"/>
      <c r="E49" s="1598"/>
      <c r="F49" s="1598"/>
      <c r="G49" s="1598"/>
      <c r="H49" s="1598"/>
      <c r="I49" s="1598"/>
      <c r="J49" s="1599"/>
      <c r="K49" s="232"/>
      <c r="L49" s="234"/>
      <c r="M49" s="234"/>
      <c r="N49" s="234"/>
      <c r="O49" s="226"/>
      <c r="P49" s="241"/>
      <c r="Q49" s="226"/>
      <c r="R49" s="259"/>
      <c r="S49" s="226"/>
      <c r="T49" s="226"/>
      <c r="U49" s="226"/>
      <c r="V49" s="259"/>
      <c r="W49" s="228"/>
      <c r="X49" s="254"/>
      <c r="AA49" s="220"/>
      <c r="BC49" s="232"/>
      <c r="BD49" s="1598"/>
      <c r="BE49" s="1598"/>
      <c r="BF49" s="1598"/>
      <c r="BG49" s="1598"/>
      <c r="BH49" s="1598"/>
      <c r="BI49" s="1598"/>
      <c r="BJ49" s="1599"/>
      <c r="BK49" s="232"/>
      <c r="BL49" s="234"/>
      <c r="BM49" s="234"/>
      <c r="BN49" s="234"/>
      <c r="BO49" s="226"/>
      <c r="BP49" s="241"/>
      <c r="BQ49" s="226"/>
      <c r="BR49" s="259"/>
      <c r="BS49" s="226"/>
      <c r="BT49" s="226"/>
      <c r="BU49" s="226"/>
      <c r="BV49" s="259"/>
      <c r="BW49" s="228"/>
      <c r="BX49" s="254"/>
    </row>
    <row r="50" spans="3:76" ht="24" customHeight="1">
      <c r="C50" s="232"/>
      <c r="D50" s="1598"/>
      <c r="E50" s="1598"/>
      <c r="F50" s="1598"/>
      <c r="G50" s="1598"/>
      <c r="H50" s="1598"/>
      <c r="I50" s="1598"/>
      <c r="J50" s="1599"/>
      <c r="K50" s="219"/>
      <c r="L50" s="219" t="s">
        <v>2539</v>
      </c>
      <c r="M50" s="219"/>
      <c r="N50" s="219"/>
      <c r="O50" s="1600"/>
      <c r="P50" s="1600"/>
      <c r="Q50" s="1600"/>
      <c r="R50" s="1600"/>
      <c r="S50" s="1600"/>
      <c r="T50" s="1600"/>
      <c r="U50" s="1600"/>
      <c r="V50" s="1600"/>
      <c r="W50" s="1600"/>
      <c r="X50" s="233"/>
      <c r="BC50" s="232"/>
      <c r="BD50" s="1598"/>
      <c r="BE50" s="1598"/>
      <c r="BF50" s="1598"/>
      <c r="BG50" s="1598"/>
      <c r="BH50" s="1598"/>
      <c r="BI50" s="1598"/>
      <c r="BJ50" s="1599"/>
      <c r="BK50" s="219"/>
      <c r="BL50" s="219" t="s">
        <v>2539</v>
      </c>
      <c r="BM50" s="219"/>
      <c r="BN50" s="219"/>
      <c r="BO50" s="1600"/>
      <c r="BP50" s="1600"/>
      <c r="BQ50" s="1600"/>
      <c r="BR50" s="1600"/>
      <c r="BS50" s="1600"/>
      <c r="BT50" s="1600"/>
      <c r="BU50" s="1600"/>
      <c r="BV50" s="1600"/>
      <c r="BW50" s="1600"/>
      <c r="BX50" s="233"/>
    </row>
    <row r="51" spans="3:76" ht="2.25" customHeight="1">
      <c r="C51" s="232"/>
      <c r="D51" s="1598"/>
      <c r="E51" s="1598"/>
      <c r="F51" s="1598"/>
      <c r="G51" s="1598"/>
      <c r="H51" s="1598"/>
      <c r="I51" s="1598"/>
      <c r="J51" s="1599"/>
      <c r="K51" s="232"/>
      <c r="L51" s="234"/>
      <c r="M51" s="234"/>
      <c r="N51" s="234"/>
      <c r="O51" s="226"/>
      <c r="P51" s="241"/>
      <c r="Q51" s="226"/>
      <c r="R51" s="259"/>
      <c r="S51" s="226"/>
      <c r="T51" s="226"/>
      <c r="U51" s="226"/>
      <c r="V51" s="259"/>
      <c r="W51" s="228"/>
      <c r="X51" s="254"/>
      <c r="AA51" s="220"/>
      <c r="BC51" s="232"/>
      <c r="BD51" s="1598"/>
      <c r="BE51" s="1598"/>
      <c r="BF51" s="1598"/>
      <c r="BG51" s="1598"/>
      <c r="BH51" s="1598"/>
      <c r="BI51" s="1598"/>
      <c r="BJ51" s="1599"/>
      <c r="BK51" s="232"/>
      <c r="BL51" s="234"/>
      <c r="BM51" s="234"/>
      <c r="BN51" s="234"/>
      <c r="BO51" s="226"/>
      <c r="BP51" s="241"/>
      <c r="BQ51" s="226"/>
      <c r="BR51" s="259"/>
      <c r="BS51" s="226"/>
      <c r="BT51" s="226"/>
      <c r="BU51" s="226"/>
      <c r="BV51" s="259"/>
      <c r="BW51" s="228"/>
      <c r="BX51" s="254"/>
    </row>
    <row r="52" spans="3:76" ht="24" customHeight="1">
      <c r="C52" s="232"/>
      <c r="D52" s="1598"/>
      <c r="E52" s="1598"/>
      <c r="F52" s="1598"/>
      <c r="G52" s="1598"/>
      <c r="H52" s="1598"/>
      <c r="I52" s="1598"/>
      <c r="J52" s="1599"/>
      <c r="K52" s="219"/>
      <c r="L52" s="260" t="s">
        <v>2540</v>
      </c>
      <c r="M52" s="219"/>
      <c r="N52" s="219"/>
      <c r="O52" s="1600"/>
      <c r="P52" s="1600"/>
      <c r="Q52" s="1600"/>
      <c r="R52" s="1600"/>
      <c r="S52" s="1600"/>
      <c r="T52" s="1600"/>
      <c r="U52" s="1600"/>
      <c r="V52" s="1600"/>
      <c r="W52" s="228" t="s">
        <v>2522</v>
      </c>
      <c r="X52" s="233"/>
      <c r="BC52" s="232"/>
      <c r="BD52" s="1598"/>
      <c r="BE52" s="1598"/>
      <c r="BF52" s="1598"/>
      <c r="BG52" s="1598"/>
      <c r="BH52" s="1598"/>
      <c r="BI52" s="1598"/>
      <c r="BJ52" s="1599"/>
      <c r="BK52" s="219"/>
      <c r="BL52" s="260" t="s">
        <v>2540</v>
      </c>
      <c r="BM52" s="219"/>
      <c r="BN52" s="219"/>
      <c r="BO52" s="1600"/>
      <c r="BP52" s="1600"/>
      <c r="BQ52" s="1600"/>
      <c r="BR52" s="1600"/>
      <c r="BS52" s="1600"/>
      <c r="BT52" s="1600"/>
      <c r="BU52" s="1600"/>
      <c r="BV52" s="1600"/>
      <c r="BW52" s="228" t="s">
        <v>2522</v>
      </c>
      <c r="BX52" s="233"/>
    </row>
    <row r="53" spans="3:76" ht="2.25" customHeight="1">
      <c r="C53" s="232"/>
      <c r="D53" s="1598"/>
      <c r="E53" s="1598"/>
      <c r="F53" s="1598"/>
      <c r="G53" s="1598"/>
      <c r="H53" s="1598"/>
      <c r="I53" s="1598"/>
      <c r="J53" s="1599"/>
      <c r="K53" s="232"/>
      <c r="L53" s="234"/>
      <c r="M53" s="234"/>
      <c r="N53" s="234"/>
      <c r="O53" s="226"/>
      <c r="P53" s="241"/>
      <c r="Q53" s="226"/>
      <c r="R53" s="259"/>
      <c r="S53" s="226"/>
      <c r="T53" s="226"/>
      <c r="U53" s="226"/>
      <c r="V53" s="259"/>
      <c r="W53" s="228"/>
      <c r="X53" s="254"/>
      <c r="AA53" s="220"/>
      <c r="BC53" s="232"/>
      <c r="BD53" s="1598"/>
      <c r="BE53" s="1598"/>
      <c r="BF53" s="1598"/>
      <c r="BG53" s="1598"/>
      <c r="BH53" s="1598"/>
      <c r="BI53" s="1598"/>
      <c r="BJ53" s="1599"/>
      <c r="BK53" s="232"/>
      <c r="BL53" s="234"/>
      <c r="BM53" s="234"/>
      <c r="BN53" s="234"/>
      <c r="BO53" s="226"/>
      <c r="BP53" s="241"/>
      <c r="BQ53" s="226"/>
      <c r="BR53" s="259"/>
      <c r="BS53" s="226"/>
      <c r="BT53" s="226"/>
      <c r="BU53" s="226"/>
      <c r="BV53" s="259"/>
      <c r="BW53" s="228"/>
      <c r="BX53" s="254"/>
    </row>
    <row r="54" spans="3:76" ht="2.25" customHeight="1">
      <c r="C54" s="232"/>
      <c r="D54" s="1598"/>
      <c r="E54" s="1598"/>
      <c r="F54" s="1598"/>
      <c r="G54" s="1598"/>
      <c r="H54" s="1598"/>
      <c r="I54" s="1598"/>
      <c r="J54" s="1599"/>
      <c r="K54" s="232"/>
      <c r="L54" s="234"/>
      <c r="M54" s="234"/>
      <c r="N54" s="234"/>
      <c r="O54" s="226"/>
      <c r="P54" s="241"/>
      <c r="Q54" s="226"/>
      <c r="R54" s="259"/>
      <c r="S54" s="226"/>
      <c r="T54" s="226"/>
      <c r="U54" s="226"/>
      <c r="V54" s="259"/>
      <c r="W54" s="228"/>
      <c r="X54" s="254"/>
      <c r="AA54" s="220"/>
      <c r="BC54" s="232"/>
      <c r="BD54" s="1598"/>
      <c r="BE54" s="1598"/>
      <c r="BF54" s="1598"/>
      <c r="BG54" s="1598"/>
      <c r="BH54" s="1598"/>
      <c r="BI54" s="1598"/>
      <c r="BJ54" s="1599"/>
      <c r="BK54" s="232"/>
      <c r="BL54" s="234"/>
      <c r="BM54" s="234"/>
      <c r="BN54" s="234"/>
      <c r="BO54" s="226"/>
      <c r="BP54" s="241"/>
      <c r="BQ54" s="226"/>
      <c r="BR54" s="259"/>
      <c r="BS54" s="226"/>
      <c r="BT54" s="226"/>
      <c r="BU54" s="226"/>
      <c r="BV54" s="259"/>
      <c r="BW54" s="228"/>
      <c r="BX54" s="254"/>
    </row>
    <row r="55" spans="3:76" ht="24" customHeight="1">
      <c r="C55" s="232"/>
      <c r="D55" s="1598"/>
      <c r="E55" s="1598"/>
      <c r="F55" s="1598"/>
      <c r="G55" s="1598"/>
      <c r="H55" s="1598"/>
      <c r="I55" s="1598"/>
      <c r="J55" s="1599"/>
      <c r="K55" s="219"/>
      <c r="L55" s="260" t="s">
        <v>2541</v>
      </c>
      <c r="M55" s="219"/>
      <c r="N55" s="219"/>
      <c r="O55" s="1600"/>
      <c r="P55" s="1600"/>
      <c r="Q55" s="1600"/>
      <c r="R55" s="1600"/>
      <c r="S55" s="1600"/>
      <c r="T55" s="1600"/>
      <c r="U55" s="1600"/>
      <c r="V55" s="1600"/>
      <c r="W55" s="228" t="s">
        <v>2522</v>
      </c>
      <c r="X55" s="233"/>
      <c r="BC55" s="232"/>
      <c r="BD55" s="1598"/>
      <c r="BE55" s="1598"/>
      <c r="BF55" s="1598"/>
      <c r="BG55" s="1598"/>
      <c r="BH55" s="1598"/>
      <c r="BI55" s="1598"/>
      <c r="BJ55" s="1599"/>
      <c r="BK55" s="219"/>
      <c r="BL55" s="260" t="s">
        <v>2541</v>
      </c>
      <c r="BM55" s="219"/>
      <c r="BN55" s="219"/>
      <c r="BO55" s="1600"/>
      <c r="BP55" s="1600"/>
      <c r="BQ55" s="1600"/>
      <c r="BR55" s="1600"/>
      <c r="BS55" s="1600"/>
      <c r="BT55" s="1600"/>
      <c r="BU55" s="1600"/>
      <c r="BV55" s="1600"/>
      <c r="BW55" s="228" t="s">
        <v>2522</v>
      </c>
      <c r="BX55" s="233"/>
    </row>
    <row r="56" spans="3:76" ht="5.25" customHeight="1">
      <c r="C56" s="242"/>
      <c r="D56" s="1565"/>
      <c r="E56" s="1565"/>
      <c r="F56" s="1565"/>
      <c r="G56" s="1565"/>
      <c r="H56" s="1565"/>
      <c r="I56" s="1565"/>
      <c r="J56" s="1566"/>
      <c r="K56" s="219"/>
      <c r="L56" s="219"/>
      <c r="M56" s="245"/>
      <c r="N56" s="245"/>
      <c r="O56" s="245"/>
      <c r="P56" s="245"/>
      <c r="Q56" s="245"/>
      <c r="R56" s="245"/>
      <c r="S56" s="261"/>
      <c r="T56" s="261"/>
      <c r="U56" s="261"/>
      <c r="V56" s="261"/>
      <c r="W56" s="261"/>
      <c r="X56" s="246"/>
      <c r="BC56" s="242"/>
      <c r="BD56" s="1565"/>
      <c r="BE56" s="1565"/>
      <c r="BF56" s="1565"/>
      <c r="BG56" s="1565"/>
      <c r="BH56" s="1565"/>
      <c r="BI56" s="1565"/>
      <c r="BJ56" s="1566"/>
      <c r="BK56" s="219"/>
      <c r="BL56" s="219"/>
      <c r="BM56" s="245"/>
      <c r="BN56" s="245"/>
      <c r="BO56" s="245"/>
      <c r="BP56" s="245"/>
      <c r="BQ56" s="245"/>
      <c r="BR56" s="245"/>
      <c r="BS56" s="261"/>
      <c r="BT56" s="261"/>
      <c r="BU56" s="261"/>
      <c r="BV56" s="261"/>
      <c r="BW56" s="261"/>
      <c r="BX56" s="246"/>
    </row>
    <row r="57" spans="3:76" ht="6" customHeight="1">
      <c r="C57" s="247"/>
      <c r="D57" s="231"/>
      <c r="E57" s="231"/>
      <c r="F57" s="231"/>
      <c r="G57" s="231"/>
      <c r="H57" s="231"/>
      <c r="I57" s="231"/>
      <c r="J57" s="231"/>
      <c r="K57" s="231"/>
      <c r="L57" s="231"/>
      <c r="M57" s="231"/>
      <c r="N57" s="231"/>
      <c r="O57" s="231"/>
      <c r="P57" s="231"/>
      <c r="Q57" s="231"/>
      <c r="R57" s="231"/>
      <c r="S57" s="247"/>
      <c r="T57" s="231"/>
      <c r="U57" s="220"/>
      <c r="V57" s="239"/>
      <c r="W57" s="239"/>
      <c r="X57" s="239"/>
      <c r="BC57" s="247"/>
      <c r="BD57" s="231"/>
      <c r="BE57" s="231"/>
      <c r="BF57" s="231"/>
      <c r="BG57" s="231"/>
      <c r="BH57" s="231"/>
      <c r="BI57" s="231"/>
      <c r="BJ57" s="231"/>
      <c r="BK57" s="231"/>
      <c r="BL57" s="231"/>
      <c r="BM57" s="231"/>
      <c r="BN57" s="231"/>
      <c r="BO57" s="231"/>
      <c r="BP57" s="231"/>
      <c r="BQ57" s="231"/>
      <c r="BR57" s="231"/>
      <c r="BS57" s="247"/>
      <c r="BT57" s="231"/>
      <c r="BU57" s="220"/>
      <c r="BV57" s="239"/>
      <c r="BW57" s="239"/>
      <c r="BX57" s="239"/>
    </row>
    <row r="58" spans="3:76" ht="13.5" customHeight="1">
      <c r="D58" s="219" t="s">
        <v>2549</v>
      </c>
      <c r="E58" s="219"/>
      <c r="F58" s="219"/>
      <c r="G58" s="219"/>
      <c r="H58" s="219"/>
      <c r="I58" s="219"/>
      <c r="J58" s="219"/>
      <c r="K58" s="219"/>
      <c r="L58" s="219"/>
      <c r="M58" s="219"/>
      <c r="N58" s="219"/>
      <c r="O58" s="219"/>
      <c r="P58" s="219"/>
      <c r="Q58" s="219"/>
      <c r="R58" s="219"/>
      <c r="T58" s="219"/>
      <c r="U58" s="220"/>
      <c r="V58" s="225"/>
      <c r="W58" s="225"/>
      <c r="X58" s="225"/>
      <c r="BD58" s="219" t="s">
        <v>2549</v>
      </c>
      <c r="BE58" s="219"/>
      <c r="BF58" s="219"/>
      <c r="BG58" s="219"/>
      <c r="BH58" s="219"/>
      <c r="BI58" s="219"/>
      <c r="BJ58" s="219"/>
      <c r="BK58" s="219"/>
      <c r="BL58" s="219"/>
      <c r="BM58" s="219"/>
      <c r="BN58" s="219"/>
      <c r="BO58" s="219"/>
      <c r="BP58" s="219"/>
      <c r="BQ58" s="219"/>
      <c r="BR58" s="219"/>
      <c r="BT58" s="219"/>
      <c r="BU58" s="220"/>
      <c r="BV58" s="225"/>
      <c r="BW58" s="225"/>
      <c r="BX58" s="225"/>
    </row>
    <row r="59" spans="3:76" ht="13.5" customHeight="1">
      <c r="T59" s="222"/>
      <c r="X59" s="248"/>
      <c r="BT59" s="222"/>
      <c r="BX59" s="248"/>
    </row>
  </sheetData>
  <sheetProtection algorithmName="SHA-512" hashValue="CoOyyTzPrsKKaHvhxTuBHdpxrIQ/Jfkrf880R6v+VIajUIObk7MCGGmk/+FKSS3MnXm3KYIAmZfrsQWjWoIivw==" saltValue="G71t8EtEI5GJtPjbhz7isQ==" spinCount="100000" sheet="1" formatCells="0" selectLockedCells="1"/>
  <mergeCells count="104">
    <mergeCell ref="D44:J44"/>
    <mergeCell ref="L44:X44"/>
    <mergeCell ref="D45:J56"/>
    <mergeCell ref="O46:W46"/>
    <mergeCell ref="O48:W48"/>
    <mergeCell ref="O50:W50"/>
    <mergeCell ref="O52:V52"/>
    <mergeCell ref="O55:V55"/>
    <mergeCell ref="C34:X34"/>
    <mergeCell ref="C35:X35"/>
    <mergeCell ref="D36:J36"/>
    <mergeCell ref="D38:J38"/>
    <mergeCell ref="M38:P38"/>
    <mergeCell ref="L36:P36"/>
    <mergeCell ref="Q36:T36"/>
    <mergeCell ref="U36:X36"/>
    <mergeCell ref="D39:J43"/>
    <mergeCell ref="L39:M39"/>
    <mergeCell ref="N39:X39"/>
    <mergeCell ref="L41:M41"/>
    <mergeCell ref="N41:X41"/>
    <mergeCell ref="L43:M43"/>
    <mergeCell ref="N43:X43"/>
    <mergeCell ref="N29:O29"/>
    <mergeCell ref="P29:S29"/>
    <mergeCell ref="T29:X29"/>
    <mergeCell ref="C31:X31"/>
    <mergeCell ref="D33:E33"/>
    <mergeCell ref="K33:L33"/>
    <mergeCell ref="M33:O33"/>
    <mergeCell ref="P33:Q33"/>
    <mergeCell ref="R33:X33"/>
    <mergeCell ref="N6:O6"/>
    <mergeCell ref="P6:X6"/>
    <mergeCell ref="N8:O8"/>
    <mergeCell ref="P8:X8"/>
    <mergeCell ref="R3:S3"/>
    <mergeCell ref="N27:O27"/>
    <mergeCell ref="P27:X27"/>
    <mergeCell ref="N10:O10"/>
    <mergeCell ref="P10:S10"/>
    <mergeCell ref="T10:X10"/>
    <mergeCell ref="P16:S16"/>
    <mergeCell ref="T16:X16"/>
    <mergeCell ref="N14:O14"/>
    <mergeCell ref="P14:X14"/>
    <mergeCell ref="N16:O16"/>
    <mergeCell ref="N21:O21"/>
    <mergeCell ref="P21:X21"/>
    <mergeCell ref="N23:O23"/>
    <mergeCell ref="P23:S23"/>
    <mergeCell ref="T23:X23"/>
    <mergeCell ref="BR3:BS3"/>
    <mergeCell ref="BN6:BO6"/>
    <mergeCell ref="BP6:BX6"/>
    <mergeCell ref="BN8:BO8"/>
    <mergeCell ref="BP8:BX8"/>
    <mergeCell ref="BN10:BO10"/>
    <mergeCell ref="BP10:BS10"/>
    <mergeCell ref="BT10:BX10"/>
    <mergeCell ref="BN14:BO14"/>
    <mergeCell ref="BP14:BX14"/>
    <mergeCell ref="BN16:BO16"/>
    <mergeCell ref="BP16:BS16"/>
    <mergeCell ref="BT16:BX16"/>
    <mergeCell ref="BN21:BO21"/>
    <mergeCell ref="BP21:BX21"/>
    <mergeCell ref="BN23:BO23"/>
    <mergeCell ref="BP23:BS23"/>
    <mergeCell ref="BT23:BX23"/>
    <mergeCell ref="BN27:BO27"/>
    <mergeCell ref="BP27:BX27"/>
    <mergeCell ref="BN29:BO29"/>
    <mergeCell ref="BP29:BS29"/>
    <mergeCell ref="BT29:BX29"/>
    <mergeCell ref="BC31:BX31"/>
    <mergeCell ref="BD33:BE33"/>
    <mergeCell ref="BK33:BL33"/>
    <mergeCell ref="BM33:BO33"/>
    <mergeCell ref="BP33:BQ33"/>
    <mergeCell ref="BR33:BX33"/>
    <mergeCell ref="BD44:BJ44"/>
    <mergeCell ref="BL44:BX44"/>
    <mergeCell ref="BD45:BJ56"/>
    <mergeCell ref="BO46:BW46"/>
    <mergeCell ref="BO48:BW48"/>
    <mergeCell ref="BO50:BW50"/>
    <mergeCell ref="BO52:BV52"/>
    <mergeCell ref="BO55:BV55"/>
    <mergeCell ref="BC34:BX34"/>
    <mergeCell ref="BC35:BX35"/>
    <mergeCell ref="BD36:BJ36"/>
    <mergeCell ref="BL36:BP36"/>
    <mergeCell ref="BQ36:BT36"/>
    <mergeCell ref="BU36:BX36"/>
    <mergeCell ref="BD38:BJ38"/>
    <mergeCell ref="BM38:BP38"/>
    <mergeCell ref="BD39:BJ43"/>
    <mergeCell ref="BL39:BM39"/>
    <mergeCell ref="BN39:BX39"/>
    <mergeCell ref="BL41:BM41"/>
    <mergeCell ref="BN41:BX41"/>
    <mergeCell ref="BL43:BM43"/>
    <mergeCell ref="BN43:BX43"/>
  </mergeCells>
  <phoneticPr fontId="64"/>
  <pageMargins left="0.70866141732283472" right="0.70866141732283472" top="0.74803149606299213" bottom="0.74803149606299213" header="0.31496062992125984" footer="0.31496062992125984"/>
  <pageSetup paperSize="9" scale="97" orientation="portrait" blackAndWhite="1"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1900-000000000000}">
          <x14:formula1>
            <xm:f>基本情報!$L$79:$L$109</xm:f>
          </x14:formula1>
          <xm:sqref>W3 BW3</xm:sqref>
        </x14:dataValidation>
        <x14:dataValidation type="list" allowBlank="1" showInputMessage="1" showErrorMessage="1" xr:uid="{00000000-0002-0000-1900-000001000000}">
          <x14:formula1>
            <xm:f>基本情報!$K$79:$K$90</xm:f>
          </x14:formula1>
          <xm:sqref>U3 BU3</xm:sqref>
        </x14:dataValidation>
        <x14:dataValidation type="list" allowBlank="1" showInputMessage="1" showErrorMessage="1" xr:uid="{00000000-0002-0000-1900-000002000000}">
          <x14:formula1>
            <xm:f>基本情報!$J$79:$J$81</xm:f>
          </x14:formula1>
          <xm:sqref>R3:S3 BR3:BS3</xm:sqref>
        </x14:dataValidation>
      </x14:dataValidations>
    </ext>
  </extLst>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37">
    <tabColor rgb="FFFFFF00"/>
  </sheetPr>
  <dimension ref="B1:CB43"/>
  <sheetViews>
    <sheetView showGridLines="0" showZeros="0" view="pageBreakPreview" zoomScaleNormal="100" zoomScaleSheetLayoutView="100" workbookViewId="0">
      <selection activeCell="L38" sqref="L38:X38"/>
    </sheetView>
  </sheetViews>
  <sheetFormatPr defaultRowHeight="13.2"/>
  <cols>
    <col min="1" max="1" width="2.109375" style="220" customWidth="1"/>
    <col min="2" max="2" width="2.33203125" style="220" customWidth="1"/>
    <col min="3" max="3" width="1.109375" style="220" customWidth="1"/>
    <col min="4" max="4" width="5.6640625" style="220" customWidth="1"/>
    <col min="5" max="5" width="3.6640625" style="220" customWidth="1"/>
    <col min="6" max="6" width="2.6640625" style="220" customWidth="1"/>
    <col min="7" max="7" width="3.6640625" style="220" customWidth="1"/>
    <col min="8" max="8" width="2.6640625" style="220" customWidth="1"/>
    <col min="9" max="9" width="3.6640625" style="220" customWidth="1"/>
    <col min="10" max="10" width="4.6640625" style="220" customWidth="1"/>
    <col min="11" max="11" width="1.21875" style="220" customWidth="1"/>
    <col min="12" max="12" width="3.109375" style="220" customWidth="1"/>
    <col min="13" max="13" width="4.44140625" style="220" customWidth="1"/>
    <col min="14" max="14" width="3.6640625" style="220" customWidth="1"/>
    <col min="15" max="15" width="5.6640625" style="220" customWidth="1"/>
    <col min="16" max="16" width="3.6640625" style="220" customWidth="1"/>
    <col min="17" max="17" width="4.6640625" style="220" customWidth="1"/>
    <col min="18" max="20" width="3.6640625" style="220" customWidth="1"/>
    <col min="21" max="24" width="3.6640625" style="221" customWidth="1"/>
    <col min="25" max="25" width="2.21875" style="221" customWidth="1"/>
    <col min="26" max="27" width="2.109375" style="221" customWidth="1"/>
    <col min="28" max="28" width="7.21875" style="220" hidden="1" customWidth="1"/>
    <col min="29" max="51" width="0" style="220" hidden="1" customWidth="1"/>
    <col min="52" max="52" width="16.21875" style="220" customWidth="1"/>
    <col min="53" max="53" width="2.109375" style="220" customWidth="1"/>
    <col min="54" max="54" width="2.33203125" style="220" customWidth="1"/>
    <col min="55" max="55" width="1.109375" style="220" customWidth="1"/>
    <col min="56" max="56" width="5.6640625" style="220" customWidth="1"/>
    <col min="57" max="57" width="3.6640625" style="220" customWidth="1"/>
    <col min="58" max="58" width="2.6640625" style="220" customWidth="1"/>
    <col min="59" max="59" width="3.6640625" style="220" customWidth="1"/>
    <col min="60" max="60" width="2.6640625" style="220" customWidth="1"/>
    <col min="61" max="61" width="3.6640625" style="220" customWidth="1"/>
    <col min="62" max="62" width="4.6640625" style="220" customWidth="1"/>
    <col min="63" max="63" width="1.21875" style="220" customWidth="1"/>
    <col min="64" max="64" width="3.109375" style="220" customWidth="1"/>
    <col min="65" max="65" width="4.44140625" style="220" customWidth="1"/>
    <col min="66" max="66" width="3.6640625" style="220" customWidth="1"/>
    <col min="67" max="67" width="5.6640625" style="220" customWidth="1"/>
    <col min="68" max="68" width="3.6640625" style="220" customWidth="1"/>
    <col min="69" max="69" width="4.6640625" style="220" customWidth="1"/>
    <col min="70" max="72" width="3.6640625" style="220" customWidth="1"/>
    <col min="73" max="76" width="3.6640625" style="221" customWidth="1"/>
    <col min="77" max="77" width="2.21875" style="221" customWidth="1"/>
    <col min="78" max="78" width="2.109375" style="221" customWidth="1"/>
    <col min="79" max="79" width="2.21875" style="221" customWidth="1"/>
    <col min="80" max="80" width="2.109375" style="221" customWidth="1"/>
    <col min="81" max="291" width="8.88671875" style="220"/>
    <col min="292" max="292" width="2.44140625" style="220" customWidth="1"/>
    <col min="293" max="293" width="2.33203125" style="220" customWidth="1"/>
    <col min="294" max="294" width="1.109375" style="220" customWidth="1"/>
    <col min="295" max="295" width="22.6640625" style="220" customWidth="1"/>
    <col min="296" max="296" width="1.21875" style="220" customWidth="1"/>
    <col min="297" max="298" width="11.77734375" style="220" customWidth="1"/>
    <col min="299" max="299" width="1.77734375" style="220" customWidth="1"/>
    <col min="300" max="300" width="6.88671875" style="220" customWidth="1"/>
    <col min="301" max="301" width="4.44140625" style="220" customWidth="1"/>
    <col min="302" max="302" width="3.6640625" style="220" customWidth="1"/>
    <col min="303" max="303" width="0.77734375" style="220" customWidth="1"/>
    <col min="304" max="304" width="3.33203125" style="220" customWidth="1"/>
    <col min="305" max="305" width="3.6640625" style="220" customWidth="1"/>
    <col min="306" max="306" width="3" style="220" customWidth="1"/>
    <col min="307" max="307" width="3.6640625" style="220" customWidth="1"/>
    <col min="308" max="308" width="3.109375" style="220" customWidth="1"/>
    <col min="309" max="309" width="1.88671875" style="220" customWidth="1"/>
    <col min="310" max="311" width="2.21875" style="220" customWidth="1"/>
    <col min="312" max="312" width="7.21875" style="220" customWidth="1"/>
    <col min="313" max="547" width="8.88671875" style="220"/>
    <col min="548" max="548" width="2.44140625" style="220" customWidth="1"/>
    <col min="549" max="549" width="2.33203125" style="220" customWidth="1"/>
    <col min="550" max="550" width="1.109375" style="220" customWidth="1"/>
    <col min="551" max="551" width="22.6640625" style="220" customWidth="1"/>
    <col min="552" max="552" width="1.21875" style="220" customWidth="1"/>
    <col min="553" max="554" width="11.77734375" style="220" customWidth="1"/>
    <col min="555" max="555" width="1.77734375" style="220" customWidth="1"/>
    <col min="556" max="556" width="6.88671875" style="220" customWidth="1"/>
    <col min="557" max="557" width="4.44140625" style="220" customWidth="1"/>
    <col min="558" max="558" width="3.6640625" style="220" customWidth="1"/>
    <col min="559" max="559" width="0.77734375" style="220" customWidth="1"/>
    <col min="560" max="560" width="3.33203125" style="220" customWidth="1"/>
    <col min="561" max="561" width="3.6640625" style="220" customWidth="1"/>
    <col min="562" max="562" width="3" style="220" customWidth="1"/>
    <col min="563" max="563" width="3.6640625" style="220" customWidth="1"/>
    <col min="564" max="564" width="3.109375" style="220" customWidth="1"/>
    <col min="565" max="565" width="1.88671875" style="220" customWidth="1"/>
    <col min="566" max="567" width="2.21875" style="220" customWidth="1"/>
    <col min="568" max="568" width="7.21875" style="220" customWidth="1"/>
    <col min="569" max="803" width="8.88671875" style="220"/>
    <col min="804" max="804" width="2.44140625" style="220" customWidth="1"/>
    <col min="805" max="805" width="2.33203125" style="220" customWidth="1"/>
    <col min="806" max="806" width="1.109375" style="220" customWidth="1"/>
    <col min="807" max="807" width="22.6640625" style="220" customWidth="1"/>
    <col min="808" max="808" width="1.21875" style="220" customWidth="1"/>
    <col min="809" max="810" width="11.77734375" style="220" customWidth="1"/>
    <col min="811" max="811" width="1.77734375" style="220" customWidth="1"/>
    <col min="812" max="812" width="6.88671875" style="220" customWidth="1"/>
    <col min="813" max="813" width="4.44140625" style="220" customWidth="1"/>
    <col min="814" max="814" width="3.6640625" style="220" customWidth="1"/>
    <col min="815" max="815" width="0.77734375" style="220" customWidth="1"/>
    <col min="816" max="816" width="3.33203125" style="220" customWidth="1"/>
    <col min="817" max="817" width="3.6640625" style="220" customWidth="1"/>
    <col min="818" max="818" width="3" style="220" customWidth="1"/>
    <col min="819" max="819" width="3.6640625" style="220" customWidth="1"/>
    <col min="820" max="820" width="3.109375" style="220" customWidth="1"/>
    <col min="821" max="821" width="1.88671875" style="220" customWidth="1"/>
    <col min="822" max="823" width="2.21875" style="220" customWidth="1"/>
    <col min="824" max="824" width="7.21875" style="220" customWidth="1"/>
    <col min="825" max="1059" width="8.88671875" style="220"/>
    <col min="1060" max="1060" width="2.44140625" style="220" customWidth="1"/>
    <col min="1061" max="1061" width="2.33203125" style="220" customWidth="1"/>
    <col min="1062" max="1062" width="1.109375" style="220" customWidth="1"/>
    <col min="1063" max="1063" width="22.6640625" style="220" customWidth="1"/>
    <col min="1064" max="1064" width="1.21875" style="220" customWidth="1"/>
    <col min="1065" max="1066" width="11.77734375" style="220" customWidth="1"/>
    <col min="1067" max="1067" width="1.77734375" style="220" customWidth="1"/>
    <col min="1068" max="1068" width="6.88671875" style="220" customWidth="1"/>
    <col min="1069" max="1069" width="4.44140625" style="220" customWidth="1"/>
    <col min="1070" max="1070" width="3.6640625" style="220" customWidth="1"/>
    <col min="1071" max="1071" width="0.77734375" style="220" customWidth="1"/>
    <col min="1072" max="1072" width="3.33203125" style="220" customWidth="1"/>
    <col min="1073" max="1073" width="3.6640625" style="220" customWidth="1"/>
    <col min="1074" max="1074" width="3" style="220" customWidth="1"/>
    <col min="1075" max="1075" width="3.6640625" style="220" customWidth="1"/>
    <col min="1076" max="1076" width="3.109375" style="220" customWidth="1"/>
    <col min="1077" max="1077" width="1.88671875" style="220" customWidth="1"/>
    <col min="1078" max="1079" width="2.21875" style="220" customWidth="1"/>
    <col min="1080" max="1080" width="7.21875" style="220" customWidth="1"/>
    <col min="1081" max="1315" width="8.88671875" style="220"/>
    <col min="1316" max="1316" width="2.44140625" style="220" customWidth="1"/>
    <col min="1317" max="1317" width="2.33203125" style="220" customWidth="1"/>
    <col min="1318" max="1318" width="1.109375" style="220" customWidth="1"/>
    <col min="1319" max="1319" width="22.6640625" style="220" customWidth="1"/>
    <col min="1320" max="1320" width="1.21875" style="220" customWidth="1"/>
    <col min="1321" max="1322" width="11.77734375" style="220" customWidth="1"/>
    <col min="1323" max="1323" width="1.77734375" style="220" customWidth="1"/>
    <col min="1324" max="1324" width="6.88671875" style="220" customWidth="1"/>
    <col min="1325" max="1325" width="4.44140625" style="220" customWidth="1"/>
    <col min="1326" max="1326" width="3.6640625" style="220" customWidth="1"/>
    <col min="1327" max="1327" width="0.77734375" style="220" customWidth="1"/>
    <col min="1328" max="1328" width="3.33203125" style="220" customWidth="1"/>
    <col min="1329" max="1329" width="3.6640625" style="220" customWidth="1"/>
    <col min="1330" max="1330" width="3" style="220" customWidth="1"/>
    <col min="1331" max="1331" width="3.6640625" style="220" customWidth="1"/>
    <col min="1332" max="1332" width="3.109375" style="220" customWidth="1"/>
    <col min="1333" max="1333" width="1.88671875" style="220" customWidth="1"/>
    <col min="1334" max="1335" width="2.21875" style="220" customWidth="1"/>
    <col min="1336" max="1336" width="7.21875" style="220" customWidth="1"/>
    <col min="1337" max="1571" width="8.88671875" style="220"/>
    <col min="1572" max="1572" width="2.44140625" style="220" customWidth="1"/>
    <col min="1573" max="1573" width="2.33203125" style="220" customWidth="1"/>
    <col min="1574" max="1574" width="1.109375" style="220" customWidth="1"/>
    <col min="1575" max="1575" width="22.6640625" style="220" customWidth="1"/>
    <col min="1576" max="1576" width="1.21875" style="220" customWidth="1"/>
    <col min="1577" max="1578" width="11.77734375" style="220" customWidth="1"/>
    <col min="1579" max="1579" width="1.77734375" style="220" customWidth="1"/>
    <col min="1580" max="1580" width="6.88671875" style="220" customWidth="1"/>
    <col min="1581" max="1581" width="4.44140625" style="220" customWidth="1"/>
    <col min="1582" max="1582" width="3.6640625" style="220" customWidth="1"/>
    <col min="1583" max="1583" width="0.77734375" style="220" customWidth="1"/>
    <col min="1584" max="1584" width="3.33203125" style="220" customWidth="1"/>
    <col min="1585" max="1585" width="3.6640625" style="220" customWidth="1"/>
    <col min="1586" max="1586" width="3" style="220" customWidth="1"/>
    <col min="1587" max="1587" width="3.6640625" style="220" customWidth="1"/>
    <col min="1588" max="1588" width="3.109375" style="220" customWidth="1"/>
    <col min="1589" max="1589" width="1.88671875" style="220" customWidth="1"/>
    <col min="1590" max="1591" width="2.21875" style="220" customWidth="1"/>
    <col min="1592" max="1592" width="7.21875" style="220" customWidth="1"/>
    <col min="1593" max="1827" width="8.88671875" style="220"/>
    <col min="1828" max="1828" width="2.44140625" style="220" customWidth="1"/>
    <col min="1829" max="1829" width="2.33203125" style="220" customWidth="1"/>
    <col min="1830" max="1830" width="1.109375" style="220" customWidth="1"/>
    <col min="1831" max="1831" width="22.6640625" style="220" customWidth="1"/>
    <col min="1832" max="1832" width="1.21875" style="220" customWidth="1"/>
    <col min="1833" max="1834" width="11.77734375" style="220" customWidth="1"/>
    <col min="1835" max="1835" width="1.77734375" style="220" customWidth="1"/>
    <col min="1836" max="1836" width="6.88671875" style="220" customWidth="1"/>
    <col min="1837" max="1837" width="4.44140625" style="220" customWidth="1"/>
    <col min="1838" max="1838" width="3.6640625" style="220" customWidth="1"/>
    <col min="1839" max="1839" width="0.77734375" style="220" customWidth="1"/>
    <col min="1840" max="1840" width="3.33203125" style="220" customWidth="1"/>
    <col min="1841" max="1841" width="3.6640625" style="220" customWidth="1"/>
    <col min="1842" max="1842" width="3" style="220" customWidth="1"/>
    <col min="1843" max="1843" width="3.6640625" style="220" customWidth="1"/>
    <col min="1844" max="1844" width="3.109375" style="220" customWidth="1"/>
    <col min="1845" max="1845" width="1.88671875" style="220" customWidth="1"/>
    <col min="1846" max="1847" width="2.21875" style="220" customWidth="1"/>
    <col min="1848" max="1848" width="7.21875" style="220" customWidth="1"/>
    <col min="1849" max="2083" width="8.88671875" style="220"/>
    <col min="2084" max="2084" width="2.44140625" style="220" customWidth="1"/>
    <col min="2085" max="2085" width="2.33203125" style="220" customWidth="1"/>
    <col min="2086" max="2086" width="1.109375" style="220" customWidth="1"/>
    <col min="2087" max="2087" width="22.6640625" style="220" customWidth="1"/>
    <col min="2088" max="2088" width="1.21875" style="220" customWidth="1"/>
    <col min="2089" max="2090" width="11.77734375" style="220" customWidth="1"/>
    <col min="2091" max="2091" width="1.77734375" style="220" customWidth="1"/>
    <col min="2092" max="2092" width="6.88671875" style="220" customWidth="1"/>
    <col min="2093" max="2093" width="4.44140625" style="220" customWidth="1"/>
    <col min="2094" max="2094" width="3.6640625" style="220" customWidth="1"/>
    <col min="2095" max="2095" width="0.77734375" style="220" customWidth="1"/>
    <col min="2096" max="2096" width="3.33203125" style="220" customWidth="1"/>
    <col min="2097" max="2097" width="3.6640625" style="220" customWidth="1"/>
    <col min="2098" max="2098" width="3" style="220" customWidth="1"/>
    <col min="2099" max="2099" width="3.6640625" style="220" customWidth="1"/>
    <col min="2100" max="2100" width="3.109375" style="220" customWidth="1"/>
    <col min="2101" max="2101" width="1.88671875" style="220" customWidth="1"/>
    <col min="2102" max="2103" width="2.21875" style="220" customWidth="1"/>
    <col min="2104" max="2104" width="7.21875" style="220" customWidth="1"/>
    <col min="2105" max="2339" width="8.88671875" style="220"/>
    <col min="2340" max="2340" width="2.44140625" style="220" customWidth="1"/>
    <col min="2341" max="2341" width="2.33203125" style="220" customWidth="1"/>
    <col min="2342" max="2342" width="1.109375" style="220" customWidth="1"/>
    <col min="2343" max="2343" width="22.6640625" style="220" customWidth="1"/>
    <col min="2344" max="2344" width="1.21875" style="220" customWidth="1"/>
    <col min="2345" max="2346" width="11.77734375" style="220" customWidth="1"/>
    <col min="2347" max="2347" width="1.77734375" style="220" customWidth="1"/>
    <col min="2348" max="2348" width="6.88671875" style="220" customWidth="1"/>
    <col min="2349" max="2349" width="4.44140625" style="220" customWidth="1"/>
    <col min="2350" max="2350" width="3.6640625" style="220" customWidth="1"/>
    <col min="2351" max="2351" width="0.77734375" style="220" customWidth="1"/>
    <col min="2352" max="2352" width="3.33203125" style="220" customWidth="1"/>
    <col min="2353" max="2353" width="3.6640625" style="220" customWidth="1"/>
    <col min="2354" max="2354" width="3" style="220" customWidth="1"/>
    <col min="2355" max="2355" width="3.6640625" style="220" customWidth="1"/>
    <col min="2356" max="2356" width="3.109375" style="220" customWidth="1"/>
    <col min="2357" max="2357" width="1.88671875" style="220" customWidth="1"/>
    <col min="2358" max="2359" width="2.21875" style="220" customWidth="1"/>
    <col min="2360" max="2360" width="7.21875" style="220" customWidth="1"/>
    <col min="2361" max="2595" width="8.88671875" style="220"/>
    <col min="2596" max="2596" width="2.44140625" style="220" customWidth="1"/>
    <col min="2597" max="2597" width="2.33203125" style="220" customWidth="1"/>
    <col min="2598" max="2598" width="1.109375" style="220" customWidth="1"/>
    <col min="2599" max="2599" width="22.6640625" style="220" customWidth="1"/>
    <col min="2600" max="2600" width="1.21875" style="220" customWidth="1"/>
    <col min="2601" max="2602" width="11.77734375" style="220" customWidth="1"/>
    <col min="2603" max="2603" width="1.77734375" style="220" customWidth="1"/>
    <col min="2604" max="2604" width="6.88671875" style="220" customWidth="1"/>
    <col min="2605" max="2605" width="4.44140625" style="220" customWidth="1"/>
    <col min="2606" max="2606" width="3.6640625" style="220" customWidth="1"/>
    <col min="2607" max="2607" width="0.77734375" style="220" customWidth="1"/>
    <col min="2608" max="2608" width="3.33203125" style="220" customWidth="1"/>
    <col min="2609" max="2609" width="3.6640625" style="220" customWidth="1"/>
    <col min="2610" max="2610" width="3" style="220" customWidth="1"/>
    <col min="2611" max="2611" width="3.6640625" style="220" customWidth="1"/>
    <col min="2612" max="2612" width="3.109375" style="220" customWidth="1"/>
    <col min="2613" max="2613" width="1.88671875" style="220" customWidth="1"/>
    <col min="2614" max="2615" width="2.21875" style="220" customWidth="1"/>
    <col min="2616" max="2616" width="7.21875" style="220" customWidth="1"/>
    <col min="2617" max="2851" width="8.88671875" style="220"/>
    <col min="2852" max="2852" width="2.44140625" style="220" customWidth="1"/>
    <col min="2853" max="2853" width="2.33203125" style="220" customWidth="1"/>
    <col min="2854" max="2854" width="1.109375" style="220" customWidth="1"/>
    <col min="2855" max="2855" width="22.6640625" style="220" customWidth="1"/>
    <col min="2856" max="2856" width="1.21875" style="220" customWidth="1"/>
    <col min="2857" max="2858" width="11.77734375" style="220" customWidth="1"/>
    <col min="2859" max="2859" width="1.77734375" style="220" customWidth="1"/>
    <col min="2860" max="2860" width="6.88671875" style="220" customWidth="1"/>
    <col min="2861" max="2861" width="4.44140625" style="220" customWidth="1"/>
    <col min="2862" max="2862" width="3.6640625" style="220" customWidth="1"/>
    <col min="2863" max="2863" width="0.77734375" style="220" customWidth="1"/>
    <col min="2864" max="2864" width="3.33203125" style="220" customWidth="1"/>
    <col min="2865" max="2865" width="3.6640625" style="220" customWidth="1"/>
    <col min="2866" max="2866" width="3" style="220" customWidth="1"/>
    <col min="2867" max="2867" width="3.6640625" style="220" customWidth="1"/>
    <col min="2868" max="2868" width="3.109375" style="220" customWidth="1"/>
    <col min="2869" max="2869" width="1.88671875" style="220" customWidth="1"/>
    <col min="2870" max="2871" width="2.21875" style="220" customWidth="1"/>
    <col min="2872" max="2872" width="7.21875" style="220" customWidth="1"/>
    <col min="2873" max="3107" width="8.88671875" style="220"/>
    <col min="3108" max="3108" width="2.44140625" style="220" customWidth="1"/>
    <col min="3109" max="3109" width="2.33203125" style="220" customWidth="1"/>
    <col min="3110" max="3110" width="1.109375" style="220" customWidth="1"/>
    <col min="3111" max="3111" width="22.6640625" style="220" customWidth="1"/>
    <col min="3112" max="3112" width="1.21875" style="220" customWidth="1"/>
    <col min="3113" max="3114" width="11.77734375" style="220" customWidth="1"/>
    <col min="3115" max="3115" width="1.77734375" style="220" customWidth="1"/>
    <col min="3116" max="3116" width="6.88671875" style="220" customWidth="1"/>
    <col min="3117" max="3117" width="4.44140625" style="220" customWidth="1"/>
    <col min="3118" max="3118" width="3.6640625" style="220" customWidth="1"/>
    <col min="3119" max="3119" width="0.77734375" style="220" customWidth="1"/>
    <col min="3120" max="3120" width="3.33203125" style="220" customWidth="1"/>
    <col min="3121" max="3121" width="3.6640625" style="220" customWidth="1"/>
    <col min="3122" max="3122" width="3" style="220" customWidth="1"/>
    <col min="3123" max="3123" width="3.6640625" style="220" customWidth="1"/>
    <col min="3124" max="3124" width="3.109375" style="220" customWidth="1"/>
    <col min="3125" max="3125" width="1.88671875" style="220" customWidth="1"/>
    <col min="3126" max="3127" width="2.21875" style="220" customWidth="1"/>
    <col min="3128" max="3128" width="7.21875" style="220" customWidth="1"/>
    <col min="3129" max="3363" width="8.88671875" style="220"/>
    <col min="3364" max="3364" width="2.44140625" style="220" customWidth="1"/>
    <col min="3365" max="3365" width="2.33203125" style="220" customWidth="1"/>
    <col min="3366" max="3366" width="1.109375" style="220" customWidth="1"/>
    <col min="3367" max="3367" width="22.6640625" style="220" customWidth="1"/>
    <col min="3368" max="3368" width="1.21875" style="220" customWidth="1"/>
    <col min="3369" max="3370" width="11.77734375" style="220" customWidth="1"/>
    <col min="3371" max="3371" width="1.77734375" style="220" customWidth="1"/>
    <col min="3372" max="3372" width="6.88671875" style="220" customWidth="1"/>
    <col min="3373" max="3373" width="4.44140625" style="220" customWidth="1"/>
    <col min="3374" max="3374" width="3.6640625" style="220" customWidth="1"/>
    <col min="3375" max="3375" width="0.77734375" style="220" customWidth="1"/>
    <col min="3376" max="3376" width="3.33203125" style="220" customWidth="1"/>
    <col min="3377" max="3377" width="3.6640625" style="220" customWidth="1"/>
    <col min="3378" max="3378" width="3" style="220" customWidth="1"/>
    <col min="3379" max="3379" width="3.6640625" style="220" customWidth="1"/>
    <col min="3380" max="3380" width="3.109375" style="220" customWidth="1"/>
    <col min="3381" max="3381" width="1.88671875" style="220" customWidth="1"/>
    <col min="3382" max="3383" width="2.21875" style="220" customWidth="1"/>
    <col min="3384" max="3384" width="7.21875" style="220" customWidth="1"/>
    <col min="3385" max="3619" width="8.88671875" style="220"/>
    <col min="3620" max="3620" width="2.44140625" style="220" customWidth="1"/>
    <col min="3621" max="3621" width="2.33203125" style="220" customWidth="1"/>
    <col min="3622" max="3622" width="1.109375" style="220" customWidth="1"/>
    <col min="3623" max="3623" width="22.6640625" style="220" customWidth="1"/>
    <col min="3624" max="3624" width="1.21875" style="220" customWidth="1"/>
    <col min="3625" max="3626" width="11.77734375" style="220" customWidth="1"/>
    <col min="3627" max="3627" width="1.77734375" style="220" customWidth="1"/>
    <col min="3628" max="3628" width="6.88671875" style="220" customWidth="1"/>
    <col min="3629" max="3629" width="4.44140625" style="220" customWidth="1"/>
    <col min="3630" max="3630" width="3.6640625" style="220" customWidth="1"/>
    <col min="3631" max="3631" width="0.77734375" style="220" customWidth="1"/>
    <col min="3632" max="3632" width="3.33203125" style="220" customWidth="1"/>
    <col min="3633" max="3633" width="3.6640625" style="220" customWidth="1"/>
    <col min="3634" max="3634" width="3" style="220" customWidth="1"/>
    <col min="3635" max="3635" width="3.6640625" style="220" customWidth="1"/>
    <col min="3636" max="3636" width="3.109375" style="220" customWidth="1"/>
    <col min="3637" max="3637" width="1.88671875" style="220" customWidth="1"/>
    <col min="3638" max="3639" width="2.21875" style="220" customWidth="1"/>
    <col min="3640" max="3640" width="7.21875" style="220" customWidth="1"/>
    <col min="3641" max="3875" width="8.88671875" style="220"/>
    <col min="3876" max="3876" width="2.44140625" style="220" customWidth="1"/>
    <col min="3877" max="3877" width="2.33203125" style="220" customWidth="1"/>
    <col min="3878" max="3878" width="1.109375" style="220" customWidth="1"/>
    <col min="3879" max="3879" width="22.6640625" style="220" customWidth="1"/>
    <col min="3880" max="3880" width="1.21875" style="220" customWidth="1"/>
    <col min="3881" max="3882" width="11.77734375" style="220" customWidth="1"/>
    <col min="3883" max="3883" width="1.77734375" style="220" customWidth="1"/>
    <col min="3884" max="3884" width="6.88671875" style="220" customWidth="1"/>
    <col min="3885" max="3885" width="4.44140625" style="220" customWidth="1"/>
    <col min="3886" max="3886" width="3.6640625" style="220" customWidth="1"/>
    <col min="3887" max="3887" width="0.77734375" style="220" customWidth="1"/>
    <col min="3888" max="3888" width="3.33203125" style="220" customWidth="1"/>
    <col min="3889" max="3889" width="3.6640625" style="220" customWidth="1"/>
    <col min="3890" max="3890" width="3" style="220" customWidth="1"/>
    <col min="3891" max="3891" width="3.6640625" style="220" customWidth="1"/>
    <col min="3892" max="3892" width="3.109375" style="220" customWidth="1"/>
    <col min="3893" max="3893" width="1.88671875" style="220" customWidth="1"/>
    <col min="3894" max="3895" width="2.21875" style="220" customWidth="1"/>
    <col min="3896" max="3896" width="7.21875" style="220" customWidth="1"/>
    <col min="3897" max="4131" width="8.88671875" style="220"/>
    <col min="4132" max="4132" width="2.44140625" style="220" customWidth="1"/>
    <col min="4133" max="4133" width="2.33203125" style="220" customWidth="1"/>
    <col min="4134" max="4134" width="1.109375" style="220" customWidth="1"/>
    <col min="4135" max="4135" width="22.6640625" style="220" customWidth="1"/>
    <col min="4136" max="4136" width="1.21875" style="220" customWidth="1"/>
    <col min="4137" max="4138" width="11.77734375" style="220" customWidth="1"/>
    <col min="4139" max="4139" width="1.77734375" style="220" customWidth="1"/>
    <col min="4140" max="4140" width="6.88671875" style="220" customWidth="1"/>
    <col min="4141" max="4141" width="4.44140625" style="220" customWidth="1"/>
    <col min="4142" max="4142" width="3.6640625" style="220" customWidth="1"/>
    <col min="4143" max="4143" width="0.77734375" style="220" customWidth="1"/>
    <col min="4144" max="4144" width="3.33203125" style="220" customWidth="1"/>
    <col min="4145" max="4145" width="3.6640625" style="220" customWidth="1"/>
    <col min="4146" max="4146" width="3" style="220" customWidth="1"/>
    <col min="4147" max="4147" width="3.6640625" style="220" customWidth="1"/>
    <col min="4148" max="4148" width="3.109375" style="220" customWidth="1"/>
    <col min="4149" max="4149" width="1.88671875" style="220" customWidth="1"/>
    <col min="4150" max="4151" width="2.21875" style="220" customWidth="1"/>
    <col min="4152" max="4152" width="7.21875" style="220" customWidth="1"/>
    <col min="4153" max="4387" width="8.88671875" style="220"/>
    <col min="4388" max="4388" width="2.44140625" style="220" customWidth="1"/>
    <col min="4389" max="4389" width="2.33203125" style="220" customWidth="1"/>
    <col min="4390" max="4390" width="1.109375" style="220" customWidth="1"/>
    <col min="4391" max="4391" width="22.6640625" style="220" customWidth="1"/>
    <col min="4392" max="4392" width="1.21875" style="220" customWidth="1"/>
    <col min="4393" max="4394" width="11.77734375" style="220" customWidth="1"/>
    <col min="4395" max="4395" width="1.77734375" style="220" customWidth="1"/>
    <col min="4396" max="4396" width="6.88671875" style="220" customWidth="1"/>
    <col min="4397" max="4397" width="4.44140625" style="220" customWidth="1"/>
    <col min="4398" max="4398" width="3.6640625" style="220" customWidth="1"/>
    <col min="4399" max="4399" width="0.77734375" style="220" customWidth="1"/>
    <col min="4400" max="4400" width="3.33203125" style="220" customWidth="1"/>
    <col min="4401" max="4401" width="3.6640625" style="220" customWidth="1"/>
    <col min="4402" max="4402" width="3" style="220" customWidth="1"/>
    <col min="4403" max="4403" width="3.6640625" style="220" customWidth="1"/>
    <col min="4404" max="4404" width="3.109375" style="220" customWidth="1"/>
    <col min="4405" max="4405" width="1.88671875" style="220" customWidth="1"/>
    <col min="4406" max="4407" width="2.21875" style="220" customWidth="1"/>
    <col min="4408" max="4408" width="7.21875" style="220" customWidth="1"/>
    <col min="4409" max="4643" width="8.88671875" style="220"/>
    <col min="4644" max="4644" width="2.44140625" style="220" customWidth="1"/>
    <col min="4645" max="4645" width="2.33203125" style="220" customWidth="1"/>
    <col min="4646" max="4646" width="1.109375" style="220" customWidth="1"/>
    <col min="4647" max="4647" width="22.6640625" style="220" customWidth="1"/>
    <col min="4648" max="4648" width="1.21875" style="220" customWidth="1"/>
    <col min="4649" max="4650" width="11.77734375" style="220" customWidth="1"/>
    <col min="4651" max="4651" width="1.77734375" style="220" customWidth="1"/>
    <col min="4652" max="4652" width="6.88671875" style="220" customWidth="1"/>
    <col min="4653" max="4653" width="4.44140625" style="220" customWidth="1"/>
    <col min="4654" max="4654" width="3.6640625" style="220" customWidth="1"/>
    <col min="4655" max="4655" width="0.77734375" style="220" customWidth="1"/>
    <col min="4656" max="4656" width="3.33203125" style="220" customWidth="1"/>
    <col min="4657" max="4657" width="3.6640625" style="220" customWidth="1"/>
    <col min="4658" max="4658" width="3" style="220" customWidth="1"/>
    <col min="4659" max="4659" width="3.6640625" style="220" customWidth="1"/>
    <col min="4660" max="4660" width="3.109375" style="220" customWidth="1"/>
    <col min="4661" max="4661" width="1.88671875" style="220" customWidth="1"/>
    <col min="4662" max="4663" width="2.21875" style="220" customWidth="1"/>
    <col min="4664" max="4664" width="7.21875" style="220" customWidth="1"/>
    <col min="4665" max="4899" width="8.88671875" style="220"/>
    <col min="4900" max="4900" width="2.44140625" style="220" customWidth="1"/>
    <col min="4901" max="4901" width="2.33203125" style="220" customWidth="1"/>
    <col min="4902" max="4902" width="1.109375" style="220" customWidth="1"/>
    <col min="4903" max="4903" width="22.6640625" style="220" customWidth="1"/>
    <col min="4904" max="4904" width="1.21875" style="220" customWidth="1"/>
    <col min="4905" max="4906" width="11.77734375" style="220" customWidth="1"/>
    <col min="4907" max="4907" width="1.77734375" style="220" customWidth="1"/>
    <col min="4908" max="4908" width="6.88671875" style="220" customWidth="1"/>
    <col min="4909" max="4909" width="4.44140625" style="220" customWidth="1"/>
    <col min="4910" max="4910" width="3.6640625" style="220" customWidth="1"/>
    <col min="4911" max="4911" width="0.77734375" style="220" customWidth="1"/>
    <col min="4912" max="4912" width="3.33203125" style="220" customWidth="1"/>
    <col min="4913" max="4913" width="3.6640625" style="220" customWidth="1"/>
    <col min="4914" max="4914" width="3" style="220" customWidth="1"/>
    <col min="4915" max="4915" width="3.6640625" style="220" customWidth="1"/>
    <col min="4916" max="4916" width="3.109375" style="220" customWidth="1"/>
    <col min="4917" max="4917" width="1.88671875" style="220" customWidth="1"/>
    <col min="4918" max="4919" width="2.21875" style="220" customWidth="1"/>
    <col min="4920" max="4920" width="7.21875" style="220" customWidth="1"/>
    <col min="4921" max="5155" width="8.88671875" style="220"/>
    <col min="5156" max="5156" width="2.44140625" style="220" customWidth="1"/>
    <col min="5157" max="5157" width="2.33203125" style="220" customWidth="1"/>
    <col min="5158" max="5158" width="1.109375" style="220" customWidth="1"/>
    <col min="5159" max="5159" width="22.6640625" style="220" customWidth="1"/>
    <col min="5160" max="5160" width="1.21875" style="220" customWidth="1"/>
    <col min="5161" max="5162" width="11.77734375" style="220" customWidth="1"/>
    <col min="5163" max="5163" width="1.77734375" style="220" customWidth="1"/>
    <col min="5164" max="5164" width="6.88671875" style="220" customWidth="1"/>
    <col min="5165" max="5165" width="4.44140625" style="220" customWidth="1"/>
    <col min="5166" max="5166" width="3.6640625" style="220" customWidth="1"/>
    <col min="5167" max="5167" width="0.77734375" style="220" customWidth="1"/>
    <col min="5168" max="5168" width="3.33203125" style="220" customWidth="1"/>
    <col min="5169" max="5169" width="3.6640625" style="220" customWidth="1"/>
    <col min="5170" max="5170" width="3" style="220" customWidth="1"/>
    <col min="5171" max="5171" width="3.6640625" style="220" customWidth="1"/>
    <col min="5172" max="5172" width="3.109375" style="220" customWidth="1"/>
    <col min="5173" max="5173" width="1.88671875" style="220" customWidth="1"/>
    <col min="5174" max="5175" width="2.21875" style="220" customWidth="1"/>
    <col min="5176" max="5176" width="7.21875" style="220" customWidth="1"/>
    <col min="5177" max="5411" width="8.88671875" style="220"/>
    <col min="5412" max="5412" width="2.44140625" style="220" customWidth="1"/>
    <col min="5413" max="5413" width="2.33203125" style="220" customWidth="1"/>
    <col min="5414" max="5414" width="1.109375" style="220" customWidth="1"/>
    <col min="5415" max="5415" width="22.6640625" style="220" customWidth="1"/>
    <col min="5416" max="5416" width="1.21875" style="220" customWidth="1"/>
    <col min="5417" max="5418" width="11.77734375" style="220" customWidth="1"/>
    <col min="5419" max="5419" width="1.77734375" style="220" customWidth="1"/>
    <col min="5420" max="5420" width="6.88671875" style="220" customWidth="1"/>
    <col min="5421" max="5421" width="4.44140625" style="220" customWidth="1"/>
    <col min="5422" max="5422" width="3.6640625" style="220" customWidth="1"/>
    <col min="5423" max="5423" width="0.77734375" style="220" customWidth="1"/>
    <col min="5424" max="5424" width="3.33203125" style="220" customWidth="1"/>
    <col min="5425" max="5425" width="3.6640625" style="220" customWidth="1"/>
    <col min="5426" max="5426" width="3" style="220" customWidth="1"/>
    <col min="5427" max="5427" width="3.6640625" style="220" customWidth="1"/>
    <col min="5428" max="5428" width="3.109375" style="220" customWidth="1"/>
    <col min="5429" max="5429" width="1.88671875" style="220" customWidth="1"/>
    <col min="5430" max="5431" width="2.21875" style="220" customWidth="1"/>
    <col min="5432" max="5432" width="7.21875" style="220" customWidth="1"/>
    <col min="5433" max="5667" width="8.88671875" style="220"/>
    <col min="5668" max="5668" width="2.44140625" style="220" customWidth="1"/>
    <col min="5669" max="5669" width="2.33203125" style="220" customWidth="1"/>
    <col min="5670" max="5670" width="1.109375" style="220" customWidth="1"/>
    <col min="5671" max="5671" width="22.6640625" style="220" customWidth="1"/>
    <col min="5672" max="5672" width="1.21875" style="220" customWidth="1"/>
    <col min="5673" max="5674" width="11.77734375" style="220" customWidth="1"/>
    <col min="5675" max="5675" width="1.77734375" style="220" customWidth="1"/>
    <col min="5676" max="5676" width="6.88671875" style="220" customWidth="1"/>
    <col min="5677" max="5677" width="4.44140625" style="220" customWidth="1"/>
    <col min="5678" max="5678" width="3.6640625" style="220" customWidth="1"/>
    <col min="5679" max="5679" width="0.77734375" style="220" customWidth="1"/>
    <col min="5680" max="5680" width="3.33203125" style="220" customWidth="1"/>
    <col min="5681" max="5681" width="3.6640625" style="220" customWidth="1"/>
    <col min="5682" max="5682" width="3" style="220" customWidth="1"/>
    <col min="5683" max="5683" width="3.6640625" style="220" customWidth="1"/>
    <col min="5684" max="5684" width="3.109375" style="220" customWidth="1"/>
    <col min="5685" max="5685" width="1.88671875" style="220" customWidth="1"/>
    <col min="5686" max="5687" width="2.21875" style="220" customWidth="1"/>
    <col min="5688" max="5688" width="7.21875" style="220" customWidth="1"/>
    <col min="5689" max="5923" width="8.88671875" style="220"/>
    <col min="5924" max="5924" width="2.44140625" style="220" customWidth="1"/>
    <col min="5925" max="5925" width="2.33203125" style="220" customWidth="1"/>
    <col min="5926" max="5926" width="1.109375" style="220" customWidth="1"/>
    <col min="5927" max="5927" width="22.6640625" style="220" customWidth="1"/>
    <col min="5928" max="5928" width="1.21875" style="220" customWidth="1"/>
    <col min="5929" max="5930" width="11.77734375" style="220" customWidth="1"/>
    <col min="5931" max="5931" width="1.77734375" style="220" customWidth="1"/>
    <col min="5932" max="5932" width="6.88671875" style="220" customWidth="1"/>
    <col min="5933" max="5933" width="4.44140625" style="220" customWidth="1"/>
    <col min="5934" max="5934" width="3.6640625" style="220" customWidth="1"/>
    <col min="5935" max="5935" width="0.77734375" style="220" customWidth="1"/>
    <col min="5936" max="5936" width="3.33203125" style="220" customWidth="1"/>
    <col min="5937" max="5937" width="3.6640625" style="220" customWidth="1"/>
    <col min="5938" max="5938" width="3" style="220" customWidth="1"/>
    <col min="5939" max="5939" width="3.6640625" style="220" customWidth="1"/>
    <col min="5940" max="5940" width="3.109375" style="220" customWidth="1"/>
    <col min="5941" max="5941" width="1.88671875" style="220" customWidth="1"/>
    <col min="5942" max="5943" width="2.21875" style="220" customWidth="1"/>
    <col min="5944" max="5944" width="7.21875" style="220" customWidth="1"/>
    <col min="5945" max="6179" width="8.88671875" style="220"/>
    <col min="6180" max="6180" width="2.44140625" style="220" customWidth="1"/>
    <col min="6181" max="6181" width="2.33203125" style="220" customWidth="1"/>
    <col min="6182" max="6182" width="1.109375" style="220" customWidth="1"/>
    <col min="6183" max="6183" width="22.6640625" style="220" customWidth="1"/>
    <col min="6184" max="6184" width="1.21875" style="220" customWidth="1"/>
    <col min="6185" max="6186" width="11.77734375" style="220" customWidth="1"/>
    <col min="6187" max="6187" width="1.77734375" style="220" customWidth="1"/>
    <col min="6188" max="6188" width="6.88671875" style="220" customWidth="1"/>
    <col min="6189" max="6189" width="4.44140625" style="220" customWidth="1"/>
    <col min="6190" max="6190" width="3.6640625" style="220" customWidth="1"/>
    <col min="6191" max="6191" width="0.77734375" style="220" customWidth="1"/>
    <col min="6192" max="6192" width="3.33203125" style="220" customWidth="1"/>
    <col min="6193" max="6193" width="3.6640625" style="220" customWidth="1"/>
    <col min="6194" max="6194" width="3" style="220" customWidth="1"/>
    <col min="6195" max="6195" width="3.6640625" style="220" customWidth="1"/>
    <col min="6196" max="6196" width="3.109375" style="220" customWidth="1"/>
    <col min="6197" max="6197" width="1.88671875" style="220" customWidth="1"/>
    <col min="6198" max="6199" width="2.21875" style="220" customWidth="1"/>
    <col min="6200" max="6200" width="7.21875" style="220" customWidth="1"/>
    <col min="6201" max="6435" width="8.88671875" style="220"/>
    <col min="6436" max="6436" width="2.44140625" style="220" customWidth="1"/>
    <col min="6437" max="6437" width="2.33203125" style="220" customWidth="1"/>
    <col min="6438" max="6438" width="1.109375" style="220" customWidth="1"/>
    <col min="6439" max="6439" width="22.6640625" style="220" customWidth="1"/>
    <col min="6440" max="6440" width="1.21875" style="220" customWidth="1"/>
    <col min="6441" max="6442" width="11.77734375" style="220" customWidth="1"/>
    <col min="6443" max="6443" width="1.77734375" style="220" customWidth="1"/>
    <col min="6444" max="6444" width="6.88671875" style="220" customWidth="1"/>
    <col min="6445" max="6445" width="4.44140625" style="220" customWidth="1"/>
    <col min="6446" max="6446" width="3.6640625" style="220" customWidth="1"/>
    <col min="6447" max="6447" width="0.77734375" style="220" customWidth="1"/>
    <col min="6448" max="6448" width="3.33203125" style="220" customWidth="1"/>
    <col min="6449" max="6449" width="3.6640625" style="220" customWidth="1"/>
    <col min="6450" max="6450" width="3" style="220" customWidth="1"/>
    <col min="6451" max="6451" width="3.6640625" style="220" customWidth="1"/>
    <col min="6452" max="6452" width="3.109375" style="220" customWidth="1"/>
    <col min="6453" max="6453" width="1.88671875" style="220" customWidth="1"/>
    <col min="6454" max="6455" width="2.21875" style="220" customWidth="1"/>
    <col min="6456" max="6456" width="7.21875" style="220" customWidth="1"/>
    <col min="6457" max="6691" width="8.88671875" style="220"/>
    <col min="6692" max="6692" width="2.44140625" style="220" customWidth="1"/>
    <col min="6693" max="6693" width="2.33203125" style="220" customWidth="1"/>
    <col min="6694" max="6694" width="1.109375" style="220" customWidth="1"/>
    <col min="6695" max="6695" width="22.6640625" style="220" customWidth="1"/>
    <col min="6696" max="6696" width="1.21875" style="220" customWidth="1"/>
    <col min="6697" max="6698" width="11.77734375" style="220" customWidth="1"/>
    <col min="6699" max="6699" width="1.77734375" style="220" customWidth="1"/>
    <col min="6700" max="6700" width="6.88671875" style="220" customWidth="1"/>
    <col min="6701" max="6701" width="4.44140625" style="220" customWidth="1"/>
    <col min="6702" max="6702" width="3.6640625" style="220" customWidth="1"/>
    <col min="6703" max="6703" width="0.77734375" style="220" customWidth="1"/>
    <col min="6704" max="6704" width="3.33203125" style="220" customWidth="1"/>
    <col min="6705" max="6705" width="3.6640625" style="220" customWidth="1"/>
    <col min="6706" max="6706" width="3" style="220" customWidth="1"/>
    <col min="6707" max="6707" width="3.6640625" style="220" customWidth="1"/>
    <col min="6708" max="6708" width="3.109375" style="220" customWidth="1"/>
    <col min="6709" max="6709" width="1.88671875" style="220" customWidth="1"/>
    <col min="6710" max="6711" width="2.21875" style="220" customWidth="1"/>
    <col min="6712" max="6712" width="7.21875" style="220" customWidth="1"/>
    <col min="6713" max="6947" width="8.88671875" style="220"/>
    <col min="6948" max="6948" width="2.44140625" style="220" customWidth="1"/>
    <col min="6949" max="6949" width="2.33203125" style="220" customWidth="1"/>
    <col min="6950" max="6950" width="1.109375" style="220" customWidth="1"/>
    <col min="6951" max="6951" width="22.6640625" style="220" customWidth="1"/>
    <col min="6952" max="6952" width="1.21875" style="220" customWidth="1"/>
    <col min="6953" max="6954" width="11.77734375" style="220" customWidth="1"/>
    <col min="6955" max="6955" width="1.77734375" style="220" customWidth="1"/>
    <col min="6956" max="6956" width="6.88671875" style="220" customWidth="1"/>
    <col min="6957" max="6957" width="4.44140625" style="220" customWidth="1"/>
    <col min="6958" max="6958" width="3.6640625" style="220" customWidth="1"/>
    <col min="6959" max="6959" width="0.77734375" style="220" customWidth="1"/>
    <col min="6960" max="6960" width="3.33203125" style="220" customWidth="1"/>
    <col min="6961" max="6961" width="3.6640625" style="220" customWidth="1"/>
    <col min="6962" max="6962" width="3" style="220" customWidth="1"/>
    <col min="6963" max="6963" width="3.6640625" style="220" customWidth="1"/>
    <col min="6964" max="6964" width="3.109375" style="220" customWidth="1"/>
    <col min="6965" max="6965" width="1.88671875" style="220" customWidth="1"/>
    <col min="6966" max="6967" width="2.21875" style="220" customWidth="1"/>
    <col min="6968" max="6968" width="7.21875" style="220" customWidth="1"/>
    <col min="6969" max="7203" width="8.88671875" style="220"/>
    <col min="7204" max="7204" width="2.44140625" style="220" customWidth="1"/>
    <col min="7205" max="7205" width="2.33203125" style="220" customWidth="1"/>
    <col min="7206" max="7206" width="1.109375" style="220" customWidth="1"/>
    <col min="7207" max="7207" width="22.6640625" style="220" customWidth="1"/>
    <col min="7208" max="7208" width="1.21875" style="220" customWidth="1"/>
    <col min="7209" max="7210" width="11.77734375" style="220" customWidth="1"/>
    <col min="7211" max="7211" width="1.77734375" style="220" customWidth="1"/>
    <col min="7212" max="7212" width="6.88671875" style="220" customWidth="1"/>
    <col min="7213" max="7213" width="4.44140625" style="220" customWidth="1"/>
    <col min="7214" max="7214" width="3.6640625" style="220" customWidth="1"/>
    <col min="7215" max="7215" width="0.77734375" style="220" customWidth="1"/>
    <col min="7216" max="7216" width="3.33203125" style="220" customWidth="1"/>
    <col min="7217" max="7217" width="3.6640625" style="220" customWidth="1"/>
    <col min="7218" max="7218" width="3" style="220" customWidth="1"/>
    <col min="7219" max="7219" width="3.6640625" style="220" customWidth="1"/>
    <col min="7220" max="7220" width="3.109375" style="220" customWidth="1"/>
    <col min="7221" max="7221" width="1.88671875" style="220" customWidth="1"/>
    <col min="7222" max="7223" width="2.21875" style="220" customWidth="1"/>
    <col min="7224" max="7224" width="7.21875" style="220" customWidth="1"/>
    <col min="7225" max="7459" width="8.88671875" style="220"/>
    <col min="7460" max="7460" width="2.44140625" style="220" customWidth="1"/>
    <col min="7461" max="7461" width="2.33203125" style="220" customWidth="1"/>
    <col min="7462" max="7462" width="1.109375" style="220" customWidth="1"/>
    <col min="7463" max="7463" width="22.6640625" style="220" customWidth="1"/>
    <col min="7464" max="7464" width="1.21875" style="220" customWidth="1"/>
    <col min="7465" max="7466" width="11.77734375" style="220" customWidth="1"/>
    <col min="7467" max="7467" width="1.77734375" style="220" customWidth="1"/>
    <col min="7468" max="7468" width="6.88671875" style="220" customWidth="1"/>
    <col min="7469" max="7469" width="4.44140625" style="220" customWidth="1"/>
    <col min="7470" max="7470" width="3.6640625" style="220" customWidth="1"/>
    <col min="7471" max="7471" width="0.77734375" style="220" customWidth="1"/>
    <col min="7472" max="7472" width="3.33203125" style="220" customWidth="1"/>
    <col min="7473" max="7473" width="3.6640625" style="220" customWidth="1"/>
    <col min="7474" max="7474" width="3" style="220" customWidth="1"/>
    <col min="7475" max="7475" width="3.6640625" style="220" customWidth="1"/>
    <col min="7476" max="7476" width="3.109375" style="220" customWidth="1"/>
    <col min="7477" max="7477" width="1.88671875" style="220" customWidth="1"/>
    <col min="7478" max="7479" width="2.21875" style="220" customWidth="1"/>
    <col min="7480" max="7480" width="7.21875" style="220" customWidth="1"/>
    <col min="7481" max="7715" width="8.88671875" style="220"/>
    <col min="7716" max="7716" width="2.44140625" style="220" customWidth="1"/>
    <col min="7717" max="7717" width="2.33203125" style="220" customWidth="1"/>
    <col min="7718" max="7718" width="1.109375" style="220" customWidth="1"/>
    <col min="7719" max="7719" width="22.6640625" style="220" customWidth="1"/>
    <col min="7720" max="7720" width="1.21875" style="220" customWidth="1"/>
    <col min="7721" max="7722" width="11.77734375" style="220" customWidth="1"/>
    <col min="7723" max="7723" width="1.77734375" style="220" customWidth="1"/>
    <col min="7724" max="7724" width="6.88671875" style="220" customWidth="1"/>
    <col min="7725" max="7725" width="4.44140625" style="220" customWidth="1"/>
    <col min="7726" max="7726" width="3.6640625" style="220" customWidth="1"/>
    <col min="7727" max="7727" width="0.77734375" style="220" customWidth="1"/>
    <col min="7728" max="7728" width="3.33203125" style="220" customWidth="1"/>
    <col min="7729" max="7729" width="3.6640625" style="220" customWidth="1"/>
    <col min="7730" max="7730" width="3" style="220" customWidth="1"/>
    <col min="7731" max="7731" width="3.6640625" style="220" customWidth="1"/>
    <col min="7732" max="7732" width="3.109375" style="220" customWidth="1"/>
    <col min="7733" max="7733" width="1.88671875" style="220" customWidth="1"/>
    <col min="7734" max="7735" width="2.21875" style="220" customWidth="1"/>
    <col min="7736" max="7736" width="7.21875" style="220" customWidth="1"/>
    <col min="7737" max="7971" width="8.88671875" style="220"/>
    <col min="7972" max="7972" width="2.44140625" style="220" customWidth="1"/>
    <col min="7973" max="7973" width="2.33203125" style="220" customWidth="1"/>
    <col min="7974" max="7974" width="1.109375" style="220" customWidth="1"/>
    <col min="7975" max="7975" width="22.6640625" style="220" customWidth="1"/>
    <col min="7976" max="7976" width="1.21875" style="220" customWidth="1"/>
    <col min="7977" max="7978" width="11.77734375" style="220" customWidth="1"/>
    <col min="7979" max="7979" width="1.77734375" style="220" customWidth="1"/>
    <col min="7980" max="7980" width="6.88671875" style="220" customWidth="1"/>
    <col min="7981" max="7981" width="4.44140625" style="220" customWidth="1"/>
    <col min="7982" max="7982" width="3.6640625" style="220" customWidth="1"/>
    <col min="7983" max="7983" width="0.77734375" style="220" customWidth="1"/>
    <col min="7984" max="7984" width="3.33203125" style="220" customWidth="1"/>
    <col min="7985" max="7985" width="3.6640625" style="220" customWidth="1"/>
    <col min="7986" max="7986" width="3" style="220" customWidth="1"/>
    <col min="7987" max="7987" width="3.6640625" style="220" customWidth="1"/>
    <col min="7988" max="7988" width="3.109375" style="220" customWidth="1"/>
    <col min="7989" max="7989" width="1.88671875" style="220" customWidth="1"/>
    <col min="7990" max="7991" width="2.21875" style="220" customWidth="1"/>
    <col min="7992" max="7992" width="7.21875" style="220" customWidth="1"/>
    <col min="7993" max="8227" width="8.88671875" style="220"/>
    <col min="8228" max="8228" width="2.44140625" style="220" customWidth="1"/>
    <col min="8229" max="8229" width="2.33203125" style="220" customWidth="1"/>
    <col min="8230" max="8230" width="1.109375" style="220" customWidth="1"/>
    <col min="8231" max="8231" width="22.6640625" style="220" customWidth="1"/>
    <col min="8232" max="8232" width="1.21875" style="220" customWidth="1"/>
    <col min="8233" max="8234" width="11.77734375" style="220" customWidth="1"/>
    <col min="8235" max="8235" width="1.77734375" style="220" customWidth="1"/>
    <col min="8236" max="8236" width="6.88671875" style="220" customWidth="1"/>
    <col min="8237" max="8237" width="4.44140625" style="220" customWidth="1"/>
    <col min="8238" max="8238" width="3.6640625" style="220" customWidth="1"/>
    <col min="8239" max="8239" width="0.77734375" style="220" customWidth="1"/>
    <col min="8240" max="8240" width="3.33203125" style="220" customWidth="1"/>
    <col min="8241" max="8241" width="3.6640625" style="220" customWidth="1"/>
    <col min="8242" max="8242" width="3" style="220" customWidth="1"/>
    <col min="8243" max="8243" width="3.6640625" style="220" customWidth="1"/>
    <col min="8244" max="8244" width="3.109375" style="220" customWidth="1"/>
    <col min="8245" max="8245" width="1.88671875" style="220" customWidth="1"/>
    <col min="8246" max="8247" width="2.21875" style="220" customWidth="1"/>
    <col min="8248" max="8248" width="7.21875" style="220" customWidth="1"/>
    <col min="8249" max="8483" width="8.88671875" style="220"/>
    <col min="8484" max="8484" width="2.44140625" style="220" customWidth="1"/>
    <col min="8485" max="8485" width="2.33203125" style="220" customWidth="1"/>
    <col min="8486" max="8486" width="1.109375" style="220" customWidth="1"/>
    <col min="8487" max="8487" width="22.6640625" style="220" customWidth="1"/>
    <col min="8488" max="8488" width="1.21875" style="220" customWidth="1"/>
    <col min="8489" max="8490" width="11.77734375" style="220" customWidth="1"/>
    <col min="8491" max="8491" width="1.77734375" style="220" customWidth="1"/>
    <col min="8492" max="8492" width="6.88671875" style="220" customWidth="1"/>
    <col min="8493" max="8493" width="4.44140625" style="220" customWidth="1"/>
    <col min="8494" max="8494" width="3.6640625" style="220" customWidth="1"/>
    <col min="8495" max="8495" width="0.77734375" style="220" customWidth="1"/>
    <col min="8496" max="8496" width="3.33203125" style="220" customWidth="1"/>
    <col min="8497" max="8497" width="3.6640625" style="220" customWidth="1"/>
    <col min="8498" max="8498" width="3" style="220" customWidth="1"/>
    <col min="8499" max="8499" width="3.6640625" style="220" customWidth="1"/>
    <col min="8500" max="8500" width="3.109375" style="220" customWidth="1"/>
    <col min="8501" max="8501" width="1.88671875" style="220" customWidth="1"/>
    <col min="8502" max="8503" width="2.21875" style="220" customWidth="1"/>
    <col min="8504" max="8504" width="7.21875" style="220" customWidth="1"/>
    <col min="8505" max="8739" width="8.88671875" style="220"/>
    <col min="8740" max="8740" width="2.44140625" style="220" customWidth="1"/>
    <col min="8741" max="8741" width="2.33203125" style="220" customWidth="1"/>
    <col min="8742" max="8742" width="1.109375" style="220" customWidth="1"/>
    <col min="8743" max="8743" width="22.6640625" style="220" customWidth="1"/>
    <col min="8744" max="8744" width="1.21875" style="220" customWidth="1"/>
    <col min="8745" max="8746" width="11.77734375" style="220" customWidth="1"/>
    <col min="8747" max="8747" width="1.77734375" style="220" customWidth="1"/>
    <col min="8748" max="8748" width="6.88671875" style="220" customWidth="1"/>
    <col min="8749" max="8749" width="4.44140625" style="220" customWidth="1"/>
    <col min="8750" max="8750" width="3.6640625" style="220" customWidth="1"/>
    <col min="8751" max="8751" width="0.77734375" style="220" customWidth="1"/>
    <col min="8752" max="8752" width="3.33203125" style="220" customWidth="1"/>
    <col min="8753" max="8753" width="3.6640625" style="220" customWidth="1"/>
    <col min="8754" max="8754" width="3" style="220" customWidth="1"/>
    <col min="8755" max="8755" width="3.6640625" style="220" customWidth="1"/>
    <col min="8756" max="8756" width="3.109375" style="220" customWidth="1"/>
    <col min="8757" max="8757" width="1.88671875" style="220" customWidth="1"/>
    <col min="8758" max="8759" width="2.21875" style="220" customWidth="1"/>
    <col min="8760" max="8760" width="7.21875" style="220" customWidth="1"/>
    <col min="8761" max="8995" width="8.88671875" style="220"/>
    <col min="8996" max="8996" width="2.44140625" style="220" customWidth="1"/>
    <col min="8997" max="8997" width="2.33203125" style="220" customWidth="1"/>
    <col min="8998" max="8998" width="1.109375" style="220" customWidth="1"/>
    <col min="8999" max="8999" width="22.6640625" style="220" customWidth="1"/>
    <col min="9000" max="9000" width="1.21875" style="220" customWidth="1"/>
    <col min="9001" max="9002" width="11.77734375" style="220" customWidth="1"/>
    <col min="9003" max="9003" width="1.77734375" style="220" customWidth="1"/>
    <col min="9004" max="9004" width="6.88671875" style="220" customWidth="1"/>
    <col min="9005" max="9005" width="4.44140625" style="220" customWidth="1"/>
    <col min="9006" max="9006" width="3.6640625" style="220" customWidth="1"/>
    <col min="9007" max="9007" width="0.77734375" style="220" customWidth="1"/>
    <col min="9008" max="9008" width="3.33203125" style="220" customWidth="1"/>
    <col min="9009" max="9009" width="3.6640625" style="220" customWidth="1"/>
    <col min="9010" max="9010" width="3" style="220" customWidth="1"/>
    <col min="9011" max="9011" width="3.6640625" style="220" customWidth="1"/>
    <col min="9012" max="9012" width="3.109375" style="220" customWidth="1"/>
    <col min="9013" max="9013" width="1.88671875" style="220" customWidth="1"/>
    <col min="9014" max="9015" width="2.21875" style="220" customWidth="1"/>
    <col min="9016" max="9016" width="7.21875" style="220" customWidth="1"/>
    <col min="9017" max="9251" width="8.88671875" style="220"/>
    <col min="9252" max="9252" width="2.44140625" style="220" customWidth="1"/>
    <col min="9253" max="9253" width="2.33203125" style="220" customWidth="1"/>
    <col min="9254" max="9254" width="1.109375" style="220" customWidth="1"/>
    <col min="9255" max="9255" width="22.6640625" style="220" customWidth="1"/>
    <col min="9256" max="9256" width="1.21875" style="220" customWidth="1"/>
    <col min="9257" max="9258" width="11.77734375" style="220" customWidth="1"/>
    <col min="9259" max="9259" width="1.77734375" style="220" customWidth="1"/>
    <col min="9260" max="9260" width="6.88671875" style="220" customWidth="1"/>
    <col min="9261" max="9261" width="4.44140625" style="220" customWidth="1"/>
    <col min="9262" max="9262" width="3.6640625" style="220" customWidth="1"/>
    <col min="9263" max="9263" width="0.77734375" style="220" customWidth="1"/>
    <col min="9264" max="9264" width="3.33203125" style="220" customWidth="1"/>
    <col min="9265" max="9265" width="3.6640625" style="220" customWidth="1"/>
    <col min="9266" max="9266" width="3" style="220" customWidth="1"/>
    <col min="9267" max="9267" width="3.6640625" style="220" customWidth="1"/>
    <col min="9268" max="9268" width="3.109375" style="220" customWidth="1"/>
    <col min="9269" max="9269" width="1.88671875" style="220" customWidth="1"/>
    <col min="9270" max="9271" width="2.21875" style="220" customWidth="1"/>
    <col min="9272" max="9272" width="7.21875" style="220" customWidth="1"/>
    <col min="9273" max="9507" width="8.88671875" style="220"/>
    <col min="9508" max="9508" width="2.44140625" style="220" customWidth="1"/>
    <col min="9509" max="9509" width="2.33203125" style="220" customWidth="1"/>
    <col min="9510" max="9510" width="1.109375" style="220" customWidth="1"/>
    <col min="9511" max="9511" width="22.6640625" style="220" customWidth="1"/>
    <col min="9512" max="9512" width="1.21875" style="220" customWidth="1"/>
    <col min="9513" max="9514" width="11.77734375" style="220" customWidth="1"/>
    <col min="9515" max="9515" width="1.77734375" style="220" customWidth="1"/>
    <col min="9516" max="9516" width="6.88671875" style="220" customWidth="1"/>
    <col min="9517" max="9517" width="4.44140625" style="220" customWidth="1"/>
    <col min="9518" max="9518" width="3.6640625" style="220" customWidth="1"/>
    <col min="9519" max="9519" width="0.77734375" style="220" customWidth="1"/>
    <col min="9520" max="9520" width="3.33203125" style="220" customWidth="1"/>
    <col min="9521" max="9521" width="3.6640625" style="220" customWidth="1"/>
    <col min="9522" max="9522" width="3" style="220" customWidth="1"/>
    <col min="9523" max="9523" width="3.6640625" style="220" customWidth="1"/>
    <col min="9524" max="9524" width="3.109375" style="220" customWidth="1"/>
    <col min="9525" max="9525" width="1.88671875" style="220" customWidth="1"/>
    <col min="9526" max="9527" width="2.21875" style="220" customWidth="1"/>
    <col min="9528" max="9528" width="7.21875" style="220" customWidth="1"/>
    <col min="9529" max="9763" width="8.88671875" style="220"/>
    <col min="9764" max="9764" width="2.44140625" style="220" customWidth="1"/>
    <col min="9765" max="9765" width="2.33203125" style="220" customWidth="1"/>
    <col min="9766" max="9766" width="1.109375" style="220" customWidth="1"/>
    <col min="9767" max="9767" width="22.6640625" style="220" customWidth="1"/>
    <col min="9768" max="9768" width="1.21875" style="220" customWidth="1"/>
    <col min="9769" max="9770" width="11.77734375" style="220" customWidth="1"/>
    <col min="9771" max="9771" width="1.77734375" style="220" customWidth="1"/>
    <col min="9772" max="9772" width="6.88671875" style="220" customWidth="1"/>
    <col min="9773" max="9773" width="4.44140625" style="220" customWidth="1"/>
    <col min="9774" max="9774" width="3.6640625" style="220" customWidth="1"/>
    <col min="9775" max="9775" width="0.77734375" style="220" customWidth="1"/>
    <col min="9776" max="9776" width="3.33203125" style="220" customWidth="1"/>
    <col min="9777" max="9777" width="3.6640625" style="220" customWidth="1"/>
    <col min="9778" max="9778" width="3" style="220" customWidth="1"/>
    <col min="9779" max="9779" width="3.6640625" style="220" customWidth="1"/>
    <col min="9780" max="9780" width="3.109375" style="220" customWidth="1"/>
    <col min="9781" max="9781" width="1.88671875" style="220" customWidth="1"/>
    <col min="9782" max="9783" width="2.21875" style="220" customWidth="1"/>
    <col min="9784" max="9784" width="7.21875" style="220" customWidth="1"/>
    <col min="9785" max="10019" width="8.88671875" style="220"/>
    <col min="10020" max="10020" width="2.44140625" style="220" customWidth="1"/>
    <col min="10021" max="10021" width="2.33203125" style="220" customWidth="1"/>
    <col min="10022" max="10022" width="1.109375" style="220" customWidth="1"/>
    <col min="10023" max="10023" width="22.6640625" style="220" customWidth="1"/>
    <col min="10024" max="10024" width="1.21875" style="220" customWidth="1"/>
    <col min="10025" max="10026" width="11.77734375" style="220" customWidth="1"/>
    <col min="10027" max="10027" width="1.77734375" style="220" customWidth="1"/>
    <col min="10028" max="10028" width="6.88671875" style="220" customWidth="1"/>
    <col min="10029" max="10029" width="4.44140625" style="220" customWidth="1"/>
    <col min="10030" max="10030" width="3.6640625" style="220" customWidth="1"/>
    <col min="10031" max="10031" width="0.77734375" style="220" customWidth="1"/>
    <col min="10032" max="10032" width="3.33203125" style="220" customWidth="1"/>
    <col min="10033" max="10033" width="3.6640625" style="220" customWidth="1"/>
    <col min="10034" max="10034" width="3" style="220" customWidth="1"/>
    <col min="10035" max="10035" width="3.6640625" style="220" customWidth="1"/>
    <col min="10036" max="10036" width="3.109375" style="220" customWidth="1"/>
    <col min="10037" max="10037" width="1.88671875" style="220" customWidth="1"/>
    <col min="10038" max="10039" width="2.21875" style="220" customWidth="1"/>
    <col min="10040" max="10040" width="7.21875" style="220" customWidth="1"/>
    <col min="10041" max="10275" width="8.88671875" style="220"/>
    <col min="10276" max="10276" width="2.44140625" style="220" customWidth="1"/>
    <col min="10277" max="10277" width="2.33203125" style="220" customWidth="1"/>
    <col min="10278" max="10278" width="1.109375" style="220" customWidth="1"/>
    <col min="10279" max="10279" width="22.6640625" style="220" customWidth="1"/>
    <col min="10280" max="10280" width="1.21875" style="220" customWidth="1"/>
    <col min="10281" max="10282" width="11.77734375" style="220" customWidth="1"/>
    <col min="10283" max="10283" width="1.77734375" style="220" customWidth="1"/>
    <col min="10284" max="10284" width="6.88671875" style="220" customWidth="1"/>
    <col min="10285" max="10285" width="4.44140625" style="220" customWidth="1"/>
    <col min="10286" max="10286" width="3.6640625" style="220" customWidth="1"/>
    <col min="10287" max="10287" width="0.77734375" style="220" customWidth="1"/>
    <col min="10288" max="10288" width="3.33203125" style="220" customWidth="1"/>
    <col min="10289" max="10289" width="3.6640625" style="220" customWidth="1"/>
    <col min="10290" max="10290" width="3" style="220" customWidth="1"/>
    <col min="10291" max="10291" width="3.6640625" style="220" customWidth="1"/>
    <col min="10292" max="10292" width="3.109375" style="220" customWidth="1"/>
    <col min="10293" max="10293" width="1.88671875" style="220" customWidth="1"/>
    <col min="10294" max="10295" width="2.21875" style="220" customWidth="1"/>
    <col min="10296" max="10296" width="7.21875" style="220" customWidth="1"/>
    <col min="10297" max="10531" width="8.88671875" style="220"/>
    <col min="10532" max="10532" width="2.44140625" style="220" customWidth="1"/>
    <col min="10533" max="10533" width="2.33203125" style="220" customWidth="1"/>
    <col min="10534" max="10534" width="1.109375" style="220" customWidth="1"/>
    <col min="10535" max="10535" width="22.6640625" style="220" customWidth="1"/>
    <col min="10536" max="10536" width="1.21875" style="220" customWidth="1"/>
    <col min="10537" max="10538" width="11.77734375" style="220" customWidth="1"/>
    <col min="10539" max="10539" width="1.77734375" style="220" customWidth="1"/>
    <col min="10540" max="10540" width="6.88671875" style="220" customWidth="1"/>
    <col min="10541" max="10541" width="4.44140625" style="220" customWidth="1"/>
    <col min="10542" max="10542" width="3.6640625" style="220" customWidth="1"/>
    <col min="10543" max="10543" width="0.77734375" style="220" customWidth="1"/>
    <col min="10544" max="10544" width="3.33203125" style="220" customWidth="1"/>
    <col min="10545" max="10545" width="3.6640625" style="220" customWidth="1"/>
    <col min="10546" max="10546" width="3" style="220" customWidth="1"/>
    <col min="10547" max="10547" width="3.6640625" style="220" customWidth="1"/>
    <col min="10548" max="10548" width="3.109375" style="220" customWidth="1"/>
    <col min="10549" max="10549" width="1.88671875" style="220" customWidth="1"/>
    <col min="10550" max="10551" width="2.21875" style="220" customWidth="1"/>
    <col min="10552" max="10552" width="7.21875" style="220" customWidth="1"/>
    <col min="10553" max="10787" width="8.88671875" style="220"/>
    <col min="10788" max="10788" width="2.44140625" style="220" customWidth="1"/>
    <col min="10789" max="10789" width="2.33203125" style="220" customWidth="1"/>
    <col min="10790" max="10790" width="1.109375" style="220" customWidth="1"/>
    <col min="10791" max="10791" width="22.6640625" style="220" customWidth="1"/>
    <col min="10792" max="10792" width="1.21875" style="220" customWidth="1"/>
    <col min="10793" max="10794" width="11.77734375" style="220" customWidth="1"/>
    <col min="10795" max="10795" width="1.77734375" style="220" customWidth="1"/>
    <col min="10796" max="10796" width="6.88671875" style="220" customWidth="1"/>
    <col min="10797" max="10797" width="4.44140625" style="220" customWidth="1"/>
    <col min="10798" max="10798" width="3.6640625" style="220" customWidth="1"/>
    <col min="10799" max="10799" width="0.77734375" style="220" customWidth="1"/>
    <col min="10800" max="10800" width="3.33203125" style="220" customWidth="1"/>
    <col min="10801" max="10801" width="3.6640625" style="220" customWidth="1"/>
    <col min="10802" max="10802" width="3" style="220" customWidth="1"/>
    <col min="10803" max="10803" width="3.6640625" style="220" customWidth="1"/>
    <col min="10804" max="10804" width="3.109375" style="220" customWidth="1"/>
    <col min="10805" max="10805" width="1.88671875" style="220" customWidth="1"/>
    <col min="10806" max="10807" width="2.21875" style="220" customWidth="1"/>
    <col min="10808" max="10808" width="7.21875" style="220" customWidth="1"/>
    <col min="10809" max="11043" width="8.88671875" style="220"/>
    <col min="11044" max="11044" width="2.44140625" style="220" customWidth="1"/>
    <col min="11045" max="11045" width="2.33203125" style="220" customWidth="1"/>
    <col min="11046" max="11046" width="1.109375" style="220" customWidth="1"/>
    <col min="11047" max="11047" width="22.6640625" style="220" customWidth="1"/>
    <col min="11048" max="11048" width="1.21875" style="220" customWidth="1"/>
    <col min="11049" max="11050" width="11.77734375" style="220" customWidth="1"/>
    <col min="11051" max="11051" width="1.77734375" style="220" customWidth="1"/>
    <col min="11052" max="11052" width="6.88671875" style="220" customWidth="1"/>
    <col min="11053" max="11053" width="4.44140625" style="220" customWidth="1"/>
    <col min="11054" max="11054" width="3.6640625" style="220" customWidth="1"/>
    <col min="11055" max="11055" width="0.77734375" style="220" customWidth="1"/>
    <col min="11056" max="11056" width="3.33203125" style="220" customWidth="1"/>
    <col min="11057" max="11057" width="3.6640625" style="220" customWidth="1"/>
    <col min="11058" max="11058" width="3" style="220" customWidth="1"/>
    <col min="11059" max="11059" width="3.6640625" style="220" customWidth="1"/>
    <col min="11060" max="11060" width="3.109375" style="220" customWidth="1"/>
    <col min="11061" max="11061" width="1.88671875" style="220" customWidth="1"/>
    <col min="11062" max="11063" width="2.21875" style="220" customWidth="1"/>
    <col min="11064" max="11064" width="7.21875" style="220" customWidth="1"/>
    <col min="11065" max="11299" width="8.88671875" style="220"/>
    <col min="11300" max="11300" width="2.44140625" style="220" customWidth="1"/>
    <col min="11301" max="11301" width="2.33203125" style="220" customWidth="1"/>
    <col min="11302" max="11302" width="1.109375" style="220" customWidth="1"/>
    <col min="11303" max="11303" width="22.6640625" style="220" customWidth="1"/>
    <col min="11304" max="11304" width="1.21875" style="220" customWidth="1"/>
    <col min="11305" max="11306" width="11.77734375" style="220" customWidth="1"/>
    <col min="11307" max="11307" width="1.77734375" style="220" customWidth="1"/>
    <col min="11308" max="11308" width="6.88671875" style="220" customWidth="1"/>
    <col min="11309" max="11309" width="4.44140625" style="220" customWidth="1"/>
    <col min="11310" max="11310" width="3.6640625" style="220" customWidth="1"/>
    <col min="11311" max="11311" width="0.77734375" style="220" customWidth="1"/>
    <col min="11312" max="11312" width="3.33203125" style="220" customWidth="1"/>
    <col min="11313" max="11313" width="3.6640625" style="220" customWidth="1"/>
    <col min="11314" max="11314" width="3" style="220" customWidth="1"/>
    <col min="11315" max="11315" width="3.6640625" style="220" customWidth="1"/>
    <col min="11316" max="11316" width="3.109375" style="220" customWidth="1"/>
    <col min="11317" max="11317" width="1.88671875" style="220" customWidth="1"/>
    <col min="11318" max="11319" width="2.21875" style="220" customWidth="1"/>
    <col min="11320" max="11320" width="7.21875" style="220" customWidth="1"/>
    <col min="11321" max="11555" width="8.88671875" style="220"/>
    <col min="11556" max="11556" width="2.44140625" style="220" customWidth="1"/>
    <col min="11557" max="11557" width="2.33203125" style="220" customWidth="1"/>
    <col min="11558" max="11558" width="1.109375" style="220" customWidth="1"/>
    <col min="11559" max="11559" width="22.6640625" style="220" customWidth="1"/>
    <col min="11560" max="11560" width="1.21875" style="220" customWidth="1"/>
    <col min="11561" max="11562" width="11.77734375" style="220" customWidth="1"/>
    <col min="11563" max="11563" width="1.77734375" style="220" customWidth="1"/>
    <col min="11564" max="11564" width="6.88671875" style="220" customWidth="1"/>
    <col min="11565" max="11565" width="4.44140625" style="220" customWidth="1"/>
    <col min="11566" max="11566" width="3.6640625" style="220" customWidth="1"/>
    <col min="11567" max="11567" width="0.77734375" style="220" customWidth="1"/>
    <col min="11568" max="11568" width="3.33203125" style="220" customWidth="1"/>
    <col min="11569" max="11569" width="3.6640625" style="220" customWidth="1"/>
    <col min="11570" max="11570" width="3" style="220" customWidth="1"/>
    <col min="11571" max="11571" width="3.6640625" style="220" customWidth="1"/>
    <col min="11572" max="11572" width="3.109375" style="220" customWidth="1"/>
    <col min="11573" max="11573" width="1.88671875" style="220" customWidth="1"/>
    <col min="11574" max="11575" width="2.21875" style="220" customWidth="1"/>
    <col min="11576" max="11576" width="7.21875" style="220" customWidth="1"/>
    <col min="11577" max="11811" width="8.88671875" style="220"/>
    <col min="11812" max="11812" width="2.44140625" style="220" customWidth="1"/>
    <col min="11813" max="11813" width="2.33203125" style="220" customWidth="1"/>
    <col min="11814" max="11814" width="1.109375" style="220" customWidth="1"/>
    <col min="11815" max="11815" width="22.6640625" style="220" customWidth="1"/>
    <col min="11816" max="11816" width="1.21875" style="220" customWidth="1"/>
    <col min="11817" max="11818" width="11.77734375" style="220" customWidth="1"/>
    <col min="11819" max="11819" width="1.77734375" style="220" customWidth="1"/>
    <col min="11820" max="11820" width="6.88671875" style="220" customWidth="1"/>
    <col min="11821" max="11821" width="4.44140625" style="220" customWidth="1"/>
    <col min="11822" max="11822" width="3.6640625" style="220" customWidth="1"/>
    <col min="11823" max="11823" width="0.77734375" style="220" customWidth="1"/>
    <col min="11824" max="11824" width="3.33203125" style="220" customWidth="1"/>
    <col min="11825" max="11825" width="3.6640625" style="220" customWidth="1"/>
    <col min="11826" max="11826" width="3" style="220" customWidth="1"/>
    <col min="11827" max="11827" width="3.6640625" style="220" customWidth="1"/>
    <col min="11828" max="11828" width="3.109375" style="220" customWidth="1"/>
    <col min="11829" max="11829" width="1.88671875" style="220" customWidth="1"/>
    <col min="11830" max="11831" width="2.21875" style="220" customWidth="1"/>
    <col min="11832" max="11832" width="7.21875" style="220" customWidth="1"/>
    <col min="11833" max="12067" width="8.88671875" style="220"/>
    <col min="12068" max="12068" width="2.44140625" style="220" customWidth="1"/>
    <col min="12069" max="12069" width="2.33203125" style="220" customWidth="1"/>
    <col min="12070" max="12070" width="1.109375" style="220" customWidth="1"/>
    <col min="12071" max="12071" width="22.6640625" style="220" customWidth="1"/>
    <col min="12072" max="12072" width="1.21875" style="220" customWidth="1"/>
    <col min="12073" max="12074" width="11.77734375" style="220" customWidth="1"/>
    <col min="12075" max="12075" width="1.77734375" style="220" customWidth="1"/>
    <col min="12076" max="12076" width="6.88671875" style="220" customWidth="1"/>
    <col min="12077" max="12077" width="4.44140625" style="220" customWidth="1"/>
    <col min="12078" max="12078" width="3.6640625" style="220" customWidth="1"/>
    <col min="12079" max="12079" width="0.77734375" style="220" customWidth="1"/>
    <col min="12080" max="12080" width="3.33203125" style="220" customWidth="1"/>
    <col min="12081" max="12081" width="3.6640625" style="220" customWidth="1"/>
    <col min="12082" max="12082" width="3" style="220" customWidth="1"/>
    <col min="12083" max="12083" width="3.6640625" style="220" customWidth="1"/>
    <col min="12084" max="12084" width="3.109375" style="220" customWidth="1"/>
    <col min="12085" max="12085" width="1.88671875" style="220" customWidth="1"/>
    <col min="12086" max="12087" width="2.21875" style="220" customWidth="1"/>
    <col min="12088" max="12088" width="7.21875" style="220" customWidth="1"/>
    <col min="12089" max="12323" width="8.88671875" style="220"/>
    <col min="12324" max="12324" width="2.44140625" style="220" customWidth="1"/>
    <col min="12325" max="12325" width="2.33203125" style="220" customWidth="1"/>
    <col min="12326" max="12326" width="1.109375" style="220" customWidth="1"/>
    <col min="12327" max="12327" width="22.6640625" style="220" customWidth="1"/>
    <col min="12328" max="12328" width="1.21875" style="220" customWidth="1"/>
    <col min="12329" max="12330" width="11.77734375" style="220" customWidth="1"/>
    <col min="12331" max="12331" width="1.77734375" style="220" customWidth="1"/>
    <col min="12332" max="12332" width="6.88671875" style="220" customWidth="1"/>
    <col min="12333" max="12333" width="4.44140625" style="220" customWidth="1"/>
    <col min="12334" max="12334" width="3.6640625" style="220" customWidth="1"/>
    <col min="12335" max="12335" width="0.77734375" style="220" customWidth="1"/>
    <col min="12336" max="12336" width="3.33203125" style="220" customWidth="1"/>
    <col min="12337" max="12337" width="3.6640625" style="220" customWidth="1"/>
    <col min="12338" max="12338" width="3" style="220" customWidth="1"/>
    <col min="12339" max="12339" width="3.6640625" style="220" customWidth="1"/>
    <col min="12340" max="12340" width="3.109375" style="220" customWidth="1"/>
    <col min="12341" max="12341" width="1.88671875" style="220" customWidth="1"/>
    <col min="12342" max="12343" width="2.21875" style="220" customWidth="1"/>
    <col min="12344" max="12344" width="7.21875" style="220" customWidth="1"/>
    <col min="12345" max="12579" width="8.88671875" style="220"/>
    <col min="12580" max="12580" width="2.44140625" style="220" customWidth="1"/>
    <col min="12581" max="12581" width="2.33203125" style="220" customWidth="1"/>
    <col min="12582" max="12582" width="1.109375" style="220" customWidth="1"/>
    <col min="12583" max="12583" width="22.6640625" style="220" customWidth="1"/>
    <col min="12584" max="12584" width="1.21875" style="220" customWidth="1"/>
    <col min="12585" max="12586" width="11.77734375" style="220" customWidth="1"/>
    <col min="12587" max="12587" width="1.77734375" style="220" customWidth="1"/>
    <col min="12588" max="12588" width="6.88671875" style="220" customWidth="1"/>
    <col min="12589" max="12589" width="4.44140625" style="220" customWidth="1"/>
    <col min="12590" max="12590" width="3.6640625" style="220" customWidth="1"/>
    <col min="12591" max="12591" width="0.77734375" style="220" customWidth="1"/>
    <col min="12592" max="12592" width="3.33203125" style="220" customWidth="1"/>
    <col min="12593" max="12593" width="3.6640625" style="220" customWidth="1"/>
    <col min="12594" max="12594" width="3" style="220" customWidth="1"/>
    <col min="12595" max="12595" width="3.6640625" style="220" customWidth="1"/>
    <col min="12596" max="12596" width="3.109375" style="220" customWidth="1"/>
    <col min="12597" max="12597" width="1.88671875" style="220" customWidth="1"/>
    <col min="12598" max="12599" width="2.21875" style="220" customWidth="1"/>
    <col min="12600" max="12600" width="7.21875" style="220" customWidth="1"/>
    <col min="12601" max="12835" width="8.88671875" style="220"/>
    <col min="12836" max="12836" width="2.44140625" style="220" customWidth="1"/>
    <col min="12837" max="12837" width="2.33203125" style="220" customWidth="1"/>
    <col min="12838" max="12838" width="1.109375" style="220" customWidth="1"/>
    <col min="12839" max="12839" width="22.6640625" style="220" customWidth="1"/>
    <col min="12840" max="12840" width="1.21875" style="220" customWidth="1"/>
    <col min="12841" max="12842" width="11.77734375" style="220" customWidth="1"/>
    <col min="12843" max="12843" width="1.77734375" style="220" customWidth="1"/>
    <col min="12844" max="12844" width="6.88671875" style="220" customWidth="1"/>
    <col min="12845" max="12845" width="4.44140625" style="220" customWidth="1"/>
    <col min="12846" max="12846" width="3.6640625" style="220" customWidth="1"/>
    <col min="12847" max="12847" width="0.77734375" style="220" customWidth="1"/>
    <col min="12848" max="12848" width="3.33203125" style="220" customWidth="1"/>
    <col min="12849" max="12849" width="3.6640625" style="220" customWidth="1"/>
    <col min="12850" max="12850" width="3" style="220" customWidth="1"/>
    <col min="12851" max="12851" width="3.6640625" style="220" customWidth="1"/>
    <col min="12852" max="12852" width="3.109375" style="220" customWidth="1"/>
    <col min="12853" max="12853" width="1.88671875" style="220" customWidth="1"/>
    <col min="12854" max="12855" width="2.21875" style="220" customWidth="1"/>
    <col min="12856" max="12856" width="7.21875" style="220" customWidth="1"/>
    <col min="12857" max="13091" width="8.88671875" style="220"/>
    <col min="13092" max="13092" width="2.44140625" style="220" customWidth="1"/>
    <col min="13093" max="13093" width="2.33203125" style="220" customWidth="1"/>
    <col min="13094" max="13094" width="1.109375" style="220" customWidth="1"/>
    <col min="13095" max="13095" width="22.6640625" style="220" customWidth="1"/>
    <col min="13096" max="13096" width="1.21875" style="220" customWidth="1"/>
    <col min="13097" max="13098" width="11.77734375" style="220" customWidth="1"/>
    <col min="13099" max="13099" width="1.77734375" style="220" customWidth="1"/>
    <col min="13100" max="13100" width="6.88671875" style="220" customWidth="1"/>
    <col min="13101" max="13101" width="4.44140625" style="220" customWidth="1"/>
    <col min="13102" max="13102" width="3.6640625" style="220" customWidth="1"/>
    <col min="13103" max="13103" width="0.77734375" style="220" customWidth="1"/>
    <col min="13104" max="13104" width="3.33203125" style="220" customWidth="1"/>
    <col min="13105" max="13105" width="3.6640625" style="220" customWidth="1"/>
    <col min="13106" max="13106" width="3" style="220" customWidth="1"/>
    <col min="13107" max="13107" width="3.6640625" style="220" customWidth="1"/>
    <col min="13108" max="13108" width="3.109375" style="220" customWidth="1"/>
    <col min="13109" max="13109" width="1.88671875" style="220" customWidth="1"/>
    <col min="13110" max="13111" width="2.21875" style="220" customWidth="1"/>
    <col min="13112" max="13112" width="7.21875" style="220" customWidth="1"/>
    <col min="13113" max="13347" width="8.88671875" style="220"/>
    <col min="13348" max="13348" width="2.44140625" style="220" customWidth="1"/>
    <col min="13349" max="13349" width="2.33203125" style="220" customWidth="1"/>
    <col min="13350" max="13350" width="1.109375" style="220" customWidth="1"/>
    <col min="13351" max="13351" width="22.6640625" style="220" customWidth="1"/>
    <col min="13352" max="13352" width="1.21875" style="220" customWidth="1"/>
    <col min="13353" max="13354" width="11.77734375" style="220" customWidth="1"/>
    <col min="13355" max="13355" width="1.77734375" style="220" customWidth="1"/>
    <col min="13356" max="13356" width="6.88671875" style="220" customWidth="1"/>
    <col min="13357" max="13357" width="4.44140625" style="220" customWidth="1"/>
    <col min="13358" max="13358" width="3.6640625" style="220" customWidth="1"/>
    <col min="13359" max="13359" width="0.77734375" style="220" customWidth="1"/>
    <col min="13360" max="13360" width="3.33203125" style="220" customWidth="1"/>
    <col min="13361" max="13361" width="3.6640625" style="220" customWidth="1"/>
    <col min="13362" max="13362" width="3" style="220" customWidth="1"/>
    <col min="13363" max="13363" width="3.6640625" style="220" customWidth="1"/>
    <col min="13364" max="13364" width="3.109375" style="220" customWidth="1"/>
    <col min="13365" max="13365" width="1.88671875" style="220" customWidth="1"/>
    <col min="13366" max="13367" width="2.21875" style="220" customWidth="1"/>
    <col min="13368" max="13368" width="7.21875" style="220" customWidth="1"/>
    <col min="13369" max="13603" width="8.88671875" style="220"/>
    <col min="13604" max="13604" width="2.44140625" style="220" customWidth="1"/>
    <col min="13605" max="13605" width="2.33203125" style="220" customWidth="1"/>
    <col min="13606" max="13606" width="1.109375" style="220" customWidth="1"/>
    <col min="13607" max="13607" width="22.6640625" style="220" customWidth="1"/>
    <col min="13608" max="13608" width="1.21875" style="220" customWidth="1"/>
    <col min="13609" max="13610" width="11.77734375" style="220" customWidth="1"/>
    <col min="13611" max="13611" width="1.77734375" style="220" customWidth="1"/>
    <col min="13612" max="13612" width="6.88671875" style="220" customWidth="1"/>
    <col min="13613" max="13613" width="4.44140625" style="220" customWidth="1"/>
    <col min="13614" max="13614" width="3.6640625" style="220" customWidth="1"/>
    <col min="13615" max="13615" width="0.77734375" style="220" customWidth="1"/>
    <col min="13616" max="13616" width="3.33203125" style="220" customWidth="1"/>
    <col min="13617" max="13617" width="3.6640625" style="220" customWidth="1"/>
    <col min="13618" max="13618" width="3" style="220" customWidth="1"/>
    <col min="13619" max="13619" width="3.6640625" style="220" customWidth="1"/>
    <col min="13620" max="13620" width="3.109375" style="220" customWidth="1"/>
    <col min="13621" max="13621" width="1.88671875" style="220" customWidth="1"/>
    <col min="13622" max="13623" width="2.21875" style="220" customWidth="1"/>
    <col min="13624" max="13624" width="7.21875" style="220" customWidth="1"/>
    <col min="13625" max="13859" width="8.88671875" style="220"/>
    <col min="13860" max="13860" width="2.44140625" style="220" customWidth="1"/>
    <col min="13861" max="13861" width="2.33203125" style="220" customWidth="1"/>
    <col min="13862" max="13862" width="1.109375" style="220" customWidth="1"/>
    <col min="13863" max="13863" width="22.6640625" style="220" customWidth="1"/>
    <col min="13864" max="13864" width="1.21875" style="220" customWidth="1"/>
    <col min="13865" max="13866" width="11.77734375" style="220" customWidth="1"/>
    <col min="13867" max="13867" width="1.77734375" style="220" customWidth="1"/>
    <col min="13868" max="13868" width="6.88671875" style="220" customWidth="1"/>
    <col min="13869" max="13869" width="4.44140625" style="220" customWidth="1"/>
    <col min="13870" max="13870" width="3.6640625" style="220" customWidth="1"/>
    <col min="13871" max="13871" width="0.77734375" style="220" customWidth="1"/>
    <col min="13872" max="13872" width="3.33203125" style="220" customWidth="1"/>
    <col min="13873" max="13873" width="3.6640625" style="220" customWidth="1"/>
    <col min="13874" max="13874" width="3" style="220" customWidth="1"/>
    <col min="13875" max="13875" width="3.6640625" style="220" customWidth="1"/>
    <col min="13876" max="13876" width="3.109375" style="220" customWidth="1"/>
    <col min="13877" max="13877" width="1.88671875" style="220" customWidth="1"/>
    <col min="13878" max="13879" width="2.21875" style="220" customWidth="1"/>
    <col min="13880" max="13880" width="7.21875" style="220" customWidth="1"/>
    <col min="13881" max="14115" width="8.88671875" style="220"/>
    <col min="14116" max="14116" width="2.44140625" style="220" customWidth="1"/>
    <col min="14117" max="14117" width="2.33203125" style="220" customWidth="1"/>
    <col min="14118" max="14118" width="1.109375" style="220" customWidth="1"/>
    <col min="14119" max="14119" width="22.6640625" style="220" customWidth="1"/>
    <col min="14120" max="14120" width="1.21875" style="220" customWidth="1"/>
    <col min="14121" max="14122" width="11.77734375" style="220" customWidth="1"/>
    <col min="14123" max="14123" width="1.77734375" style="220" customWidth="1"/>
    <col min="14124" max="14124" width="6.88671875" style="220" customWidth="1"/>
    <col min="14125" max="14125" width="4.44140625" style="220" customWidth="1"/>
    <col min="14126" max="14126" width="3.6640625" style="220" customWidth="1"/>
    <col min="14127" max="14127" width="0.77734375" style="220" customWidth="1"/>
    <col min="14128" max="14128" width="3.33203125" style="220" customWidth="1"/>
    <col min="14129" max="14129" width="3.6640625" style="220" customWidth="1"/>
    <col min="14130" max="14130" width="3" style="220" customWidth="1"/>
    <col min="14131" max="14131" width="3.6640625" style="220" customWidth="1"/>
    <col min="14132" max="14132" width="3.109375" style="220" customWidth="1"/>
    <col min="14133" max="14133" width="1.88671875" style="220" customWidth="1"/>
    <col min="14134" max="14135" width="2.21875" style="220" customWidth="1"/>
    <col min="14136" max="14136" width="7.21875" style="220" customWidth="1"/>
    <col min="14137" max="14371" width="8.88671875" style="220"/>
    <col min="14372" max="14372" width="2.44140625" style="220" customWidth="1"/>
    <col min="14373" max="14373" width="2.33203125" style="220" customWidth="1"/>
    <col min="14374" max="14374" width="1.109375" style="220" customWidth="1"/>
    <col min="14375" max="14375" width="22.6640625" style="220" customWidth="1"/>
    <col min="14376" max="14376" width="1.21875" style="220" customWidth="1"/>
    <col min="14377" max="14378" width="11.77734375" style="220" customWidth="1"/>
    <col min="14379" max="14379" width="1.77734375" style="220" customWidth="1"/>
    <col min="14380" max="14380" width="6.88671875" style="220" customWidth="1"/>
    <col min="14381" max="14381" width="4.44140625" style="220" customWidth="1"/>
    <col min="14382" max="14382" width="3.6640625" style="220" customWidth="1"/>
    <col min="14383" max="14383" width="0.77734375" style="220" customWidth="1"/>
    <col min="14384" max="14384" width="3.33203125" style="220" customWidth="1"/>
    <col min="14385" max="14385" width="3.6640625" style="220" customWidth="1"/>
    <col min="14386" max="14386" width="3" style="220" customWidth="1"/>
    <col min="14387" max="14387" width="3.6640625" style="220" customWidth="1"/>
    <col min="14388" max="14388" width="3.109375" style="220" customWidth="1"/>
    <col min="14389" max="14389" width="1.88671875" style="220" customWidth="1"/>
    <col min="14390" max="14391" width="2.21875" style="220" customWidth="1"/>
    <col min="14392" max="14392" width="7.21875" style="220" customWidth="1"/>
    <col min="14393" max="14627" width="8.88671875" style="220"/>
    <col min="14628" max="14628" width="2.44140625" style="220" customWidth="1"/>
    <col min="14629" max="14629" width="2.33203125" style="220" customWidth="1"/>
    <col min="14630" max="14630" width="1.109375" style="220" customWidth="1"/>
    <col min="14631" max="14631" width="22.6640625" style="220" customWidth="1"/>
    <col min="14632" max="14632" width="1.21875" style="220" customWidth="1"/>
    <col min="14633" max="14634" width="11.77734375" style="220" customWidth="1"/>
    <col min="14635" max="14635" width="1.77734375" style="220" customWidth="1"/>
    <col min="14636" max="14636" width="6.88671875" style="220" customWidth="1"/>
    <col min="14637" max="14637" width="4.44140625" style="220" customWidth="1"/>
    <col min="14638" max="14638" width="3.6640625" style="220" customWidth="1"/>
    <col min="14639" max="14639" width="0.77734375" style="220" customWidth="1"/>
    <col min="14640" max="14640" width="3.33203125" style="220" customWidth="1"/>
    <col min="14641" max="14641" width="3.6640625" style="220" customWidth="1"/>
    <col min="14642" max="14642" width="3" style="220" customWidth="1"/>
    <col min="14643" max="14643" width="3.6640625" style="220" customWidth="1"/>
    <col min="14644" max="14644" width="3.109375" style="220" customWidth="1"/>
    <col min="14645" max="14645" width="1.88671875" style="220" customWidth="1"/>
    <col min="14646" max="14647" width="2.21875" style="220" customWidth="1"/>
    <col min="14648" max="14648" width="7.21875" style="220" customWidth="1"/>
    <col min="14649" max="14883" width="8.88671875" style="220"/>
    <col min="14884" max="14884" width="2.44140625" style="220" customWidth="1"/>
    <col min="14885" max="14885" width="2.33203125" style="220" customWidth="1"/>
    <col min="14886" max="14886" width="1.109375" style="220" customWidth="1"/>
    <col min="14887" max="14887" width="22.6640625" style="220" customWidth="1"/>
    <col min="14888" max="14888" width="1.21875" style="220" customWidth="1"/>
    <col min="14889" max="14890" width="11.77734375" style="220" customWidth="1"/>
    <col min="14891" max="14891" width="1.77734375" style="220" customWidth="1"/>
    <col min="14892" max="14892" width="6.88671875" style="220" customWidth="1"/>
    <col min="14893" max="14893" width="4.44140625" style="220" customWidth="1"/>
    <col min="14894" max="14894" width="3.6640625" style="220" customWidth="1"/>
    <col min="14895" max="14895" width="0.77734375" style="220" customWidth="1"/>
    <col min="14896" max="14896" width="3.33203125" style="220" customWidth="1"/>
    <col min="14897" max="14897" width="3.6640625" style="220" customWidth="1"/>
    <col min="14898" max="14898" width="3" style="220" customWidth="1"/>
    <col min="14899" max="14899" width="3.6640625" style="220" customWidth="1"/>
    <col min="14900" max="14900" width="3.109375" style="220" customWidth="1"/>
    <col min="14901" max="14901" width="1.88671875" style="220" customWidth="1"/>
    <col min="14902" max="14903" width="2.21875" style="220" customWidth="1"/>
    <col min="14904" max="14904" width="7.21875" style="220" customWidth="1"/>
    <col min="14905" max="15139" width="8.88671875" style="220"/>
    <col min="15140" max="15140" width="2.44140625" style="220" customWidth="1"/>
    <col min="15141" max="15141" width="2.33203125" style="220" customWidth="1"/>
    <col min="15142" max="15142" width="1.109375" style="220" customWidth="1"/>
    <col min="15143" max="15143" width="22.6640625" style="220" customWidth="1"/>
    <col min="15144" max="15144" width="1.21875" style="220" customWidth="1"/>
    <col min="15145" max="15146" width="11.77734375" style="220" customWidth="1"/>
    <col min="15147" max="15147" width="1.77734375" style="220" customWidth="1"/>
    <col min="15148" max="15148" width="6.88671875" style="220" customWidth="1"/>
    <col min="15149" max="15149" width="4.44140625" style="220" customWidth="1"/>
    <col min="15150" max="15150" width="3.6640625" style="220" customWidth="1"/>
    <col min="15151" max="15151" width="0.77734375" style="220" customWidth="1"/>
    <col min="15152" max="15152" width="3.33203125" style="220" customWidth="1"/>
    <col min="15153" max="15153" width="3.6640625" style="220" customWidth="1"/>
    <col min="15154" max="15154" width="3" style="220" customWidth="1"/>
    <col min="15155" max="15155" width="3.6640625" style="220" customWidth="1"/>
    <col min="15156" max="15156" width="3.109375" style="220" customWidth="1"/>
    <col min="15157" max="15157" width="1.88671875" style="220" customWidth="1"/>
    <col min="15158" max="15159" width="2.21875" style="220" customWidth="1"/>
    <col min="15160" max="15160" width="7.21875" style="220" customWidth="1"/>
    <col min="15161" max="15395" width="8.88671875" style="220"/>
    <col min="15396" max="15396" width="2.44140625" style="220" customWidth="1"/>
    <col min="15397" max="15397" width="2.33203125" style="220" customWidth="1"/>
    <col min="15398" max="15398" width="1.109375" style="220" customWidth="1"/>
    <col min="15399" max="15399" width="22.6640625" style="220" customWidth="1"/>
    <col min="15400" max="15400" width="1.21875" style="220" customWidth="1"/>
    <col min="15401" max="15402" width="11.77734375" style="220" customWidth="1"/>
    <col min="15403" max="15403" width="1.77734375" style="220" customWidth="1"/>
    <col min="15404" max="15404" width="6.88671875" style="220" customWidth="1"/>
    <col min="15405" max="15405" width="4.44140625" style="220" customWidth="1"/>
    <col min="15406" max="15406" width="3.6640625" style="220" customWidth="1"/>
    <col min="15407" max="15407" width="0.77734375" style="220" customWidth="1"/>
    <col min="15408" max="15408" width="3.33203125" style="220" customWidth="1"/>
    <col min="15409" max="15409" width="3.6640625" style="220" customWidth="1"/>
    <col min="15410" max="15410" width="3" style="220" customWidth="1"/>
    <col min="15411" max="15411" width="3.6640625" style="220" customWidth="1"/>
    <col min="15412" max="15412" width="3.109375" style="220" customWidth="1"/>
    <col min="15413" max="15413" width="1.88671875" style="220" customWidth="1"/>
    <col min="15414" max="15415" width="2.21875" style="220" customWidth="1"/>
    <col min="15416" max="15416" width="7.21875" style="220" customWidth="1"/>
    <col min="15417" max="15651" width="8.88671875" style="220"/>
    <col min="15652" max="15652" width="2.44140625" style="220" customWidth="1"/>
    <col min="15653" max="15653" width="2.33203125" style="220" customWidth="1"/>
    <col min="15654" max="15654" width="1.109375" style="220" customWidth="1"/>
    <col min="15655" max="15655" width="22.6640625" style="220" customWidth="1"/>
    <col min="15656" max="15656" width="1.21875" style="220" customWidth="1"/>
    <col min="15657" max="15658" width="11.77734375" style="220" customWidth="1"/>
    <col min="15659" max="15659" width="1.77734375" style="220" customWidth="1"/>
    <col min="15660" max="15660" width="6.88671875" style="220" customWidth="1"/>
    <col min="15661" max="15661" width="4.44140625" style="220" customWidth="1"/>
    <col min="15662" max="15662" width="3.6640625" style="220" customWidth="1"/>
    <col min="15663" max="15663" width="0.77734375" style="220" customWidth="1"/>
    <col min="15664" max="15664" width="3.33203125" style="220" customWidth="1"/>
    <col min="15665" max="15665" width="3.6640625" style="220" customWidth="1"/>
    <col min="15666" max="15666" width="3" style="220" customWidth="1"/>
    <col min="15667" max="15667" width="3.6640625" style="220" customWidth="1"/>
    <col min="15668" max="15668" width="3.109375" style="220" customWidth="1"/>
    <col min="15669" max="15669" width="1.88671875" style="220" customWidth="1"/>
    <col min="15670" max="15671" width="2.21875" style="220" customWidth="1"/>
    <col min="15672" max="15672" width="7.21875" style="220" customWidth="1"/>
    <col min="15673" max="15907" width="8.88671875" style="220"/>
    <col min="15908" max="15908" width="2.44140625" style="220" customWidth="1"/>
    <col min="15909" max="15909" width="2.33203125" style="220" customWidth="1"/>
    <col min="15910" max="15910" width="1.109375" style="220" customWidth="1"/>
    <col min="15911" max="15911" width="22.6640625" style="220" customWidth="1"/>
    <col min="15912" max="15912" width="1.21875" style="220" customWidth="1"/>
    <col min="15913" max="15914" width="11.77734375" style="220" customWidth="1"/>
    <col min="15915" max="15915" width="1.77734375" style="220" customWidth="1"/>
    <col min="15916" max="15916" width="6.88671875" style="220" customWidth="1"/>
    <col min="15917" max="15917" width="4.44140625" style="220" customWidth="1"/>
    <col min="15918" max="15918" width="3.6640625" style="220" customWidth="1"/>
    <col min="15919" max="15919" width="0.77734375" style="220" customWidth="1"/>
    <col min="15920" max="15920" width="3.33203125" style="220" customWidth="1"/>
    <col min="15921" max="15921" width="3.6640625" style="220" customWidth="1"/>
    <col min="15922" max="15922" width="3" style="220" customWidth="1"/>
    <col min="15923" max="15923" width="3.6640625" style="220" customWidth="1"/>
    <col min="15924" max="15924" width="3.109375" style="220" customWidth="1"/>
    <col min="15925" max="15925" width="1.88671875" style="220" customWidth="1"/>
    <col min="15926" max="15927" width="2.21875" style="220" customWidth="1"/>
    <col min="15928" max="15928" width="7.21875" style="220" customWidth="1"/>
    <col min="15929" max="16163" width="8.88671875" style="220"/>
    <col min="16164" max="16164" width="2.44140625" style="220" customWidth="1"/>
    <col min="16165" max="16165" width="2.33203125" style="220" customWidth="1"/>
    <col min="16166" max="16166" width="1.109375" style="220" customWidth="1"/>
    <col min="16167" max="16167" width="22.6640625" style="220" customWidth="1"/>
    <col min="16168" max="16168" width="1.21875" style="220" customWidth="1"/>
    <col min="16169" max="16170" width="11.77734375" style="220" customWidth="1"/>
    <col min="16171" max="16171" width="1.77734375" style="220" customWidth="1"/>
    <col min="16172" max="16172" width="6.88671875" style="220" customWidth="1"/>
    <col min="16173" max="16173" width="4.44140625" style="220" customWidth="1"/>
    <col min="16174" max="16174" width="3.6640625" style="220" customWidth="1"/>
    <col min="16175" max="16175" width="0.77734375" style="220" customWidth="1"/>
    <col min="16176" max="16176" width="3.33203125" style="220" customWidth="1"/>
    <col min="16177" max="16177" width="3.6640625" style="220" customWidth="1"/>
    <col min="16178" max="16178" width="3" style="220" customWidth="1"/>
    <col min="16179" max="16179" width="3.6640625" style="220" customWidth="1"/>
    <col min="16180" max="16180" width="3.109375" style="220" customWidth="1"/>
    <col min="16181" max="16181" width="1.88671875" style="220" customWidth="1"/>
    <col min="16182" max="16183" width="2.21875" style="220" customWidth="1"/>
    <col min="16184" max="16184" width="7.21875" style="220" customWidth="1"/>
    <col min="16185" max="16384" width="8.88671875" style="220"/>
  </cols>
  <sheetData>
    <row r="1" spans="2:76" ht="20.25" customHeight="1">
      <c r="B1" s="219" t="s">
        <v>2915</v>
      </c>
      <c r="BB1" s="219" t="s">
        <v>2915</v>
      </c>
    </row>
    <row r="2" spans="2:76" ht="7.8" customHeight="1">
      <c r="S2" s="222"/>
      <c r="T2" s="222"/>
      <c r="X2" s="222"/>
      <c r="AB2" s="541"/>
      <c r="BS2" s="222"/>
      <c r="BT2" s="222"/>
      <c r="BX2" s="222"/>
    </row>
    <row r="3" spans="2:76">
      <c r="R3" s="905"/>
      <c r="S3" s="947"/>
      <c r="T3" s="223" t="s">
        <v>2508</v>
      </c>
      <c r="U3" s="574"/>
      <c r="V3" s="223" t="s">
        <v>2509</v>
      </c>
      <c r="W3" s="574"/>
      <c r="X3" s="223" t="s">
        <v>2510</v>
      </c>
      <c r="BR3" s="905"/>
      <c r="BS3" s="1609"/>
      <c r="BT3" s="223" t="s">
        <v>2508</v>
      </c>
      <c r="BU3" s="574"/>
      <c r="BV3" s="223" t="s">
        <v>2509</v>
      </c>
      <c r="BW3" s="574"/>
      <c r="BX3" s="223" t="s">
        <v>2510</v>
      </c>
    </row>
    <row r="4" spans="2:76" ht="7.8" customHeight="1">
      <c r="Q4" s="249"/>
      <c r="R4" s="249"/>
      <c r="S4" s="250"/>
      <c r="T4" s="223"/>
      <c r="U4" s="250"/>
      <c r="V4" s="223"/>
      <c r="W4" s="250"/>
      <c r="X4" s="223"/>
      <c r="BQ4" s="249"/>
      <c r="BR4" s="249"/>
      <c r="BS4" s="250"/>
      <c r="BT4" s="223"/>
      <c r="BU4" s="250"/>
      <c r="BV4" s="223"/>
      <c r="BW4" s="250"/>
      <c r="BX4" s="223"/>
    </row>
    <row r="5" spans="2:76" ht="15.6" customHeight="1">
      <c r="N5" s="220" t="s">
        <v>2528</v>
      </c>
      <c r="T5" s="224"/>
      <c r="U5" s="224"/>
      <c r="V5" s="224"/>
      <c r="W5" s="224"/>
      <c r="X5" s="224"/>
      <c r="BN5" s="220" t="s">
        <v>2528</v>
      </c>
      <c r="BT5" s="224"/>
      <c r="BU5" s="224"/>
      <c r="BV5" s="224"/>
      <c r="BW5" s="224"/>
      <c r="BX5" s="224"/>
    </row>
    <row r="6" spans="2:76" ht="15" customHeight="1">
      <c r="C6" s="220" t="s">
        <v>2511</v>
      </c>
      <c r="N6" s="1586" t="s">
        <v>2529</v>
      </c>
      <c r="O6" s="1591"/>
      <c r="P6" s="1587">
        <f>第1号!$L$9</f>
        <v>0</v>
      </c>
      <c r="Q6" s="1590"/>
      <c r="R6" s="1590"/>
      <c r="S6" s="1590"/>
      <c r="T6" s="1590"/>
      <c r="U6" s="1590"/>
      <c r="V6" s="1590"/>
      <c r="W6" s="1590"/>
      <c r="X6" s="1590"/>
      <c r="BC6" s="220" t="s">
        <v>2511</v>
      </c>
      <c r="BN6" s="1586" t="s">
        <v>2529</v>
      </c>
      <c r="BO6" s="1591"/>
      <c r="BP6" s="1587">
        <f>第1号!$L$9</f>
        <v>0</v>
      </c>
      <c r="BQ6" s="1590"/>
      <c r="BR6" s="1590"/>
      <c r="BS6" s="1590"/>
      <c r="BT6" s="1590"/>
      <c r="BU6" s="1590"/>
      <c r="BV6" s="1590"/>
      <c r="BW6" s="1590"/>
      <c r="BX6" s="1590"/>
    </row>
    <row r="7" spans="2:76" ht="3.6" customHeight="1">
      <c r="O7" s="219"/>
      <c r="P7" s="226"/>
      <c r="Q7" s="226"/>
      <c r="R7" s="226"/>
      <c r="S7" s="226"/>
      <c r="T7" s="226"/>
      <c r="U7" s="226"/>
      <c r="V7" s="226"/>
      <c r="W7" s="226"/>
      <c r="X7" s="226"/>
      <c r="BO7" s="219"/>
      <c r="BP7" s="226"/>
      <c r="BQ7" s="226"/>
      <c r="BR7" s="226"/>
      <c r="BS7" s="226"/>
      <c r="BT7" s="226"/>
      <c r="BU7" s="226"/>
      <c r="BV7" s="226"/>
      <c r="BW7" s="226"/>
      <c r="BX7" s="226"/>
    </row>
    <row r="8" spans="2:76" ht="15" customHeight="1">
      <c r="C8" s="220" t="s">
        <v>2550</v>
      </c>
      <c r="E8" s="219"/>
      <c r="F8" s="219"/>
      <c r="G8" s="219"/>
      <c r="H8" s="219"/>
      <c r="I8" s="219"/>
      <c r="J8" s="219"/>
      <c r="N8" s="1586" t="s">
        <v>2514</v>
      </c>
      <c r="O8" s="1591"/>
      <c r="P8" s="1587">
        <f>第1号!$J$10</f>
        <v>0</v>
      </c>
      <c r="Q8" s="1590"/>
      <c r="R8" s="1590"/>
      <c r="S8" s="1590"/>
      <c r="T8" s="1590"/>
      <c r="U8" s="1590"/>
      <c r="V8" s="1590"/>
      <c r="W8" s="1590"/>
      <c r="X8" s="1590"/>
      <c r="BC8" s="220" t="s">
        <v>2550</v>
      </c>
      <c r="BE8" s="219"/>
      <c r="BF8" s="219"/>
      <c r="BG8" s="219"/>
      <c r="BH8" s="219"/>
      <c r="BI8" s="219"/>
      <c r="BJ8" s="219"/>
      <c r="BN8" s="1586" t="s">
        <v>2514</v>
      </c>
      <c r="BO8" s="1591"/>
      <c r="BP8" s="1587">
        <f>第1号!$J$10</f>
        <v>0</v>
      </c>
      <c r="BQ8" s="1590"/>
      <c r="BR8" s="1590"/>
      <c r="BS8" s="1590"/>
      <c r="BT8" s="1590"/>
      <c r="BU8" s="1590"/>
      <c r="BV8" s="1590"/>
      <c r="BW8" s="1590"/>
      <c r="BX8" s="1590"/>
    </row>
    <row r="9" spans="2:76" ht="2.4" customHeight="1">
      <c r="D9" s="219"/>
      <c r="E9" s="219"/>
      <c r="F9" s="219"/>
      <c r="G9" s="219"/>
      <c r="H9" s="219"/>
      <c r="I9" s="219"/>
      <c r="J9" s="219"/>
      <c r="O9" s="219"/>
      <c r="P9" s="226"/>
      <c r="Q9" s="226"/>
      <c r="R9" s="226"/>
      <c r="S9" s="226"/>
      <c r="T9" s="226"/>
      <c r="U9" s="226"/>
      <c r="V9" s="226"/>
      <c r="W9" s="226"/>
      <c r="X9" s="226"/>
      <c r="BD9" s="219"/>
      <c r="BE9" s="219"/>
      <c r="BF9" s="219"/>
      <c r="BG9" s="219"/>
      <c r="BH9" s="219"/>
      <c r="BI9" s="219"/>
      <c r="BJ9" s="219"/>
      <c r="BO9" s="219"/>
      <c r="BP9" s="226"/>
      <c r="BQ9" s="226"/>
      <c r="BR9" s="226"/>
      <c r="BS9" s="226"/>
      <c r="BT9" s="226"/>
      <c r="BU9" s="226"/>
      <c r="BV9" s="226"/>
      <c r="BW9" s="226"/>
      <c r="BX9" s="226"/>
    </row>
    <row r="10" spans="2:76" ht="24" customHeight="1">
      <c r="N10" s="1588" t="s">
        <v>2443</v>
      </c>
      <c r="O10" s="1589"/>
      <c r="P10" s="1587">
        <f>第1号!$J$11</f>
        <v>0</v>
      </c>
      <c r="Q10" s="1590"/>
      <c r="R10" s="1590"/>
      <c r="S10" s="1590"/>
      <c r="T10" s="1587">
        <f>第1号!$M$11</f>
        <v>0</v>
      </c>
      <c r="U10" s="1590"/>
      <c r="V10" s="1590"/>
      <c r="W10" s="1590"/>
      <c r="X10" s="1590"/>
      <c r="BN10" s="1588" t="s">
        <v>2443</v>
      </c>
      <c r="BO10" s="1589"/>
      <c r="BP10" s="1587">
        <f>第1号!$J$11</f>
        <v>0</v>
      </c>
      <c r="BQ10" s="1590"/>
      <c r="BR10" s="1590"/>
      <c r="BS10" s="1590"/>
      <c r="BT10" s="1587">
        <f>第1号!$M$11</f>
        <v>0</v>
      </c>
      <c r="BU10" s="1590"/>
      <c r="BV10" s="1590"/>
      <c r="BW10" s="1590"/>
      <c r="BX10" s="1590"/>
    </row>
    <row r="11" spans="2:76" ht="6" customHeight="1">
      <c r="O11" s="219"/>
      <c r="P11" s="225"/>
      <c r="Q11" s="225"/>
      <c r="R11" s="225"/>
      <c r="S11" s="225"/>
      <c r="T11" s="225"/>
      <c r="U11" s="225"/>
      <c r="V11" s="225"/>
      <c r="W11" s="225"/>
      <c r="X11" s="225"/>
      <c r="BO11" s="219"/>
      <c r="BP11" s="225"/>
      <c r="BQ11" s="225"/>
      <c r="BR11" s="225"/>
      <c r="BS11" s="225"/>
      <c r="BT11" s="225"/>
      <c r="BU11" s="225"/>
      <c r="BV11" s="225"/>
      <c r="BW11" s="225"/>
      <c r="BX11" s="225"/>
    </row>
    <row r="12" spans="2:76" ht="26.4" customHeight="1">
      <c r="N12" s="220" t="s">
        <v>2551</v>
      </c>
      <c r="O12" s="252"/>
      <c r="P12" s="219"/>
      <c r="Q12" s="219"/>
      <c r="R12" s="225"/>
      <c r="S12" s="225"/>
      <c r="T12" s="225"/>
      <c r="U12" s="225"/>
      <c r="V12" s="225"/>
      <c r="W12" s="225"/>
      <c r="X12" s="225"/>
      <c r="BN12" s="220" t="s">
        <v>2551</v>
      </c>
      <c r="BO12" s="252"/>
      <c r="BP12" s="219"/>
      <c r="BQ12" s="219"/>
      <c r="BR12" s="225"/>
      <c r="BS12" s="225"/>
      <c r="BT12" s="225"/>
      <c r="BU12" s="225"/>
      <c r="BV12" s="225"/>
      <c r="BW12" s="225"/>
      <c r="BX12" s="225"/>
    </row>
    <row r="13" spans="2:76" ht="2.4" customHeight="1">
      <c r="O13" s="219"/>
      <c r="P13" s="226"/>
      <c r="Q13" s="226"/>
      <c r="R13" s="226"/>
      <c r="S13" s="226"/>
      <c r="T13" s="226"/>
      <c r="U13" s="226"/>
      <c r="V13" s="226"/>
      <c r="W13" s="226"/>
      <c r="X13" s="226"/>
      <c r="BO13" s="219"/>
      <c r="BP13" s="226"/>
      <c r="BQ13" s="226"/>
      <c r="BR13" s="226"/>
      <c r="BS13" s="226"/>
      <c r="BT13" s="226"/>
      <c r="BU13" s="226"/>
      <c r="BV13" s="226"/>
      <c r="BW13" s="226"/>
      <c r="BX13" s="226"/>
    </row>
    <row r="14" spans="2:76" ht="15" customHeight="1">
      <c r="N14" s="1586" t="s">
        <v>2514</v>
      </c>
      <c r="O14" s="1586"/>
      <c r="P14" s="1587">
        <f>第1号!$J$16</f>
        <v>0</v>
      </c>
      <c r="Q14" s="1590"/>
      <c r="R14" s="1590"/>
      <c r="S14" s="1590"/>
      <c r="T14" s="1590"/>
      <c r="U14" s="1590"/>
      <c r="V14" s="1590"/>
      <c r="W14" s="1590"/>
      <c r="X14" s="1590"/>
      <c r="AB14" s="227"/>
      <c r="BN14" s="1586" t="s">
        <v>2514</v>
      </c>
      <c r="BO14" s="1586"/>
      <c r="BP14" s="1587">
        <f>第1号!$J$16</f>
        <v>0</v>
      </c>
      <c r="BQ14" s="1590"/>
      <c r="BR14" s="1590"/>
      <c r="BS14" s="1590"/>
      <c r="BT14" s="1590"/>
      <c r="BU14" s="1590"/>
      <c r="BV14" s="1590"/>
      <c r="BW14" s="1590"/>
      <c r="BX14" s="1590"/>
    </row>
    <row r="15" spans="2:76" ht="2.4" customHeight="1">
      <c r="O15" s="219"/>
      <c r="P15" s="226"/>
      <c r="Q15" s="226"/>
      <c r="R15" s="226"/>
      <c r="S15" s="226"/>
      <c r="T15" s="226"/>
      <c r="U15" s="226"/>
      <c r="V15" s="226"/>
      <c r="W15" s="226"/>
      <c r="X15" s="226"/>
      <c r="BO15" s="219"/>
      <c r="BP15" s="226"/>
      <c r="BQ15" s="226"/>
      <c r="BR15" s="226"/>
      <c r="BS15" s="226"/>
      <c r="BT15" s="226"/>
      <c r="BU15" s="226"/>
      <c r="BV15" s="226"/>
      <c r="BW15" s="226"/>
      <c r="BX15" s="226"/>
    </row>
    <row r="16" spans="2:76" ht="24" customHeight="1">
      <c r="N16" s="1588" t="s">
        <v>2443</v>
      </c>
      <c r="O16" s="1588"/>
      <c r="P16" s="1587">
        <f>第1号!$J$17</f>
        <v>0</v>
      </c>
      <c r="Q16" s="1590"/>
      <c r="R16" s="1590"/>
      <c r="S16" s="1590"/>
      <c r="T16" s="1587">
        <f>第1号!$M$17</f>
        <v>0</v>
      </c>
      <c r="U16" s="1590"/>
      <c r="V16" s="1590"/>
      <c r="W16" s="1590"/>
      <c r="X16" s="1590"/>
      <c r="BN16" s="1588" t="s">
        <v>2443</v>
      </c>
      <c r="BO16" s="1588"/>
      <c r="BP16" s="1587">
        <f>第1号!$J$17</f>
        <v>0</v>
      </c>
      <c r="BQ16" s="1590"/>
      <c r="BR16" s="1590"/>
      <c r="BS16" s="1590"/>
      <c r="BT16" s="1587">
        <f>第1号!$M$17</f>
        <v>0</v>
      </c>
      <c r="BU16" s="1590"/>
      <c r="BV16" s="1590"/>
      <c r="BW16" s="1590"/>
      <c r="BX16" s="1590"/>
    </row>
    <row r="17" spans="3:76" ht="8.4" customHeight="1">
      <c r="O17" s="219"/>
      <c r="P17" s="225"/>
      <c r="Q17" s="225"/>
      <c r="R17" s="225"/>
      <c r="S17" s="225"/>
      <c r="T17" s="225"/>
      <c r="U17" s="225"/>
      <c r="V17" s="225"/>
      <c r="W17" s="225"/>
      <c r="X17" s="225"/>
      <c r="BO17" s="219"/>
      <c r="BP17" s="225"/>
      <c r="BQ17" s="225"/>
      <c r="BR17" s="225"/>
      <c r="BS17" s="225"/>
      <c r="BT17" s="225"/>
      <c r="BU17" s="225"/>
      <c r="BV17" s="225"/>
      <c r="BW17" s="225"/>
      <c r="BX17" s="225"/>
    </row>
    <row r="18" spans="3:76" ht="23.4" customHeight="1">
      <c r="D18" s="222"/>
      <c r="N18" s="220" t="s">
        <v>2533</v>
      </c>
      <c r="O18" s="252"/>
      <c r="P18" s="219"/>
      <c r="Q18" s="219"/>
      <c r="R18" s="225"/>
      <c r="S18" s="225"/>
      <c r="T18" s="225"/>
      <c r="U18" s="225"/>
      <c r="V18" s="225"/>
      <c r="W18" s="225"/>
      <c r="X18" s="225"/>
      <c r="AB18" s="240"/>
      <c r="AC18" s="240"/>
      <c r="AD18" s="240"/>
      <c r="AE18" s="240"/>
      <c r="AF18" s="240"/>
      <c r="AG18" s="240"/>
      <c r="BD18" s="222"/>
      <c r="BN18" s="220" t="s">
        <v>2533</v>
      </c>
      <c r="BO18" s="252"/>
      <c r="BP18" s="219"/>
      <c r="BQ18" s="219"/>
      <c r="BR18" s="225"/>
      <c r="BS18" s="225"/>
      <c r="BT18" s="225"/>
      <c r="BU18" s="225"/>
      <c r="BV18" s="225"/>
      <c r="BW18" s="225"/>
      <c r="BX18" s="225"/>
    </row>
    <row r="19" spans="3:76" ht="2.4" customHeight="1">
      <c r="O19" s="219"/>
      <c r="P19" s="226"/>
      <c r="Q19" s="226"/>
      <c r="R19" s="226"/>
      <c r="S19" s="226"/>
      <c r="T19" s="226"/>
      <c r="U19" s="226"/>
      <c r="V19" s="226"/>
      <c r="W19" s="226"/>
      <c r="X19" s="226"/>
      <c r="AB19" s="240"/>
      <c r="AC19" s="240"/>
      <c r="AD19" s="240"/>
      <c r="AE19" s="240"/>
      <c r="AF19" s="240"/>
      <c r="AG19" s="240"/>
      <c r="BO19" s="219"/>
      <c r="BP19" s="226"/>
      <c r="BQ19" s="226"/>
      <c r="BR19" s="226"/>
      <c r="BS19" s="226"/>
      <c r="BT19" s="226"/>
      <c r="BU19" s="226"/>
      <c r="BV19" s="226"/>
      <c r="BW19" s="226"/>
      <c r="BX19" s="226"/>
    </row>
    <row r="20" spans="3:76" ht="15" customHeight="1">
      <c r="N20" s="1586" t="s">
        <v>2514</v>
      </c>
      <c r="O20" s="1586"/>
      <c r="P20" s="1587">
        <f>第1号!$J$22</f>
        <v>0</v>
      </c>
      <c r="Q20" s="1590"/>
      <c r="R20" s="1590"/>
      <c r="S20" s="1590"/>
      <c r="T20" s="1590"/>
      <c r="U20" s="1590"/>
      <c r="V20" s="1590"/>
      <c r="W20" s="1590"/>
      <c r="X20" s="1590"/>
      <c r="AB20" s="240"/>
      <c r="AC20" s="240"/>
      <c r="AD20" s="240"/>
      <c r="AE20" s="240"/>
      <c r="AF20" s="240"/>
      <c r="AG20" s="240"/>
      <c r="AH20" s="227"/>
      <c r="BN20" s="1586" t="s">
        <v>2514</v>
      </c>
      <c r="BO20" s="1586"/>
      <c r="BP20" s="1587">
        <f>第1号!$J$22</f>
        <v>0</v>
      </c>
      <c r="BQ20" s="1590"/>
      <c r="BR20" s="1590"/>
      <c r="BS20" s="1590"/>
      <c r="BT20" s="1590"/>
      <c r="BU20" s="1590"/>
      <c r="BV20" s="1590"/>
      <c r="BW20" s="1590"/>
      <c r="BX20" s="1590"/>
    </row>
    <row r="21" spans="3:76" ht="2.4" customHeight="1">
      <c r="O21" s="219"/>
      <c r="P21" s="226"/>
      <c r="Q21" s="226"/>
      <c r="R21" s="226"/>
      <c r="S21" s="226"/>
      <c r="T21" s="226"/>
      <c r="U21" s="226"/>
      <c r="V21" s="226"/>
      <c r="W21" s="226"/>
      <c r="X21" s="226"/>
      <c r="AB21" s="227"/>
      <c r="AC21" s="240"/>
      <c r="AD21" s="240"/>
      <c r="AE21" s="240"/>
      <c r="AF21" s="240"/>
      <c r="AG21" s="240"/>
      <c r="BO21" s="219"/>
      <c r="BP21" s="226"/>
      <c r="BQ21" s="226"/>
      <c r="BR21" s="226"/>
      <c r="BS21" s="226"/>
      <c r="BT21" s="226"/>
      <c r="BU21" s="226"/>
      <c r="BV21" s="226"/>
      <c r="BW21" s="226"/>
      <c r="BX21" s="226"/>
    </row>
    <row r="22" spans="3:76" ht="24" customHeight="1">
      <c r="N22" s="1588" t="s">
        <v>2443</v>
      </c>
      <c r="O22" s="1588"/>
      <c r="P22" s="1587">
        <f>第1号!$J$23</f>
        <v>0</v>
      </c>
      <c r="Q22" s="1590"/>
      <c r="R22" s="1590"/>
      <c r="S22" s="1590"/>
      <c r="T22" s="1587">
        <f>第1号!$M$23</f>
        <v>0</v>
      </c>
      <c r="U22" s="1590"/>
      <c r="V22" s="1590"/>
      <c r="W22" s="1590"/>
      <c r="X22" s="1590"/>
      <c r="AB22" s="240"/>
      <c r="AC22" s="240"/>
      <c r="AD22" s="240"/>
      <c r="AE22" s="240"/>
      <c r="AF22" s="240"/>
      <c r="AG22" s="240"/>
      <c r="BN22" s="1588" t="s">
        <v>2443</v>
      </c>
      <c r="BO22" s="1588"/>
      <c r="BP22" s="1587">
        <f>第1号!$J$23</f>
        <v>0</v>
      </c>
      <c r="BQ22" s="1590"/>
      <c r="BR22" s="1590"/>
      <c r="BS22" s="1590"/>
      <c r="BT22" s="1587">
        <f>第1号!$M$23</f>
        <v>0</v>
      </c>
      <c r="BU22" s="1590"/>
      <c r="BV22" s="1590"/>
      <c r="BW22" s="1590"/>
      <c r="BX22" s="1590"/>
    </row>
    <row r="23" spans="3:76" ht="8.4" customHeight="1">
      <c r="O23" s="219"/>
      <c r="P23" s="225"/>
      <c r="Q23" s="225"/>
      <c r="R23" s="225"/>
      <c r="S23" s="225"/>
      <c r="T23" s="225"/>
      <c r="U23" s="225"/>
      <c r="V23" s="225"/>
      <c r="W23" s="225"/>
      <c r="X23" s="225"/>
      <c r="AB23" s="240"/>
      <c r="AC23" s="240"/>
      <c r="AD23" s="240"/>
      <c r="AE23" s="240"/>
      <c r="AF23" s="240"/>
      <c r="AG23" s="240"/>
      <c r="BO23" s="219"/>
      <c r="BP23" s="225"/>
      <c r="BQ23" s="225"/>
      <c r="BR23" s="225"/>
      <c r="BS23" s="225"/>
      <c r="BT23" s="225"/>
      <c r="BU23" s="225"/>
      <c r="BV23" s="225"/>
      <c r="BW23" s="225"/>
      <c r="BX23" s="225"/>
    </row>
    <row r="24" spans="3:76" ht="26.4" customHeight="1">
      <c r="N24" s="220" t="s">
        <v>2392</v>
      </c>
      <c r="O24" s="252"/>
      <c r="P24" s="219"/>
      <c r="Q24" s="219"/>
      <c r="R24" s="225"/>
      <c r="S24" s="225"/>
      <c r="T24" s="225"/>
      <c r="U24" s="225"/>
      <c r="V24" s="225"/>
      <c r="W24" s="225"/>
      <c r="X24" s="225"/>
      <c r="BN24" s="220" t="s">
        <v>2392</v>
      </c>
      <c r="BO24" s="252"/>
      <c r="BP24" s="219"/>
      <c r="BQ24" s="219"/>
      <c r="BR24" s="225"/>
      <c r="BS24" s="225"/>
      <c r="BT24" s="225"/>
      <c r="BU24" s="225"/>
      <c r="BV24" s="225"/>
      <c r="BW24" s="225"/>
      <c r="BX24" s="225"/>
    </row>
    <row r="25" spans="3:76" ht="2.4" customHeight="1">
      <c r="O25" s="219"/>
      <c r="P25" s="226"/>
      <c r="Q25" s="226"/>
      <c r="R25" s="226"/>
      <c r="S25" s="226"/>
      <c r="T25" s="226"/>
      <c r="U25" s="226"/>
      <c r="V25" s="226"/>
      <c r="W25" s="226"/>
      <c r="X25" s="226"/>
      <c r="BO25" s="219"/>
      <c r="BP25" s="226"/>
      <c r="BQ25" s="226"/>
      <c r="BR25" s="226"/>
      <c r="BS25" s="226"/>
      <c r="BT25" s="226"/>
      <c r="BU25" s="226"/>
      <c r="BV25" s="226"/>
      <c r="BW25" s="226"/>
      <c r="BX25" s="226"/>
    </row>
    <row r="26" spans="3:76" ht="15" customHeight="1">
      <c r="N26" s="1586" t="s">
        <v>2514</v>
      </c>
      <c r="O26" s="1586"/>
      <c r="P26" s="1587">
        <f>第1号!$J$28</f>
        <v>0</v>
      </c>
      <c r="Q26" s="1590"/>
      <c r="R26" s="1590"/>
      <c r="S26" s="1590"/>
      <c r="T26" s="1590"/>
      <c r="U26" s="1590"/>
      <c r="V26" s="1590"/>
      <c r="W26" s="1590"/>
      <c r="X26" s="1590"/>
      <c r="AB26" s="227"/>
      <c r="BN26" s="1586" t="s">
        <v>2514</v>
      </c>
      <c r="BO26" s="1586"/>
      <c r="BP26" s="1587">
        <f>第1号!$J$28</f>
        <v>0</v>
      </c>
      <c r="BQ26" s="1590"/>
      <c r="BR26" s="1590"/>
      <c r="BS26" s="1590"/>
      <c r="BT26" s="1590"/>
      <c r="BU26" s="1590"/>
      <c r="BV26" s="1590"/>
      <c r="BW26" s="1590"/>
      <c r="BX26" s="1590"/>
    </row>
    <row r="27" spans="3:76" ht="2.4" customHeight="1">
      <c r="O27" s="219"/>
      <c r="P27" s="226"/>
      <c r="Q27" s="226"/>
      <c r="R27" s="226"/>
      <c r="S27" s="226"/>
      <c r="T27" s="226"/>
      <c r="U27" s="226"/>
      <c r="V27" s="226"/>
      <c r="W27" s="226"/>
      <c r="X27" s="226"/>
      <c r="AB27" s="221"/>
      <c r="BO27" s="219"/>
      <c r="BP27" s="226"/>
      <c r="BQ27" s="226"/>
      <c r="BR27" s="226"/>
      <c r="BS27" s="226"/>
      <c r="BT27" s="226"/>
      <c r="BU27" s="226"/>
      <c r="BV27" s="226"/>
      <c r="BW27" s="226"/>
      <c r="BX27" s="226"/>
    </row>
    <row r="28" spans="3:76" ht="24" customHeight="1">
      <c r="N28" s="1588" t="s">
        <v>2443</v>
      </c>
      <c r="O28" s="1588"/>
      <c r="P28" s="1587">
        <f>第1号!$J$29</f>
        <v>0</v>
      </c>
      <c r="Q28" s="1590"/>
      <c r="R28" s="1590"/>
      <c r="S28" s="1590"/>
      <c r="T28" s="1587">
        <f>第1号!$M$29</f>
        <v>0</v>
      </c>
      <c r="U28" s="1590"/>
      <c r="V28" s="1590"/>
      <c r="W28" s="1590"/>
      <c r="X28" s="1590"/>
      <c r="BN28" s="1588" t="s">
        <v>2443</v>
      </c>
      <c r="BO28" s="1588"/>
      <c r="BP28" s="1587">
        <f>第1号!$J$29</f>
        <v>0</v>
      </c>
      <c r="BQ28" s="1590"/>
      <c r="BR28" s="1590"/>
      <c r="BS28" s="1590"/>
      <c r="BT28" s="1587">
        <f>第1号!$M$29</f>
        <v>0</v>
      </c>
      <c r="BU28" s="1590"/>
      <c r="BV28" s="1590"/>
      <c r="BW28" s="1590"/>
      <c r="BX28" s="1590"/>
    </row>
    <row r="29" spans="3:76" ht="13.5" customHeight="1"/>
    <row r="30" spans="3:76" ht="25.8">
      <c r="C30" s="1581" t="s">
        <v>2552</v>
      </c>
      <c r="D30" s="1581"/>
      <c r="E30" s="1581"/>
      <c r="F30" s="1581"/>
      <c r="G30" s="1581"/>
      <c r="H30" s="1581"/>
      <c r="I30" s="1581"/>
      <c r="J30" s="1581"/>
      <c r="K30" s="1581"/>
      <c r="L30" s="1581"/>
      <c r="M30" s="1581"/>
      <c r="N30" s="1581"/>
      <c r="O30" s="1581"/>
      <c r="P30" s="1581"/>
      <c r="Q30" s="1581"/>
      <c r="R30" s="1581"/>
      <c r="S30" s="1581"/>
      <c r="T30" s="1581"/>
      <c r="U30" s="1581"/>
      <c r="V30" s="1581"/>
      <c r="W30" s="1581"/>
      <c r="X30" s="1581"/>
      <c r="BC30" s="1581" t="s">
        <v>2552</v>
      </c>
      <c r="BD30" s="1581"/>
      <c r="BE30" s="1581"/>
      <c r="BF30" s="1581"/>
      <c r="BG30" s="1581"/>
      <c r="BH30" s="1581"/>
      <c r="BI30" s="1581"/>
      <c r="BJ30" s="1581"/>
      <c r="BK30" s="1581"/>
      <c r="BL30" s="1581"/>
      <c r="BM30" s="1581"/>
      <c r="BN30" s="1581"/>
      <c r="BO30" s="1581"/>
      <c r="BP30" s="1581"/>
      <c r="BQ30" s="1581"/>
      <c r="BR30" s="1581"/>
      <c r="BS30" s="1581"/>
      <c r="BT30" s="1581"/>
      <c r="BU30" s="1581"/>
      <c r="BV30" s="1581"/>
      <c r="BW30" s="1581"/>
      <c r="BX30" s="1581"/>
    </row>
    <row r="31" spans="3:76" ht="18" customHeight="1"/>
    <row r="32" spans="3:76" ht="18" customHeight="1">
      <c r="D32" s="1582">
        <f>基本情報!$D$82</f>
        <v>0</v>
      </c>
      <c r="E32" s="1590"/>
      <c r="F32" s="226" t="s">
        <v>2508</v>
      </c>
      <c r="G32" s="494">
        <f>基本情報!$E$82</f>
        <v>0</v>
      </c>
      <c r="H32" s="226" t="s">
        <v>2509</v>
      </c>
      <c r="I32" s="494">
        <f>基本情報!$F$82</f>
        <v>0</v>
      </c>
      <c r="J32" s="226" t="s">
        <v>2515</v>
      </c>
      <c r="K32" s="1583">
        <f>基本情報!$C$85</f>
        <v>0</v>
      </c>
      <c r="L32" s="1583"/>
      <c r="M32" s="1614" t="s">
        <v>2516</v>
      </c>
      <c r="N32" s="1614"/>
      <c r="O32" s="1614"/>
      <c r="P32" s="1583">
        <f>基本情報!$E$85</f>
        <v>0</v>
      </c>
      <c r="Q32" s="1583"/>
      <c r="R32" s="1615" t="s">
        <v>2517</v>
      </c>
      <c r="S32" s="1615"/>
      <c r="T32" s="1615"/>
      <c r="U32" s="1615"/>
      <c r="V32" s="1615"/>
      <c r="W32" s="1615"/>
      <c r="X32" s="1615"/>
      <c r="AB32" s="227"/>
      <c r="BD32" s="1582">
        <f>基本情報!$D$82</f>
        <v>0</v>
      </c>
      <c r="BE32" s="1590"/>
      <c r="BF32" s="226" t="s">
        <v>2508</v>
      </c>
      <c r="BG32" s="494">
        <f>基本情報!$E$82</f>
        <v>0</v>
      </c>
      <c r="BH32" s="226" t="s">
        <v>2509</v>
      </c>
      <c r="BI32" s="494">
        <f>基本情報!$F$82</f>
        <v>0</v>
      </c>
      <c r="BJ32" s="226" t="s">
        <v>2515</v>
      </c>
      <c r="BK32" s="1583">
        <f>基本情報!$C$85</f>
        <v>0</v>
      </c>
      <c r="BL32" s="1583"/>
      <c r="BM32" s="1614" t="s">
        <v>2516</v>
      </c>
      <c r="BN32" s="1614"/>
      <c r="BO32" s="1614"/>
      <c r="BP32" s="1583">
        <f>基本情報!$E$85</f>
        <v>0</v>
      </c>
      <c r="BQ32" s="1583"/>
      <c r="BR32" s="1615" t="s">
        <v>2517</v>
      </c>
      <c r="BS32" s="1615"/>
      <c r="BT32" s="1615"/>
      <c r="BU32" s="1615"/>
      <c r="BV32" s="1615"/>
      <c r="BW32" s="1615"/>
      <c r="BX32" s="1615"/>
    </row>
    <row r="33" spans="3:76" ht="39" customHeight="1">
      <c r="C33" s="1573" t="s">
        <v>3014</v>
      </c>
      <c r="D33" s="1573"/>
      <c r="E33" s="1573"/>
      <c r="F33" s="1573"/>
      <c r="G33" s="1573"/>
      <c r="H33" s="1573"/>
      <c r="I33" s="1573"/>
      <c r="J33" s="1573"/>
      <c r="K33" s="1573"/>
      <c r="L33" s="1573"/>
      <c r="M33" s="1573"/>
      <c r="N33" s="1573"/>
      <c r="O33" s="1573"/>
      <c r="P33" s="1573"/>
      <c r="Q33" s="1573"/>
      <c r="R33" s="1573"/>
      <c r="S33" s="1573"/>
      <c r="T33" s="1573"/>
      <c r="U33" s="1573"/>
      <c r="V33" s="1573"/>
      <c r="W33" s="1573"/>
      <c r="X33" s="1573"/>
      <c r="BC33" s="1573" t="s">
        <v>3014</v>
      </c>
      <c r="BD33" s="1573"/>
      <c r="BE33" s="1573"/>
      <c r="BF33" s="1573"/>
      <c r="BG33" s="1573"/>
      <c r="BH33" s="1573"/>
      <c r="BI33" s="1573"/>
      <c r="BJ33" s="1573"/>
      <c r="BK33" s="1573"/>
      <c r="BL33" s="1573"/>
      <c r="BM33" s="1573"/>
      <c r="BN33" s="1573"/>
      <c r="BO33" s="1573"/>
      <c r="BP33" s="1573"/>
      <c r="BQ33" s="1573"/>
      <c r="BR33" s="1573"/>
      <c r="BS33" s="1573"/>
      <c r="BT33" s="1573"/>
      <c r="BU33" s="1573"/>
      <c r="BV33" s="1573"/>
      <c r="BW33" s="1573"/>
      <c r="BX33" s="1573"/>
    </row>
    <row r="34" spans="3:76" ht="30" customHeight="1">
      <c r="C34" s="1574" t="s">
        <v>2518</v>
      </c>
      <c r="D34" s="1574"/>
      <c r="E34" s="1574"/>
      <c r="F34" s="1574"/>
      <c r="G34" s="1574"/>
      <c r="H34" s="1574"/>
      <c r="I34" s="1574"/>
      <c r="J34" s="1574"/>
      <c r="K34" s="1574"/>
      <c r="L34" s="1574"/>
      <c r="M34" s="1574"/>
      <c r="N34" s="1574"/>
      <c r="O34" s="1574"/>
      <c r="P34" s="1574"/>
      <c r="Q34" s="1574"/>
      <c r="R34" s="1574"/>
      <c r="S34" s="1574"/>
      <c r="T34" s="1574"/>
      <c r="U34" s="1574"/>
      <c r="V34" s="1574"/>
      <c r="W34" s="1574"/>
      <c r="X34" s="1574"/>
      <c r="BC34" s="1574" t="s">
        <v>2518</v>
      </c>
      <c r="BD34" s="1574"/>
      <c r="BE34" s="1574"/>
      <c r="BF34" s="1574"/>
      <c r="BG34" s="1574"/>
      <c r="BH34" s="1574"/>
      <c r="BI34" s="1574"/>
      <c r="BJ34" s="1574"/>
      <c r="BK34" s="1574"/>
      <c r="BL34" s="1574"/>
      <c r="BM34" s="1574"/>
      <c r="BN34" s="1574"/>
      <c r="BO34" s="1574"/>
      <c r="BP34" s="1574"/>
      <c r="BQ34" s="1574"/>
      <c r="BR34" s="1574"/>
      <c r="BS34" s="1574"/>
      <c r="BT34" s="1574"/>
      <c r="BU34" s="1574"/>
      <c r="BV34" s="1574"/>
      <c r="BW34" s="1574"/>
      <c r="BX34" s="1574"/>
    </row>
    <row r="35" spans="3:76" ht="30" customHeight="1">
      <c r="C35" s="230"/>
      <c r="D35" s="1575" t="s">
        <v>2519</v>
      </c>
      <c r="E35" s="1575"/>
      <c r="F35" s="1575"/>
      <c r="G35" s="1575"/>
      <c r="H35" s="1575"/>
      <c r="I35" s="1575"/>
      <c r="J35" s="1576"/>
      <c r="K35" s="231"/>
      <c r="L35" s="1577" t="str">
        <f>第1号!$G$36</f>
        <v/>
      </c>
      <c r="M35" s="1592"/>
      <c r="N35" s="1592"/>
      <c r="O35" s="1592"/>
      <c r="P35" s="1592"/>
      <c r="Q35" s="1578">
        <f>第1号!$L$36</f>
        <v>0</v>
      </c>
      <c r="R35" s="1593"/>
      <c r="S35" s="1593"/>
      <c r="T35" s="1593"/>
      <c r="U35" s="1579" t="str">
        <f>第1号!$P$36</f>
        <v>　</v>
      </c>
      <c r="V35" s="1579"/>
      <c r="W35" s="1211"/>
      <c r="X35" s="1212"/>
      <c r="AA35" s="220"/>
      <c r="BC35" s="230"/>
      <c r="BD35" s="1575" t="s">
        <v>2519</v>
      </c>
      <c r="BE35" s="1575"/>
      <c r="BF35" s="1575"/>
      <c r="BG35" s="1575"/>
      <c r="BH35" s="1575"/>
      <c r="BI35" s="1575"/>
      <c r="BJ35" s="1576"/>
      <c r="BK35" s="231"/>
      <c r="BL35" s="1577" t="str">
        <f>第1号!$G$36</f>
        <v/>
      </c>
      <c r="BM35" s="1592"/>
      <c r="BN35" s="1592"/>
      <c r="BO35" s="1592"/>
      <c r="BP35" s="1592"/>
      <c r="BQ35" s="1578">
        <f>第1号!$L$36</f>
        <v>0</v>
      </c>
      <c r="BR35" s="1593"/>
      <c r="BS35" s="1593"/>
      <c r="BT35" s="1593"/>
      <c r="BU35" s="1579" t="str">
        <f>第1号!$P$36</f>
        <v>　</v>
      </c>
      <c r="BV35" s="1579"/>
      <c r="BW35" s="1211"/>
      <c r="BX35" s="1212"/>
    </row>
    <row r="36" spans="3:76" ht="2.25" customHeight="1">
      <c r="C36" s="232"/>
      <c r="D36" s="219"/>
      <c r="E36" s="219"/>
      <c r="F36" s="219"/>
      <c r="G36" s="219"/>
      <c r="H36" s="219"/>
      <c r="I36" s="219"/>
      <c r="J36" s="233"/>
      <c r="K36" s="232"/>
      <c r="L36" s="234"/>
      <c r="M36" s="234"/>
      <c r="N36" s="234"/>
      <c r="O36" s="225"/>
      <c r="P36" s="235"/>
      <c r="Q36" s="226"/>
      <c r="R36" s="236"/>
      <c r="S36" s="226"/>
      <c r="T36" s="225"/>
      <c r="U36" s="226"/>
      <c r="V36" s="236"/>
      <c r="W36" s="219"/>
      <c r="X36" s="254"/>
      <c r="AA36" s="220"/>
      <c r="BC36" s="232"/>
      <c r="BD36" s="219"/>
      <c r="BE36" s="219"/>
      <c r="BF36" s="219"/>
      <c r="BG36" s="219"/>
      <c r="BH36" s="219"/>
      <c r="BI36" s="219"/>
      <c r="BJ36" s="233"/>
      <c r="BK36" s="232"/>
      <c r="BL36" s="234"/>
      <c r="BM36" s="234"/>
      <c r="BN36" s="234"/>
      <c r="BO36" s="225"/>
      <c r="BP36" s="235"/>
      <c r="BQ36" s="226"/>
      <c r="BR36" s="236"/>
      <c r="BS36" s="226"/>
      <c r="BT36" s="225"/>
      <c r="BU36" s="226"/>
      <c r="BV36" s="236"/>
      <c r="BW36" s="219"/>
      <c r="BX36" s="254"/>
    </row>
    <row r="37" spans="3:76" ht="21" customHeight="1">
      <c r="C37" s="232"/>
      <c r="D37" s="1565" t="s">
        <v>2520</v>
      </c>
      <c r="E37" s="1565"/>
      <c r="F37" s="1565"/>
      <c r="G37" s="1565"/>
      <c r="H37" s="1565"/>
      <c r="I37" s="1565"/>
      <c r="J37" s="1566"/>
      <c r="K37" s="219"/>
      <c r="L37" s="237" t="s">
        <v>2521</v>
      </c>
      <c r="M37" s="1567">
        <f>基本情報!$B$82</f>
        <v>0</v>
      </c>
      <c r="N37" s="1567"/>
      <c r="O37" s="1567"/>
      <c r="P37" s="1567"/>
      <c r="Q37" s="238" t="s">
        <v>2522</v>
      </c>
      <c r="R37" s="238"/>
      <c r="S37" s="238"/>
      <c r="T37" s="238"/>
      <c r="U37" s="238"/>
      <c r="V37" s="238"/>
      <c r="W37" s="238"/>
      <c r="X37" s="255"/>
      <c r="AA37" s="220"/>
      <c r="BC37" s="232"/>
      <c r="BD37" s="1565" t="s">
        <v>2520</v>
      </c>
      <c r="BE37" s="1565"/>
      <c r="BF37" s="1565"/>
      <c r="BG37" s="1565"/>
      <c r="BH37" s="1565"/>
      <c r="BI37" s="1565"/>
      <c r="BJ37" s="1566"/>
      <c r="BK37" s="219"/>
      <c r="BL37" s="237" t="s">
        <v>2521</v>
      </c>
      <c r="BM37" s="1567">
        <f>基本情報!$B$82</f>
        <v>0</v>
      </c>
      <c r="BN37" s="1567"/>
      <c r="BO37" s="1567"/>
      <c r="BP37" s="1567"/>
      <c r="BQ37" s="238" t="s">
        <v>2522</v>
      </c>
      <c r="BR37" s="238"/>
      <c r="BS37" s="238"/>
      <c r="BT37" s="238"/>
      <c r="BU37" s="238"/>
      <c r="BV37" s="238"/>
      <c r="BW37" s="238"/>
      <c r="BX37" s="255"/>
    </row>
    <row r="38" spans="3:76" ht="45.6" customHeight="1">
      <c r="C38" s="256"/>
      <c r="D38" s="1568" t="s">
        <v>2553</v>
      </c>
      <c r="E38" s="1568"/>
      <c r="F38" s="1568"/>
      <c r="G38" s="1568"/>
      <c r="H38" s="1568"/>
      <c r="I38" s="1568"/>
      <c r="J38" s="1569"/>
      <c r="K38" s="256"/>
      <c r="L38" s="1612"/>
      <c r="M38" s="1612"/>
      <c r="N38" s="1612"/>
      <c r="O38" s="1612"/>
      <c r="P38" s="1612"/>
      <c r="Q38" s="1612"/>
      <c r="R38" s="1612"/>
      <c r="S38" s="1612"/>
      <c r="T38" s="1612"/>
      <c r="U38" s="1612"/>
      <c r="V38" s="1612"/>
      <c r="W38" s="1612"/>
      <c r="X38" s="1613"/>
      <c r="BC38" s="256"/>
      <c r="BD38" s="1568" t="s">
        <v>2553</v>
      </c>
      <c r="BE38" s="1568"/>
      <c r="BF38" s="1568"/>
      <c r="BG38" s="1568"/>
      <c r="BH38" s="1568"/>
      <c r="BI38" s="1568"/>
      <c r="BJ38" s="1569"/>
      <c r="BK38" s="256"/>
      <c r="BL38" s="1612"/>
      <c r="BM38" s="1612"/>
      <c r="BN38" s="1612"/>
      <c r="BO38" s="1612"/>
      <c r="BP38" s="1612"/>
      <c r="BQ38" s="1612"/>
      <c r="BR38" s="1612"/>
      <c r="BS38" s="1612"/>
      <c r="BT38" s="1612"/>
      <c r="BU38" s="1612"/>
      <c r="BV38" s="1612"/>
      <c r="BW38" s="1612"/>
      <c r="BX38" s="1613"/>
    </row>
    <row r="39" spans="3:76" ht="45.6" customHeight="1">
      <c r="C39" s="256"/>
      <c r="D39" s="1568" t="s">
        <v>2554</v>
      </c>
      <c r="E39" s="1568"/>
      <c r="F39" s="1568"/>
      <c r="G39" s="1568"/>
      <c r="H39" s="1568"/>
      <c r="I39" s="1568"/>
      <c r="J39" s="1569"/>
      <c r="K39" s="258"/>
      <c r="L39" s="1595"/>
      <c r="M39" s="1595"/>
      <c r="N39" s="1595"/>
      <c r="O39" s="1595"/>
      <c r="P39" s="1595"/>
      <c r="Q39" s="1595"/>
      <c r="R39" s="1595"/>
      <c r="S39" s="1595"/>
      <c r="T39" s="1595"/>
      <c r="U39" s="1595"/>
      <c r="V39" s="1595"/>
      <c r="W39" s="1595"/>
      <c r="X39" s="1596"/>
      <c r="BC39" s="256"/>
      <c r="BD39" s="1568" t="s">
        <v>2554</v>
      </c>
      <c r="BE39" s="1568"/>
      <c r="BF39" s="1568"/>
      <c r="BG39" s="1568"/>
      <c r="BH39" s="1568"/>
      <c r="BI39" s="1568"/>
      <c r="BJ39" s="1569"/>
      <c r="BK39" s="258"/>
      <c r="BL39" s="1595"/>
      <c r="BM39" s="1595"/>
      <c r="BN39" s="1595"/>
      <c r="BO39" s="1595"/>
      <c r="BP39" s="1595"/>
      <c r="BQ39" s="1595"/>
      <c r="BR39" s="1595"/>
      <c r="BS39" s="1595"/>
      <c r="BT39" s="1595"/>
      <c r="BU39" s="1595"/>
      <c r="BV39" s="1595"/>
      <c r="BW39" s="1595"/>
      <c r="BX39" s="1596"/>
    </row>
    <row r="40" spans="3:76" ht="45.6" customHeight="1">
      <c r="C40" s="256"/>
      <c r="D40" s="1568" t="s">
        <v>2555</v>
      </c>
      <c r="E40" s="1568"/>
      <c r="F40" s="1568"/>
      <c r="G40" s="1568"/>
      <c r="H40" s="1568"/>
      <c r="I40" s="1568"/>
      <c r="J40" s="1569"/>
      <c r="K40" s="258"/>
      <c r="L40" s="1595"/>
      <c r="M40" s="1595"/>
      <c r="N40" s="1595"/>
      <c r="O40" s="1595"/>
      <c r="P40" s="1595"/>
      <c r="Q40" s="1595"/>
      <c r="R40" s="1595"/>
      <c r="S40" s="1595"/>
      <c r="T40" s="1595"/>
      <c r="U40" s="1595"/>
      <c r="V40" s="1595"/>
      <c r="W40" s="1595"/>
      <c r="X40" s="1596"/>
      <c r="BC40" s="256"/>
      <c r="BD40" s="1568" t="s">
        <v>2555</v>
      </c>
      <c r="BE40" s="1568"/>
      <c r="BF40" s="1568"/>
      <c r="BG40" s="1568"/>
      <c r="BH40" s="1568"/>
      <c r="BI40" s="1568"/>
      <c r="BJ40" s="1569"/>
      <c r="BK40" s="258"/>
      <c r="BL40" s="1595"/>
      <c r="BM40" s="1595"/>
      <c r="BN40" s="1595"/>
      <c r="BO40" s="1595"/>
      <c r="BP40" s="1595"/>
      <c r="BQ40" s="1595"/>
      <c r="BR40" s="1595"/>
      <c r="BS40" s="1595"/>
      <c r="BT40" s="1595"/>
      <c r="BU40" s="1595"/>
      <c r="BV40" s="1595"/>
      <c r="BW40" s="1595"/>
      <c r="BX40" s="1596"/>
    </row>
    <row r="41" spans="3:76" ht="45.6" customHeight="1">
      <c r="C41" s="256"/>
      <c r="D41" s="1610" t="s">
        <v>2556</v>
      </c>
      <c r="E41" s="1610"/>
      <c r="F41" s="1610"/>
      <c r="G41" s="1610"/>
      <c r="H41" s="1610"/>
      <c r="I41" s="1610"/>
      <c r="J41" s="1611"/>
      <c r="K41" s="258"/>
      <c r="L41" s="1568" t="s">
        <v>2762</v>
      </c>
      <c r="M41" s="1568"/>
      <c r="N41" s="1568"/>
      <c r="O41" s="1568"/>
      <c r="P41" s="1568"/>
      <c r="Q41" s="1568"/>
      <c r="R41" s="1568"/>
      <c r="S41" s="1568"/>
      <c r="T41" s="1568"/>
      <c r="U41" s="1568"/>
      <c r="V41" s="1568"/>
      <c r="W41" s="1568"/>
      <c r="X41" s="1569"/>
      <c r="BC41" s="256"/>
      <c r="BD41" s="1610" t="s">
        <v>2556</v>
      </c>
      <c r="BE41" s="1610"/>
      <c r="BF41" s="1610"/>
      <c r="BG41" s="1610"/>
      <c r="BH41" s="1610"/>
      <c r="BI41" s="1610"/>
      <c r="BJ41" s="1611"/>
      <c r="BK41" s="258"/>
      <c r="BL41" s="1568" t="s">
        <v>2762</v>
      </c>
      <c r="BM41" s="1568"/>
      <c r="BN41" s="1568"/>
      <c r="BO41" s="1568"/>
      <c r="BP41" s="1568"/>
      <c r="BQ41" s="1568"/>
      <c r="BR41" s="1568"/>
      <c r="BS41" s="1568"/>
      <c r="BT41" s="1568"/>
      <c r="BU41" s="1568"/>
      <c r="BV41" s="1568"/>
      <c r="BW41" s="1568"/>
      <c r="BX41" s="1569"/>
    </row>
    <row r="42" spans="3:76" ht="18" customHeight="1">
      <c r="C42" s="247"/>
      <c r="D42" s="265" t="s">
        <v>2557</v>
      </c>
      <c r="E42" s="231"/>
      <c r="F42" s="231"/>
      <c r="G42" s="231"/>
      <c r="H42" s="231"/>
      <c r="I42" s="231"/>
      <c r="J42" s="231"/>
      <c r="K42" s="231"/>
      <c r="L42" s="231"/>
      <c r="M42" s="231"/>
      <c r="N42" s="231"/>
      <c r="O42" s="231"/>
      <c r="P42" s="231"/>
      <c r="Q42" s="231"/>
      <c r="R42" s="231"/>
      <c r="S42" s="247"/>
      <c r="T42" s="231"/>
      <c r="U42" s="220"/>
      <c r="V42" s="239"/>
      <c r="W42" s="239"/>
      <c r="X42" s="239"/>
      <c r="BC42" s="247"/>
      <c r="BD42" s="265" t="s">
        <v>2557</v>
      </c>
      <c r="BE42" s="231"/>
      <c r="BF42" s="231"/>
      <c r="BG42" s="231"/>
      <c r="BH42" s="231"/>
      <c r="BI42" s="231"/>
      <c r="BJ42" s="231"/>
      <c r="BK42" s="231"/>
      <c r="BL42" s="231"/>
      <c r="BM42" s="231"/>
      <c r="BN42" s="231"/>
      <c r="BO42" s="231"/>
      <c r="BP42" s="231"/>
      <c r="BQ42" s="231"/>
      <c r="BR42" s="231"/>
      <c r="BS42" s="247"/>
      <c r="BT42" s="231"/>
      <c r="BU42" s="220"/>
      <c r="BV42" s="239"/>
      <c r="BW42" s="239"/>
      <c r="BX42" s="239"/>
    </row>
    <row r="43" spans="3:76" ht="13.5" customHeight="1">
      <c r="T43" s="222"/>
      <c r="X43" s="248"/>
      <c r="BT43" s="222"/>
      <c r="BX43" s="248"/>
    </row>
  </sheetData>
  <sheetProtection algorithmName="SHA-512" hashValue="8ctFSH6wj9zNu6GSEJD9rLDtNFbvreXEp6K838ti+pwR1iEvrJYPNuheG/PZd9zXXr4q1faPFE+RLqqUb80QYA==" saltValue="tlvtQh7PQA7iMh/HTBVP7Q==" spinCount="100000" sheet="1" formatCells="0" selectLockedCells="1"/>
  <mergeCells count="90">
    <mergeCell ref="D41:J41"/>
    <mergeCell ref="L41:X41"/>
    <mergeCell ref="D38:J38"/>
    <mergeCell ref="L38:X38"/>
    <mergeCell ref="D39:J39"/>
    <mergeCell ref="L39:X39"/>
    <mergeCell ref="D40:J40"/>
    <mergeCell ref="L40:X40"/>
    <mergeCell ref="C33:X33"/>
    <mergeCell ref="C34:X34"/>
    <mergeCell ref="D35:J35"/>
    <mergeCell ref="D37:J37"/>
    <mergeCell ref="M37:P37"/>
    <mergeCell ref="L35:P35"/>
    <mergeCell ref="Q35:T35"/>
    <mergeCell ref="U35:X35"/>
    <mergeCell ref="C30:X30"/>
    <mergeCell ref="D32:E32"/>
    <mergeCell ref="K32:L32"/>
    <mergeCell ref="M32:O32"/>
    <mergeCell ref="P32:Q32"/>
    <mergeCell ref="R32:X32"/>
    <mergeCell ref="N26:O26"/>
    <mergeCell ref="P26:X26"/>
    <mergeCell ref="N28:O28"/>
    <mergeCell ref="P28:S28"/>
    <mergeCell ref="T28:X28"/>
    <mergeCell ref="N20:O20"/>
    <mergeCell ref="P20:X20"/>
    <mergeCell ref="N22:O22"/>
    <mergeCell ref="P22:S22"/>
    <mergeCell ref="T22:X22"/>
    <mergeCell ref="N6:O6"/>
    <mergeCell ref="P6:X6"/>
    <mergeCell ref="N8:O8"/>
    <mergeCell ref="P8:X8"/>
    <mergeCell ref="R3:S3"/>
    <mergeCell ref="N10:O10"/>
    <mergeCell ref="P10:S10"/>
    <mergeCell ref="T10:X10"/>
    <mergeCell ref="P16:S16"/>
    <mergeCell ref="T16:X16"/>
    <mergeCell ref="N14:O14"/>
    <mergeCell ref="P14:X14"/>
    <mergeCell ref="N16:O16"/>
    <mergeCell ref="BR3:BS3"/>
    <mergeCell ref="BN6:BO6"/>
    <mergeCell ref="BP6:BX6"/>
    <mergeCell ref="BN8:BO8"/>
    <mergeCell ref="BP8:BX8"/>
    <mergeCell ref="BN10:BO10"/>
    <mergeCell ref="BP10:BS10"/>
    <mergeCell ref="BT10:BX10"/>
    <mergeCell ref="BN14:BO14"/>
    <mergeCell ref="BP14:BX14"/>
    <mergeCell ref="BN16:BO16"/>
    <mergeCell ref="BP16:BS16"/>
    <mergeCell ref="BT16:BX16"/>
    <mergeCell ref="BN20:BO20"/>
    <mergeCell ref="BP20:BX20"/>
    <mergeCell ref="BN22:BO22"/>
    <mergeCell ref="BP22:BS22"/>
    <mergeCell ref="BT22:BX22"/>
    <mergeCell ref="BN26:BO26"/>
    <mergeCell ref="BP26:BX26"/>
    <mergeCell ref="BN28:BO28"/>
    <mergeCell ref="BP28:BS28"/>
    <mergeCell ref="BT28:BX28"/>
    <mergeCell ref="BC30:BX30"/>
    <mergeCell ref="BD32:BE32"/>
    <mergeCell ref="BK32:BL32"/>
    <mergeCell ref="BM32:BO32"/>
    <mergeCell ref="BP32:BQ32"/>
    <mergeCell ref="BR32:BX32"/>
    <mergeCell ref="BC33:BX33"/>
    <mergeCell ref="BC34:BX34"/>
    <mergeCell ref="BD35:BJ35"/>
    <mergeCell ref="BL35:BP35"/>
    <mergeCell ref="BQ35:BT35"/>
    <mergeCell ref="BU35:BX35"/>
    <mergeCell ref="BD40:BJ40"/>
    <mergeCell ref="BL40:BX40"/>
    <mergeCell ref="BD41:BJ41"/>
    <mergeCell ref="BL41:BX41"/>
    <mergeCell ref="BD37:BJ37"/>
    <mergeCell ref="BM37:BP37"/>
    <mergeCell ref="BD38:BJ38"/>
    <mergeCell ref="BL38:BX38"/>
    <mergeCell ref="BD39:BJ39"/>
    <mergeCell ref="BL39:BX39"/>
  </mergeCells>
  <phoneticPr fontId="64"/>
  <pageMargins left="0.70866141732283472" right="0.70866141732283472" top="0.74803149606299213" bottom="0.74803149606299213" header="0.31496062992125984" footer="0.31496062992125984"/>
  <pageSetup paperSize="9" orientation="portrait" blackAndWhite="1"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1A00-000000000000}">
          <x14:formula1>
            <xm:f>基本情報!$L$79:$L$109</xm:f>
          </x14:formula1>
          <xm:sqref>W3 BW3</xm:sqref>
        </x14:dataValidation>
        <x14:dataValidation type="list" allowBlank="1" showInputMessage="1" showErrorMessage="1" xr:uid="{00000000-0002-0000-1A00-000001000000}">
          <x14:formula1>
            <xm:f>基本情報!$K$79:$K$90</xm:f>
          </x14:formula1>
          <xm:sqref>U3 BU3</xm:sqref>
        </x14:dataValidation>
        <x14:dataValidation type="list" allowBlank="1" showInputMessage="1" showErrorMessage="1" xr:uid="{00000000-0002-0000-1A00-000002000000}">
          <x14:formula1>
            <xm:f>基本情報!$J$79:$J$81</xm:f>
          </x14:formula1>
          <xm:sqref>R3:S3 BR3:BS3</xm:sqref>
        </x14:dataValidation>
      </x14:dataValidations>
    </ext>
  </extLs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39">
    <tabColor rgb="FFFFFF00"/>
  </sheetPr>
  <dimension ref="B1:BZ47"/>
  <sheetViews>
    <sheetView showGridLines="0" showZeros="0" view="pageBreakPreview" topLeftCell="A19" zoomScaleNormal="100" zoomScaleSheetLayoutView="100" workbookViewId="0">
      <selection activeCell="BK44" sqref="BK44:BQ44"/>
    </sheetView>
  </sheetViews>
  <sheetFormatPr defaultRowHeight="13.2"/>
  <cols>
    <col min="1" max="1" width="2.109375" style="220" customWidth="1"/>
    <col min="2" max="2" width="2.33203125" style="220" customWidth="1"/>
    <col min="3" max="3" width="1.109375" style="220" customWidth="1"/>
    <col min="4" max="4" width="5.6640625" style="220" customWidth="1"/>
    <col min="5" max="5" width="3.6640625" style="220" customWidth="1"/>
    <col min="6" max="6" width="2.6640625" style="220" customWidth="1"/>
    <col min="7" max="7" width="3.6640625" style="220" customWidth="1"/>
    <col min="8" max="8" width="2.6640625" style="220" customWidth="1"/>
    <col min="9" max="9" width="3.6640625" style="220" customWidth="1"/>
    <col min="10" max="10" width="4.6640625" style="220" customWidth="1"/>
    <col min="11" max="11" width="1.21875" style="220" customWidth="1"/>
    <col min="12" max="12" width="3.109375" style="220" customWidth="1"/>
    <col min="13" max="13" width="4.44140625" style="220" customWidth="1"/>
    <col min="14" max="14" width="3.6640625" style="220" customWidth="1"/>
    <col min="15" max="15" width="5.6640625" style="220" customWidth="1"/>
    <col min="16" max="16" width="3.6640625" style="220" customWidth="1"/>
    <col min="17" max="17" width="4.6640625" style="220" customWidth="1"/>
    <col min="18" max="20" width="3.6640625" style="220" customWidth="1"/>
    <col min="21" max="24" width="3.6640625" style="221" customWidth="1"/>
    <col min="25" max="25" width="2.21875" style="221" customWidth="1"/>
    <col min="26" max="27" width="2.109375" style="221" customWidth="1"/>
    <col min="28" max="28" width="7.21875" style="220" hidden="1" customWidth="1"/>
    <col min="29" max="51" width="0" style="220" hidden="1" customWidth="1"/>
    <col min="52" max="52" width="13.6640625" style="220" customWidth="1"/>
    <col min="53" max="53" width="2.109375" style="220" customWidth="1"/>
    <col min="54" max="54" width="2.33203125" style="220" customWidth="1"/>
    <col min="55" max="55" width="1.109375" style="220" customWidth="1"/>
    <col min="56" max="56" width="5.6640625" style="220" customWidth="1"/>
    <col min="57" max="57" width="3.6640625" style="220" customWidth="1"/>
    <col min="58" max="58" width="2.6640625" style="220" customWidth="1"/>
    <col min="59" max="59" width="3.6640625" style="220" customWidth="1"/>
    <col min="60" max="60" width="2.6640625" style="220" customWidth="1"/>
    <col min="61" max="61" width="3.6640625" style="220" customWidth="1"/>
    <col min="62" max="62" width="4.6640625" style="220" customWidth="1"/>
    <col min="63" max="63" width="1.21875" style="220" customWidth="1"/>
    <col min="64" max="64" width="3.109375" style="220" customWidth="1"/>
    <col min="65" max="65" width="4.44140625" style="220" customWidth="1"/>
    <col min="66" max="66" width="3.6640625" style="220" customWidth="1"/>
    <col min="67" max="67" width="5.6640625" style="220" customWidth="1"/>
    <col min="68" max="68" width="3.6640625" style="220" customWidth="1"/>
    <col min="69" max="69" width="4.6640625" style="220" customWidth="1"/>
    <col min="70" max="72" width="3.6640625" style="220" customWidth="1"/>
    <col min="73" max="76" width="3.6640625" style="221" customWidth="1"/>
    <col min="77" max="77" width="2.21875" style="221" customWidth="1"/>
    <col min="78" max="78" width="2.109375" style="221" customWidth="1"/>
    <col min="79" max="289" width="8.88671875" style="220"/>
    <col min="290" max="290" width="2.44140625" style="220" customWidth="1"/>
    <col min="291" max="291" width="2.33203125" style="220" customWidth="1"/>
    <col min="292" max="292" width="1.109375" style="220" customWidth="1"/>
    <col min="293" max="293" width="22.6640625" style="220" customWidth="1"/>
    <col min="294" max="294" width="1.21875" style="220" customWidth="1"/>
    <col min="295" max="296" width="11.77734375" style="220" customWidth="1"/>
    <col min="297" max="297" width="1.77734375" style="220" customWidth="1"/>
    <col min="298" max="298" width="6.88671875" style="220" customWidth="1"/>
    <col min="299" max="299" width="4.44140625" style="220" customWidth="1"/>
    <col min="300" max="300" width="3.6640625" style="220" customWidth="1"/>
    <col min="301" max="301" width="0.77734375" style="220" customWidth="1"/>
    <col min="302" max="302" width="3.33203125" style="220" customWidth="1"/>
    <col min="303" max="303" width="3.6640625" style="220" customWidth="1"/>
    <col min="304" max="304" width="3" style="220" customWidth="1"/>
    <col min="305" max="305" width="3.6640625" style="220" customWidth="1"/>
    <col min="306" max="306" width="3.109375" style="220" customWidth="1"/>
    <col min="307" max="307" width="1.88671875" style="220" customWidth="1"/>
    <col min="308" max="309" width="2.21875" style="220" customWidth="1"/>
    <col min="310" max="310" width="7.21875" style="220" customWidth="1"/>
    <col min="311" max="545" width="8.88671875" style="220"/>
    <col min="546" max="546" width="2.44140625" style="220" customWidth="1"/>
    <col min="547" max="547" width="2.33203125" style="220" customWidth="1"/>
    <col min="548" max="548" width="1.109375" style="220" customWidth="1"/>
    <col min="549" max="549" width="22.6640625" style="220" customWidth="1"/>
    <col min="550" max="550" width="1.21875" style="220" customWidth="1"/>
    <col min="551" max="552" width="11.77734375" style="220" customWidth="1"/>
    <col min="553" max="553" width="1.77734375" style="220" customWidth="1"/>
    <col min="554" max="554" width="6.88671875" style="220" customWidth="1"/>
    <col min="555" max="555" width="4.44140625" style="220" customWidth="1"/>
    <col min="556" max="556" width="3.6640625" style="220" customWidth="1"/>
    <col min="557" max="557" width="0.77734375" style="220" customWidth="1"/>
    <col min="558" max="558" width="3.33203125" style="220" customWidth="1"/>
    <col min="559" max="559" width="3.6640625" style="220" customWidth="1"/>
    <col min="560" max="560" width="3" style="220" customWidth="1"/>
    <col min="561" max="561" width="3.6640625" style="220" customWidth="1"/>
    <col min="562" max="562" width="3.109375" style="220" customWidth="1"/>
    <col min="563" max="563" width="1.88671875" style="220" customWidth="1"/>
    <col min="564" max="565" width="2.21875" style="220" customWidth="1"/>
    <col min="566" max="566" width="7.21875" style="220" customWidth="1"/>
    <col min="567" max="801" width="8.88671875" style="220"/>
    <col min="802" max="802" width="2.44140625" style="220" customWidth="1"/>
    <col min="803" max="803" width="2.33203125" style="220" customWidth="1"/>
    <col min="804" max="804" width="1.109375" style="220" customWidth="1"/>
    <col min="805" max="805" width="22.6640625" style="220" customWidth="1"/>
    <col min="806" max="806" width="1.21875" style="220" customWidth="1"/>
    <col min="807" max="808" width="11.77734375" style="220" customWidth="1"/>
    <col min="809" max="809" width="1.77734375" style="220" customWidth="1"/>
    <col min="810" max="810" width="6.88671875" style="220" customWidth="1"/>
    <col min="811" max="811" width="4.44140625" style="220" customWidth="1"/>
    <col min="812" max="812" width="3.6640625" style="220" customWidth="1"/>
    <col min="813" max="813" width="0.77734375" style="220" customWidth="1"/>
    <col min="814" max="814" width="3.33203125" style="220" customWidth="1"/>
    <col min="815" max="815" width="3.6640625" style="220" customWidth="1"/>
    <col min="816" max="816" width="3" style="220" customWidth="1"/>
    <col min="817" max="817" width="3.6640625" style="220" customWidth="1"/>
    <col min="818" max="818" width="3.109375" style="220" customWidth="1"/>
    <col min="819" max="819" width="1.88671875" style="220" customWidth="1"/>
    <col min="820" max="821" width="2.21875" style="220" customWidth="1"/>
    <col min="822" max="822" width="7.21875" style="220" customWidth="1"/>
    <col min="823" max="1057" width="8.88671875" style="220"/>
    <col min="1058" max="1058" width="2.44140625" style="220" customWidth="1"/>
    <col min="1059" max="1059" width="2.33203125" style="220" customWidth="1"/>
    <col min="1060" max="1060" width="1.109375" style="220" customWidth="1"/>
    <col min="1061" max="1061" width="22.6640625" style="220" customWidth="1"/>
    <col min="1062" max="1062" width="1.21875" style="220" customWidth="1"/>
    <col min="1063" max="1064" width="11.77734375" style="220" customWidth="1"/>
    <col min="1065" max="1065" width="1.77734375" style="220" customWidth="1"/>
    <col min="1066" max="1066" width="6.88671875" style="220" customWidth="1"/>
    <col min="1067" max="1067" width="4.44140625" style="220" customWidth="1"/>
    <col min="1068" max="1068" width="3.6640625" style="220" customWidth="1"/>
    <col min="1069" max="1069" width="0.77734375" style="220" customWidth="1"/>
    <col min="1070" max="1070" width="3.33203125" style="220" customWidth="1"/>
    <col min="1071" max="1071" width="3.6640625" style="220" customWidth="1"/>
    <col min="1072" max="1072" width="3" style="220" customWidth="1"/>
    <col min="1073" max="1073" width="3.6640625" style="220" customWidth="1"/>
    <col min="1074" max="1074" width="3.109375" style="220" customWidth="1"/>
    <col min="1075" max="1075" width="1.88671875" style="220" customWidth="1"/>
    <col min="1076" max="1077" width="2.21875" style="220" customWidth="1"/>
    <col min="1078" max="1078" width="7.21875" style="220" customWidth="1"/>
    <col min="1079" max="1313" width="8.88671875" style="220"/>
    <col min="1314" max="1314" width="2.44140625" style="220" customWidth="1"/>
    <col min="1315" max="1315" width="2.33203125" style="220" customWidth="1"/>
    <col min="1316" max="1316" width="1.109375" style="220" customWidth="1"/>
    <col min="1317" max="1317" width="22.6640625" style="220" customWidth="1"/>
    <col min="1318" max="1318" width="1.21875" style="220" customWidth="1"/>
    <col min="1319" max="1320" width="11.77734375" style="220" customWidth="1"/>
    <col min="1321" max="1321" width="1.77734375" style="220" customWidth="1"/>
    <col min="1322" max="1322" width="6.88671875" style="220" customWidth="1"/>
    <col min="1323" max="1323" width="4.44140625" style="220" customWidth="1"/>
    <col min="1324" max="1324" width="3.6640625" style="220" customWidth="1"/>
    <col min="1325" max="1325" width="0.77734375" style="220" customWidth="1"/>
    <col min="1326" max="1326" width="3.33203125" style="220" customWidth="1"/>
    <col min="1327" max="1327" width="3.6640625" style="220" customWidth="1"/>
    <col min="1328" max="1328" width="3" style="220" customWidth="1"/>
    <col min="1329" max="1329" width="3.6640625" style="220" customWidth="1"/>
    <col min="1330" max="1330" width="3.109375" style="220" customWidth="1"/>
    <col min="1331" max="1331" width="1.88671875" style="220" customWidth="1"/>
    <col min="1332" max="1333" width="2.21875" style="220" customWidth="1"/>
    <col min="1334" max="1334" width="7.21875" style="220" customWidth="1"/>
    <col min="1335" max="1569" width="8.88671875" style="220"/>
    <col min="1570" max="1570" width="2.44140625" style="220" customWidth="1"/>
    <col min="1571" max="1571" width="2.33203125" style="220" customWidth="1"/>
    <col min="1572" max="1572" width="1.109375" style="220" customWidth="1"/>
    <col min="1573" max="1573" width="22.6640625" style="220" customWidth="1"/>
    <col min="1574" max="1574" width="1.21875" style="220" customWidth="1"/>
    <col min="1575" max="1576" width="11.77734375" style="220" customWidth="1"/>
    <col min="1577" max="1577" width="1.77734375" style="220" customWidth="1"/>
    <col min="1578" max="1578" width="6.88671875" style="220" customWidth="1"/>
    <col min="1579" max="1579" width="4.44140625" style="220" customWidth="1"/>
    <col min="1580" max="1580" width="3.6640625" style="220" customWidth="1"/>
    <col min="1581" max="1581" width="0.77734375" style="220" customWidth="1"/>
    <col min="1582" max="1582" width="3.33203125" style="220" customWidth="1"/>
    <col min="1583" max="1583" width="3.6640625" style="220" customWidth="1"/>
    <col min="1584" max="1584" width="3" style="220" customWidth="1"/>
    <col min="1585" max="1585" width="3.6640625" style="220" customWidth="1"/>
    <col min="1586" max="1586" width="3.109375" style="220" customWidth="1"/>
    <col min="1587" max="1587" width="1.88671875" style="220" customWidth="1"/>
    <col min="1588" max="1589" width="2.21875" style="220" customWidth="1"/>
    <col min="1590" max="1590" width="7.21875" style="220" customWidth="1"/>
    <col min="1591" max="1825" width="8.88671875" style="220"/>
    <col min="1826" max="1826" width="2.44140625" style="220" customWidth="1"/>
    <col min="1827" max="1827" width="2.33203125" style="220" customWidth="1"/>
    <col min="1828" max="1828" width="1.109375" style="220" customWidth="1"/>
    <col min="1829" max="1829" width="22.6640625" style="220" customWidth="1"/>
    <col min="1830" max="1830" width="1.21875" style="220" customWidth="1"/>
    <col min="1831" max="1832" width="11.77734375" style="220" customWidth="1"/>
    <col min="1833" max="1833" width="1.77734375" style="220" customWidth="1"/>
    <col min="1834" max="1834" width="6.88671875" style="220" customWidth="1"/>
    <col min="1835" max="1835" width="4.44140625" style="220" customWidth="1"/>
    <col min="1836" max="1836" width="3.6640625" style="220" customWidth="1"/>
    <col min="1837" max="1837" width="0.77734375" style="220" customWidth="1"/>
    <col min="1838" max="1838" width="3.33203125" style="220" customWidth="1"/>
    <col min="1839" max="1839" width="3.6640625" style="220" customWidth="1"/>
    <col min="1840" max="1840" width="3" style="220" customWidth="1"/>
    <col min="1841" max="1841" width="3.6640625" style="220" customWidth="1"/>
    <col min="1842" max="1842" width="3.109375" style="220" customWidth="1"/>
    <col min="1843" max="1843" width="1.88671875" style="220" customWidth="1"/>
    <col min="1844" max="1845" width="2.21875" style="220" customWidth="1"/>
    <col min="1846" max="1846" width="7.21875" style="220" customWidth="1"/>
    <col min="1847" max="2081" width="8.88671875" style="220"/>
    <col min="2082" max="2082" width="2.44140625" style="220" customWidth="1"/>
    <col min="2083" max="2083" width="2.33203125" style="220" customWidth="1"/>
    <col min="2084" max="2084" width="1.109375" style="220" customWidth="1"/>
    <col min="2085" max="2085" width="22.6640625" style="220" customWidth="1"/>
    <col min="2086" max="2086" width="1.21875" style="220" customWidth="1"/>
    <col min="2087" max="2088" width="11.77734375" style="220" customWidth="1"/>
    <col min="2089" max="2089" width="1.77734375" style="220" customWidth="1"/>
    <col min="2090" max="2090" width="6.88671875" style="220" customWidth="1"/>
    <col min="2091" max="2091" width="4.44140625" style="220" customWidth="1"/>
    <col min="2092" max="2092" width="3.6640625" style="220" customWidth="1"/>
    <col min="2093" max="2093" width="0.77734375" style="220" customWidth="1"/>
    <col min="2094" max="2094" width="3.33203125" style="220" customWidth="1"/>
    <col min="2095" max="2095" width="3.6640625" style="220" customWidth="1"/>
    <col min="2096" max="2096" width="3" style="220" customWidth="1"/>
    <col min="2097" max="2097" width="3.6640625" style="220" customWidth="1"/>
    <col min="2098" max="2098" width="3.109375" style="220" customWidth="1"/>
    <col min="2099" max="2099" width="1.88671875" style="220" customWidth="1"/>
    <col min="2100" max="2101" width="2.21875" style="220" customWidth="1"/>
    <col min="2102" max="2102" width="7.21875" style="220" customWidth="1"/>
    <col min="2103" max="2337" width="8.88671875" style="220"/>
    <col min="2338" max="2338" width="2.44140625" style="220" customWidth="1"/>
    <col min="2339" max="2339" width="2.33203125" style="220" customWidth="1"/>
    <col min="2340" max="2340" width="1.109375" style="220" customWidth="1"/>
    <col min="2341" max="2341" width="22.6640625" style="220" customWidth="1"/>
    <col min="2342" max="2342" width="1.21875" style="220" customWidth="1"/>
    <col min="2343" max="2344" width="11.77734375" style="220" customWidth="1"/>
    <col min="2345" max="2345" width="1.77734375" style="220" customWidth="1"/>
    <col min="2346" max="2346" width="6.88671875" style="220" customWidth="1"/>
    <col min="2347" max="2347" width="4.44140625" style="220" customWidth="1"/>
    <col min="2348" max="2348" width="3.6640625" style="220" customWidth="1"/>
    <col min="2349" max="2349" width="0.77734375" style="220" customWidth="1"/>
    <col min="2350" max="2350" width="3.33203125" style="220" customWidth="1"/>
    <col min="2351" max="2351" width="3.6640625" style="220" customWidth="1"/>
    <col min="2352" max="2352" width="3" style="220" customWidth="1"/>
    <col min="2353" max="2353" width="3.6640625" style="220" customWidth="1"/>
    <col min="2354" max="2354" width="3.109375" style="220" customWidth="1"/>
    <col min="2355" max="2355" width="1.88671875" style="220" customWidth="1"/>
    <col min="2356" max="2357" width="2.21875" style="220" customWidth="1"/>
    <col min="2358" max="2358" width="7.21875" style="220" customWidth="1"/>
    <col min="2359" max="2593" width="8.88671875" style="220"/>
    <col min="2594" max="2594" width="2.44140625" style="220" customWidth="1"/>
    <col min="2595" max="2595" width="2.33203125" style="220" customWidth="1"/>
    <col min="2596" max="2596" width="1.109375" style="220" customWidth="1"/>
    <col min="2597" max="2597" width="22.6640625" style="220" customWidth="1"/>
    <col min="2598" max="2598" width="1.21875" style="220" customWidth="1"/>
    <col min="2599" max="2600" width="11.77734375" style="220" customWidth="1"/>
    <col min="2601" max="2601" width="1.77734375" style="220" customWidth="1"/>
    <col min="2602" max="2602" width="6.88671875" style="220" customWidth="1"/>
    <col min="2603" max="2603" width="4.44140625" style="220" customWidth="1"/>
    <col min="2604" max="2604" width="3.6640625" style="220" customWidth="1"/>
    <col min="2605" max="2605" width="0.77734375" style="220" customWidth="1"/>
    <col min="2606" max="2606" width="3.33203125" style="220" customWidth="1"/>
    <col min="2607" max="2607" width="3.6640625" style="220" customWidth="1"/>
    <col min="2608" max="2608" width="3" style="220" customWidth="1"/>
    <col min="2609" max="2609" width="3.6640625" style="220" customWidth="1"/>
    <col min="2610" max="2610" width="3.109375" style="220" customWidth="1"/>
    <col min="2611" max="2611" width="1.88671875" style="220" customWidth="1"/>
    <col min="2612" max="2613" width="2.21875" style="220" customWidth="1"/>
    <col min="2614" max="2614" width="7.21875" style="220" customWidth="1"/>
    <col min="2615" max="2849" width="8.88671875" style="220"/>
    <col min="2850" max="2850" width="2.44140625" style="220" customWidth="1"/>
    <col min="2851" max="2851" width="2.33203125" style="220" customWidth="1"/>
    <col min="2852" max="2852" width="1.109375" style="220" customWidth="1"/>
    <col min="2853" max="2853" width="22.6640625" style="220" customWidth="1"/>
    <col min="2854" max="2854" width="1.21875" style="220" customWidth="1"/>
    <col min="2855" max="2856" width="11.77734375" style="220" customWidth="1"/>
    <col min="2857" max="2857" width="1.77734375" style="220" customWidth="1"/>
    <col min="2858" max="2858" width="6.88671875" style="220" customWidth="1"/>
    <col min="2859" max="2859" width="4.44140625" style="220" customWidth="1"/>
    <col min="2860" max="2860" width="3.6640625" style="220" customWidth="1"/>
    <col min="2861" max="2861" width="0.77734375" style="220" customWidth="1"/>
    <col min="2862" max="2862" width="3.33203125" style="220" customWidth="1"/>
    <col min="2863" max="2863" width="3.6640625" style="220" customWidth="1"/>
    <col min="2864" max="2864" width="3" style="220" customWidth="1"/>
    <col min="2865" max="2865" width="3.6640625" style="220" customWidth="1"/>
    <col min="2866" max="2866" width="3.109375" style="220" customWidth="1"/>
    <col min="2867" max="2867" width="1.88671875" style="220" customWidth="1"/>
    <col min="2868" max="2869" width="2.21875" style="220" customWidth="1"/>
    <col min="2870" max="2870" width="7.21875" style="220" customWidth="1"/>
    <col min="2871" max="3105" width="8.88671875" style="220"/>
    <col min="3106" max="3106" width="2.44140625" style="220" customWidth="1"/>
    <col min="3107" max="3107" width="2.33203125" style="220" customWidth="1"/>
    <col min="3108" max="3108" width="1.109375" style="220" customWidth="1"/>
    <col min="3109" max="3109" width="22.6640625" style="220" customWidth="1"/>
    <col min="3110" max="3110" width="1.21875" style="220" customWidth="1"/>
    <col min="3111" max="3112" width="11.77734375" style="220" customWidth="1"/>
    <col min="3113" max="3113" width="1.77734375" style="220" customWidth="1"/>
    <col min="3114" max="3114" width="6.88671875" style="220" customWidth="1"/>
    <col min="3115" max="3115" width="4.44140625" style="220" customWidth="1"/>
    <col min="3116" max="3116" width="3.6640625" style="220" customWidth="1"/>
    <col min="3117" max="3117" width="0.77734375" style="220" customWidth="1"/>
    <col min="3118" max="3118" width="3.33203125" style="220" customWidth="1"/>
    <col min="3119" max="3119" width="3.6640625" style="220" customWidth="1"/>
    <col min="3120" max="3120" width="3" style="220" customWidth="1"/>
    <col min="3121" max="3121" width="3.6640625" style="220" customWidth="1"/>
    <col min="3122" max="3122" width="3.109375" style="220" customWidth="1"/>
    <col min="3123" max="3123" width="1.88671875" style="220" customWidth="1"/>
    <col min="3124" max="3125" width="2.21875" style="220" customWidth="1"/>
    <col min="3126" max="3126" width="7.21875" style="220" customWidth="1"/>
    <col min="3127" max="3361" width="8.88671875" style="220"/>
    <col min="3362" max="3362" width="2.44140625" style="220" customWidth="1"/>
    <col min="3363" max="3363" width="2.33203125" style="220" customWidth="1"/>
    <col min="3364" max="3364" width="1.109375" style="220" customWidth="1"/>
    <col min="3365" max="3365" width="22.6640625" style="220" customWidth="1"/>
    <col min="3366" max="3366" width="1.21875" style="220" customWidth="1"/>
    <col min="3367" max="3368" width="11.77734375" style="220" customWidth="1"/>
    <col min="3369" max="3369" width="1.77734375" style="220" customWidth="1"/>
    <col min="3370" max="3370" width="6.88671875" style="220" customWidth="1"/>
    <col min="3371" max="3371" width="4.44140625" style="220" customWidth="1"/>
    <col min="3372" max="3372" width="3.6640625" style="220" customWidth="1"/>
    <col min="3373" max="3373" width="0.77734375" style="220" customWidth="1"/>
    <col min="3374" max="3374" width="3.33203125" style="220" customWidth="1"/>
    <col min="3375" max="3375" width="3.6640625" style="220" customWidth="1"/>
    <col min="3376" max="3376" width="3" style="220" customWidth="1"/>
    <col min="3377" max="3377" width="3.6640625" style="220" customWidth="1"/>
    <col min="3378" max="3378" width="3.109375" style="220" customWidth="1"/>
    <col min="3379" max="3379" width="1.88671875" style="220" customWidth="1"/>
    <col min="3380" max="3381" width="2.21875" style="220" customWidth="1"/>
    <col min="3382" max="3382" width="7.21875" style="220" customWidth="1"/>
    <col min="3383" max="3617" width="8.88671875" style="220"/>
    <col min="3618" max="3618" width="2.44140625" style="220" customWidth="1"/>
    <col min="3619" max="3619" width="2.33203125" style="220" customWidth="1"/>
    <col min="3620" max="3620" width="1.109375" style="220" customWidth="1"/>
    <col min="3621" max="3621" width="22.6640625" style="220" customWidth="1"/>
    <col min="3622" max="3622" width="1.21875" style="220" customWidth="1"/>
    <col min="3623" max="3624" width="11.77734375" style="220" customWidth="1"/>
    <col min="3625" max="3625" width="1.77734375" style="220" customWidth="1"/>
    <col min="3626" max="3626" width="6.88671875" style="220" customWidth="1"/>
    <col min="3627" max="3627" width="4.44140625" style="220" customWidth="1"/>
    <col min="3628" max="3628" width="3.6640625" style="220" customWidth="1"/>
    <col min="3629" max="3629" width="0.77734375" style="220" customWidth="1"/>
    <col min="3630" max="3630" width="3.33203125" style="220" customWidth="1"/>
    <col min="3631" max="3631" width="3.6640625" style="220" customWidth="1"/>
    <col min="3632" max="3632" width="3" style="220" customWidth="1"/>
    <col min="3633" max="3633" width="3.6640625" style="220" customWidth="1"/>
    <col min="3634" max="3634" width="3.109375" style="220" customWidth="1"/>
    <col min="3635" max="3635" width="1.88671875" style="220" customWidth="1"/>
    <col min="3636" max="3637" width="2.21875" style="220" customWidth="1"/>
    <col min="3638" max="3638" width="7.21875" style="220" customWidth="1"/>
    <col min="3639" max="3873" width="8.88671875" style="220"/>
    <col min="3874" max="3874" width="2.44140625" style="220" customWidth="1"/>
    <col min="3875" max="3875" width="2.33203125" style="220" customWidth="1"/>
    <col min="3876" max="3876" width="1.109375" style="220" customWidth="1"/>
    <col min="3877" max="3877" width="22.6640625" style="220" customWidth="1"/>
    <col min="3878" max="3878" width="1.21875" style="220" customWidth="1"/>
    <col min="3879" max="3880" width="11.77734375" style="220" customWidth="1"/>
    <col min="3881" max="3881" width="1.77734375" style="220" customWidth="1"/>
    <col min="3882" max="3882" width="6.88671875" style="220" customWidth="1"/>
    <col min="3883" max="3883" width="4.44140625" style="220" customWidth="1"/>
    <col min="3884" max="3884" width="3.6640625" style="220" customWidth="1"/>
    <col min="3885" max="3885" width="0.77734375" style="220" customWidth="1"/>
    <col min="3886" max="3886" width="3.33203125" style="220" customWidth="1"/>
    <col min="3887" max="3887" width="3.6640625" style="220" customWidth="1"/>
    <col min="3888" max="3888" width="3" style="220" customWidth="1"/>
    <col min="3889" max="3889" width="3.6640625" style="220" customWidth="1"/>
    <col min="3890" max="3890" width="3.109375" style="220" customWidth="1"/>
    <col min="3891" max="3891" width="1.88671875" style="220" customWidth="1"/>
    <col min="3892" max="3893" width="2.21875" style="220" customWidth="1"/>
    <col min="3894" max="3894" width="7.21875" style="220" customWidth="1"/>
    <col min="3895" max="4129" width="8.88671875" style="220"/>
    <col min="4130" max="4130" width="2.44140625" style="220" customWidth="1"/>
    <col min="4131" max="4131" width="2.33203125" style="220" customWidth="1"/>
    <col min="4132" max="4132" width="1.109375" style="220" customWidth="1"/>
    <col min="4133" max="4133" width="22.6640625" style="220" customWidth="1"/>
    <col min="4134" max="4134" width="1.21875" style="220" customWidth="1"/>
    <col min="4135" max="4136" width="11.77734375" style="220" customWidth="1"/>
    <col min="4137" max="4137" width="1.77734375" style="220" customWidth="1"/>
    <col min="4138" max="4138" width="6.88671875" style="220" customWidth="1"/>
    <col min="4139" max="4139" width="4.44140625" style="220" customWidth="1"/>
    <col min="4140" max="4140" width="3.6640625" style="220" customWidth="1"/>
    <col min="4141" max="4141" width="0.77734375" style="220" customWidth="1"/>
    <col min="4142" max="4142" width="3.33203125" style="220" customWidth="1"/>
    <col min="4143" max="4143" width="3.6640625" style="220" customWidth="1"/>
    <col min="4144" max="4144" width="3" style="220" customWidth="1"/>
    <col min="4145" max="4145" width="3.6640625" style="220" customWidth="1"/>
    <col min="4146" max="4146" width="3.109375" style="220" customWidth="1"/>
    <col min="4147" max="4147" width="1.88671875" style="220" customWidth="1"/>
    <col min="4148" max="4149" width="2.21875" style="220" customWidth="1"/>
    <col min="4150" max="4150" width="7.21875" style="220" customWidth="1"/>
    <col min="4151" max="4385" width="8.88671875" style="220"/>
    <col min="4386" max="4386" width="2.44140625" style="220" customWidth="1"/>
    <col min="4387" max="4387" width="2.33203125" style="220" customWidth="1"/>
    <col min="4388" max="4388" width="1.109375" style="220" customWidth="1"/>
    <col min="4389" max="4389" width="22.6640625" style="220" customWidth="1"/>
    <col min="4390" max="4390" width="1.21875" style="220" customWidth="1"/>
    <col min="4391" max="4392" width="11.77734375" style="220" customWidth="1"/>
    <col min="4393" max="4393" width="1.77734375" style="220" customWidth="1"/>
    <col min="4394" max="4394" width="6.88671875" style="220" customWidth="1"/>
    <col min="4395" max="4395" width="4.44140625" style="220" customWidth="1"/>
    <col min="4396" max="4396" width="3.6640625" style="220" customWidth="1"/>
    <col min="4397" max="4397" width="0.77734375" style="220" customWidth="1"/>
    <col min="4398" max="4398" width="3.33203125" style="220" customWidth="1"/>
    <col min="4399" max="4399" width="3.6640625" style="220" customWidth="1"/>
    <col min="4400" max="4400" width="3" style="220" customWidth="1"/>
    <col min="4401" max="4401" width="3.6640625" style="220" customWidth="1"/>
    <col min="4402" max="4402" width="3.109375" style="220" customWidth="1"/>
    <col min="4403" max="4403" width="1.88671875" style="220" customWidth="1"/>
    <col min="4404" max="4405" width="2.21875" style="220" customWidth="1"/>
    <col min="4406" max="4406" width="7.21875" style="220" customWidth="1"/>
    <col min="4407" max="4641" width="8.88671875" style="220"/>
    <col min="4642" max="4642" width="2.44140625" style="220" customWidth="1"/>
    <col min="4643" max="4643" width="2.33203125" style="220" customWidth="1"/>
    <col min="4644" max="4644" width="1.109375" style="220" customWidth="1"/>
    <col min="4645" max="4645" width="22.6640625" style="220" customWidth="1"/>
    <col min="4646" max="4646" width="1.21875" style="220" customWidth="1"/>
    <col min="4647" max="4648" width="11.77734375" style="220" customWidth="1"/>
    <col min="4649" max="4649" width="1.77734375" style="220" customWidth="1"/>
    <col min="4650" max="4650" width="6.88671875" style="220" customWidth="1"/>
    <col min="4651" max="4651" width="4.44140625" style="220" customWidth="1"/>
    <col min="4652" max="4652" width="3.6640625" style="220" customWidth="1"/>
    <col min="4653" max="4653" width="0.77734375" style="220" customWidth="1"/>
    <col min="4654" max="4654" width="3.33203125" style="220" customWidth="1"/>
    <col min="4655" max="4655" width="3.6640625" style="220" customWidth="1"/>
    <col min="4656" max="4656" width="3" style="220" customWidth="1"/>
    <col min="4657" max="4657" width="3.6640625" style="220" customWidth="1"/>
    <col min="4658" max="4658" width="3.109375" style="220" customWidth="1"/>
    <col min="4659" max="4659" width="1.88671875" style="220" customWidth="1"/>
    <col min="4660" max="4661" width="2.21875" style="220" customWidth="1"/>
    <col min="4662" max="4662" width="7.21875" style="220" customWidth="1"/>
    <col min="4663" max="4897" width="8.88671875" style="220"/>
    <col min="4898" max="4898" width="2.44140625" style="220" customWidth="1"/>
    <col min="4899" max="4899" width="2.33203125" style="220" customWidth="1"/>
    <col min="4900" max="4900" width="1.109375" style="220" customWidth="1"/>
    <col min="4901" max="4901" width="22.6640625" style="220" customWidth="1"/>
    <col min="4902" max="4902" width="1.21875" style="220" customWidth="1"/>
    <col min="4903" max="4904" width="11.77734375" style="220" customWidth="1"/>
    <col min="4905" max="4905" width="1.77734375" style="220" customWidth="1"/>
    <col min="4906" max="4906" width="6.88671875" style="220" customWidth="1"/>
    <col min="4907" max="4907" width="4.44140625" style="220" customWidth="1"/>
    <col min="4908" max="4908" width="3.6640625" style="220" customWidth="1"/>
    <col min="4909" max="4909" width="0.77734375" style="220" customWidth="1"/>
    <col min="4910" max="4910" width="3.33203125" style="220" customWidth="1"/>
    <col min="4911" max="4911" width="3.6640625" style="220" customWidth="1"/>
    <col min="4912" max="4912" width="3" style="220" customWidth="1"/>
    <col min="4913" max="4913" width="3.6640625" style="220" customWidth="1"/>
    <col min="4914" max="4914" width="3.109375" style="220" customWidth="1"/>
    <col min="4915" max="4915" width="1.88671875" style="220" customWidth="1"/>
    <col min="4916" max="4917" width="2.21875" style="220" customWidth="1"/>
    <col min="4918" max="4918" width="7.21875" style="220" customWidth="1"/>
    <col min="4919" max="5153" width="8.88671875" style="220"/>
    <col min="5154" max="5154" width="2.44140625" style="220" customWidth="1"/>
    <col min="5155" max="5155" width="2.33203125" style="220" customWidth="1"/>
    <col min="5156" max="5156" width="1.109375" style="220" customWidth="1"/>
    <col min="5157" max="5157" width="22.6640625" style="220" customWidth="1"/>
    <col min="5158" max="5158" width="1.21875" style="220" customWidth="1"/>
    <col min="5159" max="5160" width="11.77734375" style="220" customWidth="1"/>
    <col min="5161" max="5161" width="1.77734375" style="220" customWidth="1"/>
    <col min="5162" max="5162" width="6.88671875" style="220" customWidth="1"/>
    <col min="5163" max="5163" width="4.44140625" style="220" customWidth="1"/>
    <col min="5164" max="5164" width="3.6640625" style="220" customWidth="1"/>
    <col min="5165" max="5165" width="0.77734375" style="220" customWidth="1"/>
    <col min="5166" max="5166" width="3.33203125" style="220" customWidth="1"/>
    <col min="5167" max="5167" width="3.6640625" style="220" customWidth="1"/>
    <col min="5168" max="5168" width="3" style="220" customWidth="1"/>
    <col min="5169" max="5169" width="3.6640625" style="220" customWidth="1"/>
    <col min="5170" max="5170" width="3.109375" style="220" customWidth="1"/>
    <col min="5171" max="5171" width="1.88671875" style="220" customWidth="1"/>
    <col min="5172" max="5173" width="2.21875" style="220" customWidth="1"/>
    <col min="5174" max="5174" width="7.21875" style="220" customWidth="1"/>
    <col min="5175" max="5409" width="8.88671875" style="220"/>
    <col min="5410" max="5410" width="2.44140625" style="220" customWidth="1"/>
    <col min="5411" max="5411" width="2.33203125" style="220" customWidth="1"/>
    <col min="5412" max="5412" width="1.109375" style="220" customWidth="1"/>
    <col min="5413" max="5413" width="22.6640625" style="220" customWidth="1"/>
    <col min="5414" max="5414" width="1.21875" style="220" customWidth="1"/>
    <col min="5415" max="5416" width="11.77734375" style="220" customWidth="1"/>
    <col min="5417" max="5417" width="1.77734375" style="220" customWidth="1"/>
    <col min="5418" max="5418" width="6.88671875" style="220" customWidth="1"/>
    <col min="5419" max="5419" width="4.44140625" style="220" customWidth="1"/>
    <col min="5420" max="5420" width="3.6640625" style="220" customWidth="1"/>
    <col min="5421" max="5421" width="0.77734375" style="220" customWidth="1"/>
    <col min="5422" max="5422" width="3.33203125" style="220" customWidth="1"/>
    <col min="5423" max="5423" width="3.6640625" style="220" customWidth="1"/>
    <col min="5424" max="5424" width="3" style="220" customWidth="1"/>
    <col min="5425" max="5425" width="3.6640625" style="220" customWidth="1"/>
    <col min="5426" max="5426" width="3.109375" style="220" customWidth="1"/>
    <col min="5427" max="5427" width="1.88671875" style="220" customWidth="1"/>
    <col min="5428" max="5429" width="2.21875" style="220" customWidth="1"/>
    <col min="5430" max="5430" width="7.21875" style="220" customWidth="1"/>
    <col min="5431" max="5665" width="8.88671875" style="220"/>
    <col min="5666" max="5666" width="2.44140625" style="220" customWidth="1"/>
    <col min="5667" max="5667" width="2.33203125" style="220" customWidth="1"/>
    <col min="5668" max="5668" width="1.109375" style="220" customWidth="1"/>
    <col min="5669" max="5669" width="22.6640625" style="220" customWidth="1"/>
    <col min="5670" max="5670" width="1.21875" style="220" customWidth="1"/>
    <col min="5671" max="5672" width="11.77734375" style="220" customWidth="1"/>
    <col min="5673" max="5673" width="1.77734375" style="220" customWidth="1"/>
    <col min="5674" max="5674" width="6.88671875" style="220" customWidth="1"/>
    <col min="5675" max="5675" width="4.44140625" style="220" customWidth="1"/>
    <col min="5676" max="5676" width="3.6640625" style="220" customWidth="1"/>
    <col min="5677" max="5677" width="0.77734375" style="220" customWidth="1"/>
    <col min="5678" max="5678" width="3.33203125" style="220" customWidth="1"/>
    <col min="5679" max="5679" width="3.6640625" style="220" customWidth="1"/>
    <col min="5680" max="5680" width="3" style="220" customWidth="1"/>
    <col min="5681" max="5681" width="3.6640625" style="220" customWidth="1"/>
    <col min="5682" max="5682" width="3.109375" style="220" customWidth="1"/>
    <col min="5683" max="5683" width="1.88671875" style="220" customWidth="1"/>
    <col min="5684" max="5685" width="2.21875" style="220" customWidth="1"/>
    <col min="5686" max="5686" width="7.21875" style="220" customWidth="1"/>
    <col min="5687" max="5921" width="8.88671875" style="220"/>
    <col min="5922" max="5922" width="2.44140625" style="220" customWidth="1"/>
    <col min="5923" max="5923" width="2.33203125" style="220" customWidth="1"/>
    <col min="5924" max="5924" width="1.109375" style="220" customWidth="1"/>
    <col min="5925" max="5925" width="22.6640625" style="220" customWidth="1"/>
    <col min="5926" max="5926" width="1.21875" style="220" customWidth="1"/>
    <col min="5927" max="5928" width="11.77734375" style="220" customWidth="1"/>
    <col min="5929" max="5929" width="1.77734375" style="220" customWidth="1"/>
    <col min="5930" max="5930" width="6.88671875" style="220" customWidth="1"/>
    <col min="5931" max="5931" width="4.44140625" style="220" customWidth="1"/>
    <col min="5932" max="5932" width="3.6640625" style="220" customWidth="1"/>
    <col min="5933" max="5933" width="0.77734375" style="220" customWidth="1"/>
    <col min="5934" max="5934" width="3.33203125" style="220" customWidth="1"/>
    <col min="5935" max="5935" width="3.6640625" style="220" customWidth="1"/>
    <col min="5936" max="5936" width="3" style="220" customWidth="1"/>
    <col min="5937" max="5937" width="3.6640625" style="220" customWidth="1"/>
    <col min="5938" max="5938" width="3.109375" style="220" customWidth="1"/>
    <col min="5939" max="5939" width="1.88671875" style="220" customWidth="1"/>
    <col min="5940" max="5941" width="2.21875" style="220" customWidth="1"/>
    <col min="5942" max="5942" width="7.21875" style="220" customWidth="1"/>
    <col min="5943" max="6177" width="8.88671875" style="220"/>
    <col min="6178" max="6178" width="2.44140625" style="220" customWidth="1"/>
    <col min="6179" max="6179" width="2.33203125" style="220" customWidth="1"/>
    <col min="6180" max="6180" width="1.109375" style="220" customWidth="1"/>
    <col min="6181" max="6181" width="22.6640625" style="220" customWidth="1"/>
    <col min="6182" max="6182" width="1.21875" style="220" customWidth="1"/>
    <col min="6183" max="6184" width="11.77734375" style="220" customWidth="1"/>
    <col min="6185" max="6185" width="1.77734375" style="220" customWidth="1"/>
    <col min="6186" max="6186" width="6.88671875" style="220" customWidth="1"/>
    <col min="6187" max="6187" width="4.44140625" style="220" customWidth="1"/>
    <col min="6188" max="6188" width="3.6640625" style="220" customWidth="1"/>
    <col min="6189" max="6189" width="0.77734375" style="220" customWidth="1"/>
    <col min="6190" max="6190" width="3.33203125" style="220" customWidth="1"/>
    <col min="6191" max="6191" width="3.6640625" style="220" customWidth="1"/>
    <col min="6192" max="6192" width="3" style="220" customWidth="1"/>
    <col min="6193" max="6193" width="3.6640625" style="220" customWidth="1"/>
    <col min="6194" max="6194" width="3.109375" style="220" customWidth="1"/>
    <col min="6195" max="6195" width="1.88671875" style="220" customWidth="1"/>
    <col min="6196" max="6197" width="2.21875" style="220" customWidth="1"/>
    <col min="6198" max="6198" width="7.21875" style="220" customWidth="1"/>
    <col min="6199" max="6433" width="8.88671875" style="220"/>
    <col min="6434" max="6434" width="2.44140625" style="220" customWidth="1"/>
    <col min="6435" max="6435" width="2.33203125" style="220" customWidth="1"/>
    <col min="6436" max="6436" width="1.109375" style="220" customWidth="1"/>
    <col min="6437" max="6437" width="22.6640625" style="220" customWidth="1"/>
    <col min="6438" max="6438" width="1.21875" style="220" customWidth="1"/>
    <col min="6439" max="6440" width="11.77734375" style="220" customWidth="1"/>
    <col min="6441" max="6441" width="1.77734375" style="220" customWidth="1"/>
    <col min="6442" max="6442" width="6.88671875" style="220" customWidth="1"/>
    <col min="6443" max="6443" width="4.44140625" style="220" customWidth="1"/>
    <col min="6444" max="6444" width="3.6640625" style="220" customWidth="1"/>
    <col min="6445" max="6445" width="0.77734375" style="220" customWidth="1"/>
    <col min="6446" max="6446" width="3.33203125" style="220" customWidth="1"/>
    <col min="6447" max="6447" width="3.6640625" style="220" customWidth="1"/>
    <col min="6448" max="6448" width="3" style="220" customWidth="1"/>
    <col min="6449" max="6449" width="3.6640625" style="220" customWidth="1"/>
    <col min="6450" max="6450" width="3.109375" style="220" customWidth="1"/>
    <col min="6451" max="6451" width="1.88671875" style="220" customWidth="1"/>
    <col min="6452" max="6453" width="2.21875" style="220" customWidth="1"/>
    <col min="6454" max="6454" width="7.21875" style="220" customWidth="1"/>
    <col min="6455" max="6689" width="8.88671875" style="220"/>
    <col min="6690" max="6690" width="2.44140625" style="220" customWidth="1"/>
    <col min="6691" max="6691" width="2.33203125" style="220" customWidth="1"/>
    <col min="6692" max="6692" width="1.109375" style="220" customWidth="1"/>
    <col min="6693" max="6693" width="22.6640625" style="220" customWidth="1"/>
    <col min="6694" max="6694" width="1.21875" style="220" customWidth="1"/>
    <col min="6695" max="6696" width="11.77734375" style="220" customWidth="1"/>
    <col min="6697" max="6697" width="1.77734375" style="220" customWidth="1"/>
    <col min="6698" max="6698" width="6.88671875" style="220" customWidth="1"/>
    <col min="6699" max="6699" width="4.44140625" style="220" customWidth="1"/>
    <col min="6700" max="6700" width="3.6640625" style="220" customWidth="1"/>
    <col min="6701" max="6701" width="0.77734375" style="220" customWidth="1"/>
    <col min="6702" max="6702" width="3.33203125" style="220" customWidth="1"/>
    <col min="6703" max="6703" width="3.6640625" style="220" customWidth="1"/>
    <col min="6704" max="6704" width="3" style="220" customWidth="1"/>
    <col min="6705" max="6705" width="3.6640625" style="220" customWidth="1"/>
    <col min="6706" max="6706" width="3.109375" style="220" customWidth="1"/>
    <col min="6707" max="6707" width="1.88671875" style="220" customWidth="1"/>
    <col min="6708" max="6709" width="2.21875" style="220" customWidth="1"/>
    <col min="6710" max="6710" width="7.21875" style="220" customWidth="1"/>
    <col min="6711" max="6945" width="8.88671875" style="220"/>
    <col min="6946" max="6946" width="2.44140625" style="220" customWidth="1"/>
    <col min="6947" max="6947" width="2.33203125" style="220" customWidth="1"/>
    <col min="6948" max="6948" width="1.109375" style="220" customWidth="1"/>
    <col min="6949" max="6949" width="22.6640625" style="220" customWidth="1"/>
    <col min="6950" max="6950" width="1.21875" style="220" customWidth="1"/>
    <col min="6951" max="6952" width="11.77734375" style="220" customWidth="1"/>
    <col min="6953" max="6953" width="1.77734375" style="220" customWidth="1"/>
    <col min="6954" max="6954" width="6.88671875" style="220" customWidth="1"/>
    <col min="6955" max="6955" width="4.44140625" style="220" customWidth="1"/>
    <col min="6956" max="6956" width="3.6640625" style="220" customWidth="1"/>
    <col min="6957" max="6957" width="0.77734375" style="220" customWidth="1"/>
    <col min="6958" max="6958" width="3.33203125" style="220" customWidth="1"/>
    <col min="6959" max="6959" width="3.6640625" style="220" customWidth="1"/>
    <col min="6960" max="6960" width="3" style="220" customWidth="1"/>
    <col min="6961" max="6961" width="3.6640625" style="220" customWidth="1"/>
    <col min="6962" max="6962" width="3.109375" style="220" customWidth="1"/>
    <col min="6963" max="6963" width="1.88671875" style="220" customWidth="1"/>
    <col min="6964" max="6965" width="2.21875" style="220" customWidth="1"/>
    <col min="6966" max="6966" width="7.21875" style="220" customWidth="1"/>
    <col min="6967" max="7201" width="8.88671875" style="220"/>
    <col min="7202" max="7202" width="2.44140625" style="220" customWidth="1"/>
    <col min="7203" max="7203" width="2.33203125" style="220" customWidth="1"/>
    <col min="7204" max="7204" width="1.109375" style="220" customWidth="1"/>
    <col min="7205" max="7205" width="22.6640625" style="220" customWidth="1"/>
    <col min="7206" max="7206" width="1.21875" style="220" customWidth="1"/>
    <col min="7207" max="7208" width="11.77734375" style="220" customWidth="1"/>
    <col min="7209" max="7209" width="1.77734375" style="220" customWidth="1"/>
    <col min="7210" max="7210" width="6.88671875" style="220" customWidth="1"/>
    <col min="7211" max="7211" width="4.44140625" style="220" customWidth="1"/>
    <col min="7212" max="7212" width="3.6640625" style="220" customWidth="1"/>
    <col min="7213" max="7213" width="0.77734375" style="220" customWidth="1"/>
    <col min="7214" max="7214" width="3.33203125" style="220" customWidth="1"/>
    <col min="7215" max="7215" width="3.6640625" style="220" customWidth="1"/>
    <col min="7216" max="7216" width="3" style="220" customWidth="1"/>
    <col min="7217" max="7217" width="3.6640625" style="220" customWidth="1"/>
    <col min="7218" max="7218" width="3.109375" style="220" customWidth="1"/>
    <col min="7219" max="7219" width="1.88671875" style="220" customWidth="1"/>
    <col min="7220" max="7221" width="2.21875" style="220" customWidth="1"/>
    <col min="7222" max="7222" width="7.21875" style="220" customWidth="1"/>
    <col min="7223" max="7457" width="8.88671875" style="220"/>
    <col min="7458" max="7458" width="2.44140625" style="220" customWidth="1"/>
    <col min="7459" max="7459" width="2.33203125" style="220" customWidth="1"/>
    <col min="7460" max="7460" width="1.109375" style="220" customWidth="1"/>
    <col min="7461" max="7461" width="22.6640625" style="220" customWidth="1"/>
    <col min="7462" max="7462" width="1.21875" style="220" customWidth="1"/>
    <col min="7463" max="7464" width="11.77734375" style="220" customWidth="1"/>
    <col min="7465" max="7465" width="1.77734375" style="220" customWidth="1"/>
    <col min="7466" max="7466" width="6.88671875" style="220" customWidth="1"/>
    <col min="7467" max="7467" width="4.44140625" style="220" customWidth="1"/>
    <col min="7468" max="7468" width="3.6640625" style="220" customWidth="1"/>
    <col min="7469" max="7469" width="0.77734375" style="220" customWidth="1"/>
    <col min="7470" max="7470" width="3.33203125" style="220" customWidth="1"/>
    <col min="7471" max="7471" width="3.6640625" style="220" customWidth="1"/>
    <col min="7472" max="7472" width="3" style="220" customWidth="1"/>
    <col min="7473" max="7473" width="3.6640625" style="220" customWidth="1"/>
    <col min="7474" max="7474" width="3.109375" style="220" customWidth="1"/>
    <col min="7475" max="7475" width="1.88671875" style="220" customWidth="1"/>
    <col min="7476" max="7477" width="2.21875" style="220" customWidth="1"/>
    <col min="7478" max="7478" width="7.21875" style="220" customWidth="1"/>
    <col min="7479" max="7713" width="8.88671875" style="220"/>
    <col min="7714" max="7714" width="2.44140625" style="220" customWidth="1"/>
    <col min="7715" max="7715" width="2.33203125" style="220" customWidth="1"/>
    <col min="7716" max="7716" width="1.109375" style="220" customWidth="1"/>
    <col min="7717" max="7717" width="22.6640625" style="220" customWidth="1"/>
    <col min="7718" max="7718" width="1.21875" style="220" customWidth="1"/>
    <col min="7719" max="7720" width="11.77734375" style="220" customWidth="1"/>
    <col min="7721" max="7721" width="1.77734375" style="220" customWidth="1"/>
    <col min="7722" max="7722" width="6.88671875" style="220" customWidth="1"/>
    <col min="7723" max="7723" width="4.44140625" style="220" customWidth="1"/>
    <col min="7724" max="7724" width="3.6640625" style="220" customWidth="1"/>
    <col min="7725" max="7725" width="0.77734375" style="220" customWidth="1"/>
    <col min="7726" max="7726" width="3.33203125" style="220" customWidth="1"/>
    <col min="7727" max="7727" width="3.6640625" style="220" customWidth="1"/>
    <col min="7728" max="7728" width="3" style="220" customWidth="1"/>
    <col min="7729" max="7729" width="3.6640625" style="220" customWidth="1"/>
    <col min="7730" max="7730" width="3.109375" style="220" customWidth="1"/>
    <col min="7731" max="7731" width="1.88671875" style="220" customWidth="1"/>
    <col min="7732" max="7733" width="2.21875" style="220" customWidth="1"/>
    <col min="7734" max="7734" width="7.21875" style="220" customWidth="1"/>
    <col min="7735" max="7969" width="8.88671875" style="220"/>
    <col min="7970" max="7970" width="2.44140625" style="220" customWidth="1"/>
    <col min="7971" max="7971" width="2.33203125" style="220" customWidth="1"/>
    <col min="7972" max="7972" width="1.109375" style="220" customWidth="1"/>
    <col min="7973" max="7973" width="22.6640625" style="220" customWidth="1"/>
    <col min="7974" max="7974" width="1.21875" style="220" customWidth="1"/>
    <col min="7975" max="7976" width="11.77734375" style="220" customWidth="1"/>
    <col min="7977" max="7977" width="1.77734375" style="220" customWidth="1"/>
    <col min="7978" max="7978" width="6.88671875" style="220" customWidth="1"/>
    <col min="7979" max="7979" width="4.44140625" style="220" customWidth="1"/>
    <col min="7980" max="7980" width="3.6640625" style="220" customWidth="1"/>
    <col min="7981" max="7981" width="0.77734375" style="220" customWidth="1"/>
    <col min="7982" max="7982" width="3.33203125" style="220" customWidth="1"/>
    <col min="7983" max="7983" width="3.6640625" style="220" customWidth="1"/>
    <col min="7984" max="7984" width="3" style="220" customWidth="1"/>
    <col min="7985" max="7985" width="3.6640625" style="220" customWidth="1"/>
    <col min="7986" max="7986" width="3.109375" style="220" customWidth="1"/>
    <col min="7987" max="7987" width="1.88671875" style="220" customWidth="1"/>
    <col min="7988" max="7989" width="2.21875" style="220" customWidth="1"/>
    <col min="7990" max="7990" width="7.21875" style="220" customWidth="1"/>
    <col min="7991" max="8225" width="8.88671875" style="220"/>
    <col min="8226" max="8226" width="2.44140625" style="220" customWidth="1"/>
    <col min="8227" max="8227" width="2.33203125" style="220" customWidth="1"/>
    <col min="8228" max="8228" width="1.109375" style="220" customWidth="1"/>
    <col min="8229" max="8229" width="22.6640625" style="220" customWidth="1"/>
    <col min="8230" max="8230" width="1.21875" style="220" customWidth="1"/>
    <col min="8231" max="8232" width="11.77734375" style="220" customWidth="1"/>
    <col min="8233" max="8233" width="1.77734375" style="220" customWidth="1"/>
    <col min="8234" max="8234" width="6.88671875" style="220" customWidth="1"/>
    <col min="8235" max="8235" width="4.44140625" style="220" customWidth="1"/>
    <col min="8236" max="8236" width="3.6640625" style="220" customWidth="1"/>
    <col min="8237" max="8237" width="0.77734375" style="220" customWidth="1"/>
    <col min="8238" max="8238" width="3.33203125" style="220" customWidth="1"/>
    <col min="8239" max="8239" width="3.6640625" style="220" customWidth="1"/>
    <col min="8240" max="8240" width="3" style="220" customWidth="1"/>
    <col min="8241" max="8241" width="3.6640625" style="220" customWidth="1"/>
    <col min="8242" max="8242" width="3.109375" style="220" customWidth="1"/>
    <col min="8243" max="8243" width="1.88671875" style="220" customWidth="1"/>
    <col min="8244" max="8245" width="2.21875" style="220" customWidth="1"/>
    <col min="8246" max="8246" width="7.21875" style="220" customWidth="1"/>
    <col min="8247" max="8481" width="8.88671875" style="220"/>
    <col min="8482" max="8482" width="2.44140625" style="220" customWidth="1"/>
    <col min="8483" max="8483" width="2.33203125" style="220" customWidth="1"/>
    <col min="8484" max="8484" width="1.109375" style="220" customWidth="1"/>
    <col min="8485" max="8485" width="22.6640625" style="220" customWidth="1"/>
    <col min="8486" max="8486" width="1.21875" style="220" customWidth="1"/>
    <col min="8487" max="8488" width="11.77734375" style="220" customWidth="1"/>
    <col min="8489" max="8489" width="1.77734375" style="220" customWidth="1"/>
    <col min="8490" max="8490" width="6.88671875" style="220" customWidth="1"/>
    <col min="8491" max="8491" width="4.44140625" style="220" customWidth="1"/>
    <col min="8492" max="8492" width="3.6640625" style="220" customWidth="1"/>
    <col min="8493" max="8493" width="0.77734375" style="220" customWidth="1"/>
    <col min="8494" max="8494" width="3.33203125" style="220" customWidth="1"/>
    <col min="8495" max="8495" width="3.6640625" style="220" customWidth="1"/>
    <col min="8496" max="8496" width="3" style="220" customWidth="1"/>
    <col min="8497" max="8497" width="3.6640625" style="220" customWidth="1"/>
    <col min="8498" max="8498" width="3.109375" style="220" customWidth="1"/>
    <col min="8499" max="8499" width="1.88671875" style="220" customWidth="1"/>
    <col min="8500" max="8501" width="2.21875" style="220" customWidth="1"/>
    <col min="8502" max="8502" width="7.21875" style="220" customWidth="1"/>
    <col min="8503" max="8737" width="8.88671875" style="220"/>
    <col min="8738" max="8738" width="2.44140625" style="220" customWidth="1"/>
    <col min="8739" max="8739" width="2.33203125" style="220" customWidth="1"/>
    <col min="8740" max="8740" width="1.109375" style="220" customWidth="1"/>
    <col min="8741" max="8741" width="22.6640625" style="220" customWidth="1"/>
    <col min="8742" max="8742" width="1.21875" style="220" customWidth="1"/>
    <col min="8743" max="8744" width="11.77734375" style="220" customWidth="1"/>
    <col min="8745" max="8745" width="1.77734375" style="220" customWidth="1"/>
    <col min="8746" max="8746" width="6.88671875" style="220" customWidth="1"/>
    <col min="8747" max="8747" width="4.44140625" style="220" customWidth="1"/>
    <col min="8748" max="8748" width="3.6640625" style="220" customWidth="1"/>
    <col min="8749" max="8749" width="0.77734375" style="220" customWidth="1"/>
    <col min="8750" max="8750" width="3.33203125" style="220" customWidth="1"/>
    <col min="8751" max="8751" width="3.6640625" style="220" customWidth="1"/>
    <col min="8752" max="8752" width="3" style="220" customWidth="1"/>
    <col min="8753" max="8753" width="3.6640625" style="220" customWidth="1"/>
    <col min="8754" max="8754" width="3.109375" style="220" customWidth="1"/>
    <col min="8755" max="8755" width="1.88671875" style="220" customWidth="1"/>
    <col min="8756" max="8757" width="2.21875" style="220" customWidth="1"/>
    <col min="8758" max="8758" width="7.21875" style="220" customWidth="1"/>
    <col min="8759" max="8993" width="8.88671875" style="220"/>
    <col min="8994" max="8994" width="2.44140625" style="220" customWidth="1"/>
    <col min="8995" max="8995" width="2.33203125" style="220" customWidth="1"/>
    <col min="8996" max="8996" width="1.109375" style="220" customWidth="1"/>
    <col min="8997" max="8997" width="22.6640625" style="220" customWidth="1"/>
    <col min="8998" max="8998" width="1.21875" style="220" customWidth="1"/>
    <col min="8999" max="9000" width="11.77734375" style="220" customWidth="1"/>
    <col min="9001" max="9001" width="1.77734375" style="220" customWidth="1"/>
    <col min="9002" max="9002" width="6.88671875" style="220" customWidth="1"/>
    <col min="9003" max="9003" width="4.44140625" style="220" customWidth="1"/>
    <col min="9004" max="9004" width="3.6640625" style="220" customWidth="1"/>
    <col min="9005" max="9005" width="0.77734375" style="220" customWidth="1"/>
    <col min="9006" max="9006" width="3.33203125" style="220" customWidth="1"/>
    <col min="9007" max="9007" width="3.6640625" style="220" customWidth="1"/>
    <col min="9008" max="9008" width="3" style="220" customWidth="1"/>
    <col min="9009" max="9009" width="3.6640625" style="220" customWidth="1"/>
    <col min="9010" max="9010" width="3.109375" style="220" customWidth="1"/>
    <col min="9011" max="9011" width="1.88671875" style="220" customWidth="1"/>
    <col min="9012" max="9013" width="2.21875" style="220" customWidth="1"/>
    <col min="9014" max="9014" width="7.21875" style="220" customWidth="1"/>
    <col min="9015" max="9249" width="8.88671875" style="220"/>
    <col min="9250" max="9250" width="2.44140625" style="220" customWidth="1"/>
    <col min="9251" max="9251" width="2.33203125" style="220" customWidth="1"/>
    <col min="9252" max="9252" width="1.109375" style="220" customWidth="1"/>
    <col min="9253" max="9253" width="22.6640625" style="220" customWidth="1"/>
    <col min="9254" max="9254" width="1.21875" style="220" customWidth="1"/>
    <col min="9255" max="9256" width="11.77734375" style="220" customWidth="1"/>
    <col min="9257" max="9257" width="1.77734375" style="220" customWidth="1"/>
    <col min="9258" max="9258" width="6.88671875" style="220" customWidth="1"/>
    <col min="9259" max="9259" width="4.44140625" style="220" customWidth="1"/>
    <col min="9260" max="9260" width="3.6640625" style="220" customWidth="1"/>
    <col min="9261" max="9261" width="0.77734375" style="220" customWidth="1"/>
    <col min="9262" max="9262" width="3.33203125" style="220" customWidth="1"/>
    <col min="9263" max="9263" width="3.6640625" style="220" customWidth="1"/>
    <col min="9264" max="9264" width="3" style="220" customWidth="1"/>
    <col min="9265" max="9265" width="3.6640625" style="220" customWidth="1"/>
    <col min="9266" max="9266" width="3.109375" style="220" customWidth="1"/>
    <col min="9267" max="9267" width="1.88671875" style="220" customWidth="1"/>
    <col min="9268" max="9269" width="2.21875" style="220" customWidth="1"/>
    <col min="9270" max="9270" width="7.21875" style="220" customWidth="1"/>
    <col min="9271" max="9505" width="8.88671875" style="220"/>
    <col min="9506" max="9506" width="2.44140625" style="220" customWidth="1"/>
    <col min="9507" max="9507" width="2.33203125" style="220" customWidth="1"/>
    <col min="9508" max="9508" width="1.109375" style="220" customWidth="1"/>
    <col min="9509" max="9509" width="22.6640625" style="220" customWidth="1"/>
    <col min="9510" max="9510" width="1.21875" style="220" customWidth="1"/>
    <col min="9511" max="9512" width="11.77734375" style="220" customWidth="1"/>
    <col min="9513" max="9513" width="1.77734375" style="220" customWidth="1"/>
    <col min="9514" max="9514" width="6.88671875" style="220" customWidth="1"/>
    <col min="9515" max="9515" width="4.44140625" style="220" customWidth="1"/>
    <col min="9516" max="9516" width="3.6640625" style="220" customWidth="1"/>
    <col min="9517" max="9517" width="0.77734375" style="220" customWidth="1"/>
    <col min="9518" max="9518" width="3.33203125" style="220" customWidth="1"/>
    <col min="9519" max="9519" width="3.6640625" style="220" customWidth="1"/>
    <col min="9520" max="9520" width="3" style="220" customWidth="1"/>
    <col min="9521" max="9521" width="3.6640625" style="220" customWidth="1"/>
    <col min="9522" max="9522" width="3.109375" style="220" customWidth="1"/>
    <col min="9523" max="9523" width="1.88671875" style="220" customWidth="1"/>
    <col min="9524" max="9525" width="2.21875" style="220" customWidth="1"/>
    <col min="9526" max="9526" width="7.21875" style="220" customWidth="1"/>
    <col min="9527" max="9761" width="8.88671875" style="220"/>
    <col min="9762" max="9762" width="2.44140625" style="220" customWidth="1"/>
    <col min="9763" max="9763" width="2.33203125" style="220" customWidth="1"/>
    <col min="9764" max="9764" width="1.109375" style="220" customWidth="1"/>
    <col min="9765" max="9765" width="22.6640625" style="220" customWidth="1"/>
    <col min="9766" max="9766" width="1.21875" style="220" customWidth="1"/>
    <col min="9767" max="9768" width="11.77734375" style="220" customWidth="1"/>
    <col min="9769" max="9769" width="1.77734375" style="220" customWidth="1"/>
    <col min="9770" max="9770" width="6.88671875" style="220" customWidth="1"/>
    <col min="9771" max="9771" width="4.44140625" style="220" customWidth="1"/>
    <col min="9772" max="9772" width="3.6640625" style="220" customWidth="1"/>
    <col min="9773" max="9773" width="0.77734375" style="220" customWidth="1"/>
    <col min="9774" max="9774" width="3.33203125" style="220" customWidth="1"/>
    <col min="9775" max="9775" width="3.6640625" style="220" customWidth="1"/>
    <col min="9776" max="9776" width="3" style="220" customWidth="1"/>
    <col min="9777" max="9777" width="3.6640625" style="220" customWidth="1"/>
    <col min="9778" max="9778" width="3.109375" style="220" customWidth="1"/>
    <col min="9779" max="9779" width="1.88671875" style="220" customWidth="1"/>
    <col min="9780" max="9781" width="2.21875" style="220" customWidth="1"/>
    <col min="9782" max="9782" width="7.21875" style="220" customWidth="1"/>
    <col min="9783" max="10017" width="8.88671875" style="220"/>
    <col min="10018" max="10018" width="2.44140625" style="220" customWidth="1"/>
    <col min="10019" max="10019" width="2.33203125" style="220" customWidth="1"/>
    <col min="10020" max="10020" width="1.109375" style="220" customWidth="1"/>
    <col min="10021" max="10021" width="22.6640625" style="220" customWidth="1"/>
    <col min="10022" max="10022" width="1.21875" style="220" customWidth="1"/>
    <col min="10023" max="10024" width="11.77734375" style="220" customWidth="1"/>
    <col min="10025" max="10025" width="1.77734375" style="220" customWidth="1"/>
    <col min="10026" max="10026" width="6.88671875" style="220" customWidth="1"/>
    <col min="10027" max="10027" width="4.44140625" style="220" customWidth="1"/>
    <col min="10028" max="10028" width="3.6640625" style="220" customWidth="1"/>
    <col min="10029" max="10029" width="0.77734375" style="220" customWidth="1"/>
    <col min="10030" max="10030" width="3.33203125" style="220" customWidth="1"/>
    <col min="10031" max="10031" width="3.6640625" style="220" customWidth="1"/>
    <col min="10032" max="10032" width="3" style="220" customWidth="1"/>
    <col min="10033" max="10033" width="3.6640625" style="220" customWidth="1"/>
    <col min="10034" max="10034" width="3.109375" style="220" customWidth="1"/>
    <col min="10035" max="10035" width="1.88671875" style="220" customWidth="1"/>
    <col min="10036" max="10037" width="2.21875" style="220" customWidth="1"/>
    <col min="10038" max="10038" width="7.21875" style="220" customWidth="1"/>
    <col min="10039" max="10273" width="8.88671875" style="220"/>
    <col min="10274" max="10274" width="2.44140625" style="220" customWidth="1"/>
    <col min="10275" max="10275" width="2.33203125" style="220" customWidth="1"/>
    <col min="10276" max="10276" width="1.109375" style="220" customWidth="1"/>
    <col min="10277" max="10277" width="22.6640625" style="220" customWidth="1"/>
    <col min="10278" max="10278" width="1.21875" style="220" customWidth="1"/>
    <col min="10279" max="10280" width="11.77734375" style="220" customWidth="1"/>
    <col min="10281" max="10281" width="1.77734375" style="220" customWidth="1"/>
    <col min="10282" max="10282" width="6.88671875" style="220" customWidth="1"/>
    <col min="10283" max="10283" width="4.44140625" style="220" customWidth="1"/>
    <col min="10284" max="10284" width="3.6640625" style="220" customWidth="1"/>
    <col min="10285" max="10285" width="0.77734375" style="220" customWidth="1"/>
    <col min="10286" max="10286" width="3.33203125" style="220" customWidth="1"/>
    <col min="10287" max="10287" width="3.6640625" style="220" customWidth="1"/>
    <col min="10288" max="10288" width="3" style="220" customWidth="1"/>
    <col min="10289" max="10289" width="3.6640625" style="220" customWidth="1"/>
    <col min="10290" max="10290" width="3.109375" style="220" customWidth="1"/>
    <col min="10291" max="10291" width="1.88671875" style="220" customWidth="1"/>
    <col min="10292" max="10293" width="2.21875" style="220" customWidth="1"/>
    <col min="10294" max="10294" width="7.21875" style="220" customWidth="1"/>
    <col min="10295" max="10529" width="8.88671875" style="220"/>
    <col min="10530" max="10530" width="2.44140625" style="220" customWidth="1"/>
    <col min="10531" max="10531" width="2.33203125" style="220" customWidth="1"/>
    <col min="10532" max="10532" width="1.109375" style="220" customWidth="1"/>
    <col min="10533" max="10533" width="22.6640625" style="220" customWidth="1"/>
    <col min="10534" max="10534" width="1.21875" style="220" customWidth="1"/>
    <col min="10535" max="10536" width="11.77734375" style="220" customWidth="1"/>
    <col min="10537" max="10537" width="1.77734375" style="220" customWidth="1"/>
    <col min="10538" max="10538" width="6.88671875" style="220" customWidth="1"/>
    <col min="10539" max="10539" width="4.44140625" style="220" customWidth="1"/>
    <col min="10540" max="10540" width="3.6640625" style="220" customWidth="1"/>
    <col min="10541" max="10541" width="0.77734375" style="220" customWidth="1"/>
    <col min="10542" max="10542" width="3.33203125" style="220" customWidth="1"/>
    <col min="10543" max="10543" width="3.6640625" style="220" customWidth="1"/>
    <col min="10544" max="10544" width="3" style="220" customWidth="1"/>
    <col min="10545" max="10545" width="3.6640625" style="220" customWidth="1"/>
    <col min="10546" max="10546" width="3.109375" style="220" customWidth="1"/>
    <col min="10547" max="10547" width="1.88671875" style="220" customWidth="1"/>
    <col min="10548" max="10549" width="2.21875" style="220" customWidth="1"/>
    <col min="10550" max="10550" width="7.21875" style="220" customWidth="1"/>
    <col min="10551" max="10785" width="8.88671875" style="220"/>
    <col min="10786" max="10786" width="2.44140625" style="220" customWidth="1"/>
    <col min="10787" max="10787" width="2.33203125" style="220" customWidth="1"/>
    <col min="10788" max="10788" width="1.109375" style="220" customWidth="1"/>
    <col min="10789" max="10789" width="22.6640625" style="220" customWidth="1"/>
    <col min="10790" max="10790" width="1.21875" style="220" customWidth="1"/>
    <col min="10791" max="10792" width="11.77734375" style="220" customWidth="1"/>
    <col min="10793" max="10793" width="1.77734375" style="220" customWidth="1"/>
    <col min="10794" max="10794" width="6.88671875" style="220" customWidth="1"/>
    <col min="10795" max="10795" width="4.44140625" style="220" customWidth="1"/>
    <col min="10796" max="10796" width="3.6640625" style="220" customWidth="1"/>
    <col min="10797" max="10797" width="0.77734375" style="220" customWidth="1"/>
    <col min="10798" max="10798" width="3.33203125" style="220" customWidth="1"/>
    <col min="10799" max="10799" width="3.6640625" style="220" customWidth="1"/>
    <col min="10800" max="10800" width="3" style="220" customWidth="1"/>
    <col min="10801" max="10801" width="3.6640625" style="220" customWidth="1"/>
    <col min="10802" max="10802" width="3.109375" style="220" customWidth="1"/>
    <col min="10803" max="10803" width="1.88671875" style="220" customWidth="1"/>
    <col min="10804" max="10805" width="2.21875" style="220" customWidth="1"/>
    <col min="10806" max="10806" width="7.21875" style="220" customWidth="1"/>
    <col min="10807" max="11041" width="8.88671875" style="220"/>
    <col min="11042" max="11042" width="2.44140625" style="220" customWidth="1"/>
    <col min="11043" max="11043" width="2.33203125" style="220" customWidth="1"/>
    <col min="11044" max="11044" width="1.109375" style="220" customWidth="1"/>
    <col min="11045" max="11045" width="22.6640625" style="220" customWidth="1"/>
    <col min="11046" max="11046" width="1.21875" style="220" customWidth="1"/>
    <col min="11047" max="11048" width="11.77734375" style="220" customWidth="1"/>
    <col min="11049" max="11049" width="1.77734375" style="220" customWidth="1"/>
    <col min="11050" max="11050" width="6.88671875" style="220" customWidth="1"/>
    <col min="11051" max="11051" width="4.44140625" style="220" customWidth="1"/>
    <col min="11052" max="11052" width="3.6640625" style="220" customWidth="1"/>
    <col min="11053" max="11053" width="0.77734375" style="220" customWidth="1"/>
    <col min="11054" max="11054" width="3.33203125" style="220" customWidth="1"/>
    <col min="11055" max="11055" width="3.6640625" style="220" customWidth="1"/>
    <col min="11056" max="11056" width="3" style="220" customWidth="1"/>
    <col min="11057" max="11057" width="3.6640625" style="220" customWidth="1"/>
    <col min="11058" max="11058" width="3.109375" style="220" customWidth="1"/>
    <col min="11059" max="11059" width="1.88671875" style="220" customWidth="1"/>
    <col min="11060" max="11061" width="2.21875" style="220" customWidth="1"/>
    <col min="11062" max="11062" width="7.21875" style="220" customWidth="1"/>
    <col min="11063" max="11297" width="8.88671875" style="220"/>
    <col min="11298" max="11298" width="2.44140625" style="220" customWidth="1"/>
    <col min="11299" max="11299" width="2.33203125" style="220" customWidth="1"/>
    <col min="11300" max="11300" width="1.109375" style="220" customWidth="1"/>
    <col min="11301" max="11301" width="22.6640625" style="220" customWidth="1"/>
    <col min="11302" max="11302" width="1.21875" style="220" customWidth="1"/>
    <col min="11303" max="11304" width="11.77734375" style="220" customWidth="1"/>
    <col min="11305" max="11305" width="1.77734375" style="220" customWidth="1"/>
    <col min="11306" max="11306" width="6.88671875" style="220" customWidth="1"/>
    <col min="11307" max="11307" width="4.44140625" style="220" customWidth="1"/>
    <col min="11308" max="11308" width="3.6640625" style="220" customWidth="1"/>
    <col min="11309" max="11309" width="0.77734375" style="220" customWidth="1"/>
    <col min="11310" max="11310" width="3.33203125" style="220" customWidth="1"/>
    <col min="11311" max="11311" width="3.6640625" style="220" customWidth="1"/>
    <col min="11312" max="11312" width="3" style="220" customWidth="1"/>
    <col min="11313" max="11313" width="3.6640625" style="220" customWidth="1"/>
    <col min="11314" max="11314" width="3.109375" style="220" customWidth="1"/>
    <col min="11315" max="11315" width="1.88671875" style="220" customWidth="1"/>
    <col min="11316" max="11317" width="2.21875" style="220" customWidth="1"/>
    <col min="11318" max="11318" width="7.21875" style="220" customWidth="1"/>
    <col min="11319" max="11553" width="8.88671875" style="220"/>
    <col min="11554" max="11554" width="2.44140625" style="220" customWidth="1"/>
    <col min="11555" max="11555" width="2.33203125" style="220" customWidth="1"/>
    <col min="11556" max="11556" width="1.109375" style="220" customWidth="1"/>
    <col min="11557" max="11557" width="22.6640625" style="220" customWidth="1"/>
    <col min="11558" max="11558" width="1.21875" style="220" customWidth="1"/>
    <col min="11559" max="11560" width="11.77734375" style="220" customWidth="1"/>
    <col min="11561" max="11561" width="1.77734375" style="220" customWidth="1"/>
    <col min="11562" max="11562" width="6.88671875" style="220" customWidth="1"/>
    <col min="11563" max="11563" width="4.44140625" style="220" customWidth="1"/>
    <col min="11564" max="11564" width="3.6640625" style="220" customWidth="1"/>
    <col min="11565" max="11565" width="0.77734375" style="220" customWidth="1"/>
    <col min="11566" max="11566" width="3.33203125" style="220" customWidth="1"/>
    <col min="11567" max="11567" width="3.6640625" style="220" customWidth="1"/>
    <col min="11568" max="11568" width="3" style="220" customWidth="1"/>
    <col min="11569" max="11569" width="3.6640625" style="220" customWidth="1"/>
    <col min="11570" max="11570" width="3.109375" style="220" customWidth="1"/>
    <col min="11571" max="11571" width="1.88671875" style="220" customWidth="1"/>
    <col min="11572" max="11573" width="2.21875" style="220" customWidth="1"/>
    <col min="11574" max="11574" width="7.21875" style="220" customWidth="1"/>
    <col min="11575" max="11809" width="8.88671875" style="220"/>
    <col min="11810" max="11810" width="2.44140625" style="220" customWidth="1"/>
    <col min="11811" max="11811" width="2.33203125" style="220" customWidth="1"/>
    <col min="11812" max="11812" width="1.109375" style="220" customWidth="1"/>
    <col min="11813" max="11813" width="22.6640625" style="220" customWidth="1"/>
    <col min="11814" max="11814" width="1.21875" style="220" customWidth="1"/>
    <col min="11815" max="11816" width="11.77734375" style="220" customWidth="1"/>
    <col min="11817" max="11817" width="1.77734375" style="220" customWidth="1"/>
    <col min="11818" max="11818" width="6.88671875" style="220" customWidth="1"/>
    <col min="11819" max="11819" width="4.44140625" style="220" customWidth="1"/>
    <col min="11820" max="11820" width="3.6640625" style="220" customWidth="1"/>
    <col min="11821" max="11821" width="0.77734375" style="220" customWidth="1"/>
    <col min="11822" max="11822" width="3.33203125" style="220" customWidth="1"/>
    <col min="11823" max="11823" width="3.6640625" style="220" customWidth="1"/>
    <col min="11824" max="11824" width="3" style="220" customWidth="1"/>
    <col min="11825" max="11825" width="3.6640625" style="220" customWidth="1"/>
    <col min="11826" max="11826" width="3.109375" style="220" customWidth="1"/>
    <col min="11827" max="11827" width="1.88671875" style="220" customWidth="1"/>
    <col min="11828" max="11829" width="2.21875" style="220" customWidth="1"/>
    <col min="11830" max="11830" width="7.21875" style="220" customWidth="1"/>
    <col min="11831" max="12065" width="8.88671875" style="220"/>
    <col min="12066" max="12066" width="2.44140625" style="220" customWidth="1"/>
    <col min="12067" max="12067" width="2.33203125" style="220" customWidth="1"/>
    <col min="12068" max="12068" width="1.109375" style="220" customWidth="1"/>
    <col min="12069" max="12069" width="22.6640625" style="220" customWidth="1"/>
    <col min="12070" max="12070" width="1.21875" style="220" customWidth="1"/>
    <col min="12071" max="12072" width="11.77734375" style="220" customWidth="1"/>
    <col min="12073" max="12073" width="1.77734375" style="220" customWidth="1"/>
    <col min="12074" max="12074" width="6.88671875" style="220" customWidth="1"/>
    <col min="12075" max="12075" width="4.44140625" style="220" customWidth="1"/>
    <col min="12076" max="12076" width="3.6640625" style="220" customWidth="1"/>
    <col min="12077" max="12077" width="0.77734375" style="220" customWidth="1"/>
    <col min="12078" max="12078" width="3.33203125" style="220" customWidth="1"/>
    <col min="12079" max="12079" width="3.6640625" style="220" customWidth="1"/>
    <col min="12080" max="12080" width="3" style="220" customWidth="1"/>
    <col min="12081" max="12081" width="3.6640625" style="220" customWidth="1"/>
    <col min="12082" max="12082" width="3.109375" style="220" customWidth="1"/>
    <col min="12083" max="12083" width="1.88671875" style="220" customWidth="1"/>
    <col min="12084" max="12085" width="2.21875" style="220" customWidth="1"/>
    <col min="12086" max="12086" width="7.21875" style="220" customWidth="1"/>
    <col min="12087" max="12321" width="8.88671875" style="220"/>
    <col min="12322" max="12322" width="2.44140625" style="220" customWidth="1"/>
    <col min="12323" max="12323" width="2.33203125" style="220" customWidth="1"/>
    <col min="12324" max="12324" width="1.109375" style="220" customWidth="1"/>
    <col min="12325" max="12325" width="22.6640625" style="220" customWidth="1"/>
    <col min="12326" max="12326" width="1.21875" style="220" customWidth="1"/>
    <col min="12327" max="12328" width="11.77734375" style="220" customWidth="1"/>
    <col min="12329" max="12329" width="1.77734375" style="220" customWidth="1"/>
    <col min="12330" max="12330" width="6.88671875" style="220" customWidth="1"/>
    <col min="12331" max="12331" width="4.44140625" style="220" customWidth="1"/>
    <col min="12332" max="12332" width="3.6640625" style="220" customWidth="1"/>
    <col min="12333" max="12333" width="0.77734375" style="220" customWidth="1"/>
    <col min="12334" max="12334" width="3.33203125" style="220" customWidth="1"/>
    <col min="12335" max="12335" width="3.6640625" style="220" customWidth="1"/>
    <col min="12336" max="12336" width="3" style="220" customWidth="1"/>
    <col min="12337" max="12337" width="3.6640625" style="220" customWidth="1"/>
    <col min="12338" max="12338" width="3.109375" style="220" customWidth="1"/>
    <col min="12339" max="12339" width="1.88671875" style="220" customWidth="1"/>
    <col min="12340" max="12341" width="2.21875" style="220" customWidth="1"/>
    <col min="12342" max="12342" width="7.21875" style="220" customWidth="1"/>
    <col min="12343" max="12577" width="8.88671875" style="220"/>
    <col min="12578" max="12578" width="2.44140625" style="220" customWidth="1"/>
    <col min="12579" max="12579" width="2.33203125" style="220" customWidth="1"/>
    <col min="12580" max="12580" width="1.109375" style="220" customWidth="1"/>
    <col min="12581" max="12581" width="22.6640625" style="220" customWidth="1"/>
    <col min="12582" max="12582" width="1.21875" style="220" customWidth="1"/>
    <col min="12583" max="12584" width="11.77734375" style="220" customWidth="1"/>
    <col min="12585" max="12585" width="1.77734375" style="220" customWidth="1"/>
    <col min="12586" max="12586" width="6.88671875" style="220" customWidth="1"/>
    <col min="12587" max="12587" width="4.44140625" style="220" customWidth="1"/>
    <col min="12588" max="12588" width="3.6640625" style="220" customWidth="1"/>
    <col min="12589" max="12589" width="0.77734375" style="220" customWidth="1"/>
    <col min="12590" max="12590" width="3.33203125" style="220" customWidth="1"/>
    <col min="12591" max="12591" width="3.6640625" style="220" customWidth="1"/>
    <col min="12592" max="12592" width="3" style="220" customWidth="1"/>
    <col min="12593" max="12593" width="3.6640625" style="220" customWidth="1"/>
    <col min="12594" max="12594" width="3.109375" style="220" customWidth="1"/>
    <col min="12595" max="12595" width="1.88671875" style="220" customWidth="1"/>
    <col min="12596" max="12597" width="2.21875" style="220" customWidth="1"/>
    <col min="12598" max="12598" width="7.21875" style="220" customWidth="1"/>
    <col min="12599" max="12833" width="8.88671875" style="220"/>
    <col min="12834" max="12834" width="2.44140625" style="220" customWidth="1"/>
    <col min="12835" max="12835" width="2.33203125" style="220" customWidth="1"/>
    <col min="12836" max="12836" width="1.109375" style="220" customWidth="1"/>
    <col min="12837" max="12837" width="22.6640625" style="220" customWidth="1"/>
    <col min="12838" max="12838" width="1.21875" style="220" customWidth="1"/>
    <col min="12839" max="12840" width="11.77734375" style="220" customWidth="1"/>
    <col min="12841" max="12841" width="1.77734375" style="220" customWidth="1"/>
    <col min="12842" max="12842" width="6.88671875" style="220" customWidth="1"/>
    <col min="12843" max="12843" width="4.44140625" style="220" customWidth="1"/>
    <col min="12844" max="12844" width="3.6640625" style="220" customWidth="1"/>
    <col min="12845" max="12845" width="0.77734375" style="220" customWidth="1"/>
    <col min="12846" max="12846" width="3.33203125" style="220" customWidth="1"/>
    <col min="12847" max="12847" width="3.6640625" style="220" customWidth="1"/>
    <col min="12848" max="12848" width="3" style="220" customWidth="1"/>
    <col min="12849" max="12849" width="3.6640625" style="220" customWidth="1"/>
    <col min="12850" max="12850" width="3.109375" style="220" customWidth="1"/>
    <col min="12851" max="12851" width="1.88671875" style="220" customWidth="1"/>
    <col min="12852" max="12853" width="2.21875" style="220" customWidth="1"/>
    <col min="12854" max="12854" width="7.21875" style="220" customWidth="1"/>
    <col min="12855" max="13089" width="8.88671875" style="220"/>
    <col min="13090" max="13090" width="2.44140625" style="220" customWidth="1"/>
    <col min="13091" max="13091" width="2.33203125" style="220" customWidth="1"/>
    <col min="13092" max="13092" width="1.109375" style="220" customWidth="1"/>
    <col min="13093" max="13093" width="22.6640625" style="220" customWidth="1"/>
    <col min="13094" max="13094" width="1.21875" style="220" customWidth="1"/>
    <col min="13095" max="13096" width="11.77734375" style="220" customWidth="1"/>
    <col min="13097" max="13097" width="1.77734375" style="220" customWidth="1"/>
    <col min="13098" max="13098" width="6.88671875" style="220" customWidth="1"/>
    <col min="13099" max="13099" width="4.44140625" style="220" customWidth="1"/>
    <col min="13100" max="13100" width="3.6640625" style="220" customWidth="1"/>
    <col min="13101" max="13101" width="0.77734375" style="220" customWidth="1"/>
    <col min="13102" max="13102" width="3.33203125" style="220" customWidth="1"/>
    <col min="13103" max="13103" width="3.6640625" style="220" customWidth="1"/>
    <col min="13104" max="13104" width="3" style="220" customWidth="1"/>
    <col min="13105" max="13105" width="3.6640625" style="220" customWidth="1"/>
    <col min="13106" max="13106" width="3.109375" style="220" customWidth="1"/>
    <col min="13107" max="13107" width="1.88671875" style="220" customWidth="1"/>
    <col min="13108" max="13109" width="2.21875" style="220" customWidth="1"/>
    <col min="13110" max="13110" width="7.21875" style="220" customWidth="1"/>
    <col min="13111" max="13345" width="8.88671875" style="220"/>
    <col min="13346" max="13346" width="2.44140625" style="220" customWidth="1"/>
    <col min="13347" max="13347" width="2.33203125" style="220" customWidth="1"/>
    <col min="13348" max="13348" width="1.109375" style="220" customWidth="1"/>
    <col min="13349" max="13349" width="22.6640625" style="220" customWidth="1"/>
    <col min="13350" max="13350" width="1.21875" style="220" customWidth="1"/>
    <col min="13351" max="13352" width="11.77734375" style="220" customWidth="1"/>
    <col min="13353" max="13353" width="1.77734375" style="220" customWidth="1"/>
    <col min="13354" max="13354" width="6.88671875" style="220" customWidth="1"/>
    <col min="13355" max="13355" width="4.44140625" style="220" customWidth="1"/>
    <col min="13356" max="13356" width="3.6640625" style="220" customWidth="1"/>
    <col min="13357" max="13357" width="0.77734375" style="220" customWidth="1"/>
    <col min="13358" max="13358" width="3.33203125" style="220" customWidth="1"/>
    <col min="13359" max="13359" width="3.6640625" style="220" customWidth="1"/>
    <col min="13360" max="13360" width="3" style="220" customWidth="1"/>
    <col min="13361" max="13361" width="3.6640625" style="220" customWidth="1"/>
    <col min="13362" max="13362" width="3.109375" style="220" customWidth="1"/>
    <col min="13363" max="13363" width="1.88671875" style="220" customWidth="1"/>
    <col min="13364" max="13365" width="2.21875" style="220" customWidth="1"/>
    <col min="13366" max="13366" width="7.21875" style="220" customWidth="1"/>
    <col min="13367" max="13601" width="8.88671875" style="220"/>
    <col min="13602" max="13602" width="2.44140625" style="220" customWidth="1"/>
    <col min="13603" max="13603" width="2.33203125" style="220" customWidth="1"/>
    <col min="13604" max="13604" width="1.109375" style="220" customWidth="1"/>
    <col min="13605" max="13605" width="22.6640625" style="220" customWidth="1"/>
    <col min="13606" max="13606" width="1.21875" style="220" customWidth="1"/>
    <col min="13607" max="13608" width="11.77734375" style="220" customWidth="1"/>
    <col min="13609" max="13609" width="1.77734375" style="220" customWidth="1"/>
    <col min="13610" max="13610" width="6.88671875" style="220" customWidth="1"/>
    <col min="13611" max="13611" width="4.44140625" style="220" customWidth="1"/>
    <col min="13612" max="13612" width="3.6640625" style="220" customWidth="1"/>
    <col min="13613" max="13613" width="0.77734375" style="220" customWidth="1"/>
    <col min="13614" max="13614" width="3.33203125" style="220" customWidth="1"/>
    <col min="13615" max="13615" width="3.6640625" style="220" customWidth="1"/>
    <col min="13616" max="13616" width="3" style="220" customWidth="1"/>
    <col min="13617" max="13617" width="3.6640625" style="220" customWidth="1"/>
    <col min="13618" max="13618" width="3.109375" style="220" customWidth="1"/>
    <col min="13619" max="13619" width="1.88671875" style="220" customWidth="1"/>
    <col min="13620" max="13621" width="2.21875" style="220" customWidth="1"/>
    <col min="13622" max="13622" width="7.21875" style="220" customWidth="1"/>
    <col min="13623" max="13857" width="8.88671875" style="220"/>
    <col min="13858" max="13858" width="2.44140625" style="220" customWidth="1"/>
    <col min="13859" max="13859" width="2.33203125" style="220" customWidth="1"/>
    <col min="13860" max="13860" width="1.109375" style="220" customWidth="1"/>
    <col min="13861" max="13861" width="22.6640625" style="220" customWidth="1"/>
    <col min="13862" max="13862" width="1.21875" style="220" customWidth="1"/>
    <col min="13863" max="13864" width="11.77734375" style="220" customWidth="1"/>
    <col min="13865" max="13865" width="1.77734375" style="220" customWidth="1"/>
    <col min="13866" max="13866" width="6.88671875" style="220" customWidth="1"/>
    <col min="13867" max="13867" width="4.44140625" style="220" customWidth="1"/>
    <col min="13868" max="13868" width="3.6640625" style="220" customWidth="1"/>
    <col min="13869" max="13869" width="0.77734375" style="220" customWidth="1"/>
    <col min="13870" max="13870" width="3.33203125" style="220" customWidth="1"/>
    <col min="13871" max="13871" width="3.6640625" style="220" customWidth="1"/>
    <col min="13872" max="13872" width="3" style="220" customWidth="1"/>
    <col min="13873" max="13873" width="3.6640625" style="220" customWidth="1"/>
    <col min="13874" max="13874" width="3.109375" style="220" customWidth="1"/>
    <col min="13875" max="13875" width="1.88671875" style="220" customWidth="1"/>
    <col min="13876" max="13877" width="2.21875" style="220" customWidth="1"/>
    <col min="13878" max="13878" width="7.21875" style="220" customWidth="1"/>
    <col min="13879" max="14113" width="8.88671875" style="220"/>
    <col min="14114" max="14114" width="2.44140625" style="220" customWidth="1"/>
    <col min="14115" max="14115" width="2.33203125" style="220" customWidth="1"/>
    <col min="14116" max="14116" width="1.109375" style="220" customWidth="1"/>
    <col min="14117" max="14117" width="22.6640625" style="220" customWidth="1"/>
    <col min="14118" max="14118" width="1.21875" style="220" customWidth="1"/>
    <col min="14119" max="14120" width="11.77734375" style="220" customWidth="1"/>
    <col min="14121" max="14121" width="1.77734375" style="220" customWidth="1"/>
    <col min="14122" max="14122" width="6.88671875" style="220" customWidth="1"/>
    <col min="14123" max="14123" width="4.44140625" style="220" customWidth="1"/>
    <col min="14124" max="14124" width="3.6640625" style="220" customWidth="1"/>
    <col min="14125" max="14125" width="0.77734375" style="220" customWidth="1"/>
    <col min="14126" max="14126" width="3.33203125" style="220" customWidth="1"/>
    <col min="14127" max="14127" width="3.6640625" style="220" customWidth="1"/>
    <col min="14128" max="14128" width="3" style="220" customWidth="1"/>
    <col min="14129" max="14129" width="3.6640625" style="220" customWidth="1"/>
    <col min="14130" max="14130" width="3.109375" style="220" customWidth="1"/>
    <col min="14131" max="14131" width="1.88671875" style="220" customWidth="1"/>
    <col min="14132" max="14133" width="2.21875" style="220" customWidth="1"/>
    <col min="14134" max="14134" width="7.21875" style="220" customWidth="1"/>
    <col min="14135" max="14369" width="8.88671875" style="220"/>
    <col min="14370" max="14370" width="2.44140625" style="220" customWidth="1"/>
    <col min="14371" max="14371" width="2.33203125" style="220" customWidth="1"/>
    <col min="14372" max="14372" width="1.109375" style="220" customWidth="1"/>
    <col min="14373" max="14373" width="22.6640625" style="220" customWidth="1"/>
    <col min="14374" max="14374" width="1.21875" style="220" customWidth="1"/>
    <col min="14375" max="14376" width="11.77734375" style="220" customWidth="1"/>
    <col min="14377" max="14377" width="1.77734375" style="220" customWidth="1"/>
    <col min="14378" max="14378" width="6.88671875" style="220" customWidth="1"/>
    <col min="14379" max="14379" width="4.44140625" style="220" customWidth="1"/>
    <col min="14380" max="14380" width="3.6640625" style="220" customWidth="1"/>
    <col min="14381" max="14381" width="0.77734375" style="220" customWidth="1"/>
    <col min="14382" max="14382" width="3.33203125" style="220" customWidth="1"/>
    <col min="14383" max="14383" width="3.6640625" style="220" customWidth="1"/>
    <col min="14384" max="14384" width="3" style="220" customWidth="1"/>
    <col min="14385" max="14385" width="3.6640625" style="220" customWidth="1"/>
    <col min="14386" max="14386" width="3.109375" style="220" customWidth="1"/>
    <col min="14387" max="14387" width="1.88671875" style="220" customWidth="1"/>
    <col min="14388" max="14389" width="2.21875" style="220" customWidth="1"/>
    <col min="14390" max="14390" width="7.21875" style="220" customWidth="1"/>
    <col min="14391" max="14625" width="8.88671875" style="220"/>
    <col min="14626" max="14626" width="2.44140625" style="220" customWidth="1"/>
    <col min="14627" max="14627" width="2.33203125" style="220" customWidth="1"/>
    <col min="14628" max="14628" width="1.109375" style="220" customWidth="1"/>
    <col min="14629" max="14629" width="22.6640625" style="220" customWidth="1"/>
    <col min="14630" max="14630" width="1.21875" style="220" customWidth="1"/>
    <col min="14631" max="14632" width="11.77734375" style="220" customWidth="1"/>
    <col min="14633" max="14633" width="1.77734375" style="220" customWidth="1"/>
    <col min="14634" max="14634" width="6.88671875" style="220" customWidth="1"/>
    <col min="14635" max="14635" width="4.44140625" style="220" customWidth="1"/>
    <col min="14636" max="14636" width="3.6640625" style="220" customWidth="1"/>
    <col min="14637" max="14637" width="0.77734375" style="220" customWidth="1"/>
    <col min="14638" max="14638" width="3.33203125" style="220" customWidth="1"/>
    <col min="14639" max="14639" width="3.6640625" style="220" customWidth="1"/>
    <col min="14640" max="14640" width="3" style="220" customWidth="1"/>
    <col min="14641" max="14641" width="3.6640625" style="220" customWidth="1"/>
    <col min="14642" max="14642" width="3.109375" style="220" customWidth="1"/>
    <col min="14643" max="14643" width="1.88671875" style="220" customWidth="1"/>
    <col min="14644" max="14645" width="2.21875" style="220" customWidth="1"/>
    <col min="14646" max="14646" width="7.21875" style="220" customWidth="1"/>
    <col min="14647" max="14881" width="8.88671875" style="220"/>
    <col min="14882" max="14882" width="2.44140625" style="220" customWidth="1"/>
    <col min="14883" max="14883" width="2.33203125" style="220" customWidth="1"/>
    <col min="14884" max="14884" width="1.109375" style="220" customWidth="1"/>
    <col min="14885" max="14885" width="22.6640625" style="220" customWidth="1"/>
    <col min="14886" max="14886" width="1.21875" style="220" customWidth="1"/>
    <col min="14887" max="14888" width="11.77734375" style="220" customWidth="1"/>
    <col min="14889" max="14889" width="1.77734375" style="220" customWidth="1"/>
    <col min="14890" max="14890" width="6.88671875" style="220" customWidth="1"/>
    <col min="14891" max="14891" width="4.44140625" style="220" customWidth="1"/>
    <col min="14892" max="14892" width="3.6640625" style="220" customWidth="1"/>
    <col min="14893" max="14893" width="0.77734375" style="220" customWidth="1"/>
    <col min="14894" max="14894" width="3.33203125" style="220" customWidth="1"/>
    <col min="14895" max="14895" width="3.6640625" style="220" customWidth="1"/>
    <col min="14896" max="14896" width="3" style="220" customWidth="1"/>
    <col min="14897" max="14897" width="3.6640625" style="220" customWidth="1"/>
    <col min="14898" max="14898" width="3.109375" style="220" customWidth="1"/>
    <col min="14899" max="14899" width="1.88671875" style="220" customWidth="1"/>
    <col min="14900" max="14901" width="2.21875" style="220" customWidth="1"/>
    <col min="14902" max="14902" width="7.21875" style="220" customWidth="1"/>
    <col min="14903" max="15137" width="8.88671875" style="220"/>
    <col min="15138" max="15138" width="2.44140625" style="220" customWidth="1"/>
    <col min="15139" max="15139" width="2.33203125" style="220" customWidth="1"/>
    <col min="15140" max="15140" width="1.109375" style="220" customWidth="1"/>
    <col min="15141" max="15141" width="22.6640625" style="220" customWidth="1"/>
    <col min="15142" max="15142" width="1.21875" style="220" customWidth="1"/>
    <col min="15143" max="15144" width="11.77734375" style="220" customWidth="1"/>
    <col min="15145" max="15145" width="1.77734375" style="220" customWidth="1"/>
    <col min="15146" max="15146" width="6.88671875" style="220" customWidth="1"/>
    <col min="15147" max="15147" width="4.44140625" style="220" customWidth="1"/>
    <col min="15148" max="15148" width="3.6640625" style="220" customWidth="1"/>
    <col min="15149" max="15149" width="0.77734375" style="220" customWidth="1"/>
    <col min="15150" max="15150" width="3.33203125" style="220" customWidth="1"/>
    <col min="15151" max="15151" width="3.6640625" style="220" customWidth="1"/>
    <col min="15152" max="15152" width="3" style="220" customWidth="1"/>
    <col min="15153" max="15153" width="3.6640625" style="220" customWidth="1"/>
    <col min="15154" max="15154" width="3.109375" style="220" customWidth="1"/>
    <col min="15155" max="15155" width="1.88671875" style="220" customWidth="1"/>
    <col min="15156" max="15157" width="2.21875" style="220" customWidth="1"/>
    <col min="15158" max="15158" width="7.21875" style="220" customWidth="1"/>
    <col min="15159" max="15393" width="8.88671875" style="220"/>
    <col min="15394" max="15394" width="2.44140625" style="220" customWidth="1"/>
    <col min="15395" max="15395" width="2.33203125" style="220" customWidth="1"/>
    <col min="15396" max="15396" width="1.109375" style="220" customWidth="1"/>
    <col min="15397" max="15397" width="22.6640625" style="220" customWidth="1"/>
    <col min="15398" max="15398" width="1.21875" style="220" customWidth="1"/>
    <col min="15399" max="15400" width="11.77734375" style="220" customWidth="1"/>
    <col min="15401" max="15401" width="1.77734375" style="220" customWidth="1"/>
    <col min="15402" max="15402" width="6.88671875" style="220" customWidth="1"/>
    <col min="15403" max="15403" width="4.44140625" style="220" customWidth="1"/>
    <col min="15404" max="15404" width="3.6640625" style="220" customWidth="1"/>
    <col min="15405" max="15405" width="0.77734375" style="220" customWidth="1"/>
    <col min="15406" max="15406" width="3.33203125" style="220" customWidth="1"/>
    <col min="15407" max="15407" width="3.6640625" style="220" customWidth="1"/>
    <col min="15408" max="15408" width="3" style="220" customWidth="1"/>
    <col min="15409" max="15409" width="3.6640625" style="220" customWidth="1"/>
    <col min="15410" max="15410" width="3.109375" style="220" customWidth="1"/>
    <col min="15411" max="15411" width="1.88671875" style="220" customWidth="1"/>
    <col min="15412" max="15413" width="2.21875" style="220" customWidth="1"/>
    <col min="15414" max="15414" width="7.21875" style="220" customWidth="1"/>
    <col min="15415" max="15649" width="8.88671875" style="220"/>
    <col min="15650" max="15650" width="2.44140625" style="220" customWidth="1"/>
    <col min="15651" max="15651" width="2.33203125" style="220" customWidth="1"/>
    <col min="15652" max="15652" width="1.109375" style="220" customWidth="1"/>
    <col min="15653" max="15653" width="22.6640625" style="220" customWidth="1"/>
    <col min="15654" max="15654" width="1.21875" style="220" customWidth="1"/>
    <col min="15655" max="15656" width="11.77734375" style="220" customWidth="1"/>
    <col min="15657" max="15657" width="1.77734375" style="220" customWidth="1"/>
    <col min="15658" max="15658" width="6.88671875" style="220" customWidth="1"/>
    <col min="15659" max="15659" width="4.44140625" style="220" customWidth="1"/>
    <col min="15660" max="15660" width="3.6640625" style="220" customWidth="1"/>
    <col min="15661" max="15661" width="0.77734375" style="220" customWidth="1"/>
    <col min="15662" max="15662" width="3.33203125" style="220" customWidth="1"/>
    <col min="15663" max="15663" width="3.6640625" style="220" customWidth="1"/>
    <col min="15664" max="15664" width="3" style="220" customWidth="1"/>
    <col min="15665" max="15665" width="3.6640625" style="220" customWidth="1"/>
    <col min="15666" max="15666" width="3.109375" style="220" customWidth="1"/>
    <col min="15667" max="15667" width="1.88671875" style="220" customWidth="1"/>
    <col min="15668" max="15669" width="2.21875" style="220" customWidth="1"/>
    <col min="15670" max="15670" width="7.21875" style="220" customWidth="1"/>
    <col min="15671" max="15905" width="8.88671875" style="220"/>
    <col min="15906" max="15906" width="2.44140625" style="220" customWidth="1"/>
    <col min="15907" max="15907" width="2.33203125" style="220" customWidth="1"/>
    <col min="15908" max="15908" width="1.109375" style="220" customWidth="1"/>
    <col min="15909" max="15909" width="22.6640625" style="220" customWidth="1"/>
    <col min="15910" max="15910" width="1.21875" style="220" customWidth="1"/>
    <col min="15911" max="15912" width="11.77734375" style="220" customWidth="1"/>
    <col min="15913" max="15913" width="1.77734375" style="220" customWidth="1"/>
    <col min="15914" max="15914" width="6.88671875" style="220" customWidth="1"/>
    <col min="15915" max="15915" width="4.44140625" style="220" customWidth="1"/>
    <col min="15916" max="15916" width="3.6640625" style="220" customWidth="1"/>
    <col min="15917" max="15917" width="0.77734375" style="220" customWidth="1"/>
    <col min="15918" max="15918" width="3.33203125" style="220" customWidth="1"/>
    <col min="15919" max="15919" width="3.6640625" style="220" customWidth="1"/>
    <col min="15920" max="15920" width="3" style="220" customWidth="1"/>
    <col min="15921" max="15921" width="3.6640625" style="220" customWidth="1"/>
    <col min="15922" max="15922" width="3.109375" style="220" customWidth="1"/>
    <col min="15923" max="15923" width="1.88671875" style="220" customWidth="1"/>
    <col min="15924" max="15925" width="2.21875" style="220" customWidth="1"/>
    <col min="15926" max="15926" width="7.21875" style="220" customWidth="1"/>
    <col min="15927" max="16161" width="8.88671875" style="220"/>
    <col min="16162" max="16162" width="2.44140625" style="220" customWidth="1"/>
    <col min="16163" max="16163" width="2.33203125" style="220" customWidth="1"/>
    <col min="16164" max="16164" width="1.109375" style="220" customWidth="1"/>
    <col min="16165" max="16165" width="22.6640625" style="220" customWidth="1"/>
    <col min="16166" max="16166" width="1.21875" style="220" customWidth="1"/>
    <col min="16167" max="16168" width="11.77734375" style="220" customWidth="1"/>
    <col min="16169" max="16169" width="1.77734375" style="220" customWidth="1"/>
    <col min="16170" max="16170" width="6.88671875" style="220" customWidth="1"/>
    <col min="16171" max="16171" width="4.44140625" style="220" customWidth="1"/>
    <col min="16172" max="16172" width="3.6640625" style="220" customWidth="1"/>
    <col min="16173" max="16173" width="0.77734375" style="220" customWidth="1"/>
    <col min="16174" max="16174" width="3.33203125" style="220" customWidth="1"/>
    <col min="16175" max="16175" width="3.6640625" style="220" customWidth="1"/>
    <col min="16176" max="16176" width="3" style="220" customWidth="1"/>
    <col min="16177" max="16177" width="3.6640625" style="220" customWidth="1"/>
    <col min="16178" max="16178" width="3.109375" style="220" customWidth="1"/>
    <col min="16179" max="16179" width="1.88671875" style="220" customWidth="1"/>
    <col min="16180" max="16181" width="2.21875" style="220" customWidth="1"/>
    <col min="16182" max="16182" width="7.21875" style="220" customWidth="1"/>
    <col min="16183" max="16384" width="8.88671875" style="220"/>
  </cols>
  <sheetData>
    <row r="1" spans="2:76" ht="20.25" customHeight="1">
      <c r="B1" s="219" t="s">
        <v>2916</v>
      </c>
      <c r="BB1" s="219" t="s">
        <v>2916</v>
      </c>
    </row>
    <row r="2" spans="2:76" ht="12" customHeight="1">
      <c r="S2" s="222"/>
      <c r="T2" s="222"/>
      <c r="X2" s="222"/>
      <c r="AB2" s="541"/>
      <c r="BS2" s="222"/>
      <c r="BT2" s="222"/>
      <c r="BX2" s="222"/>
    </row>
    <row r="3" spans="2:76">
      <c r="Q3" s="249"/>
      <c r="R3" s="905"/>
      <c r="S3" s="947"/>
      <c r="T3" s="223" t="s">
        <v>2508</v>
      </c>
      <c r="U3" s="574"/>
      <c r="V3" s="223" t="s">
        <v>2509</v>
      </c>
      <c r="W3" s="574"/>
      <c r="X3" s="223" t="s">
        <v>2510</v>
      </c>
      <c r="BQ3" s="249"/>
      <c r="BR3" s="905"/>
      <c r="BS3" s="905"/>
      <c r="BT3" s="223" t="s">
        <v>2508</v>
      </c>
      <c r="BU3" s="574"/>
      <c r="BV3" s="223" t="s">
        <v>2509</v>
      </c>
      <c r="BW3" s="574"/>
      <c r="BX3" s="223" t="s">
        <v>2510</v>
      </c>
    </row>
    <row r="4" spans="2:76">
      <c r="Q4" s="249"/>
      <c r="R4" s="249"/>
      <c r="S4" s="250"/>
      <c r="T4" s="223"/>
      <c r="U4" s="250"/>
      <c r="V4" s="223"/>
      <c r="W4" s="250"/>
      <c r="X4" s="223"/>
      <c r="BQ4" s="249"/>
      <c r="BR4" s="249"/>
      <c r="BS4" s="250"/>
      <c r="BT4" s="223"/>
      <c r="BU4" s="250"/>
      <c r="BV4" s="223"/>
      <c r="BW4" s="250"/>
      <c r="BX4" s="223"/>
    </row>
    <row r="5" spans="2:76" ht="12" customHeight="1">
      <c r="N5" s="220" t="s">
        <v>2528</v>
      </c>
      <c r="T5" s="224"/>
      <c r="U5" s="224"/>
      <c r="V5" s="224"/>
      <c r="W5" s="224"/>
      <c r="X5" s="224"/>
      <c r="BN5" s="220" t="s">
        <v>2528</v>
      </c>
      <c r="BT5" s="224"/>
      <c r="BU5" s="224"/>
      <c r="BV5" s="224"/>
      <c r="BW5" s="224"/>
      <c r="BX5" s="224"/>
    </row>
    <row r="6" spans="2:76" ht="15" customHeight="1">
      <c r="C6" s="220" t="s">
        <v>2511</v>
      </c>
      <c r="N6" s="1586" t="s">
        <v>2529</v>
      </c>
      <c r="O6" s="1591"/>
      <c r="P6" s="1587">
        <f>第1号!$L$9</f>
        <v>0</v>
      </c>
      <c r="Q6" s="1590"/>
      <c r="R6" s="1590"/>
      <c r="S6" s="1590"/>
      <c r="T6" s="1590"/>
      <c r="U6" s="1590"/>
      <c r="V6" s="1590"/>
      <c r="W6" s="1590"/>
      <c r="X6" s="1590"/>
      <c r="BC6" s="220" t="s">
        <v>2511</v>
      </c>
      <c r="BN6" s="1586" t="s">
        <v>2529</v>
      </c>
      <c r="BO6" s="1586"/>
      <c r="BP6" s="1587" t="s">
        <v>2750</v>
      </c>
      <c r="BQ6" s="1587"/>
      <c r="BR6" s="1587"/>
      <c r="BS6" s="1587"/>
      <c r="BT6" s="1587"/>
      <c r="BU6" s="1587"/>
      <c r="BV6" s="1587"/>
      <c r="BW6" s="1587"/>
      <c r="BX6" s="1587"/>
    </row>
    <row r="7" spans="2:76" ht="2.4" customHeight="1">
      <c r="E7" s="219"/>
      <c r="F7" s="219"/>
      <c r="G7" s="219"/>
      <c r="H7" s="219"/>
      <c r="I7" s="219"/>
      <c r="J7" s="219"/>
      <c r="O7" s="219"/>
      <c r="P7" s="226"/>
      <c r="Q7" s="226"/>
      <c r="R7" s="226"/>
      <c r="S7" s="226"/>
      <c r="T7" s="226"/>
      <c r="U7" s="226"/>
      <c r="V7" s="226"/>
      <c r="W7" s="226"/>
      <c r="X7" s="226"/>
      <c r="BE7" s="219"/>
      <c r="BF7" s="219"/>
      <c r="BG7" s="219"/>
      <c r="BH7" s="219"/>
      <c r="BI7" s="219"/>
      <c r="BJ7" s="219"/>
      <c r="BO7" s="219"/>
      <c r="BP7" s="226"/>
      <c r="BQ7" s="226"/>
      <c r="BR7" s="226"/>
      <c r="BS7" s="226"/>
      <c r="BT7" s="226"/>
      <c r="BU7" s="226"/>
      <c r="BV7" s="226"/>
      <c r="BW7" s="226"/>
      <c r="BX7" s="226"/>
    </row>
    <row r="8" spans="2:76" ht="15" customHeight="1">
      <c r="C8" s="220" t="s">
        <v>2550</v>
      </c>
      <c r="D8" s="219"/>
      <c r="E8" s="219"/>
      <c r="F8" s="219"/>
      <c r="G8" s="219"/>
      <c r="H8" s="219"/>
      <c r="I8" s="219"/>
      <c r="J8" s="219"/>
      <c r="N8" s="1586" t="s">
        <v>2514</v>
      </c>
      <c r="O8" s="1591"/>
      <c r="P8" s="1587">
        <f>第1号!$J$10</f>
        <v>0</v>
      </c>
      <c r="Q8" s="1590"/>
      <c r="R8" s="1590"/>
      <c r="S8" s="1590"/>
      <c r="T8" s="1590"/>
      <c r="U8" s="1590"/>
      <c r="V8" s="1590"/>
      <c r="W8" s="1590"/>
      <c r="X8" s="1590"/>
      <c r="BC8" s="220" t="s">
        <v>2550</v>
      </c>
      <c r="BD8" s="219"/>
      <c r="BE8" s="219"/>
      <c r="BF8" s="219"/>
      <c r="BG8" s="219"/>
      <c r="BH8" s="219"/>
      <c r="BI8" s="219"/>
      <c r="BJ8" s="219"/>
      <c r="BN8" s="1586" t="s">
        <v>2514</v>
      </c>
      <c r="BO8" s="1586"/>
      <c r="BP8" s="1587" t="s">
        <v>2751</v>
      </c>
      <c r="BQ8" s="1587"/>
      <c r="BR8" s="1587"/>
      <c r="BS8" s="1587"/>
      <c r="BT8" s="1587"/>
      <c r="BU8" s="1587"/>
      <c r="BV8" s="1587"/>
      <c r="BW8" s="1587"/>
      <c r="BX8" s="1587"/>
    </row>
    <row r="9" spans="2:76" ht="2.4" customHeight="1">
      <c r="O9" s="219"/>
      <c r="P9" s="226"/>
      <c r="Q9" s="226"/>
      <c r="R9" s="226"/>
      <c r="S9" s="226"/>
      <c r="T9" s="226"/>
      <c r="U9" s="226"/>
      <c r="V9" s="226"/>
      <c r="W9" s="226"/>
      <c r="X9" s="226"/>
      <c r="BO9" s="219"/>
      <c r="BP9" s="226"/>
      <c r="BQ9" s="226"/>
      <c r="BR9" s="226"/>
      <c r="BS9" s="226"/>
      <c r="BT9" s="226"/>
      <c r="BU9" s="226"/>
      <c r="BV9" s="226"/>
      <c r="BW9" s="226"/>
      <c r="BX9" s="226"/>
    </row>
    <row r="10" spans="2:76" ht="24" customHeight="1">
      <c r="N10" s="1588" t="s">
        <v>2443</v>
      </c>
      <c r="O10" s="1589"/>
      <c r="P10" s="1587">
        <f>第1号!$J$11</f>
        <v>0</v>
      </c>
      <c r="Q10" s="1590"/>
      <c r="R10" s="1590"/>
      <c r="S10" s="1590"/>
      <c r="T10" s="1587">
        <f>第1号!$M$11</f>
        <v>0</v>
      </c>
      <c r="U10" s="1590"/>
      <c r="V10" s="1590"/>
      <c r="W10" s="1590"/>
      <c r="X10" s="1590"/>
      <c r="AB10" s="227"/>
      <c r="BN10" s="1588" t="s">
        <v>2443</v>
      </c>
      <c r="BO10" s="1588"/>
      <c r="BP10" s="1587" t="s">
        <v>3032</v>
      </c>
      <c r="BQ10" s="1587"/>
      <c r="BR10" s="1587"/>
      <c r="BS10" s="1587"/>
      <c r="BT10" s="1587" t="s">
        <v>3033</v>
      </c>
      <c r="BU10" s="1587"/>
      <c r="BV10" s="1587"/>
      <c r="BW10" s="1587"/>
      <c r="BX10" s="1587"/>
    </row>
    <row r="11" spans="2:76" ht="10.8" customHeight="1">
      <c r="O11" s="219"/>
      <c r="P11" s="225"/>
      <c r="Q11" s="225"/>
      <c r="R11" s="225"/>
      <c r="S11" s="225"/>
      <c r="T11" s="225"/>
      <c r="U11" s="225"/>
      <c r="V11" s="225"/>
      <c r="W11" s="225"/>
      <c r="X11" s="225"/>
      <c r="BO11" s="219"/>
      <c r="BP11" s="225"/>
      <c r="BQ11" s="225"/>
      <c r="BR11" s="225"/>
      <c r="BS11" s="225"/>
      <c r="BT11" s="225"/>
      <c r="BU11" s="225"/>
      <c r="BV11" s="225"/>
      <c r="BW11" s="225"/>
      <c r="BX11" s="225"/>
    </row>
    <row r="12" spans="2:76" ht="21.6" customHeight="1">
      <c r="N12" s="220" t="s">
        <v>2551</v>
      </c>
      <c r="O12" s="252"/>
      <c r="P12" s="219"/>
      <c r="Q12" s="219"/>
      <c r="R12" s="225"/>
      <c r="S12" s="225"/>
      <c r="T12" s="225"/>
      <c r="U12" s="225"/>
      <c r="V12" s="225"/>
      <c r="W12" s="225"/>
      <c r="X12" s="225"/>
      <c r="BN12" s="220" t="s">
        <v>2551</v>
      </c>
      <c r="BO12" s="252"/>
      <c r="BP12" s="219"/>
      <c r="BQ12" s="219"/>
      <c r="BR12" s="225"/>
      <c r="BS12" s="225"/>
      <c r="BT12" s="225"/>
      <c r="BU12" s="225"/>
      <c r="BV12" s="225"/>
      <c r="BW12" s="225"/>
      <c r="BX12" s="225"/>
    </row>
    <row r="13" spans="2:76" ht="2.4" customHeight="1">
      <c r="O13" s="219"/>
      <c r="P13" s="226"/>
      <c r="Q13" s="226"/>
      <c r="R13" s="226"/>
      <c r="S13" s="226"/>
      <c r="T13" s="226"/>
      <c r="U13" s="226"/>
      <c r="V13" s="226"/>
      <c r="W13" s="226"/>
      <c r="X13" s="226"/>
      <c r="AB13" s="227"/>
      <c r="BO13" s="219"/>
      <c r="BP13" s="226"/>
      <c r="BQ13" s="226"/>
      <c r="BR13" s="226"/>
      <c r="BS13" s="226"/>
      <c r="BT13" s="226"/>
      <c r="BU13" s="226"/>
      <c r="BV13" s="226"/>
      <c r="BW13" s="226"/>
      <c r="BX13" s="226"/>
    </row>
    <row r="14" spans="2:76" ht="15" customHeight="1">
      <c r="N14" s="1586" t="s">
        <v>2514</v>
      </c>
      <c r="O14" s="1586"/>
      <c r="P14" s="1587">
        <f>第1号!$J$16</f>
        <v>0</v>
      </c>
      <c r="Q14" s="1590"/>
      <c r="R14" s="1590"/>
      <c r="S14" s="1590"/>
      <c r="T14" s="1590"/>
      <c r="U14" s="1590"/>
      <c r="V14" s="1590"/>
      <c r="W14" s="1590"/>
      <c r="X14" s="1590"/>
      <c r="BN14" s="1586" t="s">
        <v>2514</v>
      </c>
      <c r="BO14" s="1586"/>
      <c r="BP14" s="1587" t="s">
        <v>3037</v>
      </c>
      <c r="BQ14" s="1587"/>
      <c r="BR14" s="1587"/>
      <c r="BS14" s="1587"/>
      <c r="BT14" s="1587"/>
      <c r="BU14" s="1587"/>
      <c r="BV14" s="1587"/>
      <c r="BW14" s="1587"/>
      <c r="BX14" s="1587"/>
    </row>
    <row r="15" spans="2:76" ht="2.4" customHeight="1">
      <c r="O15" s="219"/>
      <c r="P15" s="226"/>
      <c r="Q15" s="226"/>
      <c r="R15" s="226"/>
      <c r="S15" s="226"/>
      <c r="T15" s="226"/>
      <c r="U15" s="226"/>
      <c r="V15" s="226"/>
      <c r="W15" s="226"/>
      <c r="X15" s="226"/>
      <c r="BO15" s="219"/>
      <c r="BP15" s="226"/>
      <c r="BQ15" s="226"/>
      <c r="BR15" s="226"/>
      <c r="BS15" s="226"/>
      <c r="BT15" s="226"/>
      <c r="BU15" s="226"/>
      <c r="BV15" s="226"/>
      <c r="BW15" s="226"/>
      <c r="BX15" s="226"/>
    </row>
    <row r="16" spans="2:76" ht="24" customHeight="1">
      <c r="N16" s="1588" t="s">
        <v>2443</v>
      </c>
      <c r="O16" s="1588"/>
      <c r="P16" s="1587">
        <f>第1号!$J$17</f>
        <v>0</v>
      </c>
      <c r="Q16" s="1590"/>
      <c r="R16" s="1590"/>
      <c r="S16" s="1590"/>
      <c r="T16" s="1587">
        <f>第1号!$M$17</f>
        <v>0</v>
      </c>
      <c r="U16" s="1590"/>
      <c r="V16" s="1590"/>
      <c r="W16" s="1590"/>
      <c r="X16" s="1590"/>
      <c r="AB16" s="227"/>
      <c r="BN16" s="1588" t="s">
        <v>2443</v>
      </c>
      <c r="BO16" s="1588"/>
      <c r="BP16" s="1587" t="s">
        <v>3032</v>
      </c>
      <c r="BQ16" s="1587"/>
      <c r="BR16" s="1587"/>
      <c r="BS16" s="1587"/>
      <c r="BT16" s="1587" t="s">
        <v>3038</v>
      </c>
      <c r="BU16" s="1587"/>
      <c r="BV16" s="1587"/>
      <c r="BW16" s="1587"/>
      <c r="BX16" s="1587"/>
    </row>
    <row r="17" spans="3:76" ht="3.6" customHeight="1">
      <c r="O17" s="219"/>
      <c r="P17" s="225"/>
      <c r="Q17" s="225"/>
      <c r="R17" s="225"/>
      <c r="S17" s="225"/>
      <c r="T17" s="225"/>
      <c r="U17" s="225"/>
      <c r="V17" s="225"/>
      <c r="W17" s="225"/>
      <c r="X17" s="225"/>
      <c r="BO17" s="219"/>
      <c r="BP17" s="225"/>
      <c r="BQ17" s="225"/>
      <c r="BR17" s="225"/>
      <c r="BS17" s="225"/>
      <c r="BT17" s="225"/>
      <c r="BU17" s="225"/>
      <c r="BV17" s="225"/>
      <c r="BW17" s="225"/>
      <c r="BX17" s="225"/>
    </row>
    <row r="18" spans="3:76" ht="23.4" customHeight="1">
      <c r="D18" s="222"/>
      <c r="N18" s="220" t="s">
        <v>2533</v>
      </c>
      <c r="O18" s="252"/>
      <c r="P18" s="219"/>
      <c r="Q18" s="219"/>
      <c r="R18" s="225"/>
      <c r="S18" s="225"/>
      <c r="T18" s="225"/>
      <c r="U18" s="225"/>
      <c r="V18" s="225"/>
      <c r="W18" s="225"/>
      <c r="X18" s="225"/>
      <c r="AB18" s="240"/>
      <c r="AC18" s="240"/>
      <c r="AD18" s="240"/>
      <c r="AE18" s="240"/>
      <c r="AF18" s="240"/>
      <c r="AG18" s="240"/>
      <c r="BD18" s="222"/>
      <c r="BN18" s="220" t="s">
        <v>2533</v>
      </c>
      <c r="BO18" s="252"/>
      <c r="BP18" s="219"/>
      <c r="BQ18" s="219"/>
      <c r="BR18" s="225"/>
      <c r="BS18" s="225"/>
      <c r="BT18" s="225"/>
      <c r="BU18" s="225"/>
      <c r="BV18" s="225"/>
      <c r="BW18" s="225"/>
      <c r="BX18" s="225"/>
    </row>
    <row r="19" spans="3:76" ht="2.4" customHeight="1">
      <c r="O19" s="219"/>
      <c r="P19" s="226"/>
      <c r="Q19" s="226"/>
      <c r="R19" s="226"/>
      <c r="S19" s="226"/>
      <c r="T19" s="226"/>
      <c r="U19" s="226"/>
      <c r="V19" s="226"/>
      <c r="W19" s="226"/>
      <c r="X19" s="226"/>
      <c r="AB19" s="240"/>
      <c r="AC19" s="240"/>
      <c r="AD19" s="240"/>
      <c r="AE19" s="240"/>
      <c r="AF19" s="240"/>
      <c r="AG19" s="240"/>
      <c r="BO19" s="219"/>
      <c r="BP19" s="226"/>
      <c r="BQ19" s="226"/>
      <c r="BR19" s="226"/>
      <c r="BS19" s="226"/>
      <c r="BT19" s="226"/>
      <c r="BU19" s="226"/>
      <c r="BV19" s="226"/>
      <c r="BW19" s="226"/>
      <c r="BX19" s="226"/>
    </row>
    <row r="20" spans="3:76" ht="15" customHeight="1">
      <c r="N20" s="1586" t="s">
        <v>2514</v>
      </c>
      <c r="O20" s="1586"/>
      <c r="P20" s="1587">
        <f>第1号!$J$22</f>
        <v>0</v>
      </c>
      <c r="Q20" s="1590"/>
      <c r="R20" s="1590"/>
      <c r="S20" s="1590"/>
      <c r="T20" s="1590"/>
      <c r="U20" s="1590"/>
      <c r="V20" s="1590"/>
      <c r="W20" s="1590"/>
      <c r="X20" s="1590"/>
      <c r="AB20" s="240"/>
      <c r="AC20" s="240"/>
      <c r="AD20" s="240"/>
      <c r="AE20" s="240"/>
      <c r="AF20" s="240"/>
      <c r="AG20" s="240"/>
      <c r="AH20" s="227"/>
      <c r="BN20" s="1586" t="s">
        <v>2514</v>
      </c>
      <c r="BO20" s="1586"/>
      <c r="BP20" s="1587" t="s">
        <v>3041</v>
      </c>
      <c r="BQ20" s="1587"/>
      <c r="BR20" s="1587"/>
      <c r="BS20" s="1587"/>
      <c r="BT20" s="1587"/>
      <c r="BU20" s="1587"/>
      <c r="BV20" s="1587"/>
      <c r="BW20" s="1587"/>
      <c r="BX20" s="1587"/>
    </row>
    <row r="21" spans="3:76" ht="2.4" customHeight="1">
      <c r="O21" s="219"/>
      <c r="P21" s="226"/>
      <c r="Q21" s="226"/>
      <c r="R21" s="226"/>
      <c r="S21" s="226"/>
      <c r="T21" s="226"/>
      <c r="U21" s="226"/>
      <c r="V21" s="226"/>
      <c r="W21" s="226"/>
      <c r="X21" s="226"/>
      <c r="AB21" s="227"/>
      <c r="AC21" s="240"/>
      <c r="AD21" s="240"/>
      <c r="AE21" s="240"/>
      <c r="AF21" s="240"/>
      <c r="AG21" s="240"/>
      <c r="BO21" s="219"/>
      <c r="BP21" s="226"/>
      <c r="BQ21" s="226"/>
      <c r="BR21" s="226"/>
      <c r="BS21" s="226"/>
      <c r="BT21" s="226"/>
      <c r="BU21" s="226"/>
      <c r="BV21" s="226"/>
      <c r="BW21" s="226"/>
      <c r="BX21" s="226"/>
    </row>
    <row r="22" spans="3:76" ht="24" customHeight="1">
      <c r="N22" s="1588" t="s">
        <v>2443</v>
      </c>
      <c r="O22" s="1588"/>
      <c r="P22" s="1587">
        <f>第1号!$J$23</f>
        <v>0</v>
      </c>
      <c r="Q22" s="1590"/>
      <c r="R22" s="1590"/>
      <c r="S22" s="1590"/>
      <c r="T22" s="1587">
        <f>第1号!$M$23</f>
        <v>0</v>
      </c>
      <c r="U22" s="1590"/>
      <c r="V22" s="1590"/>
      <c r="W22" s="1590"/>
      <c r="X22" s="1590"/>
      <c r="AB22" s="240"/>
      <c r="AC22" s="240"/>
      <c r="AD22" s="240"/>
      <c r="AE22" s="240"/>
      <c r="AF22" s="240"/>
      <c r="AG22" s="240"/>
      <c r="BN22" s="1588" t="s">
        <v>2443</v>
      </c>
      <c r="BO22" s="1588"/>
      <c r="BP22" s="1587" t="s">
        <v>3032</v>
      </c>
      <c r="BQ22" s="1587"/>
      <c r="BR22" s="1587"/>
      <c r="BS22" s="1587"/>
      <c r="BT22" s="1587" t="s">
        <v>3042</v>
      </c>
      <c r="BU22" s="1587"/>
      <c r="BV22" s="1587"/>
      <c r="BW22" s="1587"/>
      <c r="BX22" s="1587"/>
    </row>
    <row r="23" spans="3:76" ht="8.4" customHeight="1">
      <c r="O23" s="219"/>
      <c r="P23" s="225"/>
      <c r="Q23" s="225"/>
      <c r="R23" s="225"/>
      <c r="S23" s="225"/>
      <c r="T23" s="225"/>
      <c r="U23" s="225"/>
      <c r="V23" s="225"/>
      <c r="W23" s="225"/>
      <c r="X23" s="225"/>
      <c r="AB23" s="240"/>
      <c r="AC23" s="240"/>
      <c r="AD23" s="240"/>
      <c r="AE23" s="240"/>
      <c r="AF23" s="240"/>
      <c r="AG23" s="240"/>
      <c r="BO23" s="219"/>
      <c r="BP23" s="225"/>
      <c r="BQ23" s="225"/>
      <c r="BR23" s="225"/>
      <c r="BS23" s="225"/>
      <c r="BT23" s="225"/>
      <c r="BU23" s="225"/>
      <c r="BV23" s="225"/>
      <c r="BW23" s="225"/>
      <c r="BX23" s="225"/>
    </row>
    <row r="24" spans="3:76" ht="21.6" customHeight="1">
      <c r="N24" s="220" t="s">
        <v>2392</v>
      </c>
      <c r="O24" s="252"/>
      <c r="P24" s="219"/>
      <c r="Q24" s="219"/>
      <c r="R24" s="225"/>
      <c r="S24" s="225"/>
      <c r="T24" s="225"/>
      <c r="U24" s="225"/>
      <c r="V24" s="225"/>
      <c r="W24" s="225"/>
      <c r="X24" s="225"/>
      <c r="BN24" s="220" t="s">
        <v>2392</v>
      </c>
      <c r="BO24" s="252"/>
      <c r="BP24" s="219"/>
      <c r="BQ24" s="219"/>
      <c r="BR24" s="225"/>
      <c r="BS24" s="225"/>
      <c r="BT24" s="225"/>
      <c r="BU24" s="225"/>
      <c r="BV24" s="225"/>
      <c r="BW24" s="225"/>
      <c r="BX24" s="225"/>
    </row>
    <row r="25" spans="3:76" ht="2.4" customHeight="1">
      <c r="O25" s="219"/>
      <c r="P25" s="226"/>
      <c r="Q25" s="226"/>
      <c r="R25" s="226"/>
      <c r="S25" s="226"/>
      <c r="T25" s="226"/>
      <c r="U25" s="226"/>
      <c r="V25" s="226"/>
      <c r="W25" s="226"/>
      <c r="X25" s="226"/>
      <c r="AB25" s="227"/>
      <c r="BO25" s="219"/>
      <c r="BP25" s="226"/>
      <c r="BQ25" s="226"/>
      <c r="BR25" s="226"/>
      <c r="BS25" s="226"/>
      <c r="BT25" s="226"/>
      <c r="BU25" s="226"/>
      <c r="BV25" s="226"/>
      <c r="BW25" s="226"/>
      <c r="BX25" s="226"/>
    </row>
    <row r="26" spans="3:76" ht="15" customHeight="1">
      <c r="N26" s="1586" t="s">
        <v>2514</v>
      </c>
      <c r="O26" s="1586"/>
      <c r="P26" s="1587">
        <f>第1号!$J$28</f>
        <v>0</v>
      </c>
      <c r="Q26" s="1590"/>
      <c r="R26" s="1590"/>
      <c r="S26" s="1590"/>
      <c r="T26" s="1590"/>
      <c r="U26" s="1590"/>
      <c r="V26" s="1590"/>
      <c r="W26" s="1590"/>
      <c r="X26" s="1590"/>
      <c r="AB26" s="221"/>
      <c r="BN26" s="1586" t="s">
        <v>2514</v>
      </c>
      <c r="BO26" s="1586"/>
      <c r="BP26" s="1587" t="s">
        <v>3045</v>
      </c>
      <c r="BQ26" s="1587"/>
      <c r="BR26" s="1587"/>
      <c r="BS26" s="1587"/>
      <c r="BT26" s="1587"/>
      <c r="BU26" s="1587"/>
      <c r="BV26" s="1587"/>
      <c r="BW26" s="1587"/>
      <c r="BX26" s="1587"/>
    </row>
    <row r="27" spans="3:76" ht="2.4" customHeight="1">
      <c r="O27" s="219"/>
      <c r="P27" s="226"/>
      <c r="Q27" s="226"/>
      <c r="R27" s="226"/>
      <c r="S27" s="226"/>
      <c r="T27" s="226"/>
      <c r="U27" s="226"/>
      <c r="V27" s="226"/>
      <c r="W27" s="226"/>
      <c r="X27" s="226"/>
      <c r="BO27" s="219"/>
      <c r="BP27" s="226"/>
      <c r="BQ27" s="226"/>
      <c r="BR27" s="226"/>
      <c r="BS27" s="226"/>
      <c r="BT27" s="226"/>
      <c r="BU27" s="226"/>
      <c r="BV27" s="226"/>
      <c r="BW27" s="226"/>
      <c r="BX27" s="226"/>
    </row>
    <row r="28" spans="3:76" ht="24" customHeight="1">
      <c r="N28" s="1588" t="s">
        <v>2443</v>
      </c>
      <c r="O28" s="1588"/>
      <c r="P28" s="1587">
        <f>第1号!$J$29</f>
        <v>0</v>
      </c>
      <c r="Q28" s="1590"/>
      <c r="R28" s="1590"/>
      <c r="S28" s="1590"/>
      <c r="T28" s="1587">
        <f>第1号!$M$29</f>
        <v>0</v>
      </c>
      <c r="U28" s="1590"/>
      <c r="V28" s="1590"/>
      <c r="W28" s="1590"/>
      <c r="X28" s="1590"/>
      <c r="AB28" s="227"/>
      <c r="BN28" s="1588" t="s">
        <v>2443</v>
      </c>
      <c r="BO28" s="1588"/>
      <c r="BP28" s="1587" t="s">
        <v>3032</v>
      </c>
      <c r="BQ28" s="1587"/>
      <c r="BR28" s="1587"/>
      <c r="BS28" s="1587"/>
      <c r="BT28" s="1587" t="s">
        <v>3046</v>
      </c>
      <c r="BU28" s="1587"/>
      <c r="BV28" s="1587"/>
      <c r="BW28" s="1587"/>
      <c r="BX28" s="1587"/>
    </row>
    <row r="29" spans="3:76" ht="8.4" customHeight="1">
      <c r="N29" s="229"/>
      <c r="O29" s="229"/>
      <c r="P29" s="219"/>
      <c r="Q29" s="219"/>
      <c r="R29" s="219"/>
      <c r="S29" s="219"/>
      <c r="T29" s="219"/>
      <c r="U29" s="219"/>
      <c r="V29" s="219"/>
      <c r="W29" s="219"/>
      <c r="X29" s="225"/>
      <c r="AB29" s="227"/>
      <c r="BN29" s="229"/>
      <c r="BO29" s="229"/>
      <c r="BP29" s="219"/>
      <c r="BQ29" s="219"/>
      <c r="BR29" s="219"/>
      <c r="BS29" s="219"/>
      <c r="BT29" s="219"/>
      <c r="BU29" s="219"/>
      <c r="BV29" s="219"/>
      <c r="BW29" s="219"/>
      <c r="BX29" s="225"/>
    </row>
    <row r="30" spans="3:76" ht="25.8">
      <c r="C30" s="1581" t="s">
        <v>2558</v>
      </c>
      <c r="D30" s="1581"/>
      <c r="E30" s="1581"/>
      <c r="F30" s="1581"/>
      <c r="G30" s="1581"/>
      <c r="H30" s="1581"/>
      <c r="I30" s="1581"/>
      <c r="J30" s="1581"/>
      <c r="K30" s="1581"/>
      <c r="L30" s="1581"/>
      <c r="M30" s="1581"/>
      <c r="N30" s="1581"/>
      <c r="O30" s="1581"/>
      <c r="P30" s="1581"/>
      <c r="Q30" s="1581"/>
      <c r="R30" s="1581"/>
      <c r="S30" s="1581"/>
      <c r="T30" s="1581"/>
      <c r="U30" s="1581"/>
      <c r="V30" s="1581"/>
      <c r="W30" s="1581"/>
      <c r="X30" s="1581"/>
      <c r="BC30" s="1581" t="s">
        <v>2558</v>
      </c>
      <c r="BD30" s="1581"/>
      <c r="BE30" s="1581"/>
      <c r="BF30" s="1581"/>
      <c r="BG30" s="1581"/>
      <c r="BH30" s="1581"/>
      <c r="BI30" s="1581"/>
      <c r="BJ30" s="1581"/>
      <c r="BK30" s="1581"/>
      <c r="BL30" s="1581"/>
      <c r="BM30" s="1581"/>
      <c r="BN30" s="1581"/>
      <c r="BO30" s="1581"/>
      <c r="BP30" s="1581"/>
      <c r="BQ30" s="1581"/>
      <c r="BR30" s="1581"/>
      <c r="BS30" s="1581"/>
      <c r="BT30" s="1581"/>
      <c r="BU30" s="1581"/>
      <c r="BV30" s="1581"/>
      <c r="BW30" s="1581"/>
      <c r="BX30" s="1581"/>
    </row>
    <row r="31" spans="3:76" ht="16.5" customHeight="1"/>
    <row r="32" spans="3:76" ht="18" customHeight="1">
      <c r="D32" s="1582">
        <f>基本情報!$D$82</f>
        <v>0</v>
      </c>
      <c r="E32" s="1590"/>
      <c r="F32" s="226" t="s">
        <v>2508</v>
      </c>
      <c r="G32" s="494">
        <f>基本情報!$E$82</f>
        <v>0</v>
      </c>
      <c r="H32" s="226" t="s">
        <v>2509</v>
      </c>
      <c r="I32" s="494">
        <f>基本情報!$F$82</f>
        <v>0</v>
      </c>
      <c r="J32" s="226" t="s">
        <v>2515</v>
      </c>
      <c r="K32" s="1583">
        <f>基本情報!$C$85</f>
        <v>0</v>
      </c>
      <c r="L32" s="1583"/>
      <c r="M32" s="1614" t="s">
        <v>2516</v>
      </c>
      <c r="N32" s="1614"/>
      <c r="O32" s="1614"/>
      <c r="P32" s="1583">
        <f>基本情報!$E$85</f>
        <v>0</v>
      </c>
      <c r="Q32" s="1583"/>
      <c r="R32" s="1615" t="s">
        <v>2517</v>
      </c>
      <c r="S32" s="1615"/>
      <c r="T32" s="1615"/>
      <c r="U32" s="1615"/>
      <c r="V32" s="1615"/>
      <c r="W32" s="1615"/>
      <c r="X32" s="1615"/>
      <c r="AB32" s="227"/>
      <c r="BD32" s="1582" t="s">
        <v>3052</v>
      </c>
      <c r="BE32" s="1582"/>
      <c r="BF32" s="226" t="s">
        <v>2508</v>
      </c>
      <c r="BG32" s="494">
        <v>2</v>
      </c>
      <c r="BH32" s="226" t="s">
        <v>2509</v>
      </c>
      <c r="BI32" s="494">
        <v>2</v>
      </c>
      <c r="BJ32" s="226" t="s">
        <v>2515</v>
      </c>
      <c r="BK32" s="1583">
        <v>2</v>
      </c>
      <c r="BL32" s="1583"/>
      <c r="BM32" s="1614" t="s">
        <v>2516</v>
      </c>
      <c r="BN32" s="1614"/>
      <c r="BO32" s="1614"/>
      <c r="BP32" s="1583">
        <v>777</v>
      </c>
      <c r="BQ32" s="1583"/>
      <c r="BR32" s="1615" t="s">
        <v>2517</v>
      </c>
      <c r="BS32" s="1615"/>
      <c r="BT32" s="1615"/>
      <c r="BU32" s="1615"/>
      <c r="BV32" s="1615"/>
      <c r="BW32" s="1615"/>
      <c r="BX32" s="1615"/>
    </row>
    <row r="33" spans="3:76" ht="39" customHeight="1">
      <c r="C33" s="1573" t="s">
        <v>3015</v>
      </c>
      <c r="D33" s="1573"/>
      <c r="E33" s="1573"/>
      <c r="F33" s="1573"/>
      <c r="G33" s="1573"/>
      <c r="H33" s="1573"/>
      <c r="I33" s="1573"/>
      <c r="J33" s="1573"/>
      <c r="K33" s="1573"/>
      <c r="L33" s="1573"/>
      <c r="M33" s="1573"/>
      <c r="N33" s="1573"/>
      <c r="O33" s="1573"/>
      <c r="P33" s="1573"/>
      <c r="Q33" s="1573"/>
      <c r="R33" s="1573"/>
      <c r="S33" s="1573"/>
      <c r="T33" s="1573"/>
      <c r="U33" s="1573"/>
      <c r="V33" s="1573"/>
      <c r="W33" s="1573"/>
      <c r="X33" s="1573"/>
      <c r="BC33" s="1573" t="s">
        <v>3015</v>
      </c>
      <c r="BD33" s="1573"/>
      <c r="BE33" s="1573"/>
      <c r="BF33" s="1573"/>
      <c r="BG33" s="1573"/>
      <c r="BH33" s="1573"/>
      <c r="BI33" s="1573"/>
      <c r="BJ33" s="1573"/>
      <c r="BK33" s="1573"/>
      <c r="BL33" s="1573"/>
      <c r="BM33" s="1573"/>
      <c r="BN33" s="1573"/>
      <c r="BO33" s="1573"/>
      <c r="BP33" s="1573"/>
      <c r="BQ33" s="1573"/>
      <c r="BR33" s="1573"/>
      <c r="BS33" s="1573"/>
      <c r="BT33" s="1573"/>
      <c r="BU33" s="1573"/>
      <c r="BV33" s="1573"/>
      <c r="BW33" s="1573"/>
      <c r="BX33" s="1573"/>
    </row>
    <row r="34" spans="3:76" ht="21" customHeight="1">
      <c r="C34" s="1601" t="s">
        <v>2518</v>
      </c>
      <c r="D34" s="1601"/>
      <c r="E34" s="1601"/>
      <c r="F34" s="1601"/>
      <c r="G34" s="1601"/>
      <c r="H34" s="1601"/>
      <c r="I34" s="1601"/>
      <c r="J34" s="1601"/>
      <c r="K34" s="1601"/>
      <c r="L34" s="1601"/>
      <c r="M34" s="1601"/>
      <c r="N34" s="1601"/>
      <c r="O34" s="1601"/>
      <c r="P34" s="1601"/>
      <c r="Q34" s="1601"/>
      <c r="R34" s="1601"/>
      <c r="S34" s="1601"/>
      <c r="T34" s="1601"/>
      <c r="U34" s="1601"/>
      <c r="V34" s="1601"/>
      <c r="W34" s="1601"/>
      <c r="X34" s="1601"/>
      <c r="BC34" s="1601" t="s">
        <v>2518</v>
      </c>
      <c r="BD34" s="1601"/>
      <c r="BE34" s="1601"/>
      <c r="BF34" s="1601"/>
      <c r="BG34" s="1601"/>
      <c r="BH34" s="1601"/>
      <c r="BI34" s="1601"/>
      <c r="BJ34" s="1601"/>
      <c r="BK34" s="1601"/>
      <c r="BL34" s="1601"/>
      <c r="BM34" s="1601"/>
      <c r="BN34" s="1601"/>
      <c r="BO34" s="1601"/>
      <c r="BP34" s="1601"/>
      <c r="BQ34" s="1601"/>
      <c r="BR34" s="1601"/>
      <c r="BS34" s="1601"/>
      <c r="BT34" s="1601"/>
      <c r="BU34" s="1601"/>
      <c r="BV34" s="1601"/>
      <c r="BW34" s="1601"/>
      <c r="BX34" s="1601"/>
    </row>
    <row r="35" spans="3:76" ht="29.25" customHeight="1">
      <c r="C35" s="230"/>
      <c r="D35" s="1564" t="s">
        <v>2519</v>
      </c>
      <c r="E35" s="1564"/>
      <c r="F35" s="1564"/>
      <c r="G35" s="1564"/>
      <c r="H35" s="1564"/>
      <c r="I35" s="1564"/>
      <c r="J35" s="1597"/>
      <c r="K35" s="231"/>
      <c r="L35" s="1577" t="str">
        <f>第1号!$G$36</f>
        <v/>
      </c>
      <c r="M35" s="1592"/>
      <c r="N35" s="1592"/>
      <c r="O35" s="1592"/>
      <c r="P35" s="1592"/>
      <c r="Q35" s="1578">
        <f>第1号!$L$36</f>
        <v>0</v>
      </c>
      <c r="R35" s="1593"/>
      <c r="S35" s="1593"/>
      <c r="T35" s="1593"/>
      <c r="U35" s="1579" t="str">
        <f>第1号!$P$36</f>
        <v>　</v>
      </c>
      <c r="V35" s="1579"/>
      <c r="W35" s="1211"/>
      <c r="X35" s="1212"/>
      <c r="AA35" s="220"/>
      <c r="BC35" s="230"/>
      <c r="BD35" s="1564" t="s">
        <v>2519</v>
      </c>
      <c r="BE35" s="1564"/>
      <c r="BF35" s="1564"/>
      <c r="BG35" s="1564"/>
      <c r="BH35" s="1564"/>
      <c r="BI35" s="1564"/>
      <c r="BJ35" s="1597"/>
      <c r="BK35" s="231"/>
      <c r="BL35" s="1577" t="s">
        <v>3049</v>
      </c>
      <c r="BM35" s="1577"/>
      <c r="BN35" s="1577"/>
      <c r="BO35" s="1577"/>
      <c r="BP35" s="1577"/>
      <c r="BQ35" s="1578" t="s">
        <v>524</v>
      </c>
      <c r="BR35" s="1578"/>
      <c r="BS35" s="1578"/>
      <c r="BT35" s="1578"/>
      <c r="BU35" s="1579" t="s">
        <v>3050</v>
      </c>
      <c r="BV35" s="1579"/>
      <c r="BW35" s="1579"/>
      <c r="BX35" s="1580"/>
    </row>
    <row r="36" spans="3:76" ht="2.25" customHeight="1">
      <c r="C36" s="232"/>
      <c r="D36" s="219"/>
      <c r="E36" s="219"/>
      <c r="F36" s="219"/>
      <c r="G36" s="219"/>
      <c r="H36" s="219"/>
      <c r="I36" s="219"/>
      <c r="J36" s="233"/>
      <c r="K36" s="232"/>
      <c r="L36" s="234"/>
      <c r="M36" s="234"/>
      <c r="N36" s="234"/>
      <c r="O36" s="225"/>
      <c r="P36" s="235"/>
      <c r="Q36" s="226"/>
      <c r="R36" s="236"/>
      <c r="S36" s="226"/>
      <c r="T36" s="225"/>
      <c r="U36" s="226"/>
      <c r="V36" s="236"/>
      <c r="W36" s="219"/>
      <c r="X36" s="254"/>
      <c r="AA36" s="220"/>
      <c r="BC36" s="232"/>
      <c r="BD36" s="219"/>
      <c r="BE36" s="219"/>
      <c r="BF36" s="219"/>
      <c r="BG36" s="219"/>
      <c r="BH36" s="219"/>
      <c r="BI36" s="219"/>
      <c r="BJ36" s="233"/>
      <c r="BK36" s="232"/>
      <c r="BL36" s="234"/>
      <c r="BM36" s="234"/>
      <c r="BN36" s="234"/>
      <c r="BO36" s="225"/>
      <c r="BP36" s="235"/>
      <c r="BQ36" s="226"/>
      <c r="BR36" s="236"/>
      <c r="BS36" s="226"/>
      <c r="BT36" s="225"/>
      <c r="BU36" s="226"/>
      <c r="BV36" s="236"/>
      <c r="BW36" s="219"/>
      <c r="BX36" s="254"/>
    </row>
    <row r="37" spans="3:76" ht="24" customHeight="1">
      <c r="C37" s="232"/>
      <c r="D37" s="1598" t="s">
        <v>2520</v>
      </c>
      <c r="E37" s="1598"/>
      <c r="F37" s="1598"/>
      <c r="G37" s="1598"/>
      <c r="H37" s="1598"/>
      <c r="I37" s="1598"/>
      <c r="J37" s="1599"/>
      <c r="K37" s="219"/>
      <c r="L37" s="495" t="s">
        <v>2521</v>
      </c>
      <c r="M37" s="1567">
        <f>基本情報!$B$82</f>
        <v>0</v>
      </c>
      <c r="N37" s="1567"/>
      <c r="O37" s="1567"/>
      <c r="P37" s="1567"/>
      <c r="Q37" s="496" t="s">
        <v>2522</v>
      </c>
      <c r="R37" s="496"/>
      <c r="S37" s="496"/>
      <c r="T37" s="496"/>
      <c r="U37" s="496"/>
      <c r="V37" s="496"/>
      <c r="W37" s="496"/>
      <c r="X37" s="254"/>
      <c r="AA37" s="220"/>
      <c r="BC37" s="232"/>
      <c r="BD37" s="1565" t="s">
        <v>2520</v>
      </c>
      <c r="BE37" s="1565"/>
      <c r="BF37" s="1565"/>
      <c r="BG37" s="1565"/>
      <c r="BH37" s="1565"/>
      <c r="BI37" s="1565"/>
      <c r="BJ37" s="1566"/>
      <c r="BK37" s="219"/>
      <c r="BL37" s="495" t="s">
        <v>2521</v>
      </c>
      <c r="BM37" s="1567" t="s">
        <v>3057</v>
      </c>
      <c r="BN37" s="1567"/>
      <c r="BO37" s="1567"/>
      <c r="BP37" s="1567"/>
      <c r="BQ37" s="496" t="s">
        <v>2522</v>
      </c>
      <c r="BR37" s="496"/>
      <c r="BS37" s="496"/>
      <c r="BT37" s="496"/>
      <c r="BU37" s="496"/>
      <c r="BV37" s="496"/>
      <c r="BW37" s="496"/>
      <c r="BX37" s="254"/>
    </row>
    <row r="38" spans="3:76" ht="9" customHeight="1">
      <c r="C38" s="266"/>
      <c r="D38" s="258"/>
      <c r="E38" s="258"/>
      <c r="F38" s="258"/>
      <c r="G38" s="258"/>
      <c r="H38" s="258"/>
      <c r="I38" s="258"/>
      <c r="J38" s="258"/>
      <c r="K38" s="258"/>
      <c r="L38" s="267"/>
      <c r="M38" s="268"/>
      <c r="N38" s="268"/>
      <c r="O38" s="268"/>
      <c r="P38" s="269"/>
      <c r="Q38" s="269"/>
      <c r="R38" s="269"/>
      <c r="S38" s="269"/>
      <c r="T38" s="269"/>
      <c r="U38" s="269"/>
      <c r="V38" s="269"/>
      <c r="W38" s="269"/>
      <c r="X38" s="270"/>
      <c r="AA38" s="220"/>
      <c r="BC38" s="266"/>
      <c r="BD38" s="258"/>
      <c r="BE38" s="258"/>
      <c r="BF38" s="258"/>
      <c r="BG38" s="258"/>
      <c r="BH38" s="258"/>
      <c r="BI38" s="258"/>
      <c r="BJ38" s="258"/>
      <c r="BK38" s="258"/>
      <c r="BL38" s="267"/>
      <c r="BM38" s="268"/>
      <c r="BN38" s="268"/>
      <c r="BO38" s="268"/>
      <c r="BP38" s="269"/>
      <c r="BQ38" s="269"/>
      <c r="BR38" s="269"/>
      <c r="BS38" s="269"/>
      <c r="BT38" s="269"/>
      <c r="BU38" s="269"/>
      <c r="BV38" s="269"/>
      <c r="BW38" s="269"/>
      <c r="BX38" s="270"/>
    </row>
    <row r="39" spans="3:76" ht="18" customHeight="1">
      <c r="C39" s="1632" t="s">
        <v>2559</v>
      </c>
      <c r="D39" s="1633"/>
      <c r="E39" s="1633"/>
      <c r="F39" s="1633"/>
      <c r="G39" s="1633"/>
      <c r="H39" s="1633"/>
      <c r="I39" s="1633"/>
      <c r="J39" s="1634"/>
      <c r="K39" s="1635" t="s">
        <v>2560</v>
      </c>
      <c r="L39" s="1636"/>
      <c r="M39" s="1636"/>
      <c r="N39" s="1636"/>
      <c r="O39" s="1636"/>
      <c r="P39" s="1636"/>
      <c r="Q39" s="1637"/>
      <c r="R39" s="1635" t="s">
        <v>2561</v>
      </c>
      <c r="S39" s="1636"/>
      <c r="T39" s="1636"/>
      <c r="U39" s="1636"/>
      <c r="V39" s="1636"/>
      <c r="W39" s="1636"/>
      <c r="X39" s="1637"/>
      <c r="AA39" s="220"/>
      <c r="BC39" s="1632" t="s">
        <v>2559</v>
      </c>
      <c r="BD39" s="1633"/>
      <c r="BE39" s="1633"/>
      <c r="BF39" s="1633"/>
      <c r="BG39" s="1633"/>
      <c r="BH39" s="1633"/>
      <c r="BI39" s="1633"/>
      <c r="BJ39" s="1634"/>
      <c r="BK39" s="1635" t="s">
        <v>2560</v>
      </c>
      <c r="BL39" s="1636"/>
      <c r="BM39" s="1636"/>
      <c r="BN39" s="1636"/>
      <c r="BO39" s="1636"/>
      <c r="BP39" s="1636"/>
      <c r="BQ39" s="1637"/>
      <c r="BR39" s="1635" t="s">
        <v>2561</v>
      </c>
      <c r="BS39" s="1636"/>
      <c r="BT39" s="1636"/>
      <c r="BU39" s="1636"/>
      <c r="BV39" s="1636"/>
      <c r="BW39" s="1636"/>
      <c r="BX39" s="1637"/>
    </row>
    <row r="40" spans="3:76" ht="18" customHeight="1">
      <c r="C40" s="1626" t="s">
        <v>2562</v>
      </c>
      <c r="D40" s="1627"/>
      <c r="E40" s="1627"/>
      <c r="F40" s="1627"/>
      <c r="G40" s="1627"/>
      <c r="H40" s="1627"/>
      <c r="I40" s="1627"/>
      <c r="J40" s="1628"/>
      <c r="K40" s="1626" t="s">
        <v>2563</v>
      </c>
      <c r="L40" s="1627"/>
      <c r="M40" s="1627"/>
      <c r="N40" s="1627"/>
      <c r="O40" s="1627"/>
      <c r="P40" s="1627"/>
      <c r="Q40" s="1628"/>
      <c r="R40" s="1629" t="s">
        <v>2563</v>
      </c>
      <c r="S40" s="1630"/>
      <c r="T40" s="1630"/>
      <c r="U40" s="1630"/>
      <c r="V40" s="1630"/>
      <c r="W40" s="1630"/>
      <c r="X40" s="1631"/>
      <c r="AA40" s="220"/>
      <c r="BC40" s="1626" t="s">
        <v>2562</v>
      </c>
      <c r="BD40" s="1627"/>
      <c r="BE40" s="1627"/>
      <c r="BF40" s="1627"/>
      <c r="BG40" s="1627"/>
      <c r="BH40" s="1627"/>
      <c r="BI40" s="1627"/>
      <c r="BJ40" s="1628"/>
      <c r="BK40" s="1626" t="s">
        <v>2563</v>
      </c>
      <c r="BL40" s="1627"/>
      <c r="BM40" s="1627"/>
      <c r="BN40" s="1627"/>
      <c r="BO40" s="1627"/>
      <c r="BP40" s="1627"/>
      <c r="BQ40" s="1628"/>
      <c r="BR40" s="1629" t="s">
        <v>2563</v>
      </c>
      <c r="BS40" s="1630"/>
      <c r="BT40" s="1630"/>
      <c r="BU40" s="1630"/>
      <c r="BV40" s="1630"/>
      <c r="BW40" s="1630"/>
      <c r="BX40" s="1631"/>
    </row>
    <row r="41" spans="3:76" ht="63" customHeight="1">
      <c r="C41" s="256"/>
      <c r="D41" s="1568" t="s">
        <v>2564</v>
      </c>
      <c r="E41" s="1568"/>
      <c r="F41" s="1568"/>
      <c r="G41" s="1568"/>
      <c r="H41" s="1568"/>
      <c r="I41" s="1568"/>
      <c r="J41" s="1568"/>
      <c r="K41" s="1622"/>
      <c r="L41" s="1623"/>
      <c r="M41" s="1623"/>
      <c r="N41" s="1623"/>
      <c r="O41" s="1623"/>
      <c r="P41" s="1623"/>
      <c r="Q41" s="1624"/>
      <c r="R41" s="1625"/>
      <c r="S41" s="1612"/>
      <c r="T41" s="1612"/>
      <c r="U41" s="1612"/>
      <c r="V41" s="1612"/>
      <c r="W41" s="1612"/>
      <c r="X41" s="1613"/>
      <c r="BC41" s="256"/>
      <c r="BD41" s="1568" t="s">
        <v>2564</v>
      </c>
      <c r="BE41" s="1568"/>
      <c r="BF41" s="1568"/>
      <c r="BG41" s="1568"/>
      <c r="BH41" s="1568"/>
      <c r="BI41" s="1568"/>
      <c r="BJ41" s="1569"/>
      <c r="BK41" s="1622"/>
      <c r="BL41" s="1623"/>
      <c r="BM41" s="1623"/>
      <c r="BN41" s="1623"/>
      <c r="BO41" s="1623"/>
      <c r="BP41" s="1623"/>
      <c r="BQ41" s="1624"/>
      <c r="BR41" s="1625"/>
      <c r="BS41" s="1612"/>
      <c r="BT41" s="1612"/>
      <c r="BU41" s="1612"/>
      <c r="BV41" s="1612"/>
      <c r="BW41" s="1612"/>
      <c r="BX41" s="1613"/>
    </row>
    <row r="42" spans="3:76" ht="63" customHeight="1">
      <c r="C42" s="256"/>
      <c r="D42" s="1568" t="s">
        <v>2565</v>
      </c>
      <c r="E42" s="1568"/>
      <c r="F42" s="1568"/>
      <c r="G42" s="1568"/>
      <c r="H42" s="1568"/>
      <c r="I42" s="1568"/>
      <c r="J42" s="1568"/>
      <c r="K42" s="1622"/>
      <c r="L42" s="1623"/>
      <c r="M42" s="1623"/>
      <c r="N42" s="1623"/>
      <c r="O42" s="1623"/>
      <c r="P42" s="1623"/>
      <c r="Q42" s="1624"/>
      <c r="R42" s="1625"/>
      <c r="S42" s="1612"/>
      <c r="T42" s="1612"/>
      <c r="U42" s="1612"/>
      <c r="V42" s="1612"/>
      <c r="W42" s="1612"/>
      <c r="X42" s="1613"/>
      <c r="BC42" s="256"/>
      <c r="BD42" s="1568" t="s">
        <v>2565</v>
      </c>
      <c r="BE42" s="1568"/>
      <c r="BF42" s="1568"/>
      <c r="BG42" s="1568"/>
      <c r="BH42" s="1568"/>
      <c r="BI42" s="1568"/>
      <c r="BJ42" s="1569"/>
      <c r="BK42" s="1622"/>
      <c r="BL42" s="1623"/>
      <c r="BM42" s="1623"/>
      <c r="BN42" s="1623"/>
      <c r="BO42" s="1623"/>
      <c r="BP42" s="1623"/>
      <c r="BQ42" s="1624"/>
      <c r="BR42" s="1625"/>
      <c r="BS42" s="1612"/>
      <c r="BT42" s="1612"/>
      <c r="BU42" s="1612"/>
      <c r="BV42" s="1612"/>
      <c r="BW42" s="1612"/>
      <c r="BX42" s="1613"/>
    </row>
    <row r="43" spans="3:76" ht="63" customHeight="1">
      <c r="C43" s="256"/>
      <c r="D43" s="1568" t="s">
        <v>2566</v>
      </c>
      <c r="E43" s="1568"/>
      <c r="F43" s="1568"/>
      <c r="G43" s="1568"/>
      <c r="H43" s="1568"/>
      <c r="I43" s="1568"/>
      <c r="J43" s="1568"/>
      <c r="K43" s="1616"/>
      <c r="L43" s="1617"/>
      <c r="M43" s="1617"/>
      <c r="N43" s="1617"/>
      <c r="O43" s="1617"/>
      <c r="P43" s="1617"/>
      <c r="Q43" s="1618"/>
      <c r="R43" s="1619"/>
      <c r="S43" s="1620"/>
      <c r="T43" s="1620"/>
      <c r="U43" s="1620"/>
      <c r="V43" s="1620"/>
      <c r="W43" s="1620"/>
      <c r="X43" s="1621"/>
      <c r="BC43" s="256"/>
      <c r="BD43" s="1568" t="s">
        <v>2566</v>
      </c>
      <c r="BE43" s="1568"/>
      <c r="BF43" s="1568"/>
      <c r="BG43" s="1568"/>
      <c r="BH43" s="1568"/>
      <c r="BI43" s="1568"/>
      <c r="BJ43" s="1569"/>
      <c r="BK43" s="1616"/>
      <c r="BL43" s="1617"/>
      <c r="BM43" s="1617"/>
      <c r="BN43" s="1617"/>
      <c r="BO43" s="1617"/>
      <c r="BP43" s="1617"/>
      <c r="BQ43" s="1618"/>
      <c r="BR43" s="1619"/>
      <c r="BS43" s="1620"/>
      <c r="BT43" s="1620"/>
      <c r="BU43" s="1620"/>
      <c r="BV43" s="1620"/>
      <c r="BW43" s="1620"/>
      <c r="BX43" s="1621"/>
    </row>
    <row r="44" spans="3:76" ht="63" customHeight="1">
      <c r="C44" s="256"/>
      <c r="D44" s="1610" t="s">
        <v>2567</v>
      </c>
      <c r="E44" s="1610"/>
      <c r="F44" s="1610"/>
      <c r="G44" s="1610"/>
      <c r="H44" s="1610"/>
      <c r="I44" s="1610"/>
      <c r="J44" s="1610"/>
      <c r="K44" s="1622"/>
      <c r="L44" s="1623"/>
      <c r="M44" s="1623"/>
      <c r="N44" s="1623"/>
      <c r="O44" s="1623"/>
      <c r="P44" s="1623"/>
      <c r="Q44" s="1624"/>
      <c r="R44" s="1625"/>
      <c r="S44" s="1612"/>
      <c r="T44" s="1612"/>
      <c r="U44" s="1612"/>
      <c r="V44" s="1612"/>
      <c r="W44" s="1612"/>
      <c r="X44" s="1613"/>
      <c r="BC44" s="256"/>
      <c r="BD44" s="1610" t="s">
        <v>2567</v>
      </c>
      <c r="BE44" s="1610"/>
      <c r="BF44" s="1610"/>
      <c r="BG44" s="1610"/>
      <c r="BH44" s="1610"/>
      <c r="BI44" s="1610"/>
      <c r="BJ44" s="1611"/>
      <c r="BK44" s="1622"/>
      <c r="BL44" s="1623"/>
      <c r="BM44" s="1623"/>
      <c r="BN44" s="1623"/>
      <c r="BO44" s="1623"/>
      <c r="BP44" s="1623"/>
      <c r="BQ44" s="1624"/>
      <c r="BR44" s="1625"/>
      <c r="BS44" s="1612"/>
      <c r="BT44" s="1612"/>
      <c r="BU44" s="1612"/>
      <c r="BV44" s="1612"/>
      <c r="BW44" s="1612"/>
      <c r="BX44" s="1613"/>
    </row>
    <row r="45" spans="3:76" ht="18" customHeight="1">
      <c r="D45" s="271" t="s">
        <v>2568</v>
      </c>
      <c r="X45" s="249"/>
      <c r="BD45" s="271" t="s">
        <v>2568</v>
      </c>
      <c r="BX45" s="249"/>
    </row>
    <row r="46" spans="3:76" ht="6" customHeight="1">
      <c r="D46" s="271"/>
      <c r="X46" s="249"/>
      <c r="BD46" s="271"/>
      <c r="BX46" s="249"/>
    </row>
    <row r="47" spans="3:76" ht="13.5" customHeight="1">
      <c r="T47" s="222"/>
      <c r="X47" s="248"/>
      <c r="BT47" s="222"/>
      <c r="BX47" s="248"/>
    </row>
  </sheetData>
  <sheetProtection algorithmName="SHA-512" hashValue="XXEsKhQOzGIXJF0bXdGPtXg6M0PPWSHqzuft3IhvNCKERGojCtggyhxnb4OcUZr4ZUmO1cmXVsQSaMQ2YZhWmA==" saltValue="a/H2ww3x4qECGts+DU1fMA==" spinCount="100000" sheet="1" formatCells="0" selectLockedCells="1"/>
  <mergeCells count="110">
    <mergeCell ref="D43:J43"/>
    <mergeCell ref="K43:Q43"/>
    <mergeCell ref="R43:X43"/>
    <mergeCell ref="D44:J44"/>
    <mergeCell ref="K44:Q44"/>
    <mergeCell ref="R44:X44"/>
    <mergeCell ref="C40:J40"/>
    <mergeCell ref="K40:Q40"/>
    <mergeCell ref="R40:X40"/>
    <mergeCell ref="D41:J41"/>
    <mergeCell ref="K41:Q41"/>
    <mergeCell ref="R41:X41"/>
    <mergeCell ref="D42:J42"/>
    <mergeCell ref="K42:Q42"/>
    <mergeCell ref="R42:X42"/>
    <mergeCell ref="C33:X33"/>
    <mergeCell ref="C34:X34"/>
    <mergeCell ref="D35:J35"/>
    <mergeCell ref="D37:J37"/>
    <mergeCell ref="M37:P37"/>
    <mergeCell ref="L35:P35"/>
    <mergeCell ref="Q35:T35"/>
    <mergeCell ref="U35:X35"/>
    <mergeCell ref="C39:J39"/>
    <mergeCell ref="K39:Q39"/>
    <mergeCell ref="R39:X39"/>
    <mergeCell ref="N28:O28"/>
    <mergeCell ref="P28:S28"/>
    <mergeCell ref="T28:X28"/>
    <mergeCell ref="C30:X30"/>
    <mergeCell ref="D32:E32"/>
    <mergeCell ref="K32:L32"/>
    <mergeCell ref="M32:O32"/>
    <mergeCell ref="P32:Q32"/>
    <mergeCell ref="R32:X32"/>
    <mergeCell ref="R3:S3"/>
    <mergeCell ref="N6:O6"/>
    <mergeCell ref="P6:X6"/>
    <mergeCell ref="N8:O8"/>
    <mergeCell ref="P8:X8"/>
    <mergeCell ref="N26:O26"/>
    <mergeCell ref="P26:X26"/>
    <mergeCell ref="N10:O10"/>
    <mergeCell ref="P10:S10"/>
    <mergeCell ref="T10:X10"/>
    <mergeCell ref="P16:S16"/>
    <mergeCell ref="T16:X16"/>
    <mergeCell ref="N14:O14"/>
    <mergeCell ref="P14:X14"/>
    <mergeCell ref="N16:O16"/>
    <mergeCell ref="N20:O20"/>
    <mergeCell ref="P20:X20"/>
    <mergeCell ref="N22:O22"/>
    <mergeCell ref="P22:S22"/>
    <mergeCell ref="T22:X22"/>
    <mergeCell ref="BR3:BS3"/>
    <mergeCell ref="BN6:BO6"/>
    <mergeCell ref="BP6:BX6"/>
    <mergeCell ref="BN8:BO8"/>
    <mergeCell ref="BP8:BX8"/>
    <mergeCell ref="BN10:BO10"/>
    <mergeCell ref="BP10:BS10"/>
    <mergeCell ref="BT10:BX10"/>
    <mergeCell ref="BN14:BO14"/>
    <mergeCell ref="BP14:BX14"/>
    <mergeCell ref="BN16:BO16"/>
    <mergeCell ref="BP16:BS16"/>
    <mergeCell ref="BT16:BX16"/>
    <mergeCell ref="BN20:BO20"/>
    <mergeCell ref="BP20:BX20"/>
    <mergeCell ref="BN22:BO22"/>
    <mergeCell ref="BP22:BS22"/>
    <mergeCell ref="BT22:BX22"/>
    <mergeCell ref="BN26:BO26"/>
    <mergeCell ref="BP26:BX26"/>
    <mergeCell ref="BN28:BO28"/>
    <mergeCell ref="BP28:BS28"/>
    <mergeCell ref="BT28:BX28"/>
    <mergeCell ref="BC30:BX30"/>
    <mergeCell ref="BD32:BE32"/>
    <mergeCell ref="BK32:BL32"/>
    <mergeCell ref="BM32:BO32"/>
    <mergeCell ref="BP32:BQ32"/>
    <mergeCell ref="BR32:BX32"/>
    <mergeCell ref="BC33:BX33"/>
    <mergeCell ref="BC34:BX34"/>
    <mergeCell ref="BD35:BJ35"/>
    <mergeCell ref="BL35:BP35"/>
    <mergeCell ref="BQ35:BT35"/>
    <mergeCell ref="BU35:BX35"/>
    <mergeCell ref="BD37:BJ37"/>
    <mergeCell ref="BM37:BP37"/>
    <mergeCell ref="BC39:BJ39"/>
    <mergeCell ref="BK39:BQ39"/>
    <mergeCell ref="BR39:BX39"/>
    <mergeCell ref="BD43:BJ43"/>
    <mergeCell ref="BK43:BQ43"/>
    <mergeCell ref="BR43:BX43"/>
    <mergeCell ref="BD44:BJ44"/>
    <mergeCell ref="BK44:BQ44"/>
    <mergeCell ref="BR44:BX44"/>
    <mergeCell ref="BC40:BJ40"/>
    <mergeCell ref="BK40:BQ40"/>
    <mergeCell ref="BR40:BX40"/>
    <mergeCell ref="BD41:BJ41"/>
    <mergeCell ref="BK41:BQ41"/>
    <mergeCell ref="BR41:BX41"/>
    <mergeCell ref="BD42:BJ42"/>
    <mergeCell ref="BK42:BQ42"/>
    <mergeCell ref="BR42:BX42"/>
  </mergeCells>
  <phoneticPr fontId="64"/>
  <pageMargins left="0.70866141732283472" right="0.70866141732283472" top="0.74803149606299213" bottom="0.74803149606299213" header="0.31496062992125984" footer="0.31496062992125984"/>
  <pageSetup paperSize="9" scale="93" orientation="portrait" blackAndWhite="1"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1B00-000000000000}">
          <x14:formula1>
            <xm:f>基本情報!$L$79:$L$109</xm:f>
          </x14:formula1>
          <xm:sqref>W3 BW3</xm:sqref>
        </x14:dataValidation>
        <x14:dataValidation type="list" allowBlank="1" showInputMessage="1" showErrorMessage="1" xr:uid="{00000000-0002-0000-1B00-000001000000}">
          <x14:formula1>
            <xm:f>基本情報!$K$79:$K$90</xm:f>
          </x14:formula1>
          <xm:sqref>U3 BU3</xm:sqref>
        </x14:dataValidation>
        <x14:dataValidation type="list" allowBlank="1" showInputMessage="1" showErrorMessage="1" xr:uid="{00000000-0002-0000-1B00-000002000000}">
          <x14:formula1>
            <xm:f>基本情報!$J$79:$J$81</xm:f>
          </x14:formula1>
          <xm:sqref>R3:S3 BR3:BS3</xm:sqref>
        </x14:dataValidation>
      </x14:dataValidations>
    </ext>
  </extLst>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40">
    <tabColor rgb="FFFFFF00"/>
  </sheetPr>
  <dimension ref="B1:CA77"/>
  <sheetViews>
    <sheetView showGridLines="0" showZeros="0" view="pageBreakPreview" topLeftCell="A4" zoomScaleNormal="90" zoomScaleSheetLayoutView="100" workbookViewId="0">
      <selection activeCell="M41" sqref="M41:O41"/>
    </sheetView>
  </sheetViews>
  <sheetFormatPr defaultRowHeight="13.2"/>
  <cols>
    <col min="1" max="1" width="2.109375" style="220" customWidth="1"/>
    <col min="2" max="2" width="2.33203125" style="220" customWidth="1"/>
    <col min="3" max="3" width="1.109375" style="220" customWidth="1"/>
    <col min="4" max="4" width="5.6640625" style="220" customWidth="1"/>
    <col min="5" max="5" width="3.6640625" style="220" customWidth="1"/>
    <col min="6" max="6" width="2.6640625" style="220" customWidth="1"/>
    <col min="7" max="7" width="3.6640625" style="220" customWidth="1"/>
    <col min="8" max="8" width="2.6640625" style="220" customWidth="1"/>
    <col min="9" max="9" width="3.6640625" style="220" customWidth="1"/>
    <col min="10" max="10" width="4.6640625" style="220" customWidth="1"/>
    <col min="11" max="11" width="1.21875" style="220" customWidth="1"/>
    <col min="12" max="12" width="3.109375" style="220" customWidth="1"/>
    <col min="13" max="13" width="4.44140625" style="220" customWidth="1"/>
    <col min="14" max="14" width="3.6640625" style="220" customWidth="1"/>
    <col min="15" max="15" width="5.6640625" style="220" customWidth="1"/>
    <col min="16" max="16" width="3.6640625" style="220" customWidth="1"/>
    <col min="17" max="17" width="4.6640625" style="220" customWidth="1"/>
    <col min="18" max="20" width="3.6640625" style="220" customWidth="1"/>
    <col min="21" max="24" width="3.6640625" style="221" customWidth="1"/>
    <col min="25" max="25" width="2.21875" style="221" customWidth="1"/>
    <col min="26" max="27" width="2.109375" style="221" customWidth="1"/>
    <col min="28" max="28" width="7.21875" style="220" customWidth="1"/>
    <col min="29" max="51" width="0" style="220" hidden="1" customWidth="1"/>
    <col min="52" max="52" width="8.88671875" style="220"/>
    <col min="53" max="53" width="2.109375" style="220" customWidth="1"/>
    <col min="54" max="54" width="2.33203125" style="220" customWidth="1"/>
    <col min="55" max="55" width="1.109375" style="220" customWidth="1"/>
    <col min="56" max="56" width="5.6640625" style="220" customWidth="1"/>
    <col min="57" max="57" width="3.6640625" style="220" customWidth="1"/>
    <col min="58" max="58" width="2.6640625" style="220" customWidth="1"/>
    <col min="59" max="59" width="3.6640625" style="220" customWidth="1"/>
    <col min="60" max="60" width="2.6640625" style="220" customWidth="1"/>
    <col min="61" max="61" width="3.6640625" style="220" customWidth="1"/>
    <col min="62" max="62" width="4.6640625" style="220" customWidth="1"/>
    <col min="63" max="63" width="1.21875" style="220" customWidth="1"/>
    <col min="64" max="64" width="3.109375" style="220" customWidth="1"/>
    <col min="65" max="65" width="4.44140625" style="220" customWidth="1"/>
    <col min="66" max="66" width="3.6640625" style="220" customWidth="1"/>
    <col min="67" max="67" width="5.6640625" style="220" customWidth="1"/>
    <col min="68" max="68" width="3.6640625" style="220" customWidth="1"/>
    <col min="69" max="69" width="4.6640625" style="220" customWidth="1"/>
    <col min="70" max="72" width="3.6640625" style="220" customWidth="1"/>
    <col min="73" max="76" width="3.6640625" style="221" customWidth="1"/>
    <col min="77" max="77" width="2.21875" style="221" customWidth="1"/>
    <col min="78" max="79" width="2.109375" style="221" customWidth="1"/>
    <col min="80" max="290" width="8.88671875" style="220"/>
    <col min="291" max="291" width="2.44140625" style="220" customWidth="1"/>
    <col min="292" max="292" width="2.33203125" style="220" customWidth="1"/>
    <col min="293" max="293" width="1.109375" style="220" customWidth="1"/>
    <col min="294" max="294" width="22.6640625" style="220" customWidth="1"/>
    <col min="295" max="295" width="1.21875" style="220" customWidth="1"/>
    <col min="296" max="297" width="11.77734375" style="220" customWidth="1"/>
    <col min="298" max="298" width="1.77734375" style="220" customWidth="1"/>
    <col min="299" max="299" width="6.88671875" style="220" customWidth="1"/>
    <col min="300" max="300" width="4.44140625" style="220" customWidth="1"/>
    <col min="301" max="301" width="3.6640625" style="220" customWidth="1"/>
    <col min="302" max="302" width="0.77734375" style="220" customWidth="1"/>
    <col min="303" max="303" width="3.33203125" style="220" customWidth="1"/>
    <col min="304" max="304" width="3.6640625" style="220" customWidth="1"/>
    <col min="305" max="305" width="3" style="220" customWidth="1"/>
    <col min="306" max="306" width="3.6640625" style="220" customWidth="1"/>
    <col min="307" max="307" width="3.109375" style="220" customWidth="1"/>
    <col min="308" max="308" width="1.88671875" style="220" customWidth="1"/>
    <col min="309" max="310" width="2.21875" style="220" customWidth="1"/>
    <col min="311" max="311" width="7.21875" style="220" customWidth="1"/>
    <col min="312" max="546" width="8.88671875" style="220"/>
    <col min="547" max="547" width="2.44140625" style="220" customWidth="1"/>
    <col min="548" max="548" width="2.33203125" style="220" customWidth="1"/>
    <col min="549" max="549" width="1.109375" style="220" customWidth="1"/>
    <col min="550" max="550" width="22.6640625" style="220" customWidth="1"/>
    <col min="551" max="551" width="1.21875" style="220" customWidth="1"/>
    <col min="552" max="553" width="11.77734375" style="220" customWidth="1"/>
    <col min="554" max="554" width="1.77734375" style="220" customWidth="1"/>
    <col min="555" max="555" width="6.88671875" style="220" customWidth="1"/>
    <col min="556" max="556" width="4.44140625" style="220" customWidth="1"/>
    <col min="557" max="557" width="3.6640625" style="220" customWidth="1"/>
    <col min="558" max="558" width="0.77734375" style="220" customWidth="1"/>
    <col min="559" max="559" width="3.33203125" style="220" customWidth="1"/>
    <col min="560" max="560" width="3.6640625" style="220" customWidth="1"/>
    <col min="561" max="561" width="3" style="220" customWidth="1"/>
    <col min="562" max="562" width="3.6640625" style="220" customWidth="1"/>
    <col min="563" max="563" width="3.109375" style="220" customWidth="1"/>
    <col min="564" max="564" width="1.88671875" style="220" customWidth="1"/>
    <col min="565" max="566" width="2.21875" style="220" customWidth="1"/>
    <col min="567" max="567" width="7.21875" style="220" customWidth="1"/>
    <col min="568" max="802" width="8.88671875" style="220"/>
    <col min="803" max="803" width="2.44140625" style="220" customWidth="1"/>
    <col min="804" max="804" width="2.33203125" style="220" customWidth="1"/>
    <col min="805" max="805" width="1.109375" style="220" customWidth="1"/>
    <col min="806" max="806" width="22.6640625" style="220" customWidth="1"/>
    <col min="807" max="807" width="1.21875" style="220" customWidth="1"/>
    <col min="808" max="809" width="11.77734375" style="220" customWidth="1"/>
    <col min="810" max="810" width="1.77734375" style="220" customWidth="1"/>
    <col min="811" max="811" width="6.88671875" style="220" customWidth="1"/>
    <col min="812" max="812" width="4.44140625" style="220" customWidth="1"/>
    <col min="813" max="813" width="3.6640625" style="220" customWidth="1"/>
    <col min="814" max="814" width="0.77734375" style="220" customWidth="1"/>
    <col min="815" max="815" width="3.33203125" style="220" customWidth="1"/>
    <col min="816" max="816" width="3.6640625" style="220" customWidth="1"/>
    <col min="817" max="817" width="3" style="220" customWidth="1"/>
    <col min="818" max="818" width="3.6640625" style="220" customWidth="1"/>
    <col min="819" max="819" width="3.109375" style="220" customWidth="1"/>
    <col min="820" max="820" width="1.88671875" style="220" customWidth="1"/>
    <col min="821" max="822" width="2.21875" style="220" customWidth="1"/>
    <col min="823" max="823" width="7.21875" style="220" customWidth="1"/>
    <col min="824" max="1058" width="8.88671875" style="220"/>
    <col min="1059" max="1059" width="2.44140625" style="220" customWidth="1"/>
    <col min="1060" max="1060" width="2.33203125" style="220" customWidth="1"/>
    <col min="1061" max="1061" width="1.109375" style="220" customWidth="1"/>
    <col min="1062" max="1062" width="22.6640625" style="220" customWidth="1"/>
    <col min="1063" max="1063" width="1.21875" style="220" customWidth="1"/>
    <col min="1064" max="1065" width="11.77734375" style="220" customWidth="1"/>
    <col min="1066" max="1066" width="1.77734375" style="220" customWidth="1"/>
    <col min="1067" max="1067" width="6.88671875" style="220" customWidth="1"/>
    <col min="1068" max="1068" width="4.44140625" style="220" customWidth="1"/>
    <col min="1069" max="1069" width="3.6640625" style="220" customWidth="1"/>
    <col min="1070" max="1070" width="0.77734375" style="220" customWidth="1"/>
    <col min="1071" max="1071" width="3.33203125" style="220" customWidth="1"/>
    <col min="1072" max="1072" width="3.6640625" style="220" customWidth="1"/>
    <col min="1073" max="1073" width="3" style="220" customWidth="1"/>
    <col min="1074" max="1074" width="3.6640625" style="220" customWidth="1"/>
    <col min="1075" max="1075" width="3.109375" style="220" customWidth="1"/>
    <col min="1076" max="1076" width="1.88671875" style="220" customWidth="1"/>
    <col min="1077" max="1078" width="2.21875" style="220" customWidth="1"/>
    <col min="1079" max="1079" width="7.21875" style="220" customWidth="1"/>
    <col min="1080" max="1314" width="8.88671875" style="220"/>
    <col min="1315" max="1315" width="2.44140625" style="220" customWidth="1"/>
    <col min="1316" max="1316" width="2.33203125" style="220" customWidth="1"/>
    <col min="1317" max="1317" width="1.109375" style="220" customWidth="1"/>
    <col min="1318" max="1318" width="22.6640625" style="220" customWidth="1"/>
    <col min="1319" max="1319" width="1.21875" style="220" customWidth="1"/>
    <col min="1320" max="1321" width="11.77734375" style="220" customWidth="1"/>
    <col min="1322" max="1322" width="1.77734375" style="220" customWidth="1"/>
    <col min="1323" max="1323" width="6.88671875" style="220" customWidth="1"/>
    <col min="1324" max="1324" width="4.44140625" style="220" customWidth="1"/>
    <col min="1325" max="1325" width="3.6640625" style="220" customWidth="1"/>
    <col min="1326" max="1326" width="0.77734375" style="220" customWidth="1"/>
    <col min="1327" max="1327" width="3.33203125" style="220" customWidth="1"/>
    <col min="1328" max="1328" width="3.6640625" style="220" customWidth="1"/>
    <col min="1329" max="1329" width="3" style="220" customWidth="1"/>
    <col min="1330" max="1330" width="3.6640625" style="220" customWidth="1"/>
    <col min="1331" max="1331" width="3.109375" style="220" customWidth="1"/>
    <col min="1332" max="1332" width="1.88671875" style="220" customWidth="1"/>
    <col min="1333" max="1334" width="2.21875" style="220" customWidth="1"/>
    <col min="1335" max="1335" width="7.21875" style="220" customWidth="1"/>
    <col min="1336" max="1570" width="8.88671875" style="220"/>
    <col min="1571" max="1571" width="2.44140625" style="220" customWidth="1"/>
    <col min="1572" max="1572" width="2.33203125" style="220" customWidth="1"/>
    <col min="1573" max="1573" width="1.109375" style="220" customWidth="1"/>
    <col min="1574" max="1574" width="22.6640625" style="220" customWidth="1"/>
    <col min="1575" max="1575" width="1.21875" style="220" customWidth="1"/>
    <col min="1576" max="1577" width="11.77734375" style="220" customWidth="1"/>
    <col min="1578" max="1578" width="1.77734375" style="220" customWidth="1"/>
    <col min="1579" max="1579" width="6.88671875" style="220" customWidth="1"/>
    <col min="1580" max="1580" width="4.44140625" style="220" customWidth="1"/>
    <col min="1581" max="1581" width="3.6640625" style="220" customWidth="1"/>
    <col min="1582" max="1582" width="0.77734375" style="220" customWidth="1"/>
    <col min="1583" max="1583" width="3.33203125" style="220" customWidth="1"/>
    <col min="1584" max="1584" width="3.6640625" style="220" customWidth="1"/>
    <col min="1585" max="1585" width="3" style="220" customWidth="1"/>
    <col min="1586" max="1586" width="3.6640625" style="220" customWidth="1"/>
    <col min="1587" max="1587" width="3.109375" style="220" customWidth="1"/>
    <col min="1588" max="1588" width="1.88671875" style="220" customWidth="1"/>
    <col min="1589" max="1590" width="2.21875" style="220" customWidth="1"/>
    <col min="1591" max="1591" width="7.21875" style="220" customWidth="1"/>
    <col min="1592" max="1826" width="8.88671875" style="220"/>
    <col min="1827" max="1827" width="2.44140625" style="220" customWidth="1"/>
    <col min="1828" max="1828" width="2.33203125" style="220" customWidth="1"/>
    <col min="1829" max="1829" width="1.109375" style="220" customWidth="1"/>
    <col min="1830" max="1830" width="22.6640625" style="220" customWidth="1"/>
    <col min="1831" max="1831" width="1.21875" style="220" customWidth="1"/>
    <col min="1832" max="1833" width="11.77734375" style="220" customWidth="1"/>
    <col min="1834" max="1834" width="1.77734375" style="220" customWidth="1"/>
    <col min="1835" max="1835" width="6.88671875" style="220" customWidth="1"/>
    <col min="1836" max="1836" width="4.44140625" style="220" customWidth="1"/>
    <col min="1837" max="1837" width="3.6640625" style="220" customWidth="1"/>
    <col min="1838" max="1838" width="0.77734375" style="220" customWidth="1"/>
    <col min="1839" max="1839" width="3.33203125" style="220" customWidth="1"/>
    <col min="1840" max="1840" width="3.6640625" style="220" customWidth="1"/>
    <col min="1841" max="1841" width="3" style="220" customWidth="1"/>
    <col min="1842" max="1842" width="3.6640625" style="220" customWidth="1"/>
    <col min="1843" max="1843" width="3.109375" style="220" customWidth="1"/>
    <col min="1844" max="1844" width="1.88671875" style="220" customWidth="1"/>
    <col min="1845" max="1846" width="2.21875" style="220" customWidth="1"/>
    <col min="1847" max="1847" width="7.21875" style="220" customWidth="1"/>
    <col min="1848" max="2082" width="8.88671875" style="220"/>
    <col min="2083" max="2083" width="2.44140625" style="220" customWidth="1"/>
    <col min="2084" max="2084" width="2.33203125" style="220" customWidth="1"/>
    <col min="2085" max="2085" width="1.109375" style="220" customWidth="1"/>
    <col min="2086" max="2086" width="22.6640625" style="220" customWidth="1"/>
    <col min="2087" max="2087" width="1.21875" style="220" customWidth="1"/>
    <col min="2088" max="2089" width="11.77734375" style="220" customWidth="1"/>
    <col min="2090" max="2090" width="1.77734375" style="220" customWidth="1"/>
    <col min="2091" max="2091" width="6.88671875" style="220" customWidth="1"/>
    <col min="2092" max="2092" width="4.44140625" style="220" customWidth="1"/>
    <col min="2093" max="2093" width="3.6640625" style="220" customWidth="1"/>
    <col min="2094" max="2094" width="0.77734375" style="220" customWidth="1"/>
    <col min="2095" max="2095" width="3.33203125" style="220" customWidth="1"/>
    <col min="2096" max="2096" width="3.6640625" style="220" customWidth="1"/>
    <col min="2097" max="2097" width="3" style="220" customWidth="1"/>
    <col min="2098" max="2098" width="3.6640625" style="220" customWidth="1"/>
    <col min="2099" max="2099" width="3.109375" style="220" customWidth="1"/>
    <col min="2100" max="2100" width="1.88671875" style="220" customWidth="1"/>
    <col min="2101" max="2102" width="2.21875" style="220" customWidth="1"/>
    <col min="2103" max="2103" width="7.21875" style="220" customWidth="1"/>
    <col min="2104" max="2338" width="8.88671875" style="220"/>
    <col min="2339" max="2339" width="2.44140625" style="220" customWidth="1"/>
    <col min="2340" max="2340" width="2.33203125" style="220" customWidth="1"/>
    <col min="2341" max="2341" width="1.109375" style="220" customWidth="1"/>
    <col min="2342" max="2342" width="22.6640625" style="220" customWidth="1"/>
    <col min="2343" max="2343" width="1.21875" style="220" customWidth="1"/>
    <col min="2344" max="2345" width="11.77734375" style="220" customWidth="1"/>
    <col min="2346" max="2346" width="1.77734375" style="220" customWidth="1"/>
    <col min="2347" max="2347" width="6.88671875" style="220" customWidth="1"/>
    <col min="2348" max="2348" width="4.44140625" style="220" customWidth="1"/>
    <col min="2349" max="2349" width="3.6640625" style="220" customWidth="1"/>
    <col min="2350" max="2350" width="0.77734375" style="220" customWidth="1"/>
    <col min="2351" max="2351" width="3.33203125" style="220" customWidth="1"/>
    <col min="2352" max="2352" width="3.6640625" style="220" customWidth="1"/>
    <col min="2353" max="2353" width="3" style="220" customWidth="1"/>
    <col min="2354" max="2354" width="3.6640625" style="220" customWidth="1"/>
    <col min="2355" max="2355" width="3.109375" style="220" customWidth="1"/>
    <col min="2356" max="2356" width="1.88671875" style="220" customWidth="1"/>
    <col min="2357" max="2358" width="2.21875" style="220" customWidth="1"/>
    <col min="2359" max="2359" width="7.21875" style="220" customWidth="1"/>
    <col min="2360" max="2594" width="8.88671875" style="220"/>
    <col min="2595" max="2595" width="2.44140625" style="220" customWidth="1"/>
    <col min="2596" max="2596" width="2.33203125" style="220" customWidth="1"/>
    <col min="2597" max="2597" width="1.109375" style="220" customWidth="1"/>
    <col min="2598" max="2598" width="22.6640625" style="220" customWidth="1"/>
    <col min="2599" max="2599" width="1.21875" style="220" customWidth="1"/>
    <col min="2600" max="2601" width="11.77734375" style="220" customWidth="1"/>
    <col min="2602" max="2602" width="1.77734375" style="220" customWidth="1"/>
    <col min="2603" max="2603" width="6.88671875" style="220" customWidth="1"/>
    <col min="2604" max="2604" width="4.44140625" style="220" customWidth="1"/>
    <col min="2605" max="2605" width="3.6640625" style="220" customWidth="1"/>
    <col min="2606" max="2606" width="0.77734375" style="220" customWidth="1"/>
    <col min="2607" max="2607" width="3.33203125" style="220" customWidth="1"/>
    <col min="2608" max="2608" width="3.6640625" style="220" customWidth="1"/>
    <col min="2609" max="2609" width="3" style="220" customWidth="1"/>
    <col min="2610" max="2610" width="3.6640625" style="220" customWidth="1"/>
    <col min="2611" max="2611" width="3.109375" style="220" customWidth="1"/>
    <col min="2612" max="2612" width="1.88671875" style="220" customWidth="1"/>
    <col min="2613" max="2614" width="2.21875" style="220" customWidth="1"/>
    <col min="2615" max="2615" width="7.21875" style="220" customWidth="1"/>
    <col min="2616" max="2850" width="8.88671875" style="220"/>
    <col min="2851" max="2851" width="2.44140625" style="220" customWidth="1"/>
    <col min="2852" max="2852" width="2.33203125" style="220" customWidth="1"/>
    <col min="2853" max="2853" width="1.109375" style="220" customWidth="1"/>
    <col min="2854" max="2854" width="22.6640625" style="220" customWidth="1"/>
    <col min="2855" max="2855" width="1.21875" style="220" customWidth="1"/>
    <col min="2856" max="2857" width="11.77734375" style="220" customWidth="1"/>
    <col min="2858" max="2858" width="1.77734375" style="220" customWidth="1"/>
    <col min="2859" max="2859" width="6.88671875" style="220" customWidth="1"/>
    <col min="2860" max="2860" width="4.44140625" style="220" customWidth="1"/>
    <col min="2861" max="2861" width="3.6640625" style="220" customWidth="1"/>
    <col min="2862" max="2862" width="0.77734375" style="220" customWidth="1"/>
    <col min="2863" max="2863" width="3.33203125" style="220" customWidth="1"/>
    <col min="2864" max="2864" width="3.6640625" style="220" customWidth="1"/>
    <col min="2865" max="2865" width="3" style="220" customWidth="1"/>
    <col min="2866" max="2866" width="3.6640625" style="220" customWidth="1"/>
    <col min="2867" max="2867" width="3.109375" style="220" customWidth="1"/>
    <col min="2868" max="2868" width="1.88671875" style="220" customWidth="1"/>
    <col min="2869" max="2870" width="2.21875" style="220" customWidth="1"/>
    <col min="2871" max="2871" width="7.21875" style="220" customWidth="1"/>
    <col min="2872" max="3106" width="8.88671875" style="220"/>
    <col min="3107" max="3107" width="2.44140625" style="220" customWidth="1"/>
    <col min="3108" max="3108" width="2.33203125" style="220" customWidth="1"/>
    <col min="3109" max="3109" width="1.109375" style="220" customWidth="1"/>
    <col min="3110" max="3110" width="22.6640625" style="220" customWidth="1"/>
    <col min="3111" max="3111" width="1.21875" style="220" customWidth="1"/>
    <col min="3112" max="3113" width="11.77734375" style="220" customWidth="1"/>
    <col min="3114" max="3114" width="1.77734375" style="220" customWidth="1"/>
    <col min="3115" max="3115" width="6.88671875" style="220" customWidth="1"/>
    <col min="3116" max="3116" width="4.44140625" style="220" customWidth="1"/>
    <col min="3117" max="3117" width="3.6640625" style="220" customWidth="1"/>
    <col min="3118" max="3118" width="0.77734375" style="220" customWidth="1"/>
    <col min="3119" max="3119" width="3.33203125" style="220" customWidth="1"/>
    <col min="3120" max="3120" width="3.6640625" style="220" customWidth="1"/>
    <col min="3121" max="3121" width="3" style="220" customWidth="1"/>
    <col min="3122" max="3122" width="3.6640625" style="220" customWidth="1"/>
    <col min="3123" max="3123" width="3.109375" style="220" customWidth="1"/>
    <col min="3124" max="3124" width="1.88671875" style="220" customWidth="1"/>
    <col min="3125" max="3126" width="2.21875" style="220" customWidth="1"/>
    <col min="3127" max="3127" width="7.21875" style="220" customWidth="1"/>
    <col min="3128" max="3362" width="8.88671875" style="220"/>
    <col min="3363" max="3363" width="2.44140625" style="220" customWidth="1"/>
    <col min="3364" max="3364" width="2.33203125" style="220" customWidth="1"/>
    <col min="3365" max="3365" width="1.109375" style="220" customWidth="1"/>
    <col min="3366" max="3366" width="22.6640625" style="220" customWidth="1"/>
    <col min="3367" max="3367" width="1.21875" style="220" customWidth="1"/>
    <col min="3368" max="3369" width="11.77734375" style="220" customWidth="1"/>
    <col min="3370" max="3370" width="1.77734375" style="220" customWidth="1"/>
    <col min="3371" max="3371" width="6.88671875" style="220" customWidth="1"/>
    <col min="3372" max="3372" width="4.44140625" style="220" customWidth="1"/>
    <col min="3373" max="3373" width="3.6640625" style="220" customWidth="1"/>
    <col min="3374" max="3374" width="0.77734375" style="220" customWidth="1"/>
    <col min="3375" max="3375" width="3.33203125" style="220" customWidth="1"/>
    <col min="3376" max="3376" width="3.6640625" style="220" customWidth="1"/>
    <col min="3377" max="3377" width="3" style="220" customWidth="1"/>
    <col min="3378" max="3378" width="3.6640625" style="220" customWidth="1"/>
    <col min="3379" max="3379" width="3.109375" style="220" customWidth="1"/>
    <col min="3380" max="3380" width="1.88671875" style="220" customWidth="1"/>
    <col min="3381" max="3382" width="2.21875" style="220" customWidth="1"/>
    <col min="3383" max="3383" width="7.21875" style="220" customWidth="1"/>
    <col min="3384" max="3618" width="8.88671875" style="220"/>
    <col min="3619" max="3619" width="2.44140625" style="220" customWidth="1"/>
    <col min="3620" max="3620" width="2.33203125" style="220" customWidth="1"/>
    <col min="3621" max="3621" width="1.109375" style="220" customWidth="1"/>
    <col min="3622" max="3622" width="22.6640625" style="220" customWidth="1"/>
    <col min="3623" max="3623" width="1.21875" style="220" customWidth="1"/>
    <col min="3624" max="3625" width="11.77734375" style="220" customWidth="1"/>
    <col min="3626" max="3626" width="1.77734375" style="220" customWidth="1"/>
    <col min="3627" max="3627" width="6.88671875" style="220" customWidth="1"/>
    <col min="3628" max="3628" width="4.44140625" style="220" customWidth="1"/>
    <col min="3629" max="3629" width="3.6640625" style="220" customWidth="1"/>
    <col min="3630" max="3630" width="0.77734375" style="220" customWidth="1"/>
    <col min="3631" max="3631" width="3.33203125" style="220" customWidth="1"/>
    <col min="3632" max="3632" width="3.6640625" style="220" customWidth="1"/>
    <col min="3633" max="3633" width="3" style="220" customWidth="1"/>
    <col min="3634" max="3634" width="3.6640625" style="220" customWidth="1"/>
    <col min="3635" max="3635" width="3.109375" style="220" customWidth="1"/>
    <col min="3636" max="3636" width="1.88671875" style="220" customWidth="1"/>
    <col min="3637" max="3638" width="2.21875" style="220" customWidth="1"/>
    <col min="3639" max="3639" width="7.21875" style="220" customWidth="1"/>
    <col min="3640" max="3874" width="8.88671875" style="220"/>
    <col min="3875" max="3875" width="2.44140625" style="220" customWidth="1"/>
    <col min="3876" max="3876" width="2.33203125" style="220" customWidth="1"/>
    <col min="3877" max="3877" width="1.109375" style="220" customWidth="1"/>
    <col min="3878" max="3878" width="22.6640625" style="220" customWidth="1"/>
    <col min="3879" max="3879" width="1.21875" style="220" customWidth="1"/>
    <col min="3880" max="3881" width="11.77734375" style="220" customWidth="1"/>
    <col min="3882" max="3882" width="1.77734375" style="220" customWidth="1"/>
    <col min="3883" max="3883" width="6.88671875" style="220" customWidth="1"/>
    <col min="3884" max="3884" width="4.44140625" style="220" customWidth="1"/>
    <col min="3885" max="3885" width="3.6640625" style="220" customWidth="1"/>
    <col min="3886" max="3886" width="0.77734375" style="220" customWidth="1"/>
    <col min="3887" max="3887" width="3.33203125" style="220" customWidth="1"/>
    <col min="3888" max="3888" width="3.6640625" style="220" customWidth="1"/>
    <col min="3889" max="3889" width="3" style="220" customWidth="1"/>
    <col min="3890" max="3890" width="3.6640625" style="220" customWidth="1"/>
    <col min="3891" max="3891" width="3.109375" style="220" customWidth="1"/>
    <col min="3892" max="3892" width="1.88671875" style="220" customWidth="1"/>
    <col min="3893" max="3894" width="2.21875" style="220" customWidth="1"/>
    <col min="3895" max="3895" width="7.21875" style="220" customWidth="1"/>
    <col min="3896" max="4130" width="8.88671875" style="220"/>
    <col min="4131" max="4131" width="2.44140625" style="220" customWidth="1"/>
    <col min="4132" max="4132" width="2.33203125" style="220" customWidth="1"/>
    <col min="4133" max="4133" width="1.109375" style="220" customWidth="1"/>
    <col min="4134" max="4134" width="22.6640625" style="220" customWidth="1"/>
    <col min="4135" max="4135" width="1.21875" style="220" customWidth="1"/>
    <col min="4136" max="4137" width="11.77734375" style="220" customWidth="1"/>
    <col min="4138" max="4138" width="1.77734375" style="220" customWidth="1"/>
    <col min="4139" max="4139" width="6.88671875" style="220" customWidth="1"/>
    <col min="4140" max="4140" width="4.44140625" style="220" customWidth="1"/>
    <col min="4141" max="4141" width="3.6640625" style="220" customWidth="1"/>
    <col min="4142" max="4142" width="0.77734375" style="220" customWidth="1"/>
    <col min="4143" max="4143" width="3.33203125" style="220" customWidth="1"/>
    <col min="4144" max="4144" width="3.6640625" style="220" customWidth="1"/>
    <col min="4145" max="4145" width="3" style="220" customWidth="1"/>
    <col min="4146" max="4146" width="3.6640625" style="220" customWidth="1"/>
    <col min="4147" max="4147" width="3.109375" style="220" customWidth="1"/>
    <col min="4148" max="4148" width="1.88671875" style="220" customWidth="1"/>
    <col min="4149" max="4150" width="2.21875" style="220" customWidth="1"/>
    <col min="4151" max="4151" width="7.21875" style="220" customWidth="1"/>
    <col min="4152" max="4386" width="8.88671875" style="220"/>
    <col min="4387" max="4387" width="2.44140625" style="220" customWidth="1"/>
    <col min="4388" max="4388" width="2.33203125" style="220" customWidth="1"/>
    <col min="4389" max="4389" width="1.109375" style="220" customWidth="1"/>
    <col min="4390" max="4390" width="22.6640625" style="220" customWidth="1"/>
    <col min="4391" max="4391" width="1.21875" style="220" customWidth="1"/>
    <col min="4392" max="4393" width="11.77734375" style="220" customWidth="1"/>
    <col min="4394" max="4394" width="1.77734375" style="220" customWidth="1"/>
    <col min="4395" max="4395" width="6.88671875" style="220" customWidth="1"/>
    <col min="4396" max="4396" width="4.44140625" style="220" customWidth="1"/>
    <col min="4397" max="4397" width="3.6640625" style="220" customWidth="1"/>
    <col min="4398" max="4398" width="0.77734375" style="220" customWidth="1"/>
    <col min="4399" max="4399" width="3.33203125" style="220" customWidth="1"/>
    <col min="4400" max="4400" width="3.6640625" style="220" customWidth="1"/>
    <col min="4401" max="4401" width="3" style="220" customWidth="1"/>
    <col min="4402" max="4402" width="3.6640625" style="220" customWidth="1"/>
    <col min="4403" max="4403" width="3.109375" style="220" customWidth="1"/>
    <col min="4404" max="4404" width="1.88671875" style="220" customWidth="1"/>
    <col min="4405" max="4406" width="2.21875" style="220" customWidth="1"/>
    <col min="4407" max="4407" width="7.21875" style="220" customWidth="1"/>
    <col min="4408" max="4642" width="8.88671875" style="220"/>
    <col min="4643" max="4643" width="2.44140625" style="220" customWidth="1"/>
    <col min="4644" max="4644" width="2.33203125" style="220" customWidth="1"/>
    <col min="4645" max="4645" width="1.109375" style="220" customWidth="1"/>
    <col min="4646" max="4646" width="22.6640625" style="220" customWidth="1"/>
    <col min="4647" max="4647" width="1.21875" style="220" customWidth="1"/>
    <col min="4648" max="4649" width="11.77734375" style="220" customWidth="1"/>
    <col min="4650" max="4650" width="1.77734375" style="220" customWidth="1"/>
    <col min="4651" max="4651" width="6.88671875" style="220" customWidth="1"/>
    <col min="4652" max="4652" width="4.44140625" style="220" customWidth="1"/>
    <col min="4653" max="4653" width="3.6640625" style="220" customWidth="1"/>
    <col min="4654" max="4654" width="0.77734375" style="220" customWidth="1"/>
    <col min="4655" max="4655" width="3.33203125" style="220" customWidth="1"/>
    <col min="4656" max="4656" width="3.6640625" style="220" customWidth="1"/>
    <col min="4657" max="4657" width="3" style="220" customWidth="1"/>
    <col min="4658" max="4658" width="3.6640625" style="220" customWidth="1"/>
    <col min="4659" max="4659" width="3.109375" style="220" customWidth="1"/>
    <col min="4660" max="4660" width="1.88671875" style="220" customWidth="1"/>
    <col min="4661" max="4662" width="2.21875" style="220" customWidth="1"/>
    <col min="4663" max="4663" width="7.21875" style="220" customWidth="1"/>
    <col min="4664" max="4898" width="8.88671875" style="220"/>
    <col min="4899" max="4899" width="2.44140625" style="220" customWidth="1"/>
    <col min="4900" max="4900" width="2.33203125" style="220" customWidth="1"/>
    <col min="4901" max="4901" width="1.109375" style="220" customWidth="1"/>
    <col min="4902" max="4902" width="22.6640625" style="220" customWidth="1"/>
    <col min="4903" max="4903" width="1.21875" style="220" customWidth="1"/>
    <col min="4904" max="4905" width="11.77734375" style="220" customWidth="1"/>
    <col min="4906" max="4906" width="1.77734375" style="220" customWidth="1"/>
    <col min="4907" max="4907" width="6.88671875" style="220" customWidth="1"/>
    <col min="4908" max="4908" width="4.44140625" style="220" customWidth="1"/>
    <col min="4909" max="4909" width="3.6640625" style="220" customWidth="1"/>
    <col min="4910" max="4910" width="0.77734375" style="220" customWidth="1"/>
    <col min="4911" max="4911" width="3.33203125" style="220" customWidth="1"/>
    <col min="4912" max="4912" width="3.6640625" style="220" customWidth="1"/>
    <col min="4913" max="4913" width="3" style="220" customWidth="1"/>
    <col min="4914" max="4914" width="3.6640625" style="220" customWidth="1"/>
    <col min="4915" max="4915" width="3.109375" style="220" customWidth="1"/>
    <col min="4916" max="4916" width="1.88671875" style="220" customWidth="1"/>
    <col min="4917" max="4918" width="2.21875" style="220" customWidth="1"/>
    <col min="4919" max="4919" width="7.21875" style="220" customWidth="1"/>
    <col min="4920" max="5154" width="8.88671875" style="220"/>
    <col min="5155" max="5155" width="2.44140625" style="220" customWidth="1"/>
    <col min="5156" max="5156" width="2.33203125" style="220" customWidth="1"/>
    <col min="5157" max="5157" width="1.109375" style="220" customWidth="1"/>
    <col min="5158" max="5158" width="22.6640625" style="220" customWidth="1"/>
    <col min="5159" max="5159" width="1.21875" style="220" customWidth="1"/>
    <col min="5160" max="5161" width="11.77734375" style="220" customWidth="1"/>
    <col min="5162" max="5162" width="1.77734375" style="220" customWidth="1"/>
    <col min="5163" max="5163" width="6.88671875" style="220" customWidth="1"/>
    <col min="5164" max="5164" width="4.44140625" style="220" customWidth="1"/>
    <col min="5165" max="5165" width="3.6640625" style="220" customWidth="1"/>
    <col min="5166" max="5166" width="0.77734375" style="220" customWidth="1"/>
    <col min="5167" max="5167" width="3.33203125" style="220" customWidth="1"/>
    <col min="5168" max="5168" width="3.6640625" style="220" customWidth="1"/>
    <col min="5169" max="5169" width="3" style="220" customWidth="1"/>
    <col min="5170" max="5170" width="3.6640625" style="220" customWidth="1"/>
    <col min="5171" max="5171" width="3.109375" style="220" customWidth="1"/>
    <col min="5172" max="5172" width="1.88671875" style="220" customWidth="1"/>
    <col min="5173" max="5174" width="2.21875" style="220" customWidth="1"/>
    <col min="5175" max="5175" width="7.21875" style="220" customWidth="1"/>
    <col min="5176" max="5410" width="8.88671875" style="220"/>
    <col min="5411" max="5411" width="2.44140625" style="220" customWidth="1"/>
    <col min="5412" max="5412" width="2.33203125" style="220" customWidth="1"/>
    <col min="5413" max="5413" width="1.109375" style="220" customWidth="1"/>
    <col min="5414" max="5414" width="22.6640625" style="220" customWidth="1"/>
    <col min="5415" max="5415" width="1.21875" style="220" customWidth="1"/>
    <col min="5416" max="5417" width="11.77734375" style="220" customWidth="1"/>
    <col min="5418" max="5418" width="1.77734375" style="220" customWidth="1"/>
    <col min="5419" max="5419" width="6.88671875" style="220" customWidth="1"/>
    <col min="5420" max="5420" width="4.44140625" style="220" customWidth="1"/>
    <col min="5421" max="5421" width="3.6640625" style="220" customWidth="1"/>
    <col min="5422" max="5422" width="0.77734375" style="220" customWidth="1"/>
    <col min="5423" max="5423" width="3.33203125" style="220" customWidth="1"/>
    <col min="5424" max="5424" width="3.6640625" style="220" customWidth="1"/>
    <col min="5425" max="5425" width="3" style="220" customWidth="1"/>
    <col min="5426" max="5426" width="3.6640625" style="220" customWidth="1"/>
    <col min="5427" max="5427" width="3.109375" style="220" customWidth="1"/>
    <col min="5428" max="5428" width="1.88671875" style="220" customWidth="1"/>
    <col min="5429" max="5430" width="2.21875" style="220" customWidth="1"/>
    <col min="5431" max="5431" width="7.21875" style="220" customWidth="1"/>
    <col min="5432" max="5666" width="8.88671875" style="220"/>
    <col min="5667" max="5667" width="2.44140625" style="220" customWidth="1"/>
    <col min="5668" max="5668" width="2.33203125" style="220" customWidth="1"/>
    <col min="5669" max="5669" width="1.109375" style="220" customWidth="1"/>
    <col min="5670" max="5670" width="22.6640625" style="220" customWidth="1"/>
    <col min="5671" max="5671" width="1.21875" style="220" customWidth="1"/>
    <col min="5672" max="5673" width="11.77734375" style="220" customWidth="1"/>
    <col min="5674" max="5674" width="1.77734375" style="220" customWidth="1"/>
    <col min="5675" max="5675" width="6.88671875" style="220" customWidth="1"/>
    <col min="5676" max="5676" width="4.44140625" style="220" customWidth="1"/>
    <col min="5677" max="5677" width="3.6640625" style="220" customWidth="1"/>
    <col min="5678" max="5678" width="0.77734375" style="220" customWidth="1"/>
    <col min="5679" max="5679" width="3.33203125" style="220" customWidth="1"/>
    <col min="5680" max="5680" width="3.6640625" style="220" customWidth="1"/>
    <col min="5681" max="5681" width="3" style="220" customWidth="1"/>
    <col min="5682" max="5682" width="3.6640625" style="220" customWidth="1"/>
    <col min="5683" max="5683" width="3.109375" style="220" customWidth="1"/>
    <col min="5684" max="5684" width="1.88671875" style="220" customWidth="1"/>
    <col min="5685" max="5686" width="2.21875" style="220" customWidth="1"/>
    <col min="5687" max="5687" width="7.21875" style="220" customWidth="1"/>
    <col min="5688" max="5922" width="8.88671875" style="220"/>
    <col min="5923" max="5923" width="2.44140625" style="220" customWidth="1"/>
    <col min="5924" max="5924" width="2.33203125" style="220" customWidth="1"/>
    <col min="5925" max="5925" width="1.109375" style="220" customWidth="1"/>
    <col min="5926" max="5926" width="22.6640625" style="220" customWidth="1"/>
    <col min="5927" max="5927" width="1.21875" style="220" customWidth="1"/>
    <col min="5928" max="5929" width="11.77734375" style="220" customWidth="1"/>
    <col min="5930" max="5930" width="1.77734375" style="220" customWidth="1"/>
    <col min="5931" max="5931" width="6.88671875" style="220" customWidth="1"/>
    <col min="5932" max="5932" width="4.44140625" style="220" customWidth="1"/>
    <col min="5933" max="5933" width="3.6640625" style="220" customWidth="1"/>
    <col min="5934" max="5934" width="0.77734375" style="220" customWidth="1"/>
    <col min="5935" max="5935" width="3.33203125" style="220" customWidth="1"/>
    <col min="5936" max="5936" width="3.6640625" style="220" customWidth="1"/>
    <col min="5937" max="5937" width="3" style="220" customWidth="1"/>
    <col min="5938" max="5938" width="3.6640625" style="220" customWidth="1"/>
    <col min="5939" max="5939" width="3.109375" style="220" customWidth="1"/>
    <col min="5940" max="5940" width="1.88671875" style="220" customWidth="1"/>
    <col min="5941" max="5942" width="2.21875" style="220" customWidth="1"/>
    <col min="5943" max="5943" width="7.21875" style="220" customWidth="1"/>
    <col min="5944" max="6178" width="8.88671875" style="220"/>
    <col min="6179" max="6179" width="2.44140625" style="220" customWidth="1"/>
    <col min="6180" max="6180" width="2.33203125" style="220" customWidth="1"/>
    <col min="6181" max="6181" width="1.109375" style="220" customWidth="1"/>
    <col min="6182" max="6182" width="22.6640625" style="220" customWidth="1"/>
    <col min="6183" max="6183" width="1.21875" style="220" customWidth="1"/>
    <col min="6184" max="6185" width="11.77734375" style="220" customWidth="1"/>
    <col min="6186" max="6186" width="1.77734375" style="220" customWidth="1"/>
    <col min="6187" max="6187" width="6.88671875" style="220" customWidth="1"/>
    <col min="6188" max="6188" width="4.44140625" style="220" customWidth="1"/>
    <col min="6189" max="6189" width="3.6640625" style="220" customWidth="1"/>
    <col min="6190" max="6190" width="0.77734375" style="220" customWidth="1"/>
    <col min="6191" max="6191" width="3.33203125" style="220" customWidth="1"/>
    <col min="6192" max="6192" width="3.6640625" style="220" customWidth="1"/>
    <col min="6193" max="6193" width="3" style="220" customWidth="1"/>
    <col min="6194" max="6194" width="3.6640625" style="220" customWidth="1"/>
    <col min="6195" max="6195" width="3.109375" style="220" customWidth="1"/>
    <col min="6196" max="6196" width="1.88671875" style="220" customWidth="1"/>
    <col min="6197" max="6198" width="2.21875" style="220" customWidth="1"/>
    <col min="6199" max="6199" width="7.21875" style="220" customWidth="1"/>
    <col min="6200" max="6434" width="8.88671875" style="220"/>
    <col min="6435" max="6435" width="2.44140625" style="220" customWidth="1"/>
    <col min="6436" max="6436" width="2.33203125" style="220" customWidth="1"/>
    <col min="6437" max="6437" width="1.109375" style="220" customWidth="1"/>
    <col min="6438" max="6438" width="22.6640625" style="220" customWidth="1"/>
    <col min="6439" max="6439" width="1.21875" style="220" customWidth="1"/>
    <col min="6440" max="6441" width="11.77734375" style="220" customWidth="1"/>
    <col min="6442" max="6442" width="1.77734375" style="220" customWidth="1"/>
    <col min="6443" max="6443" width="6.88671875" style="220" customWidth="1"/>
    <col min="6444" max="6444" width="4.44140625" style="220" customWidth="1"/>
    <col min="6445" max="6445" width="3.6640625" style="220" customWidth="1"/>
    <col min="6446" max="6446" width="0.77734375" style="220" customWidth="1"/>
    <col min="6447" max="6447" width="3.33203125" style="220" customWidth="1"/>
    <col min="6448" max="6448" width="3.6640625" style="220" customWidth="1"/>
    <col min="6449" max="6449" width="3" style="220" customWidth="1"/>
    <col min="6450" max="6450" width="3.6640625" style="220" customWidth="1"/>
    <col min="6451" max="6451" width="3.109375" style="220" customWidth="1"/>
    <col min="6452" max="6452" width="1.88671875" style="220" customWidth="1"/>
    <col min="6453" max="6454" width="2.21875" style="220" customWidth="1"/>
    <col min="6455" max="6455" width="7.21875" style="220" customWidth="1"/>
    <col min="6456" max="6690" width="8.88671875" style="220"/>
    <col min="6691" max="6691" width="2.44140625" style="220" customWidth="1"/>
    <col min="6692" max="6692" width="2.33203125" style="220" customWidth="1"/>
    <col min="6693" max="6693" width="1.109375" style="220" customWidth="1"/>
    <col min="6694" max="6694" width="22.6640625" style="220" customWidth="1"/>
    <col min="6695" max="6695" width="1.21875" style="220" customWidth="1"/>
    <col min="6696" max="6697" width="11.77734375" style="220" customWidth="1"/>
    <col min="6698" max="6698" width="1.77734375" style="220" customWidth="1"/>
    <col min="6699" max="6699" width="6.88671875" style="220" customWidth="1"/>
    <col min="6700" max="6700" width="4.44140625" style="220" customWidth="1"/>
    <col min="6701" max="6701" width="3.6640625" style="220" customWidth="1"/>
    <col min="6702" max="6702" width="0.77734375" style="220" customWidth="1"/>
    <col min="6703" max="6703" width="3.33203125" style="220" customWidth="1"/>
    <col min="6704" max="6704" width="3.6640625" style="220" customWidth="1"/>
    <col min="6705" max="6705" width="3" style="220" customWidth="1"/>
    <col min="6706" max="6706" width="3.6640625" style="220" customWidth="1"/>
    <col min="6707" max="6707" width="3.109375" style="220" customWidth="1"/>
    <col min="6708" max="6708" width="1.88671875" style="220" customWidth="1"/>
    <col min="6709" max="6710" width="2.21875" style="220" customWidth="1"/>
    <col min="6711" max="6711" width="7.21875" style="220" customWidth="1"/>
    <col min="6712" max="6946" width="8.88671875" style="220"/>
    <col min="6947" max="6947" width="2.44140625" style="220" customWidth="1"/>
    <col min="6948" max="6948" width="2.33203125" style="220" customWidth="1"/>
    <col min="6949" max="6949" width="1.109375" style="220" customWidth="1"/>
    <col min="6950" max="6950" width="22.6640625" style="220" customWidth="1"/>
    <col min="6951" max="6951" width="1.21875" style="220" customWidth="1"/>
    <col min="6952" max="6953" width="11.77734375" style="220" customWidth="1"/>
    <col min="6954" max="6954" width="1.77734375" style="220" customWidth="1"/>
    <col min="6955" max="6955" width="6.88671875" style="220" customWidth="1"/>
    <col min="6956" max="6956" width="4.44140625" style="220" customWidth="1"/>
    <col min="6957" max="6957" width="3.6640625" style="220" customWidth="1"/>
    <col min="6958" max="6958" width="0.77734375" style="220" customWidth="1"/>
    <col min="6959" max="6959" width="3.33203125" style="220" customWidth="1"/>
    <col min="6960" max="6960" width="3.6640625" style="220" customWidth="1"/>
    <col min="6961" max="6961" width="3" style="220" customWidth="1"/>
    <col min="6962" max="6962" width="3.6640625" style="220" customWidth="1"/>
    <col min="6963" max="6963" width="3.109375" style="220" customWidth="1"/>
    <col min="6964" max="6964" width="1.88671875" style="220" customWidth="1"/>
    <col min="6965" max="6966" width="2.21875" style="220" customWidth="1"/>
    <col min="6967" max="6967" width="7.21875" style="220" customWidth="1"/>
    <col min="6968" max="7202" width="8.88671875" style="220"/>
    <col min="7203" max="7203" width="2.44140625" style="220" customWidth="1"/>
    <col min="7204" max="7204" width="2.33203125" style="220" customWidth="1"/>
    <col min="7205" max="7205" width="1.109375" style="220" customWidth="1"/>
    <col min="7206" max="7206" width="22.6640625" style="220" customWidth="1"/>
    <col min="7207" max="7207" width="1.21875" style="220" customWidth="1"/>
    <col min="7208" max="7209" width="11.77734375" style="220" customWidth="1"/>
    <col min="7210" max="7210" width="1.77734375" style="220" customWidth="1"/>
    <col min="7211" max="7211" width="6.88671875" style="220" customWidth="1"/>
    <col min="7212" max="7212" width="4.44140625" style="220" customWidth="1"/>
    <col min="7213" max="7213" width="3.6640625" style="220" customWidth="1"/>
    <col min="7214" max="7214" width="0.77734375" style="220" customWidth="1"/>
    <col min="7215" max="7215" width="3.33203125" style="220" customWidth="1"/>
    <col min="7216" max="7216" width="3.6640625" style="220" customWidth="1"/>
    <col min="7217" max="7217" width="3" style="220" customWidth="1"/>
    <col min="7218" max="7218" width="3.6640625" style="220" customWidth="1"/>
    <col min="7219" max="7219" width="3.109375" style="220" customWidth="1"/>
    <col min="7220" max="7220" width="1.88671875" style="220" customWidth="1"/>
    <col min="7221" max="7222" width="2.21875" style="220" customWidth="1"/>
    <col min="7223" max="7223" width="7.21875" style="220" customWidth="1"/>
    <col min="7224" max="7458" width="8.88671875" style="220"/>
    <col min="7459" max="7459" width="2.44140625" style="220" customWidth="1"/>
    <col min="7460" max="7460" width="2.33203125" style="220" customWidth="1"/>
    <col min="7461" max="7461" width="1.109375" style="220" customWidth="1"/>
    <col min="7462" max="7462" width="22.6640625" style="220" customWidth="1"/>
    <col min="7463" max="7463" width="1.21875" style="220" customWidth="1"/>
    <col min="7464" max="7465" width="11.77734375" style="220" customWidth="1"/>
    <col min="7466" max="7466" width="1.77734375" style="220" customWidth="1"/>
    <col min="7467" max="7467" width="6.88671875" style="220" customWidth="1"/>
    <col min="7468" max="7468" width="4.44140625" style="220" customWidth="1"/>
    <col min="7469" max="7469" width="3.6640625" style="220" customWidth="1"/>
    <col min="7470" max="7470" width="0.77734375" style="220" customWidth="1"/>
    <col min="7471" max="7471" width="3.33203125" style="220" customWidth="1"/>
    <col min="7472" max="7472" width="3.6640625" style="220" customWidth="1"/>
    <col min="7473" max="7473" width="3" style="220" customWidth="1"/>
    <col min="7474" max="7474" width="3.6640625" style="220" customWidth="1"/>
    <col min="7475" max="7475" width="3.109375" style="220" customWidth="1"/>
    <col min="7476" max="7476" width="1.88671875" style="220" customWidth="1"/>
    <col min="7477" max="7478" width="2.21875" style="220" customWidth="1"/>
    <col min="7479" max="7479" width="7.21875" style="220" customWidth="1"/>
    <col min="7480" max="7714" width="8.88671875" style="220"/>
    <col min="7715" max="7715" width="2.44140625" style="220" customWidth="1"/>
    <col min="7716" max="7716" width="2.33203125" style="220" customWidth="1"/>
    <col min="7717" max="7717" width="1.109375" style="220" customWidth="1"/>
    <col min="7718" max="7718" width="22.6640625" style="220" customWidth="1"/>
    <col min="7719" max="7719" width="1.21875" style="220" customWidth="1"/>
    <col min="7720" max="7721" width="11.77734375" style="220" customWidth="1"/>
    <col min="7722" max="7722" width="1.77734375" style="220" customWidth="1"/>
    <col min="7723" max="7723" width="6.88671875" style="220" customWidth="1"/>
    <col min="7724" max="7724" width="4.44140625" style="220" customWidth="1"/>
    <col min="7725" max="7725" width="3.6640625" style="220" customWidth="1"/>
    <col min="7726" max="7726" width="0.77734375" style="220" customWidth="1"/>
    <col min="7727" max="7727" width="3.33203125" style="220" customWidth="1"/>
    <col min="7728" max="7728" width="3.6640625" style="220" customWidth="1"/>
    <col min="7729" max="7729" width="3" style="220" customWidth="1"/>
    <col min="7730" max="7730" width="3.6640625" style="220" customWidth="1"/>
    <col min="7731" max="7731" width="3.109375" style="220" customWidth="1"/>
    <col min="7732" max="7732" width="1.88671875" style="220" customWidth="1"/>
    <col min="7733" max="7734" width="2.21875" style="220" customWidth="1"/>
    <col min="7735" max="7735" width="7.21875" style="220" customWidth="1"/>
    <col min="7736" max="7970" width="8.88671875" style="220"/>
    <col min="7971" max="7971" width="2.44140625" style="220" customWidth="1"/>
    <col min="7972" max="7972" width="2.33203125" style="220" customWidth="1"/>
    <col min="7973" max="7973" width="1.109375" style="220" customWidth="1"/>
    <col min="7974" max="7974" width="22.6640625" style="220" customWidth="1"/>
    <col min="7975" max="7975" width="1.21875" style="220" customWidth="1"/>
    <col min="7976" max="7977" width="11.77734375" style="220" customWidth="1"/>
    <col min="7978" max="7978" width="1.77734375" style="220" customWidth="1"/>
    <col min="7979" max="7979" width="6.88671875" style="220" customWidth="1"/>
    <col min="7980" max="7980" width="4.44140625" style="220" customWidth="1"/>
    <col min="7981" max="7981" width="3.6640625" style="220" customWidth="1"/>
    <col min="7982" max="7982" width="0.77734375" style="220" customWidth="1"/>
    <col min="7983" max="7983" width="3.33203125" style="220" customWidth="1"/>
    <col min="7984" max="7984" width="3.6640625" style="220" customWidth="1"/>
    <col min="7985" max="7985" width="3" style="220" customWidth="1"/>
    <col min="7986" max="7986" width="3.6640625" style="220" customWidth="1"/>
    <col min="7987" max="7987" width="3.109375" style="220" customWidth="1"/>
    <col min="7988" max="7988" width="1.88671875" style="220" customWidth="1"/>
    <col min="7989" max="7990" width="2.21875" style="220" customWidth="1"/>
    <col min="7991" max="7991" width="7.21875" style="220" customWidth="1"/>
    <col min="7992" max="8226" width="8.88671875" style="220"/>
    <col min="8227" max="8227" width="2.44140625" style="220" customWidth="1"/>
    <col min="8228" max="8228" width="2.33203125" style="220" customWidth="1"/>
    <col min="8229" max="8229" width="1.109375" style="220" customWidth="1"/>
    <col min="8230" max="8230" width="22.6640625" style="220" customWidth="1"/>
    <col min="8231" max="8231" width="1.21875" style="220" customWidth="1"/>
    <col min="8232" max="8233" width="11.77734375" style="220" customWidth="1"/>
    <col min="8234" max="8234" width="1.77734375" style="220" customWidth="1"/>
    <col min="8235" max="8235" width="6.88671875" style="220" customWidth="1"/>
    <col min="8236" max="8236" width="4.44140625" style="220" customWidth="1"/>
    <col min="8237" max="8237" width="3.6640625" style="220" customWidth="1"/>
    <col min="8238" max="8238" width="0.77734375" style="220" customWidth="1"/>
    <col min="8239" max="8239" width="3.33203125" style="220" customWidth="1"/>
    <col min="8240" max="8240" width="3.6640625" style="220" customWidth="1"/>
    <col min="8241" max="8241" width="3" style="220" customWidth="1"/>
    <col min="8242" max="8242" width="3.6640625" style="220" customWidth="1"/>
    <col min="8243" max="8243" width="3.109375" style="220" customWidth="1"/>
    <col min="8244" max="8244" width="1.88671875" style="220" customWidth="1"/>
    <col min="8245" max="8246" width="2.21875" style="220" customWidth="1"/>
    <col min="8247" max="8247" width="7.21875" style="220" customWidth="1"/>
    <col min="8248" max="8482" width="8.88671875" style="220"/>
    <col min="8483" max="8483" width="2.44140625" style="220" customWidth="1"/>
    <col min="8484" max="8484" width="2.33203125" style="220" customWidth="1"/>
    <col min="8485" max="8485" width="1.109375" style="220" customWidth="1"/>
    <col min="8486" max="8486" width="22.6640625" style="220" customWidth="1"/>
    <col min="8487" max="8487" width="1.21875" style="220" customWidth="1"/>
    <col min="8488" max="8489" width="11.77734375" style="220" customWidth="1"/>
    <col min="8490" max="8490" width="1.77734375" style="220" customWidth="1"/>
    <col min="8491" max="8491" width="6.88671875" style="220" customWidth="1"/>
    <col min="8492" max="8492" width="4.44140625" style="220" customWidth="1"/>
    <col min="8493" max="8493" width="3.6640625" style="220" customWidth="1"/>
    <col min="8494" max="8494" width="0.77734375" style="220" customWidth="1"/>
    <col min="8495" max="8495" width="3.33203125" style="220" customWidth="1"/>
    <col min="8496" max="8496" width="3.6640625" style="220" customWidth="1"/>
    <col min="8497" max="8497" width="3" style="220" customWidth="1"/>
    <col min="8498" max="8498" width="3.6640625" style="220" customWidth="1"/>
    <col min="8499" max="8499" width="3.109375" style="220" customWidth="1"/>
    <col min="8500" max="8500" width="1.88671875" style="220" customWidth="1"/>
    <col min="8501" max="8502" width="2.21875" style="220" customWidth="1"/>
    <col min="8503" max="8503" width="7.21875" style="220" customWidth="1"/>
    <col min="8504" max="8738" width="8.88671875" style="220"/>
    <col min="8739" max="8739" width="2.44140625" style="220" customWidth="1"/>
    <col min="8740" max="8740" width="2.33203125" style="220" customWidth="1"/>
    <col min="8741" max="8741" width="1.109375" style="220" customWidth="1"/>
    <col min="8742" max="8742" width="22.6640625" style="220" customWidth="1"/>
    <col min="8743" max="8743" width="1.21875" style="220" customWidth="1"/>
    <col min="8744" max="8745" width="11.77734375" style="220" customWidth="1"/>
    <col min="8746" max="8746" width="1.77734375" style="220" customWidth="1"/>
    <col min="8747" max="8747" width="6.88671875" style="220" customWidth="1"/>
    <col min="8748" max="8748" width="4.44140625" style="220" customWidth="1"/>
    <col min="8749" max="8749" width="3.6640625" style="220" customWidth="1"/>
    <col min="8750" max="8750" width="0.77734375" style="220" customWidth="1"/>
    <col min="8751" max="8751" width="3.33203125" style="220" customWidth="1"/>
    <col min="8752" max="8752" width="3.6640625" style="220" customWidth="1"/>
    <col min="8753" max="8753" width="3" style="220" customWidth="1"/>
    <col min="8754" max="8754" width="3.6640625" style="220" customWidth="1"/>
    <col min="8755" max="8755" width="3.109375" style="220" customWidth="1"/>
    <col min="8756" max="8756" width="1.88671875" style="220" customWidth="1"/>
    <col min="8757" max="8758" width="2.21875" style="220" customWidth="1"/>
    <col min="8759" max="8759" width="7.21875" style="220" customWidth="1"/>
    <col min="8760" max="8994" width="8.88671875" style="220"/>
    <col min="8995" max="8995" width="2.44140625" style="220" customWidth="1"/>
    <col min="8996" max="8996" width="2.33203125" style="220" customWidth="1"/>
    <col min="8997" max="8997" width="1.109375" style="220" customWidth="1"/>
    <col min="8998" max="8998" width="22.6640625" style="220" customWidth="1"/>
    <col min="8999" max="8999" width="1.21875" style="220" customWidth="1"/>
    <col min="9000" max="9001" width="11.77734375" style="220" customWidth="1"/>
    <col min="9002" max="9002" width="1.77734375" style="220" customWidth="1"/>
    <col min="9003" max="9003" width="6.88671875" style="220" customWidth="1"/>
    <col min="9004" max="9004" width="4.44140625" style="220" customWidth="1"/>
    <col min="9005" max="9005" width="3.6640625" style="220" customWidth="1"/>
    <col min="9006" max="9006" width="0.77734375" style="220" customWidth="1"/>
    <col min="9007" max="9007" width="3.33203125" style="220" customWidth="1"/>
    <col min="9008" max="9008" width="3.6640625" style="220" customWidth="1"/>
    <col min="9009" max="9009" width="3" style="220" customWidth="1"/>
    <col min="9010" max="9010" width="3.6640625" style="220" customWidth="1"/>
    <col min="9011" max="9011" width="3.109375" style="220" customWidth="1"/>
    <col min="9012" max="9012" width="1.88671875" style="220" customWidth="1"/>
    <col min="9013" max="9014" width="2.21875" style="220" customWidth="1"/>
    <col min="9015" max="9015" width="7.21875" style="220" customWidth="1"/>
    <col min="9016" max="9250" width="8.88671875" style="220"/>
    <col min="9251" max="9251" width="2.44140625" style="220" customWidth="1"/>
    <col min="9252" max="9252" width="2.33203125" style="220" customWidth="1"/>
    <col min="9253" max="9253" width="1.109375" style="220" customWidth="1"/>
    <col min="9254" max="9254" width="22.6640625" style="220" customWidth="1"/>
    <col min="9255" max="9255" width="1.21875" style="220" customWidth="1"/>
    <col min="9256" max="9257" width="11.77734375" style="220" customWidth="1"/>
    <col min="9258" max="9258" width="1.77734375" style="220" customWidth="1"/>
    <col min="9259" max="9259" width="6.88671875" style="220" customWidth="1"/>
    <col min="9260" max="9260" width="4.44140625" style="220" customWidth="1"/>
    <col min="9261" max="9261" width="3.6640625" style="220" customWidth="1"/>
    <col min="9262" max="9262" width="0.77734375" style="220" customWidth="1"/>
    <col min="9263" max="9263" width="3.33203125" style="220" customWidth="1"/>
    <col min="9264" max="9264" width="3.6640625" style="220" customWidth="1"/>
    <col min="9265" max="9265" width="3" style="220" customWidth="1"/>
    <col min="9266" max="9266" width="3.6640625" style="220" customWidth="1"/>
    <col min="9267" max="9267" width="3.109375" style="220" customWidth="1"/>
    <col min="9268" max="9268" width="1.88671875" style="220" customWidth="1"/>
    <col min="9269" max="9270" width="2.21875" style="220" customWidth="1"/>
    <col min="9271" max="9271" width="7.21875" style="220" customWidth="1"/>
    <col min="9272" max="9506" width="8.88671875" style="220"/>
    <col min="9507" max="9507" width="2.44140625" style="220" customWidth="1"/>
    <col min="9508" max="9508" width="2.33203125" style="220" customWidth="1"/>
    <col min="9509" max="9509" width="1.109375" style="220" customWidth="1"/>
    <col min="9510" max="9510" width="22.6640625" style="220" customWidth="1"/>
    <col min="9511" max="9511" width="1.21875" style="220" customWidth="1"/>
    <col min="9512" max="9513" width="11.77734375" style="220" customWidth="1"/>
    <col min="9514" max="9514" width="1.77734375" style="220" customWidth="1"/>
    <col min="9515" max="9515" width="6.88671875" style="220" customWidth="1"/>
    <col min="9516" max="9516" width="4.44140625" style="220" customWidth="1"/>
    <col min="9517" max="9517" width="3.6640625" style="220" customWidth="1"/>
    <col min="9518" max="9518" width="0.77734375" style="220" customWidth="1"/>
    <col min="9519" max="9519" width="3.33203125" style="220" customWidth="1"/>
    <col min="9520" max="9520" width="3.6640625" style="220" customWidth="1"/>
    <col min="9521" max="9521" width="3" style="220" customWidth="1"/>
    <col min="9522" max="9522" width="3.6640625" style="220" customWidth="1"/>
    <col min="9523" max="9523" width="3.109375" style="220" customWidth="1"/>
    <col min="9524" max="9524" width="1.88671875" style="220" customWidth="1"/>
    <col min="9525" max="9526" width="2.21875" style="220" customWidth="1"/>
    <col min="9527" max="9527" width="7.21875" style="220" customWidth="1"/>
    <col min="9528" max="9762" width="8.88671875" style="220"/>
    <col min="9763" max="9763" width="2.44140625" style="220" customWidth="1"/>
    <col min="9764" max="9764" width="2.33203125" style="220" customWidth="1"/>
    <col min="9765" max="9765" width="1.109375" style="220" customWidth="1"/>
    <col min="9766" max="9766" width="22.6640625" style="220" customWidth="1"/>
    <col min="9767" max="9767" width="1.21875" style="220" customWidth="1"/>
    <col min="9768" max="9769" width="11.77734375" style="220" customWidth="1"/>
    <col min="9770" max="9770" width="1.77734375" style="220" customWidth="1"/>
    <col min="9771" max="9771" width="6.88671875" style="220" customWidth="1"/>
    <col min="9772" max="9772" width="4.44140625" style="220" customWidth="1"/>
    <col min="9773" max="9773" width="3.6640625" style="220" customWidth="1"/>
    <col min="9774" max="9774" width="0.77734375" style="220" customWidth="1"/>
    <col min="9775" max="9775" width="3.33203125" style="220" customWidth="1"/>
    <col min="9776" max="9776" width="3.6640625" style="220" customWidth="1"/>
    <col min="9777" max="9777" width="3" style="220" customWidth="1"/>
    <col min="9778" max="9778" width="3.6640625" style="220" customWidth="1"/>
    <col min="9779" max="9779" width="3.109375" style="220" customWidth="1"/>
    <col min="9780" max="9780" width="1.88671875" style="220" customWidth="1"/>
    <col min="9781" max="9782" width="2.21875" style="220" customWidth="1"/>
    <col min="9783" max="9783" width="7.21875" style="220" customWidth="1"/>
    <col min="9784" max="10018" width="8.88671875" style="220"/>
    <col min="10019" max="10019" width="2.44140625" style="220" customWidth="1"/>
    <col min="10020" max="10020" width="2.33203125" style="220" customWidth="1"/>
    <col min="10021" max="10021" width="1.109375" style="220" customWidth="1"/>
    <col min="10022" max="10022" width="22.6640625" style="220" customWidth="1"/>
    <col min="10023" max="10023" width="1.21875" style="220" customWidth="1"/>
    <col min="10024" max="10025" width="11.77734375" style="220" customWidth="1"/>
    <col min="10026" max="10026" width="1.77734375" style="220" customWidth="1"/>
    <col min="10027" max="10027" width="6.88671875" style="220" customWidth="1"/>
    <col min="10028" max="10028" width="4.44140625" style="220" customWidth="1"/>
    <col min="10029" max="10029" width="3.6640625" style="220" customWidth="1"/>
    <col min="10030" max="10030" width="0.77734375" style="220" customWidth="1"/>
    <col min="10031" max="10031" width="3.33203125" style="220" customWidth="1"/>
    <col min="10032" max="10032" width="3.6640625" style="220" customWidth="1"/>
    <col min="10033" max="10033" width="3" style="220" customWidth="1"/>
    <col min="10034" max="10034" width="3.6640625" style="220" customWidth="1"/>
    <col min="10035" max="10035" width="3.109375" style="220" customWidth="1"/>
    <col min="10036" max="10036" width="1.88671875" style="220" customWidth="1"/>
    <col min="10037" max="10038" width="2.21875" style="220" customWidth="1"/>
    <col min="10039" max="10039" width="7.21875" style="220" customWidth="1"/>
    <col min="10040" max="10274" width="8.88671875" style="220"/>
    <col min="10275" max="10275" width="2.44140625" style="220" customWidth="1"/>
    <col min="10276" max="10276" width="2.33203125" style="220" customWidth="1"/>
    <col min="10277" max="10277" width="1.109375" style="220" customWidth="1"/>
    <col min="10278" max="10278" width="22.6640625" style="220" customWidth="1"/>
    <col min="10279" max="10279" width="1.21875" style="220" customWidth="1"/>
    <col min="10280" max="10281" width="11.77734375" style="220" customWidth="1"/>
    <col min="10282" max="10282" width="1.77734375" style="220" customWidth="1"/>
    <col min="10283" max="10283" width="6.88671875" style="220" customWidth="1"/>
    <col min="10284" max="10284" width="4.44140625" style="220" customWidth="1"/>
    <col min="10285" max="10285" width="3.6640625" style="220" customWidth="1"/>
    <col min="10286" max="10286" width="0.77734375" style="220" customWidth="1"/>
    <col min="10287" max="10287" width="3.33203125" style="220" customWidth="1"/>
    <col min="10288" max="10288" width="3.6640625" style="220" customWidth="1"/>
    <col min="10289" max="10289" width="3" style="220" customWidth="1"/>
    <col min="10290" max="10290" width="3.6640625" style="220" customWidth="1"/>
    <col min="10291" max="10291" width="3.109375" style="220" customWidth="1"/>
    <col min="10292" max="10292" width="1.88671875" style="220" customWidth="1"/>
    <col min="10293" max="10294" width="2.21875" style="220" customWidth="1"/>
    <col min="10295" max="10295" width="7.21875" style="220" customWidth="1"/>
    <col min="10296" max="10530" width="8.88671875" style="220"/>
    <col min="10531" max="10531" width="2.44140625" style="220" customWidth="1"/>
    <col min="10532" max="10532" width="2.33203125" style="220" customWidth="1"/>
    <col min="10533" max="10533" width="1.109375" style="220" customWidth="1"/>
    <col min="10534" max="10534" width="22.6640625" style="220" customWidth="1"/>
    <col min="10535" max="10535" width="1.21875" style="220" customWidth="1"/>
    <col min="10536" max="10537" width="11.77734375" style="220" customWidth="1"/>
    <col min="10538" max="10538" width="1.77734375" style="220" customWidth="1"/>
    <col min="10539" max="10539" width="6.88671875" style="220" customWidth="1"/>
    <col min="10540" max="10540" width="4.44140625" style="220" customWidth="1"/>
    <col min="10541" max="10541" width="3.6640625" style="220" customWidth="1"/>
    <col min="10542" max="10542" width="0.77734375" style="220" customWidth="1"/>
    <col min="10543" max="10543" width="3.33203125" style="220" customWidth="1"/>
    <col min="10544" max="10544" width="3.6640625" style="220" customWidth="1"/>
    <col min="10545" max="10545" width="3" style="220" customWidth="1"/>
    <col min="10546" max="10546" width="3.6640625" style="220" customWidth="1"/>
    <col min="10547" max="10547" width="3.109375" style="220" customWidth="1"/>
    <col min="10548" max="10548" width="1.88671875" style="220" customWidth="1"/>
    <col min="10549" max="10550" width="2.21875" style="220" customWidth="1"/>
    <col min="10551" max="10551" width="7.21875" style="220" customWidth="1"/>
    <col min="10552" max="10786" width="8.88671875" style="220"/>
    <col min="10787" max="10787" width="2.44140625" style="220" customWidth="1"/>
    <col min="10788" max="10788" width="2.33203125" style="220" customWidth="1"/>
    <col min="10789" max="10789" width="1.109375" style="220" customWidth="1"/>
    <col min="10790" max="10790" width="22.6640625" style="220" customWidth="1"/>
    <col min="10791" max="10791" width="1.21875" style="220" customWidth="1"/>
    <col min="10792" max="10793" width="11.77734375" style="220" customWidth="1"/>
    <col min="10794" max="10794" width="1.77734375" style="220" customWidth="1"/>
    <col min="10795" max="10795" width="6.88671875" style="220" customWidth="1"/>
    <col min="10796" max="10796" width="4.44140625" style="220" customWidth="1"/>
    <col min="10797" max="10797" width="3.6640625" style="220" customWidth="1"/>
    <col min="10798" max="10798" width="0.77734375" style="220" customWidth="1"/>
    <col min="10799" max="10799" width="3.33203125" style="220" customWidth="1"/>
    <col min="10800" max="10800" width="3.6640625" style="220" customWidth="1"/>
    <col min="10801" max="10801" width="3" style="220" customWidth="1"/>
    <col min="10802" max="10802" width="3.6640625" style="220" customWidth="1"/>
    <col min="10803" max="10803" width="3.109375" style="220" customWidth="1"/>
    <col min="10804" max="10804" width="1.88671875" style="220" customWidth="1"/>
    <col min="10805" max="10806" width="2.21875" style="220" customWidth="1"/>
    <col min="10807" max="10807" width="7.21875" style="220" customWidth="1"/>
    <col min="10808" max="11042" width="8.88671875" style="220"/>
    <col min="11043" max="11043" width="2.44140625" style="220" customWidth="1"/>
    <col min="11044" max="11044" width="2.33203125" style="220" customWidth="1"/>
    <col min="11045" max="11045" width="1.109375" style="220" customWidth="1"/>
    <col min="11046" max="11046" width="22.6640625" style="220" customWidth="1"/>
    <col min="11047" max="11047" width="1.21875" style="220" customWidth="1"/>
    <col min="11048" max="11049" width="11.77734375" style="220" customWidth="1"/>
    <col min="11050" max="11050" width="1.77734375" style="220" customWidth="1"/>
    <col min="11051" max="11051" width="6.88671875" style="220" customWidth="1"/>
    <col min="11052" max="11052" width="4.44140625" style="220" customWidth="1"/>
    <col min="11053" max="11053" width="3.6640625" style="220" customWidth="1"/>
    <col min="11054" max="11054" width="0.77734375" style="220" customWidth="1"/>
    <col min="11055" max="11055" width="3.33203125" style="220" customWidth="1"/>
    <col min="11056" max="11056" width="3.6640625" style="220" customWidth="1"/>
    <col min="11057" max="11057" width="3" style="220" customWidth="1"/>
    <col min="11058" max="11058" width="3.6640625" style="220" customWidth="1"/>
    <col min="11059" max="11059" width="3.109375" style="220" customWidth="1"/>
    <col min="11060" max="11060" width="1.88671875" style="220" customWidth="1"/>
    <col min="11061" max="11062" width="2.21875" style="220" customWidth="1"/>
    <col min="11063" max="11063" width="7.21875" style="220" customWidth="1"/>
    <col min="11064" max="11298" width="8.88671875" style="220"/>
    <col min="11299" max="11299" width="2.44140625" style="220" customWidth="1"/>
    <col min="11300" max="11300" width="2.33203125" style="220" customWidth="1"/>
    <col min="11301" max="11301" width="1.109375" style="220" customWidth="1"/>
    <col min="11302" max="11302" width="22.6640625" style="220" customWidth="1"/>
    <col min="11303" max="11303" width="1.21875" style="220" customWidth="1"/>
    <col min="11304" max="11305" width="11.77734375" style="220" customWidth="1"/>
    <col min="11306" max="11306" width="1.77734375" style="220" customWidth="1"/>
    <col min="11307" max="11307" width="6.88671875" style="220" customWidth="1"/>
    <col min="11308" max="11308" width="4.44140625" style="220" customWidth="1"/>
    <col min="11309" max="11309" width="3.6640625" style="220" customWidth="1"/>
    <col min="11310" max="11310" width="0.77734375" style="220" customWidth="1"/>
    <col min="11311" max="11311" width="3.33203125" style="220" customWidth="1"/>
    <col min="11312" max="11312" width="3.6640625" style="220" customWidth="1"/>
    <col min="11313" max="11313" width="3" style="220" customWidth="1"/>
    <col min="11314" max="11314" width="3.6640625" style="220" customWidth="1"/>
    <col min="11315" max="11315" width="3.109375" style="220" customWidth="1"/>
    <col min="11316" max="11316" width="1.88671875" style="220" customWidth="1"/>
    <col min="11317" max="11318" width="2.21875" style="220" customWidth="1"/>
    <col min="11319" max="11319" width="7.21875" style="220" customWidth="1"/>
    <col min="11320" max="11554" width="8.88671875" style="220"/>
    <col min="11555" max="11555" width="2.44140625" style="220" customWidth="1"/>
    <col min="11556" max="11556" width="2.33203125" style="220" customWidth="1"/>
    <col min="11557" max="11557" width="1.109375" style="220" customWidth="1"/>
    <col min="11558" max="11558" width="22.6640625" style="220" customWidth="1"/>
    <col min="11559" max="11559" width="1.21875" style="220" customWidth="1"/>
    <col min="11560" max="11561" width="11.77734375" style="220" customWidth="1"/>
    <col min="11562" max="11562" width="1.77734375" style="220" customWidth="1"/>
    <col min="11563" max="11563" width="6.88671875" style="220" customWidth="1"/>
    <col min="11564" max="11564" width="4.44140625" style="220" customWidth="1"/>
    <col min="11565" max="11565" width="3.6640625" style="220" customWidth="1"/>
    <col min="11566" max="11566" width="0.77734375" style="220" customWidth="1"/>
    <col min="11567" max="11567" width="3.33203125" style="220" customWidth="1"/>
    <col min="11568" max="11568" width="3.6640625" style="220" customWidth="1"/>
    <col min="11569" max="11569" width="3" style="220" customWidth="1"/>
    <col min="11570" max="11570" width="3.6640625" style="220" customWidth="1"/>
    <col min="11571" max="11571" width="3.109375" style="220" customWidth="1"/>
    <col min="11572" max="11572" width="1.88671875" style="220" customWidth="1"/>
    <col min="11573" max="11574" width="2.21875" style="220" customWidth="1"/>
    <col min="11575" max="11575" width="7.21875" style="220" customWidth="1"/>
    <col min="11576" max="11810" width="8.88671875" style="220"/>
    <col min="11811" max="11811" width="2.44140625" style="220" customWidth="1"/>
    <col min="11812" max="11812" width="2.33203125" style="220" customWidth="1"/>
    <col min="11813" max="11813" width="1.109375" style="220" customWidth="1"/>
    <col min="11814" max="11814" width="22.6640625" style="220" customWidth="1"/>
    <col min="11815" max="11815" width="1.21875" style="220" customWidth="1"/>
    <col min="11816" max="11817" width="11.77734375" style="220" customWidth="1"/>
    <col min="11818" max="11818" width="1.77734375" style="220" customWidth="1"/>
    <col min="11819" max="11819" width="6.88671875" style="220" customWidth="1"/>
    <col min="11820" max="11820" width="4.44140625" style="220" customWidth="1"/>
    <col min="11821" max="11821" width="3.6640625" style="220" customWidth="1"/>
    <col min="11822" max="11822" width="0.77734375" style="220" customWidth="1"/>
    <col min="11823" max="11823" width="3.33203125" style="220" customWidth="1"/>
    <col min="11824" max="11824" width="3.6640625" style="220" customWidth="1"/>
    <col min="11825" max="11825" width="3" style="220" customWidth="1"/>
    <col min="11826" max="11826" width="3.6640625" style="220" customWidth="1"/>
    <col min="11827" max="11827" width="3.109375" style="220" customWidth="1"/>
    <col min="11828" max="11828" width="1.88671875" style="220" customWidth="1"/>
    <col min="11829" max="11830" width="2.21875" style="220" customWidth="1"/>
    <col min="11831" max="11831" width="7.21875" style="220" customWidth="1"/>
    <col min="11832" max="12066" width="8.88671875" style="220"/>
    <col min="12067" max="12067" width="2.44140625" style="220" customWidth="1"/>
    <col min="12068" max="12068" width="2.33203125" style="220" customWidth="1"/>
    <col min="12069" max="12069" width="1.109375" style="220" customWidth="1"/>
    <col min="12070" max="12070" width="22.6640625" style="220" customWidth="1"/>
    <col min="12071" max="12071" width="1.21875" style="220" customWidth="1"/>
    <col min="12072" max="12073" width="11.77734375" style="220" customWidth="1"/>
    <col min="12074" max="12074" width="1.77734375" style="220" customWidth="1"/>
    <col min="12075" max="12075" width="6.88671875" style="220" customWidth="1"/>
    <col min="12076" max="12076" width="4.44140625" style="220" customWidth="1"/>
    <col min="12077" max="12077" width="3.6640625" style="220" customWidth="1"/>
    <col min="12078" max="12078" width="0.77734375" style="220" customWidth="1"/>
    <col min="12079" max="12079" width="3.33203125" style="220" customWidth="1"/>
    <col min="12080" max="12080" width="3.6640625" style="220" customWidth="1"/>
    <col min="12081" max="12081" width="3" style="220" customWidth="1"/>
    <col min="12082" max="12082" width="3.6640625" style="220" customWidth="1"/>
    <col min="12083" max="12083" width="3.109375" style="220" customWidth="1"/>
    <col min="12084" max="12084" width="1.88671875" style="220" customWidth="1"/>
    <col min="12085" max="12086" width="2.21875" style="220" customWidth="1"/>
    <col min="12087" max="12087" width="7.21875" style="220" customWidth="1"/>
    <col min="12088" max="12322" width="8.88671875" style="220"/>
    <col min="12323" max="12323" width="2.44140625" style="220" customWidth="1"/>
    <col min="12324" max="12324" width="2.33203125" style="220" customWidth="1"/>
    <col min="12325" max="12325" width="1.109375" style="220" customWidth="1"/>
    <col min="12326" max="12326" width="22.6640625" style="220" customWidth="1"/>
    <col min="12327" max="12327" width="1.21875" style="220" customWidth="1"/>
    <col min="12328" max="12329" width="11.77734375" style="220" customWidth="1"/>
    <col min="12330" max="12330" width="1.77734375" style="220" customWidth="1"/>
    <col min="12331" max="12331" width="6.88671875" style="220" customWidth="1"/>
    <col min="12332" max="12332" width="4.44140625" style="220" customWidth="1"/>
    <col min="12333" max="12333" width="3.6640625" style="220" customWidth="1"/>
    <col min="12334" max="12334" width="0.77734375" style="220" customWidth="1"/>
    <col min="12335" max="12335" width="3.33203125" style="220" customWidth="1"/>
    <col min="12336" max="12336" width="3.6640625" style="220" customWidth="1"/>
    <col min="12337" max="12337" width="3" style="220" customWidth="1"/>
    <col min="12338" max="12338" width="3.6640625" style="220" customWidth="1"/>
    <col min="12339" max="12339" width="3.109375" style="220" customWidth="1"/>
    <col min="12340" max="12340" width="1.88671875" style="220" customWidth="1"/>
    <col min="12341" max="12342" width="2.21875" style="220" customWidth="1"/>
    <col min="12343" max="12343" width="7.21875" style="220" customWidth="1"/>
    <col min="12344" max="12578" width="8.88671875" style="220"/>
    <col min="12579" max="12579" width="2.44140625" style="220" customWidth="1"/>
    <col min="12580" max="12580" width="2.33203125" style="220" customWidth="1"/>
    <col min="12581" max="12581" width="1.109375" style="220" customWidth="1"/>
    <col min="12582" max="12582" width="22.6640625" style="220" customWidth="1"/>
    <col min="12583" max="12583" width="1.21875" style="220" customWidth="1"/>
    <col min="12584" max="12585" width="11.77734375" style="220" customWidth="1"/>
    <col min="12586" max="12586" width="1.77734375" style="220" customWidth="1"/>
    <col min="12587" max="12587" width="6.88671875" style="220" customWidth="1"/>
    <col min="12588" max="12588" width="4.44140625" style="220" customWidth="1"/>
    <col min="12589" max="12589" width="3.6640625" style="220" customWidth="1"/>
    <col min="12590" max="12590" width="0.77734375" style="220" customWidth="1"/>
    <col min="12591" max="12591" width="3.33203125" style="220" customWidth="1"/>
    <col min="12592" max="12592" width="3.6640625" style="220" customWidth="1"/>
    <col min="12593" max="12593" width="3" style="220" customWidth="1"/>
    <col min="12594" max="12594" width="3.6640625" style="220" customWidth="1"/>
    <col min="12595" max="12595" width="3.109375" style="220" customWidth="1"/>
    <col min="12596" max="12596" width="1.88671875" style="220" customWidth="1"/>
    <col min="12597" max="12598" width="2.21875" style="220" customWidth="1"/>
    <col min="12599" max="12599" width="7.21875" style="220" customWidth="1"/>
    <col min="12600" max="12834" width="8.88671875" style="220"/>
    <col min="12835" max="12835" width="2.44140625" style="220" customWidth="1"/>
    <col min="12836" max="12836" width="2.33203125" style="220" customWidth="1"/>
    <col min="12837" max="12837" width="1.109375" style="220" customWidth="1"/>
    <col min="12838" max="12838" width="22.6640625" style="220" customWidth="1"/>
    <col min="12839" max="12839" width="1.21875" style="220" customWidth="1"/>
    <col min="12840" max="12841" width="11.77734375" style="220" customWidth="1"/>
    <col min="12842" max="12842" width="1.77734375" style="220" customWidth="1"/>
    <col min="12843" max="12843" width="6.88671875" style="220" customWidth="1"/>
    <col min="12844" max="12844" width="4.44140625" style="220" customWidth="1"/>
    <col min="12845" max="12845" width="3.6640625" style="220" customWidth="1"/>
    <col min="12846" max="12846" width="0.77734375" style="220" customWidth="1"/>
    <col min="12847" max="12847" width="3.33203125" style="220" customWidth="1"/>
    <col min="12848" max="12848" width="3.6640625" style="220" customWidth="1"/>
    <col min="12849" max="12849" width="3" style="220" customWidth="1"/>
    <col min="12850" max="12850" width="3.6640625" style="220" customWidth="1"/>
    <col min="12851" max="12851" width="3.109375" style="220" customWidth="1"/>
    <col min="12852" max="12852" width="1.88671875" style="220" customWidth="1"/>
    <col min="12853" max="12854" width="2.21875" style="220" customWidth="1"/>
    <col min="12855" max="12855" width="7.21875" style="220" customWidth="1"/>
    <col min="12856" max="13090" width="8.88671875" style="220"/>
    <col min="13091" max="13091" width="2.44140625" style="220" customWidth="1"/>
    <col min="13092" max="13092" width="2.33203125" style="220" customWidth="1"/>
    <col min="13093" max="13093" width="1.109375" style="220" customWidth="1"/>
    <col min="13094" max="13094" width="22.6640625" style="220" customWidth="1"/>
    <col min="13095" max="13095" width="1.21875" style="220" customWidth="1"/>
    <col min="13096" max="13097" width="11.77734375" style="220" customWidth="1"/>
    <col min="13098" max="13098" width="1.77734375" style="220" customWidth="1"/>
    <col min="13099" max="13099" width="6.88671875" style="220" customWidth="1"/>
    <col min="13100" max="13100" width="4.44140625" style="220" customWidth="1"/>
    <col min="13101" max="13101" width="3.6640625" style="220" customWidth="1"/>
    <col min="13102" max="13102" width="0.77734375" style="220" customWidth="1"/>
    <col min="13103" max="13103" width="3.33203125" style="220" customWidth="1"/>
    <col min="13104" max="13104" width="3.6640625" style="220" customWidth="1"/>
    <col min="13105" max="13105" width="3" style="220" customWidth="1"/>
    <col min="13106" max="13106" width="3.6640625" style="220" customWidth="1"/>
    <col min="13107" max="13107" width="3.109375" style="220" customWidth="1"/>
    <col min="13108" max="13108" width="1.88671875" style="220" customWidth="1"/>
    <col min="13109" max="13110" width="2.21875" style="220" customWidth="1"/>
    <col min="13111" max="13111" width="7.21875" style="220" customWidth="1"/>
    <col min="13112" max="13346" width="8.88671875" style="220"/>
    <col min="13347" max="13347" width="2.44140625" style="220" customWidth="1"/>
    <col min="13348" max="13348" width="2.33203125" style="220" customWidth="1"/>
    <col min="13349" max="13349" width="1.109375" style="220" customWidth="1"/>
    <col min="13350" max="13350" width="22.6640625" style="220" customWidth="1"/>
    <col min="13351" max="13351" width="1.21875" style="220" customWidth="1"/>
    <col min="13352" max="13353" width="11.77734375" style="220" customWidth="1"/>
    <col min="13354" max="13354" width="1.77734375" style="220" customWidth="1"/>
    <col min="13355" max="13355" width="6.88671875" style="220" customWidth="1"/>
    <col min="13356" max="13356" width="4.44140625" style="220" customWidth="1"/>
    <col min="13357" max="13357" width="3.6640625" style="220" customWidth="1"/>
    <col min="13358" max="13358" width="0.77734375" style="220" customWidth="1"/>
    <col min="13359" max="13359" width="3.33203125" style="220" customWidth="1"/>
    <col min="13360" max="13360" width="3.6640625" style="220" customWidth="1"/>
    <col min="13361" max="13361" width="3" style="220" customWidth="1"/>
    <col min="13362" max="13362" width="3.6640625" style="220" customWidth="1"/>
    <col min="13363" max="13363" width="3.109375" style="220" customWidth="1"/>
    <col min="13364" max="13364" width="1.88671875" style="220" customWidth="1"/>
    <col min="13365" max="13366" width="2.21875" style="220" customWidth="1"/>
    <col min="13367" max="13367" width="7.21875" style="220" customWidth="1"/>
    <col min="13368" max="13602" width="8.88671875" style="220"/>
    <col min="13603" max="13603" width="2.44140625" style="220" customWidth="1"/>
    <col min="13604" max="13604" width="2.33203125" style="220" customWidth="1"/>
    <col min="13605" max="13605" width="1.109375" style="220" customWidth="1"/>
    <col min="13606" max="13606" width="22.6640625" style="220" customWidth="1"/>
    <col min="13607" max="13607" width="1.21875" style="220" customWidth="1"/>
    <col min="13608" max="13609" width="11.77734375" style="220" customWidth="1"/>
    <col min="13610" max="13610" width="1.77734375" style="220" customWidth="1"/>
    <col min="13611" max="13611" width="6.88671875" style="220" customWidth="1"/>
    <col min="13612" max="13612" width="4.44140625" style="220" customWidth="1"/>
    <col min="13613" max="13613" width="3.6640625" style="220" customWidth="1"/>
    <col min="13614" max="13614" width="0.77734375" style="220" customWidth="1"/>
    <col min="13615" max="13615" width="3.33203125" style="220" customWidth="1"/>
    <col min="13616" max="13616" width="3.6640625" style="220" customWidth="1"/>
    <col min="13617" max="13617" width="3" style="220" customWidth="1"/>
    <col min="13618" max="13618" width="3.6640625" style="220" customWidth="1"/>
    <col min="13619" max="13619" width="3.109375" style="220" customWidth="1"/>
    <col min="13620" max="13620" width="1.88671875" style="220" customWidth="1"/>
    <col min="13621" max="13622" width="2.21875" style="220" customWidth="1"/>
    <col min="13623" max="13623" width="7.21875" style="220" customWidth="1"/>
    <col min="13624" max="13858" width="8.88671875" style="220"/>
    <col min="13859" max="13859" width="2.44140625" style="220" customWidth="1"/>
    <col min="13860" max="13860" width="2.33203125" style="220" customWidth="1"/>
    <col min="13861" max="13861" width="1.109375" style="220" customWidth="1"/>
    <col min="13862" max="13862" width="22.6640625" style="220" customWidth="1"/>
    <col min="13863" max="13863" width="1.21875" style="220" customWidth="1"/>
    <col min="13864" max="13865" width="11.77734375" style="220" customWidth="1"/>
    <col min="13866" max="13866" width="1.77734375" style="220" customWidth="1"/>
    <col min="13867" max="13867" width="6.88671875" style="220" customWidth="1"/>
    <col min="13868" max="13868" width="4.44140625" style="220" customWidth="1"/>
    <col min="13869" max="13869" width="3.6640625" style="220" customWidth="1"/>
    <col min="13870" max="13870" width="0.77734375" style="220" customWidth="1"/>
    <col min="13871" max="13871" width="3.33203125" style="220" customWidth="1"/>
    <col min="13872" max="13872" width="3.6640625" style="220" customWidth="1"/>
    <col min="13873" max="13873" width="3" style="220" customWidth="1"/>
    <col min="13874" max="13874" width="3.6640625" style="220" customWidth="1"/>
    <col min="13875" max="13875" width="3.109375" style="220" customWidth="1"/>
    <col min="13876" max="13876" width="1.88671875" style="220" customWidth="1"/>
    <col min="13877" max="13878" width="2.21875" style="220" customWidth="1"/>
    <col min="13879" max="13879" width="7.21875" style="220" customWidth="1"/>
    <col min="13880" max="14114" width="8.88671875" style="220"/>
    <col min="14115" max="14115" width="2.44140625" style="220" customWidth="1"/>
    <col min="14116" max="14116" width="2.33203125" style="220" customWidth="1"/>
    <col min="14117" max="14117" width="1.109375" style="220" customWidth="1"/>
    <col min="14118" max="14118" width="22.6640625" style="220" customWidth="1"/>
    <col min="14119" max="14119" width="1.21875" style="220" customWidth="1"/>
    <col min="14120" max="14121" width="11.77734375" style="220" customWidth="1"/>
    <col min="14122" max="14122" width="1.77734375" style="220" customWidth="1"/>
    <col min="14123" max="14123" width="6.88671875" style="220" customWidth="1"/>
    <col min="14124" max="14124" width="4.44140625" style="220" customWidth="1"/>
    <col min="14125" max="14125" width="3.6640625" style="220" customWidth="1"/>
    <col min="14126" max="14126" width="0.77734375" style="220" customWidth="1"/>
    <col min="14127" max="14127" width="3.33203125" style="220" customWidth="1"/>
    <col min="14128" max="14128" width="3.6640625" style="220" customWidth="1"/>
    <col min="14129" max="14129" width="3" style="220" customWidth="1"/>
    <col min="14130" max="14130" width="3.6640625" style="220" customWidth="1"/>
    <col min="14131" max="14131" width="3.109375" style="220" customWidth="1"/>
    <col min="14132" max="14132" width="1.88671875" style="220" customWidth="1"/>
    <col min="14133" max="14134" width="2.21875" style="220" customWidth="1"/>
    <col min="14135" max="14135" width="7.21875" style="220" customWidth="1"/>
    <col min="14136" max="14370" width="8.88671875" style="220"/>
    <col min="14371" max="14371" width="2.44140625" style="220" customWidth="1"/>
    <col min="14372" max="14372" width="2.33203125" style="220" customWidth="1"/>
    <col min="14373" max="14373" width="1.109375" style="220" customWidth="1"/>
    <col min="14374" max="14374" width="22.6640625" style="220" customWidth="1"/>
    <col min="14375" max="14375" width="1.21875" style="220" customWidth="1"/>
    <col min="14376" max="14377" width="11.77734375" style="220" customWidth="1"/>
    <col min="14378" max="14378" width="1.77734375" style="220" customWidth="1"/>
    <col min="14379" max="14379" width="6.88671875" style="220" customWidth="1"/>
    <col min="14380" max="14380" width="4.44140625" style="220" customWidth="1"/>
    <col min="14381" max="14381" width="3.6640625" style="220" customWidth="1"/>
    <col min="14382" max="14382" width="0.77734375" style="220" customWidth="1"/>
    <col min="14383" max="14383" width="3.33203125" style="220" customWidth="1"/>
    <col min="14384" max="14384" width="3.6640625" style="220" customWidth="1"/>
    <col min="14385" max="14385" width="3" style="220" customWidth="1"/>
    <col min="14386" max="14386" width="3.6640625" style="220" customWidth="1"/>
    <col min="14387" max="14387" width="3.109375" style="220" customWidth="1"/>
    <col min="14388" max="14388" width="1.88671875" style="220" customWidth="1"/>
    <col min="14389" max="14390" width="2.21875" style="220" customWidth="1"/>
    <col min="14391" max="14391" width="7.21875" style="220" customWidth="1"/>
    <col min="14392" max="14626" width="8.88671875" style="220"/>
    <col min="14627" max="14627" width="2.44140625" style="220" customWidth="1"/>
    <col min="14628" max="14628" width="2.33203125" style="220" customWidth="1"/>
    <col min="14629" max="14629" width="1.109375" style="220" customWidth="1"/>
    <col min="14630" max="14630" width="22.6640625" style="220" customWidth="1"/>
    <col min="14631" max="14631" width="1.21875" style="220" customWidth="1"/>
    <col min="14632" max="14633" width="11.77734375" style="220" customWidth="1"/>
    <col min="14634" max="14634" width="1.77734375" style="220" customWidth="1"/>
    <col min="14635" max="14635" width="6.88671875" style="220" customWidth="1"/>
    <col min="14636" max="14636" width="4.44140625" style="220" customWidth="1"/>
    <col min="14637" max="14637" width="3.6640625" style="220" customWidth="1"/>
    <col min="14638" max="14638" width="0.77734375" style="220" customWidth="1"/>
    <col min="14639" max="14639" width="3.33203125" style="220" customWidth="1"/>
    <col min="14640" max="14640" width="3.6640625" style="220" customWidth="1"/>
    <col min="14641" max="14641" width="3" style="220" customWidth="1"/>
    <col min="14642" max="14642" width="3.6640625" style="220" customWidth="1"/>
    <col min="14643" max="14643" width="3.109375" style="220" customWidth="1"/>
    <col min="14644" max="14644" width="1.88671875" style="220" customWidth="1"/>
    <col min="14645" max="14646" width="2.21875" style="220" customWidth="1"/>
    <col min="14647" max="14647" width="7.21875" style="220" customWidth="1"/>
    <col min="14648" max="14882" width="8.88671875" style="220"/>
    <col min="14883" max="14883" width="2.44140625" style="220" customWidth="1"/>
    <col min="14884" max="14884" width="2.33203125" style="220" customWidth="1"/>
    <col min="14885" max="14885" width="1.109375" style="220" customWidth="1"/>
    <col min="14886" max="14886" width="22.6640625" style="220" customWidth="1"/>
    <col min="14887" max="14887" width="1.21875" style="220" customWidth="1"/>
    <col min="14888" max="14889" width="11.77734375" style="220" customWidth="1"/>
    <col min="14890" max="14890" width="1.77734375" style="220" customWidth="1"/>
    <col min="14891" max="14891" width="6.88671875" style="220" customWidth="1"/>
    <col min="14892" max="14892" width="4.44140625" style="220" customWidth="1"/>
    <col min="14893" max="14893" width="3.6640625" style="220" customWidth="1"/>
    <col min="14894" max="14894" width="0.77734375" style="220" customWidth="1"/>
    <col min="14895" max="14895" width="3.33203125" style="220" customWidth="1"/>
    <col min="14896" max="14896" width="3.6640625" style="220" customWidth="1"/>
    <col min="14897" max="14897" width="3" style="220" customWidth="1"/>
    <col min="14898" max="14898" width="3.6640625" style="220" customWidth="1"/>
    <col min="14899" max="14899" width="3.109375" style="220" customWidth="1"/>
    <col min="14900" max="14900" width="1.88671875" style="220" customWidth="1"/>
    <col min="14901" max="14902" width="2.21875" style="220" customWidth="1"/>
    <col min="14903" max="14903" width="7.21875" style="220" customWidth="1"/>
    <col min="14904" max="15138" width="8.88671875" style="220"/>
    <col min="15139" max="15139" width="2.44140625" style="220" customWidth="1"/>
    <col min="15140" max="15140" width="2.33203125" style="220" customWidth="1"/>
    <col min="15141" max="15141" width="1.109375" style="220" customWidth="1"/>
    <col min="15142" max="15142" width="22.6640625" style="220" customWidth="1"/>
    <col min="15143" max="15143" width="1.21875" style="220" customWidth="1"/>
    <col min="15144" max="15145" width="11.77734375" style="220" customWidth="1"/>
    <col min="15146" max="15146" width="1.77734375" style="220" customWidth="1"/>
    <col min="15147" max="15147" width="6.88671875" style="220" customWidth="1"/>
    <col min="15148" max="15148" width="4.44140625" style="220" customWidth="1"/>
    <col min="15149" max="15149" width="3.6640625" style="220" customWidth="1"/>
    <col min="15150" max="15150" width="0.77734375" style="220" customWidth="1"/>
    <col min="15151" max="15151" width="3.33203125" style="220" customWidth="1"/>
    <col min="15152" max="15152" width="3.6640625" style="220" customWidth="1"/>
    <col min="15153" max="15153" width="3" style="220" customWidth="1"/>
    <col min="15154" max="15154" width="3.6640625" style="220" customWidth="1"/>
    <col min="15155" max="15155" width="3.109375" style="220" customWidth="1"/>
    <col min="15156" max="15156" width="1.88671875" style="220" customWidth="1"/>
    <col min="15157" max="15158" width="2.21875" style="220" customWidth="1"/>
    <col min="15159" max="15159" width="7.21875" style="220" customWidth="1"/>
    <col min="15160" max="15394" width="8.88671875" style="220"/>
    <col min="15395" max="15395" width="2.44140625" style="220" customWidth="1"/>
    <col min="15396" max="15396" width="2.33203125" style="220" customWidth="1"/>
    <col min="15397" max="15397" width="1.109375" style="220" customWidth="1"/>
    <col min="15398" max="15398" width="22.6640625" style="220" customWidth="1"/>
    <col min="15399" max="15399" width="1.21875" style="220" customWidth="1"/>
    <col min="15400" max="15401" width="11.77734375" style="220" customWidth="1"/>
    <col min="15402" max="15402" width="1.77734375" style="220" customWidth="1"/>
    <col min="15403" max="15403" width="6.88671875" style="220" customWidth="1"/>
    <col min="15404" max="15404" width="4.44140625" style="220" customWidth="1"/>
    <col min="15405" max="15405" width="3.6640625" style="220" customWidth="1"/>
    <col min="15406" max="15406" width="0.77734375" style="220" customWidth="1"/>
    <col min="15407" max="15407" width="3.33203125" style="220" customWidth="1"/>
    <col min="15408" max="15408" width="3.6640625" style="220" customWidth="1"/>
    <col min="15409" max="15409" width="3" style="220" customWidth="1"/>
    <col min="15410" max="15410" width="3.6640625" style="220" customWidth="1"/>
    <col min="15411" max="15411" width="3.109375" style="220" customWidth="1"/>
    <col min="15412" max="15412" width="1.88671875" style="220" customWidth="1"/>
    <col min="15413" max="15414" width="2.21875" style="220" customWidth="1"/>
    <col min="15415" max="15415" width="7.21875" style="220" customWidth="1"/>
    <col min="15416" max="15650" width="8.88671875" style="220"/>
    <col min="15651" max="15651" width="2.44140625" style="220" customWidth="1"/>
    <col min="15652" max="15652" width="2.33203125" style="220" customWidth="1"/>
    <col min="15653" max="15653" width="1.109375" style="220" customWidth="1"/>
    <col min="15654" max="15654" width="22.6640625" style="220" customWidth="1"/>
    <col min="15655" max="15655" width="1.21875" style="220" customWidth="1"/>
    <col min="15656" max="15657" width="11.77734375" style="220" customWidth="1"/>
    <col min="15658" max="15658" width="1.77734375" style="220" customWidth="1"/>
    <col min="15659" max="15659" width="6.88671875" style="220" customWidth="1"/>
    <col min="15660" max="15660" width="4.44140625" style="220" customWidth="1"/>
    <col min="15661" max="15661" width="3.6640625" style="220" customWidth="1"/>
    <col min="15662" max="15662" width="0.77734375" style="220" customWidth="1"/>
    <col min="15663" max="15663" width="3.33203125" style="220" customWidth="1"/>
    <col min="15664" max="15664" width="3.6640625" style="220" customWidth="1"/>
    <col min="15665" max="15665" width="3" style="220" customWidth="1"/>
    <col min="15666" max="15666" width="3.6640625" style="220" customWidth="1"/>
    <col min="15667" max="15667" width="3.109375" style="220" customWidth="1"/>
    <col min="15668" max="15668" width="1.88671875" style="220" customWidth="1"/>
    <col min="15669" max="15670" width="2.21875" style="220" customWidth="1"/>
    <col min="15671" max="15671" width="7.21875" style="220" customWidth="1"/>
    <col min="15672" max="15906" width="8.88671875" style="220"/>
    <col min="15907" max="15907" width="2.44140625" style="220" customWidth="1"/>
    <col min="15908" max="15908" width="2.33203125" style="220" customWidth="1"/>
    <col min="15909" max="15909" width="1.109375" style="220" customWidth="1"/>
    <col min="15910" max="15910" width="22.6640625" style="220" customWidth="1"/>
    <col min="15911" max="15911" width="1.21875" style="220" customWidth="1"/>
    <col min="15912" max="15913" width="11.77734375" style="220" customWidth="1"/>
    <col min="15914" max="15914" width="1.77734375" style="220" customWidth="1"/>
    <col min="15915" max="15915" width="6.88671875" style="220" customWidth="1"/>
    <col min="15916" max="15916" width="4.44140625" style="220" customWidth="1"/>
    <col min="15917" max="15917" width="3.6640625" style="220" customWidth="1"/>
    <col min="15918" max="15918" width="0.77734375" style="220" customWidth="1"/>
    <col min="15919" max="15919" width="3.33203125" style="220" customWidth="1"/>
    <col min="15920" max="15920" width="3.6640625" style="220" customWidth="1"/>
    <col min="15921" max="15921" width="3" style="220" customWidth="1"/>
    <col min="15922" max="15922" width="3.6640625" style="220" customWidth="1"/>
    <col min="15923" max="15923" width="3.109375" style="220" customWidth="1"/>
    <col min="15924" max="15924" width="1.88671875" style="220" customWidth="1"/>
    <col min="15925" max="15926" width="2.21875" style="220" customWidth="1"/>
    <col min="15927" max="15927" width="7.21875" style="220" customWidth="1"/>
    <col min="15928" max="16162" width="8.88671875" style="220"/>
    <col min="16163" max="16163" width="2.44140625" style="220" customWidth="1"/>
    <col min="16164" max="16164" width="2.33203125" style="220" customWidth="1"/>
    <col min="16165" max="16165" width="1.109375" style="220" customWidth="1"/>
    <col min="16166" max="16166" width="22.6640625" style="220" customWidth="1"/>
    <col min="16167" max="16167" width="1.21875" style="220" customWidth="1"/>
    <col min="16168" max="16169" width="11.77734375" style="220" customWidth="1"/>
    <col min="16170" max="16170" width="1.77734375" style="220" customWidth="1"/>
    <col min="16171" max="16171" width="6.88671875" style="220" customWidth="1"/>
    <col min="16172" max="16172" width="4.44140625" style="220" customWidth="1"/>
    <col min="16173" max="16173" width="3.6640625" style="220" customWidth="1"/>
    <col min="16174" max="16174" width="0.77734375" style="220" customWidth="1"/>
    <col min="16175" max="16175" width="3.33203125" style="220" customWidth="1"/>
    <col min="16176" max="16176" width="3.6640625" style="220" customWidth="1"/>
    <col min="16177" max="16177" width="3" style="220" customWidth="1"/>
    <col min="16178" max="16178" width="3.6640625" style="220" customWidth="1"/>
    <col min="16179" max="16179" width="3.109375" style="220" customWidth="1"/>
    <col min="16180" max="16180" width="1.88671875" style="220" customWidth="1"/>
    <col min="16181" max="16182" width="2.21875" style="220" customWidth="1"/>
    <col min="16183" max="16183" width="7.21875" style="220" customWidth="1"/>
    <col min="16184" max="16384" width="8.88671875" style="220"/>
  </cols>
  <sheetData>
    <row r="1" spans="2:76" ht="20.25" customHeight="1">
      <c r="B1" s="219" t="s">
        <v>2917</v>
      </c>
      <c r="BB1" s="219" t="s">
        <v>2917</v>
      </c>
    </row>
    <row r="2" spans="2:76" ht="12" customHeight="1">
      <c r="S2" s="222"/>
      <c r="T2" s="222"/>
      <c r="X2" s="222"/>
      <c r="AB2" s="541"/>
      <c r="BS2" s="222"/>
      <c r="BT2" s="222"/>
      <c r="BX2" s="222"/>
    </row>
    <row r="3" spans="2:76">
      <c r="Q3" s="249"/>
      <c r="R3" s="905"/>
      <c r="S3" s="947"/>
      <c r="T3" s="223" t="s">
        <v>2508</v>
      </c>
      <c r="U3" s="574"/>
      <c r="V3" s="223" t="s">
        <v>2509</v>
      </c>
      <c r="W3" s="574"/>
      <c r="X3" s="223" t="s">
        <v>2510</v>
      </c>
      <c r="BQ3" s="249"/>
      <c r="BR3" s="905"/>
      <c r="BS3" s="1609"/>
      <c r="BT3" s="223" t="s">
        <v>2508</v>
      </c>
      <c r="BU3" s="574"/>
      <c r="BV3" s="223" t="s">
        <v>2509</v>
      </c>
      <c r="BW3" s="574"/>
      <c r="BX3" s="223" t="s">
        <v>2510</v>
      </c>
    </row>
    <row r="4" spans="2:76">
      <c r="Q4" s="249"/>
      <c r="R4" s="571"/>
      <c r="S4" s="571"/>
      <c r="T4" s="572"/>
      <c r="U4" s="571"/>
      <c r="V4" s="572"/>
      <c r="W4" s="571"/>
      <c r="X4" s="572"/>
      <c r="BQ4" s="249"/>
      <c r="BR4" s="571"/>
      <c r="BS4" s="571"/>
      <c r="BT4" s="572"/>
      <c r="BU4" s="571"/>
      <c r="BV4" s="572"/>
      <c r="BW4" s="571"/>
      <c r="BX4" s="572"/>
    </row>
    <row r="5" spans="2:76" ht="17.399999999999999" customHeight="1">
      <c r="N5" s="220" t="s">
        <v>2528</v>
      </c>
      <c r="T5" s="224"/>
      <c r="U5" s="224"/>
      <c r="V5" s="224"/>
      <c r="W5" s="224"/>
      <c r="X5" s="224"/>
      <c r="BN5" s="220" t="s">
        <v>2528</v>
      </c>
      <c r="BT5" s="224"/>
      <c r="BU5" s="224"/>
      <c r="BV5" s="224"/>
      <c r="BW5" s="224"/>
      <c r="BX5" s="224"/>
    </row>
    <row r="6" spans="2:76" ht="15" customHeight="1">
      <c r="C6" s="220" t="s">
        <v>2511</v>
      </c>
      <c r="N6" s="1586" t="s">
        <v>2529</v>
      </c>
      <c r="O6" s="1591"/>
      <c r="P6" s="1587">
        <f>第1号!$L$9</f>
        <v>0</v>
      </c>
      <c r="Q6" s="1590"/>
      <c r="R6" s="1590"/>
      <c r="S6" s="1590"/>
      <c r="T6" s="1590"/>
      <c r="U6" s="1590"/>
      <c r="V6" s="1590"/>
      <c r="W6" s="1590"/>
      <c r="X6" s="1590"/>
      <c r="BC6" s="220" t="s">
        <v>2511</v>
      </c>
      <c r="BN6" s="1586" t="s">
        <v>2529</v>
      </c>
      <c r="BO6" s="1591"/>
      <c r="BP6" s="1587">
        <f>第1号!$L$9</f>
        <v>0</v>
      </c>
      <c r="BQ6" s="1590"/>
      <c r="BR6" s="1590"/>
      <c r="BS6" s="1590"/>
      <c r="BT6" s="1590"/>
      <c r="BU6" s="1590"/>
      <c r="BV6" s="1590"/>
      <c r="BW6" s="1590"/>
      <c r="BX6" s="1590"/>
    </row>
    <row r="7" spans="2:76" ht="2.4" customHeight="1">
      <c r="O7" s="219"/>
      <c r="P7" s="226"/>
      <c r="Q7" s="226"/>
      <c r="R7" s="226"/>
      <c r="S7" s="226"/>
      <c r="T7" s="226"/>
      <c r="U7" s="226"/>
      <c r="V7" s="226"/>
      <c r="W7" s="226"/>
      <c r="X7" s="226"/>
      <c r="BO7" s="219"/>
      <c r="BP7" s="226"/>
      <c r="BQ7" s="226"/>
      <c r="BR7" s="226"/>
      <c r="BS7" s="226"/>
      <c r="BT7" s="226"/>
      <c r="BU7" s="226"/>
      <c r="BV7" s="226"/>
      <c r="BW7" s="226"/>
      <c r="BX7" s="226"/>
    </row>
    <row r="8" spans="2:76" ht="15" customHeight="1">
      <c r="C8" s="220" t="s">
        <v>2542</v>
      </c>
      <c r="E8" s="219"/>
      <c r="F8" s="219"/>
      <c r="G8" s="219"/>
      <c r="H8" s="219"/>
      <c r="I8" s="219"/>
      <c r="J8" s="219"/>
      <c r="N8" s="1586" t="s">
        <v>2514</v>
      </c>
      <c r="O8" s="1591"/>
      <c r="P8" s="1587">
        <f>第1号!$J$10</f>
        <v>0</v>
      </c>
      <c r="Q8" s="1590"/>
      <c r="R8" s="1590"/>
      <c r="S8" s="1590"/>
      <c r="T8" s="1590"/>
      <c r="U8" s="1590"/>
      <c r="V8" s="1590"/>
      <c r="W8" s="1590"/>
      <c r="X8" s="1590"/>
      <c r="BC8" s="220" t="s">
        <v>2542</v>
      </c>
      <c r="BE8" s="219"/>
      <c r="BF8" s="219"/>
      <c r="BG8" s="219"/>
      <c r="BH8" s="219"/>
      <c r="BI8" s="219"/>
      <c r="BJ8" s="219"/>
      <c r="BN8" s="1586" t="s">
        <v>2514</v>
      </c>
      <c r="BO8" s="1591"/>
      <c r="BP8" s="1587">
        <f>第1号!$J$10</f>
        <v>0</v>
      </c>
      <c r="BQ8" s="1590"/>
      <c r="BR8" s="1590"/>
      <c r="BS8" s="1590"/>
      <c r="BT8" s="1590"/>
      <c r="BU8" s="1590"/>
      <c r="BV8" s="1590"/>
      <c r="BW8" s="1590"/>
      <c r="BX8" s="1590"/>
    </row>
    <row r="9" spans="2:76" ht="2.4" customHeight="1">
      <c r="D9" s="219"/>
      <c r="E9" s="219"/>
      <c r="F9" s="219"/>
      <c r="G9" s="219"/>
      <c r="H9" s="219"/>
      <c r="I9" s="219"/>
      <c r="J9" s="219"/>
      <c r="O9" s="219"/>
      <c r="P9" s="226"/>
      <c r="Q9" s="226"/>
      <c r="R9" s="226"/>
      <c r="S9" s="226"/>
      <c r="T9" s="226"/>
      <c r="U9" s="226"/>
      <c r="V9" s="226"/>
      <c r="W9" s="226"/>
      <c r="X9" s="226"/>
      <c r="BD9" s="219"/>
      <c r="BE9" s="219"/>
      <c r="BF9" s="219"/>
      <c r="BG9" s="219"/>
      <c r="BH9" s="219"/>
      <c r="BI9" s="219"/>
      <c r="BJ9" s="219"/>
      <c r="BO9" s="219"/>
      <c r="BP9" s="226"/>
      <c r="BQ9" s="226"/>
      <c r="BR9" s="226"/>
      <c r="BS9" s="226"/>
      <c r="BT9" s="226"/>
      <c r="BU9" s="226"/>
      <c r="BV9" s="226"/>
      <c r="BW9" s="226"/>
      <c r="BX9" s="226"/>
    </row>
    <row r="10" spans="2:76" ht="24" customHeight="1">
      <c r="N10" s="1588" t="s">
        <v>2443</v>
      </c>
      <c r="O10" s="1640"/>
      <c r="P10" s="1587">
        <f>第1号!$J$11</f>
        <v>0</v>
      </c>
      <c r="Q10" s="1590"/>
      <c r="R10" s="1590"/>
      <c r="S10" s="1590"/>
      <c r="T10" s="1587">
        <f>第1号!$M$11</f>
        <v>0</v>
      </c>
      <c r="U10" s="1590"/>
      <c r="V10" s="1590"/>
      <c r="W10" s="1590"/>
      <c r="X10" s="1590"/>
      <c r="AB10" s="240"/>
      <c r="BN10" s="1588" t="s">
        <v>2443</v>
      </c>
      <c r="BO10" s="1640"/>
      <c r="BP10" s="1587">
        <f>第1号!$J$11</f>
        <v>0</v>
      </c>
      <c r="BQ10" s="1590"/>
      <c r="BR10" s="1590"/>
      <c r="BS10" s="1590"/>
      <c r="BT10" s="1587">
        <f>第1号!$M$11</f>
        <v>0</v>
      </c>
      <c r="BU10" s="1590"/>
      <c r="BV10" s="1590"/>
      <c r="BW10" s="1590"/>
      <c r="BX10" s="1590"/>
    </row>
    <row r="11" spans="2:76" ht="6" customHeight="1">
      <c r="O11" s="219"/>
      <c r="P11" s="225"/>
      <c r="Q11" s="225"/>
      <c r="R11" s="225"/>
      <c r="S11" s="225"/>
      <c r="T11" s="225"/>
      <c r="U11" s="225"/>
      <c r="V11" s="225"/>
      <c r="W11" s="225"/>
      <c r="X11" s="225"/>
      <c r="AB11" s="240"/>
      <c r="BO11" s="219"/>
      <c r="BP11" s="225"/>
      <c r="BQ11" s="225"/>
      <c r="BR11" s="225"/>
      <c r="BS11" s="225"/>
      <c r="BT11" s="225"/>
      <c r="BU11" s="225"/>
      <c r="BV11" s="225"/>
      <c r="BW11" s="225"/>
      <c r="BX11" s="225"/>
    </row>
    <row r="12" spans="2:76" ht="18.600000000000001" customHeight="1">
      <c r="N12" s="220" t="s">
        <v>2551</v>
      </c>
      <c r="O12" s="252"/>
      <c r="P12" s="219"/>
      <c r="Q12" s="219"/>
      <c r="R12" s="225"/>
      <c r="S12" s="225"/>
      <c r="T12" s="225"/>
      <c r="U12" s="225"/>
      <c r="V12" s="225"/>
      <c r="W12" s="225"/>
      <c r="X12" s="225"/>
      <c r="AB12" s="240"/>
      <c r="BN12" s="220" t="s">
        <v>2551</v>
      </c>
      <c r="BO12" s="252"/>
      <c r="BP12" s="219"/>
      <c r="BQ12" s="219"/>
      <c r="BR12" s="225"/>
      <c r="BS12" s="225"/>
      <c r="BT12" s="225"/>
      <c r="BU12" s="225"/>
      <c r="BV12" s="225"/>
      <c r="BW12" s="225"/>
      <c r="BX12" s="225"/>
    </row>
    <row r="13" spans="2:76" ht="2.4" customHeight="1">
      <c r="O13" s="219"/>
      <c r="P13" s="226"/>
      <c r="Q13" s="226"/>
      <c r="R13" s="226"/>
      <c r="S13" s="226"/>
      <c r="T13" s="226"/>
      <c r="U13" s="226"/>
      <c r="V13" s="226"/>
      <c r="W13" s="226"/>
      <c r="X13" s="226"/>
      <c r="AB13" s="240"/>
      <c r="BO13" s="219"/>
      <c r="BP13" s="226"/>
      <c r="BQ13" s="226"/>
      <c r="BR13" s="226"/>
      <c r="BS13" s="226"/>
      <c r="BT13" s="226"/>
      <c r="BU13" s="226"/>
      <c r="BV13" s="226"/>
      <c r="BW13" s="226"/>
      <c r="BX13" s="226"/>
    </row>
    <row r="14" spans="2:76" ht="15" customHeight="1">
      <c r="N14" s="1586" t="s">
        <v>2514</v>
      </c>
      <c r="O14" s="1586"/>
      <c r="P14" s="1587">
        <f>第1号!$J$16</f>
        <v>0</v>
      </c>
      <c r="Q14" s="1590"/>
      <c r="R14" s="1590"/>
      <c r="S14" s="1590"/>
      <c r="T14" s="1590"/>
      <c r="U14" s="1590"/>
      <c r="V14" s="1590"/>
      <c r="W14" s="1590"/>
      <c r="X14" s="1590"/>
      <c r="AB14" s="227"/>
      <c r="BN14" s="1586" t="s">
        <v>2514</v>
      </c>
      <c r="BO14" s="1586"/>
      <c r="BP14" s="1587">
        <f>第1号!$J$16</f>
        <v>0</v>
      </c>
      <c r="BQ14" s="1590"/>
      <c r="BR14" s="1590"/>
      <c r="BS14" s="1590"/>
      <c r="BT14" s="1590"/>
      <c r="BU14" s="1590"/>
      <c r="BV14" s="1590"/>
      <c r="BW14" s="1590"/>
      <c r="BX14" s="1590"/>
    </row>
    <row r="15" spans="2:76" ht="2.4" customHeight="1">
      <c r="O15" s="219"/>
      <c r="P15" s="226"/>
      <c r="Q15" s="226"/>
      <c r="R15" s="226"/>
      <c r="S15" s="226"/>
      <c r="T15" s="226"/>
      <c r="U15" s="226"/>
      <c r="V15" s="226"/>
      <c r="W15" s="226"/>
      <c r="X15" s="226"/>
      <c r="AB15" s="240"/>
      <c r="BO15" s="219"/>
      <c r="BP15" s="226"/>
      <c r="BQ15" s="226"/>
      <c r="BR15" s="226"/>
      <c r="BS15" s="226"/>
      <c r="BT15" s="226"/>
      <c r="BU15" s="226"/>
      <c r="BV15" s="226"/>
      <c r="BW15" s="226"/>
      <c r="BX15" s="226"/>
    </row>
    <row r="16" spans="2:76" ht="24" customHeight="1">
      <c r="N16" s="1588" t="s">
        <v>2443</v>
      </c>
      <c r="O16" s="1588"/>
      <c r="P16" s="1587">
        <f>第1号!$J$17</f>
        <v>0</v>
      </c>
      <c r="Q16" s="1590"/>
      <c r="R16" s="1590"/>
      <c r="S16" s="1590"/>
      <c r="T16" s="1587">
        <f>第1号!$M$17</f>
        <v>0</v>
      </c>
      <c r="U16" s="1590"/>
      <c r="V16" s="1590"/>
      <c r="W16" s="1590"/>
      <c r="X16" s="1590"/>
      <c r="AB16" s="240"/>
      <c r="BN16" s="1588" t="s">
        <v>2443</v>
      </c>
      <c r="BO16" s="1588"/>
      <c r="BP16" s="1587">
        <f>第1号!$J$17</f>
        <v>0</v>
      </c>
      <c r="BQ16" s="1590"/>
      <c r="BR16" s="1590"/>
      <c r="BS16" s="1590"/>
      <c r="BT16" s="1587">
        <f>第1号!$M$17</f>
        <v>0</v>
      </c>
      <c r="BU16" s="1590"/>
      <c r="BV16" s="1590"/>
      <c r="BW16" s="1590"/>
      <c r="BX16" s="1590"/>
    </row>
    <row r="17" spans="3:76" ht="6" customHeight="1">
      <c r="O17" s="219"/>
      <c r="P17" s="225"/>
      <c r="Q17" s="225"/>
      <c r="R17" s="225"/>
      <c r="S17" s="225"/>
      <c r="T17" s="225"/>
      <c r="U17" s="225"/>
      <c r="V17" s="225"/>
      <c r="W17" s="225"/>
      <c r="X17" s="225"/>
      <c r="AB17" s="240"/>
      <c r="BO17" s="219"/>
      <c r="BP17" s="225"/>
      <c r="BQ17" s="225"/>
      <c r="BR17" s="225"/>
      <c r="BS17" s="225"/>
      <c r="BT17" s="225"/>
      <c r="BU17" s="225"/>
      <c r="BV17" s="225"/>
      <c r="BW17" s="225"/>
      <c r="BX17" s="225"/>
    </row>
    <row r="18" spans="3:76" ht="23.4" customHeight="1">
      <c r="D18" s="222"/>
      <c r="N18" s="220" t="s">
        <v>2533</v>
      </c>
      <c r="O18" s="252"/>
      <c r="P18" s="219"/>
      <c r="Q18" s="219"/>
      <c r="R18" s="225"/>
      <c r="S18" s="225"/>
      <c r="T18" s="225"/>
      <c r="U18" s="225"/>
      <c r="V18" s="225"/>
      <c r="W18" s="225"/>
      <c r="X18" s="225"/>
      <c r="AB18" s="240"/>
      <c r="AC18" s="240"/>
      <c r="AD18" s="240"/>
      <c r="AE18" s="240"/>
      <c r="AF18" s="240"/>
      <c r="AG18" s="240"/>
      <c r="BD18" s="222"/>
      <c r="BN18" s="220" t="s">
        <v>2533</v>
      </c>
      <c r="BO18" s="252"/>
      <c r="BP18" s="219"/>
      <c r="BQ18" s="219"/>
      <c r="BR18" s="225"/>
      <c r="BS18" s="225"/>
      <c r="BT18" s="225"/>
      <c r="BU18" s="225"/>
      <c r="BV18" s="225"/>
      <c r="BW18" s="225"/>
      <c r="BX18" s="225"/>
    </row>
    <row r="19" spans="3:76" ht="2.4" customHeight="1">
      <c r="O19" s="219"/>
      <c r="P19" s="226"/>
      <c r="Q19" s="226"/>
      <c r="R19" s="226"/>
      <c r="S19" s="226"/>
      <c r="T19" s="226"/>
      <c r="U19" s="226"/>
      <c r="V19" s="226"/>
      <c r="W19" s="226"/>
      <c r="X19" s="226"/>
      <c r="AB19" s="240"/>
      <c r="AC19" s="240"/>
      <c r="AD19" s="240"/>
      <c r="AE19" s="240"/>
      <c r="AF19" s="240"/>
      <c r="AG19" s="240"/>
      <c r="BO19" s="219"/>
      <c r="BP19" s="226"/>
      <c r="BQ19" s="226"/>
      <c r="BR19" s="226"/>
      <c r="BS19" s="226"/>
      <c r="BT19" s="226"/>
      <c r="BU19" s="226"/>
      <c r="BV19" s="226"/>
      <c r="BW19" s="226"/>
      <c r="BX19" s="226"/>
    </row>
    <row r="20" spans="3:76" ht="15" customHeight="1">
      <c r="N20" s="1586" t="s">
        <v>2514</v>
      </c>
      <c r="O20" s="1586"/>
      <c r="P20" s="1587">
        <f>第1号!$J$22</f>
        <v>0</v>
      </c>
      <c r="Q20" s="1590"/>
      <c r="R20" s="1590"/>
      <c r="S20" s="1590"/>
      <c r="T20" s="1590"/>
      <c r="U20" s="1590"/>
      <c r="V20" s="1590"/>
      <c r="W20" s="1590"/>
      <c r="X20" s="1590"/>
      <c r="AB20" s="240"/>
      <c r="AC20" s="240"/>
      <c r="AD20" s="240"/>
      <c r="AE20" s="240"/>
      <c r="AF20" s="240"/>
      <c r="AG20" s="240"/>
      <c r="AH20" s="227"/>
      <c r="BN20" s="1586" t="s">
        <v>2514</v>
      </c>
      <c r="BO20" s="1586"/>
      <c r="BP20" s="1587">
        <f>第1号!$J$22</f>
        <v>0</v>
      </c>
      <c r="BQ20" s="1590"/>
      <c r="BR20" s="1590"/>
      <c r="BS20" s="1590"/>
      <c r="BT20" s="1590"/>
      <c r="BU20" s="1590"/>
      <c r="BV20" s="1590"/>
      <c r="BW20" s="1590"/>
      <c r="BX20" s="1590"/>
    </row>
    <row r="21" spans="3:76" ht="2.4" customHeight="1">
      <c r="O21" s="219"/>
      <c r="P21" s="226"/>
      <c r="Q21" s="226"/>
      <c r="R21" s="226"/>
      <c r="S21" s="226"/>
      <c r="T21" s="226"/>
      <c r="U21" s="226"/>
      <c r="V21" s="226"/>
      <c r="W21" s="226"/>
      <c r="X21" s="226"/>
      <c r="AB21" s="227"/>
      <c r="AC21" s="240"/>
      <c r="AD21" s="240"/>
      <c r="AE21" s="240"/>
      <c r="AF21" s="240"/>
      <c r="AG21" s="240"/>
      <c r="BO21" s="219"/>
      <c r="BP21" s="226"/>
      <c r="BQ21" s="226"/>
      <c r="BR21" s="226"/>
      <c r="BS21" s="226"/>
      <c r="BT21" s="226"/>
      <c r="BU21" s="226"/>
      <c r="BV21" s="226"/>
      <c r="BW21" s="226"/>
      <c r="BX21" s="226"/>
    </row>
    <row r="22" spans="3:76" ht="24" customHeight="1">
      <c r="N22" s="1588" t="s">
        <v>2443</v>
      </c>
      <c r="O22" s="1588"/>
      <c r="P22" s="1587">
        <f>第1号!$J$23</f>
        <v>0</v>
      </c>
      <c r="Q22" s="1590"/>
      <c r="R22" s="1590"/>
      <c r="S22" s="1590"/>
      <c r="T22" s="1587">
        <f>第1号!$M$23</f>
        <v>0</v>
      </c>
      <c r="U22" s="1590"/>
      <c r="V22" s="1590"/>
      <c r="W22" s="1590"/>
      <c r="X22" s="1590"/>
      <c r="AB22" s="240"/>
      <c r="AC22" s="240"/>
      <c r="AD22" s="240"/>
      <c r="AE22" s="240"/>
      <c r="AF22" s="240"/>
      <c r="AG22" s="240"/>
      <c r="BN22" s="1588" t="s">
        <v>2443</v>
      </c>
      <c r="BO22" s="1588"/>
      <c r="BP22" s="1587">
        <f>第1号!$J$23</f>
        <v>0</v>
      </c>
      <c r="BQ22" s="1590"/>
      <c r="BR22" s="1590"/>
      <c r="BS22" s="1590"/>
      <c r="BT22" s="1587">
        <f>第1号!$M$23</f>
        <v>0</v>
      </c>
      <c r="BU22" s="1590"/>
      <c r="BV22" s="1590"/>
      <c r="BW22" s="1590"/>
      <c r="BX22" s="1590"/>
    </row>
    <row r="23" spans="3:76" ht="8.4" customHeight="1">
      <c r="O23" s="219"/>
      <c r="P23" s="225"/>
      <c r="Q23" s="225"/>
      <c r="R23" s="225"/>
      <c r="S23" s="225"/>
      <c r="T23" s="225"/>
      <c r="U23" s="225"/>
      <c r="V23" s="225"/>
      <c r="W23" s="225"/>
      <c r="X23" s="225"/>
      <c r="AB23" s="240"/>
      <c r="AC23" s="240"/>
      <c r="AD23" s="240"/>
      <c r="AE23" s="240"/>
      <c r="AF23" s="240"/>
      <c r="AG23" s="240"/>
      <c r="BO23" s="219"/>
      <c r="BP23" s="225"/>
      <c r="BQ23" s="225"/>
      <c r="BR23" s="225"/>
      <c r="BS23" s="225"/>
      <c r="BT23" s="225"/>
      <c r="BU23" s="225"/>
      <c r="BV23" s="225"/>
      <c r="BW23" s="225"/>
      <c r="BX23" s="225"/>
    </row>
    <row r="24" spans="3:76" ht="18.600000000000001" customHeight="1">
      <c r="N24" s="220" t="s">
        <v>2392</v>
      </c>
      <c r="O24" s="252"/>
      <c r="P24" s="219"/>
      <c r="Q24" s="219"/>
      <c r="R24" s="225"/>
      <c r="S24" s="225"/>
      <c r="T24" s="225"/>
      <c r="U24" s="225"/>
      <c r="V24" s="225"/>
      <c r="W24" s="225"/>
      <c r="X24" s="225"/>
      <c r="AB24" s="240"/>
      <c r="BN24" s="220" t="s">
        <v>2392</v>
      </c>
      <c r="BO24" s="252"/>
      <c r="BP24" s="219"/>
      <c r="BQ24" s="219"/>
      <c r="BR24" s="225"/>
      <c r="BS24" s="225"/>
      <c r="BT24" s="225"/>
      <c r="BU24" s="225"/>
      <c r="BV24" s="225"/>
      <c r="BW24" s="225"/>
      <c r="BX24" s="225"/>
    </row>
    <row r="25" spans="3:76" ht="2.4" customHeight="1">
      <c r="O25" s="219"/>
      <c r="P25" s="226"/>
      <c r="Q25" s="226"/>
      <c r="R25" s="226"/>
      <c r="S25" s="226"/>
      <c r="T25" s="226"/>
      <c r="U25" s="226"/>
      <c r="V25" s="226"/>
      <c r="W25" s="226"/>
      <c r="X25" s="226"/>
      <c r="AB25" s="240"/>
      <c r="BO25" s="219"/>
      <c r="BP25" s="226"/>
      <c r="BQ25" s="226"/>
      <c r="BR25" s="226"/>
      <c r="BS25" s="226"/>
      <c r="BT25" s="226"/>
      <c r="BU25" s="226"/>
      <c r="BV25" s="226"/>
      <c r="BW25" s="226"/>
      <c r="BX25" s="226"/>
    </row>
    <row r="26" spans="3:76" ht="15" customHeight="1">
      <c r="N26" s="1586" t="s">
        <v>2514</v>
      </c>
      <c r="O26" s="1586"/>
      <c r="P26" s="1587">
        <f>第1号!$J$28</f>
        <v>0</v>
      </c>
      <c r="Q26" s="1590"/>
      <c r="R26" s="1590"/>
      <c r="S26" s="1590"/>
      <c r="T26" s="1590"/>
      <c r="U26" s="1590"/>
      <c r="V26" s="1590"/>
      <c r="W26" s="1590"/>
      <c r="X26" s="1590"/>
      <c r="AB26" s="227"/>
      <c r="BN26" s="1586" t="s">
        <v>2514</v>
      </c>
      <c r="BO26" s="1586"/>
      <c r="BP26" s="1587">
        <f>第1号!$J$28</f>
        <v>0</v>
      </c>
      <c r="BQ26" s="1590"/>
      <c r="BR26" s="1590"/>
      <c r="BS26" s="1590"/>
      <c r="BT26" s="1590"/>
      <c r="BU26" s="1590"/>
      <c r="BV26" s="1590"/>
      <c r="BW26" s="1590"/>
      <c r="BX26" s="1590"/>
    </row>
    <row r="27" spans="3:76" ht="2.4" customHeight="1">
      <c r="O27" s="219"/>
      <c r="P27" s="226"/>
      <c r="Q27" s="226"/>
      <c r="R27" s="226"/>
      <c r="S27" s="226"/>
      <c r="T27" s="226"/>
      <c r="U27" s="226"/>
      <c r="V27" s="226"/>
      <c r="W27" s="226"/>
      <c r="X27" s="226"/>
      <c r="AB27" s="272"/>
      <c r="BO27" s="219"/>
      <c r="BP27" s="226"/>
      <c r="BQ27" s="226"/>
      <c r="BR27" s="226"/>
      <c r="BS27" s="226"/>
      <c r="BT27" s="226"/>
      <c r="BU27" s="226"/>
      <c r="BV27" s="226"/>
      <c r="BW27" s="226"/>
      <c r="BX27" s="226"/>
    </row>
    <row r="28" spans="3:76" ht="24" customHeight="1">
      <c r="N28" s="1588" t="s">
        <v>2443</v>
      </c>
      <c r="O28" s="1588"/>
      <c r="P28" s="1587">
        <f>第1号!$J$29</f>
        <v>0</v>
      </c>
      <c r="Q28" s="1590"/>
      <c r="R28" s="1590"/>
      <c r="S28" s="1590"/>
      <c r="T28" s="1587">
        <f>第1号!$M$29</f>
        <v>0</v>
      </c>
      <c r="U28" s="1590"/>
      <c r="V28" s="1590"/>
      <c r="W28" s="1590"/>
      <c r="X28" s="1590"/>
      <c r="AB28" s="240"/>
      <c r="BN28" s="1588" t="s">
        <v>2443</v>
      </c>
      <c r="BO28" s="1588"/>
      <c r="BP28" s="1587">
        <f>第1号!$J$29</f>
        <v>0</v>
      </c>
      <c r="BQ28" s="1590"/>
      <c r="BR28" s="1590"/>
      <c r="BS28" s="1590"/>
      <c r="BT28" s="1587">
        <f>第1号!$M$29</f>
        <v>0</v>
      </c>
      <c r="BU28" s="1590"/>
      <c r="BV28" s="1590"/>
      <c r="BW28" s="1590"/>
      <c r="BX28" s="1590"/>
    </row>
    <row r="29" spans="3:76" ht="12" customHeight="1"/>
    <row r="30" spans="3:76" ht="25.8">
      <c r="C30" s="1581" t="s">
        <v>2570</v>
      </c>
      <c r="D30" s="1581"/>
      <c r="E30" s="1581"/>
      <c r="F30" s="1581"/>
      <c r="G30" s="1581"/>
      <c r="H30" s="1581"/>
      <c r="I30" s="1581"/>
      <c r="J30" s="1581"/>
      <c r="K30" s="1581"/>
      <c r="L30" s="1581"/>
      <c r="M30" s="1581"/>
      <c r="N30" s="1581"/>
      <c r="O30" s="1581"/>
      <c r="P30" s="1581"/>
      <c r="Q30" s="1581"/>
      <c r="R30" s="1581"/>
      <c r="S30" s="1581"/>
      <c r="T30" s="1581"/>
      <c r="U30" s="1581"/>
      <c r="V30" s="1581"/>
      <c r="W30" s="1581"/>
      <c r="X30" s="1581"/>
      <c r="BC30" s="1581" t="s">
        <v>2570</v>
      </c>
      <c r="BD30" s="1581"/>
      <c r="BE30" s="1581"/>
      <c r="BF30" s="1581"/>
      <c r="BG30" s="1581"/>
      <c r="BH30" s="1581"/>
      <c r="BI30" s="1581"/>
      <c r="BJ30" s="1581"/>
      <c r="BK30" s="1581"/>
      <c r="BL30" s="1581"/>
      <c r="BM30" s="1581"/>
      <c r="BN30" s="1581"/>
      <c r="BO30" s="1581"/>
      <c r="BP30" s="1581"/>
      <c r="BQ30" s="1581"/>
      <c r="BR30" s="1581"/>
      <c r="BS30" s="1581"/>
      <c r="BT30" s="1581"/>
      <c r="BU30" s="1581"/>
      <c r="BV30" s="1581"/>
      <c r="BW30" s="1581"/>
      <c r="BX30" s="1581"/>
    </row>
    <row r="31" spans="3:76" ht="21" customHeight="1"/>
    <row r="32" spans="3:76" ht="18" customHeight="1">
      <c r="D32" s="1582">
        <f>基本情報!$D$82</f>
        <v>0</v>
      </c>
      <c r="E32" s="1590"/>
      <c r="F32" s="226" t="s">
        <v>2508</v>
      </c>
      <c r="G32" s="494">
        <f>基本情報!$E$82</f>
        <v>0</v>
      </c>
      <c r="H32" s="226" t="s">
        <v>2509</v>
      </c>
      <c r="I32" s="494">
        <f>基本情報!$F$82</f>
        <v>0</v>
      </c>
      <c r="J32" s="223" t="s">
        <v>2515</v>
      </c>
      <c r="K32" s="1583">
        <f>基本情報!$C$85</f>
        <v>0</v>
      </c>
      <c r="L32" s="1583"/>
      <c r="M32" s="1614" t="s">
        <v>2516</v>
      </c>
      <c r="N32" s="1614"/>
      <c r="O32" s="1614"/>
      <c r="P32" s="1583">
        <f>基本情報!$E$85</f>
        <v>0</v>
      </c>
      <c r="Q32" s="1583"/>
      <c r="R32" s="1615" t="s">
        <v>2517</v>
      </c>
      <c r="S32" s="1615"/>
      <c r="T32" s="1615"/>
      <c r="U32" s="1615"/>
      <c r="V32" s="1615"/>
      <c r="W32" s="1615"/>
      <c r="X32" s="1615"/>
      <c r="AB32" s="227"/>
      <c r="BD32" s="1582">
        <f>基本情報!$D$82</f>
        <v>0</v>
      </c>
      <c r="BE32" s="1590"/>
      <c r="BF32" s="226" t="s">
        <v>2508</v>
      </c>
      <c r="BG32" s="494">
        <f>基本情報!$E$82</f>
        <v>0</v>
      </c>
      <c r="BH32" s="226" t="s">
        <v>2509</v>
      </c>
      <c r="BI32" s="494">
        <f>基本情報!$F$82</f>
        <v>0</v>
      </c>
      <c r="BJ32" s="223" t="s">
        <v>2515</v>
      </c>
      <c r="BK32" s="1583">
        <f>基本情報!$C$85</f>
        <v>0</v>
      </c>
      <c r="BL32" s="1583"/>
      <c r="BM32" s="1614" t="s">
        <v>2516</v>
      </c>
      <c r="BN32" s="1614"/>
      <c r="BO32" s="1614"/>
      <c r="BP32" s="1583">
        <f>基本情報!$E$85</f>
        <v>0</v>
      </c>
      <c r="BQ32" s="1583"/>
      <c r="BR32" s="1615" t="s">
        <v>2517</v>
      </c>
      <c r="BS32" s="1615"/>
      <c r="BT32" s="1615"/>
      <c r="BU32" s="1615"/>
      <c r="BV32" s="1615"/>
      <c r="BW32" s="1615"/>
      <c r="BX32" s="1615"/>
    </row>
    <row r="33" spans="3:76" ht="40.5" customHeight="1">
      <c r="C33" s="1573" t="s">
        <v>3016</v>
      </c>
      <c r="D33" s="1573"/>
      <c r="E33" s="1573"/>
      <c r="F33" s="1573"/>
      <c r="G33" s="1573"/>
      <c r="H33" s="1573"/>
      <c r="I33" s="1573"/>
      <c r="J33" s="1573"/>
      <c r="K33" s="1573"/>
      <c r="L33" s="1573"/>
      <c r="M33" s="1573"/>
      <c r="N33" s="1573"/>
      <c r="O33" s="1573"/>
      <c r="P33" s="1573"/>
      <c r="Q33" s="1573"/>
      <c r="R33" s="1573"/>
      <c r="S33" s="1573"/>
      <c r="T33" s="1573"/>
      <c r="U33" s="1573"/>
      <c r="V33" s="1573"/>
      <c r="W33" s="1573"/>
      <c r="X33" s="1573"/>
      <c r="BC33" s="1573" t="s">
        <v>3016</v>
      </c>
      <c r="BD33" s="1573"/>
      <c r="BE33" s="1573"/>
      <c r="BF33" s="1573"/>
      <c r="BG33" s="1573"/>
      <c r="BH33" s="1573"/>
      <c r="BI33" s="1573"/>
      <c r="BJ33" s="1573"/>
      <c r="BK33" s="1573"/>
      <c r="BL33" s="1573"/>
      <c r="BM33" s="1573"/>
      <c r="BN33" s="1573"/>
      <c r="BO33" s="1573"/>
      <c r="BP33" s="1573"/>
      <c r="BQ33" s="1573"/>
      <c r="BR33" s="1573"/>
      <c r="BS33" s="1573"/>
      <c r="BT33" s="1573"/>
      <c r="BU33" s="1573"/>
      <c r="BV33" s="1573"/>
      <c r="BW33" s="1573"/>
      <c r="BX33" s="1573"/>
    </row>
    <row r="34" spans="3:76" ht="21" customHeight="1">
      <c r="C34" s="1601" t="s">
        <v>2518</v>
      </c>
      <c r="D34" s="1601"/>
      <c r="E34" s="1601"/>
      <c r="F34" s="1601"/>
      <c r="G34" s="1601"/>
      <c r="H34" s="1601"/>
      <c r="I34" s="1601"/>
      <c r="J34" s="1601"/>
      <c r="K34" s="1601"/>
      <c r="L34" s="1601"/>
      <c r="M34" s="1601"/>
      <c r="N34" s="1601"/>
      <c r="O34" s="1601"/>
      <c r="P34" s="1601"/>
      <c r="Q34" s="1601"/>
      <c r="R34" s="1601"/>
      <c r="S34" s="1601"/>
      <c r="T34" s="1601"/>
      <c r="U34" s="1601"/>
      <c r="V34" s="1601"/>
      <c r="W34" s="1601"/>
      <c r="X34" s="1601"/>
      <c r="BC34" s="1601" t="s">
        <v>2518</v>
      </c>
      <c r="BD34" s="1601"/>
      <c r="BE34" s="1601"/>
      <c r="BF34" s="1601"/>
      <c r="BG34" s="1601"/>
      <c r="BH34" s="1601"/>
      <c r="BI34" s="1601"/>
      <c r="BJ34" s="1601"/>
      <c r="BK34" s="1601"/>
      <c r="BL34" s="1601"/>
      <c r="BM34" s="1601"/>
      <c r="BN34" s="1601"/>
      <c r="BO34" s="1601"/>
      <c r="BP34" s="1601"/>
      <c r="BQ34" s="1601"/>
      <c r="BR34" s="1601"/>
      <c r="BS34" s="1601"/>
      <c r="BT34" s="1601"/>
      <c r="BU34" s="1601"/>
      <c r="BV34" s="1601"/>
      <c r="BW34" s="1601"/>
      <c r="BX34" s="1601"/>
    </row>
    <row r="35" spans="3:76" ht="30" customHeight="1">
      <c r="C35" s="230"/>
      <c r="D35" s="1575" t="s">
        <v>2519</v>
      </c>
      <c r="E35" s="1575"/>
      <c r="F35" s="1575"/>
      <c r="G35" s="1575"/>
      <c r="H35" s="1575"/>
      <c r="I35" s="1575"/>
      <c r="J35" s="1576"/>
      <c r="K35" s="231"/>
      <c r="L35" s="1577" t="str">
        <f>第1号!$G$36</f>
        <v/>
      </c>
      <c r="M35" s="1592"/>
      <c r="N35" s="1592"/>
      <c r="O35" s="1592"/>
      <c r="P35" s="1592"/>
      <c r="Q35" s="1578">
        <f>第1号!$L$36</f>
        <v>0</v>
      </c>
      <c r="R35" s="1593"/>
      <c r="S35" s="1593"/>
      <c r="T35" s="1593"/>
      <c r="U35" s="1579" t="str">
        <f>第1号!$P$36</f>
        <v>　</v>
      </c>
      <c r="V35" s="1579"/>
      <c r="W35" s="1211"/>
      <c r="X35" s="1212"/>
      <c r="AA35" s="220"/>
      <c r="BC35" s="230"/>
      <c r="BD35" s="1575" t="s">
        <v>2519</v>
      </c>
      <c r="BE35" s="1575"/>
      <c r="BF35" s="1575"/>
      <c r="BG35" s="1575"/>
      <c r="BH35" s="1575"/>
      <c r="BI35" s="1575"/>
      <c r="BJ35" s="1576"/>
      <c r="BK35" s="231"/>
      <c r="BL35" s="1577" t="str">
        <f>第1号!$G$36</f>
        <v/>
      </c>
      <c r="BM35" s="1592"/>
      <c r="BN35" s="1592"/>
      <c r="BO35" s="1592"/>
      <c r="BP35" s="1592"/>
      <c r="BQ35" s="1578">
        <f>第1号!$L$36</f>
        <v>0</v>
      </c>
      <c r="BR35" s="1593"/>
      <c r="BS35" s="1593"/>
      <c r="BT35" s="1593"/>
      <c r="BU35" s="1579" t="str">
        <f>第1号!$P$36</f>
        <v>　</v>
      </c>
      <c r="BV35" s="1579"/>
      <c r="BW35" s="1211"/>
      <c r="BX35" s="1212"/>
    </row>
    <row r="36" spans="3:76" ht="2.25" customHeight="1">
      <c r="C36" s="232"/>
      <c r="D36" s="219"/>
      <c r="E36" s="219"/>
      <c r="F36" s="219"/>
      <c r="G36" s="219"/>
      <c r="H36" s="219"/>
      <c r="I36" s="219"/>
      <c r="J36" s="233"/>
      <c r="K36" s="232"/>
      <c r="L36" s="234"/>
      <c r="M36" s="234"/>
      <c r="N36" s="234"/>
      <c r="O36" s="225"/>
      <c r="P36" s="235"/>
      <c r="Q36" s="226"/>
      <c r="R36" s="236"/>
      <c r="S36" s="226"/>
      <c r="T36" s="225"/>
      <c r="U36" s="226"/>
      <c r="V36" s="236"/>
      <c r="W36" s="219"/>
      <c r="X36" s="254"/>
      <c r="AA36" s="220"/>
      <c r="BC36" s="232"/>
      <c r="BD36" s="219"/>
      <c r="BE36" s="219"/>
      <c r="BF36" s="219"/>
      <c r="BG36" s="219"/>
      <c r="BH36" s="219"/>
      <c r="BI36" s="219"/>
      <c r="BJ36" s="233"/>
      <c r="BK36" s="232"/>
      <c r="BL36" s="234"/>
      <c r="BM36" s="234"/>
      <c r="BN36" s="234"/>
      <c r="BO36" s="225"/>
      <c r="BP36" s="235"/>
      <c r="BQ36" s="226"/>
      <c r="BR36" s="236"/>
      <c r="BS36" s="226"/>
      <c r="BT36" s="225"/>
      <c r="BU36" s="226"/>
      <c r="BV36" s="236"/>
      <c r="BW36" s="219"/>
      <c r="BX36" s="254"/>
    </row>
    <row r="37" spans="3:76" ht="24" customHeight="1">
      <c r="C37" s="232"/>
      <c r="D37" s="1565" t="s">
        <v>2520</v>
      </c>
      <c r="E37" s="1565"/>
      <c r="F37" s="1565"/>
      <c r="G37" s="1565"/>
      <c r="H37" s="1565"/>
      <c r="I37" s="1565"/>
      <c r="J37" s="1566"/>
      <c r="K37" s="219"/>
      <c r="L37" s="237" t="s">
        <v>2521</v>
      </c>
      <c r="M37" s="1567">
        <f>基本情報!$B$82</f>
        <v>0</v>
      </c>
      <c r="N37" s="1567"/>
      <c r="O37" s="1567"/>
      <c r="P37" s="1567"/>
      <c r="Q37" s="238" t="s">
        <v>2522</v>
      </c>
      <c r="R37" s="238"/>
      <c r="S37" s="238"/>
      <c r="T37" s="238"/>
      <c r="U37" s="238"/>
      <c r="V37" s="238"/>
      <c r="W37" s="238"/>
      <c r="X37" s="255"/>
      <c r="AA37" s="220"/>
      <c r="BC37" s="232"/>
      <c r="BD37" s="1565" t="s">
        <v>2520</v>
      </c>
      <c r="BE37" s="1565"/>
      <c r="BF37" s="1565"/>
      <c r="BG37" s="1565"/>
      <c r="BH37" s="1565"/>
      <c r="BI37" s="1565"/>
      <c r="BJ37" s="1566"/>
      <c r="BK37" s="219"/>
      <c r="BL37" s="237" t="s">
        <v>2521</v>
      </c>
      <c r="BM37" s="1567">
        <f>基本情報!$B$82</f>
        <v>0</v>
      </c>
      <c r="BN37" s="1567"/>
      <c r="BO37" s="1567"/>
      <c r="BP37" s="1567"/>
      <c r="BQ37" s="238" t="s">
        <v>2522</v>
      </c>
      <c r="BR37" s="238"/>
      <c r="BS37" s="238"/>
      <c r="BT37" s="238"/>
      <c r="BU37" s="238"/>
      <c r="BV37" s="238"/>
      <c r="BW37" s="238"/>
      <c r="BX37" s="255"/>
    </row>
    <row r="38" spans="3:76" ht="49.95" customHeight="1">
      <c r="C38" s="256"/>
      <c r="D38" s="1568" t="s">
        <v>2571</v>
      </c>
      <c r="E38" s="1568"/>
      <c r="F38" s="1568"/>
      <c r="G38" s="1568"/>
      <c r="H38" s="1568"/>
      <c r="I38" s="1568"/>
      <c r="J38" s="1569"/>
      <c r="K38" s="256"/>
      <c r="L38" s="1612"/>
      <c r="M38" s="1612"/>
      <c r="N38" s="1612"/>
      <c r="O38" s="1612"/>
      <c r="P38" s="1612"/>
      <c r="Q38" s="1612"/>
      <c r="R38" s="1612"/>
      <c r="S38" s="1612"/>
      <c r="T38" s="1612"/>
      <c r="U38" s="1612"/>
      <c r="V38" s="1612"/>
      <c r="W38" s="1612"/>
      <c r="X38" s="1613"/>
      <c r="BC38" s="256"/>
      <c r="BD38" s="1568" t="s">
        <v>2571</v>
      </c>
      <c r="BE38" s="1568"/>
      <c r="BF38" s="1568"/>
      <c r="BG38" s="1568"/>
      <c r="BH38" s="1568"/>
      <c r="BI38" s="1568"/>
      <c r="BJ38" s="1569"/>
      <c r="BK38" s="256"/>
      <c r="BL38" s="1612"/>
      <c r="BM38" s="1612"/>
      <c r="BN38" s="1612"/>
      <c r="BO38" s="1612"/>
      <c r="BP38" s="1612"/>
      <c r="BQ38" s="1612"/>
      <c r="BR38" s="1612"/>
      <c r="BS38" s="1612"/>
      <c r="BT38" s="1612"/>
      <c r="BU38" s="1612"/>
      <c r="BV38" s="1612"/>
      <c r="BW38" s="1612"/>
      <c r="BX38" s="1613"/>
    </row>
    <row r="39" spans="3:76" ht="49.95" customHeight="1">
      <c r="C39" s="256"/>
      <c r="D39" s="1568" t="s">
        <v>2572</v>
      </c>
      <c r="E39" s="1568"/>
      <c r="F39" s="1568"/>
      <c r="G39" s="1568"/>
      <c r="H39" s="1568"/>
      <c r="I39" s="1568"/>
      <c r="J39" s="1569"/>
      <c r="K39" s="258"/>
      <c r="L39" s="1595"/>
      <c r="M39" s="1595"/>
      <c r="N39" s="1595"/>
      <c r="O39" s="1595"/>
      <c r="P39" s="1595"/>
      <c r="Q39" s="1595"/>
      <c r="R39" s="1595"/>
      <c r="S39" s="1595"/>
      <c r="T39" s="1595"/>
      <c r="U39" s="1595"/>
      <c r="V39" s="1595"/>
      <c r="W39" s="1595"/>
      <c r="X39" s="1596"/>
      <c r="BC39" s="256"/>
      <c r="BD39" s="1568" t="s">
        <v>2572</v>
      </c>
      <c r="BE39" s="1568"/>
      <c r="BF39" s="1568"/>
      <c r="BG39" s="1568"/>
      <c r="BH39" s="1568"/>
      <c r="BI39" s="1568"/>
      <c r="BJ39" s="1569"/>
      <c r="BK39" s="258"/>
      <c r="BL39" s="1595"/>
      <c r="BM39" s="1595"/>
      <c r="BN39" s="1595"/>
      <c r="BO39" s="1595"/>
      <c r="BP39" s="1595"/>
      <c r="BQ39" s="1595"/>
      <c r="BR39" s="1595"/>
      <c r="BS39" s="1595"/>
      <c r="BT39" s="1595"/>
      <c r="BU39" s="1595"/>
      <c r="BV39" s="1595"/>
      <c r="BW39" s="1595"/>
      <c r="BX39" s="1596"/>
    </row>
    <row r="40" spans="3:76" ht="49.95" customHeight="1">
      <c r="C40" s="256"/>
      <c r="D40" s="1610" t="s">
        <v>2573</v>
      </c>
      <c r="E40" s="1610"/>
      <c r="F40" s="1610"/>
      <c r="G40" s="1610"/>
      <c r="H40" s="1610"/>
      <c r="I40" s="1610"/>
      <c r="J40" s="1611"/>
      <c r="K40" s="258"/>
      <c r="L40" s="1595"/>
      <c r="M40" s="1595"/>
      <c r="N40" s="1595"/>
      <c r="O40" s="1595"/>
      <c r="P40" s="1595"/>
      <c r="Q40" s="1595"/>
      <c r="R40" s="1595"/>
      <c r="S40" s="1595"/>
      <c r="T40" s="1595"/>
      <c r="U40" s="1595"/>
      <c r="V40" s="1595"/>
      <c r="W40" s="1595"/>
      <c r="X40" s="1596"/>
      <c r="BC40" s="256"/>
      <c r="BD40" s="1610" t="s">
        <v>2573</v>
      </c>
      <c r="BE40" s="1610"/>
      <c r="BF40" s="1610"/>
      <c r="BG40" s="1610"/>
      <c r="BH40" s="1610"/>
      <c r="BI40" s="1610"/>
      <c r="BJ40" s="1611"/>
      <c r="BK40" s="258"/>
      <c r="BL40" s="1595"/>
      <c r="BM40" s="1595"/>
      <c r="BN40" s="1595"/>
      <c r="BO40" s="1595"/>
      <c r="BP40" s="1595"/>
      <c r="BQ40" s="1595"/>
      <c r="BR40" s="1595"/>
      <c r="BS40" s="1595"/>
      <c r="BT40" s="1595"/>
      <c r="BU40" s="1595"/>
      <c r="BV40" s="1595"/>
      <c r="BW40" s="1595"/>
      <c r="BX40" s="1596"/>
    </row>
    <row r="41" spans="3:76" ht="36" customHeight="1">
      <c r="C41" s="256"/>
      <c r="D41" s="1610" t="s">
        <v>3024</v>
      </c>
      <c r="E41" s="1610"/>
      <c r="F41" s="1610"/>
      <c r="G41" s="1610"/>
      <c r="H41" s="1610"/>
      <c r="I41" s="1610"/>
      <c r="J41" s="1611"/>
      <c r="K41" s="258"/>
      <c r="L41" s="258"/>
      <c r="M41" s="1641"/>
      <c r="N41" s="1641"/>
      <c r="O41" s="1642"/>
      <c r="P41" s="273" t="s">
        <v>2508</v>
      </c>
      <c r="Q41" s="761"/>
      <c r="R41" s="274" t="s">
        <v>2574</v>
      </c>
      <c r="S41" s="761"/>
      <c r="T41" s="273" t="s">
        <v>2510</v>
      </c>
      <c r="U41" s="258"/>
      <c r="V41" s="258"/>
      <c r="W41" s="258"/>
      <c r="X41" s="275"/>
      <c r="BC41" s="256"/>
      <c r="BD41" s="1610" t="s">
        <v>3024</v>
      </c>
      <c r="BE41" s="1610"/>
      <c r="BF41" s="1610"/>
      <c r="BG41" s="1610"/>
      <c r="BH41" s="1610"/>
      <c r="BI41" s="1610"/>
      <c r="BJ41" s="1611"/>
      <c r="BK41" s="258"/>
      <c r="BL41" s="258"/>
      <c r="BM41" s="1638"/>
      <c r="BN41" s="1638"/>
      <c r="BO41" s="1639"/>
      <c r="BP41" s="273" t="s">
        <v>2508</v>
      </c>
      <c r="BQ41" s="257"/>
      <c r="BR41" s="274" t="s">
        <v>2574</v>
      </c>
      <c r="BS41" s="257"/>
      <c r="BT41" s="273" t="s">
        <v>2510</v>
      </c>
      <c r="BU41" s="258"/>
      <c r="BV41" s="258"/>
      <c r="BW41" s="258"/>
      <c r="BX41" s="275"/>
    </row>
    <row r="42" spans="3:76" ht="4.5" customHeight="1">
      <c r="X42" s="249"/>
      <c r="BX42" s="249"/>
    </row>
    <row r="43" spans="3:76" ht="12" customHeight="1">
      <c r="T43" s="222"/>
      <c r="X43" s="248"/>
      <c r="BT43" s="222"/>
      <c r="BX43" s="248"/>
    </row>
    <row r="46" spans="3:76" hidden="1"/>
    <row r="47" spans="3:76" hidden="1">
      <c r="S47" s="220">
        <v>1</v>
      </c>
    </row>
    <row r="48" spans="3:76" hidden="1">
      <c r="S48" s="220">
        <v>2</v>
      </c>
    </row>
    <row r="49" spans="19:19" hidden="1">
      <c r="S49" s="220">
        <v>3</v>
      </c>
    </row>
    <row r="50" spans="19:19" hidden="1">
      <c r="S50" s="220">
        <v>4</v>
      </c>
    </row>
    <row r="51" spans="19:19" hidden="1">
      <c r="S51" s="220">
        <v>5</v>
      </c>
    </row>
    <row r="52" spans="19:19" hidden="1">
      <c r="S52" s="220">
        <v>6</v>
      </c>
    </row>
    <row r="53" spans="19:19" hidden="1">
      <c r="S53" s="220">
        <v>7</v>
      </c>
    </row>
    <row r="54" spans="19:19" hidden="1">
      <c r="S54" s="220">
        <v>8</v>
      </c>
    </row>
    <row r="55" spans="19:19" hidden="1">
      <c r="S55" s="220">
        <v>9</v>
      </c>
    </row>
    <row r="56" spans="19:19" hidden="1">
      <c r="S56" s="220">
        <v>10</v>
      </c>
    </row>
    <row r="57" spans="19:19" hidden="1">
      <c r="S57" s="220">
        <v>11</v>
      </c>
    </row>
    <row r="58" spans="19:19" hidden="1">
      <c r="S58" s="220">
        <v>12</v>
      </c>
    </row>
    <row r="59" spans="19:19" hidden="1">
      <c r="S59" s="220">
        <v>13</v>
      </c>
    </row>
    <row r="60" spans="19:19" hidden="1">
      <c r="S60" s="220">
        <v>14</v>
      </c>
    </row>
    <row r="61" spans="19:19" hidden="1">
      <c r="S61" s="220">
        <v>15</v>
      </c>
    </row>
    <row r="62" spans="19:19" hidden="1">
      <c r="S62" s="220">
        <v>16</v>
      </c>
    </row>
    <row r="63" spans="19:19" hidden="1">
      <c r="S63" s="220">
        <v>17</v>
      </c>
    </row>
    <row r="64" spans="19:19" hidden="1">
      <c r="S64" s="220">
        <v>18</v>
      </c>
    </row>
    <row r="65" spans="19:19" hidden="1">
      <c r="S65" s="220">
        <v>19</v>
      </c>
    </row>
    <row r="66" spans="19:19" hidden="1">
      <c r="S66" s="220">
        <v>20</v>
      </c>
    </row>
    <row r="67" spans="19:19" hidden="1">
      <c r="S67" s="220">
        <v>21</v>
      </c>
    </row>
    <row r="68" spans="19:19" hidden="1">
      <c r="S68" s="220">
        <v>22</v>
      </c>
    </row>
    <row r="69" spans="19:19" hidden="1">
      <c r="S69" s="220">
        <v>23</v>
      </c>
    </row>
    <row r="70" spans="19:19" hidden="1">
      <c r="S70" s="220">
        <v>24</v>
      </c>
    </row>
    <row r="71" spans="19:19" hidden="1">
      <c r="S71" s="220">
        <v>25</v>
      </c>
    </row>
    <row r="72" spans="19:19" hidden="1">
      <c r="S72" s="220">
        <v>26</v>
      </c>
    </row>
    <row r="73" spans="19:19" hidden="1">
      <c r="S73" s="220">
        <v>27</v>
      </c>
    </row>
    <row r="74" spans="19:19" hidden="1">
      <c r="S74" s="220">
        <v>28</v>
      </c>
    </row>
    <row r="75" spans="19:19" hidden="1">
      <c r="S75" s="220">
        <v>29</v>
      </c>
    </row>
    <row r="76" spans="19:19" hidden="1">
      <c r="S76" s="220">
        <v>30</v>
      </c>
    </row>
    <row r="77" spans="19:19" hidden="1">
      <c r="S77" s="220">
        <v>31</v>
      </c>
    </row>
  </sheetData>
  <sheetProtection algorithmName="SHA-512" hashValue="spbeizb4jpb5hxyHoJ60NokNOnOr5YXx6m7KeD0TZ8YmNe6g3vqH0bYqeYi7ncjHMpGXye4i956nH6o5IR5o/g==" saltValue="OcBU/0fIP3S1wqBpUGT69w==" spinCount="100000" sheet="1" formatCells="0" selectLockedCells="1"/>
  <mergeCells count="90">
    <mergeCell ref="D41:J41"/>
    <mergeCell ref="M41:O41"/>
    <mergeCell ref="D38:J38"/>
    <mergeCell ref="L38:X38"/>
    <mergeCell ref="D39:J39"/>
    <mergeCell ref="L39:X39"/>
    <mergeCell ref="D40:J40"/>
    <mergeCell ref="L40:X40"/>
    <mergeCell ref="D32:E32"/>
    <mergeCell ref="K32:L32"/>
    <mergeCell ref="M32:O32"/>
    <mergeCell ref="P32:Q32"/>
    <mergeCell ref="R32:X32"/>
    <mergeCell ref="C33:X33"/>
    <mergeCell ref="C34:X34"/>
    <mergeCell ref="D35:J35"/>
    <mergeCell ref="D37:J37"/>
    <mergeCell ref="M37:P37"/>
    <mergeCell ref="L35:P35"/>
    <mergeCell ref="Q35:T35"/>
    <mergeCell ref="U35:X35"/>
    <mergeCell ref="C30:X30"/>
    <mergeCell ref="N20:O20"/>
    <mergeCell ref="P20:X20"/>
    <mergeCell ref="N22:O22"/>
    <mergeCell ref="P22:S22"/>
    <mergeCell ref="T22:X22"/>
    <mergeCell ref="N26:O26"/>
    <mergeCell ref="P26:X26"/>
    <mergeCell ref="N28:O28"/>
    <mergeCell ref="P28:S28"/>
    <mergeCell ref="T28:X28"/>
    <mergeCell ref="P16:S16"/>
    <mergeCell ref="T16:X16"/>
    <mergeCell ref="N16:O16"/>
    <mergeCell ref="N6:O6"/>
    <mergeCell ref="P6:X6"/>
    <mergeCell ref="N8:O8"/>
    <mergeCell ref="P8:X8"/>
    <mergeCell ref="N10:O10"/>
    <mergeCell ref="R3:S3"/>
    <mergeCell ref="BR3:BS3"/>
    <mergeCell ref="BN6:BO6"/>
    <mergeCell ref="N14:O14"/>
    <mergeCell ref="P14:X14"/>
    <mergeCell ref="P10:S10"/>
    <mergeCell ref="T10:X10"/>
    <mergeCell ref="BP6:BX6"/>
    <mergeCell ref="BN8:BO8"/>
    <mergeCell ref="BP8:BX8"/>
    <mergeCell ref="BN10:BO10"/>
    <mergeCell ref="BP10:BS10"/>
    <mergeCell ref="BT10:BX10"/>
    <mergeCell ref="BN14:BO14"/>
    <mergeCell ref="BP14:BX14"/>
    <mergeCell ref="BN16:BO16"/>
    <mergeCell ref="BP16:BS16"/>
    <mergeCell ref="BT16:BX16"/>
    <mergeCell ref="BN20:BO20"/>
    <mergeCell ref="BP20:BX20"/>
    <mergeCell ref="BN22:BO22"/>
    <mergeCell ref="BP22:BS22"/>
    <mergeCell ref="BT22:BX22"/>
    <mergeCell ref="BN26:BO26"/>
    <mergeCell ref="BP26:BX26"/>
    <mergeCell ref="BN28:BO28"/>
    <mergeCell ref="BP28:BS28"/>
    <mergeCell ref="BT28:BX28"/>
    <mergeCell ref="BC30:BX30"/>
    <mergeCell ref="BD32:BE32"/>
    <mergeCell ref="BK32:BL32"/>
    <mergeCell ref="BM32:BO32"/>
    <mergeCell ref="BP32:BQ32"/>
    <mergeCell ref="BR32:BX32"/>
    <mergeCell ref="BC33:BX33"/>
    <mergeCell ref="BC34:BX34"/>
    <mergeCell ref="BD35:BJ35"/>
    <mergeCell ref="BL35:BP35"/>
    <mergeCell ref="BQ35:BT35"/>
    <mergeCell ref="BU35:BX35"/>
    <mergeCell ref="BD40:BJ40"/>
    <mergeCell ref="BL40:BX40"/>
    <mergeCell ref="BD41:BJ41"/>
    <mergeCell ref="BM41:BO41"/>
    <mergeCell ref="BD37:BJ37"/>
    <mergeCell ref="BM37:BP37"/>
    <mergeCell ref="BD38:BJ38"/>
    <mergeCell ref="BL38:BX38"/>
    <mergeCell ref="BD39:BJ39"/>
    <mergeCell ref="BL39:BX39"/>
  </mergeCells>
  <phoneticPr fontId="64"/>
  <dataValidations count="3">
    <dataValidation type="list" allowBlank="1" showInputMessage="1" showErrorMessage="1" sqref="M41:O41" xr:uid="{00000000-0002-0000-1C00-000000000000}">
      <formula1>"令和5,令和6,令和7"</formula1>
    </dataValidation>
    <dataValidation type="list" allowBlank="1" showInputMessage="1" showErrorMessage="1" sqref="Q41" xr:uid="{00000000-0002-0000-1C00-000001000000}">
      <formula1>"1,2,3,4,5,6,7,8,9,10,11,12"</formula1>
    </dataValidation>
    <dataValidation type="list" allowBlank="1" showInputMessage="1" showErrorMessage="1" sqref="S41" xr:uid="{00000000-0002-0000-1C00-000002000000}">
      <formula1>$S$47:$S$77</formula1>
    </dataValidation>
  </dataValidations>
  <pageMargins left="0.70866141732283472" right="0.70866141732283472" top="0.74803149606299213" bottom="0.74803149606299213" header="0.31496062992125984" footer="0.31496062992125984"/>
  <pageSetup paperSize="9" orientation="portrait" blackAndWhite="1"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1C00-000003000000}">
          <x14:formula1>
            <xm:f>基本情報!$L$79:$L$109</xm:f>
          </x14:formula1>
          <xm:sqref>W3 BW3</xm:sqref>
        </x14:dataValidation>
        <x14:dataValidation type="list" allowBlank="1" showInputMessage="1" showErrorMessage="1" xr:uid="{00000000-0002-0000-1C00-000004000000}">
          <x14:formula1>
            <xm:f>基本情報!$K$79:$K$90</xm:f>
          </x14:formula1>
          <xm:sqref>U3 BU3</xm:sqref>
        </x14:dataValidation>
        <x14:dataValidation type="list" allowBlank="1" showInputMessage="1" showErrorMessage="1" xr:uid="{00000000-0002-0000-1C00-000005000000}">
          <x14:formula1>
            <xm:f>基本情報!$J$79:$J$81</xm:f>
          </x14:formula1>
          <xm:sqref>R3:S3 BR3:BS3</xm:sqref>
        </x14:dataValidation>
      </x14:dataValidations>
    </ext>
  </extLst>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41">
    <tabColor rgb="FFFFFF00"/>
  </sheetPr>
  <dimension ref="B1:CA43"/>
  <sheetViews>
    <sheetView showGridLines="0" showZeros="0" view="pageBreakPreview" zoomScaleNormal="100" zoomScaleSheetLayoutView="100" workbookViewId="0">
      <selection activeCell="L38" sqref="L38:Z38"/>
    </sheetView>
  </sheetViews>
  <sheetFormatPr defaultRowHeight="13.2"/>
  <cols>
    <col min="1" max="2" width="1.6640625" style="220" customWidth="1"/>
    <col min="3" max="3" width="1.109375" style="220" customWidth="1"/>
    <col min="4" max="4" width="5.6640625" style="220" customWidth="1"/>
    <col min="5" max="5" width="3.6640625" style="220" customWidth="1"/>
    <col min="6" max="6" width="2.6640625" style="220" customWidth="1"/>
    <col min="7" max="7" width="3.6640625" style="220" customWidth="1"/>
    <col min="8" max="8" width="2.6640625" style="220" customWidth="1"/>
    <col min="9" max="10" width="3.6640625" style="220" customWidth="1"/>
    <col min="11" max="11" width="1.21875" style="220" customWidth="1"/>
    <col min="12" max="13" width="4.109375" style="220" customWidth="1"/>
    <col min="14" max="15" width="3.6640625" style="220" customWidth="1"/>
    <col min="16" max="17" width="3.88671875" style="220" customWidth="1"/>
    <col min="18" max="19" width="3.109375" style="220" customWidth="1"/>
    <col min="20" max="20" width="4.109375" style="220" customWidth="1"/>
    <col min="21" max="22" width="3.6640625" style="220" customWidth="1"/>
    <col min="23" max="26" width="3.6640625" style="221" customWidth="1"/>
    <col min="27" max="28" width="1.6640625" style="221" customWidth="1"/>
    <col min="29" max="29" width="2.109375" style="221" customWidth="1"/>
    <col min="30" max="30" width="7.21875" style="220" hidden="1" customWidth="1"/>
    <col min="31" max="51" width="0" style="220" hidden="1" customWidth="1"/>
    <col min="52" max="52" width="12.21875" style="220" customWidth="1"/>
    <col min="53" max="54" width="1.6640625" style="220" customWidth="1"/>
    <col min="55" max="55" width="1.109375" style="220" customWidth="1"/>
    <col min="56" max="56" width="5.6640625" style="220" customWidth="1"/>
    <col min="57" max="57" width="3.6640625" style="220" customWidth="1"/>
    <col min="58" max="58" width="2.6640625" style="220" customWidth="1"/>
    <col min="59" max="59" width="3.6640625" style="220" customWidth="1"/>
    <col min="60" max="60" width="2.6640625" style="220" customWidth="1"/>
    <col min="61" max="62" width="3.6640625" style="220" customWidth="1"/>
    <col min="63" max="63" width="1.21875" style="220" customWidth="1"/>
    <col min="64" max="65" width="4.109375" style="220" customWidth="1"/>
    <col min="66" max="67" width="3.6640625" style="220" customWidth="1"/>
    <col min="68" max="69" width="3.88671875" style="220" customWidth="1"/>
    <col min="70" max="71" width="3.109375" style="220" customWidth="1"/>
    <col min="72" max="72" width="4.109375" style="220" customWidth="1"/>
    <col min="73" max="74" width="3.6640625" style="220" customWidth="1"/>
    <col min="75" max="78" width="3.6640625" style="221" customWidth="1"/>
    <col min="79" max="79" width="1.6640625" style="221" customWidth="1"/>
    <col min="80" max="292" width="8.88671875" style="220"/>
    <col min="293" max="293" width="2.44140625" style="220" customWidth="1"/>
    <col min="294" max="294" width="2.33203125" style="220" customWidth="1"/>
    <col min="295" max="295" width="1.109375" style="220" customWidth="1"/>
    <col min="296" max="296" width="22.6640625" style="220" customWidth="1"/>
    <col min="297" max="297" width="1.21875" style="220" customWidth="1"/>
    <col min="298" max="299" width="11.77734375" style="220" customWidth="1"/>
    <col min="300" max="300" width="1.77734375" style="220" customWidth="1"/>
    <col min="301" max="301" width="6.88671875" style="220" customWidth="1"/>
    <col min="302" max="302" width="4.44140625" style="220" customWidth="1"/>
    <col min="303" max="303" width="3.6640625" style="220" customWidth="1"/>
    <col min="304" max="304" width="0.77734375" style="220" customWidth="1"/>
    <col min="305" max="305" width="3.33203125" style="220" customWidth="1"/>
    <col min="306" max="306" width="3.6640625" style="220" customWidth="1"/>
    <col min="307" max="307" width="3" style="220" customWidth="1"/>
    <col min="308" max="308" width="3.6640625" style="220" customWidth="1"/>
    <col min="309" max="309" width="3.109375" style="220" customWidth="1"/>
    <col min="310" max="310" width="1.88671875" style="220" customWidth="1"/>
    <col min="311" max="312" width="2.21875" style="220" customWidth="1"/>
    <col min="313" max="313" width="7.21875" style="220" customWidth="1"/>
    <col min="314" max="548" width="8.88671875" style="220"/>
    <col min="549" max="549" width="2.44140625" style="220" customWidth="1"/>
    <col min="550" max="550" width="2.33203125" style="220" customWidth="1"/>
    <col min="551" max="551" width="1.109375" style="220" customWidth="1"/>
    <col min="552" max="552" width="22.6640625" style="220" customWidth="1"/>
    <col min="553" max="553" width="1.21875" style="220" customWidth="1"/>
    <col min="554" max="555" width="11.77734375" style="220" customWidth="1"/>
    <col min="556" max="556" width="1.77734375" style="220" customWidth="1"/>
    <col min="557" max="557" width="6.88671875" style="220" customWidth="1"/>
    <col min="558" max="558" width="4.44140625" style="220" customWidth="1"/>
    <col min="559" max="559" width="3.6640625" style="220" customWidth="1"/>
    <col min="560" max="560" width="0.77734375" style="220" customWidth="1"/>
    <col min="561" max="561" width="3.33203125" style="220" customWidth="1"/>
    <col min="562" max="562" width="3.6640625" style="220" customWidth="1"/>
    <col min="563" max="563" width="3" style="220" customWidth="1"/>
    <col min="564" max="564" width="3.6640625" style="220" customWidth="1"/>
    <col min="565" max="565" width="3.109375" style="220" customWidth="1"/>
    <col min="566" max="566" width="1.88671875" style="220" customWidth="1"/>
    <col min="567" max="568" width="2.21875" style="220" customWidth="1"/>
    <col min="569" max="569" width="7.21875" style="220" customWidth="1"/>
    <col min="570" max="804" width="8.88671875" style="220"/>
    <col min="805" max="805" width="2.44140625" style="220" customWidth="1"/>
    <col min="806" max="806" width="2.33203125" style="220" customWidth="1"/>
    <col min="807" max="807" width="1.109375" style="220" customWidth="1"/>
    <col min="808" max="808" width="22.6640625" style="220" customWidth="1"/>
    <col min="809" max="809" width="1.21875" style="220" customWidth="1"/>
    <col min="810" max="811" width="11.77734375" style="220" customWidth="1"/>
    <col min="812" max="812" width="1.77734375" style="220" customWidth="1"/>
    <col min="813" max="813" width="6.88671875" style="220" customWidth="1"/>
    <col min="814" max="814" width="4.44140625" style="220" customWidth="1"/>
    <col min="815" max="815" width="3.6640625" style="220" customWidth="1"/>
    <col min="816" max="816" width="0.77734375" style="220" customWidth="1"/>
    <col min="817" max="817" width="3.33203125" style="220" customWidth="1"/>
    <col min="818" max="818" width="3.6640625" style="220" customWidth="1"/>
    <col min="819" max="819" width="3" style="220" customWidth="1"/>
    <col min="820" max="820" width="3.6640625" style="220" customWidth="1"/>
    <col min="821" max="821" width="3.109375" style="220" customWidth="1"/>
    <col min="822" max="822" width="1.88671875" style="220" customWidth="1"/>
    <col min="823" max="824" width="2.21875" style="220" customWidth="1"/>
    <col min="825" max="825" width="7.21875" style="220" customWidth="1"/>
    <col min="826" max="1060" width="8.88671875" style="220"/>
    <col min="1061" max="1061" width="2.44140625" style="220" customWidth="1"/>
    <col min="1062" max="1062" width="2.33203125" style="220" customWidth="1"/>
    <col min="1063" max="1063" width="1.109375" style="220" customWidth="1"/>
    <col min="1064" max="1064" width="22.6640625" style="220" customWidth="1"/>
    <col min="1065" max="1065" width="1.21875" style="220" customWidth="1"/>
    <col min="1066" max="1067" width="11.77734375" style="220" customWidth="1"/>
    <col min="1068" max="1068" width="1.77734375" style="220" customWidth="1"/>
    <col min="1069" max="1069" width="6.88671875" style="220" customWidth="1"/>
    <col min="1070" max="1070" width="4.44140625" style="220" customWidth="1"/>
    <col min="1071" max="1071" width="3.6640625" style="220" customWidth="1"/>
    <col min="1072" max="1072" width="0.77734375" style="220" customWidth="1"/>
    <col min="1073" max="1073" width="3.33203125" style="220" customWidth="1"/>
    <col min="1074" max="1074" width="3.6640625" style="220" customWidth="1"/>
    <col min="1075" max="1075" width="3" style="220" customWidth="1"/>
    <col min="1076" max="1076" width="3.6640625" style="220" customWidth="1"/>
    <col min="1077" max="1077" width="3.109375" style="220" customWidth="1"/>
    <col min="1078" max="1078" width="1.88671875" style="220" customWidth="1"/>
    <col min="1079" max="1080" width="2.21875" style="220" customWidth="1"/>
    <col min="1081" max="1081" width="7.21875" style="220" customWidth="1"/>
    <col min="1082" max="1316" width="8.88671875" style="220"/>
    <col min="1317" max="1317" width="2.44140625" style="220" customWidth="1"/>
    <col min="1318" max="1318" width="2.33203125" style="220" customWidth="1"/>
    <col min="1319" max="1319" width="1.109375" style="220" customWidth="1"/>
    <col min="1320" max="1320" width="22.6640625" style="220" customWidth="1"/>
    <col min="1321" max="1321" width="1.21875" style="220" customWidth="1"/>
    <col min="1322" max="1323" width="11.77734375" style="220" customWidth="1"/>
    <col min="1324" max="1324" width="1.77734375" style="220" customWidth="1"/>
    <col min="1325" max="1325" width="6.88671875" style="220" customWidth="1"/>
    <col min="1326" max="1326" width="4.44140625" style="220" customWidth="1"/>
    <col min="1327" max="1327" width="3.6640625" style="220" customWidth="1"/>
    <col min="1328" max="1328" width="0.77734375" style="220" customWidth="1"/>
    <col min="1329" max="1329" width="3.33203125" style="220" customWidth="1"/>
    <col min="1330" max="1330" width="3.6640625" style="220" customWidth="1"/>
    <col min="1331" max="1331" width="3" style="220" customWidth="1"/>
    <col min="1332" max="1332" width="3.6640625" style="220" customWidth="1"/>
    <col min="1333" max="1333" width="3.109375" style="220" customWidth="1"/>
    <col min="1334" max="1334" width="1.88671875" style="220" customWidth="1"/>
    <col min="1335" max="1336" width="2.21875" style="220" customWidth="1"/>
    <col min="1337" max="1337" width="7.21875" style="220" customWidth="1"/>
    <col min="1338" max="1572" width="8.88671875" style="220"/>
    <col min="1573" max="1573" width="2.44140625" style="220" customWidth="1"/>
    <col min="1574" max="1574" width="2.33203125" style="220" customWidth="1"/>
    <col min="1575" max="1575" width="1.109375" style="220" customWidth="1"/>
    <col min="1576" max="1576" width="22.6640625" style="220" customWidth="1"/>
    <col min="1577" max="1577" width="1.21875" style="220" customWidth="1"/>
    <col min="1578" max="1579" width="11.77734375" style="220" customWidth="1"/>
    <col min="1580" max="1580" width="1.77734375" style="220" customWidth="1"/>
    <col min="1581" max="1581" width="6.88671875" style="220" customWidth="1"/>
    <col min="1582" max="1582" width="4.44140625" style="220" customWidth="1"/>
    <col min="1583" max="1583" width="3.6640625" style="220" customWidth="1"/>
    <col min="1584" max="1584" width="0.77734375" style="220" customWidth="1"/>
    <col min="1585" max="1585" width="3.33203125" style="220" customWidth="1"/>
    <col min="1586" max="1586" width="3.6640625" style="220" customWidth="1"/>
    <col min="1587" max="1587" width="3" style="220" customWidth="1"/>
    <col min="1588" max="1588" width="3.6640625" style="220" customWidth="1"/>
    <col min="1589" max="1589" width="3.109375" style="220" customWidth="1"/>
    <col min="1590" max="1590" width="1.88671875" style="220" customWidth="1"/>
    <col min="1591" max="1592" width="2.21875" style="220" customWidth="1"/>
    <col min="1593" max="1593" width="7.21875" style="220" customWidth="1"/>
    <col min="1594" max="1828" width="8.88671875" style="220"/>
    <col min="1829" max="1829" width="2.44140625" style="220" customWidth="1"/>
    <col min="1830" max="1830" width="2.33203125" style="220" customWidth="1"/>
    <col min="1831" max="1831" width="1.109375" style="220" customWidth="1"/>
    <col min="1832" max="1832" width="22.6640625" style="220" customWidth="1"/>
    <col min="1833" max="1833" width="1.21875" style="220" customWidth="1"/>
    <col min="1834" max="1835" width="11.77734375" style="220" customWidth="1"/>
    <col min="1836" max="1836" width="1.77734375" style="220" customWidth="1"/>
    <col min="1837" max="1837" width="6.88671875" style="220" customWidth="1"/>
    <col min="1838" max="1838" width="4.44140625" style="220" customWidth="1"/>
    <col min="1839" max="1839" width="3.6640625" style="220" customWidth="1"/>
    <col min="1840" max="1840" width="0.77734375" style="220" customWidth="1"/>
    <col min="1841" max="1841" width="3.33203125" style="220" customWidth="1"/>
    <col min="1842" max="1842" width="3.6640625" style="220" customWidth="1"/>
    <col min="1843" max="1843" width="3" style="220" customWidth="1"/>
    <col min="1844" max="1844" width="3.6640625" style="220" customWidth="1"/>
    <col min="1845" max="1845" width="3.109375" style="220" customWidth="1"/>
    <col min="1846" max="1846" width="1.88671875" style="220" customWidth="1"/>
    <col min="1847" max="1848" width="2.21875" style="220" customWidth="1"/>
    <col min="1849" max="1849" width="7.21875" style="220" customWidth="1"/>
    <col min="1850" max="2084" width="8.88671875" style="220"/>
    <col min="2085" max="2085" width="2.44140625" style="220" customWidth="1"/>
    <col min="2086" max="2086" width="2.33203125" style="220" customWidth="1"/>
    <col min="2087" max="2087" width="1.109375" style="220" customWidth="1"/>
    <col min="2088" max="2088" width="22.6640625" style="220" customWidth="1"/>
    <col min="2089" max="2089" width="1.21875" style="220" customWidth="1"/>
    <col min="2090" max="2091" width="11.77734375" style="220" customWidth="1"/>
    <col min="2092" max="2092" width="1.77734375" style="220" customWidth="1"/>
    <col min="2093" max="2093" width="6.88671875" style="220" customWidth="1"/>
    <col min="2094" max="2094" width="4.44140625" style="220" customWidth="1"/>
    <col min="2095" max="2095" width="3.6640625" style="220" customWidth="1"/>
    <col min="2096" max="2096" width="0.77734375" style="220" customWidth="1"/>
    <col min="2097" max="2097" width="3.33203125" style="220" customWidth="1"/>
    <col min="2098" max="2098" width="3.6640625" style="220" customWidth="1"/>
    <col min="2099" max="2099" width="3" style="220" customWidth="1"/>
    <col min="2100" max="2100" width="3.6640625" style="220" customWidth="1"/>
    <col min="2101" max="2101" width="3.109375" style="220" customWidth="1"/>
    <col min="2102" max="2102" width="1.88671875" style="220" customWidth="1"/>
    <col min="2103" max="2104" width="2.21875" style="220" customWidth="1"/>
    <col min="2105" max="2105" width="7.21875" style="220" customWidth="1"/>
    <col min="2106" max="2340" width="8.88671875" style="220"/>
    <col min="2341" max="2341" width="2.44140625" style="220" customWidth="1"/>
    <col min="2342" max="2342" width="2.33203125" style="220" customWidth="1"/>
    <col min="2343" max="2343" width="1.109375" style="220" customWidth="1"/>
    <col min="2344" max="2344" width="22.6640625" style="220" customWidth="1"/>
    <col min="2345" max="2345" width="1.21875" style="220" customWidth="1"/>
    <col min="2346" max="2347" width="11.77734375" style="220" customWidth="1"/>
    <col min="2348" max="2348" width="1.77734375" style="220" customWidth="1"/>
    <col min="2349" max="2349" width="6.88671875" style="220" customWidth="1"/>
    <col min="2350" max="2350" width="4.44140625" style="220" customWidth="1"/>
    <col min="2351" max="2351" width="3.6640625" style="220" customWidth="1"/>
    <col min="2352" max="2352" width="0.77734375" style="220" customWidth="1"/>
    <col min="2353" max="2353" width="3.33203125" style="220" customWidth="1"/>
    <col min="2354" max="2354" width="3.6640625" style="220" customWidth="1"/>
    <col min="2355" max="2355" width="3" style="220" customWidth="1"/>
    <col min="2356" max="2356" width="3.6640625" style="220" customWidth="1"/>
    <col min="2357" max="2357" width="3.109375" style="220" customWidth="1"/>
    <col min="2358" max="2358" width="1.88671875" style="220" customWidth="1"/>
    <col min="2359" max="2360" width="2.21875" style="220" customWidth="1"/>
    <col min="2361" max="2361" width="7.21875" style="220" customWidth="1"/>
    <col min="2362" max="2596" width="8.88671875" style="220"/>
    <col min="2597" max="2597" width="2.44140625" style="220" customWidth="1"/>
    <col min="2598" max="2598" width="2.33203125" style="220" customWidth="1"/>
    <col min="2599" max="2599" width="1.109375" style="220" customWidth="1"/>
    <col min="2600" max="2600" width="22.6640625" style="220" customWidth="1"/>
    <col min="2601" max="2601" width="1.21875" style="220" customWidth="1"/>
    <col min="2602" max="2603" width="11.77734375" style="220" customWidth="1"/>
    <col min="2604" max="2604" width="1.77734375" style="220" customWidth="1"/>
    <col min="2605" max="2605" width="6.88671875" style="220" customWidth="1"/>
    <col min="2606" max="2606" width="4.44140625" style="220" customWidth="1"/>
    <col min="2607" max="2607" width="3.6640625" style="220" customWidth="1"/>
    <col min="2608" max="2608" width="0.77734375" style="220" customWidth="1"/>
    <col min="2609" max="2609" width="3.33203125" style="220" customWidth="1"/>
    <col min="2610" max="2610" width="3.6640625" style="220" customWidth="1"/>
    <col min="2611" max="2611" width="3" style="220" customWidth="1"/>
    <col min="2612" max="2612" width="3.6640625" style="220" customWidth="1"/>
    <col min="2613" max="2613" width="3.109375" style="220" customWidth="1"/>
    <col min="2614" max="2614" width="1.88671875" style="220" customWidth="1"/>
    <col min="2615" max="2616" width="2.21875" style="220" customWidth="1"/>
    <col min="2617" max="2617" width="7.21875" style="220" customWidth="1"/>
    <col min="2618" max="2852" width="8.88671875" style="220"/>
    <col min="2853" max="2853" width="2.44140625" style="220" customWidth="1"/>
    <col min="2854" max="2854" width="2.33203125" style="220" customWidth="1"/>
    <col min="2855" max="2855" width="1.109375" style="220" customWidth="1"/>
    <col min="2856" max="2856" width="22.6640625" style="220" customWidth="1"/>
    <col min="2857" max="2857" width="1.21875" style="220" customWidth="1"/>
    <col min="2858" max="2859" width="11.77734375" style="220" customWidth="1"/>
    <col min="2860" max="2860" width="1.77734375" style="220" customWidth="1"/>
    <col min="2861" max="2861" width="6.88671875" style="220" customWidth="1"/>
    <col min="2862" max="2862" width="4.44140625" style="220" customWidth="1"/>
    <col min="2863" max="2863" width="3.6640625" style="220" customWidth="1"/>
    <col min="2864" max="2864" width="0.77734375" style="220" customWidth="1"/>
    <col min="2865" max="2865" width="3.33203125" style="220" customWidth="1"/>
    <col min="2866" max="2866" width="3.6640625" style="220" customWidth="1"/>
    <col min="2867" max="2867" width="3" style="220" customWidth="1"/>
    <col min="2868" max="2868" width="3.6640625" style="220" customWidth="1"/>
    <col min="2869" max="2869" width="3.109375" style="220" customWidth="1"/>
    <col min="2870" max="2870" width="1.88671875" style="220" customWidth="1"/>
    <col min="2871" max="2872" width="2.21875" style="220" customWidth="1"/>
    <col min="2873" max="2873" width="7.21875" style="220" customWidth="1"/>
    <col min="2874" max="3108" width="8.88671875" style="220"/>
    <col min="3109" max="3109" width="2.44140625" style="220" customWidth="1"/>
    <col min="3110" max="3110" width="2.33203125" style="220" customWidth="1"/>
    <col min="3111" max="3111" width="1.109375" style="220" customWidth="1"/>
    <col min="3112" max="3112" width="22.6640625" style="220" customWidth="1"/>
    <col min="3113" max="3113" width="1.21875" style="220" customWidth="1"/>
    <col min="3114" max="3115" width="11.77734375" style="220" customWidth="1"/>
    <col min="3116" max="3116" width="1.77734375" style="220" customWidth="1"/>
    <col min="3117" max="3117" width="6.88671875" style="220" customWidth="1"/>
    <col min="3118" max="3118" width="4.44140625" style="220" customWidth="1"/>
    <col min="3119" max="3119" width="3.6640625" style="220" customWidth="1"/>
    <col min="3120" max="3120" width="0.77734375" style="220" customWidth="1"/>
    <col min="3121" max="3121" width="3.33203125" style="220" customWidth="1"/>
    <col min="3122" max="3122" width="3.6640625" style="220" customWidth="1"/>
    <col min="3123" max="3123" width="3" style="220" customWidth="1"/>
    <col min="3124" max="3124" width="3.6640625" style="220" customWidth="1"/>
    <col min="3125" max="3125" width="3.109375" style="220" customWidth="1"/>
    <col min="3126" max="3126" width="1.88671875" style="220" customWidth="1"/>
    <col min="3127" max="3128" width="2.21875" style="220" customWidth="1"/>
    <col min="3129" max="3129" width="7.21875" style="220" customWidth="1"/>
    <col min="3130" max="3364" width="8.88671875" style="220"/>
    <col min="3365" max="3365" width="2.44140625" style="220" customWidth="1"/>
    <col min="3366" max="3366" width="2.33203125" style="220" customWidth="1"/>
    <col min="3367" max="3367" width="1.109375" style="220" customWidth="1"/>
    <col min="3368" max="3368" width="22.6640625" style="220" customWidth="1"/>
    <col min="3369" max="3369" width="1.21875" style="220" customWidth="1"/>
    <col min="3370" max="3371" width="11.77734375" style="220" customWidth="1"/>
    <col min="3372" max="3372" width="1.77734375" style="220" customWidth="1"/>
    <col min="3373" max="3373" width="6.88671875" style="220" customWidth="1"/>
    <col min="3374" max="3374" width="4.44140625" style="220" customWidth="1"/>
    <col min="3375" max="3375" width="3.6640625" style="220" customWidth="1"/>
    <col min="3376" max="3376" width="0.77734375" style="220" customWidth="1"/>
    <col min="3377" max="3377" width="3.33203125" style="220" customWidth="1"/>
    <col min="3378" max="3378" width="3.6640625" style="220" customWidth="1"/>
    <col min="3379" max="3379" width="3" style="220" customWidth="1"/>
    <col min="3380" max="3380" width="3.6640625" style="220" customWidth="1"/>
    <col min="3381" max="3381" width="3.109375" style="220" customWidth="1"/>
    <col min="3382" max="3382" width="1.88671875" style="220" customWidth="1"/>
    <col min="3383" max="3384" width="2.21875" style="220" customWidth="1"/>
    <col min="3385" max="3385" width="7.21875" style="220" customWidth="1"/>
    <col min="3386" max="3620" width="8.88671875" style="220"/>
    <col min="3621" max="3621" width="2.44140625" style="220" customWidth="1"/>
    <col min="3622" max="3622" width="2.33203125" style="220" customWidth="1"/>
    <col min="3623" max="3623" width="1.109375" style="220" customWidth="1"/>
    <col min="3624" max="3624" width="22.6640625" style="220" customWidth="1"/>
    <col min="3625" max="3625" width="1.21875" style="220" customWidth="1"/>
    <col min="3626" max="3627" width="11.77734375" style="220" customWidth="1"/>
    <col min="3628" max="3628" width="1.77734375" style="220" customWidth="1"/>
    <col min="3629" max="3629" width="6.88671875" style="220" customWidth="1"/>
    <col min="3630" max="3630" width="4.44140625" style="220" customWidth="1"/>
    <col min="3631" max="3631" width="3.6640625" style="220" customWidth="1"/>
    <col min="3632" max="3632" width="0.77734375" style="220" customWidth="1"/>
    <col min="3633" max="3633" width="3.33203125" style="220" customWidth="1"/>
    <col min="3634" max="3634" width="3.6640625" style="220" customWidth="1"/>
    <col min="3635" max="3635" width="3" style="220" customWidth="1"/>
    <col min="3636" max="3636" width="3.6640625" style="220" customWidth="1"/>
    <col min="3637" max="3637" width="3.109375" style="220" customWidth="1"/>
    <col min="3638" max="3638" width="1.88671875" style="220" customWidth="1"/>
    <col min="3639" max="3640" width="2.21875" style="220" customWidth="1"/>
    <col min="3641" max="3641" width="7.21875" style="220" customWidth="1"/>
    <col min="3642" max="3876" width="8.88671875" style="220"/>
    <col min="3877" max="3877" width="2.44140625" style="220" customWidth="1"/>
    <col min="3878" max="3878" width="2.33203125" style="220" customWidth="1"/>
    <col min="3879" max="3879" width="1.109375" style="220" customWidth="1"/>
    <col min="3880" max="3880" width="22.6640625" style="220" customWidth="1"/>
    <col min="3881" max="3881" width="1.21875" style="220" customWidth="1"/>
    <col min="3882" max="3883" width="11.77734375" style="220" customWidth="1"/>
    <col min="3884" max="3884" width="1.77734375" style="220" customWidth="1"/>
    <col min="3885" max="3885" width="6.88671875" style="220" customWidth="1"/>
    <col min="3886" max="3886" width="4.44140625" style="220" customWidth="1"/>
    <col min="3887" max="3887" width="3.6640625" style="220" customWidth="1"/>
    <col min="3888" max="3888" width="0.77734375" style="220" customWidth="1"/>
    <col min="3889" max="3889" width="3.33203125" style="220" customWidth="1"/>
    <col min="3890" max="3890" width="3.6640625" style="220" customWidth="1"/>
    <col min="3891" max="3891" width="3" style="220" customWidth="1"/>
    <col min="3892" max="3892" width="3.6640625" style="220" customWidth="1"/>
    <col min="3893" max="3893" width="3.109375" style="220" customWidth="1"/>
    <col min="3894" max="3894" width="1.88671875" style="220" customWidth="1"/>
    <col min="3895" max="3896" width="2.21875" style="220" customWidth="1"/>
    <col min="3897" max="3897" width="7.21875" style="220" customWidth="1"/>
    <col min="3898" max="4132" width="8.88671875" style="220"/>
    <col min="4133" max="4133" width="2.44140625" style="220" customWidth="1"/>
    <col min="4134" max="4134" width="2.33203125" style="220" customWidth="1"/>
    <col min="4135" max="4135" width="1.109375" style="220" customWidth="1"/>
    <col min="4136" max="4136" width="22.6640625" style="220" customWidth="1"/>
    <col min="4137" max="4137" width="1.21875" style="220" customWidth="1"/>
    <col min="4138" max="4139" width="11.77734375" style="220" customWidth="1"/>
    <col min="4140" max="4140" width="1.77734375" style="220" customWidth="1"/>
    <col min="4141" max="4141" width="6.88671875" style="220" customWidth="1"/>
    <col min="4142" max="4142" width="4.44140625" style="220" customWidth="1"/>
    <col min="4143" max="4143" width="3.6640625" style="220" customWidth="1"/>
    <col min="4144" max="4144" width="0.77734375" style="220" customWidth="1"/>
    <col min="4145" max="4145" width="3.33203125" style="220" customWidth="1"/>
    <col min="4146" max="4146" width="3.6640625" style="220" customWidth="1"/>
    <col min="4147" max="4147" width="3" style="220" customWidth="1"/>
    <col min="4148" max="4148" width="3.6640625" style="220" customWidth="1"/>
    <col min="4149" max="4149" width="3.109375" style="220" customWidth="1"/>
    <col min="4150" max="4150" width="1.88671875" style="220" customWidth="1"/>
    <col min="4151" max="4152" width="2.21875" style="220" customWidth="1"/>
    <col min="4153" max="4153" width="7.21875" style="220" customWidth="1"/>
    <col min="4154" max="4388" width="8.88671875" style="220"/>
    <col min="4389" max="4389" width="2.44140625" style="220" customWidth="1"/>
    <col min="4390" max="4390" width="2.33203125" style="220" customWidth="1"/>
    <col min="4391" max="4391" width="1.109375" style="220" customWidth="1"/>
    <col min="4392" max="4392" width="22.6640625" style="220" customWidth="1"/>
    <col min="4393" max="4393" width="1.21875" style="220" customWidth="1"/>
    <col min="4394" max="4395" width="11.77734375" style="220" customWidth="1"/>
    <col min="4396" max="4396" width="1.77734375" style="220" customWidth="1"/>
    <col min="4397" max="4397" width="6.88671875" style="220" customWidth="1"/>
    <col min="4398" max="4398" width="4.44140625" style="220" customWidth="1"/>
    <col min="4399" max="4399" width="3.6640625" style="220" customWidth="1"/>
    <col min="4400" max="4400" width="0.77734375" style="220" customWidth="1"/>
    <col min="4401" max="4401" width="3.33203125" style="220" customWidth="1"/>
    <col min="4402" max="4402" width="3.6640625" style="220" customWidth="1"/>
    <col min="4403" max="4403" width="3" style="220" customWidth="1"/>
    <col min="4404" max="4404" width="3.6640625" style="220" customWidth="1"/>
    <col min="4405" max="4405" width="3.109375" style="220" customWidth="1"/>
    <col min="4406" max="4406" width="1.88671875" style="220" customWidth="1"/>
    <col min="4407" max="4408" width="2.21875" style="220" customWidth="1"/>
    <col min="4409" max="4409" width="7.21875" style="220" customWidth="1"/>
    <col min="4410" max="4644" width="8.88671875" style="220"/>
    <col min="4645" max="4645" width="2.44140625" style="220" customWidth="1"/>
    <col min="4646" max="4646" width="2.33203125" style="220" customWidth="1"/>
    <col min="4647" max="4647" width="1.109375" style="220" customWidth="1"/>
    <col min="4648" max="4648" width="22.6640625" style="220" customWidth="1"/>
    <col min="4649" max="4649" width="1.21875" style="220" customWidth="1"/>
    <col min="4650" max="4651" width="11.77734375" style="220" customWidth="1"/>
    <col min="4652" max="4652" width="1.77734375" style="220" customWidth="1"/>
    <col min="4653" max="4653" width="6.88671875" style="220" customWidth="1"/>
    <col min="4654" max="4654" width="4.44140625" style="220" customWidth="1"/>
    <col min="4655" max="4655" width="3.6640625" style="220" customWidth="1"/>
    <col min="4656" max="4656" width="0.77734375" style="220" customWidth="1"/>
    <col min="4657" max="4657" width="3.33203125" style="220" customWidth="1"/>
    <col min="4658" max="4658" width="3.6640625" style="220" customWidth="1"/>
    <col min="4659" max="4659" width="3" style="220" customWidth="1"/>
    <col min="4660" max="4660" width="3.6640625" style="220" customWidth="1"/>
    <col min="4661" max="4661" width="3.109375" style="220" customWidth="1"/>
    <col min="4662" max="4662" width="1.88671875" style="220" customWidth="1"/>
    <col min="4663" max="4664" width="2.21875" style="220" customWidth="1"/>
    <col min="4665" max="4665" width="7.21875" style="220" customWidth="1"/>
    <col min="4666" max="4900" width="8.88671875" style="220"/>
    <col min="4901" max="4901" width="2.44140625" style="220" customWidth="1"/>
    <col min="4902" max="4902" width="2.33203125" style="220" customWidth="1"/>
    <col min="4903" max="4903" width="1.109375" style="220" customWidth="1"/>
    <col min="4904" max="4904" width="22.6640625" style="220" customWidth="1"/>
    <col min="4905" max="4905" width="1.21875" style="220" customWidth="1"/>
    <col min="4906" max="4907" width="11.77734375" style="220" customWidth="1"/>
    <col min="4908" max="4908" width="1.77734375" style="220" customWidth="1"/>
    <col min="4909" max="4909" width="6.88671875" style="220" customWidth="1"/>
    <col min="4910" max="4910" width="4.44140625" style="220" customWidth="1"/>
    <col min="4911" max="4911" width="3.6640625" style="220" customWidth="1"/>
    <col min="4912" max="4912" width="0.77734375" style="220" customWidth="1"/>
    <col min="4913" max="4913" width="3.33203125" style="220" customWidth="1"/>
    <col min="4914" max="4914" width="3.6640625" style="220" customWidth="1"/>
    <col min="4915" max="4915" width="3" style="220" customWidth="1"/>
    <col min="4916" max="4916" width="3.6640625" style="220" customWidth="1"/>
    <col min="4917" max="4917" width="3.109375" style="220" customWidth="1"/>
    <col min="4918" max="4918" width="1.88671875" style="220" customWidth="1"/>
    <col min="4919" max="4920" width="2.21875" style="220" customWidth="1"/>
    <col min="4921" max="4921" width="7.21875" style="220" customWidth="1"/>
    <col min="4922" max="5156" width="8.88671875" style="220"/>
    <col min="5157" max="5157" width="2.44140625" style="220" customWidth="1"/>
    <col min="5158" max="5158" width="2.33203125" style="220" customWidth="1"/>
    <col min="5159" max="5159" width="1.109375" style="220" customWidth="1"/>
    <col min="5160" max="5160" width="22.6640625" style="220" customWidth="1"/>
    <col min="5161" max="5161" width="1.21875" style="220" customWidth="1"/>
    <col min="5162" max="5163" width="11.77734375" style="220" customWidth="1"/>
    <col min="5164" max="5164" width="1.77734375" style="220" customWidth="1"/>
    <col min="5165" max="5165" width="6.88671875" style="220" customWidth="1"/>
    <col min="5166" max="5166" width="4.44140625" style="220" customWidth="1"/>
    <col min="5167" max="5167" width="3.6640625" style="220" customWidth="1"/>
    <col min="5168" max="5168" width="0.77734375" style="220" customWidth="1"/>
    <col min="5169" max="5169" width="3.33203125" style="220" customWidth="1"/>
    <col min="5170" max="5170" width="3.6640625" style="220" customWidth="1"/>
    <col min="5171" max="5171" width="3" style="220" customWidth="1"/>
    <col min="5172" max="5172" width="3.6640625" style="220" customWidth="1"/>
    <col min="5173" max="5173" width="3.109375" style="220" customWidth="1"/>
    <col min="5174" max="5174" width="1.88671875" style="220" customWidth="1"/>
    <col min="5175" max="5176" width="2.21875" style="220" customWidth="1"/>
    <col min="5177" max="5177" width="7.21875" style="220" customWidth="1"/>
    <col min="5178" max="5412" width="8.88671875" style="220"/>
    <col min="5413" max="5413" width="2.44140625" style="220" customWidth="1"/>
    <col min="5414" max="5414" width="2.33203125" style="220" customWidth="1"/>
    <col min="5415" max="5415" width="1.109375" style="220" customWidth="1"/>
    <col min="5416" max="5416" width="22.6640625" style="220" customWidth="1"/>
    <col min="5417" max="5417" width="1.21875" style="220" customWidth="1"/>
    <col min="5418" max="5419" width="11.77734375" style="220" customWidth="1"/>
    <col min="5420" max="5420" width="1.77734375" style="220" customWidth="1"/>
    <col min="5421" max="5421" width="6.88671875" style="220" customWidth="1"/>
    <col min="5422" max="5422" width="4.44140625" style="220" customWidth="1"/>
    <col min="5423" max="5423" width="3.6640625" style="220" customWidth="1"/>
    <col min="5424" max="5424" width="0.77734375" style="220" customWidth="1"/>
    <col min="5425" max="5425" width="3.33203125" style="220" customWidth="1"/>
    <col min="5426" max="5426" width="3.6640625" style="220" customWidth="1"/>
    <col min="5427" max="5427" width="3" style="220" customWidth="1"/>
    <col min="5428" max="5428" width="3.6640625" style="220" customWidth="1"/>
    <col min="5429" max="5429" width="3.109375" style="220" customWidth="1"/>
    <col min="5430" max="5430" width="1.88671875" style="220" customWidth="1"/>
    <col min="5431" max="5432" width="2.21875" style="220" customWidth="1"/>
    <col min="5433" max="5433" width="7.21875" style="220" customWidth="1"/>
    <col min="5434" max="5668" width="8.88671875" style="220"/>
    <col min="5669" max="5669" width="2.44140625" style="220" customWidth="1"/>
    <col min="5670" max="5670" width="2.33203125" style="220" customWidth="1"/>
    <col min="5671" max="5671" width="1.109375" style="220" customWidth="1"/>
    <col min="5672" max="5672" width="22.6640625" style="220" customWidth="1"/>
    <col min="5673" max="5673" width="1.21875" style="220" customWidth="1"/>
    <col min="5674" max="5675" width="11.77734375" style="220" customWidth="1"/>
    <col min="5676" max="5676" width="1.77734375" style="220" customWidth="1"/>
    <col min="5677" max="5677" width="6.88671875" style="220" customWidth="1"/>
    <col min="5678" max="5678" width="4.44140625" style="220" customWidth="1"/>
    <col min="5679" max="5679" width="3.6640625" style="220" customWidth="1"/>
    <col min="5680" max="5680" width="0.77734375" style="220" customWidth="1"/>
    <col min="5681" max="5681" width="3.33203125" style="220" customWidth="1"/>
    <col min="5682" max="5682" width="3.6640625" style="220" customWidth="1"/>
    <col min="5683" max="5683" width="3" style="220" customWidth="1"/>
    <col min="5684" max="5684" width="3.6640625" style="220" customWidth="1"/>
    <col min="5685" max="5685" width="3.109375" style="220" customWidth="1"/>
    <col min="5686" max="5686" width="1.88671875" style="220" customWidth="1"/>
    <col min="5687" max="5688" width="2.21875" style="220" customWidth="1"/>
    <col min="5689" max="5689" width="7.21875" style="220" customWidth="1"/>
    <col min="5690" max="5924" width="8.88671875" style="220"/>
    <col min="5925" max="5925" width="2.44140625" style="220" customWidth="1"/>
    <col min="5926" max="5926" width="2.33203125" style="220" customWidth="1"/>
    <col min="5927" max="5927" width="1.109375" style="220" customWidth="1"/>
    <col min="5928" max="5928" width="22.6640625" style="220" customWidth="1"/>
    <col min="5929" max="5929" width="1.21875" style="220" customWidth="1"/>
    <col min="5930" max="5931" width="11.77734375" style="220" customWidth="1"/>
    <col min="5932" max="5932" width="1.77734375" style="220" customWidth="1"/>
    <col min="5933" max="5933" width="6.88671875" style="220" customWidth="1"/>
    <col min="5934" max="5934" width="4.44140625" style="220" customWidth="1"/>
    <col min="5935" max="5935" width="3.6640625" style="220" customWidth="1"/>
    <col min="5936" max="5936" width="0.77734375" style="220" customWidth="1"/>
    <col min="5937" max="5937" width="3.33203125" style="220" customWidth="1"/>
    <col min="5938" max="5938" width="3.6640625" style="220" customWidth="1"/>
    <col min="5939" max="5939" width="3" style="220" customWidth="1"/>
    <col min="5940" max="5940" width="3.6640625" style="220" customWidth="1"/>
    <col min="5941" max="5941" width="3.109375" style="220" customWidth="1"/>
    <col min="5942" max="5942" width="1.88671875" style="220" customWidth="1"/>
    <col min="5943" max="5944" width="2.21875" style="220" customWidth="1"/>
    <col min="5945" max="5945" width="7.21875" style="220" customWidth="1"/>
    <col min="5946" max="6180" width="8.88671875" style="220"/>
    <col min="6181" max="6181" width="2.44140625" style="220" customWidth="1"/>
    <col min="6182" max="6182" width="2.33203125" style="220" customWidth="1"/>
    <col min="6183" max="6183" width="1.109375" style="220" customWidth="1"/>
    <col min="6184" max="6184" width="22.6640625" style="220" customWidth="1"/>
    <col min="6185" max="6185" width="1.21875" style="220" customWidth="1"/>
    <col min="6186" max="6187" width="11.77734375" style="220" customWidth="1"/>
    <col min="6188" max="6188" width="1.77734375" style="220" customWidth="1"/>
    <col min="6189" max="6189" width="6.88671875" style="220" customWidth="1"/>
    <col min="6190" max="6190" width="4.44140625" style="220" customWidth="1"/>
    <col min="6191" max="6191" width="3.6640625" style="220" customWidth="1"/>
    <col min="6192" max="6192" width="0.77734375" style="220" customWidth="1"/>
    <col min="6193" max="6193" width="3.33203125" style="220" customWidth="1"/>
    <col min="6194" max="6194" width="3.6640625" style="220" customWidth="1"/>
    <col min="6195" max="6195" width="3" style="220" customWidth="1"/>
    <col min="6196" max="6196" width="3.6640625" style="220" customWidth="1"/>
    <col min="6197" max="6197" width="3.109375" style="220" customWidth="1"/>
    <col min="6198" max="6198" width="1.88671875" style="220" customWidth="1"/>
    <col min="6199" max="6200" width="2.21875" style="220" customWidth="1"/>
    <col min="6201" max="6201" width="7.21875" style="220" customWidth="1"/>
    <col min="6202" max="6436" width="8.88671875" style="220"/>
    <col min="6437" max="6437" width="2.44140625" style="220" customWidth="1"/>
    <col min="6438" max="6438" width="2.33203125" style="220" customWidth="1"/>
    <col min="6439" max="6439" width="1.109375" style="220" customWidth="1"/>
    <col min="6440" max="6440" width="22.6640625" style="220" customWidth="1"/>
    <col min="6441" max="6441" width="1.21875" style="220" customWidth="1"/>
    <col min="6442" max="6443" width="11.77734375" style="220" customWidth="1"/>
    <col min="6444" max="6444" width="1.77734375" style="220" customWidth="1"/>
    <col min="6445" max="6445" width="6.88671875" style="220" customWidth="1"/>
    <col min="6446" max="6446" width="4.44140625" style="220" customWidth="1"/>
    <col min="6447" max="6447" width="3.6640625" style="220" customWidth="1"/>
    <col min="6448" max="6448" width="0.77734375" style="220" customWidth="1"/>
    <col min="6449" max="6449" width="3.33203125" style="220" customWidth="1"/>
    <col min="6450" max="6450" width="3.6640625" style="220" customWidth="1"/>
    <col min="6451" max="6451" width="3" style="220" customWidth="1"/>
    <col min="6452" max="6452" width="3.6640625" style="220" customWidth="1"/>
    <col min="6453" max="6453" width="3.109375" style="220" customWidth="1"/>
    <col min="6454" max="6454" width="1.88671875" style="220" customWidth="1"/>
    <col min="6455" max="6456" width="2.21875" style="220" customWidth="1"/>
    <col min="6457" max="6457" width="7.21875" style="220" customWidth="1"/>
    <col min="6458" max="6692" width="8.88671875" style="220"/>
    <col min="6693" max="6693" width="2.44140625" style="220" customWidth="1"/>
    <col min="6694" max="6694" width="2.33203125" style="220" customWidth="1"/>
    <col min="6695" max="6695" width="1.109375" style="220" customWidth="1"/>
    <col min="6696" max="6696" width="22.6640625" style="220" customWidth="1"/>
    <col min="6697" max="6697" width="1.21875" style="220" customWidth="1"/>
    <col min="6698" max="6699" width="11.77734375" style="220" customWidth="1"/>
    <col min="6700" max="6700" width="1.77734375" style="220" customWidth="1"/>
    <col min="6701" max="6701" width="6.88671875" style="220" customWidth="1"/>
    <col min="6702" max="6702" width="4.44140625" style="220" customWidth="1"/>
    <col min="6703" max="6703" width="3.6640625" style="220" customWidth="1"/>
    <col min="6704" max="6704" width="0.77734375" style="220" customWidth="1"/>
    <col min="6705" max="6705" width="3.33203125" style="220" customWidth="1"/>
    <col min="6706" max="6706" width="3.6640625" style="220" customWidth="1"/>
    <col min="6707" max="6707" width="3" style="220" customWidth="1"/>
    <col min="6708" max="6708" width="3.6640625" style="220" customWidth="1"/>
    <col min="6709" max="6709" width="3.109375" style="220" customWidth="1"/>
    <col min="6710" max="6710" width="1.88671875" style="220" customWidth="1"/>
    <col min="6711" max="6712" width="2.21875" style="220" customWidth="1"/>
    <col min="6713" max="6713" width="7.21875" style="220" customWidth="1"/>
    <col min="6714" max="6948" width="8.88671875" style="220"/>
    <col min="6949" max="6949" width="2.44140625" style="220" customWidth="1"/>
    <col min="6950" max="6950" width="2.33203125" style="220" customWidth="1"/>
    <col min="6951" max="6951" width="1.109375" style="220" customWidth="1"/>
    <col min="6952" max="6952" width="22.6640625" style="220" customWidth="1"/>
    <col min="6953" max="6953" width="1.21875" style="220" customWidth="1"/>
    <col min="6954" max="6955" width="11.77734375" style="220" customWidth="1"/>
    <col min="6956" max="6956" width="1.77734375" style="220" customWidth="1"/>
    <col min="6957" max="6957" width="6.88671875" style="220" customWidth="1"/>
    <col min="6958" max="6958" width="4.44140625" style="220" customWidth="1"/>
    <col min="6959" max="6959" width="3.6640625" style="220" customWidth="1"/>
    <col min="6960" max="6960" width="0.77734375" style="220" customWidth="1"/>
    <col min="6961" max="6961" width="3.33203125" style="220" customWidth="1"/>
    <col min="6962" max="6962" width="3.6640625" style="220" customWidth="1"/>
    <col min="6963" max="6963" width="3" style="220" customWidth="1"/>
    <col min="6964" max="6964" width="3.6640625" style="220" customWidth="1"/>
    <col min="6965" max="6965" width="3.109375" style="220" customWidth="1"/>
    <col min="6966" max="6966" width="1.88671875" style="220" customWidth="1"/>
    <col min="6967" max="6968" width="2.21875" style="220" customWidth="1"/>
    <col min="6969" max="6969" width="7.21875" style="220" customWidth="1"/>
    <col min="6970" max="7204" width="8.88671875" style="220"/>
    <col min="7205" max="7205" width="2.44140625" style="220" customWidth="1"/>
    <col min="7206" max="7206" width="2.33203125" style="220" customWidth="1"/>
    <col min="7207" max="7207" width="1.109375" style="220" customWidth="1"/>
    <col min="7208" max="7208" width="22.6640625" style="220" customWidth="1"/>
    <col min="7209" max="7209" width="1.21875" style="220" customWidth="1"/>
    <col min="7210" max="7211" width="11.77734375" style="220" customWidth="1"/>
    <col min="7212" max="7212" width="1.77734375" style="220" customWidth="1"/>
    <col min="7213" max="7213" width="6.88671875" style="220" customWidth="1"/>
    <col min="7214" max="7214" width="4.44140625" style="220" customWidth="1"/>
    <col min="7215" max="7215" width="3.6640625" style="220" customWidth="1"/>
    <col min="7216" max="7216" width="0.77734375" style="220" customWidth="1"/>
    <col min="7217" max="7217" width="3.33203125" style="220" customWidth="1"/>
    <col min="7218" max="7218" width="3.6640625" style="220" customWidth="1"/>
    <col min="7219" max="7219" width="3" style="220" customWidth="1"/>
    <col min="7220" max="7220" width="3.6640625" style="220" customWidth="1"/>
    <col min="7221" max="7221" width="3.109375" style="220" customWidth="1"/>
    <col min="7222" max="7222" width="1.88671875" style="220" customWidth="1"/>
    <col min="7223" max="7224" width="2.21875" style="220" customWidth="1"/>
    <col min="7225" max="7225" width="7.21875" style="220" customWidth="1"/>
    <col min="7226" max="7460" width="8.88671875" style="220"/>
    <col min="7461" max="7461" width="2.44140625" style="220" customWidth="1"/>
    <col min="7462" max="7462" width="2.33203125" style="220" customWidth="1"/>
    <col min="7463" max="7463" width="1.109375" style="220" customWidth="1"/>
    <col min="7464" max="7464" width="22.6640625" style="220" customWidth="1"/>
    <col min="7465" max="7465" width="1.21875" style="220" customWidth="1"/>
    <col min="7466" max="7467" width="11.77734375" style="220" customWidth="1"/>
    <col min="7468" max="7468" width="1.77734375" style="220" customWidth="1"/>
    <col min="7469" max="7469" width="6.88671875" style="220" customWidth="1"/>
    <col min="7470" max="7470" width="4.44140625" style="220" customWidth="1"/>
    <col min="7471" max="7471" width="3.6640625" style="220" customWidth="1"/>
    <col min="7472" max="7472" width="0.77734375" style="220" customWidth="1"/>
    <col min="7473" max="7473" width="3.33203125" style="220" customWidth="1"/>
    <col min="7474" max="7474" width="3.6640625" style="220" customWidth="1"/>
    <col min="7475" max="7475" width="3" style="220" customWidth="1"/>
    <col min="7476" max="7476" width="3.6640625" style="220" customWidth="1"/>
    <col min="7477" max="7477" width="3.109375" style="220" customWidth="1"/>
    <col min="7478" max="7478" width="1.88671875" style="220" customWidth="1"/>
    <col min="7479" max="7480" width="2.21875" style="220" customWidth="1"/>
    <col min="7481" max="7481" width="7.21875" style="220" customWidth="1"/>
    <col min="7482" max="7716" width="8.88671875" style="220"/>
    <col min="7717" max="7717" width="2.44140625" style="220" customWidth="1"/>
    <col min="7718" max="7718" width="2.33203125" style="220" customWidth="1"/>
    <col min="7719" max="7719" width="1.109375" style="220" customWidth="1"/>
    <col min="7720" max="7720" width="22.6640625" style="220" customWidth="1"/>
    <col min="7721" max="7721" width="1.21875" style="220" customWidth="1"/>
    <col min="7722" max="7723" width="11.77734375" style="220" customWidth="1"/>
    <col min="7724" max="7724" width="1.77734375" style="220" customWidth="1"/>
    <col min="7725" max="7725" width="6.88671875" style="220" customWidth="1"/>
    <col min="7726" max="7726" width="4.44140625" style="220" customWidth="1"/>
    <col min="7727" max="7727" width="3.6640625" style="220" customWidth="1"/>
    <col min="7728" max="7728" width="0.77734375" style="220" customWidth="1"/>
    <col min="7729" max="7729" width="3.33203125" style="220" customWidth="1"/>
    <col min="7730" max="7730" width="3.6640625" style="220" customWidth="1"/>
    <col min="7731" max="7731" width="3" style="220" customWidth="1"/>
    <col min="7732" max="7732" width="3.6640625" style="220" customWidth="1"/>
    <col min="7733" max="7733" width="3.109375" style="220" customWidth="1"/>
    <col min="7734" max="7734" width="1.88671875" style="220" customWidth="1"/>
    <col min="7735" max="7736" width="2.21875" style="220" customWidth="1"/>
    <col min="7737" max="7737" width="7.21875" style="220" customWidth="1"/>
    <col min="7738" max="7972" width="8.88671875" style="220"/>
    <col min="7973" max="7973" width="2.44140625" style="220" customWidth="1"/>
    <col min="7974" max="7974" width="2.33203125" style="220" customWidth="1"/>
    <col min="7975" max="7975" width="1.109375" style="220" customWidth="1"/>
    <col min="7976" max="7976" width="22.6640625" style="220" customWidth="1"/>
    <col min="7977" max="7977" width="1.21875" style="220" customWidth="1"/>
    <col min="7978" max="7979" width="11.77734375" style="220" customWidth="1"/>
    <col min="7980" max="7980" width="1.77734375" style="220" customWidth="1"/>
    <col min="7981" max="7981" width="6.88671875" style="220" customWidth="1"/>
    <col min="7982" max="7982" width="4.44140625" style="220" customWidth="1"/>
    <col min="7983" max="7983" width="3.6640625" style="220" customWidth="1"/>
    <col min="7984" max="7984" width="0.77734375" style="220" customWidth="1"/>
    <col min="7985" max="7985" width="3.33203125" style="220" customWidth="1"/>
    <col min="7986" max="7986" width="3.6640625" style="220" customWidth="1"/>
    <col min="7987" max="7987" width="3" style="220" customWidth="1"/>
    <col min="7988" max="7988" width="3.6640625" style="220" customWidth="1"/>
    <col min="7989" max="7989" width="3.109375" style="220" customWidth="1"/>
    <col min="7990" max="7990" width="1.88671875" style="220" customWidth="1"/>
    <col min="7991" max="7992" width="2.21875" style="220" customWidth="1"/>
    <col min="7993" max="7993" width="7.21875" style="220" customWidth="1"/>
    <col min="7994" max="8228" width="8.88671875" style="220"/>
    <col min="8229" max="8229" width="2.44140625" style="220" customWidth="1"/>
    <col min="8230" max="8230" width="2.33203125" style="220" customWidth="1"/>
    <col min="8231" max="8231" width="1.109375" style="220" customWidth="1"/>
    <col min="8232" max="8232" width="22.6640625" style="220" customWidth="1"/>
    <col min="8233" max="8233" width="1.21875" style="220" customWidth="1"/>
    <col min="8234" max="8235" width="11.77734375" style="220" customWidth="1"/>
    <col min="8236" max="8236" width="1.77734375" style="220" customWidth="1"/>
    <col min="8237" max="8237" width="6.88671875" style="220" customWidth="1"/>
    <col min="8238" max="8238" width="4.44140625" style="220" customWidth="1"/>
    <col min="8239" max="8239" width="3.6640625" style="220" customWidth="1"/>
    <col min="8240" max="8240" width="0.77734375" style="220" customWidth="1"/>
    <col min="8241" max="8241" width="3.33203125" style="220" customWidth="1"/>
    <col min="8242" max="8242" width="3.6640625" style="220" customWidth="1"/>
    <col min="8243" max="8243" width="3" style="220" customWidth="1"/>
    <col min="8244" max="8244" width="3.6640625" style="220" customWidth="1"/>
    <col min="8245" max="8245" width="3.109375" style="220" customWidth="1"/>
    <col min="8246" max="8246" width="1.88671875" style="220" customWidth="1"/>
    <col min="8247" max="8248" width="2.21875" style="220" customWidth="1"/>
    <col min="8249" max="8249" width="7.21875" style="220" customWidth="1"/>
    <col min="8250" max="8484" width="8.88671875" style="220"/>
    <col min="8485" max="8485" width="2.44140625" style="220" customWidth="1"/>
    <col min="8486" max="8486" width="2.33203125" style="220" customWidth="1"/>
    <col min="8487" max="8487" width="1.109375" style="220" customWidth="1"/>
    <col min="8488" max="8488" width="22.6640625" style="220" customWidth="1"/>
    <col min="8489" max="8489" width="1.21875" style="220" customWidth="1"/>
    <col min="8490" max="8491" width="11.77734375" style="220" customWidth="1"/>
    <col min="8492" max="8492" width="1.77734375" style="220" customWidth="1"/>
    <col min="8493" max="8493" width="6.88671875" style="220" customWidth="1"/>
    <col min="8494" max="8494" width="4.44140625" style="220" customWidth="1"/>
    <col min="8495" max="8495" width="3.6640625" style="220" customWidth="1"/>
    <col min="8496" max="8496" width="0.77734375" style="220" customWidth="1"/>
    <col min="8497" max="8497" width="3.33203125" style="220" customWidth="1"/>
    <col min="8498" max="8498" width="3.6640625" style="220" customWidth="1"/>
    <col min="8499" max="8499" width="3" style="220" customWidth="1"/>
    <col min="8500" max="8500" width="3.6640625" style="220" customWidth="1"/>
    <col min="8501" max="8501" width="3.109375" style="220" customWidth="1"/>
    <col min="8502" max="8502" width="1.88671875" style="220" customWidth="1"/>
    <col min="8503" max="8504" width="2.21875" style="220" customWidth="1"/>
    <col min="8505" max="8505" width="7.21875" style="220" customWidth="1"/>
    <col min="8506" max="8740" width="8.88671875" style="220"/>
    <col min="8741" max="8741" width="2.44140625" style="220" customWidth="1"/>
    <col min="8742" max="8742" width="2.33203125" style="220" customWidth="1"/>
    <col min="8743" max="8743" width="1.109375" style="220" customWidth="1"/>
    <col min="8744" max="8744" width="22.6640625" style="220" customWidth="1"/>
    <col min="8745" max="8745" width="1.21875" style="220" customWidth="1"/>
    <col min="8746" max="8747" width="11.77734375" style="220" customWidth="1"/>
    <col min="8748" max="8748" width="1.77734375" style="220" customWidth="1"/>
    <col min="8749" max="8749" width="6.88671875" style="220" customWidth="1"/>
    <col min="8750" max="8750" width="4.44140625" style="220" customWidth="1"/>
    <col min="8751" max="8751" width="3.6640625" style="220" customWidth="1"/>
    <col min="8752" max="8752" width="0.77734375" style="220" customWidth="1"/>
    <col min="8753" max="8753" width="3.33203125" style="220" customWidth="1"/>
    <col min="8754" max="8754" width="3.6640625" style="220" customWidth="1"/>
    <col min="8755" max="8755" width="3" style="220" customWidth="1"/>
    <col min="8756" max="8756" width="3.6640625" style="220" customWidth="1"/>
    <col min="8757" max="8757" width="3.109375" style="220" customWidth="1"/>
    <col min="8758" max="8758" width="1.88671875" style="220" customWidth="1"/>
    <col min="8759" max="8760" width="2.21875" style="220" customWidth="1"/>
    <col min="8761" max="8761" width="7.21875" style="220" customWidth="1"/>
    <col min="8762" max="8996" width="8.88671875" style="220"/>
    <col min="8997" max="8997" width="2.44140625" style="220" customWidth="1"/>
    <col min="8998" max="8998" width="2.33203125" style="220" customWidth="1"/>
    <col min="8999" max="8999" width="1.109375" style="220" customWidth="1"/>
    <col min="9000" max="9000" width="22.6640625" style="220" customWidth="1"/>
    <col min="9001" max="9001" width="1.21875" style="220" customWidth="1"/>
    <col min="9002" max="9003" width="11.77734375" style="220" customWidth="1"/>
    <col min="9004" max="9004" width="1.77734375" style="220" customWidth="1"/>
    <col min="9005" max="9005" width="6.88671875" style="220" customWidth="1"/>
    <col min="9006" max="9006" width="4.44140625" style="220" customWidth="1"/>
    <col min="9007" max="9007" width="3.6640625" style="220" customWidth="1"/>
    <col min="9008" max="9008" width="0.77734375" style="220" customWidth="1"/>
    <col min="9009" max="9009" width="3.33203125" style="220" customWidth="1"/>
    <col min="9010" max="9010" width="3.6640625" style="220" customWidth="1"/>
    <col min="9011" max="9011" width="3" style="220" customWidth="1"/>
    <col min="9012" max="9012" width="3.6640625" style="220" customWidth="1"/>
    <col min="9013" max="9013" width="3.109375" style="220" customWidth="1"/>
    <col min="9014" max="9014" width="1.88671875" style="220" customWidth="1"/>
    <col min="9015" max="9016" width="2.21875" style="220" customWidth="1"/>
    <col min="9017" max="9017" width="7.21875" style="220" customWidth="1"/>
    <col min="9018" max="9252" width="8.88671875" style="220"/>
    <col min="9253" max="9253" width="2.44140625" style="220" customWidth="1"/>
    <col min="9254" max="9254" width="2.33203125" style="220" customWidth="1"/>
    <col min="9255" max="9255" width="1.109375" style="220" customWidth="1"/>
    <col min="9256" max="9256" width="22.6640625" style="220" customWidth="1"/>
    <col min="9257" max="9257" width="1.21875" style="220" customWidth="1"/>
    <col min="9258" max="9259" width="11.77734375" style="220" customWidth="1"/>
    <col min="9260" max="9260" width="1.77734375" style="220" customWidth="1"/>
    <col min="9261" max="9261" width="6.88671875" style="220" customWidth="1"/>
    <col min="9262" max="9262" width="4.44140625" style="220" customWidth="1"/>
    <col min="9263" max="9263" width="3.6640625" style="220" customWidth="1"/>
    <col min="9264" max="9264" width="0.77734375" style="220" customWidth="1"/>
    <col min="9265" max="9265" width="3.33203125" style="220" customWidth="1"/>
    <col min="9266" max="9266" width="3.6640625" style="220" customWidth="1"/>
    <col min="9267" max="9267" width="3" style="220" customWidth="1"/>
    <col min="9268" max="9268" width="3.6640625" style="220" customWidth="1"/>
    <col min="9269" max="9269" width="3.109375" style="220" customWidth="1"/>
    <col min="9270" max="9270" width="1.88671875" style="220" customWidth="1"/>
    <col min="9271" max="9272" width="2.21875" style="220" customWidth="1"/>
    <col min="9273" max="9273" width="7.21875" style="220" customWidth="1"/>
    <col min="9274" max="9508" width="8.88671875" style="220"/>
    <col min="9509" max="9509" width="2.44140625" style="220" customWidth="1"/>
    <col min="9510" max="9510" width="2.33203125" style="220" customWidth="1"/>
    <col min="9511" max="9511" width="1.109375" style="220" customWidth="1"/>
    <col min="9512" max="9512" width="22.6640625" style="220" customWidth="1"/>
    <col min="9513" max="9513" width="1.21875" style="220" customWidth="1"/>
    <col min="9514" max="9515" width="11.77734375" style="220" customWidth="1"/>
    <col min="9516" max="9516" width="1.77734375" style="220" customWidth="1"/>
    <col min="9517" max="9517" width="6.88671875" style="220" customWidth="1"/>
    <col min="9518" max="9518" width="4.44140625" style="220" customWidth="1"/>
    <col min="9519" max="9519" width="3.6640625" style="220" customWidth="1"/>
    <col min="9520" max="9520" width="0.77734375" style="220" customWidth="1"/>
    <col min="9521" max="9521" width="3.33203125" style="220" customWidth="1"/>
    <col min="9522" max="9522" width="3.6640625" style="220" customWidth="1"/>
    <col min="9523" max="9523" width="3" style="220" customWidth="1"/>
    <col min="9524" max="9524" width="3.6640625" style="220" customWidth="1"/>
    <col min="9525" max="9525" width="3.109375" style="220" customWidth="1"/>
    <col min="9526" max="9526" width="1.88671875" style="220" customWidth="1"/>
    <col min="9527" max="9528" width="2.21875" style="220" customWidth="1"/>
    <col min="9529" max="9529" width="7.21875" style="220" customWidth="1"/>
    <col min="9530" max="9764" width="8.88671875" style="220"/>
    <col min="9765" max="9765" width="2.44140625" style="220" customWidth="1"/>
    <col min="9766" max="9766" width="2.33203125" style="220" customWidth="1"/>
    <col min="9767" max="9767" width="1.109375" style="220" customWidth="1"/>
    <col min="9768" max="9768" width="22.6640625" style="220" customWidth="1"/>
    <col min="9769" max="9769" width="1.21875" style="220" customWidth="1"/>
    <col min="9770" max="9771" width="11.77734375" style="220" customWidth="1"/>
    <col min="9772" max="9772" width="1.77734375" style="220" customWidth="1"/>
    <col min="9773" max="9773" width="6.88671875" style="220" customWidth="1"/>
    <col min="9774" max="9774" width="4.44140625" style="220" customWidth="1"/>
    <col min="9775" max="9775" width="3.6640625" style="220" customWidth="1"/>
    <col min="9776" max="9776" width="0.77734375" style="220" customWidth="1"/>
    <col min="9777" max="9777" width="3.33203125" style="220" customWidth="1"/>
    <col min="9778" max="9778" width="3.6640625" style="220" customWidth="1"/>
    <col min="9779" max="9779" width="3" style="220" customWidth="1"/>
    <col min="9780" max="9780" width="3.6640625" style="220" customWidth="1"/>
    <col min="9781" max="9781" width="3.109375" style="220" customWidth="1"/>
    <col min="9782" max="9782" width="1.88671875" style="220" customWidth="1"/>
    <col min="9783" max="9784" width="2.21875" style="220" customWidth="1"/>
    <col min="9785" max="9785" width="7.21875" style="220" customWidth="1"/>
    <col min="9786" max="10020" width="8.88671875" style="220"/>
    <col min="10021" max="10021" width="2.44140625" style="220" customWidth="1"/>
    <col min="10022" max="10022" width="2.33203125" style="220" customWidth="1"/>
    <col min="10023" max="10023" width="1.109375" style="220" customWidth="1"/>
    <col min="10024" max="10024" width="22.6640625" style="220" customWidth="1"/>
    <col min="10025" max="10025" width="1.21875" style="220" customWidth="1"/>
    <col min="10026" max="10027" width="11.77734375" style="220" customWidth="1"/>
    <col min="10028" max="10028" width="1.77734375" style="220" customWidth="1"/>
    <col min="10029" max="10029" width="6.88671875" style="220" customWidth="1"/>
    <col min="10030" max="10030" width="4.44140625" style="220" customWidth="1"/>
    <col min="10031" max="10031" width="3.6640625" style="220" customWidth="1"/>
    <col min="10032" max="10032" width="0.77734375" style="220" customWidth="1"/>
    <col min="10033" max="10033" width="3.33203125" style="220" customWidth="1"/>
    <col min="10034" max="10034" width="3.6640625" style="220" customWidth="1"/>
    <col min="10035" max="10035" width="3" style="220" customWidth="1"/>
    <col min="10036" max="10036" width="3.6640625" style="220" customWidth="1"/>
    <col min="10037" max="10037" width="3.109375" style="220" customWidth="1"/>
    <col min="10038" max="10038" width="1.88671875" style="220" customWidth="1"/>
    <col min="10039" max="10040" width="2.21875" style="220" customWidth="1"/>
    <col min="10041" max="10041" width="7.21875" style="220" customWidth="1"/>
    <col min="10042" max="10276" width="8.88671875" style="220"/>
    <col min="10277" max="10277" width="2.44140625" style="220" customWidth="1"/>
    <col min="10278" max="10278" width="2.33203125" style="220" customWidth="1"/>
    <col min="10279" max="10279" width="1.109375" style="220" customWidth="1"/>
    <col min="10280" max="10280" width="22.6640625" style="220" customWidth="1"/>
    <col min="10281" max="10281" width="1.21875" style="220" customWidth="1"/>
    <col min="10282" max="10283" width="11.77734375" style="220" customWidth="1"/>
    <col min="10284" max="10284" width="1.77734375" style="220" customWidth="1"/>
    <col min="10285" max="10285" width="6.88671875" style="220" customWidth="1"/>
    <col min="10286" max="10286" width="4.44140625" style="220" customWidth="1"/>
    <col min="10287" max="10287" width="3.6640625" style="220" customWidth="1"/>
    <col min="10288" max="10288" width="0.77734375" style="220" customWidth="1"/>
    <col min="10289" max="10289" width="3.33203125" style="220" customWidth="1"/>
    <col min="10290" max="10290" width="3.6640625" style="220" customWidth="1"/>
    <col min="10291" max="10291" width="3" style="220" customWidth="1"/>
    <col min="10292" max="10292" width="3.6640625" style="220" customWidth="1"/>
    <col min="10293" max="10293" width="3.109375" style="220" customWidth="1"/>
    <col min="10294" max="10294" width="1.88671875" style="220" customWidth="1"/>
    <col min="10295" max="10296" width="2.21875" style="220" customWidth="1"/>
    <col min="10297" max="10297" width="7.21875" style="220" customWidth="1"/>
    <col min="10298" max="10532" width="8.88671875" style="220"/>
    <col min="10533" max="10533" width="2.44140625" style="220" customWidth="1"/>
    <col min="10534" max="10534" width="2.33203125" style="220" customWidth="1"/>
    <col min="10535" max="10535" width="1.109375" style="220" customWidth="1"/>
    <col min="10536" max="10536" width="22.6640625" style="220" customWidth="1"/>
    <col min="10537" max="10537" width="1.21875" style="220" customWidth="1"/>
    <col min="10538" max="10539" width="11.77734375" style="220" customWidth="1"/>
    <col min="10540" max="10540" width="1.77734375" style="220" customWidth="1"/>
    <col min="10541" max="10541" width="6.88671875" style="220" customWidth="1"/>
    <col min="10542" max="10542" width="4.44140625" style="220" customWidth="1"/>
    <col min="10543" max="10543" width="3.6640625" style="220" customWidth="1"/>
    <col min="10544" max="10544" width="0.77734375" style="220" customWidth="1"/>
    <col min="10545" max="10545" width="3.33203125" style="220" customWidth="1"/>
    <col min="10546" max="10546" width="3.6640625" style="220" customWidth="1"/>
    <col min="10547" max="10547" width="3" style="220" customWidth="1"/>
    <col min="10548" max="10548" width="3.6640625" style="220" customWidth="1"/>
    <col min="10549" max="10549" width="3.109375" style="220" customWidth="1"/>
    <col min="10550" max="10550" width="1.88671875" style="220" customWidth="1"/>
    <col min="10551" max="10552" width="2.21875" style="220" customWidth="1"/>
    <col min="10553" max="10553" width="7.21875" style="220" customWidth="1"/>
    <col min="10554" max="10788" width="8.88671875" style="220"/>
    <col min="10789" max="10789" width="2.44140625" style="220" customWidth="1"/>
    <col min="10790" max="10790" width="2.33203125" style="220" customWidth="1"/>
    <col min="10791" max="10791" width="1.109375" style="220" customWidth="1"/>
    <col min="10792" max="10792" width="22.6640625" style="220" customWidth="1"/>
    <col min="10793" max="10793" width="1.21875" style="220" customWidth="1"/>
    <col min="10794" max="10795" width="11.77734375" style="220" customWidth="1"/>
    <col min="10796" max="10796" width="1.77734375" style="220" customWidth="1"/>
    <col min="10797" max="10797" width="6.88671875" style="220" customWidth="1"/>
    <col min="10798" max="10798" width="4.44140625" style="220" customWidth="1"/>
    <col min="10799" max="10799" width="3.6640625" style="220" customWidth="1"/>
    <col min="10800" max="10800" width="0.77734375" style="220" customWidth="1"/>
    <col min="10801" max="10801" width="3.33203125" style="220" customWidth="1"/>
    <col min="10802" max="10802" width="3.6640625" style="220" customWidth="1"/>
    <col min="10803" max="10803" width="3" style="220" customWidth="1"/>
    <col min="10804" max="10804" width="3.6640625" style="220" customWidth="1"/>
    <col min="10805" max="10805" width="3.109375" style="220" customWidth="1"/>
    <col min="10806" max="10806" width="1.88671875" style="220" customWidth="1"/>
    <col min="10807" max="10808" width="2.21875" style="220" customWidth="1"/>
    <col min="10809" max="10809" width="7.21875" style="220" customWidth="1"/>
    <col min="10810" max="11044" width="8.88671875" style="220"/>
    <col min="11045" max="11045" width="2.44140625" style="220" customWidth="1"/>
    <col min="11046" max="11046" width="2.33203125" style="220" customWidth="1"/>
    <col min="11047" max="11047" width="1.109375" style="220" customWidth="1"/>
    <col min="11048" max="11048" width="22.6640625" style="220" customWidth="1"/>
    <col min="11049" max="11049" width="1.21875" style="220" customWidth="1"/>
    <col min="11050" max="11051" width="11.77734375" style="220" customWidth="1"/>
    <col min="11052" max="11052" width="1.77734375" style="220" customWidth="1"/>
    <col min="11053" max="11053" width="6.88671875" style="220" customWidth="1"/>
    <col min="11054" max="11054" width="4.44140625" style="220" customWidth="1"/>
    <col min="11055" max="11055" width="3.6640625" style="220" customWidth="1"/>
    <col min="11056" max="11056" width="0.77734375" style="220" customWidth="1"/>
    <col min="11057" max="11057" width="3.33203125" style="220" customWidth="1"/>
    <col min="11058" max="11058" width="3.6640625" style="220" customWidth="1"/>
    <col min="11059" max="11059" width="3" style="220" customWidth="1"/>
    <col min="11060" max="11060" width="3.6640625" style="220" customWidth="1"/>
    <col min="11061" max="11061" width="3.109375" style="220" customWidth="1"/>
    <col min="11062" max="11062" width="1.88671875" style="220" customWidth="1"/>
    <col min="11063" max="11064" width="2.21875" style="220" customWidth="1"/>
    <col min="11065" max="11065" width="7.21875" style="220" customWidth="1"/>
    <col min="11066" max="11300" width="8.88671875" style="220"/>
    <col min="11301" max="11301" width="2.44140625" style="220" customWidth="1"/>
    <col min="11302" max="11302" width="2.33203125" style="220" customWidth="1"/>
    <col min="11303" max="11303" width="1.109375" style="220" customWidth="1"/>
    <col min="11304" max="11304" width="22.6640625" style="220" customWidth="1"/>
    <col min="11305" max="11305" width="1.21875" style="220" customWidth="1"/>
    <col min="11306" max="11307" width="11.77734375" style="220" customWidth="1"/>
    <col min="11308" max="11308" width="1.77734375" style="220" customWidth="1"/>
    <col min="11309" max="11309" width="6.88671875" style="220" customWidth="1"/>
    <col min="11310" max="11310" width="4.44140625" style="220" customWidth="1"/>
    <col min="11311" max="11311" width="3.6640625" style="220" customWidth="1"/>
    <col min="11312" max="11312" width="0.77734375" style="220" customWidth="1"/>
    <col min="11313" max="11313" width="3.33203125" style="220" customWidth="1"/>
    <col min="11314" max="11314" width="3.6640625" style="220" customWidth="1"/>
    <col min="11315" max="11315" width="3" style="220" customWidth="1"/>
    <col min="11316" max="11316" width="3.6640625" style="220" customWidth="1"/>
    <col min="11317" max="11317" width="3.109375" style="220" customWidth="1"/>
    <col min="11318" max="11318" width="1.88671875" style="220" customWidth="1"/>
    <col min="11319" max="11320" width="2.21875" style="220" customWidth="1"/>
    <col min="11321" max="11321" width="7.21875" style="220" customWidth="1"/>
    <col min="11322" max="11556" width="8.88671875" style="220"/>
    <col min="11557" max="11557" width="2.44140625" style="220" customWidth="1"/>
    <col min="11558" max="11558" width="2.33203125" style="220" customWidth="1"/>
    <col min="11559" max="11559" width="1.109375" style="220" customWidth="1"/>
    <col min="11560" max="11560" width="22.6640625" style="220" customWidth="1"/>
    <col min="11561" max="11561" width="1.21875" style="220" customWidth="1"/>
    <col min="11562" max="11563" width="11.77734375" style="220" customWidth="1"/>
    <col min="11564" max="11564" width="1.77734375" style="220" customWidth="1"/>
    <col min="11565" max="11565" width="6.88671875" style="220" customWidth="1"/>
    <col min="11566" max="11566" width="4.44140625" style="220" customWidth="1"/>
    <col min="11567" max="11567" width="3.6640625" style="220" customWidth="1"/>
    <col min="11568" max="11568" width="0.77734375" style="220" customWidth="1"/>
    <col min="11569" max="11569" width="3.33203125" style="220" customWidth="1"/>
    <col min="11570" max="11570" width="3.6640625" style="220" customWidth="1"/>
    <col min="11571" max="11571" width="3" style="220" customWidth="1"/>
    <col min="11572" max="11572" width="3.6640625" style="220" customWidth="1"/>
    <col min="11573" max="11573" width="3.109375" style="220" customWidth="1"/>
    <col min="11574" max="11574" width="1.88671875" style="220" customWidth="1"/>
    <col min="11575" max="11576" width="2.21875" style="220" customWidth="1"/>
    <col min="11577" max="11577" width="7.21875" style="220" customWidth="1"/>
    <col min="11578" max="11812" width="8.88671875" style="220"/>
    <col min="11813" max="11813" width="2.44140625" style="220" customWidth="1"/>
    <col min="11814" max="11814" width="2.33203125" style="220" customWidth="1"/>
    <col min="11815" max="11815" width="1.109375" style="220" customWidth="1"/>
    <col min="11816" max="11816" width="22.6640625" style="220" customWidth="1"/>
    <col min="11817" max="11817" width="1.21875" style="220" customWidth="1"/>
    <col min="11818" max="11819" width="11.77734375" style="220" customWidth="1"/>
    <col min="11820" max="11820" width="1.77734375" style="220" customWidth="1"/>
    <col min="11821" max="11821" width="6.88671875" style="220" customWidth="1"/>
    <col min="11822" max="11822" width="4.44140625" style="220" customWidth="1"/>
    <col min="11823" max="11823" width="3.6640625" style="220" customWidth="1"/>
    <col min="11824" max="11824" width="0.77734375" style="220" customWidth="1"/>
    <col min="11825" max="11825" width="3.33203125" style="220" customWidth="1"/>
    <col min="11826" max="11826" width="3.6640625" style="220" customWidth="1"/>
    <col min="11827" max="11827" width="3" style="220" customWidth="1"/>
    <col min="11828" max="11828" width="3.6640625" style="220" customWidth="1"/>
    <col min="11829" max="11829" width="3.109375" style="220" customWidth="1"/>
    <col min="11830" max="11830" width="1.88671875" style="220" customWidth="1"/>
    <col min="11831" max="11832" width="2.21875" style="220" customWidth="1"/>
    <col min="11833" max="11833" width="7.21875" style="220" customWidth="1"/>
    <col min="11834" max="12068" width="8.88671875" style="220"/>
    <col min="12069" max="12069" width="2.44140625" style="220" customWidth="1"/>
    <col min="12070" max="12070" width="2.33203125" style="220" customWidth="1"/>
    <col min="12071" max="12071" width="1.109375" style="220" customWidth="1"/>
    <col min="12072" max="12072" width="22.6640625" style="220" customWidth="1"/>
    <col min="12073" max="12073" width="1.21875" style="220" customWidth="1"/>
    <col min="12074" max="12075" width="11.77734375" style="220" customWidth="1"/>
    <col min="12076" max="12076" width="1.77734375" style="220" customWidth="1"/>
    <col min="12077" max="12077" width="6.88671875" style="220" customWidth="1"/>
    <col min="12078" max="12078" width="4.44140625" style="220" customWidth="1"/>
    <col min="12079" max="12079" width="3.6640625" style="220" customWidth="1"/>
    <col min="12080" max="12080" width="0.77734375" style="220" customWidth="1"/>
    <col min="12081" max="12081" width="3.33203125" style="220" customWidth="1"/>
    <col min="12082" max="12082" width="3.6640625" style="220" customWidth="1"/>
    <col min="12083" max="12083" width="3" style="220" customWidth="1"/>
    <col min="12084" max="12084" width="3.6640625" style="220" customWidth="1"/>
    <col min="12085" max="12085" width="3.109375" style="220" customWidth="1"/>
    <col min="12086" max="12086" width="1.88671875" style="220" customWidth="1"/>
    <col min="12087" max="12088" width="2.21875" style="220" customWidth="1"/>
    <col min="12089" max="12089" width="7.21875" style="220" customWidth="1"/>
    <col min="12090" max="12324" width="8.88671875" style="220"/>
    <col min="12325" max="12325" width="2.44140625" style="220" customWidth="1"/>
    <col min="12326" max="12326" width="2.33203125" style="220" customWidth="1"/>
    <col min="12327" max="12327" width="1.109375" style="220" customWidth="1"/>
    <col min="12328" max="12328" width="22.6640625" style="220" customWidth="1"/>
    <col min="12329" max="12329" width="1.21875" style="220" customWidth="1"/>
    <col min="12330" max="12331" width="11.77734375" style="220" customWidth="1"/>
    <col min="12332" max="12332" width="1.77734375" style="220" customWidth="1"/>
    <col min="12333" max="12333" width="6.88671875" style="220" customWidth="1"/>
    <col min="12334" max="12334" width="4.44140625" style="220" customWidth="1"/>
    <col min="12335" max="12335" width="3.6640625" style="220" customWidth="1"/>
    <col min="12336" max="12336" width="0.77734375" style="220" customWidth="1"/>
    <col min="12337" max="12337" width="3.33203125" style="220" customWidth="1"/>
    <col min="12338" max="12338" width="3.6640625" style="220" customWidth="1"/>
    <col min="12339" max="12339" width="3" style="220" customWidth="1"/>
    <col min="12340" max="12340" width="3.6640625" style="220" customWidth="1"/>
    <col min="12341" max="12341" width="3.109375" style="220" customWidth="1"/>
    <col min="12342" max="12342" width="1.88671875" style="220" customWidth="1"/>
    <col min="12343" max="12344" width="2.21875" style="220" customWidth="1"/>
    <col min="12345" max="12345" width="7.21875" style="220" customWidth="1"/>
    <col min="12346" max="12580" width="8.88671875" style="220"/>
    <col min="12581" max="12581" width="2.44140625" style="220" customWidth="1"/>
    <col min="12582" max="12582" width="2.33203125" style="220" customWidth="1"/>
    <col min="12583" max="12583" width="1.109375" style="220" customWidth="1"/>
    <col min="12584" max="12584" width="22.6640625" style="220" customWidth="1"/>
    <col min="12585" max="12585" width="1.21875" style="220" customWidth="1"/>
    <col min="12586" max="12587" width="11.77734375" style="220" customWidth="1"/>
    <col min="12588" max="12588" width="1.77734375" style="220" customWidth="1"/>
    <col min="12589" max="12589" width="6.88671875" style="220" customWidth="1"/>
    <col min="12590" max="12590" width="4.44140625" style="220" customWidth="1"/>
    <col min="12591" max="12591" width="3.6640625" style="220" customWidth="1"/>
    <col min="12592" max="12592" width="0.77734375" style="220" customWidth="1"/>
    <col min="12593" max="12593" width="3.33203125" style="220" customWidth="1"/>
    <col min="12594" max="12594" width="3.6640625" style="220" customWidth="1"/>
    <col min="12595" max="12595" width="3" style="220" customWidth="1"/>
    <col min="12596" max="12596" width="3.6640625" style="220" customWidth="1"/>
    <col min="12597" max="12597" width="3.109375" style="220" customWidth="1"/>
    <col min="12598" max="12598" width="1.88671875" style="220" customWidth="1"/>
    <col min="12599" max="12600" width="2.21875" style="220" customWidth="1"/>
    <col min="12601" max="12601" width="7.21875" style="220" customWidth="1"/>
    <col min="12602" max="12836" width="8.88671875" style="220"/>
    <col min="12837" max="12837" width="2.44140625" style="220" customWidth="1"/>
    <col min="12838" max="12838" width="2.33203125" style="220" customWidth="1"/>
    <col min="12839" max="12839" width="1.109375" style="220" customWidth="1"/>
    <col min="12840" max="12840" width="22.6640625" style="220" customWidth="1"/>
    <col min="12841" max="12841" width="1.21875" style="220" customWidth="1"/>
    <col min="12842" max="12843" width="11.77734375" style="220" customWidth="1"/>
    <col min="12844" max="12844" width="1.77734375" style="220" customWidth="1"/>
    <col min="12845" max="12845" width="6.88671875" style="220" customWidth="1"/>
    <col min="12846" max="12846" width="4.44140625" style="220" customWidth="1"/>
    <col min="12847" max="12847" width="3.6640625" style="220" customWidth="1"/>
    <col min="12848" max="12848" width="0.77734375" style="220" customWidth="1"/>
    <col min="12849" max="12849" width="3.33203125" style="220" customWidth="1"/>
    <col min="12850" max="12850" width="3.6640625" style="220" customWidth="1"/>
    <col min="12851" max="12851" width="3" style="220" customWidth="1"/>
    <col min="12852" max="12852" width="3.6640625" style="220" customWidth="1"/>
    <col min="12853" max="12853" width="3.109375" style="220" customWidth="1"/>
    <col min="12854" max="12854" width="1.88671875" style="220" customWidth="1"/>
    <col min="12855" max="12856" width="2.21875" style="220" customWidth="1"/>
    <col min="12857" max="12857" width="7.21875" style="220" customWidth="1"/>
    <col min="12858" max="13092" width="8.88671875" style="220"/>
    <col min="13093" max="13093" width="2.44140625" style="220" customWidth="1"/>
    <col min="13094" max="13094" width="2.33203125" style="220" customWidth="1"/>
    <col min="13095" max="13095" width="1.109375" style="220" customWidth="1"/>
    <col min="13096" max="13096" width="22.6640625" style="220" customWidth="1"/>
    <col min="13097" max="13097" width="1.21875" style="220" customWidth="1"/>
    <col min="13098" max="13099" width="11.77734375" style="220" customWidth="1"/>
    <col min="13100" max="13100" width="1.77734375" style="220" customWidth="1"/>
    <col min="13101" max="13101" width="6.88671875" style="220" customWidth="1"/>
    <col min="13102" max="13102" width="4.44140625" style="220" customWidth="1"/>
    <col min="13103" max="13103" width="3.6640625" style="220" customWidth="1"/>
    <col min="13104" max="13104" width="0.77734375" style="220" customWidth="1"/>
    <col min="13105" max="13105" width="3.33203125" style="220" customWidth="1"/>
    <col min="13106" max="13106" width="3.6640625" style="220" customWidth="1"/>
    <col min="13107" max="13107" width="3" style="220" customWidth="1"/>
    <col min="13108" max="13108" width="3.6640625" style="220" customWidth="1"/>
    <col min="13109" max="13109" width="3.109375" style="220" customWidth="1"/>
    <col min="13110" max="13110" width="1.88671875" style="220" customWidth="1"/>
    <col min="13111" max="13112" width="2.21875" style="220" customWidth="1"/>
    <col min="13113" max="13113" width="7.21875" style="220" customWidth="1"/>
    <col min="13114" max="13348" width="8.88671875" style="220"/>
    <col min="13349" max="13349" width="2.44140625" style="220" customWidth="1"/>
    <col min="13350" max="13350" width="2.33203125" style="220" customWidth="1"/>
    <col min="13351" max="13351" width="1.109375" style="220" customWidth="1"/>
    <col min="13352" max="13352" width="22.6640625" style="220" customWidth="1"/>
    <col min="13353" max="13353" width="1.21875" style="220" customWidth="1"/>
    <col min="13354" max="13355" width="11.77734375" style="220" customWidth="1"/>
    <col min="13356" max="13356" width="1.77734375" style="220" customWidth="1"/>
    <col min="13357" max="13357" width="6.88671875" style="220" customWidth="1"/>
    <col min="13358" max="13358" width="4.44140625" style="220" customWidth="1"/>
    <col min="13359" max="13359" width="3.6640625" style="220" customWidth="1"/>
    <col min="13360" max="13360" width="0.77734375" style="220" customWidth="1"/>
    <col min="13361" max="13361" width="3.33203125" style="220" customWidth="1"/>
    <col min="13362" max="13362" width="3.6640625" style="220" customWidth="1"/>
    <col min="13363" max="13363" width="3" style="220" customWidth="1"/>
    <col min="13364" max="13364" width="3.6640625" style="220" customWidth="1"/>
    <col min="13365" max="13365" width="3.109375" style="220" customWidth="1"/>
    <col min="13366" max="13366" width="1.88671875" style="220" customWidth="1"/>
    <col min="13367" max="13368" width="2.21875" style="220" customWidth="1"/>
    <col min="13369" max="13369" width="7.21875" style="220" customWidth="1"/>
    <col min="13370" max="13604" width="8.88671875" style="220"/>
    <col min="13605" max="13605" width="2.44140625" style="220" customWidth="1"/>
    <col min="13606" max="13606" width="2.33203125" style="220" customWidth="1"/>
    <col min="13607" max="13607" width="1.109375" style="220" customWidth="1"/>
    <col min="13608" max="13608" width="22.6640625" style="220" customWidth="1"/>
    <col min="13609" max="13609" width="1.21875" style="220" customWidth="1"/>
    <col min="13610" max="13611" width="11.77734375" style="220" customWidth="1"/>
    <col min="13612" max="13612" width="1.77734375" style="220" customWidth="1"/>
    <col min="13613" max="13613" width="6.88671875" style="220" customWidth="1"/>
    <col min="13614" max="13614" width="4.44140625" style="220" customWidth="1"/>
    <col min="13615" max="13615" width="3.6640625" style="220" customWidth="1"/>
    <col min="13616" max="13616" width="0.77734375" style="220" customWidth="1"/>
    <col min="13617" max="13617" width="3.33203125" style="220" customWidth="1"/>
    <col min="13618" max="13618" width="3.6640625" style="220" customWidth="1"/>
    <col min="13619" max="13619" width="3" style="220" customWidth="1"/>
    <col min="13620" max="13620" width="3.6640625" style="220" customWidth="1"/>
    <col min="13621" max="13621" width="3.109375" style="220" customWidth="1"/>
    <col min="13622" max="13622" width="1.88671875" style="220" customWidth="1"/>
    <col min="13623" max="13624" width="2.21875" style="220" customWidth="1"/>
    <col min="13625" max="13625" width="7.21875" style="220" customWidth="1"/>
    <col min="13626" max="13860" width="8.88671875" style="220"/>
    <col min="13861" max="13861" width="2.44140625" style="220" customWidth="1"/>
    <col min="13862" max="13862" width="2.33203125" style="220" customWidth="1"/>
    <col min="13863" max="13863" width="1.109375" style="220" customWidth="1"/>
    <col min="13864" max="13864" width="22.6640625" style="220" customWidth="1"/>
    <col min="13865" max="13865" width="1.21875" style="220" customWidth="1"/>
    <col min="13866" max="13867" width="11.77734375" style="220" customWidth="1"/>
    <col min="13868" max="13868" width="1.77734375" style="220" customWidth="1"/>
    <col min="13869" max="13869" width="6.88671875" style="220" customWidth="1"/>
    <col min="13870" max="13870" width="4.44140625" style="220" customWidth="1"/>
    <col min="13871" max="13871" width="3.6640625" style="220" customWidth="1"/>
    <col min="13872" max="13872" width="0.77734375" style="220" customWidth="1"/>
    <col min="13873" max="13873" width="3.33203125" style="220" customWidth="1"/>
    <col min="13874" max="13874" width="3.6640625" style="220" customWidth="1"/>
    <col min="13875" max="13875" width="3" style="220" customWidth="1"/>
    <col min="13876" max="13876" width="3.6640625" style="220" customWidth="1"/>
    <col min="13877" max="13877" width="3.109375" style="220" customWidth="1"/>
    <col min="13878" max="13878" width="1.88671875" style="220" customWidth="1"/>
    <col min="13879" max="13880" width="2.21875" style="220" customWidth="1"/>
    <col min="13881" max="13881" width="7.21875" style="220" customWidth="1"/>
    <col min="13882" max="14116" width="8.88671875" style="220"/>
    <col min="14117" max="14117" width="2.44140625" style="220" customWidth="1"/>
    <col min="14118" max="14118" width="2.33203125" style="220" customWidth="1"/>
    <col min="14119" max="14119" width="1.109375" style="220" customWidth="1"/>
    <col min="14120" max="14120" width="22.6640625" style="220" customWidth="1"/>
    <col min="14121" max="14121" width="1.21875" style="220" customWidth="1"/>
    <col min="14122" max="14123" width="11.77734375" style="220" customWidth="1"/>
    <col min="14124" max="14124" width="1.77734375" style="220" customWidth="1"/>
    <col min="14125" max="14125" width="6.88671875" style="220" customWidth="1"/>
    <col min="14126" max="14126" width="4.44140625" style="220" customWidth="1"/>
    <col min="14127" max="14127" width="3.6640625" style="220" customWidth="1"/>
    <col min="14128" max="14128" width="0.77734375" style="220" customWidth="1"/>
    <col min="14129" max="14129" width="3.33203125" style="220" customWidth="1"/>
    <col min="14130" max="14130" width="3.6640625" style="220" customWidth="1"/>
    <col min="14131" max="14131" width="3" style="220" customWidth="1"/>
    <col min="14132" max="14132" width="3.6640625" style="220" customWidth="1"/>
    <col min="14133" max="14133" width="3.109375" style="220" customWidth="1"/>
    <col min="14134" max="14134" width="1.88671875" style="220" customWidth="1"/>
    <col min="14135" max="14136" width="2.21875" style="220" customWidth="1"/>
    <col min="14137" max="14137" width="7.21875" style="220" customWidth="1"/>
    <col min="14138" max="14372" width="8.88671875" style="220"/>
    <col min="14373" max="14373" width="2.44140625" style="220" customWidth="1"/>
    <col min="14374" max="14374" width="2.33203125" style="220" customWidth="1"/>
    <col min="14375" max="14375" width="1.109375" style="220" customWidth="1"/>
    <col min="14376" max="14376" width="22.6640625" style="220" customWidth="1"/>
    <col min="14377" max="14377" width="1.21875" style="220" customWidth="1"/>
    <col min="14378" max="14379" width="11.77734375" style="220" customWidth="1"/>
    <col min="14380" max="14380" width="1.77734375" style="220" customWidth="1"/>
    <col min="14381" max="14381" width="6.88671875" style="220" customWidth="1"/>
    <col min="14382" max="14382" width="4.44140625" style="220" customWidth="1"/>
    <col min="14383" max="14383" width="3.6640625" style="220" customWidth="1"/>
    <col min="14384" max="14384" width="0.77734375" style="220" customWidth="1"/>
    <col min="14385" max="14385" width="3.33203125" style="220" customWidth="1"/>
    <col min="14386" max="14386" width="3.6640625" style="220" customWidth="1"/>
    <col min="14387" max="14387" width="3" style="220" customWidth="1"/>
    <col min="14388" max="14388" width="3.6640625" style="220" customWidth="1"/>
    <col min="14389" max="14389" width="3.109375" style="220" customWidth="1"/>
    <col min="14390" max="14390" width="1.88671875" style="220" customWidth="1"/>
    <col min="14391" max="14392" width="2.21875" style="220" customWidth="1"/>
    <col min="14393" max="14393" width="7.21875" style="220" customWidth="1"/>
    <col min="14394" max="14628" width="8.88671875" style="220"/>
    <col min="14629" max="14629" width="2.44140625" style="220" customWidth="1"/>
    <col min="14630" max="14630" width="2.33203125" style="220" customWidth="1"/>
    <col min="14631" max="14631" width="1.109375" style="220" customWidth="1"/>
    <col min="14632" max="14632" width="22.6640625" style="220" customWidth="1"/>
    <col min="14633" max="14633" width="1.21875" style="220" customWidth="1"/>
    <col min="14634" max="14635" width="11.77734375" style="220" customWidth="1"/>
    <col min="14636" max="14636" width="1.77734375" style="220" customWidth="1"/>
    <col min="14637" max="14637" width="6.88671875" style="220" customWidth="1"/>
    <col min="14638" max="14638" width="4.44140625" style="220" customWidth="1"/>
    <col min="14639" max="14639" width="3.6640625" style="220" customWidth="1"/>
    <col min="14640" max="14640" width="0.77734375" style="220" customWidth="1"/>
    <col min="14641" max="14641" width="3.33203125" style="220" customWidth="1"/>
    <col min="14642" max="14642" width="3.6640625" style="220" customWidth="1"/>
    <col min="14643" max="14643" width="3" style="220" customWidth="1"/>
    <col min="14644" max="14644" width="3.6640625" style="220" customWidth="1"/>
    <col min="14645" max="14645" width="3.109375" style="220" customWidth="1"/>
    <col min="14646" max="14646" width="1.88671875" style="220" customWidth="1"/>
    <col min="14647" max="14648" width="2.21875" style="220" customWidth="1"/>
    <col min="14649" max="14649" width="7.21875" style="220" customWidth="1"/>
    <col min="14650" max="14884" width="8.88671875" style="220"/>
    <col min="14885" max="14885" width="2.44140625" style="220" customWidth="1"/>
    <col min="14886" max="14886" width="2.33203125" style="220" customWidth="1"/>
    <col min="14887" max="14887" width="1.109375" style="220" customWidth="1"/>
    <col min="14888" max="14888" width="22.6640625" style="220" customWidth="1"/>
    <col min="14889" max="14889" width="1.21875" style="220" customWidth="1"/>
    <col min="14890" max="14891" width="11.77734375" style="220" customWidth="1"/>
    <col min="14892" max="14892" width="1.77734375" style="220" customWidth="1"/>
    <col min="14893" max="14893" width="6.88671875" style="220" customWidth="1"/>
    <col min="14894" max="14894" width="4.44140625" style="220" customWidth="1"/>
    <col min="14895" max="14895" width="3.6640625" style="220" customWidth="1"/>
    <col min="14896" max="14896" width="0.77734375" style="220" customWidth="1"/>
    <col min="14897" max="14897" width="3.33203125" style="220" customWidth="1"/>
    <col min="14898" max="14898" width="3.6640625" style="220" customWidth="1"/>
    <col min="14899" max="14899" width="3" style="220" customWidth="1"/>
    <col min="14900" max="14900" width="3.6640625" style="220" customWidth="1"/>
    <col min="14901" max="14901" width="3.109375" style="220" customWidth="1"/>
    <col min="14902" max="14902" width="1.88671875" style="220" customWidth="1"/>
    <col min="14903" max="14904" width="2.21875" style="220" customWidth="1"/>
    <col min="14905" max="14905" width="7.21875" style="220" customWidth="1"/>
    <col min="14906" max="15140" width="8.88671875" style="220"/>
    <col min="15141" max="15141" width="2.44140625" style="220" customWidth="1"/>
    <col min="15142" max="15142" width="2.33203125" style="220" customWidth="1"/>
    <col min="15143" max="15143" width="1.109375" style="220" customWidth="1"/>
    <col min="15144" max="15144" width="22.6640625" style="220" customWidth="1"/>
    <col min="15145" max="15145" width="1.21875" style="220" customWidth="1"/>
    <col min="15146" max="15147" width="11.77734375" style="220" customWidth="1"/>
    <col min="15148" max="15148" width="1.77734375" style="220" customWidth="1"/>
    <col min="15149" max="15149" width="6.88671875" style="220" customWidth="1"/>
    <col min="15150" max="15150" width="4.44140625" style="220" customWidth="1"/>
    <col min="15151" max="15151" width="3.6640625" style="220" customWidth="1"/>
    <col min="15152" max="15152" width="0.77734375" style="220" customWidth="1"/>
    <col min="15153" max="15153" width="3.33203125" style="220" customWidth="1"/>
    <col min="15154" max="15154" width="3.6640625" style="220" customWidth="1"/>
    <col min="15155" max="15155" width="3" style="220" customWidth="1"/>
    <col min="15156" max="15156" width="3.6640625" style="220" customWidth="1"/>
    <col min="15157" max="15157" width="3.109375" style="220" customWidth="1"/>
    <col min="15158" max="15158" width="1.88671875" style="220" customWidth="1"/>
    <col min="15159" max="15160" width="2.21875" style="220" customWidth="1"/>
    <col min="15161" max="15161" width="7.21875" style="220" customWidth="1"/>
    <col min="15162" max="15396" width="8.88671875" style="220"/>
    <col min="15397" max="15397" width="2.44140625" style="220" customWidth="1"/>
    <col min="15398" max="15398" width="2.33203125" style="220" customWidth="1"/>
    <col min="15399" max="15399" width="1.109375" style="220" customWidth="1"/>
    <col min="15400" max="15400" width="22.6640625" style="220" customWidth="1"/>
    <col min="15401" max="15401" width="1.21875" style="220" customWidth="1"/>
    <col min="15402" max="15403" width="11.77734375" style="220" customWidth="1"/>
    <col min="15404" max="15404" width="1.77734375" style="220" customWidth="1"/>
    <col min="15405" max="15405" width="6.88671875" style="220" customWidth="1"/>
    <col min="15406" max="15406" width="4.44140625" style="220" customWidth="1"/>
    <col min="15407" max="15407" width="3.6640625" style="220" customWidth="1"/>
    <col min="15408" max="15408" width="0.77734375" style="220" customWidth="1"/>
    <col min="15409" max="15409" width="3.33203125" style="220" customWidth="1"/>
    <col min="15410" max="15410" width="3.6640625" style="220" customWidth="1"/>
    <col min="15411" max="15411" width="3" style="220" customWidth="1"/>
    <col min="15412" max="15412" width="3.6640625" style="220" customWidth="1"/>
    <col min="15413" max="15413" width="3.109375" style="220" customWidth="1"/>
    <col min="15414" max="15414" width="1.88671875" style="220" customWidth="1"/>
    <col min="15415" max="15416" width="2.21875" style="220" customWidth="1"/>
    <col min="15417" max="15417" width="7.21875" style="220" customWidth="1"/>
    <col min="15418" max="15652" width="8.88671875" style="220"/>
    <col min="15653" max="15653" width="2.44140625" style="220" customWidth="1"/>
    <col min="15654" max="15654" width="2.33203125" style="220" customWidth="1"/>
    <col min="15655" max="15655" width="1.109375" style="220" customWidth="1"/>
    <col min="15656" max="15656" width="22.6640625" style="220" customWidth="1"/>
    <col min="15657" max="15657" width="1.21875" style="220" customWidth="1"/>
    <col min="15658" max="15659" width="11.77734375" style="220" customWidth="1"/>
    <col min="15660" max="15660" width="1.77734375" style="220" customWidth="1"/>
    <col min="15661" max="15661" width="6.88671875" style="220" customWidth="1"/>
    <col min="15662" max="15662" width="4.44140625" style="220" customWidth="1"/>
    <col min="15663" max="15663" width="3.6640625" style="220" customWidth="1"/>
    <col min="15664" max="15664" width="0.77734375" style="220" customWidth="1"/>
    <col min="15665" max="15665" width="3.33203125" style="220" customWidth="1"/>
    <col min="15666" max="15666" width="3.6640625" style="220" customWidth="1"/>
    <col min="15667" max="15667" width="3" style="220" customWidth="1"/>
    <col min="15668" max="15668" width="3.6640625" style="220" customWidth="1"/>
    <col min="15669" max="15669" width="3.109375" style="220" customWidth="1"/>
    <col min="15670" max="15670" width="1.88671875" style="220" customWidth="1"/>
    <col min="15671" max="15672" width="2.21875" style="220" customWidth="1"/>
    <col min="15673" max="15673" width="7.21875" style="220" customWidth="1"/>
    <col min="15674" max="15908" width="8.88671875" style="220"/>
    <col min="15909" max="15909" width="2.44140625" style="220" customWidth="1"/>
    <col min="15910" max="15910" width="2.33203125" style="220" customWidth="1"/>
    <col min="15911" max="15911" width="1.109375" style="220" customWidth="1"/>
    <col min="15912" max="15912" width="22.6640625" style="220" customWidth="1"/>
    <col min="15913" max="15913" width="1.21875" style="220" customWidth="1"/>
    <col min="15914" max="15915" width="11.77734375" style="220" customWidth="1"/>
    <col min="15916" max="15916" width="1.77734375" style="220" customWidth="1"/>
    <col min="15917" max="15917" width="6.88671875" style="220" customWidth="1"/>
    <col min="15918" max="15918" width="4.44140625" style="220" customWidth="1"/>
    <col min="15919" max="15919" width="3.6640625" style="220" customWidth="1"/>
    <col min="15920" max="15920" width="0.77734375" style="220" customWidth="1"/>
    <col min="15921" max="15921" width="3.33203125" style="220" customWidth="1"/>
    <col min="15922" max="15922" width="3.6640625" style="220" customWidth="1"/>
    <col min="15923" max="15923" width="3" style="220" customWidth="1"/>
    <col min="15924" max="15924" width="3.6640625" style="220" customWidth="1"/>
    <col min="15925" max="15925" width="3.109375" style="220" customWidth="1"/>
    <col min="15926" max="15926" width="1.88671875" style="220" customWidth="1"/>
    <col min="15927" max="15928" width="2.21875" style="220" customWidth="1"/>
    <col min="15929" max="15929" width="7.21875" style="220" customWidth="1"/>
    <col min="15930" max="16164" width="8.88671875" style="220"/>
    <col min="16165" max="16165" width="2.44140625" style="220" customWidth="1"/>
    <col min="16166" max="16166" width="2.33203125" style="220" customWidth="1"/>
    <col min="16167" max="16167" width="1.109375" style="220" customWidth="1"/>
    <col min="16168" max="16168" width="22.6640625" style="220" customWidth="1"/>
    <col min="16169" max="16169" width="1.21875" style="220" customWidth="1"/>
    <col min="16170" max="16171" width="11.77734375" style="220" customWidth="1"/>
    <col min="16172" max="16172" width="1.77734375" style="220" customWidth="1"/>
    <col min="16173" max="16173" width="6.88671875" style="220" customWidth="1"/>
    <col min="16174" max="16174" width="4.44140625" style="220" customWidth="1"/>
    <col min="16175" max="16175" width="3.6640625" style="220" customWidth="1"/>
    <col min="16176" max="16176" width="0.77734375" style="220" customWidth="1"/>
    <col min="16177" max="16177" width="3.33203125" style="220" customWidth="1"/>
    <col min="16178" max="16178" width="3.6640625" style="220" customWidth="1"/>
    <col min="16179" max="16179" width="3" style="220" customWidth="1"/>
    <col min="16180" max="16180" width="3.6640625" style="220" customWidth="1"/>
    <col min="16181" max="16181" width="3.109375" style="220" customWidth="1"/>
    <col min="16182" max="16182" width="1.88671875" style="220" customWidth="1"/>
    <col min="16183" max="16184" width="2.21875" style="220" customWidth="1"/>
    <col min="16185" max="16185" width="7.21875" style="220" customWidth="1"/>
    <col min="16186" max="16384" width="8.88671875" style="220"/>
  </cols>
  <sheetData>
    <row r="1" spans="2:79" ht="20.25" customHeight="1">
      <c r="B1" s="219" t="s">
        <v>2569</v>
      </c>
      <c r="BB1" s="219" t="s">
        <v>2569</v>
      </c>
    </row>
    <row r="2" spans="2:79" ht="12" customHeight="1">
      <c r="U2" s="222"/>
      <c r="V2" s="222"/>
      <c r="Z2" s="222"/>
      <c r="AD2" s="541"/>
      <c r="BU2" s="222"/>
      <c r="BV2" s="222"/>
      <c r="BZ2" s="222"/>
    </row>
    <row r="3" spans="2:79">
      <c r="S3" s="249"/>
      <c r="T3" s="905"/>
      <c r="U3" s="947"/>
      <c r="V3" s="223" t="s">
        <v>2508</v>
      </c>
      <c r="W3" s="574"/>
      <c r="X3" s="223" t="s">
        <v>2509</v>
      </c>
      <c r="Y3" s="574"/>
      <c r="Z3" s="223" t="s">
        <v>2510</v>
      </c>
      <c r="BS3" s="249"/>
      <c r="BT3" s="905"/>
      <c r="BU3" s="905"/>
      <c r="BV3" s="223" t="s">
        <v>2508</v>
      </c>
      <c r="BW3" s="574"/>
      <c r="BX3" s="223" t="s">
        <v>2509</v>
      </c>
      <c r="BY3" s="574"/>
      <c r="BZ3" s="223" t="s">
        <v>2510</v>
      </c>
    </row>
    <row r="4" spans="2:79" s="252" customFormat="1"/>
    <row r="5" spans="2:79" ht="13.5" customHeight="1">
      <c r="P5" s="220" t="s">
        <v>2528</v>
      </c>
      <c r="V5" s="224"/>
      <c r="W5" s="224"/>
      <c r="X5" s="224"/>
      <c r="Y5" s="224"/>
      <c r="Z5" s="224"/>
      <c r="BP5" s="220" t="s">
        <v>2528</v>
      </c>
      <c r="BV5" s="224"/>
      <c r="BW5" s="224"/>
      <c r="BX5" s="224"/>
      <c r="BY5" s="224"/>
      <c r="BZ5" s="224"/>
    </row>
    <row r="6" spans="2:79" ht="15" customHeight="1">
      <c r="C6" s="220" t="s">
        <v>2511</v>
      </c>
      <c r="P6" s="1586" t="s">
        <v>2529</v>
      </c>
      <c r="Q6" s="1591"/>
      <c r="R6" s="1587">
        <f>第1号!$L$9</f>
        <v>0</v>
      </c>
      <c r="S6" s="1590"/>
      <c r="T6" s="1590"/>
      <c r="U6" s="1590"/>
      <c r="V6" s="1590"/>
      <c r="W6" s="1590"/>
      <c r="X6" s="1590"/>
      <c r="Y6" s="1590"/>
      <c r="Z6" s="1590"/>
      <c r="BC6" s="220" t="s">
        <v>2511</v>
      </c>
      <c r="BP6" s="1586" t="s">
        <v>2529</v>
      </c>
      <c r="BQ6" s="1586"/>
      <c r="BR6" s="1587" t="s">
        <v>2750</v>
      </c>
      <c r="BS6" s="1587"/>
      <c r="BT6" s="1587"/>
      <c r="BU6" s="1587"/>
      <c r="BV6" s="1587"/>
      <c r="BW6" s="1587"/>
      <c r="BX6" s="1587"/>
      <c r="BY6" s="1587"/>
      <c r="BZ6" s="1587"/>
    </row>
    <row r="7" spans="2:79" ht="2.4" customHeight="1">
      <c r="Q7" s="219"/>
      <c r="R7" s="226"/>
      <c r="S7" s="226"/>
      <c r="T7" s="226"/>
      <c r="U7" s="226"/>
      <c r="V7" s="226"/>
      <c r="W7" s="226"/>
      <c r="X7" s="226"/>
      <c r="Y7" s="226"/>
      <c r="Z7" s="226"/>
      <c r="BQ7" s="219"/>
      <c r="BR7" s="226"/>
      <c r="BS7" s="226"/>
      <c r="BT7" s="226"/>
      <c r="BU7" s="226"/>
      <c r="BV7" s="226"/>
      <c r="BW7" s="226"/>
      <c r="BX7" s="226"/>
      <c r="BY7" s="226"/>
      <c r="BZ7" s="226"/>
    </row>
    <row r="8" spans="2:79" ht="15" customHeight="1">
      <c r="C8" s="220" t="s">
        <v>2575</v>
      </c>
      <c r="E8" s="219"/>
      <c r="F8" s="219"/>
      <c r="G8" s="219"/>
      <c r="H8" s="219"/>
      <c r="I8" s="219"/>
      <c r="J8" s="219"/>
      <c r="P8" s="1586" t="s">
        <v>2514</v>
      </c>
      <c r="Q8" s="1591"/>
      <c r="R8" s="1587">
        <f>第1号!$J$10</f>
        <v>0</v>
      </c>
      <c r="S8" s="1590"/>
      <c r="T8" s="1590"/>
      <c r="U8" s="1590"/>
      <c r="V8" s="1590"/>
      <c r="W8" s="1590"/>
      <c r="X8" s="1590"/>
      <c r="Y8" s="1590"/>
      <c r="Z8" s="1590"/>
      <c r="BC8" s="220" t="s">
        <v>2575</v>
      </c>
      <c r="BE8" s="219"/>
      <c r="BF8" s="219"/>
      <c r="BG8" s="219"/>
      <c r="BH8" s="219"/>
      <c r="BI8" s="219"/>
      <c r="BJ8" s="219"/>
      <c r="BP8" s="1586" t="s">
        <v>2514</v>
      </c>
      <c r="BQ8" s="1586"/>
      <c r="BR8" s="1587" t="s">
        <v>2751</v>
      </c>
      <c r="BS8" s="1587"/>
      <c r="BT8" s="1587"/>
      <c r="BU8" s="1587"/>
      <c r="BV8" s="1587"/>
      <c r="BW8" s="1587"/>
      <c r="BX8" s="1587"/>
      <c r="BY8" s="1587"/>
      <c r="BZ8" s="1587"/>
    </row>
    <row r="9" spans="2:79" ht="2.4" customHeight="1">
      <c r="D9" s="219"/>
      <c r="E9" s="219"/>
      <c r="F9" s="219"/>
      <c r="G9" s="219"/>
      <c r="H9" s="219"/>
      <c r="I9" s="219"/>
      <c r="J9" s="219"/>
      <c r="Q9" s="219"/>
      <c r="R9" s="226"/>
      <c r="S9" s="226"/>
      <c r="T9" s="226"/>
      <c r="U9" s="226"/>
      <c r="V9" s="226"/>
      <c r="W9" s="226"/>
      <c r="X9" s="226"/>
      <c r="Y9" s="226"/>
      <c r="Z9" s="226"/>
      <c r="AD9" s="221"/>
      <c r="AE9" s="221"/>
      <c r="BD9" s="219"/>
      <c r="BE9" s="219"/>
      <c r="BF9" s="219"/>
      <c r="BG9" s="219"/>
      <c r="BH9" s="219"/>
      <c r="BI9" s="219"/>
      <c r="BJ9" s="219"/>
      <c r="BQ9" s="219"/>
      <c r="BR9" s="226"/>
      <c r="BS9" s="226"/>
      <c r="BT9" s="226"/>
      <c r="BU9" s="226"/>
      <c r="BV9" s="226"/>
      <c r="BW9" s="226"/>
      <c r="BX9" s="226"/>
      <c r="BY9" s="226"/>
      <c r="BZ9" s="226"/>
    </row>
    <row r="10" spans="2:79" ht="21" customHeight="1">
      <c r="P10" s="1606" t="s">
        <v>2443</v>
      </c>
      <c r="Q10" s="1646"/>
      <c r="R10" s="1587">
        <f>第1号!$J$11</f>
        <v>0</v>
      </c>
      <c r="S10" s="1590"/>
      <c r="T10" s="1590"/>
      <c r="U10" s="1590"/>
      <c r="V10" s="1587">
        <f>第1号!$M$11</f>
        <v>0</v>
      </c>
      <c r="W10" s="1590"/>
      <c r="X10" s="1590"/>
      <c r="Y10" s="1590"/>
      <c r="Z10" s="1590"/>
      <c r="BP10" s="1606" t="s">
        <v>2443</v>
      </c>
      <c r="BQ10" s="1606"/>
      <c r="BR10" s="1587" t="s">
        <v>3032</v>
      </c>
      <c r="BS10" s="1587"/>
      <c r="BT10" s="1587"/>
      <c r="BU10" s="1587"/>
      <c r="BV10" s="1587" t="s">
        <v>3033</v>
      </c>
      <c r="BW10" s="1587"/>
      <c r="BX10" s="1587"/>
      <c r="BY10" s="1587"/>
      <c r="BZ10" s="1587"/>
    </row>
    <row r="11" spans="2:79" ht="15" customHeight="1">
      <c r="Q11" s="219"/>
      <c r="R11" s="225"/>
      <c r="S11" s="225"/>
      <c r="T11" s="225"/>
      <c r="U11" s="225"/>
      <c r="V11" s="225"/>
      <c r="W11" s="225"/>
      <c r="X11" s="225"/>
      <c r="Y11" s="225"/>
      <c r="Z11" s="225"/>
      <c r="BQ11" s="219"/>
      <c r="BR11" s="225"/>
      <c r="BS11" s="225"/>
      <c r="BT11" s="225"/>
      <c r="BU11" s="225"/>
      <c r="BV11" s="225"/>
      <c r="BW11" s="225"/>
      <c r="BX11" s="225"/>
      <c r="BY11" s="225"/>
      <c r="BZ11" s="225"/>
    </row>
    <row r="12" spans="2:79" ht="15" customHeight="1">
      <c r="P12" s="220" t="s">
        <v>2576</v>
      </c>
      <c r="Q12" s="252"/>
      <c r="R12" s="219"/>
      <c r="S12" s="219"/>
      <c r="T12" s="225"/>
      <c r="U12" s="225"/>
      <c r="V12" s="225"/>
      <c r="W12" s="225"/>
      <c r="X12" s="225"/>
      <c r="Y12" s="225"/>
      <c r="Z12" s="225"/>
      <c r="BP12" s="220" t="s">
        <v>2576</v>
      </c>
      <c r="BQ12" s="252"/>
      <c r="BR12" s="219"/>
      <c r="BS12" s="219"/>
      <c r="BT12" s="225"/>
      <c r="BU12" s="225"/>
      <c r="BV12" s="225"/>
      <c r="BW12" s="225"/>
      <c r="BX12" s="225"/>
      <c r="BY12" s="225"/>
      <c r="BZ12" s="225"/>
    </row>
    <row r="13" spans="2:79" ht="2.4" customHeight="1">
      <c r="Q13" s="219"/>
      <c r="R13" s="226"/>
      <c r="S13" s="226"/>
      <c r="T13" s="226"/>
      <c r="U13" s="226"/>
      <c r="V13" s="226"/>
      <c r="W13" s="226"/>
      <c r="X13" s="226"/>
      <c r="Y13" s="226"/>
      <c r="Z13" s="226"/>
      <c r="BQ13" s="219"/>
      <c r="BR13" s="226"/>
      <c r="BS13" s="226"/>
      <c r="BT13" s="226"/>
      <c r="BU13" s="226"/>
      <c r="BV13" s="226"/>
      <c r="BW13" s="226"/>
      <c r="BX13" s="226"/>
      <c r="BY13" s="226"/>
      <c r="BZ13" s="226"/>
    </row>
    <row r="14" spans="2:79" ht="15" customHeight="1">
      <c r="P14" s="1586" t="s">
        <v>2514</v>
      </c>
      <c r="Q14" s="1586"/>
      <c r="R14" s="1587">
        <f>第1号!$J$16</f>
        <v>0</v>
      </c>
      <c r="S14" s="1590"/>
      <c r="T14" s="1590"/>
      <c r="U14" s="1590"/>
      <c r="V14" s="1590"/>
      <c r="W14" s="1590"/>
      <c r="X14" s="1590"/>
      <c r="Y14" s="1590"/>
      <c r="Z14" s="1590"/>
      <c r="AD14" s="227"/>
      <c r="BP14" s="1586" t="s">
        <v>2514</v>
      </c>
      <c r="BQ14" s="1586"/>
      <c r="BR14" s="1587" t="s">
        <v>3037</v>
      </c>
      <c r="BS14" s="1587"/>
      <c r="BT14" s="1587"/>
      <c r="BU14" s="1587"/>
      <c r="BV14" s="1587"/>
      <c r="BW14" s="1587"/>
      <c r="BX14" s="1587"/>
      <c r="BY14" s="1587"/>
      <c r="BZ14" s="1587"/>
    </row>
    <row r="15" spans="2:79" ht="2.4" customHeight="1">
      <c r="Q15" s="219"/>
      <c r="R15" s="226"/>
      <c r="S15" s="226"/>
      <c r="T15" s="226"/>
      <c r="U15" s="226"/>
      <c r="V15" s="226"/>
      <c r="W15" s="226"/>
      <c r="X15" s="226"/>
      <c r="Y15" s="226"/>
      <c r="Z15" s="226"/>
      <c r="BQ15" s="219"/>
      <c r="BR15" s="226"/>
      <c r="BS15" s="226"/>
      <c r="BT15" s="226"/>
      <c r="BU15" s="226"/>
      <c r="BV15" s="226"/>
      <c r="BW15" s="226"/>
      <c r="BX15" s="226"/>
      <c r="BY15" s="226"/>
      <c r="BZ15" s="226"/>
    </row>
    <row r="16" spans="2:79" s="276" customFormat="1" ht="28.8" customHeight="1">
      <c r="P16" s="1606" t="s">
        <v>2443</v>
      </c>
      <c r="Q16" s="1606"/>
      <c r="R16" s="1587">
        <f>第1号!$J$17</f>
        <v>0</v>
      </c>
      <c r="S16" s="1590"/>
      <c r="T16" s="1590"/>
      <c r="U16" s="1590"/>
      <c r="V16" s="1587">
        <f>第1号!$M$17</f>
        <v>0</v>
      </c>
      <c r="W16" s="1590"/>
      <c r="X16" s="1590"/>
      <c r="Y16" s="1590"/>
      <c r="Z16" s="1590"/>
      <c r="AA16" s="477"/>
      <c r="AB16" s="477"/>
      <c r="AC16" s="477"/>
      <c r="BP16" s="1606" t="s">
        <v>2443</v>
      </c>
      <c r="BQ16" s="1606"/>
      <c r="BR16" s="1587" t="s">
        <v>3032</v>
      </c>
      <c r="BS16" s="1587"/>
      <c r="BT16" s="1587"/>
      <c r="BU16" s="1587"/>
      <c r="BV16" s="1587" t="s">
        <v>3038</v>
      </c>
      <c r="BW16" s="1587"/>
      <c r="BX16" s="1587"/>
      <c r="BY16" s="1587"/>
      <c r="BZ16" s="1587"/>
      <c r="CA16" s="477"/>
    </row>
    <row r="17" spans="3:79" ht="23.4" customHeight="1">
      <c r="D17" s="222"/>
      <c r="P17" s="220" t="s">
        <v>2533</v>
      </c>
      <c r="Q17" s="252"/>
      <c r="R17" s="219"/>
      <c r="S17" s="219"/>
      <c r="T17" s="225"/>
      <c r="U17" s="225"/>
      <c r="V17" s="225"/>
      <c r="W17" s="225"/>
      <c r="X17" s="225"/>
      <c r="Y17" s="225"/>
      <c r="Z17" s="225"/>
      <c r="AB17" s="240"/>
      <c r="AC17" s="240"/>
      <c r="AD17" s="240"/>
      <c r="AE17" s="240"/>
      <c r="AF17" s="240"/>
      <c r="AG17" s="240"/>
      <c r="BD17" s="222"/>
      <c r="BP17" s="220" t="s">
        <v>2533</v>
      </c>
      <c r="BQ17" s="252"/>
      <c r="BR17" s="219"/>
      <c r="BS17" s="219"/>
      <c r="BT17" s="225"/>
      <c r="BU17" s="225"/>
      <c r="BV17" s="225"/>
      <c r="BW17" s="225"/>
      <c r="BX17" s="225"/>
      <c r="BY17" s="225"/>
      <c r="BZ17" s="225"/>
    </row>
    <row r="18" spans="3:79" ht="2.4" customHeight="1">
      <c r="Q18" s="219"/>
      <c r="R18" s="226"/>
      <c r="S18" s="226"/>
      <c r="T18" s="226"/>
      <c r="U18" s="226"/>
      <c r="V18" s="226"/>
      <c r="W18" s="226"/>
      <c r="X18" s="226"/>
      <c r="Y18" s="226"/>
      <c r="Z18" s="226"/>
      <c r="AB18" s="240"/>
      <c r="AC18" s="240"/>
      <c r="AD18" s="240"/>
      <c r="AE18" s="240"/>
      <c r="AF18" s="240"/>
      <c r="AG18" s="240"/>
      <c r="BQ18" s="219"/>
      <c r="BR18" s="226"/>
      <c r="BS18" s="226"/>
      <c r="BT18" s="226"/>
      <c r="BU18" s="226"/>
      <c r="BV18" s="226"/>
      <c r="BW18" s="226"/>
      <c r="BX18" s="226"/>
      <c r="BY18" s="226"/>
      <c r="BZ18" s="226"/>
    </row>
    <row r="19" spans="3:79" ht="22.8" customHeight="1">
      <c r="P19" s="1586" t="s">
        <v>2514</v>
      </c>
      <c r="Q19" s="1586"/>
      <c r="R19" s="1587">
        <f>第1号!$J$22</f>
        <v>0</v>
      </c>
      <c r="S19" s="1590"/>
      <c r="T19" s="1590"/>
      <c r="U19" s="1590"/>
      <c r="V19" s="1590"/>
      <c r="W19" s="1590"/>
      <c r="X19" s="1590"/>
      <c r="Y19" s="1590"/>
      <c r="Z19" s="1590"/>
      <c r="AB19" s="240"/>
      <c r="AC19" s="240"/>
      <c r="AD19" s="240"/>
      <c r="AE19" s="240"/>
      <c r="AF19" s="240"/>
      <c r="AG19" s="240"/>
      <c r="AH19" s="227"/>
      <c r="BP19" s="1586" t="s">
        <v>2514</v>
      </c>
      <c r="BQ19" s="1586"/>
      <c r="BR19" s="1587" t="s">
        <v>3041</v>
      </c>
      <c r="BS19" s="1587"/>
      <c r="BT19" s="1587"/>
      <c r="BU19" s="1587"/>
      <c r="BV19" s="1587"/>
      <c r="BW19" s="1587"/>
      <c r="BX19" s="1587"/>
      <c r="BY19" s="1587"/>
      <c r="BZ19" s="1587"/>
    </row>
    <row r="20" spans="3:79" ht="2.4" customHeight="1">
      <c r="Q20" s="219"/>
      <c r="R20" s="226"/>
      <c r="S20" s="226"/>
      <c r="T20" s="226"/>
      <c r="U20" s="226"/>
      <c r="V20" s="226"/>
      <c r="W20" s="226"/>
      <c r="X20" s="226"/>
      <c r="Y20" s="226"/>
      <c r="Z20" s="226"/>
      <c r="AB20" s="227"/>
      <c r="AC20" s="240"/>
      <c r="AD20" s="240"/>
      <c r="AE20" s="240"/>
      <c r="AF20" s="240"/>
      <c r="AG20" s="240"/>
      <c r="BQ20" s="219"/>
      <c r="BR20" s="226"/>
      <c r="BS20" s="226"/>
      <c r="BT20" s="226"/>
      <c r="BU20" s="226"/>
      <c r="BV20" s="226"/>
      <c r="BW20" s="226"/>
      <c r="BX20" s="226"/>
      <c r="BY20" s="226"/>
      <c r="BZ20" s="226"/>
    </row>
    <row r="21" spans="3:79" ht="22.8" customHeight="1">
      <c r="P21" s="1588" t="s">
        <v>2443</v>
      </c>
      <c r="Q21" s="1588"/>
      <c r="R21" s="1587">
        <f>第1号!$J$23</f>
        <v>0</v>
      </c>
      <c r="S21" s="1590"/>
      <c r="T21" s="1590"/>
      <c r="U21" s="1590"/>
      <c r="V21" s="1587">
        <f>第1号!$M$23</f>
        <v>0</v>
      </c>
      <c r="W21" s="1590"/>
      <c r="X21" s="1590"/>
      <c r="Y21" s="1590"/>
      <c r="Z21" s="1590"/>
      <c r="AB21" s="240"/>
      <c r="AC21" s="240"/>
      <c r="AD21" s="240"/>
      <c r="AE21" s="240"/>
      <c r="AF21" s="240"/>
      <c r="AG21" s="240"/>
      <c r="BP21" s="1588" t="s">
        <v>2443</v>
      </c>
      <c r="BQ21" s="1588"/>
      <c r="BR21" s="1587" t="s">
        <v>3032</v>
      </c>
      <c r="BS21" s="1587"/>
      <c r="BT21" s="1587"/>
      <c r="BU21" s="1587"/>
      <c r="BV21" s="1587" t="s">
        <v>3042</v>
      </c>
      <c r="BW21" s="1587"/>
      <c r="BX21" s="1587"/>
      <c r="BY21" s="1587"/>
      <c r="BZ21" s="1587"/>
    </row>
    <row r="22" spans="3:79" ht="8.4" customHeight="1">
      <c r="O22" s="219"/>
      <c r="P22" s="225"/>
      <c r="Q22" s="225"/>
      <c r="R22" s="225"/>
      <c r="S22" s="225"/>
      <c r="T22" s="225"/>
      <c r="U22" s="225"/>
      <c r="V22" s="225"/>
      <c r="W22" s="225"/>
      <c r="X22" s="225"/>
      <c r="AB22" s="240"/>
      <c r="AC22" s="240"/>
      <c r="AD22" s="240"/>
      <c r="AE22" s="240"/>
      <c r="AF22" s="240"/>
      <c r="AG22" s="240"/>
      <c r="BO22" s="219"/>
      <c r="BP22" s="225"/>
      <c r="BQ22" s="225"/>
      <c r="BR22" s="225"/>
      <c r="BS22" s="225"/>
      <c r="BT22" s="225"/>
      <c r="BU22" s="225"/>
      <c r="BV22" s="225"/>
      <c r="BW22" s="225"/>
      <c r="BX22" s="225"/>
    </row>
    <row r="23" spans="3:79" ht="9" customHeight="1">
      <c r="Q23" s="219"/>
      <c r="R23" s="225"/>
      <c r="S23" s="225"/>
      <c r="T23" s="225"/>
      <c r="U23" s="225"/>
      <c r="V23" s="225"/>
      <c r="W23" s="225"/>
      <c r="X23" s="225"/>
      <c r="Y23" s="225"/>
      <c r="Z23" s="225"/>
      <c r="BQ23" s="219"/>
      <c r="BR23" s="225"/>
      <c r="BS23" s="225"/>
      <c r="BT23" s="225"/>
      <c r="BU23" s="225"/>
      <c r="BV23" s="225"/>
      <c r="BW23" s="225"/>
      <c r="BX23" s="225"/>
      <c r="BY23" s="225"/>
      <c r="BZ23" s="225"/>
    </row>
    <row r="24" spans="3:79" ht="15" customHeight="1">
      <c r="P24" s="220" t="s">
        <v>2392</v>
      </c>
      <c r="Q24" s="252"/>
      <c r="R24" s="219"/>
      <c r="S24" s="219"/>
      <c r="T24" s="225"/>
      <c r="U24" s="225"/>
      <c r="V24" s="225"/>
      <c r="W24" s="225"/>
      <c r="X24" s="225"/>
      <c r="Y24" s="225"/>
      <c r="Z24" s="225"/>
      <c r="BP24" s="220" t="s">
        <v>2392</v>
      </c>
      <c r="BQ24" s="252"/>
      <c r="BR24" s="219"/>
      <c r="BS24" s="219"/>
      <c r="BT24" s="225"/>
      <c r="BU24" s="225"/>
      <c r="BV24" s="225"/>
      <c r="BW24" s="225"/>
      <c r="BX24" s="225"/>
      <c r="BY24" s="225"/>
      <c r="BZ24" s="225"/>
    </row>
    <row r="25" spans="3:79" ht="2.4" customHeight="1">
      <c r="Q25" s="219"/>
      <c r="R25" s="226"/>
      <c r="S25" s="226"/>
      <c r="T25" s="226"/>
      <c r="U25" s="226"/>
      <c r="V25" s="226"/>
      <c r="W25" s="226"/>
      <c r="X25" s="226"/>
      <c r="Y25" s="226"/>
      <c r="Z25" s="226"/>
      <c r="BQ25" s="219"/>
      <c r="BR25" s="226"/>
      <c r="BS25" s="226"/>
      <c r="BT25" s="226"/>
      <c r="BU25" s="226"/>
      <c r="BV25" s="226"/>
      <c r="BW25" s="226"/>
      <c r="BX25" s="226"/>
      <c r="BY25" s="226"/>
      <c r="BZ25" s="226"/>
    </row>
    <row r="26" spans="3:79" ht="15" customHeight="1">
      <c r="P26" s="1586" t="s">
        <v>2514</v>
      </c>
      <c r="Q26" s="1586"/>
      <c r="R26" s="1587">
        <f>第1号!$J$28</f>
        <v>0</v>
      </c>
      <c r="S26" s="1590"/>
      <c r="T26" s="1590"/>
      <c r="U26" s="1590"/>
      <c r="V26" s="1590"/>
      <c r="W26" s="1590"/>
      <c r="X26" s="1590"/>
      <c r="Y26" s="1590"/>
      <c r="Z26" s="1590"/>
      <c r="AD26" s="227"/>
      <c r="BP26" s="1586" t="s">
        <v>2514</v>
      </c>
      <c r="BQ26" s="1586"/>
      <c r="BR26" s="1587" t="s">
        <v>3045</v>
      </c>
      <c r="BS26" s="1587"/>
      <c r="BT26" s="1587"/>
      <c r="BU26" s="1587"/>
      <c r="BV26" s="1587"/>
      <c r="BW26" s="1587"/>
      <c r="BX26" s="1587"/>
      <c r="BY26" s="1587"/>
      <c r="BZ26" s="1587"/>
    </row>
    <row r="27" spans="3:79" ht="2.4" customHeight="1">
      <c r="Q27" s="219"/>
      <c r="R27" s="226"/>
      <c r="S27" s="226"/>
      <c r="T27" s="226"/>
      <c r="U27" s="226"/>
      <c r="V27" s="226"/>
      <c r="W27" s="226"/>
      <c r="X27" s="226"/>
      <c r="Y27" s="226"/>
      <c r="Z27" s="226"/>
      <c r="AD27" s="221"/>
      <c r="BQ27" s="219"/>
      <c r="BR27" s="226"/>
      <c r="BS27" s="226"/>
      <c r="BT27" s="226"/>
      <c r="BU27" s="226"/>
      <c r="BV27" s="226"/>
      <c r="BW27" s="226"/>
      <c r="BX27" s="226"/>
      <c r="BY27" s="226"/>
      <c r="BZ27" s="226"/>
    </row>
    <row r="28" spans="3:79" ht="22.8" customHeight="1">
      <c r="P28" s="1606" t="s">
        <v>2443</v>
      </c>
      <c r="Q28" s="1606"/>
      <c r="R28" s="1587">
        <f>第1号!$J$29</f>
        <v>0</v>
      </c>
      <c r="S28" s="1590"/>
      <c r="T28" s="1590"/>
      <c r="U28" s="1590"/>
      <c r="V28" s="1587">
        <f>第1号!$M$29</f>
        <v>0</v>
      </c>
      <c r="W28" s="1590"/>
      <c r="X28" s="1590"/>
      <c r="Y28" s="1590"/>
      <c r="Z28" s="1590"/>
      <c r="BP28" s="1606" t="s">
        <v>2443</v>
      </c>
      <c r="BQ28" s="1606"/>
      <c r="BR28" s="1587" t="s">
        <v>3032</v>
      </c>
      <c r="BS28" s="1587"/>
      <c r="BT28" s="1587"/>
      <c r="BU28" s="1587"/>
      <c r="BV28" s="1587" t="s">
        <v>3046</v>
      </c>
      <c r="BW28" s="1587"/>
      <c r="BX28" s="1587"/>
      <c r="BY28" s="1587"/>
      <c r="BZ28" s="1587"/>
    </row>
    <row r="29" spans="3:79" ht="13.5" customHeight="1"/>
    <row r="30" spans="3:79" ht="25.8">
      <c r="C30" s="1581" t="s">
        <v>2577</v>
      </c>
      <c r="D30" s="1581"/>
      <c r="E30" s="1581"/>
      <c r="F30" s="1581"/>
      <c r="G30" s="1581"/>
      <c r="H30" s="1581"/>
      <c r="I30" s="1581"/>
      <c r="J30" s="1581"/>
      <c r="K30" s="1581"/>
      <c r="L30" s="1581"/>
      <c r="M30" s="1581"/>
      <c r="N30" s="1581"/>
      <c r="O30" s="1581"/>
      <c r="P30" s="1581"/>
      <c r="Q30" s="1581"/>
      <c r="R30" s="1581"/>
      <c r="S30" s="1581"/>
      <c r="T30" s="1581"/>
      <c r="U30" s="1581"/>
      <c r="V30" s="1581"/>
      <c r="W30" s="1581"/>
      <c r="X30" s="1581"/>
      <c r="Y30" s="1581"/>
      <c r="Z30" s="1581"/>
      <c r="BC30" s="1581" t="s">
        <v>2577</v>
      </c>
      <c r="BD30" s="1581"/>
      <c r="BE30" s="1581"/>
      <c r="BF30" s="1581"/>
      <c r="BG30" s="1581"/>
      <c r="BH30" s="1581"/>
      <c r="BI30" s="1581"/>
      <c r="BJ30" s="1581"/>
      <c r="BK30" s="1581"/>
      <c r="BL30" s="1581"/>
      <c r="BM30" s="1581"/>
      <c r="BN30" s="1581"/>
      <c r="BO30" s="1581"/>
      <c r="BP30" s="1581"/>
      <c r="BQ30" s="1581"/>
      <c r="BR30" s="1581"/>
      <c r="BS30" s="1581"/>
      <c r="BT30" s="1581"/>
      <c r="BU30" s="1581"/>
      <c r="BV30" s="1581"/>
      <c r="BW30" s="1581"/>
      <c r="BX30" s="1581"/>
      <c r="BY30" s="1581"/>
      <c r="BZ30" s="1581"/>
    </row>
    <row r="31" spans="3:79" ht="21" customHeight="1"/>
    <row r="32" spans="3:79" ht="18" customHeight="1">
      <c r="C32" s="219"/>
      <c r="D32" s="1582">
        <f>基本情報!$D$82</f>
        <v>0</v>
      </c>
      <c r="E32" s="1647"/>
      <c r="F32" s="226" t="s">
        <v>2508</v>
      </c>
      <c r="G32" s="494">
        <f>基本情報!$E$82</f>
        <v>0</v>
      </c>
      <c r="H32" s="226" t="s">
        <v>2509</v>
      </c>
      <c r="I32" s="494">
        <f>基本情報!$F$82</f>
        <v>0</v>
      </c>
      <c r="J32" s="226" t="s">
        <v>2515</v>
      </c>
      <c r="K32" s="1583">
        <f>基本情報!$C$85</f>
        <v>0</v>
      </c>
      <c r="L32" s="1583"/>
      <c r="M32" s="1645" t="s">
        <v>2516</v>
      </c>
      <c r="N32" s="1645"/>
      <c r="O32" s="1645"/>
      <c r="P32" s="1583">
        <f>基本情報!$E$85</f>
        <v>0</v>
      </c>
      <c r="Q32" s="1583"/>
      <c r="R32" s="1598" t="s">
        <v>2578</v>
      </c>
      <c r="S32" s="1598"/>
      <c r="T32" s="1598"/>
      <c r="U32" s="1598"/>
      <c r="V32" s="1598"/>
      <c r="W32" s="1598"/>
      <c r="X32" s="1598"/>
      <c r="Y32" s="1598"/>
      <c r="Z32" s="1598"/>
      <c r="AA32" s="1598"/>
      <c r="AD32" s="227"/>
      <c r="BC32" s="219"/>
      <c r="BD32" s="1582" t="s">
        <v>3052</v>
      </c>
      <c r="BE32" s="1582"/>
      <c r="BF32" s="226" t="s">
        <v>2508</v>
      </c>
      <c r="BG32" s="494">
        <v>2</v>
      </c>
      <c r="BH32" s="226" t="s">
        <v>2509</v>
      </c>
      <c r="BI32" s="494">
        <v>2</v>
      </c>
      <c r="BJ32" s="226" t="s">
        <v>2515</v>
      </c>
      <c r="BK32" s="1583">
        <v>2</v>
      </c>
      <c r="BL32" s="1583"/>
      <c r="BM32" s="1645" t="s">
        <v>2516</v>
      </c>
      <c r="BN32" s="1645"/>
      <c r="BO32" s="1645"/>
      <c r="BP32" s="1583">
        <v>777</v>
      </c>
      <c r="BQ32" s="1583"/>
      <c r="BR32" s="1598" t="s">
        <v>2578</v>
      </c>
      <c r="BS32" s="1598"/>
      <c r="BT32" s="1598"/>
      <c r="BU32" s="1598"/>
      <c r="BV32" s="1598"/>
      <c r="BW32" s="1598"/>
      <c r="BX32" s="1598"/>
      <c r="BY32" s="1598"/>
      <c r="BZ32" s="1598"/>
      <c r="CA32" s="1598"/>
    </row>
    <row r="33" spans="3:79" ht="42" customHeight="1">
      <c r="C33" s="1573" t="s">
        <v>3017</v>
      </c>
      <c r="D33" s="1573"/>
      <c r="E33" s="1573"/>
      <c r="F33" s="1573"/>
      <c r="G33" s="1573"/>
      <c r="H33" s="1573"/>
      <c r="I33" s="1573"/>
      <c r="J33" s="1573"/>
      <c r="K33" s="1573"/>
      <c r="L33" s="1573"/>
      <c r="M33" s="1573"/>
      <c r="N33" s="1573"/>
      <c r="O33" s="1573"/>
      <c r="P33" s="1573"/>
      <c r="Q33" s="1573"/>
      <c r="R33" s="1573"/>
      <c r="S33" s="1573"/>
      <c r="T33" s="1573"/>
      <c r="U33" s="1573"/>
      <c r="V33" s="1573"/>
      <c r="W33" s="1573"/>
      <c r="X33" s="1573"/>
      <c r="Y33" s="1573"/>
      <c r="Z33" s="1573"/>
      <c r="AA33" s="225"/>
      <c r="BC33" s="1573" t="s">
        <v>3017</v>
      </c>
      <c r="BD33" s="1573"/>
      <c r="BE33" s="1573"/>
      <c r="BF33" s="1573"/>
      <c r="BG33" s="1573"/>
      <c r="BH33" s="1573"/>
      <c r="BI33" s="1573"/>
      <c r="BJ33" s="1573"/>
      <c r="BK33" s="1573"/>
      <c r="BL33" s="1573"/>
      <c r="BM33" s="1573"/>
      <c r="BN33" s="1573"/>
      <c r="BO33" s="1573"/>
      <c r="BP33" s="1573"/>
      <c r="BQ33" s="1573"/>
      <c r="BR33" s="1573"/>
      <c r="BS33" s="1573"/>
      <c r="BT33" s="1573"/>
      <c r="BU33" s="1573"/>
      <c r="BV33" s="1573"/>
      <c r="BW33" s="1573"/>
      <c r="BX33" s="1573"/>
      <c r="BY33" s="1573"/>
      <c r="BZ33" s="1573"/>
      <c r="CA33" s="225"/>
    </row>
    <row r="34" spans="3:79" ht="30" customHeight="1">
      <c r="C34" s="1601" t="s">
        <v>2518</v>
      </c>
      <c r="D34" s="1601"/>
      <c r="E34" s="1601"/>
      <c r="F34" s="1601"/>
      <c r="G34" s="1601"/>
      <c r="H34" s="1601"/>
      <c r="I34" s="1601"/>
      <c r="J34" s="1601"/>
      <c r="K34" s="1601"/>
      <c r="L34" s="1601"/>
      <c r="M34" s="1601"/>
      <c r="N34" s="1601"/>
      <c r="O34" s="1601"/>
      <c r="P34" s="1601"/>
      <c r="Q34" s="1601"/>
      <c r="R34" s="1601"/>
      <c r="S34" s="1601"/>
      <c r="T34" s="1601"/>
      <c r="U34" s="1601"/>
      <c r="V34" s="1601"/>
      <c r="W34" s="1601"/>
      <c r="X34" s="1601"/>
      <c r="Y34" s="1601"/>
      <c r="Z34" s="1601"/>
      <c r="BC34" s="1601" t="s">
        <v>2518</v>
      </c>
      <c r="BD34" s="1601"/>
      <c r="BE34" s="1601"/>
      <c r="BF34" s="1601"/>
      <c r="BG34" s="1601"/>
      <c r="BH34" s="1601"/>
      <c r="BI34" s="1601"/>
      <c r="BJ34" s="1601"/>
      <c r="BK34" s="1601"/>
      <c r="BL34" s="1601"/>
      <c r="BM34" s="1601"/>
      <c r="BN34" s="1601"/>
      <c r="BO34" s="1601"/>
      <c r="BP34" s="1601"/>
      <c r="BQ34" s="1601"/>
      <c r="BR34" s="1601"/>
      <c r="BS34" s="1601"/>
      <c r="BT34" s="1601"/>
      <c r="BU34" s="1601"/>
      <c r="BV34" s="1601"/>
      <c r="BW34" s="1601"/>
      <c r="BX34" s="1601"/>
      <c r="BY34" s="1601"/>
      <c r="BZ34" s="1601"/>
    </row>
    <row r="35" spans="3:79" ht="30" customHeight="1">
      <c r="C35" s="230"/>
      <c r="D35" s="1575" t="s">
        <v>2519</v>
      </c>
      <c r="E35" s="1575"/>
      <c r="F35" s="1575"/>
      <c r="G35" s="1575"/>
      <c r="H35" s="1575"/>
      <c r="I35" s="1575"/>
      <c r="J35" s="1576"/>
      <c r="K35" s="231"/>
      <c r="L35" s="1577" t="str">
        <f>第1号!$G$36</f>
        <v/>
      </c>
      <c r="M35" s="1592"/>
      <c r="N35" s="1592"/>
      <c r="O35" s="1592"/>
      <c r="P35" s="1592"/>
      <c r="Q35" s="1578">
        <f>第1号!$L$36</f>
        <v>0</v>
      </c>
      <c r="R35" s="1593"/>
      <c r="S35" s="1593"/>
      <c r="T35" s="1593"/>
      <c r="U35" s="1579" t="str">
        <f>第1号!$P$36</f>
        <v>　</v>
      </c>
      <c r="V35" s="1579"/>
      <c r="W35" s="1211"/>
      <c r="X35" s="1211"/>
      <c r="Y35" s="1211"/>
      <c r="Z35" s="1212"/>
      <c r="AC35" s="220"/>
      <c r="BC35" s="230"/>
      <c r="BD35" s="1575" t="s">
        <v>2519</v>
      </c>
      <c r="BE35" s="1575"/>
      <c r="BF35" s="1575"/>
      <c r="BG35" s="1575"/>
      <c r="BH35" s="1575"/>
      <c r="BI35" s="1575"/>
      <c r="BJ35" s="1576"/>
      <c r="BK35" s="231"/>
      <c r="BL35" s="1577" t="s">
        <v>3085</v>
      </c>
      <c r="BM35" s="1577"/>
      <c r="BN35" s="1577"/>
      <c r="BO35" s="1577"/>
      <c r="BP35" s="1577"/>
      <c r="BQ35" s="1578" t="s">
        <v>524</v>
      </c>
      <c r="BR35" s="1578"/>
      <c r="BS35" s="1578"/>
      <c r="BT35" s="1578"/>
      <c r="BU35" s="1579" t="s">
        <v>3050</v>
      </c>
      <c r="BV35" s="1579"/>
      <c r="BW35" s="1579"/>
      <c r="BX35" s="1579"/>
      <c r="BY35" s="1579"/>
      <c r="BZ35" s="1580"/>
    </row>
    <row r="36" spans="3:79" ht="2.25" customHeight="1">
      <c r="C36" s="232"/>
      <c r="D36" s="219"/>
      <c r="E36" s="219"/>
      <c r="F36" s="219"/>
      <c r="G36" s="219"/>
      <c r="H36" s="219"/>
      <c r="I36" s="219"/>
      <c r="J36" s="233"/>
      <c r="K36" s="232"/>
      <c r="L36" s="234"/>
      <c r="M36" s="234"/>
      <c r="N36" s="234"/>
      <c r="O36" s="225"/>
      <c r="P36" s="225"/>
      <c r="Q36" s="235"/>
      <c r="R36" s="235"/>
      <c r="S36" s="226"/>
      <c r="T36" s="236"/>
      <c r="U36" s="226"/>
      <c r="V36" s="225"/>
      <c r="W36" s="226"/>
      <c r="X36" s="236"/>
      <c r="Y36" s="219"/>
      <c r="Z36" s="254"/>
      <c r="AC36" s="220"/>
      <c r="BC36" s="232"/>
      <c r="BD36" s="219"/>
      <c r="BE36" s="219"/>
      <c r="BF36" s="219"/>
      <c r="BG36" s="219"/>
      <c r="BH36" s="219"/>
      <c r="BI36" s="219"/>
      <c r="BJ36" s="233"/>
      <c r="BK36" s="232"/>
      <c r="BL36" s="234"/>
      <c r="BM36" s="234"/>
      <c r="BN36" s="234"/>
      <c r="BO36" s="225"/>
      <c r="BP36" s="225"/>
      <c r="BQ36" s="235"/>
      <c r="BR36" s="235"/>
      <c r="BS36" s="226"/>
      <c r="BT36" s="236"/>
      <c r="BU36" s="226"/>
      <c r="BV36" s="225"/>
      <c r="BW36" s="226"/>
      <c r="BX36" s="236"/>
      <c r="BY36" s="219"/>
      <c r="BZ36" s="254"/>
    </row>
    <row r="37" spans="3:79" ht="30" customHeight="1">
      <c r="C37" s="232"/>
      <c r="D37" s="1565" t="s">
        <v>2520</v>
      </c>
      <c r="E37" s="1565"/>
      <c r="F37" s="1565"/>
      <c r="G37" s="1565"/>
      <c r="H37" s="1565"/>
      <c r="I37" s="1565"/>
      <c r="J37" s="1566"/>
      <c r="K37" s="219"/>
      <c r="L37" s="237" t="s">
        <v>2521</v>
      </c>
      <c r="M37" s="1567">
        <f>基本情報!$B$82</f>
        <v>0</v>
      </c>
      <c r="N37" s="1567"/>
      <c r="O37" s="1567"/>
      <c r="P37" s="1567"/>
      <c r="Q37" s="1214"/>
      <c r="R37" s="238" t="s">
        <v>2522</v>
      </c>
      <c r="S37" s="238"/>
      <c r="T37" s="238"/>
      <c r="U37" s="238"/>
      <c r="V37" s="238"/>
      <c r="W37" s="238"/>
      <c r="X37" s="238"/>
      <c r="Y37" s="238"/>
      <c r="Z37" s="255"/>
      <c r="AC37" s="220"/>
      <c r="BC37" s="232"/>
      <c r="BD37" s="1565" t="s">
        <v>2520</v>
      </c>
      <c r="BE37" s="1565"/>
      <c r="BF37" s="1565"/>
      <c r="BG37" s="1565"/>
      <c r="BH37" s="1565"/>
      <c r="BI37" s="1565"/>
      <c r="BJ37" s="1566"/>
      <c r="BK37" s="219"/>
      <c r="BL37" s="237" t="s">
        <v>2521</v>
      </c>
      <c r="BM37" s="1567" t="s">
        <v>3057</v>
      </c>
      <c r="BN37" s="1567"/>
      <c r="BO37" s="1567"/>
      <c r="BP37" s="1567"/>
      <c r="BQ37" s="1567"/>
      <c r="BR37" s="238" t="s">
        <v>2522</v>
      </c>
      <c r="BS37" s="238"/>
      <c r="BT37" s="238"/>
      <c r="BU37" s="238"/>
      <c r="BV37" s="238"/>
      <c r="BW37" s="238"/>
      <c r="BX37" s="238"/>
      <c r="BY37" s="238"/>
      <c r="BZ37" s="255"/>
    </row>
    <row r="38" spans="3:79" ht="74.25" customHeight="1">
      <c r="C38" s="256"/>
      <c r="D38" s="1568" t="s">
        <v>2579</v>
      </c>
      <c r="E38" s="1568"/>
      <c r="F38" s="1568"/>
      <c r="G38" s="1568"/>
      <c r="H38" s="1568"/>
      <c r="I38" s="1568"/>
      <c r="J38" s="1569"/>
      <c r="K38" s="256"/>
      <c r="L38" s="1643"/>
      <c r="M38" s="1643"/>
      <c r="N38" s="1643"/>
      <c r="O38" s="1643"/>
      <c r="P38" s="1643"/>
      <c r="Q38" s="1643"/>
      <c r="R38" s="1643"/>
      <c r="S38" s="1643"/>
      <c r="T38" s="1643"/>
      <c r="U38" s="1643"/>
      <c r="V38" s="1643"/>
      <c r="W38" s="1643"/>
      <c r="X38" s="1643"/>
      <c r="Y38" s="1643"/>
      <c r="Z38" s="1644"/>
      <c r="BC38" s="256"/>
      <c r="BD38" s="1568" t="s">
        <v>2579</v>
      </c>
      <c r="BE38" s="1568"/>
      <c r="BF38" s="1568"/>
      <c r="BG38" s="1568"/>
      <c r="BH38" s="1568"/>
      <c r="BI38" s="1568"/>
      <c r="BJ38" s="1569"/>
      <c r="BK38" s="256"/>
      <c r="BL38" s="1643"/>
      <c r="BM38" s="1643"/>
      <c r="BN38" s="1643"/>
      <c r="BO38" s="1643"/>
      <c r="BP38" s="1643"/>
      <c r="BQ38" s="1643"/>
      <c r="BR38" s="1643"/>
      <c r="BS38" s="1643"/>
      <c r="BT38" s="1643"/>
      <c r="BU38" s="1643"/>
      <c r="BV38" s="1643"/>
      <c r="BW38" s="1643"/>
      <c r="BX38" s="1643"/>
      <c r="BY38" s="1643"/>
      <c r="BZ38" s="1644"/>
    </row>
    <row r="39" spans="3:79" ht="75" customHeight="1">
      <c r="C39" s="256"/>
      <c r="D39" s="1610" t="s">
        <v>2926</v>
      </c>
      <c r="E39" s="1568"/>
      <c r="F39" s="1568"/>
      <c r="G39" s="1568"/>
      <c r="H39" s="1568"/>
      <c r="I39" s="1568"/>
      <c r="J39" s="1569"/>
      <c r="K39" s="258"/>
      <c r="L39" s="1595"/>
      <c r="M39" s="1595"/>
      <c r="N39" s="1595"/>
      <c r="O39" s="1595"/>
      <c r="P39" s="1595"/>
      <c r="Q39" s="1595"/>
      <c r="R39" s="1595"/>
      <c r="S39" s="1595"/>
      <c r="T39" s="1595"/>
      <c r="U39" s="1595"/>
      <c r="V39" s="1595"/>
      <c r="W39" s="1595"/>
      <c r="X39" s="1595"/>
      <c r="Y39" s="1595"/>
      <c r="Z39" s="1596"/>
      <c r="BC39" s="256"/>
      <c r="BD39" s="1610" t="s">
        <v>2926</v>
      </c>
      <c r="BE39" s="1610"/>
      <c r="BF39" s="1610"/>
      <c r="BG39" s="1610"/>
      <c r="BH39" s="1610"/>
      <c r="BI39" s="1610"/>
      <c r="BJ39" s="1611"/>
      <c r="BK39" s="258"/>
      <c r="BL39" s="1595"/>
      <c r="BM39" s="1595"/>
      <c r="BN39" s="1595"/>
      <c r="BO39" s="1595"/>
      <c r="BP39" s="1595"/>
      <c r="BQ39" s="1595"/>
      <c r="BR39" s="1595"/>
      <c r="BS39" s="1595"/>
      <c r="BT39" s="1595"/>
      <c r="BU39" s="1595"/>
      <c r="BV39" s="1595"/>
      <c r="BW39" s="1595"/>
      <c r="BX39" s="1595"/>
      <c r="BY39" s="1595"/>
      <c r="BZ39" s="1596"/>
    </row>
    <row r="40" spans="3:79" ht="13.5" customHeight="1">
      <c r="C40" s="247"/>
      <c r="D40" s="231"/>
      <c r="E40" s="231"/>
      <c r="F40" s="231"/>
      <c r="G40" s="231"/>
      <c r="H40" s="231"/>
      <c r="I40" s="231"/>
      <c r="J40" s="231"/>
      <c r="K40" s="231"/>
      <c r="L40" s="231"/>
      <c r="M40" s="231"/>
      <c r="N40" s="231"/>
      <c r="O40" s="231"/>
      <c r="P40" s="231"/>
      <c r="Q40" s="231"/>
      <c r="R40" s="231"/>
      <c r="S40" s="231"/>
      <c r="T40" s="231"/>
      <c r="U40" s="247"/>
      <c r="V40" s="231"/>
      <c r="W40" s="220"/>
      <c r="X40" s="239"/>
      <c r="Y40" s="239"/>
      <c r="Z40" s="239"/>
      <c r="BC40" s="247"/>
      <c r="BD40" s="231"/>
      <c r="BE40" s="231"/>
      <c r="BF40" s="231"/>
      <c r="BG40" s="231"/>
      <c r="BH40" s="231"/>
      <c r="BI40" s="231"/>
      <c r="BJ40" s="231"/>
      <c r="BK40" s="231"/>
      <c r="BL40" s="231"/>
      <c r="BM40" s="231"/>
      <c r="BN40" s="231"/>
      <c r="BO40" s="231"/>
      <c r="BP40" s="231"/>
      <c r="BQ40" s="231"/>
      <c r="BR40" s="231"/>
      <c r="BS40" s="231"/>
      <c r="BT40" s="231"/>
      <c r="BU40" s="247"/>
      <c r="BV40" s="231"/>
      <c r="BW40" s="220"/>
      <c r="BX40" s="239"/>
      <c r="BY40" s="239"/>
      <c r="BZ40" s="239"/>
    </row>
    <row r="41" spans="3:79" ht="13.5" customHeight="1">
      <c r="D41" s="219"/>
      <c r="E41" s="219"/>
      <c r="F41" s="219"/>
      <c r="G41" s="219"/>
      <c r="H41" s="219"/>
      <c r="I41" s="219"/>
      <c r="J41" s="219"/>
      <c r="K41" s="219"/>
      <c r="L41" s="219"/>
      <c r="M41" s="219"/>
      <c r="N41" s="219"/>
      <c r="O41" s="219"/>
      <c r="P41" s="219"/>
      <c r="Q41" s="219"/>
      <c r="R41" s="219"/>
      <c r="S41" s="219"/>
      <c r="T41" s="219"/>
      <c r="V41" s="219"/>
      <c r="W41" s="220"/>
      <c r="X41" s="225"/>
      <c r="Y41" s="225"/>
      <c r="Z41" s="248"/>
      <c r="BD41" s="219"/>
      <c r="BE41" s="219"/>
      <c r="BF41" s="219"/>
      <c r="BG41" s="219"/>
      <c r="BH41" s="219"/>
      <c r="BI41" s="219"/>
      <c r="BJ41" s="219"/>
      <c r="BK41" s="219"/>
      <c r="BL41" s="219"/>
      <c r="BM41" s="219"/>
      <c r="BN41" s="219"/>
      <c r="BO41" s="219"/>
      <c r="BP41" s="219"/>
      <c r="BQ41" s="219"/>
      <c r="BR41" s="219"/>
      <c r="BS41" s="219"/>
      <c r="BT41" s="219"/>
      <c r="BV41" s="219"/>
      <c r="BW41" s="220"/>
      <c r="BX41" s="225"/>
      <c r="BY41" s="225"/>
      <c r="BZ41" s="248"/>
    </row>
    <row r="42" spans="3:79" ht="13.5" customHeight="1">
      <c r="D42" s="219"/>
      <c r="E42" s="219"/>
      <c r="F42" s="219"/>
      <c r="G42" s="219"/>
      <c r="H42" s="219"/>
      <c r="I42" s="219"/>
      <c r="J42" s="219"/>
      <c r="K42" s="219"/>
      <c r="L42" s="219"/>
      <c r="M42" s="219"/>
      <c r="N42" s="219"/>
      <c r="O42" s="219"/>
      <c r="P42" s="219"/>
      <c r="Q42" s="219"/>
      <c r="R42" s="219"/>
      <c r="S42" s="219"/>
      <c r="T42" s="219"/>
      <c r="V42" s="219"/>
      <c r="W42" s="220"/>
      <c r="X42" s="225"/>
      <c r="Y42" s="225"/>
      <c r="Z42" s="225"/>
      <c r="BD42" s="219"/>
      <c r="BE42" s="219"/>
      <c r="BF42" s="219"/>
      <c r="BG42" s="219"/>
      <c r="BH42" s="219"/>
      <c r="BI42" s="219"/>
      <c r="BJ42" s="219"/>
      <c r="BK42" s="219"/>
      <c r="BL42" s="219"/>
      <c r="BM42" s="219"/>
      <c r="BN42" s="219"/>
      <c r="BO42" s="219"/>
      <c r="BP42" s="219"/>
      <c r="BQ42" s="219"/>
      <c r="BR42" s="219"/>
      <c r="BS42" s="219"/>
      <c r="BT42" s="219"/>
      <c r="BV42" s="219"/>
      <c r="BW42" s="220"/>
      <c r="BX42" s="225"/>
      <c r="BY42" s="225"/>
      <c r="BZ42" s="225"/>
    </row>
    <row r="43" spans="3:79" ht="18" customHeight="1">
      <c r="V43" s="222"/>
      <c r="Z43" s="248"/>
      <c r="BV43" s="222"/>
      <c r="BZ43" s="248"/>
    </row>
  </sheetData>
  <sheetProtection algorithmName="SHA-512" hashValue="iri0w55loVQ+0zX744RbfirLmucm/aIjuZQ6oUgOm7BhTh2ryvbZB9AfmEUD57+nFA4xq33IXZtE3nr4pGpC5w==" saltValue="mgk6q9g56VFfUiOOR71Ftg==" spinCount="100000" sheet="1" formatCells="0" selectLockedCells="1"/>
  <mergeCells count="82">
    <mergeCell ref="P19:Q19"/>
    <mergeCell ref="P21:Q21"/>
    <mergeCell ref="R21:U21"/>
    <mergeCell ref="V21:Z21"/>
    <mergeCell ref="R19:Z19"/>
    <mergeCell ref="D38:J38"/>
    <mergeCell ref="L38:Z38"/>
    <mergeCell ref="D39:J39"/>
    <mergeCell ref="L39:Z39"/>
    <mergeCell ref="C33:Z33"/>
    <mergeCell ref="C34:Z34"/>
    <mergeCell ref="D35:J35"/>
    <mergeCell ref="D37:J37"/>
    <mergeCell ref="M37:Q37"/>
    <mergeCell ref="L35:P35"/>
    <mergeCell ref="Q35:T35"/>
    <mergeCell ref="U35:Z35"/>
    <mergeCell ref="C30:Z30"/>
    <mergeCell ref="D32:E32"/>
    <mergeCell ref="M32:O32"/>
    <mergeCell ref="P32:Q32"/>
    <mergeCell ref="R32:AA32"/>
    <mergeCell ref="K32:L32"/>
    <mergeCell ref="P26:Q26"/>
    <mergeCell ref="R26:Z26"/>
    <mergeCell ref="P28:Q28"/>
    <mergeCell ref="R28:U28"/>
    <mergeCell ref="V28:Z28"/>
    <mergeCell ref="T3:U3"/>
    <mergeCell ref="P6:Q6"/>
    <mergeCell ref="R6:Z6"/>
    <mergeCell ref="P8:Q8"/>
    <mergeCell ref="R8:Z8"/>
    <mergeCell ref="P10:Q10"/>
    <mergeCell ref="R10:U10"/>
    <mergeCell ref="V10:Z10"/>
    <mergeCell ref="R16:U16"/>
    <mergeCell ref="V16:Z16"/>
    <mergeCell ref="P14:Q14"/>
    <mergeCell ref="R14:Z14"/>
    <mergeCell ref="P16:Q16"/>
    <mergeCell ref="BT3:BU3"/>
    <mergeCell ref="BP6:BQ6"/>
    <mergeCell ref="BR6:BZ6"/>
    <mergeCell ref="BP8:BQ8"/>
    <mergeCell ref="BR8:BZ8"/>
    <mergeCell ref="BP10:BQ10"/>
    <mergeCell ref="BR10:BU10"/>
    <mergeCell ref="BV10:BZ10"/>
    <mergeCell ref="BP14:BQ14"/>
    <mergeCell ref="BR14:BZ14"/>
    <mergeCell ref="BP16:BQ16"/>
    <mergeCell ref="BR16:BU16"/>
    <mergeCell ref="BV16:BZ16"/>
    <mergeCell ref="BP26:BQ26"/>
    <mergeCell ref="BR26:BZ26"/>
    <mergeCell ref="BP19:BQ19"/>
    <mergeCell ref="BR19:BZ19"/>
    <mergeCell ref="BP21:BQ21"/>
    <mergeCell ref="BR21:BU21"/>
    <mergeCell ref="BV21:BZ21"/>
    <mergeCell ref="BP28:BQ28"/>
    <mergeCell ref="BR28:BU28"/>
    <mergeCell ref="BV28:BZ28"/>
    <mergeCell ref="BC30:BZ30"/>
    <mergeCell ref="BD32:BE32"/>
    <mergeCell ref="BK32:BL32"/>
    <mergeCell ref="BM32:BO32"/>
    <mergeCell ref="BP32:BQ32"/>
    <mergeCell ref="BR32:CA32"/>
    <mergeCell ref="BC33:BZ33"/>
    <mergeCell ref="BC34:BZ34"/>
    <mergeCell ref="BD35:BJ35"/>
    <mergeCell ref="BL35:BP35"/>
    <mergeCell ref="BQ35:BT35"/>
    <mergeCell ref="BU35:BZ35"/>
    <mergeCell ref="BD37:BJ37"/>
    <mergeCell ref="BM37:BQ37"/>
    <mergeCell ref="BD38:BJ38"/>
    <mergeCell ref="BL38:BZ38"/>
    <mergeCell ref="BD39:BJ39"/>
    <mergeCell ref="BL39:BZ39"/>
  </mergeCells>
  <phoneticPr fontId="64"/>
  <pageMargins left="0.70866141732283472" right="0.70866141732283472" top="0.74803149606299213" bottom="0.74803149606299213" header="0.31496062992125984" footer="0.31496062992125984"/>
  <pageSetup paperSize="9" orientation="portrait" blackAndWhite="1"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1D00-000000000000}">
          <x14:formula1>
            <xm:f>基本情報!$L$79:$L$109</xm:f>
          </x14:formula1>
          <xm:sqref>Y3 BY3</xm:sqref>
        </x14:dataValidation>
        <x14:dataValidation type="list" allowBlank="1" showInputMessage="1" showErrorMessage="1" xr:uid="{00000000-0002-0000-1D00-000001000000}">
          <x14:formula1>
            <xm:f>基本情報!$K$79:$K$90</xm:f>
          </x14:formula1>
          <xm:sqref>W3 BW3</xm:sqref>
        </x14:dataValidation>
        <x14:dataValidation type="list" allowBlank="1" showInputMessage="1" showErrorMessage="1" xr:uid="{00000000-0002-0000-1D00-000002000000}">
          <x14:formula1>
            <xm:f>基本情報!$J$79:$J$81</xm:f>
          </x14:formula1>
          <xm:sqref>T3:U3 BT3:BU3</xm:sqref>
        </x14:dataValidation>
      </x14:dataValidations>
    </ext>
  </extLst>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43">
    <tabColor rgb="FFFFFF00"/>
  </sheetPr>
  <dimension ref="A1:WXI84"/>
  <sheetViews>
    <sheetView showGridLines="0" showZeros="0" view="pageBreakPreview" topLeftCell="A19" zoomScaleNormal="100" zoomScaleSheetLayoutView="100" workbookViewId="0">
      <selection activeCell="T48" sqref="T48"/>
    </sheetView>
  </sheetViews>
  <sheetFormatPr defaultRowHeight="13.2"/>
  <cols>
    <col min="1" max="1" width="2.109375" style="278" customWidth="1"/>
    <col min="2" max="2" width="2.33203125" style="278" customWidth="1"/>
    <col min="3" max="3" width="1.109375" style="278" customWidth="1"/>
    <col min="4" max="4" width="5.6640625" style="278" customWidth="1"/>
    <col min="5" max="5" width="3.6640625" style="278" customWidth="1"/>
    <col min="6" max="12" width="4" style="278" customWidth="1"/>
    <col min="13" max="13" width="4.6640625" style="278" customWidth="1"/>
    <col min="14" max="15" width="3.5546875" style="278" customWidth="1"/>
    <col min="16" max="16" width="3.44140625" style="278" customWidth="1"/>
    <col min="17" max="17" width="5.6640625" style="278" customWidth="1"/>
    <col min="18" max="20" width="3.6640625" style="278" customWidth="1"/>
    <col min="21" max="24" width="3.6640625" style="279" customWidth="1"/>
    <col min="25" max="25" width="2.21875" style="279" customWidth="1"/>
    <col min="26" max="26" width="1.44140625" style="279" customWidth="1"/>
    <col min="27" max="27" width="2.109375" style="279" customWidth="1"/>
    <col min="28" max="28" width="1.21875" style="278" customWidth="1"/>
    <col min="29" max="29" width="8.88671875" style="278"/>
    <col min="30" max="34" width="13.88671875" style="278" hidden="1" customWidth="1"/>
    <col min="35" max="51" width="0" style="278" hidden="1" customWidth="1"/>
    <col min="52" max="52" width="8.88671875" style="278"/>
    <col min="53" max="53" width="2.109375" style="278" customWidth="1"/>
    <col min="54" max="54" width="2.33203125" style="278" customWidth="1"/>
    <col min="55" max="55" width="1.109375" style="278" customWidth="1"/>
    <col min="56" max="56" width="5.6640625" style="278" customWidth="1"/>
    <col min="57" max="57" width="3.6640625" style="278" customWidth="1"/>
    <col min="58" max="64" width="4" style="278" customWidth="1"/>
    <col min="65" max="65" width="4.6640625" style="278" customWidth="1"/>
    <col min="66" max="67" width="3.5546875" style="278" customWidth="1"/>
    <col min="68" max="68" width="3.44140625" style="278" customWidth="1"/>
    <col min="69" max="69" width="5.6640625" style="278" customWidth="1"/>
    <col min="70" max="72" width="3.6640625" style="278" customWidth="1"/>
    <col min="73" max="76" width="3.6640625" style="279" customWidth="1"/>
    <col min="77" max="77" width="2.21875" style="279" customWidth="1"/>
    <col min="78" max="78" width="1.44140625" style="279" customWidth="1"/>
    <col min="79" max="79" width="2.109375" style="278" customWidth="1"/>
    <col min="80" max="288" width="8.88671875" style="278"/>
    <col min="289" max="289" width="2.44140625" style="278" customWidth="1"/>
    <col min="290" max="290" width="2.33203125" style="278" customWidth="1"/>
    <col min="291" max="291" width="1.109375" style="278" customWidth="1"/>
    <col min="292" max="292" width="22.6640625" style="278" customWidth="1"/>
    <col min="293" max="293" width="1.21875" style="278" customWidth="1"/>
    <col min="294" max="295" width="11.77734375" style="278" customWidth="1"/>
    <col min="296" max="296" width="1.77734375" style="278" customWidth="1"/>
    <col min="297" max="297" width="6.88671875" style="278" customWidth="1"/>
    <col min="298" max="298" width="4.44140625" style="278" customWidth="1"/>
    <col min="299" max="299" width="3.6640625" style="278" customWidth="1"/>
    <col min="300" max="300" width="0.77734375" style="278" customWidth="1"/>
    <col min="301" max="301" width="3.33203125" style="278" customWidth="1"/>
    <col min="302" max="302" width="3.6640625" style="278" customWidth="1"/>
    <col min="303" max="303" width="3" style="278" customWidth="1"/>
    <col min="304" max="304" width="3.6640625" style="278" customWidth="1"/>
    <col min="305" max="305" width="3.109375" style="278" customWidth="1"/>
    <col min="306" max="306" width="1.88671875" style="278" customWidth="1"/>
    <col min="307" max="308" width="2.21875" style="278" customWidth="1"/>
    <col min="309" max="309" width="7.21875" style="278" customWidth="1"/>
    <col min="310" max="544" width="8.88671875" style="278"/>
    <col min="545" max="545" width="2.44140625" style="278" customWidth="1"/>
    <col min="546" max="546" width="2.33203125" style="278" customWidth="1"/>
    <col min="547" max="547" width="1.109375" style="278" customWidth="1"/>
    <col min="548" max="548" width="22.6640625" style="278" customWidth="1"/>
    <col min="549" max="549" width="1.21875" style="278" customWidth="1"/>
    <col min="550" max="551" width="11.77734375" style="278" customWidth="1"/>
    <col min="552" max="552" width="1.77734375" style="278" customWidth="1"/>
    <col min="553" max="553" width="6.88671875" style="278" customWidth="1"/>
    <col min="554" max="554" width="4.44140625" style="278" customWidth="1"/>
    <col min="555" max="555" width="3.6640625" style="278" customWidth="1"/>
    <col min="556" max="556" width="0.77734375" style="278" customWidth="1"/>
    <col min="557" max="557" width="3.33203125" style="278" customWidth="1"/>
    <col min="558" max="558" width="3.6640625" style="278" customWidth="1"/>
    <col min="559" max="559" width="3" style="278" customWidth="1"/>
    <col min="560" max="560" width="3.6640625" style="278" customWidth="1"/>
    <col min="561" max="561" width="3.109375" style="278" customWidth="1"/>
    <col min="562" max="562" width="1.88671875" style="278" customWidth="1"/>
    <col min="563" max="564" width="2.21875" style="278" customWidth="1"/>
    <col min="565" max="565" width="7.21875" style="278" customWidth="1"/>
    <col min="566" max="800" width="8.88671875" style="278"/>
    <col min="801" max="801" width="2.44140625" style="278" customWidth="1"/>
    <col min="802" max="802" width="2.33203125" style="278" customWidth="1"/>
    <col min="803" max="803" width="1.109375" style="278" customWidth="1"/>
    <col min="804" max="804" width="22.6640625" style="278" customWidth="1"/>
    <col min="805" max="805" width="1.21875" style="278" customWidth="1"/>
    <col min="806" max="807" width="11.77734375" style="278" customWidth="1"/>
    <col min="808" max="808" width="1.77734375" style="278" customWidth="1"/>
    <col min="809" max="809" width="6.88671875" style="278" customWidth="1"/>
    <col min="810" max="810" width="4.44140625" style="278" customWidth="1"/>
    <col min="811" max="811" width="3.6640625" style="278" customWidth="1"/>
    <col min="812" max="812" width="0.77734375" style="278" customWidth="1"/>
    <col min="813" max="813" width="3.33203125" style="278" customWidth="1"/>
    <col min="814" max="814" width="3.6640625" style="278" customWidth="1"/>
    <col min="815" max="815" width="3" style="278" customWidth="1"/>
    <col min="816" max="816" width="3.6640625" style="278" customWidth="1"/>
    <col min="817" max="817" width="3.109375" style="278" customWidth="1"/>
    <col min="818" max="818" width="1.88671875" style="278" customWidth="1"/>
    <col min="819" max="820" width="2.21875" style="278" customWidth="1"/>
    <col min="821" max="821" width="7.21875" style="278" customWidth="1"/>
    <col min="822" max="1056" width="8.88671875" style="278"/>
    <col min="1057" max="1057" width="2.44140625" style="278" customWidth="1"/>
    <col min="1058" max="1058" width="2.33203125" style="278" customWidth="1"/>
    <col min="1059" max="1059" width="1.109375" style="278" customWidth="1"/>
    <col min="1060" max="1060" width="22.6640625" style="278" customWidth="1"/>
    <col min="1061" max="1061" width="1.21875" style="278" customWidth="1"/>
    <col min="1062" max="1063" width="11.77734375" style="278" customWidth="1"/>
    <col min="1064" max="1064" width="1.77734375" style="278" customWidth="1"/>
    <col min="1065" max="1065" width="6.88671875" style="278" customWidth="1"/>
    <col min="1066" max="1066" width="4.44140625" style="278" customWidth="1"/>
    <col min="1067" max="1067" width="3.6640625" style="278" customWidth="1"/>
    <col min="1068" max="1068" width="0.77734375" style="278" customWidth="1"/>
    <col min="1069" max="1069" width="3.33203125" style="278" customWidth="1"/>
    <col min="1070" max="1070" width="3.6640625" style="278" customWidth="1"/>
    <col min="1071" max="1071" width="3" style="278" customWidth="1"/>
    <col min="1072" max="1072" width="3.6640625" style="278" customWidth="1"/>
    <col min="1073" max="1073" width="3.109375" style="278" customWidth="1"/>
    <col min="1074" max="1074" width="1.88671875" style="278" customWidth="1"/>
    <col min="1075" max="1076" width="2.21875" style="278" customWidth="1"/>
    <col min="1077" max="1077" width="7.21875" style="278" customWidth="1"/>
    <col min="1078" max="1312" width="8.88671875" style="278"/>
    <col min="1313" max="1313" width="2.44140625" style="278" customWidth="1"/>
    <col min="1314" max="1314" width="2.33203125" style="278" customWidth="1"/>
    <col min="1315" max="1315" width="1.109375" style="278" customWidth="1"/>
    <col min="1316" max="1316" width="22.6640625" style="278" customWidth="1"/>
    <col min="1317" max="1317" width="1.21875" style="278" customWidth="1"/>
    <col min="1318" max="1319" width="11.77734375" style="278" customWidth="1"/>
    <col min="1320" max="1320" width="1.77734375" style="278" customWidth="1"/>
    <col min="1321" max="1321" width="6.88671875" style="278" customWidth="1"/>
    <col min="1322" max="1322" width="4.44140625" style="278" customWidth="1"/>
    <col min="1323" max="1323" width="3.6640625" style="278" customWidth="1"/>
    <col min="1324" max="1324" width="0.77734375" style="278" customWidth="1"/>
    <col min="1325" max="1325" width="3.33203125" style="278" customWidth="1"/>
    <col min="1326" max="1326" width="3.6640625" style="278" customWidth="1"/>
    <col min="1327" max="1327" width="3" style="278" customWidth="1"/>
    <col min="1328" max="1328" width="3.6640625" style="278" customWidth="1"/>
    <col min="1329" max="1329" width="3.109375" style="278" customWidth="1"/>
    <col min="1330" max="1330" width="1.88671875" style="278" customWidth="1"/>
    <col min="1331" max="1332" width="2.21875" style="278" customWidth="1"/>
    <col min="1333" max="1333" width="7.21875" style="278" customWidth="1"/>
    <col min="1334" max="1568" width="8.88671875" style="278"/>
    <col min="1569" max="1569" width="2.44140625" style="278" customWidth="1"/>
    <col min="1570" max="1570" width="2.33203125" style="278" customWidth="1"/>
    <col min="1571" max="1571" width="1.109375" style="278" customWidth="1"/>
    <col min="1572" max="1572" width="22.6640625" style="278" customWidth="1"/>
    <col min="1573" max="1573" width="1.21875" style="278" customWidth="1"/>
    <col min="1574" max="1575" width="11.77734375" style="278" customWidth="1"/>
    <col min="1576" max="1576" width="1.77734375" style="278" customWidth="1"/>
    <col min="1577" max="1577" width="6.88671875" style="278" customWidth="1"/>
    <col min="1578" max="1578" width="4.44140625" style="278" customWidth="1"/>
    <col min="1579" max="1579" width="3.6640625" style="278" customWidth="1"/>
    <col min="1580" max="1580" width="0.77734375" style="278" customWidth="1"/>
    <col min="1581" max="1581" width="3.33203125" style="278" customWidth="1"/>
    <col min="1582" max="1582" width="3.6640625" style="278" customWidth="1"/>
    <col min="1583" max="1583" width="3" style="278" customWidth="1"/>
    <col min="1584" max="1584" width="3.6640625" style="278" customWidth="1"/>
    <col min="1585" max="1585" width="3.109375" style="278" customWidth="1"/>
    <col min="1586" max="1586" width="1.88671875" style="278" customWidth="1"/>
    <col min="1587" max="1588" width="2.21875" style="278" customWidth="1"/>
    <col min="1589" max="1589" width="7.21875" style="278" customWidth="1"/>
    <col min="1590" max="1824" width="8.88671875" style="278"/>
    <col min="1825" max="1825" width="2.44140625" style="278" customWidth="1"/>
    <col min="1826" max="1826" width="2.33203125" style="278" customWidth="1"/>
    <col min="1827" max="1827" width="1.109375" style="278" customWidth="1"/>
    <col min="1828" max="1828" width="22.6640625" style="278" customWidth="1"/>
    <col min="1829" max="1829" width="1.21875" style="278" customWidth="1"/>
    <col min="1830" max="1831" width="11.77734375" style="278" customWidth="1"/>
    <col min="1832" max="1832" width="1.77734375" style="278" customWidth="1"/>
    <col min="1833" max="1833" width="6.88671875" style="278" customWidth="1"/>
    <col min="1834" max="1834" width="4.44140625" style="278" customWidth="1"/>
    <col min="1835" max="1835" width="3.6640625" style="278" customWidth="1"/>
    <col min="1836" max="1836" width="0.77734375" style="278" customWidth="1"/>
    <col min="1837" max="1837" width="3.33203125" style="278" customWidth="1"/>
    <col min="1838" max="1838" width="3.6640625" style="278" customWidth="1"/>
    <col min="1839" max="1839" width="3" style="278" customWidth="1"/>
    <col min="1840" max="1840" width="3.6640625" style="278" customWidth="1"/>
    <col min="1841" max="1841" width="3.109375" style="278" customWidth="1"/>
    <col min="1842" max="1842" width="1.88671875" style="278" customWidth="1"/>
    <col min="1843" max="1844" width="2.21875" style="278" customWidth="1"/>
    <col min="1845" max="1845" width="7.21875" style="278" customWidth="1"/>
    <col min="1846" max="2080" width="8.88671875" style="278"/>
    <col min="2081" max="2081" width="2.44140625" style="278" customWidth="1"/>
    <col min="2082" max="2082" width="2.33203125" style="278" customWidth="1"/>
    <col min="2083" max="2083" width="1.109375" style="278" customWidth="1"/>
    <col min="2084" max="2084" width="22.6640625" style="278" customWidth="1"/>
    <col min="2085" max="2085" width="1.21875" style="278" customWidth="1"/>
    <col min="2086" max="2087" width="11.77734375" style="278" customWidth="1"/>
    <col min="2088" max="2088" width="1.77734375" style="278" customWidth="1"/>
    <col min="2089" max="2089" width="6.88671875" style="278" customWidth="1"/>
    <col min="2090" max="2090" width="4.44140625" style="278" customWidth="1"/>
    <col min="2091" max="2091" width="3.6640625" style="278" customWidth="1"/>
    <col min="2092" max="2092" width="0.77734375" style="278" customWidth="1"/>
    <col min="2093" max="2093" width="3.33203125" style="278" customWidth="1"/>
    <col min="2094" max="2094" width="3.6640625" style="278" customWidth="1"/>
    <col min="2095" max="2095" width="3" style="278" customWidth="1"/>
    <col min="2096" max="2096" width="3.6640625" style="278" customWidth="1"/>
    <col min="2097" max="2097" width="3.109375" style="278" customWidth="1"/>
    <col min="2098" max="2098" width="1.88671875" style="278" customWidth="1"/>
    <col min="2099" max="2100" width="2.21875" style="278" customWidth="1"/>
    <col min="2101" max="2101" width="7.21875" style="278" customWidth="1"/>
    <col min="2102" max="2336" width="8.88671875" style="278"/>
    <col min="2337" max="2337" width="2.44140625" style="278" customWidth="1"/>
    <col min="2338" max="2338" width="2.33203125" style="278" customWidth="1"/>
    <col min="2339" max="2339" width="1.109375" style="278" customWidth="1"/>
    <col min="2340" max="2340" width="22.6640625" style="278" customWidth="1"/>
    <col min="2341" max="2341" width="1.21875" style="278" customWidth="1"/>
    <col min="2342" max="2343" width="11.77734375" style="278" customWidth="1"/>
    <col min="2344" max="2344" width="1.77734375" style="278" customWidth="1"/>
    <col min="2345" max="2345" width="6.88671875" style="278" customWidth="1"/>
    <col min="2346" max="2346" width="4.44140625" style="278" customWidth="1"/>
    <col min="2347" max="2347" width="3.6640625" style="278" customWidth="1"/>
    <col min="2348" max="2348" width="0.77734375" style="278" customWidth="1"/>
    <col min="2349" max="2349" width="3.33203125" style="278" customWidth="1"/>
    <col min="2350" max="2350" width="3.6640625" style="278" customWidth="1"/>
    <col min="2351" max="2351" width="3" style="278" customWidth="1"/>
    <col min="2352" max="2352" width="3.6640625" style="278" customWidth="1"/>
    <col min="2353" max="2353" width="3.109375" style="278" customWidth="1"/>
    <col min="2354" max="2354" width="1.88671875" style="278" customWidth="1"/>
    <col min="2355" max="2356" width="2.21875" style="278" customWidth="1"/>
    <col min="2357" max="2357" width="7.21875" style="278" customWidth="1"/>
    <col min="2358" max="2592" width="8.88671875" style="278"/>
    <col min="2593" max="2593" width="2.44140625" style="278" customWidth="1"/>
    <col min="2594" max="2594" width="2.33203125" style="278" customWidth="1"/>
    <col min="2595" max="2595" width="1.109375" style="278" customWidth="1"/>
    <col min="2596" max="2596" width="22.6640625" style="278" customWidth="1"/>
    <col min="2597" max="2597" width="1.21875" style="278" customWidth="1"/>
    <col min="2598" max="2599" width="11.77734375" style="278" customWidth="1"/>
    <col min="2600" max="2600" width="1.77734375" style="278" customWidth="1"/>
    <col min="2601" max="2601" width="6.88671875" style="278" customWidth="1"/>
    <col min="2602" max="2602" width="4.44140625" style="278" customWidth="1"/>
    <col min="2603" max="2603" width="3.6640625" style="278" customWidth="1"/>
    <col min="2604" max="2604" width="0.77734375" style="278" customWidth="1"/>
    <col min="2605" max="2605" width="3.33203125" style="278" customWidth="1"/>
    <col min="2606" max="2606" width="3.6640625" style="278" customWidth="1"/>
    <col min="2607" max="2607" width="3" style="278" customWidth="1"/>
    <col min="2608" max="2608" width="3.6640625" style="278" customWidth="1"/>
    <col min="2609" max="2609" width="3.109375" style="278" customWidth="1"/>
    <col min="2610" max="2610" width="1.88671875" style="278" customWidth="1"/>
    <col min="2611" max="2612" width="2.21875" style="278" customWidth="1"/>
    <col min="2613" max="2613" width="7.21875" style="278" customWidth="1"/>
    <col min="2614" max="2848" width="8.88671875" style="278"/>
    <col min="2849" max="2849" width="2.44140625" style="278" customWidth="1"/>
    <col min="2850" max="2850" width="2.33203125" style="278" customWidth="1"/>
    <col min="2851" max="2851" width="1.109375" style="278" customWidth="1"/>
    <col min="2852" max="2852" width="22.6640625" style="278" customWidth="1"/>
    <col min="2853" max="2853" width="1.21875" style="278" customWidth="1"/>
    <col min="2854" max="2855" width="11.77734375" style="278" customWidth="1"/>
    <col min="2856" max="2856" width="1.77734375" style="278" customWidth="1"/>
    <col min="2857" max="2857" width="6.88671875" style="278" customWidth="1"/>
    <col min="2858" max="2858" width="4.44140625" style="278" customWidth="1"/>
    <col min="2859" max="2859" width="3.6640625" style="278" customWidth="1"/>
    <col min="2860" max="2860" width="0.77734375" style="278" customWidth="1"/>
    <col min="2861" max="2861" width="3.33203125" style="278" customWidth="1"/>
    <col min="2862" max="2862" width="3.6640625" style="278" customWidth="1"/>
    <col min="2863" max="2863" width="3" style="278" customWidth="1"/>
    <col min="2864" max="2864" width="3.6640625" style="278" customWidth="1"/>
    <col min="2865" max="2865" width="3.109375" style="278" customWidth="1"/>
    <col min="2866" max="2866" width="1.88671875" style="278" customWidth="1"/>
    <col min="2867" max="2868" width="2.21875" style="278" customWidth="1"/>
    <col min="2869" max="2869" width="7.21875" style="278" customWidth="1"/>
    <col min="2870" max="3104" width="8.88671875" style="278"/>
    <col min="3105" max="3105" width="2.44140625" style="278" customWidth="1"/>
    <col min="3106" max="3106" width="2.33203125" style="278" customWidth="1"/>
    <col min="3107" max="3107" width="1.109375" style="278" customWidth="1"/>
    <col min="3108" max="3108" width="22.6640625" style="278" customWidth="1"/>
    <col min="3109" max="3109" width="1.21875" style="278" customWidth="1"/>
    <col min="3110" max="3111" width="11.77734375" style="278" customWidth="1"/>
    <col min="3112" max="3112" width="1.77734375" style="278" customWidth="1"/>
    <col min="3113" max="3113" width="6.88671875" style="278" customWidth="1"/>
    <col min="3114" max="3114" width="4.44140625" style="278" customWidth="1"/>
    <col min="3115" max="3115" width="3.6640625" style="278" customWidth="1"/>
    <col min="3116" max="3116" width="0.77734375" style="278" customWidth="1"/>
    <col min="3117" max="3117" width="3.33203125" style="278" customWidth="1"/>
    <col min="3118" max="3118" width="3.6640625" style="278" customWidth="1"/>
    <col min="3119" max="3119" width="3" style="278" customWidth="1"/>
    <col min="3120" max="3120" width="3.6640625" style="278" customWidth="1"/>
    <col min="3121" max="3121" width="3.109375" style="278" customWidth="1"/>
    <col min="3122" max="3122" width="1.88671875" style="278" customWidth="1"/>
    <col min="3123" max="3124" width="2.21875" style="278" customWidth="1"/>
    <col min="3125" max="3125" width="7.21875" style="278" customWidth="1"/>
    <col min="3126" max="3360" width="8.88671875" style="278"/>
    <col min="3361" max="3361" width="2.44140625" style="278" customWidth="1"/>
    <col min="3362" max="3362" width="2.33203125" style="278" customWidth="1"/>
    <col min="3363" max="3363" width="1.109375" style="278" customWidth="1"/>
    <col min="3364" max="3364" width="22.6640625" style="278" customWidth="1"/>
    <col min="3365" max="3365" width="1.21875" style="278" customWidth="1"/>
    <col min="3366" max="3367" width="11.77734375" style="278" customWidth="1"/>
    <col min="3368" max="3368" width="1.77734375" style="278" customWidth="1"/>
    <col min="3369" max="3369" width="6.88671875" style="278" customWidth="1"/>
    <col min="3370" max="3370" width="4.44140625" style="278" customWidth="1"/>
    <col min="3371" max="3371" width="3.6640625" style="278" customWidth="1"/>
    <col min="3372" max="3372" width="0.77734375" style="278" customWidth="1"/>
    <col min="3373" max="3373" width="3.33203125" style="278" customWidth="1"/>
    <col min="3374" max="3374" width="3.6640625" style="278" customWidth="1"/>
    <col min="3375" max="3375" width="3" style="278" customWidth="1"/>
    <col min="3376" max="3376" width="3.6640625" style="278" customWidth="1"/>
    <col min="3377" max="3377" width="3.109375" style="278" customWidth="1"/>
    <col min="3378" max="3378" width="1.88671875" style="278" customWidth="1"/>
    <col min="3379" max="3380" width="2.21875" style="278" customWidth="1"/>
    <col min="3381" max="3381" width="7.21875" style="278" customWidth="1"/>
    <col min="3382" max="3616" width="8.88671875" style="278"/>
    <col min="3617" max="3617" width="2.44140625" style="278" customWidth="1"/>
    <col min="3618" max="3618" width="2.33203125" style="278" customWidth="1"/>
    <col min="3619" max="3619" width="1.109375" style="278" customWidth="1"/>
    <col min="3620" max="3620" width="22.6640625" style="278" customWidth="1"/>
    <col min="3621" max="3621" width="1.21875" style="278" customWidth="1"/>
    <col min="3622" max="3623" width="11.77734375" style="278" customWidth="1"/>
    <col min="3624" max="3624" width="1.77734375" style="278" customWidth="1"/>
    <col min="3625" max="3625" width="6.88671875" style="278" customWidth="1"/>
    <col min="3626" max="3626" width="4.44140625" style="278" customWidth="1"/>
    <col min="3627" max="3627" width="3.6640625" style="278" customWidth="1"/>
    <col min="3628" max="3628" width="0.77734375" style="278" customWidth="1"/>
    <col min="3629" max="3629" width="3.33203125" style="278" customWidth="1"/>
    <col min="3630" max="3630" width="3.6640625" style="278" customWidth="1"/>
    <col min="3631" max="3631" width="3" style="278" customWidth="1"/>
    <col min="3632" max="3632" width="3.6640625" style="278" customWidth="1"/>
    <col min="3633" max="3633" width="3.109375" style="278" customWidth="1"/>
    <col min="3634" max="3634" width="1.88671875" style="278" customWidth="1"/>
    <col min="3635" max="3636" width="2.21875" style="278" customWidth="1"/>
    <col min="3637" max="3637" width="7.21875" style="278" customWidth="1"/>
    <col min="3638" max="3872" width="8.88671875" style="278"/>
    <col min="3873" max="3873" width="2.44140625" style="278" customWidth="1"/>
    <col min="3874" max="3874" width="2.33203125" style="278" customWidth="1"/>
    <col min="3875" max="3875" width="1.109375" style="278" customWidth="1"/>
    <col min="3876" max="3876" width="22.6640625" style="278" customWidth="1"/>
    <col min="3877" max="3877" width="1.21875" style="278" customWidth="1"/>
    <col min="3878" max="3879" width="11.77734375" style="278" customWidth="1"/>
    <col min="3880" max="3880" width="1.77734375" style="278" customWidth="1"/>
    <col min="3881" max="3881" width="6.88671875" style="278" customWidth="1"/>
    <col min="3882" max="3882" width="4.44140625" style="278" customWidth="1"/>
    <col min="3883" max="3883" width="3.6640625" style="278" customWidth="1"/>
    <col min="3884" max="3884" width="0.77734375" style="278" customWidth="1"/>
    <col min="3885" max="3885" width="3.33203125" style="278" customWidth="1"/>
    <col min="3886" max="3886" width="3.6640625" style="278" customWidth="1"/>
    <col min="3887" max="3887" width="3" style="278" customWidth="1"/>
    <col min="3888" max="3888" width="3.6640625" style="278" customWidth="1"/>
    <col min="3889" max="3889" width="3.109375" style="278" customWidth="1"/>
    <col min="3890" max="3890" width="1.88671875" style="278" customWidth="1"/>
    <col min="3891" max="3892" width="2.21875" style="278" customWidth="1"/>
    <col min="3893" max="3893" width="7.21875" style="278" customWidth="1"/>
    <col min="3894" max="4128" width="8.88671875" style="278"/>
    <col min="4129" max="4129" width="2.44140625" style="278" customWidth="1"/>
    <col min="4130" max="4130" width="2.33203125" style="278" customWidth="1"/>
    <col min="4131" max="4131" width="1.109375" style="278" customWidth="1"/>
    <col min="4132" max="4132" width="22.6640625" style="278" customWidth="1"/>
    <col min="4133" max="4133" width="1.21875" style="278" customWidth="1"/>
    <col min="4134" max="4135" width="11.77734375" style="278" customWidth="1"/>
    <col min="4136" max="4136" width="1.77734375" style="278" customWidth="1"/>
    <col min="4137" max="4137" width="6.88671875" style="278" customWidth="1"/>
    <col min="4138" max="4138" width="4.44140625" style="278" customWidth="1"/>
    <col min="4139" max="4139" width="3.6640625" style="278" customWidth="1"/>
    <col min="4140" max="4140" width="0.77734375" style="278" customWidth="1"/>
    <col min="4141" max="4141" width="3.33203125" style="278" customWidth="1"/>
    <col min="4142" max="4142" width="3.6640625" style="278" customWidth="1"/>
    <col min="4143" max="4143" width="3" style="278" customWidth="1"/>
    <col min="4144" max="4144" width="3.6640625" style="278" customWidth="1"/>
    <col min="4145" max="4145" width="3.109375" style="278" customWidth="1"/>
    <col min="4146" max="4146" width="1.88671875" style="278" customWidth="1"/>
    <col min="4147" max="4148" width="2.21875" style="278" customWidth="1"/>
    <col min="4149" max="4149" width="7.21875" style="278" customWidth="1"/>
    <col min="4150" max="4384" width="8.88671875" style="278"/>
    <col min="4385" max="4385" width="2.44140625" style="278" customWidth="1"/>
    <col min="4386" max="4386" width="2.33203125" style="278" customWidth="1"/>
    <col min="4387" max="4387" width="1.109375" style="278" customWidth="1"/>
    <col min="4388" max="4388" width="22.6640625" style="278" customWidth="1"/>
    <col min="4389" max="4389" width="1.21875" style="278" customWidth="1"/>
    <col min="4390" max="4391" width="11.77734375" style="278" customWidth="1"/>
    <col min="4392" max="4392" width="1.77734375" style="278" customWidth="1"/>
    <col min="4393" max="4393" width="6.88671875" style="278" customWidth="1"/>
    <col min="4394" max="4394" width="4.44140625" style="278" customWidth="1"/>
    <col min="4395" max="4395" width="3.6640625" style="278" customWidth="1"/>
    <col min="4396" max="4396" width="0.77734375" style="278" customWidth="1"/>
    <col min="4397" max="4397" width="3.33203125" style="278" customWidth="1"/>
    <col min="4398" max="4398" width="3.6640625" style="278" customWidth="1"/>
    <col min="4399" max="4399" width="3" style="278" customWidth="1"/>
    <col min="4400" max="4400" width="3.6640625" style="278" customWidth="1"/>
    <col min="4401" max="4401" width="3.109375" style="278" customWidth="1"/>
    <col min="4402" max="4402" width="1.88671875" style="278" customWidth="1"/>
    <col min="4403" max="4404" width="2.21875" style="278" customWidth="1"/>
    <col min="4405" max="4405" width="7.21875" style="278" customWidth="1"/>
    <col min="4406" max="4640" width="8.88671875" style="278"/>
    <col min="4641" max="4641" width="2.44140625" style="278" customWidth="1"/>
    <col min="4642" max="4642" width="2.33203125" style="278" customWidth="1"/>
    <col min="4643" max="4643" width="1.109375" style="278" customWidth="1"/>
    <col min="4644" max="4644" width="22.6640625" style="278" customWidth="1"/>
    <col min="4645" max="4645" width="1.21875" style="278" customWidth="1"/>
    <col min="4646" max="4647" width="11.77734375" style="278" customWidth="1"/>
    <col min="4648" max="4648" width="1.77734375" style="278" customWidth="1"/>
    <col min="4649" max="4649" width="6.88671875" style="278" customWidth="1"/>
    <col min="4650" max="4650" width="4.44140625" style="278" customWidth="1"/>
    <col min="4651" max="4651" width="3.6640625" style="278" customWidth="1"/>
    <col min="4652" max="4652" width="0.77734375" style="278" customWidth="1"/>
    <col min="4653" max="4653" width="3.33203125" style="278" customWidth="1"/>
    <col min="4654" max="4654" width="3.6640625" style="278" customWidth="1"/>
    <col min="4655" max="4655" width="3" style="278" customWidth="1"/>
    <col min="4656" max="4656" width="3.6640625" style="278" customWidth="1"/>
    <col min="4657" max="4657" width="3.109375" style="278" customWidth="1"/>
    <col min="4658" max="4658" width="1.88671875" style="278" customWidth="1"/>
    <col min="4659" max="4660" width="2.21875" style="278" customWidth="1"/>
    <col min="4661" max="4661" width="7.21875" style="278" customWidth="1"/>
    <col min="4662" max="4896" width="8.88671875" style="278"/>
    <col min="4897" max="4897" width="2.44140625" style="278" customWidth="1"/>
    <col min="4898" max="4898" width="2.33203125" style="278" customWidth="1"/>
    <col min="4899" max="4899" width="1.109375" style="278" customWidth="1"/>
    <col min="4900" max="4900" width="22.6640625" style="278" customWidth="1"/>
    <col min="4901" max="4901" width="1.21875" style="278" customWidth="1"/>
    <col min="4902" max="4903" width="11.77734375" style="278" customWidth="1"/>
    <col min="4904" max="4904" width="1.77734375" style="278" customWidth="1"/>
    <col min="4905" max="4905" width="6.88671875" style="278" customWidth="1"/>
    <col min="4906" max="4906" width="4.44140625" style="278" customWidth="1"/>
    <col min="4907" max="4907" width="3.6640625" style="278" customWidth="1"/>
    <col min="4908" max="4908" width="0.77734375" style="278" customWidth="1"/>
    <col min="4909" max="4909" width="3.33203125" style="278" customWidth="1"/>
    <col min="4910" max="4910" width="3.6640625" style="278" customWidth="1"/>
    <col min="4911" max="4911" width="3" style="278" customWidth="1"/>
    <col min="4912" max="4912" width="3.6640625" style="278" customWidth="1"/>
    <col min="4913" max="4913" width="3.109375" style="278" customWidth="1"/>
    <col min="4914" max="4914" width="1.88671875" style="278" customWidth="1"/>
    <col min="4915" max="4916" width="2.21875" style="278" customWidth="1"/>
    <col min="4917" max="4917" width="7.21875" style="278" customWidth="1"/>
    <col min="4918" max="5152" width="8.88671875" style="278"/>
    <col min="5153" max="5153" width="2.44140625" style="278" customWidth="1"/>
    <col min="5154" max="5154" width="2.33203125" style="278" customWidth="1"/>
    <col min="5155" max="5155" width="1.109375" style="278" customWidth="1"/>
    <col min="5156" max="5156" width="22.6640625" style="278" customWidth="1"/>
    <col min="5157" max="5157" width="1.21875" style="278" customWidth="1"/>
    <col min="5158" max="5159" width="11.77734375" style="278" customWidth="1"/>
    <col min="5160" max="5160" width="1.77734375" style="278" customWidth="1"/>
    <col min="5161" max="5161" width="6.88671875" style="278" customWidth="1"/>
    <col min="5162" max="5162" width="4.44140625" style="278" customWidth="1"/>
    <col min="5163" max="5163" width="3.6640625" style="278" customWidth="1"/>
    <col min="5164" max="5164" width="0.77734375" style="278" customWidth="1"/>
    <col min="5165" max="5165" width="3.33203125" style="278" customWidth="1"/>
    <col min="5166" max="5166" width="3.6640625" style="278" customWidth="1"/>
    <col min="5167" max="5167" width="3" style="278" customWidth="1"/>
    <col min="5168" max="5168" width="3.6640625" style="278" customWidth="1"/>
    <col min="5169" max="5169" width="3.109375" style="278" customWidth="1"/>
    <col min="5170" max="5170" width="1.88671875" style="278" customWidth="1"/>
    <col min="5171" max="5172" width="2.21875" style="278" customWidth="1"/>
    <col min="5173" max="5173" width="7.21875" style="278" customWidth="1"/>
    <col min="5174" max="5408" width="8.88671875" style="278"/>
    <col min="5409" max="5409" width="2.44140625" style="278" customWidth="1"/>
    <col min="5410" max="5410" width="2.33203125" style="278" customWidth="1"/>
    <col min="5411" max="5411" width="1.109375" style="278" customWidth="1"/>
    <col min="5412" max="5412" width="22.6640625" style="278" customWidth="1"/>
    <col min="5413" max="5413" width="1.21875" style="278" customWidth="1"/>
    <col min="5414" max="5415" width="11.77734375" style="278" customWidth="1"/>
    <col min="5416" max="5416" width="1.77734375" style="278" customWidth="1"/>
    <col min="5417" max="5417" width="6.88671875" style="278" customWidth="1"/>
    <col min="5418" max="5418" width="4.44140625" style="278" customWidth="1"/>
    <col min="5419" max="5419" width="3.6640625" style="278" customWidth="1"/>
    <col min="5420" max="5420" width="0.77734375" style="278" customWidth="1"/>
    <col min="5421" max="5421" width="3.33203125" style="278" customWidth="1"/>
    <col min="5422" max="5422" width="3.6640625" style="278" customWidth="1"/>
    <col min="5423" max="5423" width="3" style="278" customWidth="1"/>
    <col min="5424" max="5424" width="3.6640625" style="278" customWidth="1"/>
    <col min="5425" max="5425" width="3.109375" style="278" customWidth="1"/>
    <col min="5426" max="5426" width="1.88671875" style="278" customWidth="1"/>
    <col min="5427" max="5428" width="2.21875" style="278" customWidth="1"/>
    <col min="5429" max="5429" width="7.21875" style="278" customWidth="1"/>
    <col min="5430" max="5664" width="8.88671875" style="278"/>
    <col min="5665" max="5665" width="2.44140625" style="278" customWidth="1"/>
    <col min="5666" max="5666" width="2.33203125" style="278" customWidth="1"/>
    <col min="5667" max="5667" width="1.109375" style="278" customWidth="1"/>
    <col min="5668" max="5668" width="22.6640625" style="278" customWidth="1"/>
    <col min="5669" max="5669" width="1.21875" style="278" customWidth="1"/>
    <col min="5670" max="5671" width="11.77734375" style="278" customWidth="1"/>
    <col min="5672" max="5672" width="1.77734375" style="278" customWidth="1"/>
    <col min="5673" max="5673" width="6.88671875" style="278" customWidth="1"/>
    <col min="5674" max="5674" width="4.44140625" style="278" customWidth="1"/>
    <col min="5675" max="5675" width="3.6640625" style="278" customWidth="1"/>
    <col min="5676" max="5676" width="0.77734375" style="278" customWidth="1"/>
    <col min="5677" max="5677" width="3.33203125" style="278" customWidth="1"/>
    <col min="5678" max="5678" width="3.6640625" style="278" customWidth="1"/>
    <col min="5679" max="5679" width="3" style="278" customWidth="1"/>
    <col min="5680" max="5680" width="3.6640625" style="278" customWidth="1"/>
    <col min="5681" max="5681" width="3.109375" style="278" customWidth="1"/>
    <col min="5682" max="5682" width="1.88671875" style="278" customWidth="1"/>
    <col min="5683" max="5684" width="2.21875" style="278" customWidth="1"/>
    <col min="5685" max="5685" width="7.21875" style="278" customWidth="1"/>
    <col min="5686" max="5920" width="8.88671875" style="278"/>
    <col min="5921" max="5921" width="2.44140625" style="278" customWidth="1"/>
    <col min="5922" max="5922" width="2.33203125" style="278" customWidth="1"/>
    <col min="5923" max="5923" width="1.109375" style="278" customWidth="1"/>
    <col min="5924" max="5924" width="22.6640625" style="278" customWidth="1"/>
    <col min="5925" max="5925" width="1.21875" style="278" customWidth="1"/>
    <col min="5926" max="5927" width="11.77734375" style="278" customWidth="1"/>
    <col min="5928" max="5928" width="1.77734375" style="278" customWidth="1"/>
    <col min="5929" max="5929" width="6.88671875" style="278" customWidth="1"/>
    <col min="5930" max="5930" width="4.44140625" style="278" customWidth="1"/>
    <col min="5931" max="5931" width="3.6640625" style="278" customWidth="1"/>
    <col min="5932" max="5932" width="0.77734375" style="278" customWidth="1"/>
    <col min="5933" max="5933" width="3.33203125" style="278" customWidth="1"/>
    <col min="5934" max="5934" width="3.6640625" style="278" customWidth="1"/>
    <col min="5935" max="5935" width="3" style="278" customWidth="1"/>
    <col min="5936" max="5936" width="3.6640625" style="278" customWidth="1"/>
    <col min="5937" max="5937" width="3.109375" style="278" customWidth="1"/>
    <col min="5938" max="5938" width="1.88671875" style="278" customWidth="1"/>
    <col min="5939" max="5940" width="2.21875" style="278" customWidth="1"/>
    <col min="5941" max="5941" width="7.21875" style="278" customWidth="1"/>
    <col min="5942" max="6176" width="8.88671875" style="278"/>
    <col min="6177" max="6177" width="2.44140625" style="278" customWidth="1"/>
    <col min="6178" max="6178" width="2.33203125" style="278" customWidth="1"/>
    <col min="6179" max="6179" width="1.109375" style="278" customWidth="1"/>
    <col min="6180" max="6180" width="22.6640625" style="278" customWidth="1"/>
    <col min="6181" max="6181" width="1.21875" style="278" customWidth="1"/>
    <col min="6182" max="6183" width="11.77734375" style="278" customWidth="1"/>
    <col min="6184" max="6184" width="1.77734375" style="278" customWidth="1"/>
    <col min="6185" max="6185" width="6.88671875" style="278" customWidth="1"/>
    <col min="6186" max="6186" width="4.44140625" style="278" customWidth="1"/>
    <col min="6187" max="6187" width="3.6640625" style="278" customWidth="1"/>
    <col min="6188" max="6188" width="0.77734375" style="278" customWidth="1"/>
    <col min="6189" max="6189" width="3.33203125" style="278" customWidth="1"/>
    <col min="6190" max="6190" width="3.6640625" style="278" customWidth="1"/>
    <col min="6191" max="6191" width="3" style="278" customWidth="1"/>
    <col min="6192" max="6192" width="3.6640625" style="278" customWidth="1"/>
    <col min="6193" max="6193" width="3.109375" style="278" customWidth="1"/>
    <col min="6194" max="6194" width="1.88671875" style="278" customWidth="1"/>
    <col min="6195" max="6196" width="2.21875" style="278" customWidth="1"/>
    <col min="6197" max="6197" width="7.21875" style="278" customWidth="1"/>
    <col min="6198" max="6432" width="8.88671875" style="278"/>
    <col min="6433" max="6433" width="2.44140625" style="278" customWidth="1"/>
    <col min="6434" max="6434" width="2.33203125" style="278" customWidth="1"/>
    <col min="6435" max="6435" width="1.109375" style="278" customWidth="1"/>
    <col min="6436" max="6436" width="22.6640625" style="278" customWidth="1"/>
    <col min="6437" max="6437" width="1.21875" style="278" customWidth="1"/>
    <col min="6438" max="6439" width="11.77734375" style="278" customWidth="1"/>
    <col min="6440" max="6440" width="1.77734375" style="278" customWidth="1"/>
    <col min="6441" max="6441" width="6.88671875" style="278" customWidth="1"/>
    <col min="6442" max="6442" width="4.44140625" style="278" customWidth="1"/>
    <col min="6443" max="6443" width="3.6640625" style="278" customWidth="1"/>
    <col min="6444" max="6444" width="0.77734375" style="278" customWidth="1"/>
    <col min="6445" max="6445" width="3.33203125" style="278" customWidth="1"/>
    <col min="6446" max="6446" width="3.6640625" style="278" customWidth="1"/>
    <col min="6447" max="6447" width="3" style="278" customWidth="1"/>
    <col min="6448" max="6448" width="3.6640625" style="278" customWidth="1"/>
    <col min="6449" max="6449" width="3.109375" style="278" customWidth="1"/>
    <col min="6450" max="6450" width="1.88671875" style="278" customWidth="1"/>
    <col min="6451" max="6452" width="2.21875" style="278" customWidth="1"/>
    <col min="6453" max="6453" width="7.21875" style="278" customWidth="1"/>
    <col min="6454" max="6688" width="8.88671875" style="278"/>
    <col min="6689" max="6689" width="2.44140625" style="278" customWidth="1"/>
    <col min="6690" max="6690" width="2.33203125" style="278" customWidth="1"/>
    <col min="6691" max="6691" width="1.109375" style="278" customWidth="1"/>
    <col min="6692" max="6692" width="22.6640625" style="278" customWidth="1"/>
    <col min="6693" max="6693" width="1.21875" style="278" customWidth="1"/>
    <col min="6694" max="6695" width="11.77734375" style="278" customWidth="1"/>
    <col min="6696" max="6696" width="1.77734375" style="278" customWidth="1"/>
    <col min="6697" max="6697" width="6.88671875" style="278" customWidth="1"/>
    <col min="6698" max="6698" width="4.44140625" style="278" customWidth="1"/>
    <col min="6699" max="6699" width="3.6640625" style="278" customWidth="1"/>
    <col min="6700" max="6700" width="0.77734375" style="278" customWidth="1"/>
    <col min="6701" max="6701" width="3.33203125" style="278" customWidth="1"/>
    <col min="6702" max="6702" width="3.6640625" style="278" customWidth="1"/>
    <col min="6703" max="6703" width="3" style="278" customWidth="1"/>
    <col min="6704" max="6704" width="3.6640625" style="278" customWidth="1"/>
    <col min="6705" max="6705" width="3.109375" style="278" customWidth="1"/>
    <col min="6706" max="6706" width="1.88671875" style="278" customWidth="1"/>
    <col min="6707" max="6708" width="2.21875" style="278" customWidth="1"/>
    <col min="6709" max="6709" width="7.21875" style="278" customWidth="1"/>
    <col min="6710" max="6944" width="8.88671875" style="278"/>
    <col min="6945" max="6945" width="2.44140625" style="278" customWidth="1"/>
    <col min="6946" max="6946" width="2.33203125" style="278" customWidth="1"/>
    <col min="6947" max="6947" width="1.109375" style="278" customWidth="1"/>
    <col min="6948" max="6948" width="22.6640625" style="278" customWidth="1"/>
    <col min="6949" max="6949" width="1.21875" style="278" customWidth="1"/>
    <col min="6950" max="6951" width="11.77734375" style="278" customWidth="1"/>
    <col min="6952" max="6952" width="1.77734375" style="278" customWidth="1"/>
    <col min="6953" max="6953" width="6.88671875" style="278" customWidth="1"/>
    <col min="6954" max="6954" width="4.44140625" style="278" customWidth="1"/>
    <col min="6955" max="6955" width="3.6640625" style="278" customWidth="1"/>
    <col min="6956" max="6956" width="0.77734375" style="278" customWidth="1"/>
    <col min="6957" max="6957" width="3.33203125" style="278" customWidth="1"/>
    <col min="6958" max="6958" width="3.6640625" style="278" customWidth="1"/>
    <col min="6959" max="6959" width="3" style="278" customWidth="1"/>
    <col min="6960" max="6960" width="3.6640625" style="278" customWidth="1"/>
    <col min="6961" max="6961" width="3.109375" style="278" customWidth="1"/>
    <col min="6962" max="6962" width="1.88671875" style="278" customWidth="1"/>
    <col min="6963" max="6964" width="2.21875" style="278" customWidth="1"/>
    <col min="6965" max="6965" width="7.21875" style="278" customWidth="1"/>
    <col min="6966" max="7200" width="8.88671875" style="278"/>
    <col min="7201" max="7201" width="2.44140625" style="278" customWidth="1"/>
    <col min="7202" max="7202" width="2.33203125" style="278" customWidth="1"/>
    <col min="7203" max="7203" width="1.109375" style="278" customWidth="1"/>
    <col min="7204" max="7204" width="22.6640625" style="278" customWidth="1"/>
    <col min="7205" max="7205" width="1.21875" style="278" customWidth="1"/>
    <col min="7206" max="7207" width="11.77734375" style="278" customWidth="1"/>
    <col min="7208" max="7208" width="1.77734375" style="278" customWidth="1"/>
    <col min="7209" max="7209" width="6.88671875" style="278" customWidth="1"/>
    <col min="7210" max="7210" width="4.44140625" style="278" customWidth="1"/>
    <col min="7211" max="7211" width="3.6640625" style="278" customWidth="1"/>
    <col min="7212" max="7212" width="0.77734375" style="278" customWidth="1"/>
    <col min="7213" max="7213" width="3.33203125" style="278" customWidth="1"/>
    <col min="7214" max="7214" width="3.6640625" style="278" customWidth="1"/>
    <col min="7215" max="7215" width="3" style="278" customWidth="1"/>
    <col min="7216" max="7216" width="3.6640625" style="278" customWidth="1"/>
    <col min="7217" max="7217" width="3.109375" style="278" customWidth="1"/>
    <col min="7218" max="7218" width="1.88671875" style="278" customWidth="1"/>
    <col min="7219" max="7220" width="2.21875" style="278" customWidth="1"/>
    <col min="7221" max="7221" width="7.21875" style="278" customWidth="1"/>
    <col min="7222" max="7456" width="8.88671875" style="278"/>
    <col min="7457" max="7457" width="2.44140625" style="278" customWidth="1"/>
    <col min="7458" max="7458" width="2.33203125" style="278" customWidth="1"/>
    <col min="7459" max="7459" width="1.109375" style="278" customWidth="1"/>
    <col min="7460" max="7460" width="22.6640625" style="278" customWidth="1"/>
    <col min="7461" max="7461" width="1.21875" style="278" customWidth="1"/>
    <col min="7462" max="7463" width="11.77734375" style="278" customWidth="1"/>
    <col min="7464" max="7464" width="1.77734375" style="278" customWidth="1"/>
    <col min="7465" max="7465" width="6.88671875" style="278" customWidth="1"/>
    <col min="7466" max="7466" width="4.44140625" style="278" customWidth="1"/>
    <col min="7467" max="7467" width="3.6640625" style="278" customWidth="1"/>
    <col min="7468" max="7468" width="0.77734375" style="278" customWidth="1"/>
    <col min="7469" max="7469" width="3.33203125" style="278" customWidth="1"/>
    <col min="7470" max="7470" width="3.6640625" style="278" customWidth="1"/>
    <col min="7471" max="7471" width="3" style="278" customWidth="1"/>
    <col min="7472" max="7472" width="3.6640625" style="278" customWidth="1"/>
    <col min="7473" max="7473" width="3.109375" style="278" customWidth="1"/>
    <col min="7474" max="7474" width="1.88671875" style="278" customWidth="1"/>
    <col min="7475" max="7476" width="2.21875" style="278" customWidth="1"/>
    <col min="7477" max="7477" width="7.21875" style="278" customWidth="1"/>
    <col min="7478" max="7712" width="8.88671875" style="278"/>
    <col min="7713" max="7713" width="2.44140625" style="278" customWidth="1"/>
    <col min="7714" max="7714" width="2.33203125" style="278" customWidth="1"/>
    <col min="7715" max="7715" width="1.109375" style="278" customWidth="1"/>
    <col min="7716" max="7716" width="22.6640625" style="278" customWidth="1"/>
    <col min="7717" max="7717" width="1.21875" style="278" customWidth="1"/>
    <col min="7718" max="7719" width="11.77734375" style="278" customWidth="1"/>
    <col min="7720" max="7720" width="1.77734375" style="278" customWidth="1"/>
    <col min="7721" max="7721" width="6.88671875" style="278" customWidth="1"/>
    <col min="7722" max="7722" width="4.44140625" style="278" customWidth="1"/>
    <col min="7723" max="7723" width="3.6640625" style="278" customWidth="1"/>
    <col min="7724" max="7724" width="0.77734375" style="278" customWidth="1"/>
    <col min="7725" max="7725" width="3.33203125" style="278" customWidth="1"/>
    <col min="7726" max="7726" width="3.6640625" style="278" customWidth="1"/>
    <col min="7727" max="7727" width="3" style="278" customWidth="1"/>
    <col min="7728" max="7728" width="3.6640625" style="278" customWidth="1"/>
    <col min="7729" max="7729" width="3.109375" style="278" customWidth="1"/>
    <col min="7730" max="7730" width="1.88671875" style="278" customWidth="1"/>
    <col min="7731" max="7732" width="2.21875" style="278" customWidth="1"/>
    <col min="7733" max="7733" width="7.21875" style="278" customWidth="1"/>
    <col min="7734" max="7968" width="8.88671875" style="278"/>
    <col min="7969" max="7969" width="2.44140625" style="278" customWidth="1"/>
    <col min="7970" max="7970" width="2.33203125" style="278" customWidth="1"/>
    <col min="7971" max="7971" width="1.109375" style="278" customWidth="1"/>
    <col min="7972" max="7972" width="22.6640625" style="278" customWidth="1"/>
    <col min="7973" max="7973" width="1.21875" style="278" customWidth="1"/>
    <col min="7974" max="7975" width="11.77734375" style="278" customWidth="1"/>
    <col min="7976" max="7976" width="1.77734375" style="278" customWidth="1"/>
    <col min="7977" max="7977" width="6.88671875" style="278" customWidth="1"/>
    <col min="7978" max="7978" width="4.44140625" style="278" customWidth="1"/>
    <col min="7979" max="7979" width="3.6640625" style="278" customWidth="1"/>
    <col min="7980" max="7980" width="0.77734375" style="278" customWidth="1"/>
    <col min="7981" max="7981" width="3.33203125" style="278" customWidth="1"/>
    <col min="7982" max="7982" width="3.6640625" style="278" customWidth="1"/>
    <col min="7983" max="7983" width="3" style="278" customWidth="1"/>
    <col min="7984" max="7984" width="3.6640625" style="278" customWidth="1"/>
    <col min="7985" max="7985" width="3.109375" style="278" customWidth="1"/>
    <col min="7986" max="7986" width="1.88671875" style="278" customWidth="1"/>
    <col min="7987" max="7988" width="2.21875" style="278" customWidth="1"/>
    <col min="7989" max="7989" width="7.21875" style="278" customWidth="1"/>
    <col min="7990" max="8224" width="8.88671875" style="278"/>
    <col min="8225" max="8225" width="2.44140625" style="278" customWidth="1"/>
    <col min="8226" max="8226" width="2.33203125" style="278" customWidth="1"/>
    <col min="8227" max="8227" width="1.109375" style="278" customWidth="1"/>
    <col min="8228" max="8228" width="22.6640625" style="278" customWidth="1"/>
    <col min="8229" max="8229" width="1.21875" style="278" customWidth="1"/>
    <col min="8230" max="8231" width="11.77734375" style="278" customWidth="1"/>
    <col min="8232" max="8232" width="1.77734375" style="278" customWidth="1"/>
    <col min="8233" max="8233" width="6.88671875" style="278" customWidth="1"/>
    <col min="8234" max="8234" width="4.44140625" style="278" customWidth="1"/>
    <col min="8235" max="8235" width="3.6640625" style="278" customWidth="1"/>
    <col min="8236" max="8236" width="0.77734375" style="278" customWidth="1"/>
    <col min="8237" max="8237" width="3.33203125" style="278" customWidth="1"/>
    <col min="8238" max="8238" width="3.6640625" style="278" customWidth="1"/>
    <col min="8239" max="8239" width="3" style="278" customWidth="1"/>
    <col min="8240" max="8240" width="3.6640625" style="278" customWidth="1"/>
    <col min="8241" max="8241" width="3.109375" style="278" customWidth="1"/>
    <col min="8242" max="8242" width="1.88671875" style="278" customWidth="1"/>
    <col min="8243" max="8244" width="2.21875" style="278" customWidth="1"/>
    <col min="8245" max="8245" width="7.21875" style="278" customWidth="1"/>
    <col min="8246" max="8480" width="8.88671875" style="278"/>
    <col min="8481" max="8481" width="2.44140625" style="278" customWidth="1"/>
    <col min="8482" max="8482" width="2.33203125" style="278" customWidth="1"/>
    <col min="8483" max="8483" width="1.109375" style="278" customWidth="1"/>
    <col min="8484" max="8484" width="22.6640625" style="278" customWidth="1"/>
    <col min="8485" max="8485" width="1.21875" style="278" customWidth="1"/>
    <col min="8486" max="8487" width="11.77734375" style="278" customWidth="1"/>
    <col min="8488" max="8488" width="1.77734375" style="278" customWidth="1"/>
    <col min="8489" max="8489" width="6.88671875" style="278" customWidth="1"/>
    <col min="8490" max="8490" width="4.44140625" style="278" customWidth="1"/>
    <col min="8491" max="8491" width="3.6640625" style="278" customWidth="1"/>
    <col min="8492" max="8492" width="0.77734375" style="278" customWidth="1"/>
    <col min="8493" max="8493" width="3.33203125" style="278" customWidth="1"/>
    <col min="8494" max="8494" width="3.6640625" style="278" customWidth="1"/>
    <col min="8495" max="8495" width="3" style="278" customWidth="1"/>
    <col min="8496" max="8496" width="3.6640625" style="278" customWidth="1"/>
    <col min="8497" max="8497" width="3.109375" style="278" customWidth="1"/>
    <col min="8498" max="8498" width="1.88671875" style="278" customWidth="1"/>
    <col min="8499" max="8500" width="2.21875" style="278" customWidth="1"/>
    <col min="8501" max="8501" width="7.21875" style="278" customWidth="1"/>
    <col min="8502" max="8736" width="8.88671875" style="278"/>
    <col min="8737" max="8737" width="2.44140625" style="278" customWidth="1"/>
    <col min="8738" max="8738" width="2.33203125" style="278" customWidth="1"/>
    <col min="8739" max="8739" width="1.109375" style="278" customWidth="1"/>
    <col min="8740" max="8740" width="22.6640625" style="278" customWidth="1"/>
    <col min="8741" max="8741" width="1.21875" style="278" customWidth="1"/>
    <col min="8742" max="8743" width="11.77734375" style="278" customWidth="1"/>
    <col min="8744" max="8744" width="1.77734375" style="278" customWidth="1"/>
    <col min="8745" max="8745" width="6.88671875" style="278" customWidth="1"/>
    <col min="8746" max="8746" width="4.44140625" style="278" customWidth="1"/>
    <col min="8747" max="8747" width="3.6640625" style="278" customWidth="1"/>
    <col min="8748" max="8748" width="0.77734375" style="278" customWidth="1"/>
    <col min="8749" max="8749" width="3.33203125" style="278" customWidth="1"/>
    <col min="8750" max="8750" width="3.6640625" style="278" customWidth="1"/>
    <col min="8751" max="8751" width="3" style="278" customWidth="1"/>
    <col min="8752" max="8752" width="3.6640625" style="278" customWidth="1"/>
    <col min="8753" max="8753" width="3.109375" style="278" customWidth="1"/>
    <col min="8754" max="8754" width="1.88671875" style="278" customWidth="1"/>
    <col min="8755" max="8756" width="2.21875" style="278" customWidth="1"/>
    <col min="8757" max="8757" width="7.21875" style="278" customWidth="1"/>
    <col min="8758" max="8992" width="8.88671875" style="278"/>
    <col min="8993" max="8993" width="2.44140625" style="278" customWidth="1"/>
    <col min="8994" max="8994" width="2.33203125" style="278" customWidth="1"/>
    <col min="8995" max="8995" width="1.109375" style="278" customWidth="1"/>
    <col min="8996" max="8996" width="22.6640625" style="278" customWidth="1"/>
    <col min="8997" max="8997" width="1.21875" style="278" customWidth="1"/>
    <col min="8998" max="8999" width="11.77734375" style="278" customWidth="1"/>
    <col min="9000" max="9000" width="1.77734375" style="278" customWidth="1"/>
    <col min="9001" max="9001" width="6.88671875" style="278" customWidth="1"/>
    <col min="9002" max="9002" width="4.44140625" style="278" customWidth="1"/>
    <col min="9003" max="9003" width="3.6640625" style="278" customWidth="1"/>
    <col min="9004" max="9004" width="0.77734375" style="278" customWidth="1"/>
    <col min="9005" max="9005" width="3.33203125" style="278" customWidth="1"/>
    <col min="9006" max="9006" width="3.6640625" style="278" customWidth="1"/>
    <col min="9007" max="9007" width="3" style="278" customWidth="1"/>
    <col min="9008" max="9008" width="3.6640625" style="278" customWidth="1"/>
    <col min="9009" max="9009" width="3.109375" style="278" customWidth="1"/>
    <col min="9010" max="9010" width="1.88671875" style="278" customWidth="1"/>
    <col min="9011" max="9012" width="2.21875" style="278" customWidth="1"/>
    <col min="9013" max="9013" width="7.21875" style="278" customWidth="1"/>
    <col min="9014" max="9248" width="8.88671875" style="278"/>
    <col min="9249" max="9249" width="2.44140625" style="278" customWidth="1"/>
    <col min="9250" max="9250" width="2.33203125" style="278" customWidth="1"/>
    <col min="9251" max="9251" width="1.109375" style="278" customWidth="1"/>
    <col min="9252" max="9252" width="22.6640625" style="278" customWidth="1"/>
    <col min="9253" max="9253" width="1.21875" style="278" customWidth="1"/>
    <col min="9254" max="9255" width="11.77734375" style="278" customWidth="1"/>
    <col min="9256" max="9256" width="1.77734375" style="278" customWidth="1"/>
    <col min="9257" max="9257" width="6.88671875" style="278" customWidth="1"/>
    <col min="9258" max="9258" width="4.44140625" style="278" customWidth="1"/>
    <col min="9259" max="9259" width="3.6640625" style="278" customWidth="1"/>
    <col min="9260" max="9260" width="0.77734375" style="278" customWidth="1"/>
    <col min="9261" max="9261" width="3.33203125" style="278" customWidth="1"/>
    <col min="9262" max="9262" width="3.6640625" style="278" customWidth="1"/>
    <col min="9263" max="9263" width="3" style="278" customWidth="1"/>
    <col min="9264" max="9264" width="3.6640625" style="278" customWidth="1"/>
    <col min="9265" max="9265" width="3.109375" style="278" customWidth="1"/>
    <col min="9266" max="9266" width="1.88671875" style="278" customWidth="1"/>
    <col min="9267" max="9268" width="2.21875" style="278" customWidth="1"/>
    <col min="9269" max="9269" width="7.21875" style="278" customWidth="1"/>
    <col min="9270" max="9504" width="8.88671875" style="278"/>
    <col min="9505" max="9505" width="2.44140625" style="278" customWidth="1"/>
    <col min="9506" max="9506" width="2.33203125" style="278" customWidth="1"/>
    <col min="9507" max="9507" width="1.109375" style="278" customWidth="1"/>
    <col min="9508" max="9508" width="22.6640625" style="278" customWidth="1"/>
    <col min="9509" max="9509" width="1.21875" style="278" customWidth="1"/>
    <col min="9510" max="9511" width="11.77734375" style="278" customWidth="1"/>
    <col min="9512" max="9512" width="1.77734375" style="278" customWidth="1"/>
    <col min="9513" max="9513" width="6.88671875" style="278" customWidth="1"/>
    <col min="9514" max="9514" width="4.44140625" style="278" customWidth="1"/>
    <col min="9515" max="9515" width="3.6640625" style="278" customWidth="1"/>
    <col min="9516" max="9516" width="0.77734375" style="278" customWidth="1"/>
    <col min="9517" max="9517" width="3.33203125" style="278" customWidth="1"/>
    <col min="9518" max="9518" width="3.6640625" style="278" customWidth="1"/>
    <col min="9519" max="9519" width="3" style="278" customWidth="1"/>
    <col min="9520" max="9520" width="3.6640625" style="278" customWidth="1"/>
    <col min="9521" max="9521" width="3.109375" style="278" customWidth="1"/>
    <col min="9522" max="9522" width="1.88671875" style="278" customWidth="1"/>
    <col min="9523" max="9524" width="2.21875" style="278" customWidth="1"/>
    <col min="9525" max="9525" width="7.21875" style="278" customWidth="1"/>
    <col min="9526" max="9760" width="8.88671875" style="278"/>
    <col min="9761" max="9761" width="2.44140625" style="278" customWidth="1"/>
    <col min="9762" max="9762" width="2.33203125" style="278" customWidth="1"/>
    <col min="9763" max="9763" width="1.109375" style="278" customWidth="1"/>
    <col min="9764" max="9764" width="22.6640625" style="278" customWidth="1"/>
    <col min="9765" max="9765" width="1.21875" style="278" customWidth="1"/>
    <col min="9766" max="9767" width="11.77734375" style="278" customWidth="1"/>
    <col min="9768" max="9768" width="1.77734375" style="278" customWidth="1"/>
    <col min="9769" max="9769" width="6.88671875" style="278" customWidth="1"/>
    <col min="9770" max="9770" width="4.44140625" style="278" customWidth="1"/>
    <col min="9771" max="9771" width="3.6640625" style="278" customWidth="1"/>
    <col min="9772" max="9772" width="0.77734375" style="278" customWidth="1"/>
    <col min="9773" max="9773" width="3.33203125" style="278" customWidth="1"/>
    <col min="9774" max="9774" width="3.6640625" style="278" customWidth="1"/>
    <col min="9775" max="9775" width="3" style="278" customWidth="1"/>
    <col min="9776" max="9776" width="3.6640625" style="278" customWidth="1"/>
    <col min="9777" max="9777" width="3.109375" style="278" customWidth="1"/>
    <col min="9778" max="9778" width="1.88671875" style="278" customWidth="1"/>
    <col min="9779" max="9780" width="2.21875" style="278" customWidth="1"/>
    <col min="9781" max="9781" width="7.21875" style="278" customWidth="1"/>
    <col min="9782" max="10016" width="8.88671875" style="278"/>
    <col min="10017" max="10017" width="2.44140625" style="278" customWidth="1"/>
    <col min="10018" max="10018" width="2.33203125" style="278" customWidth="1"/>
    <col min="10019" max="10019" width="1.109375" style="278" customWidth="1"/>
    <col min="10020" max="10020" width="22.6640625" style="278" customWidth="1"/>
    <col min="10021" max="10021" width="1.21875" style="278" customWidth="1"/>
    <col min="10022" max="10023" width="11.77734375" style="278" customWidth="1"/>
    <col min="10024" max="10024" width="1.77734375" style="278" customWidth="1"/>
    <col min="10025" max="10025" width="6.88671875" style="278" customWidth="1"/>
    <col min="10026" max="10026" width="4.44140625" style="278" customWidth="1"/>
    <col min="10027" max="10027" width="3.6640625" style="278" customWidth="1"/>
    <col min="10028" max="10028" width="0.77734375" style="278" customWidth="1"/>
    <col min="10029" max="10029" width="3.33203125" style="278" customWidth="1"/>
    <col min="10030" max="10030" width="3.6640625" style="278" customWidth="1"/>
    <col min="10031" max="10031" width="3" style="278" customWidth="1"/>
    <col min="10032" max="10032" width="3.6640625" style="278" customWidth="1"/>
    <col min="10033" max="10033" width="3.109375" style="278" customWidth="1"/>
    <col min="10034" max="10034" width="1.88671875" style="278" customWidth="1"/>
    <col min="10035" max="10036" width="2.21875" style="278" customWidth="1"/>
    <col min="10037" max="10037" width="7.21875" style="278" customWidth="1"/>
    <col min="10038" max="10272" width="8.88671875" style="278"/>
    <col min="10273" max="10273" width="2.44140625" style="278" customWidth="1"/>
    <col min="10274" max="10274" width="2.33203125" style="278" customWidth="1"/>
    <col min="10275" max="10275" width="1.109375" style="278" customWidth="1"/>
    <col min="10276" max="10276" width="22.6640625" style="278" customWidth="1"/>
    <col min="10277" max="10277" width="1.21875" style="278" customWidth="1"/>
    <col min="10278" max="10279" width="11.77734375" style="278" customWidth="1"/>
    <col min="10280" max="10280" width="1.77734375" style="278" customWidth="1"/>
    <col min="10281" max="10281" width="6.88671875" style="278" customWidth="1"/>
    <col min="10282" max="10282" width="4.44140625" style="278" customWidth="1"/>
    <col min="10283" max="10283" width="3.6640625" style="278" customWidth="1"/>
    <col min="10284" max="10284" width="0.77734375" style="278" customWidth="1"/>
    <col min="10285" max="10285" width="3.33203125" style="278" customWidth="1"/>
    <col min="10286" max="10286" width="3.6640625" style="278" customWidth="1"/>
    <col min="10287" max="10287" width="3" style="278" customWidth="1"/>
    <col min="10288" max="10288" width="3.6640625" style="278" customWidth="1"/>
    <col min="10289" max="10289" width="3.109375" style="278" customWidth="1"/>
    <col min="10290" max="10290" width="1.88671875" style="278" customWidth="1"/>
    <col min="10291" max="10292" width="2.21875" style="278" customWidth="1"/>
    <col min="10293" max="10293" width="7.21875" style="278" customWidth="1"/>
    <col min="10294" max="10528" width="8.88671875" style="278"/>
    <col min="10529" max="10529" width="2.44140625" style="278" customWidth="1"/>
    <col min="10530" max="10530" width="2.33203125" style="278" customWidth="1"/>
    <col min="10531" max="10531" width="1.109375" style="278" customWidth="1"/>
    <col min="10532" max="10532" width="22.6640625" style="278" customWidth="1"/>
    <col min="10533" max="10533" width="1.21875" style="278" customWidth="1"/>
    <col min="10534" max="10535" width="11.77734375" style="278" customWidth="1"/>
    <col min="10536" max="10536" width="1.77734375" style="278" customWidth="1"/>
    <col min="10537" max="10537" width="6.88671875" style="278" customWidth="1"/>
    <col min="10538" max="10538" width="4.44140625" style="278" customWidth="1"/>
    <col min="10539" max="10539" width="3.6640625" style="278" customWidth="1"/>
    <col min="10540" max="10540" width="0.77734375" style="278" customWidth="1"/>
    <col min="10541" max="10541" width="3.33203125" style="278" customWidth="1"/>
    <col min="10542" max="10542" width="3.6640625" style="278" customWidth="1"/>
    <col min="10543" max="10543" width="3" style="278" customWidth="1"/>
    <col min="10544" max="10544" width="3.6640625" style="278" customWidth="1"/>
    <col min="10545" max="10545" width="3.109375" style="278" customWidth="1"/>
    <col min="10546" max="10546" width="1.88671875" style="278" customWidth="1"/>
    <col min="10547" max="10548" width="2.21875" style="278" customWidth="1"/>
    <col min="10549" max="10549" width="7.21875" style="278" customWidth="1"/>
    <col min="10550" max="10784" width="8.88671875" style="278"/>
    <col min="10785" max="10785" width="2.44140625" style="278" customWidth="1"/>
    <col min="10786" max="10786" width="2.33203125" style="278" customWidth="1"/>
    <col min="10787" max="10787" width="1.109375" style="278" customWidth="1"/>
    <col min="10788" max="10788" width="22.6640625" style="278" customWidth="1"/>
    <col min="10789" max="10789" width="1.21875" style="278" customWidth="1"/>
    <col min="10790" max="10791" width="11.77734375" style="278" customWidth="1"/>
    <col min="10792" max="10792" width="1.77734375" style="278" customWidth="1"/>
    <col min="10793" max="10793" width="6.88671875" style="278" customWidth="1"/>
    <col min="10794" max="10794" width="4.44140625" style="278" customWidth="1"/>
    <col min="10795" max="10795" width="3.6640625" style="278" customWidth="1"/>
    <col min="10796" max="10796" width="0.77734375" style="278" customWidth="1"/>
    <col min="10797" max="10797" width="3.33203125" style="278" customWidth="1"/>
    <col min="10798" max="10798" width="3.6640625" style="278" customWidth="1"/>
    <col min="10799" max="10799" width="3" style="278" customWidth="1"/>
    <col min="10800" max="10800" width="3.6640625" style="278" customWidth="1"/>
    <col min="10801" max="10801" width="3.109375" style="278" customWidth="1"/>
    <col min="10802" max="10802" width="1.88671875" style="278" customWidth="1"/>
    <col min="10803" max="10804" width="2.21875" style="278" customWidth="1"/>
    <col min="10805" max="10805" width="7.21875" style="278" customWidth="1"/>
    <col min="10806" max="11040" width="8.88671875" style="278"/>
    <col min="11041" max="11041" width="2.44140625" style="278" customWidth="1"/>
    <col min="11042" max="11042" width="2.33203125" style="278" customWidth="1"/>
    <col min="11043" max="11043" width="1.109375" style="278" customWidth="1"/>
    <col min="11044" max="11044" width="22.6640625" style="278" customWidth="1"/>
    <col min="11045" max="11045" width="1.21875" style="278" customWidth="1"/>
    <col min="11046" max="11047" width="11.77734375" style="278" customWidth="1"/>
    <col min="11048" max="11048" width="1.77734375" style="278" customWidth="1"/>
    <col min="11049" max="11049" width="6.88671875" style="278" customWidth="1"/>
    <col min="11050" max="11050" width="4.44140625" style="278" customWidth="1"/>
    <col min="11051" max="11051" width="3.6640625" style="278" customWidth="1"/>
    <col min="11052" max="11052" width="0.77734375" style="278" customWidth="1"/>
    <col min="11053" max="11053" width="3.33203125" style="278" customWidth="1"/>
    <col min="11054" max="11054" width="3.6640625" style="278" customWidth="1"/>
    <col min="11055" max="11055" width="3" style="278" customWidth="1"/>
    <col min="11056" max="11056" width="3.6640625" style="278" customWidth="1"/>
    <col min="11057" max="11057" width="3.109375" style="278" customWidth="1"/>
    <col min="11058" max="11058" width="1.88671875" style="278" customWidth="1"/>
    <col min="11059" max="11060" width="2.21875" style="278" customWidth="1"/>
    <col min="11061" max="11061" width="7.21875" style="278" customWidth="1"/>
    <col min="11062" max="11296" width="8.88671875" style="278"/>
    <col min="11297" max="11297" width="2.44140625" style="278" customWidth="1"/>
    <col min="11298" max="11298" width="2.33203125" style="278" customWidth="1"/>
    <col min="11299" max="11299" width="1.109375" style="278" customWidth="1"/>
    <col min="11300" max="11300" width="22.6640625" style="278" customWidth="1"/>
    <col min="11301" max="11301" width="1.21875" style="278" customWidth="1"/>
    <col min="11302" max="11303" width="11.77734375" style="278" customWidth="1"/>
    <col min="11304" max="11304" width="1.77734375" style="278" customWidth="1"/>
    <col min="11305" max="11305" width="6.88671875" style="278" customWidth="1"/>
    <col min="11306" max="11306" width="4.44140625" style="278" customWidth="1"/>
    <col min="11307" max="11307" width="3.6640625" style="278" customWidth="1"/>
    <col min="11308" max="11308" width="0.77734375" style="278" customWidth="1"/>
    <col min="11309" max="11309" width="3.33203125" style="278" customWidth="1"/>
    <col min="11310" max="11310" width="3.6640625" style="278" customWidth="1"/>
    <col min="11311" max="11311" width="3" style="278" customWidth="1"/>
    <col min="11312" max="11312" width="3.6640625" style="278" customWidth="1"/>
    <col min="11313" max="11313" width="3.109375" style="278" customWidth="1"/>
    <col min="11314" max="11314" width="1.88671875" style="278" customWidth="1"/>
    <col min="11315" max="11316" width="2.21875" style="278" customWidth="1"/>
    <col min="11317" max="11317" width="7.21875" style="278" customWidth="1"/>
    <col min="11318" max="11552" width="8.88671875" style="278"/>
    <col min="11553" max="11553" width="2.44140625" style="278" customWidth="1"/>
    <col min="11554" max="11554" width="2.33203125" style="278" customWidth="1"/>
    <col min="11555" max="11555" width="1.109375" style="278" customWidth="1"/>
    <col min="11556" max="11556" width="22.6640625" style="278" customWidth="1"/>
    <col min="11557" max="11557" width="1.21875" style="278" customWidth="1"/>
    <col min="11558" max="11559" width="11.77734375" style="278" customWidth="1"/>
    <col min="11560" max="11560" width="1.77734375" style="278" customWidth="1"/>
    <col min="11561" max="11561" width="6.88671875" style="278" customWidth="1"/>
    <col min="11562" max="11562" width="4.44140625" style="278" customWidth="1"/>
    <col min="11563" max="11563" width="3.6640625" style="278" customWidth="1"/>
    <col min="11564" max="11564" width="0.77734375" style="278" customWidth="1"/>
    <col min="11565" max="11565" width="3.33203125" style="278" customWidth="1"/>
    <col min="11566" max="11566" width="3.6640625" style="278" customWidth="1"/>
    <col min="11567" max="11567" width="3" style="278" customWidth="1"/>
    <col min="11568" max="11568" width="3.6640625" style="278" customWidth="1"/>
    <col min="11569" max="11569" width="3.109375" style="278" customWidth="1"/>
    <col min="11570" max="11570" width="1.88671875" style="278" customWidth="1"/>
    <col min="11571" max="11572" width="2.21875" style="278" customWidth="1"/>
    <col min="11573" max="11573" width="7.21875" style="278" customWidth="1"/>
    <col min="11574" max="11808" width="8.88671875" style="278"/>
    <col min="11809" max="11809" width="2.44140625" style="278" customWidth="1"/>
    <col min="11810" max="11810" width="2.33203125" style="278" customWidth="1"/>
    <col min="11811" max="11811" width="1.109375" style="278" customWidth="1"/>
    <col min="11812" max="11812" width="22.6640625" style="278" customWidth="1"/>
    <col min="11813" max="11813" width="1.21875" style="278" customWidth="1"/>
    <col min="11814" max="11815" width="11.77734375" style="278" customWidth="1"/>
    <col min="11816" max="11816" width="1.77734375" style="278" customWidth="1"/>
    <col min="11817" max="11817" width="6.88671875" style="278" customWidth="1"/>
    <col min="11818" max="11818" width="4.44140625" style="278" customWidth="1"/>
    <col min="11819" max="11819" width="3.6640625" style="278" customWidth="1"/>
    <col min="11820" max="11820" width="0.77734375" style="278" customWidth="1"/>
    <col min="11821" max="11821" width="3.33203125" style="278" customWidth="1"/>
    <col min="11822" max="11822" width="3.6640625" style="278" customWidth="1"/>
    <col min="11823" max="11823" width="3" style="278" customWidth="1"/>
    <col min="11824" max="11824" width="3.6640625" style="278" customWidth="1"/>
    <col min="11825" max="11825" width="3.109375" style="278" customWidth="1"/>
    <col min="11826" max="11826" width="1.88671875" style="278" customWidth="1"/>
    <col min="11827" max="11828" width="2.21875" style="278" customWidth="1"/>
    <col min="11829" max="11829" width="7.21875" style="278" customWidth="1"/>
    <col min="11830" max="12064" width="8.88671875" style="278"/>
    <col min="12065" max="12065" width="2.44140625" style="278" customWidth="1"/>
    <col min="12066" max="12066" width="2.33203125" style="278" customWidth="1"/>
    <col min="12067" max="12067" width="1.109375" style="278" customWidth="1"/>
    <col min="12068" max="12068" width="22.6640625" style="278" customWidth="1"/>
    <col min="12069" max="12069" width="1.21875" style="278" customWidth="1"/>
    <col min="12070" max="12071" width="11.77734375" style="278" customWidth="1"/>
    <col min="12072" max="12072" width="1.77734375" style="278" customWidth="1"/>
    <col min="12073" max="12073" width="6.88671875" style="278" customWidth="1"/>
    <col min="12074" max="12074" width="4.44140625" style="278" customWidth="1"/>
    <col min="12075" max="12075" width="3.6640625" style="278" customWidth="1"/>
    <col min="12076" max="12076" width="0.77734375" style="278" customWidth="1"/>
    <col min="12077" max="12077" width="3.33203125" style="278" customWidth="1"/>
    <col min="12078" max="12078" width="3.6640625" style="278" customWidth="1"/>
    <col min="12079" max="12079" width="3" style="278" customWidth="1"/>
    <col min="12080" max="12080" width="3.6640625" style="278" customWidth="1"/>
    <col min="12081" max="12081" width="3.109375" style="278" customWidth="1"/>
    <col min="12082" max="12082" width="1.88671875" style="278" customWidth="1"/>
    <col min="12083" max="12084" width="2.21875" style="278" customWidth="1"/>
    <col min="12085" max="12085" width="7.21875" style="278" customWidth="1"/>
    <col min="12086" max="12320" width="8.88671875" style="278"/>
    <col min="12321" max="12321" width="2.44140625" style="278" customWidth="1"/>
    <col min="12322" max="12322" width="2.33203125" style="278" customWidth="1"/>
    <col min="12323" max="12323" width="1.109375" style="278" customWidth="1"/>
    <col min="12324" max="12324" width="22.6640625" style="278" customWidth="1"/>
    <col min="12325" max="12325" width="1.21875" style="278" customWidth="1"/>
    <col min="12326" max="12327" width="11.77734375" style="278" customWidth="1"/>
    <col min="12328" max="12328" width="1.77734375" style="278" customWidth="1"/>
    <col min="12329" max="12329" width="6.88671875" style="278" customWidth="1"/>
    <col min="12330" max="12330" width="4.44140625" style="278" customWidth="1"/>
    <col min="12331" max="12331" width="3.6640625" style="278" customWidth="1"/>
    <col min="12332" max="12332" width="0.77734375" style="278" customWidth="1"/>
    <col min="12333" max="12333" width="3.33203125" style="278" customWidth="1"/>
    <col min="12334" max="12334" width="3.6640625" style="278" customWidth="1"/>
    <col min="12335" max="12335" width="3" style="278" customWidth="1"/>
    <col min="12336" max="12336" width="3.6640625" style="278" customWidth="1"/>
    <col min="12337" max="12337" width="3.109375" style="278" customWidth="1"/>
    <col min="12338" max="12338" width="1.88671875" style="278" customWidth="1"/>
    <col min="12339" max="12340" width="2.21875" style="278" customWidth="1"/>
    <col min="12341" max="12341" width="7.21875" style="278" customWidth="1"/>
    <col min="12342" max="12576" width="8.88671875" style="278"/>
    <col min="12577" max="12577" width="2.44140625" style="278" customWidth="1"/>
    <col min="12578" max="12578" width="2.33203125" style="278" customWidth="1"/>
    <col min="12579" max="12579" width="1.109375" style="278" customWidth="1"/>
    <col min="12580" max="12580" width="22.6640625" style="278" customWidth="1"/>
    <col min="12581" max="12581" width="1.21875" style="278" customWidth="1"/>
    <col min="12582" max="12583" width="11.77734375" style="278" customWidth="1"/>
    <col min="12584" max="12584" width="1.77734375" style="278" customWidth="1"/>
    <col min="12585" max="12585" width="6.88671875" style="278" customWidth="1"/>
    <col min="12586" max="12586" width="4.44140625" style="278" customWidth="1"/>
    <col min="12587" max="12587" width="3.6640625" style="278" customWidth="1"/>
    <col min="12588" max="12588" width="0.77734375" style="278" customWidth="1"/>
    <col min="12589" max="12589" width="3.33203125" style="278" customWidth="1"/>
    <col min="12590" max="12590" width="3.6640625" style="278" customWidth="1"/>
    <col min="12591" max="12591" width="3" style="278" customWidth="1"/>
    <col min="12592" max="12592" width="3.6640625" style="278" customWidth="1"/>
    <col min="12593" max="12593" width="3.109375" style="278" customWidth="1"/>
    <col min="12594" max="12594" width="1.88671875" style="278" customWidth="1"/>
    <col min="12595" max="12596" width="2.21875" style="278" customWidth="1"/>
    <col min="12597" max="12597" width="7.21875" style="278" customWidth="1"/>
    <col min="12598" max="12832" width="8.88671875" style="278"/>
    <col min="12833" max="12833" width="2.44140625" style="278" customWidth="1"/>
    <col min="12834" max="12834" width="2.33203125" style="278" customWidth="1"/>
    <col min="12835" max="12835" width="1.109375" style="278" customWidth="1"/>
    <col min="12836" max="12836" width="22.6640625" style="278" customWidth="1"/>
    <col min="12837" max="12837" width="1.21875" style="278" customWidth="1"/>
    <col min="12838" max="12839" width="11.77734375" style="278" customWidth="1"/>
    <col min="12840" max="12840" width="1.77734375" style="278" customWidth="1"/>
    <col min="12841" max="12841" width="6.88671875" style="278" customWidth="1"/>
    <col min="12842" max="12842" width="4.44140625" style="278" customWidth="1"/>
    <col min="12843" max="12843" width="3.6640625" style="278" customWidth="1"/>
    <col min="12844" max="12844" width="0.77734375" style="278" customWidth="1"/>
    <col min="12845" max="12845" width="3.33203125" style="278" customWidth="1"/>
    <col min="12846" max="12846" width="3.6640625" style="278" customWidth="1"/>
    <col min="12847" max="12847" width="3" style="278" customWidth="1"/>
    <col min="12848" max="12848" width="3.6640625" style="278" customWidth="1"/>
    <col min="12849" max="12849" width="3.109375" style="278" customWidth="1"/>
    <col min="12850" max="12850" width="1.88671875" style="278" customWidth="1"/>
    <col min="12851" max="12852" width="2.21875" style="278" customWidth="1"/>
    <col min="12853" max="12853" width="7.21875" style="278" customWidth="1"/>
    <col min="12854" max="13088" width="8.88671875" style="278"/>
    <col min="13089" max="13089" width="2.44140625" style="278" customWidth="1"/>
    <col min="13090" max="13090" width="2.33203125" style="278" customWidth="1"/>
    <col min="13091" max="13091" width="1.109375" style="278" customWidth="1"/>
    <col min="13092" max="13092" width="22.6640625" style="278" customWidth="1"/>
    <col min="13093" max="13093" width="1.21875" style="278" customWidth="1"/>
    <col min="13094" max="13095" width="11.77734375" style="278" customWidth="1"/>
    <col min="13096" max="13096" width="1.77734375" style="278" customWidth="1"/>
    <col min="13097" max="13097" width="6.88671875" style="278" customWidth="1"/>
    <col min="13098" max="13098" width="4.44140625" style="278" customWidth="1"/>
    <col min="13099" max="13099" width="3.6640625" style="278" customWidth="1"/>
    <col min="13100" max="13100" width="0.77734375" style="278" customWidth="1"/>
    <col min="13101" max="13101" width="3.33203125" style="278" customWidth="1"/>
    <col min="13102" max="13102" width="3.6640625" style="278" customWidth="1"/>
    <col min="13103" max="13103" width="3" style="278" customWidth="1"/>
    <col min="13104" max="13104" width="3.6640625" style="278" customWidth="1"/>
    <col min="13105" max="13105" width="3.109375" style="278" customWidth="1"/>
    <col min="13106" max="13106" width="1.88671875" style="278" customWidth="1"/>
    <col min="13107" max="13108" width="2.21875" style="278" customWidth="1"/>
    <col min="13109" max="13109" width="7.21875" style="278" customWidth="1"/>
    <col min="13110" max="13344" width="8.88671875" style="278"/>
    <col min="13345" max="13345" width="2.44140625" style="278" customWidth="1"/>
    <col min="13346" max="13346" width="2.33203125" style="278" customWidth="1"/>
    <col min="13347" max="13347" width="1.109375" style="278" customWidth="1"/>
    <col min="13348" max="13348" width="22.6640625" style="278" customWidth="1"/>
    <col min="13349" max="13349" width="1.21875" style="278" customWidth="1"/>
    <col min="13350" max="13351" width="11.77734375" style="278" customWidth="1"/>
    <col min="13352" max="13352" width="1.77734375" style="278" customWidth="1"/>
    <col min="13353" max="13353" width="6.88671875" style="278" customWidth="1"/>
    <col min="13354" max="13354" width="4.44140625" style="278" customWidth="1"/>
    <col min="13355" max="13355" width="3.6640625" style="278" customWidth="1"/>
    <col min="13356" max="13356" width="0.77734375" style="278" customWidth="1"/>
    <col min="13357" max="13357" width="3.33203125" style="278" customWidth="1"/>
    <col min="13358" max="13358" width="3.6640625" style="278" customWidth="1"/>
    <col min="13359" max="13359" width="3" style="278" customWidth="1"/>
    <col min="13360" max="13360" width="3.6640625" style="278" customWidth="1"/>
    <col min="13361" max="13361" width="3.109375" style="278" customWidth="1"/>
    <col min="13362" max="13362" width="1.88671875" style="278" customWidth="1"/>
    <col min="13363" max="13364" width="2.21875" style="278" customWidth="1"/>
    <col min="13365" max="13365" width="7.21875" style="278" customWidth="1"/>
    <col min="13366" max="13600" width="8.88671875" style="278"/>
    <col min="13601" max="13601" width="2.44140625" style="278" customWidth="1"/>
    <col min="13602" max="13602" width="2.33203125" style="278" customWidth="1"/>
    <col min="13603" max="13603" width="1.109375" style="278" customWidth="1"/>
    <col min="13604" max="13604" width="22.6640625" style="278" customWidth="1"/>
    <col min="13605" max="13605" width="1.21875" style="278" customWidth="1"/>
    <col min="13606" max="13607" width="11.77734375" style="278" customWidth="1"/>
    <col min="13608" max="13608" width="1.77734375" style="278" customWidth="1"/>
    <col min="13609" max="13609" width="6.88671875" style="278" customWidth="1"/>
    <col min="13610" max="13610" width="4.44140625" style="278" customWidth="1"/>
    <col min="13611" max="13611" width="3.6640625" style="278" customWidth="1"/>
    <col min="13612" max="13612" width="0.77734375" style="278" customWidth="1"/>
    <col min="13613" max="13613" width="3.33203125" style="278" customWidth="1"/>
    <col min="13614" max="13614" width="3.6640625" style="278" customWidth="1"/>
    <col min="13615" max="13615" width="3" style="278" customWidth="1"/>
    <col min="13616" max="13616" width="3.6640625" style="278" customWidth="1"/>
    <col min="13617" max="13617" width="3.109375" style="278" customWidth="1"/>
    <col min="13618" max="13618" width="1.88671875" style="278" customWidth="1"/>
    <col min="13619" max="13620" width="2.21875" style="278" customWidth="1"/>
    <col min="13621" max="13621" width="7.21875" style="278" customWidth="1"/>
    <col min="13622" max="13856" width="8.88671875" style="278"/>
    <col min="13857" max="13857" width="2.44140625" style="278" customWidth="1"/>
    <col min="13858" max="13858" width="2.33203125" style="278" customWidth="1"/>
    <col min="13859" max="13859" width="1.109375" style="278" customWidth="1"/>
    <col min="13860" max="13860" width="22.6640625" style="278" customWidth="1"/>
    <col min="13861" max="13861" width="1.21875" style="278" customWidth="1"/>
    <col min="13862" max="13863" width="11.77734375" style="278" customWidth="1"/>
    <col min="13864" max="13864" width="1.77734375" style="278" customWidth="1"/>
    <col min="13865" max="13865" width="6.88671875" style="278" customWidth="1"/>
    <col min="13866" max="13866" width="4.44140625" style="278" customWidth="1"/>
    <col min="13867" max="13867" width="3.6640625" style="278" customWidth="1"/>
    <col min="13868" max="13868" width="0.77734375" style="278" customWidth="1"/>
    <col min="13869" max="13869" width="3.33203125" style="278" customWidth="1"/>
    <col min="13870" max="13870" width="3.6640625" style="278" customWidth="1"/>
    <col min="13871" max="13871" width="3" style="278" customWidth="1"/>
    <col min="13872" max="13872" width="3.6640625" style="278" customWidth="1"/>
    <col min="13873" max="13873" width="3.109375" style="278" customWidth="1"/>
    <col min="13874" max="13874" width="1.88671875" style="278" customWidth="1"/>
    <col min="13875" max="13876" width="2.21875" style="278" customWidth="1"/>
    <col min="13877" max="13877" width="7.21875" style="278" customWidth="1"/>
    <col min="13878" max="14112" width="8.88671875" style="278"/>
    <col min="14113" max="14113" width="2.44140625" style="278" customWidth="1"/>
    <col min="14114" max="14114" width="2.33203125" style="278" customWidth="1"/>
    <col min="14115" max="14115" width="1.109375" style="278" customWidth="1"/>
    <col min="14116" max="14116" width="22.6640625" style="278" customWidth="1"/>
    <col min="14117" max="14117" width="1.21875" style="278" customWidth="1"/>
    <col min="14118" max="14119" width="11.77734375" style="278" customWidth="1"/>
    <col min="14120" max="14120" width="1.77734375" style="278" customWidth="1"/>
    <col min="14121" max="14121" width="6.88671875" style="278" customWidth="1"/>
    <col min="14122" max="14122" width="4.44140625" style="278" customWidth="1"/>
    <col min="14123" max="14123" width="3.6640625" style="278" customWidth="1"/>
    <col min="14124" max="14124" width="0.77734375" style="278" customWidth="1"/>
    <col min="14125" max="14125" width="3.33203125" style="278" customWidth="1"/>
    <col min="14126" max="14126" width="3.6640625" style="278" customWidth="1"/>
    <col min="14127" max="14127" width="3" style="278" customWidth="1"/>
    <col min="14128" max="14128" width="3.6640625" style="278" customWidth="1"/>
    <col min="14129" max="14129" width="3.109375" style="278" customWidth="1"/>
    <col min="14130" max="14130" width="1.88671875" style="278" customWidth="1"/>
    <col min="14131" max="14132" width="2.21875" style="278" customWidth="1"/>
    <col min="14133" max="14133" width="7.21875" style="278" customWidth="1"/>
    <col min="14134" max="14368" width="8.88671875" style="278"/>
    <col min="14369" max="14369" width="2.44140625" style="278" customWidth="1"/>
    <col min="14370" max="14370" width="2.33203125" style="278" customWidth="1"/>
    <col min="14371" max="14371" width="1.109375" style="278" customWidth="1"/>
    <col min="14372" max="14372" width="22.6640625" style="278" customWidth="1"/>
    <col min="14373" max="14373" width="1.21875" style="278" customWidth="1"/>
    <col min="14374" max="14375" width="11.77734375" style="278" customWidth="1"/>
    <col min="14376" max="14376" width="1.77734375" style="278" customWidth="1"/>
    <col min="14377" max="14377" width="6.88671875" style="278" customWidth="1"/>
    <col min="14378" max="14378" width="4.44140625" style="278" customWidth="1"/>
    <col min="14379" max="14379" width="3.6640625" style="278" customWidth="1"/>
    <col min="14380" max="14380" width="0.77734375" style="278" customWidth="1"/>
    <col min="14381" max="14381" width="3.33203125" style="278" customWidth="1"/>
    <col min="14382" max="14382" width="3.6640625" style="278" customWidth="1"/>
    <col min="14383" max="14383" width="3" style="278" customWidth="1"/>
    <col min="14384" max="14384" width="3.6640625" style="278" customWidth="1"/>
    <col min="14385" max="14385" width="3.109375" style="278" customWidth="1"/>
    <col min="14386" max="14386" width="1.88671875" style="278" customWidth="1"/>
    <col min="14387" max="14388" width="2.21875" style="278" customWidth="1"/>
    <col min="14389" max="14389" width="7.21875" style="278" customWidth="1"/>
    <col min="14390" max="14624" width="8.88671875" style="278"/>
    <col min="14625" max="14625" width="2.44140625" style="278" customWidth="1"/>
    <col min="14626" max="14626" width="2.33203125" style="278" customWidth="1"/>
    <col min="14627" max="14627" width="1.109375" style="278" customWidth="1"/>
    <col min="14628" max="14628" width="22.6640625" style="278" customWidth="1"/>
    <col min="14629" max="14629" width="1.21875" style="278" customWidth="1"/>
    <col min="14630" max="14631" width="11.77734375" style="278" customWidth="1"/>
    <col min="14632" max="14632" width="1.77734375" style="278" customWidth="1"/>
    <col min="14633" max="14633" width="6.88671875" style="278" customWidth="1"/>
    <col min="14634" max="14634" width="4.44140625" style="278" customWidth="1"/>
    <col min="14635" max="14635" width="3.6640625" style="278" customWidth="1"/>
    <col min="14636" max="14636" width="0.77734375" style="278" customWidth="1"/>
    <col min="14637" max="14637" width="3.33203125" style="278" customWidth="1"/>
    <col min="14638" max="14638" width="3.6640625" style="278" customWidth="1"/>
    <col min="14639" max="14639" width="3" style="278" customWidth="1"/>
    <col min="14640" max="14640" width="3.6640625" style="278" customWidth="1"/>
    <col min="14641" max="14641" width="3.109375" style="278" customWidth="1"/>
    <col min="14642" max="14642" width="1.88671875" style="278" customWidth="1"/>
    <col min="14643" max="14644" width="2.21875" style="278" customWidth="1"/>
    <col min="14645" max="14645" width="7.21875" style="278" customWidth="1"/>
    <col min="14646" max="14880" width="8.88671875" style="278"/>
    <col min="14881" max="14881" width="2.44140625" style="278" customWidth="1"/>
    <col min="14882" max="14882" width="2.33203125" style="278" customWidth="1"/>
    <col min="14883" max="14883" width="1.109375" style="278" customWidth="1"/>
    <col min="14884" max="14884" width="22.6640625" style="278" customWidth="1"/>
    <col min="14885" max="14885" width="1.21875" style="278" customWidth="1"/>
    <col min="14886" max="14887" width="11.77734375" style="278" customWidth="1"/>
    <col min="14888" max="14888" width="1.77734375" style="278" customWidth="1"/>
    <col min="14889" max="14889" width="6.88671875" style="278" customWidth="1"/>
    <col min="14890" max="14890" width="4.44140625" style="278" customWidth="1"/>
    <col min="14891" max="14891" width="3.6640625" style="278" customWidth="1"/>
    <col min="14892" max="14892" width="0.77734375" style="278" customWidth="1"/>
    <col min="14893" max="14893" width="3.33203125" style="278" customWidth="1"/>
    <col min="14894" max="14894" width="3.6640625" style="278" customWidth="1"/>
    <col min="14895" max="14895" width="3" style="278" customWidth="1"/>
    <col min="14896" max="14896" width="3.6640625" style="278" customWidth="1"/>
    <col min="14897" max="14897" width="3.109375" style="278" customWidth="1"/>
    <col min="14898" max="14898" width="1.88671875" style="278" customWidth="1"/>
    <col min="14899" max="14900" width="2.21875" style="278" customWidth="1"/>
    <col min="14901" max="14901" width="7.21875" style="278" customWidth="1"/>
    <col min="14902" max="15136" width="8.88671875" style="278"/>
    <col min="15137" max="15137" width="2.44140625" style="278" customWidth="1"/>
    <col min="15138" max="15138" width="2.33203125" style="278" customWidth="1"/>
    <col min="15139" max="15139" width="1.109375" style="278" customWidth="1"/>
    <col min="15140" max="15140" width="22.6640625" style="278" customWidth="1"/>
    <col min="15141" max="15141" width="1.21875" style="278" customWidth="1"/>
    <col min="15142" max="15143" width="11.77734375" style="278" customWidth="1"/>
    <col min="15144" max="15144" width="1.77734375" style="278" customWidth="1"/>
    <col min="15145" max="15145" width="6.88671875" style="278" customWidth="1"/>
    <col min="15146" max="15146" width="4.44140625" style="278" customWidth="1"/>
    <col min="15147" max="15147" width="3.6640625" style="278" customWidth="1"/>
    <col min="15148" max="15148" width="0.77734375" style="278" customWidth="1"/>
    <col min="15149" max="15149" width="3.33203125" style="278" customWidth="1"/>
    <col min="15150" max="15150" width="3.6640625" style="278" customWidth="1"/>
    <col min="15151" max="15151" width="3" style="278" customWidth="1"/>
    <col min="15152" max="15152" width="3.6640625" style="278" customWidth="1"/>
    <col min="15153" max="15153" width="3.109375" style="278" customWidth="1"/>
    <col min="15154" max="15154" width="1.88671875" style="278" customWidth="1"/>
    <col min="15155" max="15156" width="2.21875" style="278" customWidth="1"/>
    <col min="15157" max="15157" width="7.21875" style="278" customWidth="1"/>
    <col min="15158" max="15392" width="8.88671875" style="278"/>
    <col min="15393" max="15393" width="2.44140625" style="278" customWidth="1"/>
    <col min="15394" max="15394" width="2.33203125" style="278" customWidth="1"/>
    <col min="15395" max="15395" width="1.109375" style="278" customWidth="1"/>
    <col min="15396" max="15396" width="22.6640625" style="278" customWidth="1"/>
    <col min="15397" max="15397" width="1.21875" style="278" customWidth="1"/>
    <col min="15398" max="15399" width="11.77734375" style="278" customWidth="1"/>
    <col min="15400" max="15400" width="1.77734375" style="278" customWidth="1"/>
    <col min="15401" max="15401" width="6.88671875" style="278" customWidth="1"/>
    <col min="15402" max="15402" width="4.44140625" style="278" customWidth="1"/>
    <col min="15403" max="15403" width="3.6640625" style="278" customWidth="1"/>
    <col min="15404" max="15404" width="0.77734375" style="278" customWidth="1"/>
    <col min="15405" max="15405" width="3.33203125" style="278" customWidth="1"/>
    <col min="15406" max="15406" width="3.6640625" style="278" customWidth="1"/>
    <col min="15407" max="15407" width="3" style="278" customWidth="1"/>
    <col min="15408" max="15408" width="3.6640625" style="278" customWidth="1"/>
    <col min="15409" max="15409" width="3.109375" style="278" customWidth="1"/>
    <col min="15410" max="15410" width="1.88671875" style="278" customWidth="1"/>
    <col min="15411" max="15412" width="2.21875" style="278" customWidth="1"/>
    <col min="15413" max="15413" width="7.21875" style="278" customWidth="1"/>
    <col min="15414" max="15648" width="8.88671875" style="278"/>
    <col min="15649" max="15649" width="2.44140625" style="278" customWidth="1"/>
    <col min="15650" max="15650" width="2.33203125" style="278" customWidth="1"/>
    <col min="15651" max="15651" width="1.109375" style="278" customWidth="1"/>
    <col min="15652" max="15652" width="22.6640625" style="278" customWidth="1"/>
    <col min="15653" max="15653" width="1.21875" style="278" customWidth="1"/>
    <col min="15654" max="15655" width="11.77734375" style="278" customWidth="1"/>
    <col min="15656" max="15656" width="1.77734375" style="278" customWidth="1"/>
    <col min="15657" max="15657" width="6.88671875" style="278" customWidth="1"/>
    <col min="15658" max="15658" width="4.44140625" style="278" customWidth="1"/>
    <col min="15659" max="15659" width="3.6640625" style="278" customWidth="1"/>
    <col min="15660" max="15660" width="0.77734375" style="278" customWidth="1"/>
    <col min="15661" max="15661" width="3.33203125" style="278" customWidth="1"/>
    <col min="15662" max="15662" width="3.6640625" style="278" customWidth="1"/>
    <col min="15663" max="15663" width="3" style="278" customWidth="1"/>
    <col min="15664" max="15664" width="3.6640625" style="278" customWidth="1"/>
    <col min="15665" max="15665" width="3.109375" style="278" customWidth="1"/>
    <col min="15666" max="15666" width="1.88671875" style="278" customWidth="1"/>
    <col min="15667" max="15668" width="2.21875" style="278" customWidth="1"/>
    <col min="15669" max="15669" width="7.21875" style="278" customWidth="1"/>
    <col min="15670" max="15904" width="8.88671875" style="278"/>
    <col min="15905" max="15905" width="2.44140625" style="278" customWidth="1"/>
    <col min="15906" max="15906" width="2.33203125" style="278" customWidth="1"/>
    <col min="15907" max="15907" width="1.109375" style="278" customWidth="1"/>
    <col min="15908" max="15908" width="22.6640625" style="278" customWidth="1"/>
    <col min="15909" max="15909" width="1.21875" style="278" customWidth="1"/>
    <col min="15910" max="15911" width="11.77734375" style="278" customWidth="1"/>
    <col min="15912" max="15912" width="1.77734375" style="278" customWidth="1"/>
    <col min="15913" max="15913" width="6.88671875" style="278" customWidth="1"/>
    <col min="15914" max="15914" width="4.44140625" style="278" customWidth="1"/>
    <col min="15915" max="15915" width="3.6640625" style="278" customWidth="1"/>
    <col min="15916" max="15916" width="0.77734375" style="278" customWidth="1"/>
    <col min="15917" max="15917" width="3.33203125" style="278" customWidth="1"/>
    <col min="15918" max="15918" width="3.6640625" style="278" customWidth="1"/>
    <col min="15919" max="15919" width="3" style="278" customWidth="1"/>
    <col min="15920" max="15920" width="3.6640625" style="278" customWidth="1"/>
    <col min="15921" max="15921" width="3.109375" style="278" customWidth="1"/>
    <col min="15922" max="15922" width="1.88671875" style="278" customWidth="1"/>
    <col min="15923" max="15924" width="2.21875" style="278" customWidth="1"/>
    <col min="15925" max="15925" width="7.21875" style="278" customWidth="1"/>
    <col min="15926" max="16160" width="8.88671875" style="278"/>
    <col min="16161" max="16161" width="2.44140625" style="278" customWidth="1"/>
    <col min="16162" max="16162" width="2.33203125" style="278" customWidth="1"/>
    <col min="16163" max="16163" width="1.109375" style="278" customWidth="1"/>
    <col min="16164" max="16164" width="22.6640625" style="278" customWidth="1"/>
    <col min="16165" max="16165" width="1.21875" style="278" customWidth="1"/>
    <col min="16166" max="16167" width="11.77734375" style="278" customWidth="1"/>
    <col min="16168" max="16168" width="1.77734375" style="278" customWidth="1"/>
    <col min="16169" max="16169" width="6.88671875" style="278" customWidth="1"/>
    <col min="16170" max="16170" width="4.44140625" style="278" customWidth="1"/>
    <col min="16171" max="16171" width="3.6640625" style="278" customWidth="1"/>
    <col min="16172" max="16172" width="0.77734375" style="278" customWidth="1"/>
    <col min="16173" max="16173" width="3.33203125" style="278" customWidth="1"/>
    <col min="16174" max="16174" width="3.6640625" style="278" customWidth="1"/>
    <col min="16175" max="16175" width="3" style="278" customWidth="1"/>
    <col min="16176" max="16176" width="3.6640625" style="278" customWidth="1"/>
    <col min="16177" max="16177" width="3.109375" style="278" customWidth="1"/>
    <col min="16178" max="16178" width="1.88671875" style="278" customWidth="1"/>
    <col min="16179" max="16180" width="2.21875" style="278" customWidth="1"/>
    <col min="16181" max="16181" width="7.21875" style="278" customWidth="1"/>
    <col min="16182" max="16384" width="8.88671875" style="278"/>
  </cols>
  <sheetData>
    <row r="1" spans="2:76" ht="15.6" customHeight="1">
      <c r="B1" s="277" t="s">
        <v>2964</v>
      </c>
      <c r="BB1" s="277" t="s">
        <v>2964</v>
      </c>
    </row>
    <row r="2" spans="2:76" ht="9.75" customHeight="1">
      <c r="S2" s="280"/>
      <c r="T2" s="280"/>
      <c r="X2" s="280"/>
      <c r="BS2" s="280"/>
      <c r="BT2" s="280"/>
      <c r="BX2" s="280"/>
    </row>
    <row r="3" spans="2:76">
      <c r="Q3" s="281"/>
      <c r="R3" s="905"/>
      <c r="S3" s="947"/>
      <c r="T3" s="223" t="s">
        <v>2508</v>
      </c>
      <c r="U3" s="574"/>
      <c r="V3" s="223" t="s">
        <v>2509</v>
      </c>
      <c r="W3" s="574"/>
      <c r="X3" s="223" t="s">
        <v>2510</v>
      </c>
      <c r="AB3" s="542"/>
      <c r="BQ3" s="281"/>
      <c r="BR3" s="905"/>
      <c r="BS3" s="1609"/>
      <c r="BT3" s="223" t="s">
        <v>2508</v>
      </c>
      <c r="BU3" s="574"/>
      <c r="BV3" s="223" t="s">
        <v>2509</v>
      </c>
      <c r="BW3" s="574"/>
      <c r="BX3" s="223" t="s">
        <v>2510</v>
      </c>
    </row>
    <row r="4" spans="2:76" ht="6.6" customHeight="1">
      <c r="Q4" s="281"/>
      <c r="R4" s="281"/>
      <c r="S4" s="283"/>
      <c r="T4" s="282"/>
      <c r="U4" s="283"/>
      <c r="V4" s="282"/>
      <c r="W4" s="283"/>
      <c r="X4" s="282"/>
      <c r="BQ4" s="281"/>
      <c r="BR4" s="281"/>
      <c r="BS4" s="283"/>
      <c r="BT4" s="282"/>
      <c r="BU4" s="283"/>
      <c r="BV4" s="282"/>
      <c r="BW4" s="283"/>
      <c r="BX4" s="282"/>
    </row>
    <row r="5" spans="2:76" ht="16.2" customHeight="1">
      <c r="N5" s="278" t="s">
        <v>2580</v>
      </c>
      <c r="T5" s="481"/>
      <c r="U5" s="481"/>
      <c r="V5" s="481"/>
      <c r="W5" s="481"/>
      <c r="X5" s="481"/>
      <c r="BN5" s="278" t="s">
        <v>2580</v>
      </c>
      <c r="BT5" s="481"/>
      <c r="BU5" s="481"/>
      <c r="BV5" s="481"/>
      <c r="BW5" s="481"/>
      <c r="BX5" s="481"/>
    </row>
    <row r="6" spans="2:76" ht="16.8" customHeight="1">
      <c r="C6" s="278" t="s">
        <v>2511</v>
      </c>
      <c r="N6" s="1737" t="s">
        <v>2529</v>
      </c>
      <c r="O6" s="1752"/>
      <c r="P6" s="1587">
        <f>第1号!$L$9</f>
        <v>0</v>
      </c>
      <c r="Q6" s="1590"/>
      <c r="R6" s="1590"/>
      <c r="S6" s="1590"/>
      <c r="T6" s="1590"/>
      <c r="U6" s="1590"/>
      <c r="V6" s="1590"/>
      <c r="W6" s="1590"/>
      <c r="X6" s="1590"/>
      <c r="BC6" s="278" t="s">
        <v>2511</v>
      </c>
      <c r="BN6" s="1737" t="s">
        <v>2529</v>
      </c>
      <c r="BO6" s="1752"/>
      <c r="BP6" s="1587" t="s">
        <v>2750</v>
      </c>
      <c r="BQ6" s="1587"/>
      <c r="BR6" s="1587"/>
      <c r="BS6" s="1587"/>
      <c r="BT6" s="1587"/>
      <c r="BU6" s="1587"/>
      <c r="BV6" s="1587"/>
      <c r="BW6" s="1587"/>
      <c r="BX6" s="1587"/>
    </row>
    <row r="7" spans="2:76" ht="2.4" customHeight="1">
      <c r="E7" s="277"/>
      <c r="F7" s="277"/>
      <c r="G7" s="277"/>
      <c r="H7" s="277"/>
      <c r="I7" s="277"/>
      <c r="J7" s="277"/>
      <c r="O7" s="277"/>
      <c r="P7" s="226"/>
      <c r="Q7" s="226"/>
      <c r="R7" s="226"/>
      <c r="S7" s="226"/>
      <c r="T7" s="226"/>
      <c r="U7" s="226"/>
      <c r="V7" s="226"/>
      <c r="W7" s="226"/>
      <c r="X7" s="226"/>
      <c r="BE7" s="277"/>
      <c r="BF7" s="277"/>
      <c r="BG7" s="277"/>
      <c r="BH7" s="277"/>
      <c r="BI7" s="277"/>
      <c r="BJ7" s="277"/>
      <c r="BO7" s="277"/>
      <c r="BP7" s="226"/>
      <c r="BQ7" s="226"/>
      <c r="BR7" s="226"/>
      <c r="BS7" s="226"/>
      <c r="BT7" s="226"/>
      <c r="BU7" s="226"/>
      <c r="BV7" s="226"/>
      <c r="BW7" s="226"/>
      <c r="BX7" s="226"/>
    </row>
    <row r="8" spans="2:76" ht="16.8" customHeight="1">
      <c r="C8" s="278" t="s">
        <v>2542</v>
      </c>
      <c r="D8" s="277"/>
      <c r="E8" s="277"/>
      <c r="F8" s="277"/>
      <c r="G8" s="277"/>
      <c r="H8" s="277"/>
      <c r="I8" s="277"/>
      <c r="J8" s="277"/>
      <c r="N8" s="1737" t="s">
        <v>2514</v>
      </c>
      <c r="O8" s="1752"/>
      <c r="P8" s="1587">
        <f>第1号!$J$10</f>
        <v>0</v>
      </c>
      <c r="Q8" s="1590"/>
      <c r="R8" s="1590"/>
      <c r="S8" s="1590"/>
      <c r="T8" s="1590"/>
      <c r="U8" s="1590"/>
      <c r="V8" s="1590"/>
      <c r="W8" s="1590"/>
      <c r="X8" s="1590"/>
      <c r="BC8" s="278" t="s">
        <v>2542</v>
      </c>
      <c r="BD8" s="277"/>
      <c r="BE8" s="277"/>
      <c r="BF8" s="277"/>
      <c r="BG8" s="277"/>
      <c r="BH8" s="277"/>
      <c r="BI8" s="277"/>
      <c r="BJ8" s="277"/>
      <c r="BN8" s="1737" t="s">
        <v>2514</v>
      </c>
      <c r="BO8" s="1752"/>
      <c r="BP8" s="1587" t="s">
        <v>2751</v>
      </c>
      <c r="BQ8" s="1587"/>
      <c r="BR8" s="1587"/>
      <c r="BS8" s="1587"/>
      <c r="BT8" s="1587"/>
      <c r="BU8" s="1587"/>
      <c r="BV8" s="1587"/>
      <c r="BW8" s="1587"/>
      <c r="BX8" s="1587"/>
    </row>
    <row r="9" spans="2:76" ht="2.4" customHeight="1">
      <c r="D9" s="277"/>
      <c r="E9" s="277"/>
      <c r="F9" s="277"/>
      <c r="G9" s="277"/>
      <c r="H9" s="277"/>
      <c r="I9" s="277"/>
      <c r="J9" s="277"/>
      <c r="O9" s="277"/>
      <c r="P9" s="226"/>
      <c r="Q9" s="226"/>
      <c r="R9" s="226"/>
      <c r="S9" s="226"/>
      <c r="T9" s="226"/>
      <c r="U9" s="226"/>
      <c r="V9" s="226"/>
      <c r="W9" s="226"/>
      <c r="X9" s="226"/>
      <c r="BD9" s="277"/>
      <c r="BE9" s="277"/>
      <c r="BF9" s="277"/>
      <c r="BG9" s="277"/>
      <c r="BH9" s="277"/>
      <c r="BI9" s="277"/>
      <c r="BJ9" s="277"/>
      <c r="BO9" s="277"/>
      <c r="BP9" s="226"/>
      <c r="BQ9" s="226"/>
      <c r="BR9" s="226"/>
      <c r="BS9" s="226"/>
      <c r="BT9" s="226"/>
      <c r="BU9" s="226"/>
      <c r="BV9" s="226"/>
      <c r="BW9" s="226"/>
      <c r="BX9" s="226"/>
    </row>
    <row r="10" spans="2:76" ht="21.6" customHeight="1">
      <c r="N10" s="1738" t="s">
        <v>2443</v>
      </c>
      <c r="O10" s="1751"/>
      <c r="P10" s="1587">
        <f>第1号!$J$11</f>
        <v>0</v>
      </c>
      <c r="Q10" s="1590"/>
      <c r="R10" s="1590"/>
      <c r="S10" s="1590"/>
      <c r="T10" s="1587">
        <f>第1号!$M$11</f>
        <v>0</v>
      </c>
      <c r="U10" s="1590"/>
      <c r="V10" s="1590"/>
      <c r="W10" s="1590"/>
      <c r="X10" s="1590"/>
      <c r="AB10" s="285"/>
      <c r="BN10" s="1738" t="s">
        <v>2443</v>
      </c>
      <c r="BO10" s="1751"/>
      <c r="BP10" s="1587" t="s">
        <v>3032</v>
      </c>
      <c r="BQ10" s="1587"/>
      <c r="BR10" s="1587"/>
      <c r="BS10" s="1587"/>
      <c r="BT10" s="1587" t="s">
        <v>3033</v>
      </c>
      <c r="BU10" s="1587"/>
      <c r="BV10" s="1587"/>
      <c r="BW10" s="1587"/>
      <c r="BX10" s="1587"/>
    </row>
    <row r="11" spans="2:76" ht="7.2" customHeight="1">
      <c r="O11" s="277"/>
      <c r="P11" s="284"/>
      <c r="Q11" s="284"/>
      <c r="R11" s="284"/>
      <c r="S11" s="284"/>
      <c r="T11" s="284"/>
      <c r="U11" s="284"/>
      <c r="V11" s="284"/>
      <c r="W11" s="284"/>
      <c r="X11" s="284"/>
      <c r="BO11" s="277"/>
      <c r="BP11" s="225"/>
      <c r="BQ11" s="225"/>
      <c r="BR11" s="225"/>
      <c r="BS11" s="225"/>
      <c r="BT11" s="225"/>
      <c r="BU11" s="225"/>
      <c r="BV11" s="225"/>
      <c r="BW11" s="225"/>
      <c r="BX11" s="225"/>
    </row>
    <row r="12" spans="2:76" ht="16.8" customHeight="1">
      <c r="N12" s="278" t="s">
        <v>2551</v>
      </c>
      <c r="O12" s="482"/>
      <c r="P12" s="277"/>
      <c r="Q12" s="277"/>
      <c r="R12" s="284"/>
      <c r="S12" s="284"/>
      <c r="T12" s="284"/>
      <c r="U12" s="284"/>
      <c r="V12" s="284"/>
      <c r="W12" s="284"/>
      <c r="X12" s="284"/>
      <c r="BN12" s="278" t="s">
        <v>2551</v>
      </c>
      <c r="BO12" s="482"/>
      <c r="BP12" s="219"/>
      <c r="BQ12" s="219"/>
      <c r="BR12" s="225"/>
      <c r="BS12" s="225"/>
      <c r="BT12" s="225"/>
      <c r="BU12" s="225"/>
      <c r="BV12" s="225"/>
      <c r="BW12" s="225"/>
      <c r="BX12" s="225"/>
    </row>
    <row r="13" spans="2:76" ht="2.4" customHeight="1">
      <c r="O13" s="277"/>
      <c r="P13" s="226"/>
      <c r="Q13" s="226"/>
      <c r="R13" s="226"/>
      <c r="S13" s="226"/>
      <c r="T13" s="226"/>
      <c r="U13" s="226"/>
      <c r="V13" s="226"/>
      <c r="W13" s="226"/>
      <c r="X13" s="226"/>
      <c r="BO13" s="277"/>
      <c r="BP13" s="226"/>
      <c r="BQ13" s="226"/>
      <c r="BR13" s="226"/>
      <c r="BS13" s="226"/>
      <c r="BT13" s="226"/>
      <c r="BU13" s="226"/>
      <c r="BV13" s="226"/>
      <c r="BW13" s="226"/>
      <c r="BX13" s="226"/>
    </row>
    <row r="14" spans="2:76" ht="16.8" customHeight="1">
      <c r="N14" s="1737" t="s">
        <v>2514</v>
      </c>
      <c r="O14" s="1737"/>
      <c r="P14" s="1587">
        <f>第1号!$J$16</f>
        <v>0</v>
      </c>
      <c r="Q14" s="1590"/>
      <c r="R14" s="1590"/>
      <c r="S14" s="1590"/>
      <c r="T14" s="1590"/>
      <c r="U14" s="1590"/>
      <c r="V14" s="1590"/>
      <c r="W14" s="1590"/>
      <c r="X14" s="1590"/>
      <c r="AB14" s="285"/>
      <c r="BN14" s="1737" t="s">
        <v>2514</v>
      </c>
      <c r="BO14" s="1737"/>
      <c r="BP14" s="1587" t="s">
        <v>3037</v>
      </c>
      <c r="BQ14" s="1587"/>
      <c r="BR14" s="1587"/>
      <c r="BS14" s="1587"/>
      <c r="BT14" s="1587"/>
      <c r="BU14" s="1587"/>
      <c r="BV14" s="1587"/>
      <c r="BW14" s="1587"/>
      <c r="BX14" s="1587"/>
    </row>
    <row r="15" spans="2:76" ht="2.4" customHeight="1">
      <c r="O15" s="277"/>
      <c r="P15" s="226"/>
      <c r="Q15" s="226"/>
      <c r="R15" s="226"/>
      <c r="S15" s="226"/>
      <c r="T15" s="226"/>
      <c r="U15" s="226"/>
      <c r="V15" s="226"/>
      <c r="W15" s="226"/>
      <c r="X15" s="226"/>
      <c r="BO15" s="277"/>
      <c r="BP15" s="226"/>
      <c r="BQ15" s="226"/>
      <c r="BR15" s="226"/>
      <c r="BS15" s="226"/>
      <c r="BT15" s="226"/>
      <c r="BU15" s="226"/>
      <c r="BV15" s="226"/>
      <c r="BW15" s="226"/>
      <c r="BX15" s="226"/>
    </row>
    <row r="16" spans="2:76" ht="21" customHeight="1">
      <c r="N16" s="1738" t="s">
        <v>2443</v>
      </c>
      <c r="O16" s="1738"/>
      <c r="P16" s="1587">
        <f>第1号!$J$17</f>
        <v>0</v>
      </c>
      <c r="Q16" s="1590"/>
      <c r="R16" s="1590"/>
      <c r="S16" s="1590"/>
      <c r="T16" s="1587">
        <f>第1号!$M$17</f>
        <v>0</v>
      </c>
      <c r="U16" s="1590"/>
      <c r="V16" s="1590"/>
      <c r="W16" s="1590"/>
      <c r="X16" s="1590"/>
      <c r="AB16" s="285"/>
      <c r="BN16" s="1738" t="s">
        <v>2443</v>
      </c>
      <c r="BO16" s="1738"/>
      <c r="BP16" s="1587" t="s">
        <v>3032</v>
      </c>
      <c r="BQ16" s="1587"/>
      <c r="BR16" s="1587"/>
      <c r="BS16" s="1587"/>
      <c r="BT16" s="1587" t="s">
        <v>3038</v>
      </c>
      <c r="BU16" s="1587"/>
      <c r="BV16" s="1587"/>
      <c r="BW16" s="1587"/>
      <c r="BX16" s="1587"/>
    </row>
    <row r="17" spans="3:78" ht="8.4" customHeight="1">
      <c r="O17" s="277"/>
      <c r="P17" s="284"/>
      <c r="Q17" s="284"/>
      <c r="R17" s="284"/>
      <c r="S17" s="284"/>
      <c r="T17" s="284"/>
      <c r="U17" s="284"/>
      <c r="V17" s="284"/>
      <c r="W17" s="284"/>
      <c r="X17" s="284"/>
      <c r="BO17" s="277"/>
      <c r="BP17" s="219"/>
      <c r="BQ17" s="219"/>
      <c r="BR17" s="225"/>
      <c r="BS17" s="225"/>
      <c r="BT17" s="225"/>
      <c r="BU17" s="225"/>
      <c r="BV17" s="225"/>
      <c r="BW17" s="225"/>
      <c r="BX17" s="225"/>
    </row>
    <row r="18" spans="3:78" s="220" customFormat="1" ht="23.4" customHeight="1">
      <c r="D18" s="222"/>
      <c r="N18" s="220" t="s">
        <v>2533</v>
      </c>
      <c r="O18" s="252"/>
      <c r="P18" s="219"/>
      <c r="Q18" s="219"/>
      <c r="R18" s="225"/>
      <c r="S18" s="225"/>
      <c r="T18" s="225"/>
      <c r="U18" s="225"/>
      <c r="V18" s="225"/>
      <c r="W18" s="225"/>
      <c r="X18" s="225"/>
      <c r="Y18" s="221"/>
      <c r="Z18" s="221"/>
      <c r="AA18" s="221"/>
      <c r="AB18" s="240"/>
      <c r="AC18" s="240"/>
      <c r="AD18" s="240"/>
      <c r="AE18" s="240"/>
      <c r="AF18" s="240"/>
      <c r="AG18" s="240"/>
      <c r="BD18" s="222"/>
      <c r="BN18" s="220" t="s">
        <v>2533</v>
      </c>
      <c r="BO18" s="252"/>
      <c r="BP18" s="226"/>
      <c r="BQ18" s="226"/>
      <c r="BR18" s="226"/>
      <c r="BS18" s="226"/>
      <c r="BT18" s="226"/>
      <c r="BU18" s="226"/>
      <c r="BV18" s="226"/>
      <c r="BW18" s="226"/>
      <c r="BX18" s="226"/>
      <c r="BY18" s="221"/>
      <c r="BZ18" s="221"/>
    </row>
    <row r="19" spans="3:78" s="220" customFormat="1" ht="2.4" customHeight="1">
      <c r="O19" s="219"/>
      <c r="P19" s="226"/>
      <c r="Q19" s="226"/>
      <c r="R19" s="226"/>
      <c r="S19" s="226"/>
      <c r="T19" s="226"/>
      <c r="U19" s="226"/>
      <c r="V19" s="226"/>
      <c r="W19" s="226"/>
      <c r="X19" s="226"/>
      <c r="Y19" s="221"/>
      <c r="Z19" s="221"/>
      <c r="AA19" s="221"/>
      <c r="AB19" s="240"/>
      <c r="AC19" s="240"/>
      <c r="AD19" s="240"/>
      <c r="AE19" s="240"/>
      <c r="AF19" s="240"/>
      <c r="AG19" s="240"/>
      <c r="BO19" s="219"/>
      <c r="BY19" s="221"/>
      <c r="BZ19" s="221"/>
    </row>
    <row r="20" spans="3:78" s="220" customFormat="1" ht="22.8" customHeight="1">
      <c r="N20" s="1586" t="s">
        <v>2514</v>
      </c>
      <c r="O20" s="1586"/>
      <c r="P20" s="1587">
        <f>第1号!$J$22</f>
        <v>0</v>
      </c>
      <c r="Q20" s="1590"/>
      <c r="R20" s="1590"/>
      <c r="S20" s="1590"/>
      <c r="T20" s="1590"/>
      <c r="U20" s="1590"/>
      <c r="V20" s="1590"/>
      <c r="W20" s="1590"/>
      <c r="X20" s="1590"/>
      <c r="Y20" s="221"/>
      <c r="Z20" s="221"/>
      <c r="AA20" s="221"/>
      <c r="AB20" s="240"/>
      <c r="AC20" s="240"/>
      <c r="AD20" s="240"/>
      <c r="AE20" s="240"/>
      <c r="AF20" s="240"/>
      <c r="AG20" s="240"/>
      <c r="AH20" s="227"/>
      <c r="BN20" s="1586" t="s">
        <v>2514</v>
      </c>
      <c r="BO20" s="1586"/>
      <c r="BP20" s="1587" t="s">
        <v>3041</v>
      </c>
      <c r="BQ20" s="1587"/>
      <c r="BR20" s="1587"/>
      <c r="BS20" s="1587"/>
      <c r="BT20" s="1587"/>
      <c r="BU20" s="1587"/>
      <c r="BV20" s="1587"/>
      <c r="BW20" s="1587"/>
      <c r="BX20" s="1587"/>
      <c r="BY20" s="221"/>
      <c r="BZ20" s="221"/>
    </row>
    <row r="21" spans="3:78" s="220" customFormat="1" ht="2.4" customHeight="1">
      <c r="O21" s="219"/>
      <c r="P21" s="226"/>
      <c r="Q21" s="226"/>
      <c r="R21" s="226"/>
      <c r="S21" s="226"/>
      <c r="T21" s="226"/>
      <c r="U21" s="226"/>
      <c r="V21" s="226"/>
      <c r="W21" s="226"/>
      <c r="X21" s="226"/>
      <c r="Y21" s="221"/>
      <c r="Z21" s="221"/>
      <c r="AA21" s="221"/>
      <c r="AB21" s="227"/>
      <c r="AC21" s="240"/>
      <c r="AD21" s="240"/>
      <c r="AE21" s="240"/>
      <c r="AF21" s="240"/>
      <c r="AG21" s="240"/>
      <c r="BO21" s="219"/>
      <c r="BY21" s="221"/>
      <c r="BZ21" s="221"/>
    </row>
    <row r="22" spans="3:78" s="220" customFormat="1" ht="22.8" customHeight="1">
      <c r="N22" s="1606" t="s">
        <v>2443</v>
      </c>
      <c r="O22" s="1606"/>
      <c r="P22" s="1587">
        <f>第1号!$J$23</f>
        <v>0</v>
      </c>
      <c r="Q22" s="1590"/>
      <c r="R22" s="1590"/>
      <c r="S22" s="1590"/>
      <c r="T22" s="1587">
        <f>第1号!$M$23</f>
        <v>0</v>
      </c>
      <c r="U22" s="1590"/>
      <c r="V22" s="1590"/>
      <c r="W22" s="1590"/>
      <c r="X22" s="1590"/>
      <c r="Y22" s="221"/>
      <c r="Z22" s="221"/>
      <c r="AA22" s="221"/>
      <c r="AB22" s="240"/>
      <c r="AC22" s="240"/>
      <c r="AD22" s="240"/>
      <c r="AE22" s="240"/>
      <c r="AF22" s="240"/>
      <c r="AG22" s="240"/>
      <c r="BN22" s="1606" t="s">
        <v>2443</v>
      </c>
      <c r="BO22" s="1606"/>
      <c r="BP22" s="1587" t="s">
        <v>3032</v>
      </c>
      <c r="BQ22" s="1587"/>
      <c r="BR22" s="1587"/>
      <c r="BS22" s="1587"/>
      <c r="BT22" s="1587" t="s">
        <v>3042</v>
      </c>
      <c r="BU22" s="1587"/>
      <c r="BV22" s="1587"/>
      <c r="BW22" s="1587"/>
      <c r="BX22" s="1587"/>
      <c r="BY22" s="221"/>
      <c r="BZ22" s="221"/>
    </row>
    <row r="23" spans="3:78" s="220" customFormat="1" ht="8.4" customHeight="1">
      <c r="N23" s="276"/>
      <c r="O23" s="276"/>
      <c r="P23" s="225"/>
      <c r="Q23" s="225"/>
      <c r="R23" s="225"/>
      <c r="S23" s="225"/>
      <c r="T23" s="225"/>
      <c r="U23" s="225"/>
      <c r="V23" s="225"/>
      <c r="W23" s="225"/>
      <c r="X23" s="225"/>
      <c r="Y23" s="221"/>
      <c r="Z23" s="221"/>
      <c r="AA23" s="221"/>
      <c r="AB23" s="240"/>
      <c r="AC23" s="240"/>
      <c r="AD23" s="240"/>
      <c r="AE23" s="240"/>
      <c r="AF23" s="240"/>
      <c r="AG23" s="240"/>
      <c r="BN23" s="276"/>
      <c r="BO23" s="276"/>
      <c r="BP23" s="225"/>
      <c r="BQ23" s="225"/>
      <c r="BR23" s="225"/>
      <c r="BS23" s="225"/>
      <c r="BT23" s="225"/>
      <c r="BU23" s="225"/>
      <c r="BV23" s="225"/>
      <c r="BW23" s="225"/>
      <c r="BX23" s="225"/>
      <c r="BY23" s="221"/>
      <c r="BZ23" s="221"/>
    </row>
    <row r="24" spans="3:78" ht="16.8" customHeight="1">
      <c r="N24" s="278" t="s">
        <v>2392</v>
      </c>
      <c r="O24" s="482"/>
      <c r="P24" s="277"/>
      <c r="Q24" s="277"/>
      <c r="R24" s="284"/>
      <c r="S24" s="284"/>
      <c r="T24" s="284"/>
      <c r="U24" s="284"/>
      <c r="V24" s="284"/>
      <c r="W24" s="284"/>
      <c r="X24" s="284"/>
      <c r="BN24" s="278" t="s">
        <v>2392</v>
      </c>
      <c r="BO24" s="482"/>
      <c r="BP24" s="219"/>
      <c r="BQ24" s="219"/>
      <c r="BR24" s="225"/>
      <c r="BS24" s="225"/>
      <c r="BT24" s="225"/>
      <c r="BU24" s="225"/>
      <c r="BV24" s="225"/>
      <c r="BW24" s="225"/>
      <c r="BX24" s="225"/>
    </row>
    <row r="25" spans="3:78" ht="2.4" customHeight="1">
      <c r="O25" s="277"/>
      <c r="P25" s="226"/>
      <c r="Q25" s="226"/>
      <c r="R25" s="226"/>
      <c r="S25" s="226"/>
      <c r="T25" s="226"/>
      <c r="U25" s="226"/>
      <c r="V25" s="226"/>
      <c r="W25" s="226"/>
      <c r="X25" s="226"/>
      <c r="BO25" s="277"/>
      <c r="BP25" s="226"/>
      <c r="BQ25" s="226"/>
      <c r="BR25" s="226"/>
      <c r="BS25" s="226"/>
      <c r="BT25" s="226"/>
      <c r="BU25" s="226"/>
      <c r="BV25" s="226"/>
      <c r="BW25" s="226"/>
      <c r="BX25" s="226"/>
    </row>
    <row r="26" spans="3:78" ht="16.8" customHeight="1">
      <c r="N26" s="1737" t="s">
        <v>2514</v>
      </c>
      <c r="O26" s="1737"/>
      <c r="P26" s="1587">
        <f>第1号!$J$28</f>
        <v>0</v>
      </c>
      <c r="Q26" s="1590"/>
      <c r="R26" s="1590"/>
      <c r="S26" s="1590"/>
      <c r="T26" s="1590"/>
      <c r="U26" s="1590"/>
      <c r="V26" s="1590"/>
      <c r="W26" s="1590"/>
      <c r="X26" s="1590"/>
      <c r="AB26" s="285"/>
      <c r="AF26" s="286" t="s">
        <v>2581</v>
      </c>
      <c r="BN26" s="1737" t="s">
        <v>2514</v>
      </c>
      <c r="BO26" s="1737"/>
      <c r="BP26" s="1587" t="s">
        <v>3045</v>
      </c>
      <c r="BQ26" s="1587"/>
      <c r="BR26" s="1587"/>
      <c r="BS26" s="1587"/>
      <c r="BT26" s="1587"/>
      <c r="BU26" s="1587"/>
      <c r="BV26" s="1587"/>
      <c r="BW26" s="1587"/>
      <c r="BX26" s="1587"/>
    </row>
    <row r="27" spans="3:78" ht="2.4" customHeight="1">
      <c r="O27" s="277"/>
      <c r="P27" s="226"/>
      <c r="Q27" s="226"/>
      <c r="R27" s="226"/>
      <c r="S27" s="226"/>
      <c r="T27" s="226"/>
      <c r="U27" s="226"/>
      <c r="V27" s="226"/>
      <c r="W27" s="226"/>
      <c r="X27" s="226"/>
      <c r="AF27" s="287" t="s">
        <v>2582</v>
      </c>
      <c r="BO27" s="277"/>
      <c r="BP27" s="226"/>
      <c r="BQ27" s="226"/>
      <c r="BR27" s="226"/>
      <c r="BS27" s="226"/>
      <c r="BT27" s="226"/>
      <c r="BU27" s="226"/>
      <c r="BV27" s="226"/>
      <c r="BW27" s="226"/>
      <c r="BX27" s="226"/>
    </row>
    <row r="28" spans="3:78" ht="21" customHeight="1">
      <c r="N28" s="1738" t="s">
        <v>2443</v>
      </c>
      <c r="O28" s="1738"/>
      <c r="P28" s="1587">
        <f>第1号!$J$29</f>
        <v>0</v>
      </c>
      <c r="Q28" s="1590"/>
      <c r="R28" s="1590"/>
      <c r="S28" s="1590"/>
      <c r="T28" s="1587">
        <f>第1号!$M$29</f>
        <v>0</v>
      </c>
      <c r="U28" s="1590"/>
      <c r="V28" s="1590"/>
      <c r="W28" s="1590"/>
      <c r="X28" s="1590"/>
      <c r="AB28" s="285"/>
      <c r="AF28" s="287" t="s">
        <v>2583</v>
      </c>
      <c r="BN28" s="1738" t="s">
        <v>2443</v>
      </c>
      <c r="BO28" s="1738"/>
      <c r="BP28" s="1587" t="s">
        <v>3032</v>
      </c>
      <c r="BQ28" s="1587"/>
      <c r="BR28" s="1587"/>
      <c r="BS28" s="1587"/>
      <c r="BT28" s="1587" t="s">
        <v>3046</v>
      </c>
      <c r="BU28" s="1587"/>
      <c r="BV28" s="1587"/>
      <c r="BW28" s="1587"/>
      <c r="BX28" s="1587"/>
    </row>
    <row r="29" spans="3:78" ht="6" customHeight="1">
      <c r="AF29" s="287" t="s">
        <v>2584</v>
      </c>
    </row>
    <row r="30" spans="3:78" ht="25.8">
      <c r="C30" s="1739" t="s">
        <v>2585</v>
      </c>
      <c r="D30" s="1739"/>
      <c r="E30" s="1739"/>
      <c r="F30" s="1739"/>
      <c r="G30" s="1739"/>
      <c r="H30" s="1739"/>
      <c r="I30" s="1739"/>
      <c r="J30" s="1739"/>
      <c r="K30" s="1739"/>
      <c r="L30" s="1739"/>
      <c r="M30" s="1739"/>
      <c r="N30" s="1739"/>
      <c r="O30" s="1739"/>
      <c r="P30" s="1739"/>
      <c r="Q30" s="1739"/>
      <c r="R30" s="1739"/>
      <c r="S30" s="1739"/>
      <c r="T30" s="1739"/>
      <c r="U30" s="1739"/>
      <c r="V30" s="1739"/>
      <c r="W30" s="1739"/>
      <c r="X30" s="1739"/>
      <c r="AF30" s="286" t="s">
        <v>2586</v>
      </c>
      <c r="BC30" s="1739" t="s">
        <v>2585</v>
      </c>
      <c r="BD30" s="1739"/>
      <c r="BE30" s="1739"/>
      <c r="BF30" s="1739"/>
      <c r="BG30" s="1739"/>
      <c r="BH30" s="1739"/>
      <c r="BI30" s="1739"/>
      <c r="BJ30" s="1739"/>
      <c r="BK30" s="1739"/>
      <c r="BL30" s="1739"/>
      <c r="BM30" s="1739"/>
      <c r="BN30" s="1739"/>
      <c r="BO30" s="1739"/>
      <c r="BP30" s="1739"/>
      <c r="BQ30" s="1739"/>
      <c r="BR30" s="1739"/>
      <c r="BS30" s="1739"/>
      <c r="BT30" s="1739"/>
      <c r="BU30" s="1739"/>
      <c r="BV30" s="1739"/>
      <c r="BW30" s="1739"/>
      <c r="BX30" s="1739"/>
    </row>
    <row r="31" spans="3:78" ht="7.8" customHeight="1">
      <c r="C31" s="483"/>
      <c r="D31" s="483"/>
      <c r="E31" s="483"/>
      <c r="F31" s="483"/>
      <c r="G31" s="483"/>
      <c r="H31" s="483"/>
      <c r="I31" s="483"/>
      <c r="J31" s="483"/>
      <c r="K31" s="483"/>
      <c r="L31" s="483"/>
      <c r="M31" s="483"/>
      <c r="N31" s="483"/>
      <c r="O31" s="483"/>
      <c r="P31" s="483"/>
      <c r="Q31" s="483"/>
      <c r="R31" s="483"/>
      <c r="S31" s="483"/>
      <c r="T31" s="483"/>
      <c r="U31" s="483"/>
      <c r="V31" s="483"/>
      <c r="W31" s="483"/>
      <c r="X31" s="483"/>
      <c r="AF31" s="286" t="s">
        <v>2590</v>
      </c>
      <c r="BC31" s="483"/>
      <c r="BD31" s="483"/>
      <c r="BE31" s="483"/>
      <c r="BF31" s="483"/>
      <c r="BG31" s="483"/>
      <c r="BH31" s="483"/>
      <c r="BI31" s="483"/>
      <c r="BJ31" s="483"/>
      <c r="BK31" s="483"/>
      <c r="BL31" s="483"/>
      <c r="BM31" s="483"/>
      <c r="BN31" s="483"/>
      <c r="BO31" s="483"/>
      <c r="BP31" s="483"/>
      <c r="BQ31" s="483"/>
      <c r="BR31" s="483"/>
      <c r="BS31" s="483"/>
      <c r="BT31" s="483"/>
      <c r="BU31" s="483"/>
      <c r="BV31" s="483"/>
      <c r="BW31" s="483"/>
      <c r="BX31" s="483"/>
    </row>
    <row r="32" spans="3:78" ht="26.4" customHeight="1">
      <c r="D32" s="484" t="s">
        <v>2588</v>
      </c>
      <c r="E32" s="485"/>
      <c r="F32" s="485"/>
      <c r="G32" s="485"/>
      <c r="H32" s="485"/>
      <c r="I32" s="485"/>
      <c r="J32" s="485"/>
      <c r="K32" s="485"/>
      <c r="L32" s="486"/>
      <c r="M32" s="486"/>
      <c r="N32" s="486"/>
      <c r="O32" s="486"/>
      <c r="P32" s="485"/>
      <c r="Q32" s="485"/>
      <c r="R32" s="485"/>
      <c r="S32" s="485"/>
      <c r="T32" s="485"/>
      <c r="U32" s="485"/>
      <c r="V32" s="485"/>
      <c r="W32" s="485"/>
      <c r="X32" s="485"/>
      <c r="AF32" s="286" t="s">
        <v>2591</v>
      </c>
      <c r="BD32" s="484" t="s">
        <v>2588</v>
      </c>
      <c r="BE32" s="485"/>
      <c r="BF32" s="485"/>
      <c r="BG32" s="485"/>
      <c r="BH32" s="485"/>
      <c r="BI32" s="485"/>
      <c r="BJ32" s="485"/>
      <c r="BK32" s="485"/>
      <c r="BL32" s="486"/>
      <c r="BM32" s="486"/>
      <c r="BN32" s="486"/>
      <c r="BO32" s="486"/>
      <c r="BP32" s="485"/>
      <c r="BQ32" s="485"/>
      <c r="BR32" s="485"/>
      <c r="BS32" s="485"/>
      <c r="BT32" s="485"/>
      <c r="BU32" s="485"/>
      <c r="BV32" s="485"/>
      <c r="BW32" s="485"/>
      <c r="BX32" s="485"/>
    </row>
    <row r="33" spans="1:16181" ht="6.6" customHeight="1">
      <c r="D33" s="485"/>
      <c r="E33" s="485"/>
      <c r="F33" s="485"/>
      <c r="G33" s="485"/>
      <c r="H33" s="485"/>
      <c r="I33" s="485"/>
      <c r="J33" s="485"/>
      <c r="K33" s="485"/>
      <c r="L33" s="485"/>
      <c r="M33" s="485"/>
      <c r="N33" s="485"/>
      <c r="O33" s="485"/>
      <c r="P33" s="485"/>
      <c r="Q33" s="485"/>
      <c r="R33" s="485"/>
      <c r="S33" s="485"/>
      <c r="T33" s="485"/>
      <c r="U33" s="485"/>
      <c r="V33" s="485"/>
      <c r="W33" s="485"/>
      <c r="X33" s="485"/>
      <c r="AF33" s="287" t="s">
        <v>2592</v>
      </c>
      <c r="BD33" s="485"/>
      <c r="BE33" s="485"/>
      <c r="BF33" s="485"/>
      <c r="BG33" s="485"/>
      <c r="BH33" s="485"/>
      <c r="BI33" s="485"/>
      <c r="BJ33" s="485"/>
      <c r="BK33" s="485"/>
      <c r="BL33" s="485"/>
      <c r="BM33" s="485"/>
      <c r="BN33" s="485"/>
      <c r="BO33" s="485"/>
      <c r="BP33" s="485"/>
      <c r="BQ33" s="485"/>
      <c r="BR33" s="485"/>
      <c r="BS33" s="485"/>
      <c r="BT33" s="485"/>
      <c r="BU33" s="485"/>
      <c r="BV33" s="485"/>
      <c r="BW33" s="485"/>
      <c r="BX33" s="485"/>
    </row>
    <row r="34" spans="1:16181" ht="18" customHeight="1">
      <c r="D34" s="1582">
        <f>基本情報!$D$82</f>
        <v>0</v>
      </c>
      <c r="E34" s="1590"/>
      <c r="F34" s="288" t="s">
        <v>2508</v>
      </c>
      <c r="G34" s="494">
        <f>基本情報!$E$82</f>
        <v>0</v>
      </c>
      <c r="H34" s="288" t="s">
        <v>2509</v>
      </c>
      <c r="I34" s="494">
        <f>基本情報!$F$82</f>
        <v>0</v>
      </c>
      <c r="J34" s="288" t="s">
        <v>2515</v>
      </c>
      <c r="K34" s="1583">
        <f>基本情報!$C$85</f>
        <v>0</v>
      </c>
      <c r="L34" s="1583"/>
      <c r="M34" s="1740" t="s">
        <v>2516</v>
      </c>
      <c r="N34" s="1740"/>
      <c r="O34" s="1740"/>
      <c r="P34" s="1583">
        <f>基本情報!$E$85</f>
        <v>0</v>
      </c>
      <c r="Q34" s="1583"/>
      <c r="R34" s="1737" t="s">
        <v>2589</v>
      </c>
      <c r="S34" s="1737"/>
      <c r="T34" s="1737"/>
      <c r="U34" s="1737"/>
      <c r="V34" s="1737"/>
      <c r="W34" s="1737"/>
      <c r="X34" s="1737"/>
      <c r="Y34" s="278"/>
      <c r="Z34" s="278"/>
      <c r="AB34" s="285"/>
      <c r="AF34" s="287" t="s">
        <v>2593</v>
      </c>
      <c r="BD34" s="1582">
        <f>基本情報!$D$82</f>
        <v>0</v>
      </c>
      <c r="BE34" s="1590"/>
      <c r="BF34" s="288" t="s">
        <v>2508</v>
      </c>
      <c r="BG34" s="494">
        <f>基本情報!$E$82</f>
        <v>0</v>
      </c>
      <c r="BH34" s="288" t="s">
        <v>2509</v>
      </c>
      <c r="BI34" s="494">
        <f>基本情報!$F$82</f>
        <v>0</v>
      </c>
      <c r="BJ34" s="288" t="s">
        <v>2515</v>
      </c>
      <c r="BK34" s="1583">
        <f>基本情報!$C$85</f>
        <v>0</v>
      </c>
      <c r="BL34" s="1583"/>
      <c r="BM34" s="1740" t="s">
        <v>2516</v>
      </c>
      <c r="BN34" s="1740"/>
      <c r="BO34" s="1740"/>
      <c r="BP34" s="1583">
        <f>基本情報!$E$85</f>
        <v>0</v>
      </c>
      <c r="BQ34" s="1583"/>
      <c r="BR34" s="1737" t="s">
        <v>2589</v>
      </c>
      <c r="BS34" s="1737"/>
      <c r="BT34" s="1737"/>
      <c r="BU34" s="1737"/>
      <c r="BV34" s="1737"/>
      <c r="BW34" s="1737"/>
      <c r="BX34" s="1737"/>
      <c r="BY34" s="278"/>
      <c r="BZ34" s="278"/>
    </row>
    <row r="35" spans="1:16181" ht="42" customHeight="1">
      <c r="C35" s="1727" t="s">
        <v>3018</v>
      </c>
      <c r="D35" s="1727"/>
      <c r="E35" s="1727"/>
      <c r="F35" s="1727"/>
      <c r="G35" s="1727"/>
      <c r="H35" s="1727"/>
      <c r="I35" s="1727"/>
      <c r="J35" s="1727"/>
      <c r="K35" s="1727"/>
      <c r="L35" s="1727"/>
      <c r="M35" s="1727"/>
      <c r="N35" s="1727"/>
      <c r="O35" s="1727"/>
      <c r="P35" s="1727"/>
      <c r="Q35" s="1727"/>
      <c r="R35" s="1727"/>
      <c r="S35" s="1727"/>
      <c r="T35" s="1727"/>
      <c r="U35" s="1727"/>
      <c r="V35" s="1727"/>
      <c r="W35" s="1727"/>
      <c r="X35" s="1727"/>
      <c r="AF35" s="287" t="s">
        <v>2594</v>
      </c>
      <c r="BC35" s="1727" t="s">
        <v>3018</v>
      </c>
      <c r="BD35" s="1727"/>
      <c r="BE35" s="1727"/>
      <c r="BF35" s="1727"/>
      <c r="BG35" s="1727"/>
      <c r="BH35" s="1727"/>
      <c r="BI35" s="1727"/>
      <c r="BJ35" s="1727"/>
      <c r="BK35" s="1727"/>
      <c r="BL35" s="1727"/>
      <c r="BM35" s="1727"/>
      <c r="BN35" s="1727"/>
      <c r="BO35" s="1727"/>
      <c r="BP35" s="1727"/>
      <c r="BQ35" s="1727"/>
      <c r="BR35" s="1727"/>
      <c r="BS35" s="1727"/>
      <c r="BT35" s="1727"/>
      <c r="BU35" s="1727"/>
      <c r="BV35" s="1727"/>
      <c r="BW35" s="1727"/>
      <c r="BX35" s="1727"/>
    </row>
    <row r="36" spans="1:16181" ht="13.8" customHeight="1">
      <c r="D36" s="1728" t="s">
        <v>2518</v>
      </c>
      <c r="E36" s="1728"/>
      <c r="F36" s="1728"/>
      <c r="G36" s="1728"/>
      <c r="H36" s="1728"/>
      <c r="I36" s="1728"/>
      <c r="J36" s="1728"/>
      <c r="K36" s="1728"/>
      <c r="L36" s="1728"/>
      <c r="M36" s="1728"/>
      <c r="N36" s="1728"/>
      <c r="O36" s="1728"/>
      <c r="P36" s="1728"/>
      <c r="Q36" s="1728"/>
      <c r="R36" s="1728"/>
      <c r="S36" s="1728"/>
      <c r="T36" s="1728"/>
      <c r="U36" s="1728"/>
      <c r="V36" s="1728"/>
      <c r="W36" s="1728"/>
      <c r="X36" s="1728"/>
      <c r="AF36" s="286" t="s">
        <v>2596</v>
      </c>
      <c r="BD36" s="1728" t="s">
        <v>2518</v>
      </c>
      <c r="BE36" s="1728"/>
      <c r="BF36" s="1728"/>
      <c r="BG36" s="1728"/>
      <c r="BH36" s="1728"/>
      <c r="BI36" s="1728"/>
      <c r="BJ36" s="1728"/>
      <c r="BK36" s="1728"/>
      <c r="BL36" s="1728"/>
      <c r="BM36" s="1728"/>
      <c r="BN36" s="1728"/>
      <c r="BO36" s="1728"/>
      <c r="BP36" s="1728"/>
      <c r="BQ36" s="1728"/>
      <c r="BR36" s="1728"/>
      <c r="BS36" s="1728"/>
      <c r="BT36" s="1728"/>
      <c r="BU36" s="1728"/>
      <c r="BV36" s="1728"/>
      <c r="BW36" s="1728"/>
      <c r="BX36" s="1728"/>
    </row>
    <row r="37" spans="1:16181" ht="30" customHeight="1">
      <c r="C37" s="289"/>
      <c r="D37" s="1729" t="s">
        <v>2519</v>
      </c>
      <c r="E37" s="1729"/>
      <c r="F37" s="1729"/>
      <c r="G37" s="1729"/>
      <c r="H37" s="1729"/>
      <c r="I37" s="1729"/>
      <c r="J37" s="1730"/>
      <c r="K37" s="1731" t="str">
        <f>第1号!$G$36</f>
        <v/>
      </c>
      <c r="L37" s="1592"/>
      <c r="M37" s="1592"/>
      <c r="N37" s="1592"/>
      <c r="O37" s="1592"/>
      <c r="P37" s="1592"/>
      <c r="Q37" s="1578">
        <f>第1号!$L$36</f>
        <v>0</v>
      </c>
      <c r="R37" s="1593"/>
      <c r="S37" s="1593"/>
      <c r="T37" s="1593"/>
      <c r="U37" s="1579" t="str">
        <f>第1号!$P$36</f>
        <v>　</v>
      </c>
      <c r="V37" s="1579"/>
      <c r="W37" s="1211"/>
      <c r="X37" s="1212"/>
      <c r="BC37" s="289"/>
      <c r="BD37" s="1729" t="s">
        <v>2519</v>
      </c>
      <c r="BE37" s="1729"/>
      <c r="BF37" s="1729"/>
      <c r="BG37" s="1729"/>
      <c r="BH37" s="1729"/>
      <c r="BI37" s="1729"/>
      <c r="BJ37" s="1730"/>
      <c r="BK37" s="1731" t="str">
        <f>第1号!$BG$36</f>
        <v>○○株式会社 本社工場</v>
      </c>
      <c r="BL37" s="1592"/>
      <c r="BM37" s="1592"/>
      <c r="BN37" s="1592"/>
      <c r="BO37" s="1592"/>
      <c r="BP37" s="1592"/>
      <c r="BQ37" s="1578" t="str">
        <f>第1号!$BL$36</f>
        <v>太陽光発電・蓄電池</v>
      </c>
      <c r="BR37" s="1593"/>
      <c r="BS37" s="1593"/>
      <c r="BT37" s="1593"/>
      <c r="BU37" s="1579" t="str">
        <f>第1号!$BP$36</f>
        <v>設備導入事業</v>
      </c>
      <c r="BV37" s="1579"/>
      <c r="BW37" s="1211"/>
      <c r="BX37" s="1212"/>
    </row>
    <row r="38" spans="1:16181" ht="2.25" customHeight="1">
      <c r="C38" s="290"/>
      <c r="D38" s="277"/>
      <c r="E38" s="277"/>
      <c r="F38" s="277"/>
      <c r="G38" s="277"/>
      <c r="H38" s="277"/>
      <c r="I38" s="277"/>
      <c r="J38" s="291"/>
      <c r="K38" s="290"/>
      <c r="L38" s="292"/>
      <c r="M38" s="292"/>
      <c r="N38" s="292"/>
      <c r="O38" s="292"/>
      <c r="P38" s="284"/>
      <c r="Q38" s="293"/>
      <c r="R38" s="288"/>
      <c r="S38" s="294"/>
      <c r="T38" s="288"/>
      <c r="U38" s="284"/>
      <c r="V38" s="288"/>
      <c r="W38" s="294"/>
      <c r="X38" s="291"/>
      <c r="BC38" s="290"/>
      <c r="BD38" s="277"/>
      <c r="BE38" s="277"/>
      <c r="BF38" s="277"/>
      <c r="BG38" s="277"/>
      <c r="BH38" s="277"/>
      <c r="BI38" s="277"/>
      <c r="BJ38" s="291"/>
      <c r="BK38" s="290"/>
      <c r="BL38" s="292"/>
      <c r="BM38" s="292"/>
      <c r="BN38" s="292"/>
      <c r="BO38" s="292"/>
      <c r="BP38" s="284"/>
      <c r="BQ38" s="293"/>
      <c r="BR38" s="288"/>
      <c r="BS38" s="294"/>
      <c r="BT38" s="288"/>
      <c r="BU38" s="284"/>
      <c r="BV38" s="288"/>
      <c r="BW38" s="294"/>
      <c r="BX38" s="291"/>
    </row>
    <row r="39" spans="1:16181" ht="27.6" customHeight="1">
      <c r="C39" s="290"/>
      <c r="D39" s="1717" t="s">
        <v>2520</v>
      </c>
      <c r="E39" s="1717"/>
      <c r="F39" s="1717"/>
      <c r="G39" s="1717"/>
      <c r="H39" s="1717"/>
      <c r="I39" s="1717"/>
      <c r="J39" s="1718"/>
      <c r="K39" s="277"/>
      <c r="L39" s="295" t="s">
        <v>2521</v>
      </c>
      <c r="M39" s="1567">
        <f>基本情報!$B$82</f>
        <v>0</v>
      </c>
      <c r="N39" s="1567"/>
      <c r="O39" s="1567"/>
      <c r="P39" s="1567"/>
      <c r="Q39" s="296" t="s">
        <v>2522</v>
      </c>
      <c r="R39" s="296"/>
      <c r="S39" s="296"/>
      <c r="T39" s="296"/>
      <c r="U39" s="296"/>
      <c r="V39" s="296"/>
      <c r="W39" s="296"/>
      <c r="X39" s="487"/>
      <c r="BC39" s="290"/>
      <c r="BD39" s="1717" t="s">
        <v>2520</v>
      </c>
      <c r="BE39" s="1717"/>
      <c r="BF39" s="1717"/>
      <c r="BG39" s="1717"/>
      <c r="BH39" s="1717"/>
      <c r="BI39" s="1717"/>
      <c r="BJ39" s="1718"/>
      <c r="BK39" s="277"/>
      <c r="BL39" s="295" t="s">
        <v>2521</v>
      </c>
      <c r="BM39" s="1567" t="str">
        <f>基本情報!$BB$82</f>
        <v>HH777777</v>
      </c>
      <c r="BN39" s="1567"/>
      <c r="BO39" s="1567"/>
      <c r="BP39" s="1567"/>
      <c r="BQ39" s="296" t="s">
        <v>2522</v>
      </c>
      <c r="BR39" s="296"/>
      <c r="BS39" s="296"/>
      <c r="BT39" s="296"/>
      <c r="BU39" s="296"/>
      <c r="BV39" s="296"/>
      <c r="BW39" s="296"/>
      <c r="BX39" s="487"/>
    </row>
    <row r="40" spans="1:16181" ht="27.6" customHeight="1">
      <c r="C40" s="297"/>
      <c r="D40" s="1732" t="s">
        <v>2595</v>
      </c>
      <c r="E40" s="1733"/>
      <c r="F40" s="1733"/>
      <c r="G40" s="1733"/>
      <c r="H40" s="1733"/>
      <c r="I40" s="1733"/>
      <c r="J40" s="1734"/>
      <c r="K40" s="297"/>
      <c r="L40" s="1735">
        <f>基本情報!$E$3</f>
        <v>0</v>
      </c>
      <c r="M40" s="1735"/>
      <c r="N40" s="1735"/>
      <c r="O40" s="1735"/>
      <c r="P40" s="1735"/>
      <c r="Q40" s="1735"/>
      <c r="R40" s="1735"/>
      <c r="S40" s="1735"/>
      <c r="T40" s="1735"/>
      <c r="U40" s="1735"/>
      <c r="V40" s="1735"/>
      <c r="W40" s="1735"/>
      <c r="X40" s="1736"/>
      <c r="AB40" s="298"/>
      <c r="BC40" s="297"/>
      <c r="BD40" s="1732" t="s">
        <v>2595</v>
      </c>
      <c r="BE40" s="1733"/>
      <c r="BF40" s="1733"/>
      <c r="BG40" s="1733"/>
      <c r="BH40" s="1733"/>
      <c r="BI40" s="1733"/>
      <c r="BJ40" s="1734"/>
      <c r="BK40" s="297"/>
      <c r="BL40" s="1735" t="str">
        <f>基本情報!$BE$3</f>
        <v>太陽光発電・蓄電池</v>
      </c>
      <c r="BM40" s="1735"/>
      <c r="BN40" s="1735"/>
      <c r="BO40" s="1735"/>
      <c r="BP40" s="1735"/>
      <c r="BQ40" s="1735"/>
      <c r="BR40" s="1735"/>
      <c r="BS40" s="1735"/>
      <c r="BT40" s="1735"/>
      <c r="BU40" s="1735"/>
      <c r="BV40" s="1735"/>
      <c r="BW40" s="1735"/>
      <c r="BX40" s="1736"/>
    </row>
    <row r="41" spans="1:16181" s="306" customFormat="1" ht="18" customHeight="1">
      <c r="A41" s="299"/>
      <c r="B41" s="299"/>
      <c r="C41" s="300"/>
      <c r="D41" s="1705" t="s">
        <v>2597</v>
      </c>
      <c r="E41" s="1705"/>
      <c r="F41" s="1705"/>
      <c r="G41" s="1705"/>
      <c r="H41" s="1705"/>
      <c r="I41" s="1705"/>
      <c r="J41" s="1706"/>
      <c r="K41" s="301"/>
      <c r="L41" s="302" t="s">
        <v>2598</v>
      </c>
      <c r="M41" s="303"/>
      <c r="N41" s="303"/>
      <c r="O41" s="303"/>
      <c r="P41" s="303"/>
      <c r="Q41" s="303"/>
      <c r="R41" s="1747"/>
      <c r="S41" s="1747"/>
      <c r="T41" s="1747"/>
      <c r="U41" s="1747"/>
      <c r="V41" s="1747"/>
      <c r="W41" s="304" t="s">
        <v>2599</v>
      </c>
      <c r="X41" s="305" t="s">
        <v>2600</v>
      </c>
      <c r="AB41" s="298"/>
      <c r="AC41" s="278"/>
      <c r="AE41" s="299"/>
      <c r="AF41" s="286"/>
      <c r="AG41" s="299"/>
      <c r="AH41" s="299"/>
      <c r="AI41" s="299"/>
      <c r="AJ41" s="299"/>
      <c r="AK41" s="299"/>
      <c r="AL41" s="299"/>
      <c r="AM41" s="299"/>
      <c r="AN41" s="299"/>
      <c r="AO41" s="299"/>
      <c r="AP41" s="299"/>
      <c r="AQ41" s="299"/>
      <c r="AR41" s="299"/>
      <c r="AS41" s="299"/>
      <c r="AT41" s="299"/>
      <c r="AU41" s="299"/>
      <c r="AV41" s="299"/>
      <c r="AW41" s="299"/>
      <c r="AX41" s="299"/>
      <c r="AY41" s="299"/>
      <c r="AZ41" s="299"/>
      <c r="BA41" s="299"/>
      <c r="BB41" s="299"/>
      <c r="BC41" s="300"/>
      <c r="BD41" s="1705" t="s">
        <v>2597</v>
      </c>
      <c r="BE41" s="1705"/>
      <c r="BF41" s="1705"/>
      <c r="BG41" s="1705"/>
      <c r="BH41" s="1705"/>
      <c r="BI41" s="1705"/>
      <c r="BJ41" s="1706"/>
      <c r="BK41" s="301"/>
      <c r="BL41" s="302" t="s">
        <v>2598</v>
      </c>
      <c r="BM41" s="303"/>
      <c r="BN41" s="303"/>
      <c r="BO41" s="303"/>
      <c r="BP41" s="303"/>
      <c r="BQ41" s="303"/>
      <c r="BR41" s="1711"/>
      <c r="BS41" s="1711"/>
      <c r="BT41" s="1711"/>
      <c r="BU41" s="1711"/>
      <c r="BV41" s="1711"/>
      <c r="BW41" s="304" t="s">
        <v>2599</v>
      </c>
      <c r="BX41" s="305" t="s">
        <v>2600</v>
      </c>
      <c r="CA41" s="299"/>
      <c r="CB41" s="299"/>
      <c r="CC41" s="299"/>
      <c r="CD41" s="299"/>
      <c r="CE41" s="299"/>
      <c r="CF41" s="299"/>
      <c r="CG41" s="299"/>
      <c r="CH41" s="299"/>
      <c r="CI41" s="299"/>
      <c r="CJ41" s="299"/>
      <c r="CK41" s="299"/>
      <c r="CL41" s="299"/>
      <c r="CM41" s="299"/>
      <c r="CN41" s="299"/>
      <c r="CO41" s="299"/>
      <c r="CP41" s="299"/>
      <c r="CQ41" s="299"/>
      <c r="CR41" s="299"/>
      <c r="CS41" s="299"/>
      <c r="CT41" s="299"/>
      <c r="CU41" s="299"/>
      <c r="CV41" s="299"/>
      <c r="CW41" s="299"/>
      <c r="CX41" s="299"/>
      <c r="CY41" s="299"/>
      <c r="CZ41" s="299"/>
      <c r="DA41" s="299"/>
      <c r="DB41" s="299"/>
      <c r="DC41" s="299"/>
      <c r="DD41" s="299"/>
      <c r="DE41" s="299"/>
      <c r="DF41" s="299"/>
      <c r="DG41" s="299"/>
      <c r="DH41" s="299"/>
      <c r="DI41" s="299"/>
      <c r="DJ41" s="299"/>
      <c r="DK41" s="299"/>
      <c r="DL41" s="299"/>
      <c r="DM41" s="299"/>
      <c r="DN41" s="299"/>
      <c r="DO41" s="299"/>
      <c r="DP41" s="299"/>
      <c r="DQ41" s="299"/>
      <c r="DR41" s="299"/>
      <c r="DS41" s="299"/>
      <c r="DT41" s="299"/>
      <c r="DU41" s="299"/>
      <c r="DV41" s="299"/>
      <c r="DW41" s="299"/>
      <c r="DX41" s="299"/>
      <c r="DY41" s="299"/>
      <c r="DZ41" s="299"/>
      <c r="EA41" s="299"/>
      <c r="EB41" s="299"/>
      <c r="EC41" s="299"/>
      <c r="ED41" s="299"/>
      <c r="EE41" s="299"/>
      <c r="EF41" s="299"/>
      <c r="EG41" s="299"/>
      <c r="EH41" s="299"/>
      <c r="EI41" s="299"/>
      <c r="EJ41" s="299"/>
      <c r="EK41" s="299"/>
      <c r="EL41" s="299"/>
      <c r="EM41" s="299"/>
      <c r="EN41" s="299"/>
      <c r="EO41" s="299"/>
      <c r="EP41" s="299"/>
      <c r="EQ41" s="299"/>
      <c r="ER41" s="299"/>
      <c r="ES41" s="299"/>
      <c r="ET41" s="299"/>
      <c r="EU41" s="299"/>
      <c r="EV41" s="299"/>
      <c r="EW41" s="299"/>
      <c r="EX41" s="299"/>
      <c r="EY41" s="299"/>
      <c r="EZ41" s="299"/>
      <c r="FA41" s="299"/>
      <c r="FB41" s="299"/>
      <c r="FC41" s="299"/>
      <c r="FD41" s="299"/>
      <c r="FE41" s="299"/>
      <c r="FF41" s="299"/>
      <c r="FG41" s="299"/>
      <c r="FH41" s="299"/>
      <c r="FI41" s="299"/>
      <c r="FJ41" s="299"/>
      <c r="FK41" s="299"/>
      <c r="FL41" s="299"/>
      <c r="FM41" s="299"/>
      <c r="FN41" s="299"/>
      <c r="FO41" s="299"/>
      <c r="FP41" s="299"/>
      <c r="FQ41" s="299"/>
      <c r="FR41" s="299"/>
      <c r="FS41" s="299"/>
      <c r="FT41" s="299"/>
      <c r="FU41" s="299"/>
      <c r="FV41" s="299"/>
      <c r="FW41" s="299"/>
      <c r="FX41" s="299"/>
      <c r="FY41" s="299"/>
      <c r="FZ41" s="299"/>
      <c r="GA41" s="299"/>
      <c r="GB41" s="299"/>
      <c r="GC41" s="299"/>
      <c r="GD41" s="299"/>
      <c r="GE41" s="299"/>
      <c r="GF41" s="299"/>
      <c r="GG41" s="299"/>
      <c r="GH41" s="299"/>
      <c r="GI41" s="299"/>
      <c r="GJ41" s="299"/>
      <c r="GK41" s="299"/>
      <c r="GL41" s="299"/>
      <c r="GM41" s="299"/>
      <c r="GN41" s="299"/>
      <c r="GO41" s="299"/>
      <c r="GP41" s="299"/>
      <c r="GQ41" s="299"/>
      <c r="GR41" s="299"/>
      <c r="GS41" s="299"/>
      <c r="GT41" s="299"/>
      <c r="GU41" s="299"/>
      <c r="GV41" s="299"/>
      <c r="GW41" s="299"/>
      <c r="GX41" s="299"/>
      <c r="GY41" s="299"/>
      <c r="GZ41" s="299"/>
      <c r="HA41" s="299"/>
      <c r="HB41" s="299"/>
      <c r="HC41" s="299"/>
      <c r="HD41" s="299"/>
      <c r="HE41" s="299"/>
      <c r="HF41" s="299"/>
      <c r="HG41" s="299"/>
      <c r="HH41" s="299"/>
      <c r="HI41" s="299"/>
      <c r="HJ41" s="299"/>
      <c r="HK41" s="299"/>
      <c r="HL41" s="299"/>
      <c r="HM41" s="299"/>
      <c r="HN41" s="299"/>
      <c r="HO41" s="299"/>
      <c r="HP41" s="299"/>
      <c r="HQ41" s="299"/>
      <c r="HR41" s="299"/>
      <c r="HS41" s="299"/>
      <c r="HT41" s="299"/>
      <c r="HU41" s="299"/>
      <c r="HV41" s="299"/>
      <c r="HW41" s="299"/>
      <c r="HX41" s="299"/>
      <c r="HY41" s="299"/>
      <c r="HZ41" s="299"/>
      <c r="IA41" s="299"/>
      <c r="IB41" s="299"/>
      <c r="IC41" s="299"/>
      <c r="ID41" s="299"/>
      <c r="IE41" s="299"/>
      <c r="IF41" s="299"/>
      <c r="IG41" s="299"/>
      <c r="IH41" s="299"/>
      <c r="II41" s="299"/>
      <c r="IJ41" s="299"/>
      <c r="IK41" s="299"/>
      <c r="IL41" s="299"/>
      <c r="IM41" s="299"/>
      <c r="IN41" s="299"/>
      <c r="IO41" s="299"/>
      <c r="IP41" s="299"/>
      <c r="IQ41" s="299"/>
      <c r="IR41" s="299"/>
      <c r="IS41" s="299"/>
      <c r="IT41" s="299"/>
      <c r="IU41" s="299"/>
      <c r="IV41" s="299"/>
      <c r="IW41" s="299"/>
      <c r="IX41" s="299"/>
      <c r="IY41" s="299"/>
      <c r="IZ41" s="299"/>
      <c r="JA41" s="299"/>
      <c r="JB41" s="299"/>
      <c r="JC41" s="299"/>
      <c r="JD41" s="299"/>
      <c r="JE41" s="299"/>
      <c r="JF41" s="299"/>
      <c r="JG41" s="299"/>
      <c r="JH41" s="299"/>
      <c r="JI41" s="299"/>
      <c r="JJ41" s="299"/>
      <c r="JK41" s="299"/>
      <c r="JL41" s="299"/>
      <c r="JM41" s="299"/>
      <c r="JN41" s="299"/>
      <c r="JO41" s="299"/>
      <c r="JP41" s="299"/>
      <c r="JQ41" s="299"/>
      <c r="JR41" s="299"/>
      <c r="JS41" s="299"/>
      <c r="JT41" s="299"/>
      <c r="JU41" s="299"/>
      <c r="JV41" s="299"/>
      <c r="JW41" s="299"/>
      <c r="JX41" s="299"/>
      <c r="JY41" s="299"/>
      <c r="JZ41" s="299"/>
      <c r="KA41" s="299"/>
      <c r="KB41" s="299"/>
      <c r="KC41" s="299"/>
      <c r="KD41" s="299"/>
      <c r="KE41" s="299"/>
      <c r="KF41" s="299"/>
      <c r="KG41" s="299"/>
      <c r="KH41" s="299"/>
      <c r="KI41" s="299"/>
      <c r="KJ41" s="299"/>
      <c r="KK41" s="299"/>
      <c r="KL41" s="299"/>
      <c r="KM41" s="299"/>
      <c r="KN41" s="299"/>
      <c r="KO41" s="299"/>
      <c r="KP41" s="299"/>
      <c r="KQ41" s="299"/>
      <c r="KR41" s="299"/>
      <c r="KS41" s="299"/>
      <c r="KT41" s="299"/>
      <c r="KU41" s="299"/>
      <c r="KV41" s="299"/>
      <c r="KW41" s="299"/>
      <c r="KX41" s="299"/>
      <c r="KY41" s="299"/>
      <c r="KZ41" s="299"/>
      <c r="LA41" s="299"/>
      <c r="LB41" s="299"/>
      <c r="LC41" s="299"/>
      <c r="LD41" s="299"/>
      <c r="LE41" s="299"/>
      <c r="LF41" s="299"/>
      <c r="LG41" s="299"/>
      <c r="LH41" s="299"/>
      <c r="LI41" s="299"/>
      <c r="LJ41" s="299"/>
      <c r="LK41" s="299"/>
      <c r="LL41" s="299"/>
      <c r="LM41" s="299"/>
      <c r="LN41" s="299"/>
      <c r="LO41" s="299"/>
      <c r="LP41" s="299"/>
      <c r="LQ41" s="299"/>
      <c r="LR41" s="299"/>
      <c r="LS41" s="299"/>
      <c r="LT41" s="299"/>
      <c r="LU41" s="299"/>
      <c r="LV41" s="299"/>
      <c r="LW41" s="299"/>
      <c r="LX41" s="299"/>
      <c r="LY41" s="299"/>
      <c r="LZ41" s="299"/>
      <c r="MA41" s="299"/>
      <c r="MB41" s="299"/>
      <c r="MC41" s="299"/>
      <c r="MD41" s="299"/>
      <c r="ME41" s="299"/>
      <c r="MF41" s="299"/>
      <c r="MG41" s="299"/>
      <c r="MH41" s="299"/>
      <c r="MI41" s="299"/>
      <c r="MJ41" s="299"/>
      <c r="MK41" s="299"/>
      <c r="ML41" s="299"/>
      <c r="MM41" s="299"/>
      <c r="MN41" s="299"/>
      <c r="MO41" s="299"/>
      <c r="MP41" s="299"/>
      <c r="MQ41" s="299"/>
      <c r="MR41" s="299"/>
      <c r="MS41" s="299"/>
      <c r="MT41" s="299"/>
      <c r="MU41" s="299"/>
      <c r="MV41" s="299"/>
      <c r="MW41" s="299"/>
      <c r="MX41" s="299"/>
      <c r="MY41" s="299"/>
      <c r="MZ41" s="299"/>
      <c r="NA41" s="299"/>
      <c r="NB41" s="299"/>
      <c r="NC41" s="299"/>
      <c r="ND41" s="299"/>
      <c r="NE41" s="299"/>
      <c r="NF41" s="299"/>
      <c r="NG41" s="299"/>
      <c r="NH41" s="299"/>
      <c r="NI41" s="299"/>
      <c r="NJ41" s="299"/>
      <c r="NK41" s="299"/>
      <c r="NL41" s="299"/>
      <c r="NM41" s="299"/>
      <c r="NN41" s="299"/>
      <c r="NO41" s="299"/>
      <c r="NP41" s="299"/>
      <c r="NQ41" s="299"/>
      <c r="NR41" s="299"/>
      <c r="NS41" s="299"/>
      <c r="NT41" s="299"/>
      <c r="NU41" s="299"/>
      <c r="NV41" s="299"/>
      <c r="NW41" s="299"/>
      <c r="NX41" s="299"/>
      <c r="NY41" s="299"/>
      <c r="NZ41" s="299"/>
      <c r="OA41" s="299"/>
      <c r="OB41" s="299"/>
      <c r="OC41" s="299"/>
      <c r="OD41" s="299"/>
      <c r="OE41" s="299"/>
      <c r="OF41" s="299"/>
      <c r="OG41" s="299"/>
      <c r="OH41" s="299"/>
      <c r="OI41" s="299"/>
      <c r="OJ41" s="299"/>
      <c r="OK41" s="299"/>
      <c r="OL41" s="299"/>
      <c r="OM41" s="299"/>
      <c r="ON41" s="299"/>
      <c r="OO41" s="299"/>
      <c r="OP41" s="299"/>
      <c r="OQ41" s="299"/>
      <c r="OR41" s="299"/>
      <c r="OS41" s="299"/>
      <c r="OT41" s="299"/>
      <c r="OU41" s="299"/>
      <c r="OV41" s="299"/>
      <c r="OW41" s="299"/>
      <c r="OX41" s="299"/>
      <c r="OY41" s="299"/>
      <c r="OZ41" s="299"/>
      <c r="PA41" s="299"/>
      <c r="PB41" s="299"/>
      <c r="PC41" s="299"/>
      <c r="PD41" s="299"/>
      <c r="PE41" s="299"/>
      <c r="PF41" s="299"/>
      <c r="PG41" s="299"/>
      <c r="PH41" s="299"/>
      <c r="PI41" s="299"/>
      <c r="PJ41" s="299"/>
      <c r="PK41" s="299"/>
      <c r="PL41" s="299"/>
      <c r="PM41" s="299"/>
      <c r="PN41" s="299"/>
      <c r="PO41" s="299"/>
      <c r="PP41" s="299"/>
      <c r="PQ41" s="299"/>
      <c r="PR41" s="299"/>
      <c r="PS41" s="299"/>
      <c r="PT41" s="299"/>
      <c r="PU41" s="299"/>
      <c r="PV41" s="299"/>
      <c r="PW41" s="299"/>
      <c r="PX41" s="299"/>
      <c r="PY41" s="299"/>
      <c r="PZ41" s="299"/>
      <c r="QA41" s="299"/>
      <c r="QB41" s="299"/>
      <c r="QC41" s="299"/>
      <c r="QD41" s="299"/>
      <c r="QE41" s="299"/>
      <c r="QF41" s="299"/>
      <c r="QG41" s="299"/>
      <c r="QH41" s="299"/>
      <c r="QI41" s="299"/>
      <c r="QJ41" s="299"/>
      <c r="QK41" s="299"/>
      <c r="QL41" s="299"/>
      <c r="QM41" s="299"/>
      <c r="QN41" s="299"/>
      <c r="QO41" s="299"/>
      <c r="QP41" s="299"/>
      <c r="QQ41" s="299"/>
      <c r="QR41" s="299"/>
      <c r="QS41" s="299"/>
      <c r="QT41" s="299"/>
      <c r="QU41" s="299"/>
      <c r="QV41" s="299"/>
      <c r="QW41" s="299"/>
      <c r="QX41" s="299"/>
      <c r="QY41" s="299"/>
      <c r="QZ41" s="299"/>
      <c r="RA41" s="299"/>
      <c r="RB41" s="299"/>
      <c r="RC41" s="299"/>
      <c r="RD41" s="299"/>
      <c r="RE41" s="299"/>
      <c r="RF41" s="299"/>
      <c r="RG41" s="299"/>
      <c r="RH41" s="299"/>
      <c r="RI41" s="299"/>
      <c r="RJ41" s="299"/>
      <c r="RK41" s="299"/>
      <c r="RL41" s="299"/>
      <c r="RM41" s="299"/>
      <c r="RN41" s="299"/>
      <c r="RO41" s="299"/>
      <c r="RP41" s="299"/>
      <c r="RQ41" s="299"/>
      <c r="RR41" s="299"/>
      <c r="RS41" s="299"/>
      <c r="RT41" s="299"/>
      <c r="RU41" s="299"/>
      <c r="RV41" s="299"/>
      <c r="RW41" s="299"/>
      <c r="RX41" s="299"/>
      <c r="RY41" s="299"/>
      <c r="RZ41" s="299"/>
      <c r="SA41" s="299"/>
      <c r="SB41" s="299"/>
      <c r="SC41" s="299"/>
      <c r="SD41" s="299"/>
      <c r="SE41" s="299"/>
      <c r="SF41" s="299"/>
      <c r="SG41" s="299"/>
      <c r="SH41" s="299"/>
      <c r="SI41" s="299"/>
      <c r="SJ41" s="299"/>
      <c r="SK41" s="299"/>
      <c r="SL41" s="299"/>
      <c r="SM41" s="299"/>
      <c r="SN41" s="299"/>
      <c r="SO41" s="299"/>
      <c r="SP41" s="299"/>
      <c r="SQ41" s="299"/>
      <c r="SR41" s="299"/>
      <c r="SS41" s="299"/>
      <c r="ST41" s="299"/>
      <c r="SU41" s="299"/>
      <c r="SV41" s="299"/>
      <c r="SW41" s="299"/>
      <c r="SX41" s="299"/>
      <c r="SY41" s="299"/>
      <c r="SZ41" s="299"/>
      <c r="TA41" s="299"/>
      <c r="TB41" s="299"/>
      <c r="TC41" s="299"/>
      <c r="TD41" s="299"/>
      <c r="TE41" s="299"/>
      <c r="TF41" s="299"/>
      <c r="TG41" s="299"/>
      <c r="TH41" s="299"/>
      <c r="TI41" s="299"/>
      <c r="TJ41" s="299"/>
      <c r="TK41" s="299"/>
      <c r="TL41" s="299"/>
      <c r="TM41" s="299"/>
      <c r="TN41" s="299"/>
      <c r="TO41" s="299"/>
      <c r="TP41" s="299"/>
      <c r="TQ41" s="299"/>
      <c r="TR41" s="299"/>
      <c r="TS41" s="299"/>
      <c r="TT41" s="299"/>
      <c r="TU41" s="299"/>
      <c r="TV41" s="299"/>
      <c r="TW41" s="299"/>
      <c r="TX41" s="299"/>
      <c r="TY41" s="299"/>
      <c r="TZ41" s="299"/>
      <c r="UA41" s="299"/>
      <c r="UB41" s="299"/>
      <c r="UC41" s="299"/>
      <c r="UD41" s="299"/>
      <c r="UE41" s="299"/>
      <c r="UF41" s="299"/>
      <c r="UG41" s="299"/>
      <c r="UH41" s="299"/>
      <c r="UI41" s="299"/>
      <c r="UJ41" s="299"/>
      <c r="UK41" s="299"/>
      <c r="UL41" s="299"/>
      <c r="UM41" s="299"/>
      <c r="UN41" s="299"/>
      <c r="UO41" s="299"/>
      <c r="UP41" s="299"/>
      <c r="UQ41" s="299"/>
      <c r="UR41" s="299"/>
      <c r="US41" s="299"/>
      <c r="UT41" s="299"/>
      <c r="UU41" s="299"/>
      <c r="UV41" s="299"/>
      <c r="UW41" s="299"/>
      <c r="UX41" s="299"/>
      <c r="UY41" s="299"/>
      <c r="UZ41" s="299"/>
      <c r="VA41" s="299"/>
      <c r="VB41" s="299"/>
      <c r="VC41" s="299"/>
      <c r="VD41" s="299"/>
      <c r="VE41" s="299"/>
      <c r="VF41" s="299"/>
      <c r="VG41" s="299"/>
      <c r="VH41" s="299"/>
      <c r="VI41" s="299"/>
      <c r="VJ41" s="299"/>
      <c r="VK41" s="299"/>
      <c r="VL41" s="299"/>
      <c r="VM41" s="299"/>
      <c r="VN41" s="299"/>
      <c r="VO41" s="299"/>
      <c r="VP41" s="299"/>
      <c r="VQ41" s="299"/>
      <c r="VR41" s="299"/>
      <c r="VS41" s="299"/>
      <c r="VT41" s="299"/>
      <c r="VU41" s="299"/>
      <c r="VV41" s="299"/>
      <c r="VW41" s="299"/>
      <c r="VX41" s="299"/>
      <c r="VY41" s="299"/>
      <c r="VZ41" s="299"/>
      <c r="WA41" s="299"/>
      <c r="WB41" s="299"/>
      <c r="WC41" s="299"/>
      <c r="WD41" s="299"/>
      <c r="WE41" s="299"/>
      <c r="WF41" s="299"/>
      <c r="WG41" s="299"/>
      <c r="WH41" s="299"/>
      <c r="WI41" s="299"/>
      <c r="WJ41" s="299"/>
      <c r="WK41" s="299"/>
      <c r="WL41" s="299"/>
      <c r="WM41" s="299"/>
      <c r="WN41" s="299"/>
      <c r="WO41" s="299"/>
      <c r="WP41" s="299"/>
      <c r="WQ41" s="299"/>
      <c r="WR41" s="299"/>
      <c r="WS41" s="299"/>
      <c r="WT41" s="299"/>
      <c r="WU41" s="299"/>
      <c r="WV41" s="299"/>
      <c r="WW41" s="299"/>
      <c r="WX41" s="299"/>
      <c r="WY41" s="299"/>
      <c r="WZ41" s="299"/>
      <c r="XA41" s="299"/>
      <c r="XB41" s="299"/>
      <c r="XC41" s="299"/>
      <c r="XD41" s="299"/>
      <c r="XE41" s="299"/>
      <c r="XF41" s="299"/>
      <c r="XG41" s="299"/>
      <c r="XH41" s="299"/>
      <c r="XI41" s="299"/>
      <c r="XJ41" s="299"/>
      <c r="XK41" s="299"/>
      <c r="XL41" s="299"/>
      <c r="XM41" s="299"/>
      <c r="XN41" s="299"/>
      <c r="XO41" s="299"/>
      <c r="XP41" s="299"/>
      <c r="XQ41" s="299"/>
      <c r="XR41" s="299"/>
      <c r="XS41" s="299"/>
      <c r="XT41" s="299"/>
      <c r="XU41" s="299"/>
      <c r="XV41" s="299"/>
      <c r="XW41" s="299"/>
      <c r="XX41" s="299"/>
      <c r="XY41" s="299"/>
      <c r="XZ41" s="299"/>
      <c r="YA41" s="299"/>
      <c r="YB41" s="299"/>
      <c r="YC41" s="299"/>
      <c r="YD41" s="299"/>
      <c r="YE41" s="299"/>
      <c r="YF41" s="299"/>
      <c r="YG41" s="299"/>
      <c r="YH41" s="299"/>
      <c r="YI41" s="299"/>
      <c r="YJ41" s="299"/>
      <c r="YK41" s="299"/>
      <c r="YL41" s="299"/>
      <c r="YM41" s="299"/>
      <c r="YN41" s="299"/>
      <c r="YO41" s="299"/>
      <c r="YP41" s="299"/>
      <c r="YQ41" s="299"/>
      <c r="YR41" s="299"/>
      <c r="YS41" s="299"/>
      <c r="YT41" s="299"/>
      <c r="YU41" s="299"/>
      <c r="YV41" s="299"/>
      <c r="YW41" s="299"/>
      <c r="YX41" s="299"/>
      <c r="YY41" s="299"/>
      <c r="YZ41" s="299"/>
      <c r="ZA41" s="299"/>
      <c r="ZB41" s="299"/>
      <c r="ZC41" s="299"/>
      <c r="ZD41" s="299"/>
      <c r="ZE41" s="299"/>
      <c r="ZF41" s="299"/>
      <c r="ZG41" s="299"/>
      <c r="ZH41" s="299"/>
      <c r="ZI41" s="299"/>
      <c r="ZJ41" s="299"/>
      <c r="ZK41" s="299"/>
      <c r="ZL41" s="299"/>
      <c r="ZM41" s="299"/>
      <c r="ZN41" s="299"/>
      <c r="ZO41" s="299"/>
      <c r="ZP41" s="299"/>
      <c r="ZQ41" s="299"/>
      <c r="ZR41" s="299"/>
      <c r="ZS41" s="299"/>
      <c r="ZT41" s="299"/>
      <c r="ZU41" s="299"/>
      <c r="ZV41" s="299"/>
      <c r="ZW41" s="299"/>
      <c r="ZX41" s="299"/>
      <c r="ZY41" s="299"/>
      <c r="ZZ41" s="299"/>
      <c r="AAA41" s="299"/>
      <c r="AAB41" s="299"/>
      <c r="AAC41" s="299"/>
      <c r="AAD41" s="299"/>
      <c r="AAE41" s="299"/>
      <c r="AAF41" s="299"/>
      <c r="AAG41" s="299"/>
      <c r="AAH41" s="299"/>
      <c r="AAI41" s="299"/>
      <c r="AAJ41" s="299"/>
      <c r="AAK41" s="299"/>
      <c r="AAL41" s="299"/>
      <c r="AAM41" s="299"/>
      <c r="AAN41" s="299"/>
      <c r="AAO41" s="299"/>
      <c r="AAP41" s="299"/>
      <c r="AAQ41" s="299"/>
      <c r="AAR41" s="299"/>
      <c r="AAS41" s="299"/>
      <c r="AAT41" s="299"/>
      <c r="AAU41" s="299"/>
      <c r="AAV41" s="299"/>
      <c r="AAW41" s="299"/>
      <c r="AAX41" s="299"/>
      <c r="AAY41" s="299"/>
      <c r="AAZ41" s="299"/>
      <c r="ABA41" s="299"/>
      <c r="ABB41" s="299"/>
      <c r="ABC41" s="299"/>
      <c r="ABD41" s="299"/>
      <c r="ABE41" s="299"/>
      <c r="ABF41" s="299"/>
      <c r="ABG41" s="299"/>
      <c r="ABH41" s="299"/>
      <c r="ABI41" s="299"/>
      <c r="ABJ41" s="299"/>
      <c r="ABK41" s="299"/>
      <c r="ABL41" s="299"/>
      <c r="ABM41" s="299"/>
      <c r="ABN41" s="299"/>
      <c r="ABO41" s="299"/>
      <c r="ABP41" s="299"/>
      <c r="ABQ41" s="299"/>
      <c r="ABR41" s="299"/>
      <c r="ABS41" s="299"/>
      <c r="ABT41" s="299"/>
      <c r="ABU41" s="299"/>
      <c r="ABV41" s="299"/>
      <c r="ABW41" s="299"/>
      <c r="ABX41" s="299"/>
      <c r="ABY41" s="299"/>
      <c r="ABZ41" s="299"/>
      <c r="ACA41" s="299"/>
      <c r="ACB41" s="299"/>
      <c r="ACC41" s="299"/>
      <c r="ACD41" s="299"/>
      <c r="ACE41" s="299"/>
      <c r="ACF41" s="299"/>
      <c r="ACG41" s="299"/>
      <c r="ACH41" s="299"/>
      <c r="ACI41" s="299"/>
      <c r="ACJ41" s="299"/>
      <c r="ACK41" s="299"/>
      <c r="ACL41" s="299"/>
      <c r="ACM41" s="299"/>
      <c r="ACN41" s="299"/>
      <c r="ACO41" s="299"/>
      <c r="ACP41" s="299"/>
      <c r="ACQ41" s="299"/>
      <c r="ACR41" s="299"/>
      <c r="ACS41" s="299"/>
      <c r="ACT41" s="299"/>
      <c r="ACU41" s="299"/>
      <c r="ACV41" s="299"/>
      <c r="ACW41" s="299"/>
      <c r="ACX41" s="299"/>
      <c r="ACY41" s="299"/>
      <c r="ACZ41" s="299"/>
      <c r="ADA41" s="299"/>
      <c r="ADB41" s="299"/>
      <c r="ADC41" s="299"/>
      <c r="ADD41" s="299"/>
      <c r="ADE41" s="299"/>
      <c r="ADF41" s="299"/>
      <c r="ADG41" s="299"/>
      <c r="ADH41" s="299"/>
      <c r="ADI41" s="299"/>
      <c r="ADJ41" s="299"/>
      <c r="ADK41" s="299"/>
      <c r="ADL41" s="299"/>
      <c r="ADM41" s="299"/>
      <c r="ADN41" s="299"/>
      <c r="ADO41" s="299"/>
      <c r="ADP41" s="299"/>
      <c r="ADQ41" s="299"/>
      <c r="ADR41" s="299"/>
      <c r="ADS41" s="299"/>
      <c r="ADT41" s="299"/>
      <c r="ADU41" s="299"/>
      <c r="ADV41" s="299"/>
      <c r="ADW41" s="299"/>
      <c r="ADX41" s="299"/>
      <c r="ADY41" s="299"/>
      <c r="ADZ41" s="299"/>
      <c r="AEA41" s="299"/>
      <c r="AEB41" s="299"/>
      <c r="AEC41" s="299"/>
      <c r="AED41" s="299"/>
      <c r="AEE41" s="299"/>
      <c r="AEF41" s="299"/>
      <c r="AEG41" s="299"/>
      <c r="AEH41" s="299"/>
      <c r="AEI41" s="299"/>
      <c r="AEJ41" s="299"/>
      <c r="AEK41" s="299"/>
      <c r="AEL41" s="299"/>
      <c r="AEM41" s="299"/>
      <c r="AEN41" s="299"/>
      <c r="AEO41" s="299"/>
      <c r="AEP41" s="299"/>
      <c r="AEQ41" s="299"/>
      <c r="AER41" s="299"/>
      <c r="AES41" s="299"/>
      <c r="AET41" s="299"/>
      <c r="AEU41" s="299"/>
      <c r="AEV41" s="299"/>
      <c r="AEW41" s="299"/>
      <c r="AEX41" s="299"/>
      <c r="AEY41" s="299"/>
      <c r="AEZ41" s="299"/>
      <c r="AFA41" s="299"/>
      <c r="AFB41" s="299"/>
      <c r="AFC41" s="299"/>
      <c r="AFD41" s="299"/>
      <c r="AFE41" s="299"/>
      <c r="AFF41" s="299"/>
      <c r="AFG41" s="299"/>
      <c r="AFH41" s="299"/>
      <c r="AFI41" s="299"/>
      <c r="AFJ41" s="299"/>
      <c r="AFK41" s="299"/>
      <c r="AFL41" s="299"/>
      <c r="AFM41" s="299"/>
      <c r="AFN41" s="299"/>
      <c r="AFO41" s="299"/>
      <c r="AFP41" s="299"/>
      <c r="AFQ41" s="299"/>
      <c r="AFR41" s="299"/>
      <c r="AFS41" s="299"/>
      <c r="AFT41" s="299"/>
      <c r="AFU41" s="299"/>
      <c r="AFV41" s="299"/>
      <c r="AFW41" s="299"/>
      <c r="AFX41" s="299"/>
      <c r="AFY41" s="299"/>
      <c r="AFZ41" s="299"/>
      <c r="AGA41" s="299"/>
      <c r="AGB41" s="299"/>
      <c r="AGC41" s="299"/>
      <c r="AGD41" s="299"/>
      <c r="AGE41" s="299"/>
      <c r="AGF41" s="299"/>
      <c r="AGG41" s="299"/>
      <c r="AGH41" s="299"/>
      <c r="AGI41" s="299"/>
      <c r="AGJ41" s="299"/>
      <c r="AGK41" s="299"/>
      <c r="AGL41" s="299"/>
      <c r="AGM41" s="299"/>
      <c r="AGN41" s="299"/>
      <c r="AGO41" s="299"/>
      <c r="AGP41" s="299"/>
      <c r="AGQ41" s="299"/>
      <c r="AGR41" s="299"/>
      <c r="AGS41" s="299"/>
      <c r="AGT41" s="299"/>
      <c r="AGU41" s="299"/>
      <c r="AGV41" s="299"/>
      <c r="AGW41" s="299"/>
      <c r="AGX41" s="299"/>
      <c r="AGY41" s="299"/>
      <c r="AGZ41" s="299"/>
      <c r="AHA41" s="299"/>
      <c r="AHB41" s="299"/>
      <c r="AHC41" s="299"/>
      <c r="AHD41" s="299"/>
      <c r="AHE41" s="299"/>
      <c r="AHF41" s="299"/>
      <c r="AHG41" s="299"/>
      <c r="AHH41" s="299"/>
      <c r="AHI41" s="299"/>
      <c r="AHJ41" s="299"/>
      <c r="AHK41" s="299"/>
      <c r="AHL41" s="299"/>
      <c r="AHM41" s="299"/>
      <c r="AHN41" s="299"/>
      <c r="AHO41" s="299"/>
      <c r="AHP41" s="299"/>
      <c r="AHQ41" s="299"/>
      <c r="AHR41" s="299"/>
      <c r="AHS41" s="299"/>
      <c r="AHT41" s="299"/>
      <c r="AHU41" s="299"/>
      <c r="AHV41" s="299"/>
      <c r="AHW41" s="299"/>
      <c r="AHX41" s="299"/>
      <c r="AHY41" s="299"/>
      <c r="AHZ41" s="299"/>
      <c r="AIA41" s="299"/>
      <c r="AIB41" s="299"/>
      <c r="AIC41" s="299"/>
      <c r="AID41" s="299"/>
      <c r="AIE41" s="299"/>
      <c r="AIF41" s="299"/>
      <c r="AIG41" s="299"/>
      <c r="AIH41" s="299"/>
      <c r="AII41" s="299"/>
      <c r="AIJ41" s="299"/>
      <c r="AIK41" s="299"/>
      <c r="AIL41" s="299"/>
      <c r="AIM41" s="299"/>
      <c r="AIN41" s="299"/>
      <c r="AIO41" s="299"/>
      <c r="AIP41" s="299"/>
      <c r="AIQ41" s="299"/>
      <c r="AIR41" s="299"/>
      <c r="AIS41" s="299"/>
      <c r="AIT41" s="299"/>
      <c r="AIU41" s="299"/>
      <c r="AIV41" s="299"/>
      <c r="AIW41" s="299"/>
      <c r="AIX41" s="299"/>
      <c r="AIY41" s="299"/>
      <c r="AIZ41" s="299"/>
      <c r="AJA41" s="299"/>
      <c r="AJB41" s="299"/>
      <c r="AJC41" s="299"/>
      <c r="AJD41" s="299"/>
      <c r="AJE41" s="299"/>
      <c r="AJF41" s="299"/>
      <c r="AJG41" s="299"/>
      <c r="AJH41" s="299"/>
      <c r="AJI41" s="299"/>
      <c r="AJJ41" s="299"/>
      <c r="AJK41" s="299"/>
      <c r="AJL41" s="299"/>
      <c r="AJM41" s="299"/>
      <c r="AJN41" s="299"/>
      <c r="AJO41" s="299"/>
      <c r="AJP41" s="299"/>
      <c r="AJQ41" s="299"/>
      <c r="AJR41" s="299"/>
      <c r="AJS41" s="299"/>
      <c r="AJT41" s="299"/>
      <c r="AJU41" s="299"/>
      <c r="AJV41" s="299"/>
      <c r="AJW41" s="299"/>
      <c r="AJX41" s="299"/>
      <c r="AJY41" s="299"/>
      <c r="AJZ41" s="299"/>
      <c r="AKA41" s="299"/>
      <c r="AKB41" s="299"/>
      <c r="AKC41" s="299"/>
      <c r="AKD41" s="299"/>
      <c r="AKE41" s="299"/>
      <c r="AKF41" s="299"/>
      <c r="AKG41" s="299"/>
      <c r="AKH41" s="299"/>
      <c r="AKI41" s="299"/>
      <c r="AKJ41" s="299"/>
      <c r="AKK41" s="299"/>
      <c r="AKL41" s="299"/>
      <c r="AKM41" s="299"/>
      <c r="AKN41" s="299"/>
      <c r="AKO41" s="299"/>
      <c r="AKP41" s="299"/>
      <c r="AKQ41" s="299"/>
      <c r="AKR41" s="299"/>
      <c r="AKS41" s="299"/>
      <c r="AKT41" s="299"/>
      <c r="AKU41" s="299"/>
      <c r="AKV41" s="299"/>
      <c r="AKW41" s="299"/>
      <c r="AKX41" s="299"/>
      <c r="AKY41" s="299"/>
      <c r="AKZ41" s="299"/>
      <c r="ALA41" s="299"/>
      <c r="ALB41" s="299"/>
      <c r="ALC41" s="299"/>
      <c r="ALD41" s="299"/>
      <c r="ALE41" s="299"/>
      <c r="ALF41" s="299"/>
      <c r="ALG41" s="299"/>
      <c r="ALH41" s="299"/>
      <c r="ALI41" s="299"/>
      <c r="ALJ41" s="299"/>
      <c r="ALK41" s="299"/>
      <c r="ALL41" s="299"/>
      <c r="ALM41" s="299"/>
      <c r="ALN41" s="299"/>
      <c r="ALO41" s="299"/>
      <c r="ALP41" s="299"/>
      <c r="ALQ41" s="299"/>
      <c r="ALR41" s="299"/>
      <c r="ALS41" s="299"/>
      <c r="ALT41" s="299"/>
      <c r="ALU41" s="299"/>
      <c r="ALV41" s="299"/>
      <c r="ALW41" s="299"/>
      <c r="ALX41" s="299"/>
      <c r="ALY41" s="299"/>
      <c r="ALZ41" s="299"/>
      <c r="AMA41" s="299"/>
      <c r="AMB41" s="299"/>
      <c r="AMC41" s="299"/>
      <c r="AMD41" s="299"/>
      <c r="AME41" s="299"/>
      <c r="AMF41" s="299"/>
      <c r="AMG41" s="299"/>
      <c r="AMH41" s="299"/>
      <c r="AMI41" s="299"/>
      <c r="AMJ41" s="299"/>
      <c r="AMK41" s="299"/>
      <c r="AML41" s="299"/>
      <c r="AMM41" s="299"/>
      <c r="AMN41" s="299"/>
      <c r="AMO41" s="299"/>
      <c r="AMP41" s="299"/>
      <c r="AMQ41" s="299"/>
      <c r="AMR41" s="299"/>
      <c r="AMS41" s="299"/>
      <c r="AMT41" s="299"/>
      <c r="AMU41" s="299"/>
      <c r="AMV41" s="299"/>
      <c r="AMW41" s="299"/>
      <c r="AMX41" s="299"/>
      <c r="AMY41" s="299"/>
      <c r="AMZ41" s="299"/>
      <c r="ANA41" s="299"/>
      <c r="ANB41" s="299"/>
      <c r="ANC41" s="299"/>
      <c r="AND41" s="299"/>
      <c r="ANE41" s="299"/>
      <c r="ANF41" s="299"/>
      <c r="ANG41" s="299"/>
      <c r="ANH41" s="299"/>
      <c r="ANI41" s="299"/>
      <c r="ANJ41" s="299"/>
      <c r="ANK41" s="299"/>
      <c r="ANL41" s="299"/>
      <c r="ANM41" s="299"/>
      <c r="ANN41" s="299"/>
      <c r="ANO41" s="299"/>
      <c r="ANP41" s="299"/>
      <c r="ANQ41" s="299"/>
      <c r="ANR41" s="299"/>
      <c r="ANS41" s="299"/>
      <c r="ANT41" s="299"/>
      <c r="ANU41" s="299"/>
      <c r="ANV41" s="299"/>
      <c r="ANW41" s="299"/>
      <c r="ANX41" s="299"/>
      <c r="ANY41" s="299"/>
      <c r="ANZ41" s="299"/>
      <c r="AOA41" s="299"/>
      <c r="AOB41" s="299"/>
      <c r="AOC41" s="299"/>
      <c r="AOD41" s="299"/>
      <c r="AOE41" s="299"/>
      <c r="AOF41" s="299"/>
      <c r="AOG41" s="299"/>
      <c r="AOH41" s="299"/>
      <c r="AOI41" s="299"/>
      <c r="AOJ41" s="299"/>
      <c r="AOK41" s="299"/>
      <c r="AOL41" s="299"/>
      <c r="AOM41" s="299"/>
      <c r="AON41" s="299"/>
      <c r="AOO41" s="299"/>
      <c r="AOP41" s="299"/>
      <c r="AOQ41" s="299"/>
      <c r="AOR41" s="299"/>
      <c r="AOS41" s="299"/>
      <c r="AOT41" s="299"/>
      <c r="AOU41" s="299"/>
      <c r="AOV41" s="299"/>
      <c r="AOW41" s="299"/>
      <c r="AOX41" s="299"/>
      <c r="AOY41" s="299"/>
      <c r="AOZ41" s="299"/>
      <c r="APA41" s="299"/>
      <c r="APB41" s="299"/>
      <c r="APC41" s="299"/>
      <c r="APD41" s="299"/>
      <c r="APE41" s="299"/>
      <c r="APF41" s="299"/>
      <c r="APG41" s="299"/>
      <c r="APH41" s="299"/>
      <c r="API41" s="299"/>
      <c r="APJ41" s="299"/>
      <c r="APK41" s="299"/>
      <c r="APL41" s="299"/>
      <c r="APM41" s="299"/>
      <c r="APN41" s="299"/>
      <c r="APO41" s="299"/>
      <c r="APP41" s="299"/>
      <c r="APQ41" s="299"/>
      <c r="APR41" s="299"/>
      <c r="APS41" s="299"/>
      <c r="APT41" s="299"/>
      <c r="APU41" s="299"/>
      <c r="APV41" s="299"/>
      <c r="APW41" s="299"/>
      <c r="APX41" s="299"/>
      <c r="APY41" s="299"/>
      <c r="APZ41" s="299"/>
      <c r="AQA41" s="299"/>
      <c r="AQB41" s="299"/>
      <c r="AQC41" s="299"/>
      <c r="AQD41" s="299"/>
      <c r="AQE41" s="299"/>
      <c r="AQF41" s="299"/>
      <c r="AQG41" s="299"/>
      <c r="AQH41" s="299"/>
      <c r="AQI41" s="299"/>
      <c r="AQJ41" s="299"/>
      <c r="AQK41" s="299"/>
      <c r="AQL41" s="299"/>
      <c r="AQM41" s="299"/>
      <c r="AQN41" s="299"/>
      <c r="AQO41" s="299"/>
      <c r="AQP41" s="299"/>
      <c r="AQQ41" s="299"/>
      <c r="AQR41" s="299"/>
      <c r="AQS41" s="299"/>
      <c r="AQT41" s="299"/>
      <c r="AQU41" s="299"/>
      <c r="AQV41" s="299"/>
      <c r="AQW41" s="299"/>
      <c r="AQX41" s="299"/>
      <c r="AQY41" s="299"/>
      <c r="AQZ41" s="299"/>
      <c r="ARA41" s="299"/>
      <c r="ARB41" s="299"/>
      <c r="ARC41" s="299"/>
      <c r="ARD41" s="299"/>
      <c r="ARE41" s="299"/>
      <c r="ARF41" s="299"/>
      <c r="ARG41" s="299"/>
      <c r="ARH41" s="299"/>
      <c r="ARI41" s="299"/>
      <c r="ARJ41" s="299"/>
      <c r="ARK41" s="299"/>
      <c r="ARL41" s="299"/>
      <c r="ARM41" s="299"/>
      <c r="ARN41" s="299"/>
      <c r="ARO41" s="299"/>
      <c r="ARP41" s="299"/>
      <c r="ARQ41" s="299"/>
      <c r="ARR41" s="299"/>
      <c r="ARS41" s="299"/>
      <c r="ART41" s="299"/>
      <c r="ARU41" s="299"/>
      <c r="ARV41" s="299"/>
      <c r="ARW41" s="299"/>
      <c r="ARX41" s="299"/>
      <c r="ARY41" s="299"/>
      <c r="ARZ41" s="299"/>
      <c r="ASA41" s="299"/>
      <c r="ASB41" s="299"/>
      <c r="ASC41" s="299"/>
      <c r="ASD41" s="299"/>
      <c r="ASE41" s="299"/>
      <c r="ASF41" s="299"/>
      <c r="ASG41" s="299"/>
      <c r="ASH41" s="299"/>
      <c r="ASI41" s="299"/>
      <c r="ASJ41" s="299"/>
      <c r="ASK41" s="299"/>
      <c r="ASL41" s="299"/>
      <c r="ASM41" s="299"/>
      <c r="ASN41" s="299"/>
      <c r="ASO41" s="299"/>
      <c r="ASP41" s="299"/>
      <c r="ASQ41" s="299"/>
      <c r="ASR41" s="299"/>
      <c r="ASS41" s="299"/>
      <c r="AST41" s="299"/>
      <c r="ASU41" s="299"/>
      <c r="ASV41" s="299"/>
      <c r="ASW41" s="299"/>
      <c r="ASX41" s="299"/>
      <c r="ASY41" s="299"/>
      <c r="ASZ41" s="299"/>
      <c r="ATA41" s="299"/>
      <c r="ATB41" s="299"/>
      <c r="ATC41" s="299"/>
      <c r="ATD41" s="299"/>
      <c r="ATE41" s="299"/>
      <c r="ATF41" s="299"/>
      <c r="ATG41" s="299"/>
      <c r="ATH41" s="299"/>
      <c r="ATI41" s="299"/>
      <c r="ATJ41" s="299"/>
      <c r="ATK41" s="299"/>
      <c r="ATL41" s="299"/>
      <c r="ATM41" s="299"/>
      <c r="ATN41" s="299"/>
      <c r="ATO41" s="299"/>
      <c r="ATP41" s="299"/>
      <c r="ATQ41" s="299"/>
      <c r="ATR41" s="299"/>
      <c r="ATS41" s="299"/>
      <c r="ATT41" s="299"/>
      <c r="ATU41" s="299"/>
      <c r="ATV41" s="299"/>
      <c r="ATW41" s="299"/>
      <c r="ATX41" s="299"/>
      <c r="ATY41" s="299"/>
      <c r="ATZ41" s="299"/>
      <c r="AUA41" s="299"/>
      <c r="AUB41" s="299"/>
      <c r="AUC41" s="299"/>
      <c r="AUD41" s="299"/>
      <c r="AUE41" s="299"/>
      <c r="AUF41" s="299"/>
      <c r="AUG41" s="299"/>
      <c r="AUH41" s="299"/>
      <c r="AUI41" s="299"/>
      <c r="AUJ41" s="299"/>
      <c r="AUK41" s="299"/>
      <c r="AUL41" s="299"/>
      <c r="AUM41" s="299"/>
      <c r="AUN41" s="299"/>
      <c r="AUO41" s="299"/>
      <c r="AUP41" s="299"/>
      <c r="AUQ41" s="299"/>
      <c r="AUR41" s="299"/>
      <c r="AUS41" s="299"/>
      <c r="AUT41" s="299"/>
      <c r="AUU41" s="299"/>
      <c r="AUV41" s="299"/>
      <c r="AUW41" s="299"/>
      <c r="AUX41" s="299"/>
      <c r="AUY41" s="299"/>
      <c r="AUZ41" s="299"/>
      <c r="AVA41" s="299"/>
      <c r="AVB41" s="299"/>
      <c r="AVC41" s="299"/>
      <c r="AVD41" s="299"/>
      <c r="AVE41" s="299"/>
      <c r="AVF41" s="299"/>
      <c r="AVG41" s="299"/>
      <c r="AVH41" s="299"/>
      <c r="AVI41" s="299"/>
      <c r="AVJ41" s="299"/>
      <c r="AVK41" s="299"/>
      <c r="AVL41" s="299"/>
      <c r="AVM41" s="299"/>
      <c r="AVN41" s="299"/>
      <c r="AVO41" s="299"/>
      <c r="AVP41" s="299"/>
      <c r="AVQ41" s="299"/>
      <c r="AVR41" s="299"/>
      <c r="AVS41" s="299"/>
      <c r="AVT41" s="299"/>
      <c r="AVU41" s="299"/>
      <c r="AVV41" s="299"/>
      <c r="AVW41" s="299"/>
      <c r="AVX41" s="299"/>
      <c r="AVY41" s="299"/>
      <c r="AVZ41" s="299"/>
      <c r="AWA41" s="299"/>
      <c r="AWB41" s="299"/>
      <c r="AWC41" s="299"/>
      <c r="AWD41" s="299"/>
      <c r="AWE41" s="299"/>
      <c r="AWF41" s="299"/>
      <c r="AWG41" s="299"/>
      <c r="AWH41" s="299"/>
      <c r="AWI41" s="299"/>
      <c r="AWJ41" s="299"/>
      <c r="AWK41" s="299"/>
      <c r="AWL41" s="299"/>
      <c r="AWM41" s="299"/>
      <c r="AWN41" s="299"/>
      <c r="AWO41" s="299"/>
      <c r="AWP41" s="299"/>
      <c r="AWQ41" s="299"/>
      <c r="AWR41" s="299"/>
      <c r="AWS41" s="299"/>
      <c r="AWT41" s="299"/>
      <c r="AWU41" s="299"/>
      <c r="AWV41" s="299"/>
      <c r="AWW41" s="299"/>
      <c r="AWX41" s="299"/>
      <c r="AWY41" s="299"/>
      <c r="AWZ41" s="299"/>
      <c r="AXA41" s="299"/>
      <c r="AXB41" s="299"/>
      <c r="AXC41" s="299"/>
      <c r="AXD41" s="299"/>
      <c r="AXE41" s="299"/>
      <c r="AXF41" s="299"/>
      <c r="AXG41" s="299"/>
      <c r="AXH41" s="299"/>
      <c r="AXI41" s="299"/>
      <c r="AXJ41" s="299"/>
      <c r="AXK41" s="299"/>
      <c r="AXL41" s="299"/>
      <c r="AXM41" s="299"/>
      <c r="AXN41" s="299"/>
      <c r="AXO41" s="299"/>
      <c r="AXP41" s="299"/>
      <c r="AXQ41" s="299"/>
      <c r="AXR41" s="299"/>
      <c r="AXS41" s="299"/>
      <c r="AXT41" s="299"/>
      <c r="AXU41" s="299"/>
      <c r="AXV41" s="299"/>
      <c r="AXW41" s="299"/>
      <c r="AXX41" s="299"/>
      <c r="AXY41" s="299"/>
      <c r="AXZ41" s="299"/>
      <c r="AYA41" s="299"/>
      <c r="AYB41" s="299"/>
      <c r="AYC41" s="299"/>
      <c r="AYD41" s="299"/>
      <c r="AYE41" s="299"/>
      <c r="AYF41" s="299"/>
      <c r="AYG41" s="299"/>
      <c r="AYH41" s="299"/>
      <c r="AYI41" s="299"/>
      <c r="AYJ41" s="299"/>
      <c r="AYK41" s="299"/>
      <c r="AYL41" s="299"/>
      <c r="AYM41" s="299"/>
      <c r="AYN41" s="299"/>
      <c r="AYO41" s="299"/>
      <c r="AYP41" s="299"/>
      <c r="AYQ41" s="299"/>
      <c r="AYR41" s="299"/>
      <c r="AYS41" s="299"/>
      <c r="AYT41" s="299"/>
      <c r="AYU41" s="299"/>
      <c r="AYV41" s="299"/>
      <c r="AYW41" s="299"/>
      <c r="AYX41" s="299"/>
      <c r="AYY41" s="299"/>
      <c r="AYZ41" s="299"/>
      <c r="AZA41" s="299"/>
      <c r="AZB41" s="299"/>
      <c r="AZC41" s="299"/>
      <c r="AZD41" s="299"/>
      <c r="AZE41" s="299"/>
      <c r="AZF41" s="299"/>
      <c r="AZG41" s="299"/>
      <c r="AZH41" s="299"/>
      <c r="AZI41" s="299"/>
      <c r="AZJ41" s="299"/>
      <c r="AZK41" s="299"/>
      <c r="AZL41" s="299"/>
      <c r="AZM41" s="299"/>
      <c r="AZN41" s="299"/>
      <c r="AZO41" s="299"/>
      <c r="AZP41" s="299"/>
      <c r="AZQ41" s="299"/>
      <c r="AZR41" s="299"/>
      <c r="AZS41" s="299"/>
      <c r="AZT41" s="299"/>
      <c r="AZU41" s="299"/>
      <c r="AZV41" s="299"/>
      <c r="AZW41" s="299"/>
      <c r="AZX41" s="299"/>
      <c r="AZY41" s="299"/>
      <c r="AZZ41" s="299"/>
      <c r="BAA41" s="299"/>
      <c r="BAB41" s="299"/>
      <c r="BAC41" s="299"/>
      <c r="BAD41" s="299"/>
      <c r="BAE41" s="299"/>
      <c r="BAF41" s="299"/>
      <c r="BAG41" s="299"/>
      <c r="BAH41" s="299"/>
      <c r="BAI41" s="299"/>
      <c r="BAJ41" s="299"/>
      <c r="BAK41" s="299"/>
      <c r="BAL41" s="299"/>
      <c r="BAM41" s="299"/>
      <c r="BAN41" s="299"/>
      <c r="BAO41" s="299"/>
      <c r="BAP41" s="299"/>
      <c r="BAQ41" s="299"/>
      <c r="BAR41" s="299"/>
      <c r="BAS41" s="299"/>
      <c r="BAT41" s="299"/>
      <c r="BAU41" s="299"/>
      <c r="BAV41" s="299"/>
      <c r="BAW41" s="299"/>
      <c r="BAX41" s="299"/>
      <c r="BAY41" s="299"/>
      <c r="BAZ41" s="299"/>
      <c r="BBA41" s="299"/>
      <c r="BBB41" s="299"/>
      <c r="BBC41" s="299"/>
      <c r="BBD41" s="299"/>
      <c r="BBE41" s="299"/>
      <c r="BBF41" s="299"/>
      <c r="BBG41" s="299"/>
      <c r="BBH41" s="299"/>
      <c r="BBI41" s="299"/>
      <c r="BBJ41" s="299"/>
      <c r="BBK41" s="299"/>
      <c r="BBL41" s="299"/>
      <c r="BBM41" s="299"/>
      <c r="BBN41" s="299"/>
      <c r="BBO41" s="299"/>
      <c r="BBP41" s="299"/>
      <c r="BBQ41" s="299"/>
      <c r="BBR41" s="299"/>
      <c r="BBS41" s="299"/>
      <c r="BBT41" s="299"/>
      <c r="BBU41" s="299"/>
      <c r="BBV41" s="299"/>
      <c r="BBW41" s="299"/>
      <c r="BBX41" s="299"/>
      <c r="BBY41" s="299"/>
      <c r="BBZ41" s="299"/>
      <c r="BCA41" s="299"/>
      <c r="BCB41" s="299"/>
      <c r="BCC41" s="299"/>
      <c r="BCD41" s="299"/>
      <c r="BCE41" s="299"/>
      <c r="BCF41" s="299"/>
      <c r="BCG41" s="299"/>
      <c r="BCH41" s="299"/>
      <c r="BCI41" s="299"/>
      <c r="BCJ41" s="299"/>
      <c r="BCK41" s="299"/>
      <c r="BCL41" s="299"/>
      <c r="BCM41" s="299"/>
      <c r="BCN41" s="299"/>
      <c r="BCO41" s="299"/>
      <c r="BCP41" s="299"/>
      <c r="BCQ41" s="299"/>
      <c r="BCR41" s="299"/>
      <c r="BCS41" s="299"/>
      <c r="BCT41" s="299"/>
      <c r="BCU41" s="299"/>
      <c r="BCV41" s="299"/>
      <c r="BCW41" s="299"/>
      <c r="BCX41" s="299"/>
      <c r="BCY41" s="299"/>
      <c r="BCZ41" s="299"/>
      <c r="BDA41" s="299"/>
      <c r="BDB41" s="299"/>
      <c r="BDC41" s="299"/>
      <c r="BDD41" s="299"/>
      <c r="BDE41" s="299"/>
      <c r="BDF41" s="299"/>
      <c r="BDG41" s="299"/>
      <c r="BDH41" s="299"/>
      <c r="BDI41" s="299"/>
      <c r="BDJ41" s="299"/>
      <c r="BDK41" s="299"/>
      <c r="BDL41" s="299"/>
      <c r="BDM41" s="299"/>
      <c r="BDN41" s="299"/>
      <c r="BDO41" s="299"/>
      <c r="BDP41" s="299"/>
      <c r="BDQ41" s="299"/>
      <c r="BDR41" s="299"/>
      <c r="BDS41" s="299"/>
      <c r="BDT41" s="299"/>
      <c r="BDU41" s="299"/>
      <c r="BDV41" s="299"/>
      <c r="BDW41" s="299"/>
      <c r="BDX41" s="299"/>
      <c r="BDY41" s="299"/>
      <c r="BDZ41" s="299"/>
      <c r="BEA41" s="299"/>
      <c r="BEB41" s="299"/>
      <c r="BEC41" s="299"/>
      <c r="BED41" s="299"/>
      <c r="BEE41" s="299"/>
      <c r="BEF41" s="299"/>
      <c r="BEG41" s="299"/>
      <c r="BEH41" s="299"/>
      <c r="BEI41" s="299"/>
      <c r="BEJ41" s="299"/>
      <c r="BEK41" s="299"/>
      <c r="BEL41" s="299"/>
      <c r="BEM41" s="299"/>
      <c r="BEN41" s="299"/>
      <c r="BEO41" s="299"/>
      <c r="BEP41" s="299"/>
      <c r="BEQ41" s="299"/>
      <c r="BER41" s="299"/>
      <c r="BES41" s="299"/>
      <c r="BET41" s="299"/>
      <c r="BEU41" s="299"/>
      <c r="BEV41" s="299"/>
      <c r="BEW41" s="299"/>
      <c r="BEX41" s="299"/>
      <c r="BEY41" s="299"/>
      <c r="BEZ41" s="299"/>
      <c r="BFA41" s="299"/>
      <c r="BFB41" s="299"/>
      <c r="BFC41" s="299"/>
      <c r="BFD41" s="299"/>
      <c r="BFE41" s="299"/>
      <c r="BFF41" s="299"/>
      <c r="BFG41" s="299"/>
      <c r="BFH41" s="299"/>
      <c r="BFI41" s="299"/>
      <c r="BFJ41" s="299"/>
      <c r="BFK41" s="299"/>
      <c r="BFL41" s="299"/>
      <c r="BFM41" s="299"/>
      <c r="BFN41" s="299"/>
      <c r="BFO41" s="299"/>
      <c r="BFP41" s="299"/>
      <c r="BFQ41" s="299"/>
      <c r="BFR41" s="299"/>
      <c r="BFS41" s="299"/>
      <c r="BFT41" s="299"/>
      <c r="BFU41" s="299"/>
      <c r="BFV41" s="299"/>
      <c r="BFW41" s="299"/>
      <c r="BFX41" s="299"/>
      <c r="BFY41" s="299"/>
      <c r="BFZ41" s="299"/>
      <c r="BGA41" s="299"/>
      <c r="BGB41" s="299"/>
      <c r="BGC41" s="299"/>
      <c r="BGD41" s="299"/>
      <c r="BGE41" s="299"/>
      <c r="BGF41" s="299"/>
      <c r="BGG41" s="299"/>
      <c r="BGH41" s="299"/>
      <c r="BGI41" s="299"/>
      <c r="BGJ41" s="299"/>
      <c r="BGK41" s="299"/>
      <c r="BGL41" s="299"/>
      <c r="BGM41" s="299"/>
      <c r="BGN41" s="299"/>
      <c r="BGO41" s="299"/>
      <c r="BGP41" s="299"/>
      <c r="BGQ41" s="299"/>
      <c r="BGR41" s="299"/>
      <c r="BGS41" s="299"/>
      <c r="BGT41" s="299"/>
      <c r="BGU41" s="299"/>
      <c r="BGV41" s="299"/>
      <c r="BGW41" s="299"/>
      <c r="BGX41" s="299"/>
      <c r="BGY41" s="299"/>
      <c r="BGZ41" s="299"/>
      <c r="BHA41" s="299"/>
      <c r="BHB41" s="299"/>
      <c r="BHC41" s="299"/>
      <c r="BHD41" s="299"/>
      <c r="BHE41" s="299"/>
      <c r="BHF41" s="299"/>
      <c r="BHG41" s="299"/>
      <c r="BHH41" s="299"/>
      <c r="BHI41" s="299"/>
      <c r="BHJ41" s="299"/>
      <c r="BHK41" s="299"/>
      <c r="BHL41" s="299"/>
      <c r="BHM41" s="299"/>
      <c r="BHN41" s="299"/>
      <c r="BHO41" s="299"/>
      <c r="BHP41" s="299"/>
      <c r="BHQ41" s="299"/>
      <c r="BHR41" s="299"/>
      <c r="BHS41" s="299"/>
      <c r="BHT41" s="299"/>
      <c r="BHU41" s="299"/>
      <c r="BHV41" s="299"/>
      <c r="BHW41" s="299"/>
      <c r="BHX41" s="299"/>
      <c r="BHY41" s="299"/>
      <c r="BHZ41" s="299"/>
      <c r="BIA41" s="299"/>
      <c r="BIB41" s="299"/>
      <c r="BIC41" s="299"/>
      <c r="BID41" s="299"/>
      <c r="BIE41" s="299"/>
      <c r="BIF41" s="299"/>
      <c r="BIG41" s="299"/>
      <c r="BIH41" s="299"/>
      <c r="BII41" s="299"/>
      <c r="BIJ41" s="299"/>
      <c r="BIK41" s="299"/>
      <c r="BIL41" s="299"/>
      <c r="BIM41" s="299"/>
      <c r="BIN41" s="299"/>
      <c r="BIO41" s="299"/>
      <c r="BIP41" s="299"/>
      <c r="BIQ41" s="299"/>
      <c r="BIR41" s="299"/>
      <c r="BIS41" s="299"/>
      <c r="BIT41" s="299"/>
      <c r="BIU41" s="299"/>
      <c r="BIV41" s="299"/>
      <c r="BIW41" s="299"/>
      <c r="BIX41" s="299"/>
      <c r="BIY41" s="299"/>
      <c r="BIZ41" s="299"/>
      <c r="BJA41" s="299"/>
      <c r="BJB41" s="299"/>
      <c r="BJC41" s="299"/>
      <c r="BJD41" s="299"/>
      <c r="BJE41" s="299"/>
      <c r="BJF41" s="299"/>
      <c r="BJG41" s="299"/>
      <c r="BJH41" s="299"/>
      <c r="BJI41" s="299"/>
      <c r="BJJ41" s="299"/>
      <c r="BJK41" s="299"/>
      <c r="BJL41" s="299"/>
      <c r="BJM41" s="299"/>
      <c r="BJN41" s="299"/>
      <c r="BJO41" s="299"/>
      <c r="BJP41" s="299"/>
      <c r="BJQ41" s="299"/>
      <c r="BJR41" s="299"/>
      <c r="BJS41" s="299"/>
      <c r="BJT41" s="299"/>
      <c r="BJU41" s="299"/>
      <c r="BJV41" s="299"/>
      <c r="BJW41" s="299"/>
      <c r="BJX41" s="299"/>
      <c r="BJY41" s="299"/>
      <c r="BJZ41" s="299"/>
      <c r="BKA41" s="299"/>
      <c r="BKB41" s="299"/>
      <c r="BKC41" s="299"/>
      <c r="BKD41" s="299"/>
      <c r="BKE41" s="299"/>
      <c r="BKF41" s="299"/>
      <c r="BKG41" s="299"/>
      <c r="BKH41" s="299"/>
      <c r="BKI41" s="299"/>
      <c r="BKJ41" s="299"/>
      <c r="BKK41" s="299"/>
      <c r="BKL41" s="299"/>
      <c r="BKM41" s="299"/>
      <c r="BKN41" s="299"/>
      <c r="BKO41" s="299"/>
      <c r="BKP41" s="299"/>
      <c r="BKQ41" s="299"/>
      <c r="BKR41" s="299"/>
      <c r="BKS41" s="299"/>
      <c r="BKT41" s="299"/>
      <c r="BKU41" s="299"/>
      <c r="BKV41" s="299"/>
      <c r="BKW41" s="299"/>
      <c r="BKX41" s="299"/>
      <c r="BKY41" s="299"/>
      <c r="BKZ41" s="299"/>
      <c r="BLA41" s="299"/>
      <c r="BLB41" s="299"/>
      <c r="BLC41" s="299"/>
      <c r="BLD41" s="299"/>
      <c r="BLE41" s="299"/>
      <c r="BLF41" s="299"/>
      <c r="BLG41" s="299"/>
      <c r="BLH41" s="299"/>
      <c r="BLI41" s="299"/>
      <c r="BLJ41" s="299"/>
      <c r="BLK41" s="299"/>
      <c r="BLL41" s="299"/>
      <c r="BLM41" s="299"/>
      <c r="BLN41" s="299"/>
      <c r="BLO41" s="299"/>
      <c r="BLP41" s="299"/>
      <c r="BLQ41" s="299"/>
      <c r="BLR41" s="299"/>
      <c r="BLS41" s="299"/>
      <c r="BLT41" s="299"/>
      <c r="BLU41" s="299"/>
      <c r="BLV41" s="299"/>
      <c r="BLW41" s="299"/>
      <c r="BLX41" s="299"/>
      <c r="BLY41" s="299"/>
      <c r="BLZ41" s="299"/>
      <c r="BMA41" s="299"/>
      <c r="BMB41" s="299"/>
      <c r="BMC41" s="299"/>
      <c r="BMD41" s="299"/>
      <c r="BME41" s="299"/>
      <c r="BMF41" s="299"/>
      <c r="BMG41" s="299"/>
      <c r="BMH41" s="299"/>
      <c r="BMI41" s="299"/>
      <c r="BMJ41" s="299"/>
      <c r="BMK41" s="299"/>
      <c r="BML41" s="299"/>
      <c r="BMM41" s="299"/>
      <c r="BMN41" s="299"/>
      <c r="BMO41" s="299"/>
      <c r="BMP41" s="299"/>
      <c r="BMQ41" s="299"/>
      <c r="BMR41" s="299"/>
      <c r="BMS41" s="299"/>
      <c r="BMT41" s="299"/>
      <c r="BMU41" s="299"/>
      <c r="BMV41" s="299"/>
      <c r="BMW41" s="299"/>
      <c r="BMX41" s="299"/>
      <c r="BMY41" s="299"/>
      <c r="BMZ41" s="299"/>
      <c r="BNA41" s="299"/>
      <c r="BNB41" s="299"/>
      <c r="BNC41" s="299"/>
      <c r="BND41" s="299"/>
      <c r="BNE41" s="299"/>
      <c r="BNF41" s="299"/>
      <c r="BNG41" s="299"/>
      <c r="BNH41" s="299"/>
      <c r="BNI41" s="299"/>
      <c r="BNJ41" s="299"/>
      <c r="BNK41" s="299"/>
      <c r="BNL41" s="299"/>
      <c r="BNM41" s="299"/>
      <c r="BNN41" s="299"/>
      <c r="BNO41" s="299"/>
      <c r="BNP41" s="299"/>
      <c r="BNQ41" s="299"/>
      <c r="BNR41" s="299"/>
      <c r="BNS41" s="299"/>
      <c r="BNT41" s="299"/>
      <c r="BNU41" s="299"/>
      <c r="BNV41" s="299"/>
      <c r="BNW41" s="299"/>
      <c r="BNX41" s="299"/>
      <c r="BNY41" s="299"/>
      <c r="BNZ41" s="299"/>
      <c r="BOA41" s="299"/>
      <c r="BOB41" s="299"/>
      <c r="BOC41" s="299"/>
      <c r="BOD41" s="299"/>
      <c r="BOE41" s="299"/>
      <c r="BOF41" s="299"/>
      <c r="BOG41" s="299"/>
      <c r="BOH41" s="299"/>
      <c r="BOI41" s="299"/>
      <c r="BOJ41" s="299"/>
      <c r="BOK41" s="299"/>
      <c r="BOL41" s="299"/>
      <c r="BOM41" s="299"/>
      <c r="BON41" s="299"/>
      <c r="BOO41" s="299"/>
      <c r="BOP41" s="299"/>
      <c r="BOQ41" s="299"/>
      <c r="BOR41" s="299"/>
      <c r="BOS41" s="299"/>
      <c r="BOT41" s="299"/>
      <c r="BOU41" s="299"/>
      <c r="BOV41" s="299"/>
      <c r="BOW41" s="299"/>
      <c r="BOX41" s="299"/>
      <c r="BOY41" s="299"/>
      <c r="BOZ41" s="299"/>
      <c r="BPA41" s="299"/>
      <c r="BPB41" s="299"/>
      <c r="BPC41" s="299"/>
      <c r="BPD41" s="299"/>
      <c r="BPE41" s="299"/>
      <c r="BPF41" s="299"/>
      <c r="BPG41" s="299"/>
      <c r="BPH41" s="299"/>
      <c r="BPI41" s="299"/>
      <c r="BPJ41" s="299"/>
      <c r="BPK41" s="299"/>
      <c r="BPL41" s="299"/>
      <c r="BPM41" s="299"/>
      <c r="BPN41" s="299"/>
      <c r="BPO41" s="299"/>
      <c r="BPP41" s="299"/>
      <c r="BPQ41" s="299"/>
      <c r="BPR41" s="299"/>
      <c r="BPS41" s="299"/>
      <c r="BPT41" s="299"/>
      <c r="BPU41" s="299"/>
      <c r="BPV41" s="299"/>
      <c r="BPW41" s="299"/>
      <c r="BPX41" s="299"/>
      <c r="BPY41" s="299"/>
      <c r="BPZ41" s="299"/>
      <c r="BQA41" s="299"/>
      <c r="BQB41" s="299"/>
      <c r="BQC41" s="299"/>
      <c r="BQD41" s="299"/>
      <c r="BQE41" s="299"/>
      <c r="BQF41" s="299"/>
      <c r="BQG41" s="299"/>
      <c r="BQH41" s="299"/>
      <c r="BQI41" s="299"/>
      <c r="BQJ41" s="299"/>
      <c r="BQK41" s="299"/>
      <c r="BQL41" s="299"/>
      <c r="BQM41" s="299"/>
      <c r="BQN41" s="299"/>
      <c r="BQO41" s="299"/>
      <c r="BQP41" s="299"/>
      <c r="BQQ41" s="299"/>
      <c r="BQR41" s="299"/>
      <c r="BQS41" s="299"/>
      <c r="BQT41" s="299"/>
      <c r="BQU41" s="299"/>
      <c r="BQV41" s="299"/>
      <c r="BQW41" s="299"/>
      <c r="BQX41" s="299"/>
      <c r="BQY41" s="299"/>
      <c r="BQZ41" s="299"/>
      <c r="BRA41" s="299"/>
      <c r="BRB41" s="299"/>
      <c r="BRC41" s="299"/>
      <c r="BRD41" s="299"/>
      <c r="BRE41" s="299"/>
      <c r="BRF41" s="299"/>
      <c r="BRG41" s="299"/>
      <c r="BRH41" s="299"/>
      <c r="BRI41" s="299"/>
      <c r="BRJ41" s="299"/>
      <c r="BRK41" s="299"/>
      <c r="BRL41" s="299"/>
      <c r="BRM41" s="299"/>
      <c r="BRN41" s="299"/>
      <c r="BRO41" s="299"/>
      <c r="BRP41" s="299"/>
      <c r="BRQ41" s="299"/>
      <c r="BRR41" s="299"/>
      <c r="BRS41" s="299"/>
      <c r="BRT41" s="299"/>
      <c r="BRU41" s="299"/>
      <c r="BRV41" s="299"/>
      <c r="BRW41" s="299"/>
      <c r="BRX41" s="299"/>
      <c r="BRY41" s="299"/>
      <c r="BRZ41" s="299"/>
      <c r="BSA41" s="299"/>
      <c r="BSB41" s="299"/>
      <c r="BSC41" s="299"/>
      <c r="BSD41" s="299"/>
      <c r="BSE41" s="299"/>
      <c r="BSF41" s="299"/>
      <c r="BSG41" s="299"/>
      <c r="BSH41" s="299"/>
      <c r="BSI41" s="299"/>
      <c r="BSJ41" s="299"/>
      <c r="BSK41" s="299"/>
      <c r="BSL41" s="299"/>
      <c r="BSM41" s="299"/>
      <c r="BSN41" s="299"/>
      <c r="BSO41" s="299"/>
      <c r="BSP41" s="299"/>
      <c r="BSQ41" s="299"/>
      <c r="BSR41" s="299"/>
      <c r="BSS41" s="299"/>
      <c r="BST41" s="299"/>
      <c r="BSU41" s="299"/>
      <c r="BSV41" s="299"/>
      <c r="BSW41" s="299"/>
      <c r="BSX41" s="299"/>
      <c r="BSY41" s="299"/>
      <c r="BSZ41" s="299"/>
      <c r="BTA41" s="299"/>
      <c r="BTB41" s="299"/>
      <c r="BTC41" s="299"/>
      <c r="BTD41" s="299"/>
      <c r="BTE41" s="299"/>
      <c r="BTF41" s="299"/>
      <c r="BTG41" s="299"/>
      <c r="BTH41" s="299"/>
      <c r="BTI41" s="299"/>
      <c r="BTJ41" s="299"/>
      <c r="BTK41" s="299"/>
      <c r="BTL41" s="299"/>
      <c r="BTM41" s="299"/>
      <c r="BTN41" s="299"/>
      <c r="BTO41" s="299"/>
      <c r="BTP41" s="299"/>
      <c r="BTQ41" s="299"/>
      <c r="BTR41" s="299"/>
      <c r="BTS41" s="299"/>
      <c r="BTT41" s="299"/>
      <c r="BTU41" s="299"/>
      <c r="BTV41" s="299"/>
      <c r="BTW41" s="299"/>
      <c r="BTX41" s="299"/>
      <c r="BTY41" s="299"/>
      <c r="BTZ41" s="299"/>
      <c r="BUA41" s="299"/>
      <c r="BUB41" s="299"/>
      <c r="BUC41" s="299"/>
      <c r="BUD41" s="299"/>
      <c r="BUE41" s="299"/>
      <c r="BUF41" s="299"/>
      <c r="BUG41" s="299"/>
      <c r="BUH41" s="299"/>
      <c r="BUI41" s="299"/>
      <c r="BUJ41" s="299"/>
      <c r="BUK41" s="299"/>
      <c r="BUL41" s="299"/>
      <c r="BUM41" s="299"/>
      <c r="BUN41" s="299"/>
      <c r="BUO41" s="299"/>
      <c r="BUP41" s="299"/>
      <c r="BUQ41" s="299"/>
      <c r="BUR41" s="299"/>
      <c r="BUS41" s="299"/>
      <c r="BUT41" s="299"/>
      <c r="BUU41" s="299"/>
      <c r="BUV41" s="299"/>
      <c r="BUW41" s="299"/>
      <c r="BUX41" s="299"/>
      <c r="BUY41" s="299"/>
      <c r="BUZ41" s="299"/>
      <c r="BVA41" s="299"/>
      <c r="BVB41" s="299"/>
      <c r="BVC41" s="299"/>
      <c r="BVD41" s="299"/>
      <c r="BVE41" s="299"/>
      <c r="BVF41" s="299"/>
      <c r="BVG41" s="299"/>
      <c r="BVH41" s="299"/>
      <c r="BVI41" s="299"/>
      <c r="BVJ41" s="299"/>
      <c r="BVK41" s="299"/>
      <c r="BVL41" s="299"/>
      <c r="BVM41" s="299"/>
      <c r="BVN41" s="299"/>
      <c r="BVO41" s="299"/>
      <c r="BVP41" s="299"/>
      <c r="BVQ41" s="299"/>
      <c r="BVR41" s="299"/>
      <c r="BVS41" s="299"/>
      <c r="BVT41" s="299"/>
      <c r="BVU41" s="299"/>
      <c r="BVV41" s="299"/>
      <c r="BVW41" s="299"/>
      <c r="BVX41" s="299"/>
      <c r="BVY41" s="299"/>
      <c r="BVZ41" s="299"/>
      <c r="BWA41" s="299"/>
      <c r="BWB41" s="299"/>
      <c r="BWC41" s="299"/>
      <c r="BWD41" s="299"/>
      <c r="BWE41" s="299"/>
      <c r="BWF41" s="299"/>
      <c r="BWG41" s="299"/>
      <c r="BWH41" s="299"/>
      <c r="BWI41" s="299"/>
      <c r="BWJ41" s="299"/>
      <c r="BWK41" s="299"/>
      <c r="BWL41" s="299"/>
      <c r="BWM41" s="299"/>
      <c r="BWN41" s="299"/>
      <c r="BWO41" s="299"/>
      <c r="BWP41" s="299"/>
      <c r="BWQ41" s="299"/>
      <c r="BWR41" s="299"/>
      <c r="BWS41" s="299"/>
      <c r="BWT41" s="299"/>
      <c r="BWU41" s="299"/>
      <c r="BWV41" s="299"/>
      <c r="BWW41" s="299"/>
      <c r="BWX41" s="299"/>
      <c r="BWY41" s="299"/>
      <c r="BWZ41" s="299"/>
      <c r="BXA41" s="299"/>
      <c r="BXB41" s="299"/>
      <c r="BXC41" s="299"/>
      <c r="BXD41" s="299"/>
      <c r="BXE41" s="299"/>
      <c r="BXF41" s="299"/>
      <c r="BXG41" s="299"/>
      <c r="BXH41" s="299"/>
      <c r="BXI41" s="299"/>
      <c r="BXJ41" s="299"/>
      <c r="BXK41" s="299"/>
      <c r="BXL41" s="299"/>
      <c r="BXM41" s="299"/>
      <c r="BXN41" s="299"/>
      <c r="BXO41" s="299"/>
      <c r="BXP41" s="299"/>
      <c r="BXQ41" s="299"/>
      <c r="BXR41" s="299"/>
      <c r="BXS41" s="299"/>
      <c r="BXT41" s="299"/>
      <c r="BXU41" s="299"/>
      <c r="BXV41" s="299"/>
      <c r="BXW41" s="299"/>
      <c r="BXX41" s="299"/>
      <c r="BXY41" s="299"/>
      <c r="BXZ41" s="299"/>
      <c r="BYA41" s="299"/>
      <c r="BYB41" s="299"/>
      <c r="BYC41" s="299"/>
      <c r="BYD41" s="299"/>
      <c r="BYE41" s="299"/>
      <c r="BYF41" s="299"/>
      <c r="BYG41" s="299"/>
      <c r="BYH41" s="299"/>
      <c r="BYI41" s="299"/>
      <c r="BYJ41" s="299"/>
      <c r="BYK41" s="299"/>
      <c r="BYL41" s="299"/>
      <c r="BYM41" s="299"/>
      <c r="BYN41" s="299"/>
      <c r="BYO41" s="299"/>
      <c r="BYP41" s="299"/>
      <c r="BYQ41" s="299"/>
      <c r="BYR41" s="299"/>
      <c r="BYS41" s="299"/>
      <c r="BYT41" s="299"/>
      <c r="BYU41" s="299"/>
      <c r="BYV41" s="299"/>
      <c r="BYW41" s="299"/>
      <c r="BYX41" s="299"/>
      <c r="BYY41" s="299"/>
      <c r="BYZ41" s="299"/>
      <c r="BZA41" s="299"/>
      <c r="BZB41" s="299"/>
      <c r="BZC41" s="299"/>
      <c r="BZD41" s="299"/>
      <c r="BZE41" s="299"/>
      <c r="BZF41" s="299"/>
      <c r="BZG41" s="299"/>
      <c r="BZH41" s="299"/>
      <c r="BZI41" s="299"/>
      <c r="BZJ41" s="299"/>
      <c r="BZK41" s="299"/>
      <c r="BZL41" s="299"/>
      <c r="BZM41" s="299"/>
      <c r="BZN41" s="299"/>
      <c r="BZO41" s="299"/>
      <c r="BZP41" s="299"/>
      <c r="BZQ41" s="299"/>
      <c r="BZR41" s="299"/>
      <c r="BZS41" s="299"/>
      <c r="BZT41" s="299"/>
      <c r="BZU41" s="299"/>
      <c r="BZV41" s="299"/>
      <c r="BZW41" s="299"/>
      <c r="BZX41" s="299"/>
      <c r="BZY41" s="299"/>
      <c r="BZZ41" s="299"/>
      <c r="CAA41" s="299"/>
      <c r="CAB41" s="299"/>
      <c r="CAC41" s="299"/>
      <c r="CAD41" s="299"/>
      <c r="CAE41" s="299"/>
      <c r="CAF41" s="299"/>
      <c r="CAG41" s="299"/>
      <c r="CAH41" s="299"/>
      <c r="CAI41" s="299"/>
      <c r="CAJ41" s="299"/>
      <c r="CAK41" s="299"/>
      <c r="CAL41" s="299"/>
      <c r="CAM41" s="299"/>
      <c r="CAN41" s="299"/>
      <c r="CAO41" s="299"/>
      <c r="CAP41" s="299"/>
      <c r="CAQ41" s="299"/>
      <c r="CAR41" s="299"/>
      <c r="CAS41" s="299"/>
      <c r="CAT41" s="299"/>
      <c r="CAU41" s="299"/>
      <c r="CAV41" s="299"/>
      <c r="CAW41" s="299"/>
      <c r="CAX41" s="299"/>
      <c r="CAY41" s="299"/>
      <c r="CAZ41" s="299"/>
      <c r="CBA41" s="299"/>
      <c r="CBB41" s="299"/>
      <c r="CBC41" s="299"/>
      <c r="CBD41" s="299"/>
      <c r="CBE41" s="299"/>
      <c r="CBF41" s="299"/>
      <c r="CBG41" s="299"/>
      <c r="CBH41" s="299"/>
      <c r="CBI41" s="299"/>
      <c r="CBJ41" s="299"/>
      <c r="CBK41" s="299"/>
      <c r="CBL41" s="299"/>
      <c r="CBM41" s="299"/>
      <c r="CBN41" s="299"/>
      <c r="CBO41" s="299"/>
      <c r="CBP41" s="299"/>
      <c r="CBQ41" s="299"/>
      <c r="CBR41" s="299"/>
      <c r="CBS41" s="299"/>
      <c r="CBT41" s="299"/>
      <c r="CBU41" s="299"/>
      <c r="CBV41" s="299"/>
      <c r="CBW41" s="299"/>
      <c r="CBX41" s="299"/>
      <c r="CBY41" s="299"/>
      <c r="CBZ41" s="299"/>
      <c r="CCA41" s="299"/>
      <c r="CCB41" s="299"/>
      <c r="CCC41" s="299"/>
      <c r="CCD41" s="299"/>
      <c r="CCE41" s="299"/>
      <c r="CCF41" s="299"/>
      <c r="CCG41" s="299"/>
      <c r="CCH41" s="299"/>
      <c r="CCI41" s="299"/>
      <c r="CCJ41" s="299"/>
      <c r="CCK41" s="299"/>
      <c r="CCL41" s="299"/>
      <c r="CCM41" s="299"/>
      <c r="CCN41" s="299"/>
      <c r="CCO41" s="299"/>
      <c r="CCP41" s="299"/>
      <c r="CCQ41" s="299"/>
      <c r="CCR41" s="299"/>
      <c r="CCS41" s="299"/>
      <c r="CCT41" s="299"/>
      <c r="CCU41" s="299"/>
      <c r="CCV41" s="299"/>
      <c r="CCW41" s="299"/>
      <c r="CCX41" s="299"/>
      <c r="CCY41" s="299"/>
      <c r="CCZ41" s="299"/>
      <c r="CDA41" s="299"/>
      <c r="CDB41" s="299"/>
      <c r="CDC41" s="299"/>
      <c r="CDD41" s="299"/>
      <c r="CDE41" s="299"/>
      <c r="CDF41" s="299"/>
      <c r="CDG41" s="299"/>
      <c r="CDH41" s="299"/>
      <c r="CDI41" s="299"/>
      <c r="CDJ41" s="299"/>
      <c r="CDK41" s="299"/>
      <c r="CDL41" s="299"/>
      <c r="CDM41" s="299"/>
      <c r="CDN41" s="299"/>
      <c r="CDO41" s="299"/>
      <c r="CDP41" s="299"/>
      <c r="CDQ41" s="299"/>
      <c r="CDR41" s="299"/>
      <c r="CDS41" s="299"/>
      <c r="CDT41" s="299"/>
      <c r="CDU41" s="299"/>
      <c r="CDV41" s="299"/>
      <c r="CDW41" s="299"/>
      <c r="CDX41" s="299"/>
      <c r="CDY41" s="299"/>
      <c r="CDZ41" s="299"/>
      <c r="CEA41" s="299"/>
      <c r="CEB41" s="299"/>
      <c r="CEC41" s="299"/>
      <c r="CED41" s="299"/>
      <c r="CEE41" s="299"/>
      <c r="CEF41" s="299"/>
      <c r="CEG41" s="299"/>
      <c r="CEH41" s="299"/>
      <c r="CEI41" s="299"/>
      <c r="CEJ41" s="299"/>
      <c r="CEK41" s="299"/>
      <c r="CEL41" s="299"/>
      <c r="CEM41" s="299"/>
      <c r="CEN41" s="299"/>
      <c r="CEO41" s="299"/>
      <c r="CEP41" s="299"/>
      <c r="CEQ41" s="299"/>
      <c r="CER41" s="299"/>
      <c r="CES41" s="299"/>
      <c r="CET41" s="299"/>
      <c r="CEU41" s="299"/>
      <c r="CEV41" s="299"/>
      <c r="CEW41" s="299"/>
      <c r="CEX41" s="299"/>
      <c r="CEY41" s="299"/>
      <c r="CEZ41" s="299"/>
      <c r="CFA41" s="299"/>
      <c r="CFB41" s="299"/>
      <c r="CFC41" s="299"/>
      <c r="CFD41" s="299"/>
      <c r="CFE41" s="299"/>
      <c r="CFF41" s="299"/>
      <c r="CFG41" s="299"/>
      <c r="CFH41" s="299"/>
      <c r="CFI41" s="299"/>
      <c r="CFJ41" s="299"/>
      <c r="CFK41" s="299"/>
      <c r="CFL41" s="299"/>
      <c r="CFM41" s="299"/>
      <c r="CFN41" s="299"/>
      <c r="CFO41" s="299"/>
      <c r="CFP41" s="299"/>
      <c r="CFQ41" s="299"/>
      <c r="CFR41" s="299"/>
      <c r="CFS41" s="299"/>
      <c r="CFT41" s="299"/>
      <c r="CFU41" s="299"/>
      <c r="CFV41" s="299"/>
      <c r="CFW41" s="299"/>
      <c r="CFX41" s="299"/>
      <c r="CFY41" s="299"/>
      <c r="CFZ41" s="299"/>
      <c r="CGA41" s="299"/>
      <c r="CGB41" s="299"/>
      <c r="CGC41" s="299"/>
      <c r="CGD41" s="299"/>
      <c r="CGE41" s="299"/>
      <c r="CGF41" s="299"/>
      <c r="CGG41" s="299"/>
      <c r="CGH41" s="299"/>
      <c r="CGI41" s="299"/>
      <c r="CGJ41" s="299"/>
      <c r="CGK41" s="299"/>
      <c r="CGL41" s="299"/>
      <c r="CGM41" s="299"/>
      <c r="CGN41" s="299"/>
      <c r="CGO41" s="299"/>
      <c r="CGP41" s="299"/>
      <c r="CGQ41" s="299"/>
      <c r="CGR41" s="299"/>
      <c r="CGS41" s="299"/>
      <c r="CGT41" s="299"/>
      <c r="CGU41" s="299"/>
      <c r="CGV41" s="299"/>
      <c r="CGW41" s="299"/>
      <c r="CGX41" s="299"/>
      <c r="CGY41" s="299"/>
      <c r="CGZ41" s="299"/>
      <c r="CHA41" s="299"/>
      <c r="CHB41" s="299"/>
      <c r="CHC41" s="299"/>
      <c r="CHD41" s="299"/>
      <c r="CHE41" s="299"/>
      <c r="CHF41" s="299"/>
      <c r="CHG41" s="299"/>
      <c r="CHH41" s="299"/>
      <c r="CHI41" s="299"/>
      <c r="CHJ41" s="299"/>
      <c r="CHK41" s="299"/>
      <c r="CHL41" s="299"/>
      <c r="CHM41" s="299"/>
      <c r="CHN41" s="299"/>
      <c r="CHO41" s="299"/>
      <c r="CHP41" s="299"/>
      <c r="CHQ41" s="299"/>
      <c r="CHR41" s="299"/>
      <c r="CHS41" s="299"/>
      <c r="CHT41" s="299"/>
      <c r="CHU41" s="299"/>
      <c r="CHV41" s="299"/>
      <c r="CHW41" s="299"/>
      <c r="CHX41" s="299"/>
      <c r="CHY41" s="299"/>
      <c r="CHZ41" s="299"/>
      <c r="CIA41" s="299"/>
      <c r="CIB41" s="299"/>
      <c r="CIC41" s="299"/>
      <c r="CID41" s="299"/>
      <c r="CIE41" s="299"/>
      <c r="CIF41" s="299"/>
      <c r="CIG41" s="299"/>
      <c r="CIH41" s="299"/>
      <c r="CII41" s="299"/>
      <c r="CIJ41" s="299"/>
      <c r="CIK41" s="299"/>
      <c r="CIL41" s="299"/>
      <c r="CIM41" s="299"/>
      <c r="CIN41" s="299"/>
      <c r="CIO41" s="299"/>
      <c r="CIP41" s="299"/>
      <c r="CIQ41" s="299"/>
      <c r="CIR41" s="299"/>
      <c r="CIS41" s="299"/>
      <c r="CIT41" s="299"/>
      <c r="CIU41" s="299"/>
      <c r="CIV41" s="299"/>
      <c r="CIW41" s="299"/>
      <c r="CIX41" s="299"/>
      <c r="CIY41" s="299"/>
      <c r="CIZ41" s="299"/>
      <c r="CJA41" s="299"/>
      <c r="CJB41" s="299"/>
      <c r="CJC41" s="299"/>
      <c r="CJD41" s="299"/>
      <c r="CJE41" s="299"/>
      <c r="CJF41" s="299"/>
      <c r="CJG41" s="299"/>
      <c r="CJH41" s="299"/>
      <c r="CJI41" s="299"/>
      <c r="CJJ41" s="299"/>
      <c r="CJK41" s="299"/>
      <c r="CJL41" s="299"/>
      <c r="CJM41" s="299"/>
      <c r="CJN41" s="299"/>
      <c r="CJO41" s="299"/>
      <c r="CJP41" s="299"/>
      <c r="CJQ41" s="299"/>
      <c r="CJR41" s="299"/>
      <c r="CJS41" s="299"/>
      <c r="CJT41" s="299"/>
      <c r="CJU41" s="299"/>
      <c r="CJV41" s="299"/>
      <c r="CJW41" s="299"/>
      <c r="CJX41" s="299"/>
      <c r="CJY41" s="299"/>
      <c r="CJZ41" s="299"/>
      <c r="CKA41" s="299"/>
      <c r="CKB41" s="299"/>
      <c r="CKC41" s="299"/>
      <c r="CKD41" s="299"/>
      <c r="CKE41" s="299"/>
      <c r="CKF41" s="299"/>
      <c r="CKG41" s="299"/>
      <c r="CKH41" s="299"/>
      <c r="CKI41" s="299"/>
      <c r="CKJ41" s="299"/>
      <c r="CKK41" s="299"/>
      <c r="CKL41" s="299"/>
      <c r="CKM41" s="299"/>
      <c r="CKN41" s="299"/>
      <c r="CKO41" s="299"/>
      <c r="CKP41" s="299"/>
      <c r="CKQ41" s="299"/>
      <c r="CKR41" s="299"/>
      <c r="CKS41" s="299"/>
      <c r="CKT41" s="299"/>
      <c r="CKU41" s="299"/>
      <c r="CKV41" s="299"/>
      <c r="CKW41" s="299"/>
      <c r="CKX41" s="299"/>
      <c r="CKY41" s="299"/>
      <c r="CKZ41" s="299"/>
      <c r="CLA41" s="299"/>
      <c r="CLB41" s="299"/>
      <c r="CLC41" s="299"/>
      <c r="CLD41" s="299"/>
      <c r="CLE41" s="299"/>
      <c r="CLF41" s="299"/>
      <c r="CLG41" s="299"/>
      <c r="CLH41" s="299"/>
      <c r="CLI41" s="299"/>
      <c r="CLJ41" s="299"/>
      <c r="CLK41" s="299"/>
      <c r="CLL41" s="299"/>
      <c r="CLM41" s="299"/>
      <c r="CLN41" s="299"/>
      <c r="CLO41" s="299"/>
      <c r="CLP41" s="299"/>
      <c r="CLQ41" s="299"/>
      <c r="CLR41" s="299"/>
      <c r="CLS41" s="299"/>
      <c r="CLT41" s="299"/>
      <c r="CLU41" s="299"/>
      <c r="CLV41" s="299"/>
      <c r="CLW41" s="299"/>
      <c r="CLX41" s="299"/>
      <c r="CLY41" s="299"/>
      <c r="CLZ41" s="299"/>
      <c r="CMA41" s="299"/>
      <c r="CMB41" s="299"/>
      <c r="CMC41" s="299"/>
      <c r="CMD41" s="299"/>
      <c r="CME41" s="299"/>
      <c r="CMF41" s="299"/>
      <c r="CMG41" s="299"/>
      <c r="CMH41" s="299"/>
      <c r="CMI41" s="299"/>
      <c r="CMJ41" s="299"/>
      <c r="CMK41" s="299"/>
      <c r="CML41" s="299"/>
      <c r="CMM41" s="299"/>
      <c r="CMN41" s="299"/>
      <c r="CMO41" s="299"/>
      <c r="CMP41" s="299"/>
      <c r="CMQ41" s="299"/>
      <c r="CMR41" s="299"/>
      <c r="CMS41" s="299"/>
      <c r="CMT41" s="299"/>
      <c r="CMU41" s="299"/>
      <c r="CMV41" s="299"/>
      <c r="CMW41" s="299"/>
      <c r="CMX41" s="299"/>
      <c r="CMY41" s="299"/>
      <c r="CMZ41" s="299"/>
      <c r="CNA41" s="299"/>
      <c r="CNB41" s="299"/>
      <c r="CNC41" s="299"/>
      <c r="CND41" s="299"/>
      <c r="CNE41" s="299"/>
      <c r="CNF41" s="299"/>
      <c r="CNG41" s="299"/>
      <c r="CNH41" s="299"/>
      <c r="CNI41" s="299"/>
      <c r="CNJ41" s="299"/>
      <c r="CNK41" s="299"/>
      <c r="CNL41" s="299"/>
      <c r="CNM41" s="299"/>
      <c r="CNN41" s="299"/>
      <c r="CNO41" s="299"/>
      <c r="CNP41" s="299"/>
      <c r="CNQ41" s="299"/>
      <c r="CNR41" s="299"/>
      <c r="CNS41" s="299"/>
      <c r="CNT41" s="299"/>
      <c r="CNU41" s="299"/>
      <c r="CNV41" s="299"/>
      <c r="CNW41" s="299"/>
      <c r="CNX41" s="299"/>
      <c r="CNY41" s="299"/>
      <c r="CNZ41" s="299"/>
      <c r="COA41" s="299"/>
      <c r="COB41" s="299"/>
      <c r="COC41" s="299"/>
      <c r="COD41" s="299"/>
      <c r="COE41" s="299"/>
      <c r="COF41" s="299"/>
      <c r="COG41" s="299"/>
      <c r="COH41" s="299"/>
      <c r="COI41" s="299"/>
      <c r="COJ41" s="299"/>
      <c r="COK41" s="299"/>
      <c r="COL41" s="299"/>
      <c r="COM41" s="299"/>
      <c r="CON41" s="299"/>
      <c r="COO41" s="299"/>
      <c r="COP41" s="299"/>
      <c r="COQ41" s="299"/>
      <c r="COR41" s="299"/>
      <c r="COS41" s="299"/>
      <c r="COT41" s="299"/>
      <c r="COU41" s="299"/>
      <c r="COV41" s="299"/>
      <c r="COW41" s="299"/>
      <c r="COX41" s="299"/>
      <c r="COY41" s="299"/>
      <c r="COZ41" s="299"/>
      <c r="CPA41" s="299"/>
      <c r="CPB41" s="299"/>
      <c r="CPC41" s="299"/>
      <c r="CPD41" s="299"/>
      <c r="CPE41" s="299"/>
      <c r="CPF41" s="299"/>
      <c r="CPG41" s="299"/>
      <c r="CPH41" s="299"/>
      <c r="CPI41" s="299"/>
      <c r="CPJ41" s="299"/>
      <c r="CPK41" s="299"/>
      <c r="CPL41" s="299"/>
      <c r="CPM41" s="299"/>
      <c r="CPN41" s="299"/>
      <c r="CPO41" s="299"/>
      <c r="CPP41" s="299"/>
      <c r="CPQ41" s="299"/>
      <c r="CPR41" s="299"/>
      <c r="CPS41" s="299"/>
      <c r="CPT41" s="299"/>
      <c r="CPU41" s="299"/>
      <c r="CPV41" s="299"/>
      <c r="CPW41" s="299"/>
      <c r="CPX41" s="299"/>
      <c r="CPY41" s="299"/>
      <c r="CPZ41" s="299"/>
      <c r="CQA41" s="299"/>
      <c r="CQB41" s="299"/>
      <c r="CQC41" s="299"/>
      <c r="CQD41" s="299"/>
      <c r="CQE41" s="299"/>
      <c r="CQF41" s="299"/>
      <c r="CQG41" s="299"/>
      <c r="CQH41" s="299"/>
      <c r="CQI41" s="299"/>
      <c r="CQJ41" s="299"/>
      <c r="CQK41" s="299"/>
      <c r="CQL41" s="299"/>
      <c r="CQM41" s="299"/>
      <c r="CQN41" s="299"/>
      <c r="CQO41" s="299"/>
      <c r="CQP41" s="299"/>
      <c r="CQQ41" s="299"/>
      <c r="CQR41" s="299"/>
      <c r="CQS41" s="299"/>
      <c r="CQT41" s="299"/>
      <c r="CQU41" s="299"/>
      <c r="CQV41" s="299"/>
      <c r="CQW41" s="299"/>
      <c r="CQX41" s="299"/>
      <c r="CQY41" s="299"/>
      <c r="CQZ41" s="299"/>
      <c r="CRA41" s="299"/>
      <c r="CRB41" s="299"/>
      <c r="CRC41" s="299"/>
      <c r="CRD41" s="299"/>
      <c r="CRE41" s="299"/>
      <c r="CRF41" s="299"/>
      <c r="CRG41" s="299"/>
      <c r="CRH41" s="299"/>
      <c r="CRI41" s="299"/>
      <c r="CRJ41" s="299"/>
      <c r="CRK41" s="299"/>
      <c r="CRL41" s="299"/>
      <c r="CRM41" s="299"/>
      <c r="CRN41" s="299"/>
      <c r="CRO41" s="299"/>
      <c r="CRP41" s="299"/>
      <c r="CRQ41" s="299"/>
      <c r="CRR41" s="299"/>
      <c r="CRS41" s="299"/>
      <c r="CRT41" s="299"/>
      <c r="CRU41" s="299"/>
      <c r="CRV41" s="299"/>
      <c r="CRW41" s="299"/>
      <c r="CRX41" s="299"/>
      <c r="CRY41" s="299"/>
      <c r="CRZ41" s="299"/>
      <c r="CSA41" s="299"/>
      <c r="CSB41" s="299"/>
      <c r="CSC41" s="299"/>
      <c r="CSD41" s="299"/>
      <c r="CSE41" s="299"/>
      <c r="CSF41" s="299"/>
      <c r="CSG41" s="299"/>
      <c r="CSH41" s="299"/>
      <c r="CSI41" s="299"/>
      <c r="CSJ41" s="299"/>
      <c r="CSK41" s="299"/>
      <c r="CSL41" s="299"/>
      <c r="CSM41" s="299"/>
      <c r="CSN41" s="299"/>
      <c r="CSO41" s="299"/>
      <c r="CSP41" s="299"/>
      <c r="CSQ41" s="299"/>
      <c r="CSR41" s="299"/>
      <c r="CSS41" s="299"/>
      <c r="CST41" s="299"/>
      <c r="CSU41" s="299"/>
      <c r="CSV41" s="299"/>
      <c r="CSW41" s="299"/>
      <c r="CSX41" s="299"/>
      <c r="CSY41" s="299"/>
      <c r="CSZ41" s="299"/>
      <c r="CTA41" s="299"/>
      <c r="CTB41" s="299"/>
      <c r="CTC41" s="299"/>
      <c r="CTD41" s="299"/>
      <c r="CTE41" s="299"/>
      <c r="CTF41" s="299"/>
      <c r="CTG41" s="299"/>
      <c r="CTH41" s="299"/>
      <c r="CTI41" s="299"/>
      <c r="CTJ41" s="299"/>
      <c r="CTK41" s="299"/>
      <c r="CTL41" s="299"/>
      <c r="CTM41" s="299"/>
      <c r="CTN41" s="299"/>
      <c r="CTO41" s="299"/>
      <c r="CTP41" s="299"/>
      <c r="CTQ41" s="299"/>
      <c r="CTR41" s="299"/>
      <c r="CTS41" s="299"/>
      <c r="CTT41" s="299"/>
      <c r="CTU41" s="299"/>
      <c r="CTV41" s="299"/>
      <c r="CTW41" s="299"/>
      <c r="CTX41" s="299"/>
      <c r="CTY41" s="299"/>
      <c r="CTZ41" s="299"/>
      <c r="CUA41" s="299"/>
      <c r="CUB41" s="299"/>
      <c r="CUC41" s="299"/>
      <c r="CUD41" s="299"/>
      <c r="CUE41" s="299"/>
      <c r="CUF41" s="299"/>
      <c r="CUG41" s="299"/>
      <c r="CUH41" s="299"/>
      <c r="CUI41" s="299"/>
      <c r="CUJ41" s="299"/>
      <c r="CUK41" s="299"/>
      <c r="CUL41" s="299"/>
      <c r="CUM41" s="299"/>
      <c r="CUN41" s="299"/>
      <c r="CUO41" s="299"/>
      <c r="CUP41" s="299"/>
      <c r="CUQ41" s="299"/>
      <c r="CUR41" s="299"/>
      <c r="CUS41" s="299"/>
      <c r="CUT41" s="299"/>
      <c r="CUU41" s="299"/>
      <c r="CUV41" s="299"/>
      <c r="CUW41" s="299"/>
      <c r="CUX41" s="299"/>
      <c r="CUY41" s="299"/>
      <c r="CUZ41" s="299"/>
      <c r="CVA41" s="299"/>
      <c r="CVB41" s="299"/>
      <c r="CVC41" s="299"/>
      <c r="CVD41" s="299"/>
      <c r="CVE41" s="299"/>
      <c r="CVF41" s="299"/>
      <c r="CVG41" s="299"/>
      <c r="CVH41" s="299"/>
      <c r="CVI41" s="299"/>
      <c r="CVJ41" s="299"/>
      <c r="CVK41" s="299"/>
      <c r="CVL41" s="299"/>
      <c r="CVM41" s="299"/>
      <c r="CVN41" s="299"/>
      <c r="CVO41" s="299"/>
      <c r="CVP41" s="299"/>
      <c r="CVQ41" s="299"/>
      <c r="CVR41" s="299"/>
      <c r="CVS41" s="299"/>
      <c r="CVT41" s="299"/>
      <c r="CVU41" s="299"/>
      <c r="CVV41" s="299"/>
      <c r="CVW41" s="299"/>
      <c r="CVX41" s="299"/>
      <c r="CVY41" s="299"/>
      <c r="CVZ41" s="299"/>
      <c r="CWA41" s="299"/>
      <c r="CWB41" s="299"/>
      <c r="CWC41" s="299"/>
      <c r="CWD41" s="299"/>
      <c r="CWE41" s="299"/>
      <c r="CWF41" s="299"/>
      <c r="CWG41" s="299"/>
      <c r="CWH41" s="299"/>
      <c r="CWI41" s="299"/>
      <c r="CWJ41" s="299"/>
      <c r="CWK41" s="299"/>
      <c r="CWL41" s="299"/>
      <c r="CWM41" s="299"/>
      <c r="CWN41" s="299"/>
      <c r="CWO41" s="299"/>
      <c r="CWP41" s="299"/>
      <c r="CWQ41" s="299"/>
      <c r="CWR41" s="299"/>
      <c r="CWS41" s="299"/>
      <c r="CWT41" s="299"/>
      <c r="CWU41" s="299"/>
      <c r="CWV41" s="299"/>
      <c r="CWW41" s="299"/>
      <c r="CWX41" s="299"/>
      <c r="CWY41" s="299"/>
      <c r="CWZ41" s="299"/>
      <c r="CXA41" s="299"/>
      <c r="CXB41" s="299"/>
      <c r="CXC41" s="299"/>
      <c r="CXD41" s="299"/>
      <c r="CXE41" s="299"/>
      <c r="CXF41" s="299"/>
      <c r="CXG41" s="299"/>
      <c r="CXH41" s="299"/>
      <c r="CXI41" s="299"/>
      <c r="CXJ41" s="299"/>
      <c r="CXK41" s="299"/>
      <c r="CXL41" s="299"/>
      <c r="CXM41" s="299"/>
      <c r="CXN41" s="299"/>
      <c r="CXO41" s="299"/>
      <c r="CXP41" s="299"/>
      <c r="CXQ41" s="299"/>
      <c r="CXR41" s="299"/>
      <c r="CXS41" s="299"/>
      <c r="CXT41" s="299"/>
      <c r="CXU41" s="299"/>
      <c r="CXV41" s="299"/>
      <c r="CXW41" s="299"/>
      <c r="CXX41" s="299"/>
      <c r="CXY41" s="299"/>
      <c r="CXZ41" s="299"/>
      <c r="CYA41" s="299"/>
      <c r="CYB41" s="299"/>
      <c r="CYC41" s="299"/>
      <c r="CYD41" s="299"/>
      <c r="CYE41" s="299"/>
      <c r="CYF41" s="299"/>
      <c r="CYG41" s="299"/>
      <c r="CYH41" s="299"/>
      <c r="CYI41" s="299"/>
      <c r="CYJ41" s="299"/>
      <c r="CYK41" s="299"/>
      <c r="CYL41" s="299"/>
      <c r="CYM41" s="299"/>
      <c r="CYN41" s="299"/>
      <c r="CYO41" s="299"/>
      <c r="CYP41" s="299"/>
      <c r="CYQ41" s="299"/>
      <c r="CYR41" s="299"/>
      <c r="CYS41" s="299"/>
      <c r="CYT41" s="299"/>
      <c r="CYU41" s="299"/>
      <c r="CYV41" s="299"/>
      <c r="CYW41" s="299"/>
      <c r="CYX41" s="299"/>
      <c r="CYY41" s="299"/>
      <c r="CYZ41" s="299"/>
      <c r="CZA41" s="299"/>
      <c r="CZB41" s="299"/>
      <c r="CZC41" s="299"/>
      <c r="CZD41" s="299"/>
      <c r="CZE41" s="299"/>
      <c r="CZF41" s="299"/>
      <c r="CZG41" s="299"/>
      <c r="CZH41" s="299"/>
      <c r="CZI41" s="299"/>
      <c r="CZJ41" s="299"/>
      <c r="CZK41" s="299"/>
      <c r="CZL41" s="299"/>
      <c r="CZM41" s="299"/>
      <c r="CZN41" s="299"/>
      <c r="CZO41" s="299"/>
      <c r="CZP41" s="299"/>
      <c r="CZQ41" s="299"/>
      <c r="CZR41" s="299"/>
      <c r="CZS41" s="299"/>
      <c r="CZT41" s="299"/>
      <c r="CZU41" s="299"/>
      <c r="CZV41" s="299"/>
      <c r="CZW41" s="299"/>
      <c r="CZX41" s="299"/>
      <c r="CZY41" s="299"/>
      <c r="CZZ41" s="299"/>
      <c r="DAA41" s="299"/>
      <c r="DAB41" s="299"/>
      <c r="DAC41" s="299"/>
      <c r="DAD41" s="299"/>
      <c r="DAE41" s="299"/>
      <c r="DAF41" s="299"/>
      <c r="DAG41" s="299"/>
      <c r="DAH41" s="299"/>
      <c r="DAI41" s="299"/>
      <c r="DAJ41" s="299"/>
      <c r="DAK41" s="299"/>
      <c r="DAL41" s="299"/>
      <c r="DAM41" s="299"/>
      <c r="DAN41" s="299"/>
      <c r="DAO41" s="299"/>
      <c r="DAP41" s="299"/>
      <c r="DAQ41" s="299"/>
      <c r="DAR41" s="299"/>
      <c r="DAS41" s="299"/>
      <c r="DAT41" s="299"/>
      <c r="DAU41" s="299"/>
      <c r="DAV41" s="299"/>
      <c r="DAW41" s="299"/>
      <c r="DAX41" s="299"/>
      <c r="DAY41" s="299"/>
      <c r="DAZ41" s="299"/>
      <c r="DBA41" s="299"/>
      <c r="DBB41" s="299"/>
      <c r="DBC41" s="299"/>
      <c r="DBD41" s="299"/>
      <c r="DBE41" s="299"/>
      <c r="DBF41" s="299"/>
      <c r="DBG41" s="299"/>
      <c r="DBH41" s="299"/>
      <c r="DBI41" s="299"/>
      <c r="DBJ41" s="299"/>
      <c r="DBK41" s="299"/>
      <c r="DBL41" s="299"/>
      <c r="DBM41" s="299"/>
      <c r="DBN41" s="299"/>
      <c r="DBO41" s="299"/>
      <c r="DBP41" s="299"/>
      <c r="DBQ41" s="299"/>
      <c r="DBR41" s="299"/>
      <c r="DBS41" s="299"/>
      <c r="DBT41" s="299"/>
      <c r="DBU41" s="299"/>
      <c r="DBV41" s="299"/>
      <c r="DBW41" s="299"/>
      <c r="DBX41" s="299"/>
      <c r="DBY41" s="299"/>
      <c r="DBZ41" s="299"/>
      <c r="DCA41" s="299"/>
      <c r="DCB41" s="299"/>
      <c r="DCC41" s="299"/>
      <c r="DCD41" s="299"/>
      <c r="DCE41" s="299"/>
      <c r="DCF41" s="299"/>
      <c r="DCG41" s="299"/>
      <c r="DCH41" s="299"/>
      <c r="DCI41" s="299"/>
      <c r="DCJ41" s="299"/>
      <c r="DCK41" s="299"/>
      <c r="DCL41" s="299"/>
      <c r="DCM41" s="299"/>
      <c r="DCN41" s="299"/>
      <c r="DCO41" s="299"/>
      <c r="DCP41" s="299"/>
      <c r="DCQ41" s="299"/>
      <c r="DCR41" s="299"/>
      <c r="DCS41" s="299"/>
      <c r="DCT41" s="299"/>
      <c r="DCU41" s="299"/>
      <c r="DCV41" s="299"/>
      <c r="DCW41" s="299"/>
      <c r="DCX41" s="299"/>
      <c r="DCY41" s="299"/>
      <c r="DCZ41" s="299"/>
      <c r="DDA41" s="299"/>
      <c r="DDB41" s="299"/>
      <c r="DDC41" s="299"/>
      <c r="DDD41" s="299"/>
      <c r="DDE41" s="299"/>
      <c r="DDF41" s="299"/>
      <c r="DDG41" s="299"/>
      <c r="DDH41" s="299"/>
      <c r="DDI41" s="299"/>
      <c r="DDJ41" s="299"/>
      <c r="DDK41" s="299"/>
      <c r="DDL41" s="299"/>
      <c r="DDM41" s="299"/>
      <c r="DDN41" s="299"/>
      <c r="DDO41" s="299"/>
      <c r="DDP41" s="299"/>
      <c r="DDQ41" s="299"/>
      <c r="DDR41" s="299"/>
      <c r="DDS41" s="299"/>
      <c r="DDT41" s="299"/>
      <c r="DDU41" s="299"/>
      <c r="DDV41" s="299"/>
      <c r="DDW41" s="299"/>
      <c r="DDX41" s="299"/>
      <c r="DDY41" s="299"/>
      <c r="DDZ41" s="299"/>
      <c r="DEA41" s="299"/>
      <c r="DEB41" s="299"/>
      <c r="DEC41" s="299"/>
      <c r="DED41" s="299"/>
      <c r="DEE41" s="299"/>
      <c r="DEF41" s="299"/>
      <c r="DEG41" s="299"/>
      <c r="DEH41" s="299"/>
      <c r="DEI41" s="299"/>
      <c r="DEJ41" s="299"/>
      <c r="DEK41" s="299"/>
      <c r="DEL41" s="299"/>
      <c r="DEM41" s="299"/>
      <c r="DEN41" s="299"/>
      <c r="DEO41" s="299"/>
      <c r="DEP41" s="299"/>
      <c r="DEQ41" s="299"/>
      <c r="DER41" s="299"/>
      <c r="DES41" s="299"/>
      <c r="DET41" s="299"/>
      <c r="DEU41" s="299"/>
      <c r="DEV41" s="299"/>
      <c r="DEW41" s="299"/>
      <c r="DEX41" s="299"/>
      <c r="DEY41" s="299"/>
      <c r="DEZ41" s="299"/>
      <c r="DFA41" s="299"/>
      <c r="DFB41" s="299"/>
      <c r="DFC41" s="299"/>
      <c r="DFD41" s="299"/>
      <c r="DFE41" s="299"/>
      <c r="DFF41" s="299"/>
      <c r="DFG41" s="299"/>
      <c r="DFH41" s="299"/>
      <c r="DFI41" s="299"/>
      <c r="DFJ41" s="299"/>
      <c r="DFK41" s="299"/>
      <c r="DFL41" s="299"/>
      <c r="DFM41" s="299"/>
      <c r="DFN41" s="299"/>
      <c r="DFO41" s="299"/>
      <c r="DFP41" s="299"/>
      <c r="DFQ41" s="299"/>
      <c r="DFR41" s="299"/>
      <c r="DFS41" s="299"/>
      <c r="DFT41" s="299"/>
      <c r="DFU41" s="299"/>
      <c r="DFV41" s="299"/>
      <c r="DFW41" s="299"/>
      <c r="DFX41" s="299"/>
      <c r="DFY41" s="299"/>
      <c r="DFZ41" s="299"/>
      <c r="DGA41" s="299"/>
      <c r="DGB41" s="299"/>
      <c r="DGC41" s="299"/>
      <c r="DGD41" s="299"/>
      <c r="DGE41" s="299"/>
      <c r="DGF41" s="299"/>
      <c r="DGG41" s="299"/>
      <c r="DGH41" s="299"/>
      <c r="DGI41" s="299"/>
      <c r="DGJ41" s="299"/>
      <c r="DGK41" s="299"/>
      <c r="DGL41" s="299"/>
      <c r="DGM41" s="299"/>
      <c r="DGN41" s="299"/>
      <c r="DGO41" s="299"/>
      <c r="DGP41" s="299"/>
      <c r="DGQ41" s="299"/>
      <c r="DGR41" s="299"/>
      <c r="DGS41" s="299"/>
      <c r="DGT41" s="299"/>
      <c r="DGU41" s="299"/>
      <c r="DGV41" s="299"/>
      <c r="DGW41" s="299"/>
      <c r="DGX41" s="299"/>
      <c r="DGY41" s="299"/>
      <c r="DGZ41" s="299"/>
      <c r="DHA41" s="299"/>
      <c r="DHB41" s="299"/>
      <c r="DHC41" s="299"/>
      <c r="DHD41" s="299"/>
      <c r="DHE41" s="299"/>
      <c r="DHF41" s="299"/>
      <c r="DHG41" s="299"/>
      <c r="DHH41" s="299"/>
      <c r="DHI41" s="299"/>
      <c r="DHJ41" s="299"/>
      <c r="DHK41" s="299"/>
      <c r="DHL41" s="299"/>
      <c r="DHM41" s="299"/>
      <c r="DHN41" s="299"/>
      <c r="DHO41" s="299"/>
      <c r="DHP41" s="299"/>
      <c r="DHQ41" s="299"/>
      <c r="DHR41" s="299"/>
      <c r="DHS41" s="299"/>
      <c r="DHT41" s="299"/>
      <c r="DHU41" s="299"/>
      <c r="DHV41" s="299"/>
      <c r="DHW41" s="299"/>
      <c r="DHX41" s="299"/>
      <c r="DHY41" s="299"/>
      <c r="DHZ41" s="299"/>
      <c r="DIA41" s="299"/>
      <c r="DIB41" s="299"/>
      <c r="DIC41" s="299"/>
      <c r="DID41" s="299"/>
      <c r="DIE41" s="299"/>
      <c r="DIF41" s="299"/>
      <c r="DIG41" s="299"/>
      <c r="DIH41" s="299"/>
      <c r="DII41" s="299"/>
      <c r="DIJ41" s="299"/>
      <c r="DIK41" s="299"/>
      <c r="DIL41" s="299"/>
      <c r="DIM41" s="299"/>
      <c r="DIN41" s="299"/>
      <c r="DIO41" s="299"/>
      <c r="DIP41" s="299"/>
      <c r="DIQ41" s="299"/>
      <c r="DIR41" s="299"/>
      <c r="DIS41" s="299"/>
      <c r="DIT41" s="299"/>
      <c r="DIU41" s="299"/>
      <c r="DIV41" s="299"/>
      <c r="DIW41" s="299"/>
      <c r="DIX41" s="299"/>
      <c r="DIY41" s="299"/>
      <c r="DIZ41" s="299"/>
      <c r="DJA41" s="299"/>
      <c r="DJB41" s="299"/>
      <c r="DJC41" s="299"/>
      <c r="DJD41" s="299"/>
      <c r="DJE41" s="299"/>
      <c r="DJF41" s="299"/>
      <c r="DJG41" s="299"/>
      <c r="DJH41" s="299"/>
      <c r="DJI41" s="299"/>
      <c r="DJJ41" s="299"/>
      <c r="DJK41" s="299"/>
      <c r="DJL41" s="299"/>
      <c r="DJM41" s="299"/>
      <c r="DJN41" s="299"/>
      <c r="DJO41" s="299"/>
      <c r="DJP41" s="299"/>
      <c r="DJQ41" s="299"/>
      <c r="DJR41" s="299"/>
      <c r="DJS41" s="299"/>
      <c r="DJT41" s="299"/>
      <c r="DJU41" s="299"/>
      <c r="DJV41" s="299"/>
      <c r="DJW41" s="299"/>
      <c r="DJX41" s="299"/>
      <c r="DJY41" s="299"/>
      <c r="DJZ41" s="299"/>
      <c r="DKA41" s="299"/>
      <c r="DKB41" s="299"/>
      <c r="DKC41" s="299"/>
      <c r="DKD41" s="299"/>
      <c r="DKE41" s="299"/>
      <c r="DKF41" s="299"/>
      <c r="DKG41" s="299"/>
      <c r="DKH41" s="299"/>
      <c r="DKI41" s="299"/>
      <c r="DKJ41" s="299"/>
      <c r="DKK41" s="299"/>
      <c r="DKL41" s="299"/>
      <c r="DKM41" s="299"/>
      <c r="DKN41" s="299"/>
      <c r="DKO41" s="299"/>
      <c r="DKP41" s="299"/>
      <c r="DKQ41" s="299"/>
      <c r="DKR41" s="299"/>
      <c r="DKS41" s="299"/>
      <c r="DKT41" s="299"/>
      <c r="DKU41" s="299"/>
      <c r="DKV41" s="299"/>
      <c r="DKW41" s="299"/>
      <c r="DKX41" s="299"/>
      <c r="DKY41" s="299"/>
      <c r="DKZ41" s="299"/>
      <c r="DLA41" s="299"/>
      <c r="DLB41" s="299"/>
      <c r="DLC41" s="299"/>
      <c r="DLD41" s="299"/>
      <c r="DLE41" s="299"/>
      <c r="DLF41" s="299"/>
      <c r="DLG41" s="299"/>
      <c r="DLH41" s="299"/>
      <c r="DLI41" s="299"/>
      <c r="DLJ41" s="299"/>
      <c r="DLK41" s="299"/>
      <c r="DLL41" s="299"/>
      <c r="DLM41" s="299"/>
      <c r="DLN41" s="299"/>
      <c r="DLO41" s="299"/>
      <c r="DLP41" s="299"/>
      <c r="DLQ41" s="299"/>
      <c r="DLR41" s="299"/>
      <c r="DLS41" s="299"/>
      <c r="DLT41" s="299"/>
      <c r="DLU41" s="299"/>
      <c r="DLV41" s="299"/>
      <c r="DLW41" s="299"/>
      <c r="DLX41" s="299"/>
      <c r="DLY41" s="299"/>
      <c r="DLZ41" s="299"/>
      <c r="DMA41" s="299"/>
      <c r="DMB41" s="299"/>
      <c r="DMC41" s="299"/>
      <c r="DMD41" s="299"/>
      <c r="DME41" s="299"/>
      <c r="DMF41" s="299"/>
      <c r="DMG41" s="299"/>
      <c r="DMH41" s="299"/>
      <c r="DMI41" s="299"/>
      <c r="DMJ41" s="299"/>
      <c r="DMK41" s="299"/>
      <c r="DML41" s="299"/>
      <c r="DMM41" s="299"/>
      <c r="DMN41" s="299"/>
      <c r="DMO41" s="299"/>
      <c r="DMP41" s="299"/>
      <c r="DMQ41" s="299"/>
      <c r="DMR41" s="299"/>
      <c r="DMS41" s="299"/>
      <c r="DMT41" s="299"/>
      <c r="DMU41" s="299"/>
      <c r="DMV41" s="299"/>
      <c r="DMW41" s="299"/>
      <c r="DMX41" s="299"/>
      <c r="DMY41" s="299"/>
      <c r="DMZ41" s="299"/>
      <c r="DNA41" s="299"/>
      <c r="DNB41" s="299"/>
      <c r="DNC41" s="299"/>
      <c r="DND41" s="299"/>
      <c r="DNE41" s="299"/>
      <c r="DNF41" s="299"/>
      <c r="DNG41" s="299"/>
      <c r="DNH41" s="299"/>
      <c r="DNI41" s="299"/>
      <c r="DNJ41" s="299"/>
      <c r="DNK41" s="299"/>
      <c r="DNL41" s="299"/>
      <c r="DNM41" s="299"/>
      <c r="DNN41" s="299"/>
      <c r="DNO41" s="299"/>
      <c r="DNP41" s="299"/>
      <c r="DNQ41" s="299"/>
      <c r="DNR41" s="299"/>
      <c r="DNS41" s="299"/>
      <c r="DNT41" s="299"/>
      <c r="DNU41" s="299"/>
      <c r="DNV41" s="299"/>
      <c r="DNW41" s="299"/>
      <c r="DNX41" s="299"/>
      <c r="DNY41" s="299"/>
      <c r="DNZ41" s="299"/>
      <c r="DOA41" s="299"/>
      <c r="DOB41" s="299"/>
      <c r="DOC41" s="299"/>
      <c r="DOD41" s="299"/>
      <c r="DOE41" s="299"/>
      <c r="DOF41" s="299"/>
      <c r="DOG41" s="299"/>
      <c r="DOH41" s="299"/>
      <c r="DOI41" s="299"/>
      <c r="DOJ41" s="299"/>
      <c r="DOK41" s="299"/>
      <c r="DOL41" s="299"/>
      <c r="DOM41" s="299"/>
      <c r="DON41" s="299"/>
      <c r="DOO41" s="299"/>
      <c r="DOP41" s="299"/>
      <c r="DOQ41" s="299"/>
      <c r="DOR41" s="299"/>
      <c r="DOS41" s="299"/>
      <c r="DOT41" s="299"/>
      <c r="DOU41" s="299"/>
      <c r="DOV41" s="299"/>
      <c r="DOW41" s="299"/>
      <c r="DOX41" s="299"/>
      <c r="DOY41" s="299"/>
      <c r="DOZ41" s="299"/>
      <c r="DPA41" s="299"/>
      <c r="DPB41" s="299"/>
      <c r="DPC41" s="299"/>
      <c r="DPD41" s="299"/>
      <c r="DPE41" s="299"/>
      <c r="DPF41" s="299"/>
      <c r="DPG41" s="299"/>
      <c r="DPH41" s="299"/>
      <c r="DPI41" s="299"/>
      <c r="DPJ41" s="299"/>
      <c r="DPK41" s="299"/>
      <c r="DPL41" s="299"/>
      <c r="DPM41" s="299"/>
      <c r="DPN41" s="299"/>
      <c r="DPO41" s="299"/>
      <c r="DPP41" s="299"/>
      <c r="DPQ41" s="299"/>
      <c r="DPR41" s="299"/>
      <c r="DPS41" s="299"/>
      <c r="DPT41" s="299"/>
      <c r="DPU41" s="299"/>
      <c r="DPV41" s="299"/>
      <c r="DPW41" s="299"/>
      <c r="DPX41" s="299"/>
      <c r="DPY41" s="299"/>
      <c r="DPZ41" s="299"/>
      <c r="DQA41" s="299"/>
      <c r="DQB41" s="299"/>
      <c r="DQC41" s="299"/>
      <c r="DQD41" s="299"/>
      <c r="DQE41" s="299"/>
      <c r="DQF41" s="299"/>
      <c r="DQG41" s="299"/>
      <c r="DQH41" s="299"/>
      <c r="DQI41" s="299"/>
      <c r="DQJ41" s="299"/>
      <c r="DQK41" s="299"/>
      <c r="DQL41" s="299"/>
      <c r="DQM41" s="299"/>
      <c r="DQN41" s="299"/>
      <c r="DQO41" s="299"/>
      <c r="DQP41" s="299"/>
      <c r="DQQ41" s="299"/>
      <c r="DQR41" s="299"/>
      <c r="DQS41" s="299"/>
      <c r="DQT41" s="299"/>
      <c r="DQU41" s="299"/>
      <c r="DQV41" s="299"/>
      <c r="DQW41" s="299"/>
      <c r="DQX41" s="299"/>
      <c r="DQY41" s="299"/>
      <c r="DQZ41" s="299"/>
      <c r="DRA41" s="299"/>
      <c r="DRB41" s="299"/>
      <c r="DRC41" s="299"/>
      <c r="DRD41" s="299"/>
      <c r="DRE41" s="299"/>
      <c r="DRF41" s="299"/>
      <c r="DRG41" s="299"/>
      <c r="DRH41" s="299"/>
      <c r="DRI41" s="299"/>
      <c r="DRJ41" s="299"/>
      <c r="DRK41" s="299"/>
      <c r="DRL41" s="299"/>
      <c r="DRM41" s="299"/>
      <c r="DRN41" s="299"/>
      <c r="DRO41" s="299"/>
      <c r="DRP41" s="299"/>
      <c r="DRQ41" s="299"/>
      <c r="DRR41" s="299"/>
      <c r="DRS41" s="299"/>
      <c r="DRT41" s="299"/>
      <c r="DRU41" s="299"/>
      <c r="DRV41" s="299"/>
      <c r="DRW41" s="299"/>
      <c r="DRX41" s="299"/>
      <c r="DRY41" s="299"/>
      <c r="DRZ41" s="299"/>
      <c r="DSA41" s="299"/>
      <c r="DSB41" s="299"/>
      <c r="DSC41" s="299"/>
      <c r="DSD41" s="299"/>
      <c r="DSE41" s="299"/>
      <c r="DSF41" s="299"/>
      <c r="DSG41" s="299"/>
      <c r="DSH41" s="299"/>
      <c r="DSI41" s="299"/>
      <c r="DSJ41" s="299"/>
      <c r="DSK41" s="299"/>
      <c r="DSL41" s="299"/>
      <c r="DSM41" s="299"/>
      <c r="DSN41" s="299"/>
      <c r="DSO41" s="299"/>
      <c r="DSP41" s="299"/>
      <c r="DSQ41" s="299"/>
      <c r="DSR41" s="299"/>
      <c r="DSS41" s="299"/>
      <c r="DST41" s="299"/>
      <c r="DSU41" s="299"/>
      <c r="DSV41" s="299"/>
      <c r="DSW41" s="299"/>
      <c r="DSX41" s="299"/>
      <c r="DSY41" s="299"/>
      <c r="DSZ41" s="299"/>
      <c r="DTA41" s="299"/>
      <c r="DTB41" s="299"/>
      <c r="DTC41" s="299"/>
      <c r="DTD41" s="299"/>
      <c r="DTE41" s="299"/>
      <c r="DTF41" s="299"/>
      <c r="DTG41" s="299"/>
      <c r="DTH41" s="299"/>
      <c r="DTI41" s="299"/>
      <c r="DTJ41" s="299"/>
      <c r="DTK41" s="299"/>
      <c r="DTL41" s="299"/>
      <c r="DTM41" s="299"/>
      <c r="DTN41" s="299"/>
      <c r="DTO41" s="299"/>
      <c r="DTP41" s="299"/>
      <c r="DTQ41" s="299"/>
      <c r="DTR41" s="299"/>
      <c r="DTS41" s="299"/>
      <c r="DTT41" s="299"/>
      <c r="DTU41" s="299"/>
      <c r="DTV41" s="299"/>
      <c r="DTW41" s="299"/>
      <c r="DTX41" s="299"/>
      <c r="DTY41" s="299"/>
      <c r="DTZ41" s="299"/>
      <c r="DUA41" s="299"/>
      <c r="DUB41" s="299"/>
      <c r="DUC41" s="299"/>
      <c r="DUD41" s="299"/>
      <c r="DUE41" s="299"/>
      <c r="DUF41" s="299"/>
      <c r="DUG41" s="299"/>
      <c r="DUH41" s="299"/>
      <c r="DUI41" s="299"/>
      <c r="DUJ41" s="299"/>
      <c r="DUK41" s="299"/>
      <c r="DUL41" s="299"/>
      <c r="DUM41" s="299"/>
      <c r="DUN41" s="299"/>
      <c r="DUO41" s="299"/>
      <c r="DUP41" s="299"/>
      <c r="DUQ41" s="299"/>
      <c r="DUR41" s="299"/>
      <c r="DUS41" s="299"/>
      <c r="DUT41" s="299"/>
      <c r="DUU41" s="299"/>
      <c r="DUV41" s="299"/>
      <c r="DUW41" s="299"/>
      <c r="DUX41" s="299"/>
      <c r="DUY41" s="299"/>
      <c r="DUZ41" s="299"/>
      <c r="DVA41" s="299"/>
      <c r="DVB41" s="299"/>
      <c r="DVC41" s="299"/>
      <c r="DVD41" s="299"/>
      <c r="DVE41" s="299"/>
      <c r="DVF41" s="299"/>
      <c r="DVG41" s="299"/>
      <c r="DVH41" s="299"/>
      <c r="DVI41" s="299"/>
      <c r="DVJ41" s="299"/>
      <c r="DVK41" s="299"/>
      <c r="DVL41" s="299"/>
      <c r="DVM41" s="299"/>
      <c r="DVN41" s="299"/>
      <c r="DVO41" s="299"/>
      <c r="DVP41" s="299"/>
      <c r="DVQ41" s="299"/>
      <c r="DVR41" s="299"/>
      <c r="DVS41" s="299"/>
      <c r="DVT41" s="299"/>
      <c r="DVU41" s="299"/>
      <c r="DVV41" s="299"/>
      <c r="DVW41" s="299"/>
      <c r="DVX41" s="299"/>
      <c r="DVY41" s="299"/>
      <c r="DVZ41" s="299"/>
      <c r="DWA41" s="299"/>
      <c r="DWB41" s="299"/>
      <c r="DWC41" s="299"/>
      <c r="DWD41" s="299"/>
      <c r="DWE41" s="299"/>
      <c r="DWF41" s="299"/>
      <c r="DWG41" s="299"/>
      <c r="DWH41" s="299"/>
      <c r="DWI41" s="299"/>
      <c r="DWJ41" s="299"/>
      <c r="DWK41" s="299"/>
      <c r="DWL41" s="299"/>
      <c r="DWM41" s="299"/>
      <c r="DWN41" s="299"/>
      <c r="DWO41" s="299"/>
      <c r="DWP41" s="299"/>
      <c r="DWQ41" s="299"/>
      <c r="DWR41" s="299"/>
      <c r="DWS41" s="299"/>
      <c r="DWT41" s="299"/>
      <c r="DWU41" s="299"/>
      <c r="DWV41" s="299"/>
      <c r="DWW41" s="299"/>
      <c r="DWX41" s="299"/>
      <c r="DWY41" s="299"/>
      <c r="DWZ41" s="299"/>
      <c r="DXA41" s="299"/>
      <c r="DXB41" s="299"/>
      <c r="DXC41" s="299"/>
      <c r="DXD41" s="299"/>
      <c r="DXE41" s="299"/>
      <c r="DXF41" s="299"/>
      <c r="DXG41" s="299"/>
      <c r="DXH41" s="299"/>
      <c r="DXI41" s="299"/>
      <c r="DXJ41" s="299"/>
      <c r="DXK41" s="299"/>
      <c r="DXL41" s="299"/>
      <c r="DXM41" s="299"/>
      <c r="DXN41" s="299"/>
      <c r="DXO41" s="299"/>
      <c r="DXP41" s="299"/>
      <c r="DXQ41" s="299"/>
      <c r="DXR41" s="299"/>
      <c r="DXS41" s="299"/>
      <c r="DXT41" s="299"/>
      <c r="DXU41" s="299"/>
      <c r="DXV41" s="299"/>
      <c r="DXW41" s="299"/>
      <c r="DXX41" s="299"/>
      <c r="DXY41" s="299"/>
      <c r="DXZ41" s="299"/>
      <c r="DYA41" s="299"/>
      <c r="DYB41" s="299"/>
      <c r="DYC41" s="299"/>
      <c r="DYD41" s="299"/>
      <c r="DYE41" s="299"/>
      <c r="DYF41" s="299"/>
      <c r="DYG41" s="299"/>
      <c r="DYH41" s="299"/>
      <c r="DYI41" s="299"/>
      <c r="DYJ41" s="299"/>
      <c r="DYK41" s="299"/>
      <c r="DYL41" s="299"/>
      <c r="DYM41" s="299"/>
      <c r="DYN41" s="299"/>
      <c r="DYO41" s="299"/>
      <c r="DYP41" s="299"/>
      <c r="DYQ41" s="299"/>
      <c r="DYR41" s="299"/>
      <c r="DYS41" s="299"/>
      <c r="DYT41" s="299"/>
      <c r="DYU41" s="299"/>
      <c r="DYV41" s="299"/>
      <c r="DYW41" s="299"/>
      <c r="DYX41" s="299"/>
      <c r="DYY41" s="299"/>
      <c r="DYZ41" s="299"/>
      <c r="DZA41" s="299"/>
      <c r="DZB41" s="299"/>
      <c r="DZC41" s="299"/>
      <c r="DZD41" s="299"/>
      <c r="DZE41" s="299"/>
      <c r="DZF41" s="299"/>
      <c r="DZG41" s="299"/>
      <c r="DZH41" s="299"/>
      <c r="DZI41" s="299"/>
      <c r="DZJ41" s="299"/>
      <c r="DZK41" s="299"/>
      <c r="DZL41" s="299"/>
      <c r="DZM41" s="299"/>
      <c r="DZN41" s="299"/>
      <c r="DZO41" s="299"/>
      <c r="DZP41" s="299"/>
      <c r="DZQ41" s="299"/>
      <c r="DZR41" s="299"/>
      <c r="DZS41" s="299"/>
      <c r="DZT41" s="299"/>
      <c r="DZU41" s="299"/>
      <c r="DZV41" s="299"/>
      <c r="DZW41" s="299"/>
      <c r="DZX41" s="299"/>
      <c r="DZY41" s="299"/>
      <c r="DZZ41" s="299"/>
      <c r="EAA41" s="299"/>
      <c r="EAB41" s="299"/>
      <c r="EAC41" s="299"/>
      <c r="EAD41" s="299"/>
      <c r="EAE41" s="299"/>
      <c r="EAF41" s="299"/>
      <c r="EAG41" s="299"/>
      <c r="EAH41" s="299"/>
      <c r="EAI41" s="299"/>
      <c r="EAJ41" s="299"/>
      <c r="EAK41" s="299"/>
      <c r="EAL41" s="299"/>
      <c r="EAM41" s="299"/>
      <c r="EAN41" s="299"/>
      <c r="EAO41" s="299"/>
      <c r="EAP41" s="299"/>
      <c r="EAQ41" s="299"/>
      <c r="EAR41" s="299"/>
      <c r="EAS41" s="299"/>
      <c r="EAT41" s="299"/>
      <c r="EAU41" s="299"/>
      <c r="EAV41" s="299"/>
      <c r="EAW41" s="299"/>
      <c r="EAX41" s="299"/>
      <c r="EAY41" s="299"/>
      <c r="EAZ41" s="299"/>
      <c r="EBA41" s="299"/>
      <c r="EBB41" s="299"/>
      <c r="EBC41" s="299"/>
      <c r="EBD41" s="299"/>
      <c r="EBE41" s="299"/>
      <c r="EBF41" s="299"/>
      <c r="EBG41" s="299"/>
      <c r="EBH41" s="299"/>
      <c r="EBI41" s="299"/>
      <c r="EBJ41" s="299"/>
      <c r="EBK41" s="299"/>
      <c r="EBL41" s="299"/>
      <c r="EBM41" s="299"/>
      <c r="EBN41" s="299"/>
      <c r="EBO41" s="299"/>
      <c r="EBP41" s="299"/>
      <c r="EBQ41" s="299"/>
      <c r="EBR41" s="299"/>
      <c r="EBS41" s="299"/>
      <c r="EBT41" s="299"/>
      <c r="EBU41" s="299"/>
      <c r="EBV41" s="299"/>
      <c r="EBW41" s="299"/>
      <c r="EBX41" s="299"/>
      <c r="EBY41" s="299"/>
      <c r="EBZ41" s="299"/>
      <c r="ECA41" s="299"/>
      <c r="ECB41" s="299"/>
      <c r="ECC41" s="299"/>
      <c r="ECD41" s="299"/>
      <c r="ECE41" s="299"/>
      <c r="ECF41" s="299"/>
      <c r="ECG41" s="299"/>
      <c r="ECH41" s="299"/>
      <c r="ECI41" s="299"/>
      <c r="ECJ41" s="299"/>
      <c r="ECK41" s="299"/>
      <c r="ECL41" s="299"/>
      <c r="ECM41" s="299"/>
      <c r="ECN41" s="299"/>
      <c r="ECO41" s="299"/>
      <c r="ECP41" s="299"/>
      <c r="ECQ41" s="299"/>
      <c r="ECR41" s="299"/>
      <c r="ECS41" s="299"/>
      <c r="ECT41" s="299"/>
      <c r="ECU41" s="299"/>
      <c r="ECV41" s="299"/>
      <c r="ECW41" s="299"/>
      <c r="ECX41" s="299"/>
      <c r="ECY41" s="299"/>
      <c r="ECZ41" s="299"/>
      <c r="EDA41" s="299"/>
      <c r="EDB41" s="299"/>
      <c r="EDC41" s="299"/>
      <c r="EDD41" s="299"/>
      <c r="EDE41" s="299"/>
      <c r="EDF41" s="299"/>
      <c r="EDG41" s="299"/>
      <c r="EDH41" s="299"/>
      <c r="EDI41" s="299"/>
      <c r="EDJ41" s="299"/>
      <c r="EDK41" s="299"/>
      <c r="EDL41" s="299"/>
      <c r="EDM41" s="299"/>
      <c r="EDN41" s="299"/>
      <c r="EDO41" s="299"/>
      <c r="EDP41" s="299"/>
      <c r="EDQ41" s="299"/>
      <c r="EDR41" s="299"/>
      <c r="EDS41" s="299"/>
      <c r="EDT41" s="299"/>
      <c r="EDU41" s="299"/>
      <c r="EDV41" s="299"/>
      <c r="EDW41" s="299"/>
      <c r="EDX41" s="299"/>
      <c r="EDY41" s="299"/>
      <c r="EDZ41" s="299"/>
      <c r="EEA41" s="299"/>
      <c r="EEB41" s="299"/>
      <c r="EEC41" s="299"/>
      <c r="EED41" s="299"/>
      <c r="EEE41" s="299"/>
      <c r="EEF41" s="299"/>
      <c r="EEG41" s="299"/>
      <c r="EEH41" s="299"/>
      <c r="EEI41" s="299"/>
      <c r="EEJ41" s="299"/>
      <c r="EEK41" s="299"/>
      <c r="EEL41" s="299"/>
      <c r="EEM41" s="299"/>
      <c r="EEN41" s="299"/>
      <c r="EEO41" s="299"/>
      <c r="EEP41" s="299"/>
      <c r="EEQ41" s="299"/>
      <c r="EER41" s="299"/>
      <c r="EES41" s="299"/>
      <c r="EET41" s="299"/>
      <c r="EEU41" s="299"/>
      <c r="EEV41" s="299"/>
      <c r="EEW41" s="299"/>
      <c r="EEX41" s="299"/>
      <c r="EEY41" s="299"/>
      <c r="EEZ41" s="299"/>
      <c r="EFA41" s="299"/>
      <c r="EFB41" s="299"/>
      <c r="EFC41" s="299"/>
      <c r="EFD41" s="299"/>
      <c r="EFE41" s="299"/>
      <c r="EFF41" s="299"/>
      <c r="EFG41" s="299"/>
      <c r="EFH41" s="299"/>
      <c r="EFI41" s="299"/>
      <c r="EFJ41" s="299"/>
      <c r="EFK41" s="299"/>
      <c r="EFL41" s="299"/>
      <c r="EFM41" s="299"/>
      <c r="EFN41" s="299"/>
      <c r="EFO41" s="299"/>
      <c r="EFP41" s="299"/>
      <c r="EFQ41" s="299"/>
      <c r="EFR41" s="299"/>
      <c r="EFS41" s="299"/>
      <c r="EFT41" s="299"/>
      <c r="EFU41" s="299"/>
      <c r="EFV41" s="299"/>
      <c r="EFW41" s="299"/>
      <c r="EFX41" s="299"/>
      <c r="EFY41" s="299"/>
      <c r="EFZ41" s="299"/>
      <c r="EGA41" s="299"/>
      <c r="EGB41" s="299"/>
      <c r="EGC41" s="299"/>
      <c r="EGD41" s="299"/>
      <c r="EGE41" s="299"/>
      <c r="EGF41" s="299"/>
      <c r="EGG41" s="299"/>
      <c r="EGH41" s="299"/>
      <c r="EGI41" s="299"/>
      <c r="EGJ41" s="299"/>
      <c r="EGK41" s="299"/>
      <c r="EGL41" s="299"/>
      <c r="EGM41" s="299"/>
      <c r="EGN41" s="299"/>
      <c r="EGO41" s="299"/>
      <c r="EGP41" s="299"/>
      <c r="EGQ41" s="299"/>
      <c r="EGR41" s="299"/>
      <c r="EGS41" s="299"/>
      <c r="EGT41" s="299"/>
      <c r="EGU41" s="299"/>
      <c r="EGV41" s="299"/>
      <c r="EGW41" s="299"/>
      <c r="EGX41" s="299"/>
      <c r="EGY41" s="299"/>
      <c r="EGZ41" s="299"/>
      <c r="EHA41" s="299"/>
      <c r="EHB41" s="299"/>
      <c r="EHC41" s="299"/>
      <c r="EHD41" s="299"/>
      <c r="EHE41" s="299"/>
      <c r="EHF41" s="299"/>
      <c r="EHG41" s="299"/>
      <c r="EHH41" s="299"/>
      <c r="EHI41" s="299"/>
      <c r="EHJ41" s="299"/>
      <c r="EHK41" s="299"/>
      <c r="EHL41" s="299"/>
      <c r="EHM41" s="299"/>
      <c r="EHN41" s="299"/>
      <c r="EHO41" s="299"/>
      <c r="EHP41" s="299"/>
      <c r="EHQ41" s="299"/>
      <c r="EHR41" s="299"/>
      <c r="EHS41" s="299"/>
      <c r="EHT41" s="299"/>
      <c r="EHU41" s="299"/>
      <c r="EHV41" s="299"/>
      <c r="EHW41" s="299"/>
      <c r="EHX41" s="299"/>
      <c r="EHY41" s="299"/>
      <c r="EHZ41" s="299"/>
      <c r="EIA41" s="299"/>
      <c r="EIB41" s="299"/>
      <c r="EIC41" s="299"/>
      <c r="EID41" s="299"/>
      <c r="EIE41" s="299"/>
      <c r="EIF41" s="299"/>
      <c r="EIG41" s="299"/>
      <c r="EIH41" s="299"/>
      <c r="EII41" s="299"/>
      <c r="EIJ41" s="299"/>
      <c r="EIK41" s="299"/>
      <c r="EIL41" s="299"/>
      <c r="EIM41" s="299"/>
      <c r="EIN41" s="299"/>
      <c r="EIO41" s="299"/>
      <c r="EIP41" s="299"/>
      <c r="EIQ41" s="299"/>
      <c r="EIR41" s="299"/>
      <c r="EIS41" s="299"/>
      <c r="EIT41" s="299"/>
      <c r="EIU41" s="299"/>
      <c r="EIV41" s="299"/>
      <c r="EIW41" s="299"/>
      <c r="EIX41" s="299"/>
      <c r="EIY41" s="299"/>
      <c r="EIZ41" s="299"/>
      <c r="EJA41" s="299"/>
      <c r="EJB41" s="299"/>
      <c r="EJC41" s="299"/>
      <c r="EJD41" s="299"/>
      <c r="EJE41" s="299"/>
      <c r="EJF41" s="299"/>
      <c r="EJG41" s="299"/>
      <c r="EJH41" s="299"/>
      <c r="EJI41" s="299"/>
      <c r="EJJ41" s="299"/>
      <c r="EJK41" s="299"/>
      <c r="EJL41" s="299"/>
      <c r="EJM41" s="299"/>
      <c r="EJN41" s="299"/>
      <c r="EJO41" s="299"/>
      <c r="EJP41" s="299"/>
      <c r="EJQ41" s="299"/>
      <c r="EJR41" s="299"/>
      <c r="EJS41" s="299"/>
      <c r="EJT41" s="299"/>
      <c r="EJU41" s="299"/>
      <c r="EJV41" s="299"/>
      <c r="EJW41" s="299"/>
      <c r="EJX41" s="299"/>
      <c r="EJY41" s="299"/>
      <c r="EJZ41" s="299"/>
      <c r="EKA41" s="299"/>
      <c r="EKB41" s="299"/>
      <c r="EKC41" s="299"/>
      <c r="EKD41" s="299"/>
      <c r="EKE41" s="299"/>
      <c r="EKF41" s="299"/>
      <c r="EKG41" s="299"/>
      <c r="EKH41" s="299"/>
      <c r="EKI41" s="299"/>
      <c r="EKJ41" s="299"/>
      <c r="EKK41" s="299"/>
      <c r="EKL41" s="299"/>
      <c r="EKM41" s="299"/>
      <c r="EKN41" s="299"/>
      <c r="EKO41" s="299"/>
      <c r="EKP41" s="299"/>
      <c r="EKQ41" s="299"/>
      <c r="EKR41" s="299"/>
      <c r="EKS41" s="299"/>
      <c r="EKT41" s="299"/>
      <c r="EKU41" s="299"/>
      <c r="EKV41" s="299"/>
      <c r="EKW41" s="299"/>
      <c r="EKX41" s="299"/>
      <c r="EKY41" s="299"/>
      <c r="EKZ41" s="299"/>
      <c r="ELA41" s="299"/>
      <c r="ELB41" s="299"/>
      <c r="ELC41" s="299"/>
      <c r="ELD41" s="299"/>
      <c r="ELE41" s="299"/>
      <c r="ELF41" s="299"/>
      <c r="ELG41" s="299"/>
      <c r="ELH41" s="299"/>
      <c r="ELI41" s="299"/>
      <c r="ELJ41" s="299"/>
      <c r="ELK41" s="299"/>
      <c r="ELL41" s="299"/>
      <c r="ELM41" s="299"/>
      <c r="ELN41" s="299"/>
      <c r="ELO41" s="299"/>
      <c r="ELP41" s="299"/>
      <c r="ELQ41" s="299"/>
      <c r="ELR41" s="299"/>
      <c r="ELS41" s="299"/>
      <c r="ELT41" s="299"/>
      <c r="ELU41" s="299"/>
      <c r="ELV41" s="299"/>
      <c r="ELW41" s="299"/>
      <c r="ELX41" s="299"/>
      <c r="ELY41" s="299"/>
      <c r="ELZ41" s="299"/>
      <c r="EMA41" s="299"/>
      <c r="EMB41" s="299"/>
      <c r="EMC41" s="299"/>
      <c r="EMD41" s="299"/>
      <c r="EME41" s="299"/>
      <c r="EMF41" s="299"/>
      <c r="EMG41" s="299"/>
      <c r="EMH41" s="299"/>
      <c r="EMI41" s="299"/>
      <c r="EMJ41" s="299"/>
      <c r="EMK41" s="299"/>
      <c r="EML41" s="299"/>
      <c r="EMM41" s="299"/>
      <c r="EMN41" s="299"/>
      <c r="EMO41" s="299"/>
      <c r="EMP41" s="299"/>
      <c r="EMQ41" s="299"/>
      <c r="EMR41" s="299"/>
      <c r="EMS41" s="299"/>
      <c r="EMT41" s="299"/>
      <c r="EMU41" s="299"/>
      <c r="EMV41" s="299"/>
      <c r="EMW41" s="299"/>
      <c r="EMX41" s="299"/>
      <c r="EMY41" s="299"/>
      <c r="EMZ41" s="299"/>
      <c r="ENA41" s="299"/>
      <c r="ENB41" s="299"/>
      <c r="ENC41" s="299"/>
      <c r="END41" s="299"/>
      <c r="ENE41" s="299"/>
      <c r="ENF41" s="299"/>
      <c r="ENG41" s="299"/>
      <c r="ENH41" s="299"/>
      <c r="ENI41" s="299"/>
      <c r="ENJ41" s="299"/>
      <c r="ENK41" s="299"/>
      <c r="ENL41" s="299"/>
      <c r="ENM41" s="299"/>
      <c r="ENN41" s="299"/>
      <c r="ENO41" s="299"/>
      <c r="ENP41" s="299"/>
      <c r="ENQ41" s="299"/>
      <c r="ENR41" s="299"/>
      <c r="ENS41" s="299"/>
      <c r="ENT41" s="299"/>
      <c r="ENU41" s="299"/>
      <c r="ENV41" s="299"/>
      <c r="ENW41" s="299"/>
      <c r="ENX41" s="299"/>
      <c r="ENY41" s="299"/>
      <c r="ENZ41" s="299"/>
      <c r="EOA41" s="299"/>
      <c r="EOB41" s="299"/>
      <c r="EOC41" s="299"/>
      <c r="EOD41" s="299"/>
      <c r="EOE41" s="299"/>
      <c r="EOF41" s="299"/>
      <c r="EOG41" s="299"/>
      <c r="EOH41" s="299"/>
      <c r="EOI41" s="299"/>
      <c r="EOJ41" s="299"/>
      <c r="EOK41" s="299"/>
      <c r="EOL41" s="299"/>
      <c r="EOM41" s="299"/>
      <c r="EON41" s="299"/>
      <c r="EOO41" s="299"/>
      <c r="EOP41" s="299"/>
      <c r="EOQ41" s="299"/>
      <c r="EOR41" s="299"/>
      <c r="EOS41" s="299"/>
      <c r="EOT41" s="299"/>
      <c r="EOU41" s="299"/>
      <c r="EOV41" s="299"/>
      <c r="EOW41" s="299"/>
      <c r="EOX41" s="299"/>
      <c r="EOY41" s="299"/>
      <c r="EOZ41" s="299"/>
      <c r="EPA41" s="299"/>
      <c r="EPB41" s="299"/>
      <c r="EPC41" s="299"/>
      <c r="EPD41" s="299"/>
      <c r="EPE41" s="299"/>
      <c r="EPF41" s="299"/>
      <c r="EPG41" s="299"/>
      <c r="EPH41" s="299"/>
      <c r="EPI41" s="299"/>
      <c r="EPJ41" s="299"/>
      <c r="EPK41" s="299"/>
      <c r="EPL41" s="299"/>
      <c r="EPM41" s="299"/>
      <c r="EPN41" s="299"/>
      <c r="EPO41" s="299"/>
      <c r="EPP41" s="299"/>
      <c r="EPQ41" s="299"/>
      <c r="EPR41" s="299"/>
      <c r="EPS41" s="299"/>
      <c r="EPT41" s="299"/>
      <c r="EPU41" s="299"/>
      <c r="EPV41" s="299"/>
      <c r="EPW41" s="299"/>
      <c r="EPX41" s="299"/>
      <c r="EPY41" s="299"/>
      <c r="EPZ41" s="299"/>
      <c r="EQA41" s="299"/>
      <c r="EQB41" s="299"/>
      <c r="EQC41" s="299"/>
      <c r="EQD41" s="299"/>
      <c r="EQE41" s="299"/>
      <c r="EQF41" s="299"/>
      <c r="EQG41" s="299"/>
      <c r="EQH41" s="299"/>
      <c r="EQI41" s="299"/>
      <c r="EQJ41" s="299"/>
      <c r="EQK41" s="299"/>
      <c r="EQL41" s="299"/>
      <c r="EQM41" s="299"/>
      <c r="EQN41" s="299"/>
      <c r="EQO41" s="299"/>
      <c r="EQP41" s="299"/>
      <c r="EQQ41" s="299"/>
      <c r="EQR41" s="299"/>
      <c r="EQS41" s="299"/>
      <c r="EQT41" s="299"/>
      <c r="EQU41" s="299"/>
      <c r="EQV41" s="299"/>
      <c r="EQW41" s="299"/>
      <c r="EQX41" s="299"/>
      <c r="EQY41" s="299"/>
      <c r="EQZ41" s="299"/>
      <c r="ERA41" s="299"/>
      <c r="ERB41" s="299"/>
      <c r="ERC41" s="299"/>
      <c r="ERD41" s="299"/>
      <c r="ERE41" s="299"/>
      <c r="ERF41" s="299"/>
      <c r="ERG41" s="299"/>
      <c r="ERH41" s="299"/>
      <c r="ERI41" s="299"/>
      <c r="ERJ41" s="299"/>
      <c r="ERK41" s="299"/>
      <c r="ERL41" s="299"/>
      <c r="ERM41" s="299"/>
      <c r="ERN41" s="299"/>
      <c r="ERO41" s="299"/>
      <c r="ERP41" s="299"/>
      <c r="ERQ41" s="299"/>
      <c r="ERR41" s="299"/>
      <c r="ERS41" s="299"/>
      <c r="ERT41" s="299"/>
      <c r="ERU41" s="299"/>
      <c r="ERV41" s="299"/>
      <c r="ERW41" s="299"/>
      <c r="ERX41" s="299"/>
      <c r="ERY41" s="299"/>
      <c r="ERZ41" s="299"/>
      <c r="ESA41" s="299"/>
      <c r="ESB41" s="299"/>
      <c r="ESC41" s="299"/>
      <c r="ESD41" s="299"/>
      <c r="ESE41" s="299"/>
      <c r="ESF41" s="299"/>
      <c r="ESG41" s="299"/>
      <c r="ESH41" s="299"/>
      <c r="ESI41" s="299"/>
      <c r="ESJ41" s="299"/>
      <c r="ESK41" s="299"/>
      <c r="ESL41" s="299"/>
      <c r="ESM41" s="299"/>
      <c r="ESN41" s="299"/>
      <c r="ESO41" s="299"/>
      <c r="ESP41" s="299"/>
      <c r="ESQ41" s="299"/>
      <c r="ESR41" s="299"/>
      <c r="ESS41" s="299"/>
      <c r="EST41" s="299"/>
      <c r="ESU41" s="299"/>
      <c r="ESV41" s="299"/>
      <c r="ESW41" s="299"/>
      <c r="ESX41" s="299"/>
      <c r="ESY41" s="299"/>
      <c r="ESZ41" s="299"/>
      <c r="ETA41" s="299"/>
      <c r="ETB41" s="299"/>
      <c r="ETC41" s="299"/>
      <c r="ETD41" s="299"/>
      <c r="ETE41" s="299"/>
      <c r="ETF41" s="299"/>
      <c r="ETG41" s="299"/>
      <c r="ETH41" s="299"/>
      <c r="ETI41" s="299"/>
      <c r="ETJ41" s="299"/>
      <c r="ETK41" s="299"/>
      <c r="ETL41" s="299"/>
      <c r="ETM41" s="299"/>
      <c r="ETN41" s="299"/>
      <c r="ETO41" s="299"/>
      <c r="ETP41" s="299"/>
      <c r="ETQ41" s="299"/>
      <c r="ETR41" s="299"/>
      <c r="ETS41" s="299"/>
      <c r="ETT41" s="299"/>
      <c r="ETU41" s="299"/>
      <c r="ETV41" s="299"/>
      <c r="ETW41" s="299"/>
      <c r="ETX41" s="299"/>
      <c r="ETY41" s="299"/>
      <c r="ETZ41" s="299"/>
      <c r="EUA41" s="299"/>
      <c r="EUB41" s="299"/>
      <c r="EUC41" s="299"/>
      <c r="EUD41" s="299"/>
      <c r="EUE41" s="299"/>
      <c r="EUF41" s="299"/>
      <c r="EUG41" s="299"/>
      <c r="EUH41" s="299"/>
      <c r="EUI41" s="299"/>
      <c r="EUJ41" s="299"/>
      <c r="EUK41" s="299"/>
      <c r="EUL41" s="299"/>
      <c r="EUM41" s="299"/>
      <c r="EUN41" s="299"/>
      <c r="EUO41" s="299"/>
      <c r="EUP41" s="299"/>
      <c r="EUQ41" s="299"/>
      <c r="EUR41" s="299"/>
      <c r="EUS41" s="299"/>
      <c r="EUT41" s="299"/>
      <c r="EUU41" s="299"/>
      <c r="EUV41" s="299"/>
      <c r="EUW41" s="299"/>
      <c r="EUX41" s="299"/>
      <c r="EUY41" s="299"/>
      <c r="EUZ41" s="299"/>
      <c r="EVA41" s="299"/>
      <c r="EVB41" s="299"/>
      <c r="EVC41" s="299"/>
      <c r="EVD41" s="299"/>
      <c r="EVE41" s="299"/>
      <c r="EVF41" s="299"/>
      <c r="EVG41" s="299"/>
      <c r="EVH41" s="299"/>
      <c r="EVI41" s="299"/>
      <c r="EVJ41" s="299"/>
      <c r="EVK41" s="299"/>
      <c r="EVL41" s="299"/>
      <c r="EVM41" s="299"/>
      <c r="EVN41" s="299"/>
      <c r="EVO41" s="299"/>
      <c r="EVP41" s="299"/>
      <c r="EVQ41" s="299"/>
      <c r="EVR41" s="299"/>
      <c r="EVS41" s="299"/>
      <c r="EVT41" s="299"/>
      <c r="EVU41" s="299"/>
      <c r="EVV41" s="299"/>
      <c r="EVW41" s="299"/>
      <c r="EVX41" s="299"/>
      <c r="EVY41" s="299"/>
      <c r="EVZ41" s="299"/>
      <c r="EWA41" s="299"/>
      <c r="EWB41" s="299"/>
      <c r="EWC41" s="299"/>
      <c r="EWD41" s="299"/>
      <c r="EWE41" s="299"/>
      <c r="EWF41" s="299"/>
      <c r="EWG41" s="299"/>
      <c r="EWH41" s="299"/>
      <c r="EWI41" s="299"/>
      <c r="EWJ41" s="299"/>
      <c r="EWK41" s="299"/>
      <c r="EWL41" s="299"/>
      <c r="EWM41" s="299"/>
      <c r="EWN41" s="299"/>
      <c r="EWO41" s="299"/>
      <c r="EWP41" s="299"/>
      <c r="EWQ41" s="299"/>
      <c r="EWR41" s="299"/>
      <c r="EWS41" s="299"/>
      <c r="EWT41" s="299"/>
      <c r="EWU41" s="299"/>
      <c r="EWV41" s="299"/>
      <c r="EWW41" s="299"/>
      <c r="EWX41" s="299"/>
      <c r="EWY41" s="299"/>
      <c r="EWZ41" s="299"/>
      <c r="EXA41" s="299"/>
      <c r="EXB41" s="299"/>
      <c r="EXC41" s="299"/>
      <c r="EXD41" s="299"/>
      <c r="EXE41" s="299"/>
      <c r="EXF41" s="299"/>
      <c r="EXG41" s="299"/>
      <c r="EXH41" s="299"/>
      <c r="EXI41" s="299"/>
      <c r="EXJ41" s="299"/>
      <c r="EXK41" s="299"/>
      <c r="EXL41" s="299"/>
      <c r="EXM41" s="299"/>
      <c r="EXN41" s="299"/>
      <c r="EXO41" s="299"/>
      <c r="EXP41" s="299"/>
      <c r="EXQ41" s="299"/>
      <c r="EXR41" s="299"/>
      <c r="EXS41" s="299"/>
      <c r="EXT41" s="299"/>
      <c r="EXU41" s="299"/>
      <c r="EXV41" s="299"/>
      <c r="EXW41" s="299"/>
      <c r="EXX41" s="299"/>
      <c r="EXY41" s="299"/>
      <c r="EXZ41" s="299"/>
      <c r="EYA41" s="299"/>
      <c r="EYB41" s="299"/>
      <c r="EYC41" s="299"/>
      <c r="EYD41" s="299"/>
      <c r="EYE41" s="299"/>
      <c r="EYF41" s="299"/>
      <c r="EYG41" s="299"/>
      <c r="EYH41" s="299"/>
      <c r="EYI41" s="299"/>
      <c r="EYJ41" s="299"/>
      <c r="EYK41" s="299"/>
      <c r="EYL41" s="299"/>
      <c r="EYM41" s="299"/>
      <c r="EYN41" s="299"/>
      <c r="EYO41" s="299"/>
      <c r="EYP41" s="299"/>
      <c r="EYQ41" s="299"/>
      <c r="EYR41" s="299"/>
      <c r="EYS41" s="299"/>
      <c r="EYT41" s="299"/>
      <c r="EYU41" s="299"/>
      <c r="EYV41" s="299"/>
      <c r="EYW41" s="299"/>
      <c r="EYX41" s="299"/>
      <c r="EYY41" s="299"/>
      <c r="EYZ41" s="299"/>
      <c r="EZA41" s="299"/>
      <c r="EZB41" s="299"/>
      <c r="EZC41" s="299"/>
      <c r="EZD41" s="299"/>
      <c r="EZE41" s="299"/>
      <c r="EZF41" s="299"/>
      <c r="EZG41" s="299"/>
      <c r="EZH41" s="299"/>
      <c r="EZI41" s="299"/>
      <c r="EZJ41" s="299"/>
      <c r="EZK41" s="299"/>
      <c r="EZL41" s="299"/>
      <c r="EZM41" s="299"/>
      <c r="EZN41" s="299"/>
      <c r="EZO41" s="299"/>
      <c r="EZP41" s="299"/>
      <c r="EZQ41" s="299"/>
      <c r="EZR41" s="299"/>
      <c r="EZS41" s="299"/>
      <c r="EZT41" s="299"/>
      <c r="EZU41" s="299"/>
      <c r="EZV41" s="299"/>
      <c r="EZW41" s="299"/>
      <c r="EZX41" s="299"/>
      <c r="EZY41" s="299"/>
      <c r="EZZ41" s="299"/>
      <c r="FAA41" s="299"/>
      <c r="FAB41" s="299"/>
      <c r="FAC41" s="299"/>
      <c r="FAD41" s="299"/>
      <c r="FAE41" s="299"/>
      <c r="FAF41" s="299"/>
      <c r="FAG41" s="299"/>
      <c r="FAH41" s="299"/>
      <c r="FAI41" s="299"/>
      <c r="FAJ41" s="299"/>
      <c r="FAK41" s="299"/>
      <c r="FAL41" s="299"/>
      <c r="FAM41" s="299"/>
      <c r="FAN41" s="299"/>
      <c r="FAO41" s="299"/>
      <c r="FAP41" s="299"/>
      <c r="FAQ41" s="299"/>
      <c r="FAR41" s="299"/>
      <c r="FAS41" s="299"/>
      <c r="FAT41" s="299"/>
      <c r="FAU41" s="299"/>
      <c r="FAV41" s="299"/>
      <c r="FAW41" s="299"/>
      <c r="FAX41" s="299"/>
      <c r="FAY41" s="299"/>
      <c r="FAZ41" s="299"/>
      <c r="FBA41" s="299"/>
      <c r="FBB41" s="299"/>
      <c r="FBC41" s="299"/>
      <c r="FBD41" s="299"/>
      <c r="FBE41" s="299"/>
      <c r="FBF41" s="299"/>
      <c r="FBG41" s="299"/>
      <c r="FBH41" s="299"/>
      <c r="FBI41" s="299"/>
      <c r="FBJ41" s="299"/>
      <c r="FBK41" s="299"/>
      <c r="FBL41" s="299"/>
      <c r="FBM41" s="299"/>
      <c r="FBN41" s="299"/>
      <c r="FBO41" s="299"/>
      <c r="FBP41" s="299"/>
      <c r="FBQ41" s="299"/>
      <c r="FBR41" s="299"/>
      <c r="FBS41" s="299"/>
      <c r="FBT41" s="299"/>
      <c r="FBU41" s="299"/>
      <c r="FBV41" s="299"/>
      <c r="FBW41" s="299"/>
      <c r="FBX41" s="299"/>
      <c r="FBY41" s="299"/>
      <c r="FBZ41" s="299"/>
      <c r="FCA41" s="299"/>
      <c r="FCB41" s="299"/>
      <c r="FCC41" s="299"/>
      <c r="FCD41" s="299"/>
      <c r="FCE41" s="299"/>
      <c r="FCF41" s="299"/>
      <c r="FCG41" s="299"/>
      <c r="FCH41" s="299"/>
      <c r="FCI41" s="299"/>
      <c r="FCJ41" s="299"/>
      <c r="FCK41" s="299"/>
      <c r="FCL41" s="299"/>
      <c r="FCM41" s="299"/>
      <c r="FCN41" s="299"/>
      <c r="FCO41" s="299"/>
      <c r="FCP41" s="299"/>
      <c r="FCQ41" s="299"/>
      <c r="FCR41" s="299"/>
      <c r="FCS41" s="299"/>
      <c r="FCT41" s="299"/>
      <c r="FCU41" s="299"/>
      <c r="FCV41" s="299"/>
      <c r="FCW41" s="299"/>
      <c r="FCX41" s="299"/>
      <c r="FCY41" s="299"/>
      <c r="FCZ41" s="299"/>
      <c r="FDA41" s="299"/>
      <c r="FDB41" s="299"/>
      <c r="FDC41" s="299"/>
      <c r="FDD41" s="299"/>
      <c r="FDE41" s="299"/>
      <c r="FDF41" s="299"/>
      <c r="FDG41" s="299"/>
      <c r="FDH41" s="299"/>
      <c r="FDI41" s="299"/>
      <c r="FDJ41" s="299"/>
      <c r="FDK41" s="299"/>
      <c r="FDL41" s="299"/>
      <c r="FDM41" s="299"/>
      <c r="FDN41" s="299"/>
      <c r="FDO41" s="299"/>
      <c r="FDP41" s="299"/>
      <c r="FDQ41" s="299"/>
      <c r="FDR41" s="299"/>
      <c r="FDS41" s="299"/>
      <c r="FDT41" s="299"/>
      <c r="FDU41" s="299"/>
      <c r="FDV41" s="299"/>
      <c r="FDW41" s="299"/>
      <c r="FDX41" s="299"/>
      <c r="FDY41" s="299"/>
      <c r="FDZ41" s="299"/>
      <c r="FEA41" s="299"/>
      <c r="FEB41" s="299"/>
      <c r="FEC41" s="299"/>
      <c r="FED41" s="299"/>
      <c r="FEE41" s="299"/>
      <c r="FEF41" s="299"/>
      <c r="FEG41" s="299"/>
      <c r="FEH41" s="299"/>
      <c r="FEI41" s="299"/>
      <c r="FEJ41" s="299"/>
      <c r="FEK41" s="299"/>
      <c r="FEL41" s="299"/>
      <c r="FEM41" s="299"/>
      <c r="FEN41" s="299"/>
      <c r="FEO41" s="299"/>
      <c r="FEP41" s="299"/>
      <c r="FEQ41" s="299"/>
      <c r="FER41" s="299"/>
      <c r="FES41" s="299"/>
      <c r="FET41" s="299"/>
      <c r="FEU41" s="299"/>
      <c r="FEV41" s="299"/>
      <c r="FEW41" s="299"/>
      <c r="FEX41" s="299"/>
      <c r="FEY41" s="299"/>
      <c r="FEZ41" s="299"/>
      <c r="FFA41" s="299"/>
      <c r="FFB41" s="299"/>
      <c r="FFC41" s="299"/>
      <c r="FFD41" s="299"/>
      <c r="FFE41" s="299"/>
      <c r="FFF41" s="299"/>
      <c r="FFG41" s="299"/>
      <c r="FFH41" s="299"/>
      <c r="FFI41" s="299"/>
      <c r="FFJ41" s="299"/>
      <c r="FFK41" s="299"/>
      <c r="FFL41" s="299"/>
      <c r="FFM41" s="299"/>
      <c r="FFN41" s="299"/>
      <c r="FFO41" s="299"/>
      <c r="FFP41" s="299"/>
      <c r="FFQ41" s="299"/>
      <c r="FFR41" s="299"/>
      <c r="FFS41" s="299"/>
      <c r="FFT41" s="299"/>
      <c r="FFU41" s="299"/>
      <c r="FFV41" s="299"/>
      <c r="FFW41" s="299"/>
      <c r="FFX41" s="299"/>
      <c r="FFY41" s="299"/>
      <c r="FFZ41" s="299"/>
      <c r="FGA41" s="299"/>
      <c r="FGB41" s="299"/>
      <c r="FGC41" s="299"/>
      <c r="FGD41" s="299"/>
      <c r="FGE41" s="299"/>
      <c r="FGF41" s="299"/>
      <c r="FGG41" s="299"/>
      <c r="FGH41" s="299"/>
      <c r="FGI41" s="299"/>
      <c r="FGJ41" s="299"/>
      <c r="FGK41" s="299"/>
      <c r="FGL41" s="299"/>
      <c r="FGM41" s="299"/>
      <c r="FGN41" s="299"/>
      <c r="FGO41" s="299"/>
      <c r="FGP41" s="299"/>
      <c r="FGQ41" s="299"/>
      <c r="FGR41" s="299"/>
      <c r="FGS41" s="299"/>
      <c r="FGT41" s="299"/>
      <c r="FGU41" s="299"/>
      <c r="FGV41" s="299"/>
      <c r="FGW41" s="299"/>
      <c r="FGX41" s="299"/>
      <c r="FGY41" s="299"/>
      <c r="FGZ41" s="299"/>
      <c r="FHA41" s="299"/>
      <c r="FHB41" s="299"/>
      <c r="FHC41" s="299"/>
      <c r="FHD41" s="299"/>
      <c r="FHE41" s="299"/>
      <c r="FHF41" s="299"/>
      <c r="FHG41" s="299"/>
      <c r="FHH41" s="299"/>
      <c r="FHI41" s="299"/>
      <c r="FHJ41" s="299"/>
      <c r="FHK41" s="299"/>
      <c r="FHL41" s="299"/>
      <c r="FHM41" s="299"/>
      <c r="FHN41" s="299"/>
      <c r="FHO41" s="299"/>
      <c r="FHP41" s="299"/>
      <c r="FHQ41" s="299"/>
      <c r="FHR41" s="299"/>
      <c r="FHS41" s="299"/>
      <c r="FHT41" s="299"/>
      <c r="FHU41" s="299"/>
      <c r="FHV41" s="299"/>
      <c r="FHW41" s="299"/>
      <c r="FHX41" s="299"/>
      <c r="FHY41" s="299"/>
      <c r="FHZ41" s="299"/>
      <c r="FIA41" s="299"/>
      <c r="FIB41" s="299"/>
      <c r="FIC41" s="299"/>
      <c r="FID41" s="299"/>
      <c r="FIE41" s="299"/>
      <c r="FIF41" s="299"/>
      <c r="FIG41" s="299"/>
      <c r="FIH41" s="299"/>
      <c r="FII41" s="299"/>
      <c r="FIJ41" s="299"/>
      <c r="FIK41" s="299"/>
      <c r="FIL41" s="299"/>
      <c r="FIM41" s="299"/>
      <c r="FIN41" s="299"/>
      <c r="FIO41" s="299"/>
      <c r="FIP41" s="299"/>
      <c r="FIQ41" s="299"/>
      <c r="FIR41" s="299"/>
      <c r="FIS41" s="299"/>
      <c r="FIT41" s="299"/>
      <c r="FIU41" s="299"/>
      <c r="FIV41" s="299"/>
      <c r="FIW41" s="299"/>
      <c r="FIX41" s="299"/>
      <c r="FIY41" s="299"/>
      <c r="FIZ41" s="299"/>
      <c r="FJA41" s="299"/>
      <c r="FJB41" s="299"/>
      <c r="FJC41" s="299"/>
      <c r="FJD41" s="299"/>
      <c r="FJE41" s="299"/>
      <c r="FJF41" s="299"/>
      <c r="FJG41" s="299"/>
      <c r="FJH41" s="299"/>
      <c r="FJI41" s="299"/>
      <c r="FJJ41" s="299"/>
      <c r="FJK41" s="299"/>
      <c r="FJL41" s="299"/>
      <c r="FJM41" s="299"/>
      <c r="FJN41" s="299"/>
      <c r="FJO41" s="299"/>
      <c r="FJP41" s="299"/>
      <c r="FJQ41" s="299"/>
      <c r="FJR41" s="299"/>
      <c r="FJS41" s="299"/>
      <c r="FJT41" s="299"/>
      <c r="FJU41" s="299"/>
      <c r="FJV41" s="299"/>
      <c r="FJW41" s="299"/>
      <c r="FJX41" s="299"/>
      <c r="FJY41" s="299"/>
      <c r="FJZ41" s="299"/>
      <c r="FKA41" s="299"/>
      <c r="FKB41" s="299"/>
      <c r="FKC41" s="299"/>
      <c r="FKD41" s="299"/>
      <c r="FKE41" s="299"/>
      <c r="FKF41" s="299"/>
      <c r="FKG41" s="299"/>
      <c r="FKH41" s="299"/>
      <c r="FKI41" s="299"/>
      <c r="FKJ41" s="299"/>
      <c r="FKK41" s="299"/>
      <c r="FKL41" s="299"/>
      <c r="FKM41" s="299"/>
      <c r="FKN41" s="299"/>
      <c r="FKO41" s="299"/>
      <c r="FKP41" s="299"/>
      <c r="FKQ41" s="299"/>
      <c r="FKR41" s="299"/>
      <c r="FKS41" s="299"/>
      <c r="FKT41" s="299"/>
      <c r="FKU41" s="299"/>
      <c r="FKV41" s="299"/>
      <c r="FKW41" s="299"/>
      <c r="FKX41" s="299"/>
      <c r="FKY41" s="299"/>
      <c r="FKZ41" s="299"/>
      <c r="FLA41" s="299"/>
      <c r="FLB41" s="299"/>
      <c r="FLC41" s="299"/>
      <c r="FLD41" s="299"/>
      <c r="FLE41" s="299"/>
      <c r="FLF41" s="299"/>
      <c r="FLG41" s="299"/>
      <c r="FLH41" s="299"/>
      <c r="FLI41" s="299"/>
      <c r="FLJ41" s="299"/>
      <c r="FLK41" s="299"/>
      <c r="FLL41" s="299"/>
      <c r="FLM41" s="299"/>
      <c r="FLN41" s="299"/>
      <c r="FLO41" s="299"/>
      <c r="FLP41" s="299"/>
      <c r="FLQ41" s="299"/>
      <c r="FLR41" s="299"/>
      <c r="FLS41" s="299"/>
      <c r="FLT41" s="299"/>
      <c r="FLU41" s="299"/>
      <c r="FLV41" s="299"/>
      <c r="FLW41" s="299"/>
      <c r="FLX41" s="299"/>
      <c r="FLY41" s="299"/>
      <c r="FLZ41" s="299"/>
      <c r="FMA41" s="299"/>
      <c r="FMB41" s="299"/>
      <c r="FMC41" s="299"/>
      <c r="FMD41" s="299"/>
      <c r="FME41" s="299"/>
      <c r="FMF41" s="299"/>
      <c r="FMG41" s="299"/>
      <c r="FMH41" s="299"/>
      <c r="FMI41" s="299"/>
      <c r="FMJ41" s="299"/>
      <c r="FMK41" s="299"/>
      <c r="FML41" s="299"/>
      <c r="FMM41" s="299"/>
      <c r="FMN41" s="299"/>
      <c r="FMO41" s="299"/>
      <c r="FMP41" s="299"/>
      <c r="FMQ41" s="299"/>
      <c r="FMR41" s="299"/>
      <c r="FMS41" s="299"/>
      <c r="FMT41" s="299"/>
      <c r="FMU41" s="299"/>
      <c r="FMV41" s="299"/>
      <c r="FMW41" s="299"/>
      <c r="FMX41" s="299"/>
      <c r="FMY41" s="299"/>
      <c r="FMZ41" s="299"/>
      <c r="FNA41" s="299"/>
      <c r="FNB41" s="299"/>
      <c r="FNC41" s="299"/>
      <c r="FND41" s="299"/>
      <c r="FNE41" s="299"/>
      <c r="FNF41" s="299"/>
      <c r="FNG41" s="299"/>
      <c r="FNH41" s="299"/>
      <c r="FNI41" s="299"/>
      <c r="FNJ41" s="299"/>
      <c r="FNK41" s="299"/>
      <c r="FNL41" s="299"/>
      <c r="FNM41" s="299"/>
      <c r="FNN41" s="299"/>
      <c r="FNO41" s="299"/>
      <c r="FNP41" s="299"/>
      <c r="FNQ41" s="299"/>
      <c r="FNR41" s="299"/>
      <c r="FNS41" s="299"/>
      <c r="FNT41" s="299"/>
      <c r="FNU41" s="299"/>
      <c r="FNV41" s="299"/>
      <c r="FNW41" s="299"/>
      <c r="FNX41" s="299"/>
      <c r="FNY41" s="299"/>
      <c r="FNZ41" s="299"/>
      <c r="FOA41" s="299"/>
      <c r="FOB41" s="299"/>
      <c r="FOC41" s="299"/>
      <c r="FOD41" s="299"/>
      <c r="FOE41" s="299"/>
      <c r="FOF41" s="299"/>
      <c r="FOG41" s="299"/>
      <c r="FOH41" s="299"/>
      <c r="FOI41" s="299"/>
      <c r="FOJ41" s="299"/>
      <c r="FOK41" s="299"/>
      <c r="FOL41" s="299"/>
      <c r="FOM41" s="299"/>
      <c r="FON41" s="299"/>
      <c r="FOO41" s="299"/>
      <c r="FOP41" s="299"/>
      <c r="FOQ41" s="299"/>
      <c r="FOR41" s="299"/>
      <c r="FOS41" s="299"/>
      <c r="FOT41" s="299"/>
      <c r="FOU41" s="299"/>
      <c r="FOV41" s="299"/>
      <c r="FOW41" s="299"/>
      <c r="FOX41" s="299"/>
      <c r="FOY41" s="299"/>
      <c r="FOZ41" s="299"/>
      <c r="FPA41" s="299"/>
      <c r="FPB41" s="299"/>
      <c r="FPC41" s="299"/>
      <c r="FPD41" s="299"/>
      <c r="FPE41" s="299"/>
      <c r="FPF41" s="299"/>
      <c r="FPG41" s="299"/>
      <c r="FPH41" s="299"/>
      <c r="FPI41" s="299"/>
      <c r="FPJ41" s="299"/>
      <c r="FPK41" s="299"/>
      <c r="FPL41" s="299"/>
      <c r="FPM41" s="299"/>
      <c r="FPN41" s="299"/>
      <c r="FPO41" s="299"/>
      <c r="FPP41" s="299"/>
      <c r="FPQ41" s="299"/>
      <c r="FPR41" s="299"/>
      <c r="FPS41" s="299"/>
      <c r="FPT41" s="299"/>
      <c r="FPU41" s="299"/>
      <c r="FPV41" s="299"/>
      <c r="FPW41" s="299"/>
      <c r="FPX41" s="299"/>
      <c r="FPY41" s="299"/>
      <c r="FPZ41" s="299"/>
      <c r="FQA41" s="299"/>
      <c r="FQB41" s="299"/>
      <c r="FQC41" s="299"/>
      <c r="FQD41" s="299"/>
      <c r="FQE41" s="299"/>
      <c r="FQF41" s="299"/>
      <c r="FQG41" s="299"/>
      <c r="FQH41" s="299"/>
      <c r="FQI41" s="299"/>
      <c r="FQJ41" s="299"/>
      <c r="FQK41" s="299"/>
      <c r="FQL41" s="299"/>
      <c r="FQM41" s="299"/>
      <c r="FQN41" s="299"/>
      <c r="FQO41" s="299"/>
      <c r="FQP41" s="299"/>
      <c r="FQQ41" s="299"/>
      <c r="FQR41" s="299"/>
      <c r="FQS41" s="299"/>
      <c r="FQT41" s="299"/>
      <c r="FQU41" s="299"/>
      <c r="FQV41" s="299"/>
      <c r="FQW41" s="299"/>
      <c r="FQX41" s="299"/>
      <c r="FQY41" s="299"/>
      <c r="FQZ41" s="299"/>
      <c r="FRA41" s="299"/>
      <c r="FRB41" s="299"/>
      <c r="FRC41" s="299"/>
      <c r="FRD41" s="299"/>
      <c r="FRE41" s="299"/>
      <c r="FRF41" s="299"/>
      <c r="FRG41" s="299"/>
      <c r="FRH41" s="299"/>
      <c r="FRI41" s="299"/>
      <c r="FRJ41" s="299"/>
      <c r="FRK41" s="299"/>
      <c r="FRL41" s="299"/>
      <c r="FRM41" s="299"/>
      <c r="FRN41" s="299"/>
      <c r="FRO41" s="299"/>
      <c r="FRP41" s="299"/>
      <c r="FRQ41" s="299"/>
      <c r="FRR41" s="299"/>
      <c r="FRS41" s="299"/>
      <c r="FRT41" s="299"/>
      <c r="FRU41" s="299"/>
      <c r="FRV41" s="299"/>
      <c r="FRW41" s="299"/>
      <c r="FRX41" s="299"/>
      <c r="FRY41" s="299"/>
      <c r="FRZ41" s="299"/>
      <c r="FSA41" s="299"/>
      <c r="FSB41" s="299"/>
      <c r="FSC41" s="299"/>
      <c r="FSD41" s="299"/>
      <c r="FSE41" s="299"/>
      <c r="FSF41" s="299"/>
      <c r="FSG41" s="299"/>
      <c r="FSH41" s="299"/>
      <c r="FSI41" s="299"/>
      <c r="FSJ41" s="299"/>
      <c r="FSK41" s="299"/>
      <c r="FSL41" s="299"/>
      <c r="FSM41" s="299"/>
      <c r="FSN41" s="299"/>
      <c r="FSO41" s="299"/>
      <c r="FSP41" s="299"/>
      <c r="FSQ41" s="299"/>
      <c r="FSR41" s="299"/>
      <c r="FSS41" s="299"/>
      <c r="FST41" s="299"/>
      <c r="FSU41" s="299"/>
      <c r="FSV41" s="299"/>
      <c r="FSW41" s="299"/>
      <c r="FSX41" s="299"/>
      <c r="FSY41" s="299"/>
      <c r="FSZ41" s="299"/>
      <c r="FTA41" s="299"/>
      <c r="FTB41" s="299"/>
      <c r="FTC41" s="299"/>
      <c r="FTD41" s="299"/>
      <c r="FTE41" s="299"/>
      <c r="FTF41" s="299"/>
      <c r="FTG41" s="299"/>
      <c r="FTH41" s="299"/>
      <c r="FTI41" s="299"/>
      <c r="FTJ41" s="299"/>
      <c r="FTK41" s="299"/>
      <c r="FTL41" s="299"/>
      <c r="FTM41" s="299"/>
      <c r="FTN41" s="299"/>
      <c r="FTO41" s="299"/>
      <c r="FTP41" s="299"/>
      <c r="FTQ41" s="299"/>
      <c r="FTR41" s="299"/>
      <c r="FTS41" s="299"/>
      <c r="FTT41" s="299"/>
      <c r="FTU41" s="299"/>
      <c r="FTV41" s="299"/>
      <c r="FTW41" s="299"/>
      <c r="FTX41" s="299"/>
      <c r="FTY41" s="299"/>
      <c r="FTZ41" s="299"/>
      <c r="FUA41" s="299"/>
      <c r="FUB41" s="299"/>
      <c r="FUC41" s="299"/>
      <c r="FUD41" s="299"/>
      <c r="FUE41" s="299"/>
      <c r="FUF41" s="299"/>
      <c r="FUG41" s="299"/>
      <c r="FUH41" s="299"/>
      <c r="FUI41" s="299"/>
      <c r="FUJ41" s="299"/>
      <c r="FUK41" s="299"/>
      <c r="FUL41" s="299"/>
      <c r="FUM41" s="299"/>
      <c r="FUN41" s="299"/>
      <c r="FUO41" s="299"/>
      <c r="FUP41" s="299"/>
      <c r="FUQ41" s="299"/>
      <c r="FUR41" s="299"/>
      <c r="FUS41" s="299"/>
      <c r="FUT41" s="299"/>
      <c r="FUU41" s="299"/>
      <c r="FUV41" s="299"/>
      <c r="FUW41" s="299"/>
      <c r="FUX41" s="299"/>
      <c r="FUY41" s="299"/>
      <c r="FUZ41" s="299"/>
      <c r="FVA41" s="299"/>
      <c r="FVB41" s="299"/>
      <c r="FVC41" s="299"/>
      <c r="FVD41" s="299"/>
      <c r="FVE41" s="299"/>
      <c r="FVF41" s="299"/>
      <c r="FVG41" s="299"/>
      <c r="FVH41" s="299"/>
      <c r="FVI41" s="299"/>
      <c r="FVJ41" s="299"/>
      <c r="FVK41" s="299"/>
      <c r="FVL41" s="299"/>
      <c r="FVM41" s="299"/>
      <c r="FVN41" s="299"/>
      <c r="FVO41" s="299"/>
      <c r="FVP41" s="299"/>
      <c r="FVQ41" s="299"/>
      <c r="FVR41" s="299"/>
      <c r="FVS41" s="299"/>
      <c r="FVT41" s="299"/>
      <c r="FVU41" s="299"/>
      <c r="FVV41" s="299"/>
      <c r="FVW41" s="299"/>
      <c r="FVX41" s="299"/>
      <c r="FVY41" s="299"/>
      <c r="FVZ41" s="299"/>
      <c r="FWA41" s="299"/>
      <c r="FWB41" s="299"/>
      <c r="FWC41" s="299"/>
      <c r="FWD41" s="299"/>
      <c r="FWE41" s="299"/>
      <c r="FWF41" s="299"/>
      <c r="FWG41" s="299"/>
      <c r="FWH41" s="299"/>
      <c r="FWI41" s="299"/>
      <c r="FWJ41" s="299"/>
      <c r="FWK41" s="299"/>
      <c r="FWL41" s="299"/>
      <c r="FWM41" s="299"/>
      <c r="FWN41" s="299"/>
      <c r="FWO41" s="299"/>
      <c r="FWP41" s="299"/>
      <c r="FWQ41" s="299"/>
      <c r="FWR41" s="299"/>
      <c r="FWS41" s="299"/>
      <c r="FWT41" s="299"/>
      <c r="FWU41" s="299"/>
      <c r="FWV41" s="299"/>
      <c r="FWW41" s="299"/>
      <c r="FWX41" s="299"/>
      <c r="FWY41" s="299"/>
      <c r="FWZ41" s="299"/>
      <c r="FXA41" s="299"/>
      <c r="FXB41" s="299"/>
      <c r="FXC41" s="299"/>
      <c r="FXD41" s="299"/>
      <c r="FXE41" s="299"/>
      <c r="FXF41" s="299"/>
      <c r="FXG41" s="299"/>
      <c r="FXH41" s="299"/>
      <c r="FXI41" s="299"/>
      <c r="FXJ41" s="299"/>
      <c r="FXK41" s="299"/>
      <c r="FXL41" s="299"/>
      <c r="FXM41" s="299"/>
      <c r="FXN41" s="299"/>
      <c r="FXO41" s="299"/>
      <c r="FXP41" s="299"/>
      <c r="FXQ41" s="299"/>
      <c r="FXR41" s="299"/>
      <c r="FXS41" s="299"/>
      <c r="FXT41" s="299"/>
      <c r="FXU41" s="299"/>
      <c r="FXV41" s="299"/>
      <c r="FXW41" s="299"/>
      <c r="FXX41" s="299"/>
      <c r="FXY41" s="299"/>
      <c r="FXZ41" s="299"/>
      <c r="FYA41" s="299"/>
      <c r="FYB41" s="299"/>
      <c r="FYC41" s="299"/>
      <c r="FYD41" s="299"/>
      <c r="FYE41" s="299"/>
      <c r="FYF41" s="299"/>
      <c r="FYG41" s="299"/>
      <c r="FYH41" s="299"/>
      <c r="FYI41" s="299"/>
      <c r="FYJ41" s="299"/>
      <c r="FYK41" s="299"/>
      <c r="FYL41" s="299"/>
      <c r="FYM41" s="299"/>
      <c r="FYN41" s="299"/>
      <c r="FYO41" s="299"/>
      <c r="FYP41" s="299"/>
      <c r="FYQ41" s="299"/>
      <c r="FYR41" s="299"/>
      <c r="FYS41" s="299"/>
      <c r="FYT41" s="299"/>
      <c r="FYU41" s="299"/>
      <c r="FYV41" s="299"/>
      <c r="FYW41" s="299"/>
      <c r="FYX41" s="299"/>
      <c r="FYY41" s="299"/>
      <c r="FYZ41" s="299"/>
      <c r="FZA41" s="299"/>
      <c r="FZB41" s="299"/>
      <c r="FZC41" s="299"/>
      <c r="FZD41" s="299"/>
      <c r="FZE41" s="299"/>
      <c r="FZF41" s="299"/>
      <c r="FZG41" s="299"/>
      <c r="FZH41" s="299"/>
      <c r="FZI41" s="299"/>
      <c r="FZJ41" s="299"/>
      <c r="FZK41" s="299"/>
      <c r="FZL41" s="299"/>
      <c r="FZM41" s="299"/>
      <c r="FZN41" s="299"/>
      <c r="FZO41" s="299"/>
      <c r="FZP41" s="299"/>
      <c r="FZQ41" s="299"/>
      <c r="FZR41" s="299"/>
      <c r="FZS41" s="299"/>
      <c r="FZT41" s="299"/>
      <c r="FZU41" s="299"/>
      <c r="FZV41" s="299"/>
      <c r="FZW41" s="299"/>
      <c r="FZX41" s="299"/>
      <c r="FZY41" s="299"/>
      <c r="FZZ41" s="299"/>
      <c r="GAA41" s="299"/>
      <c r="GAB41" s="299"/>
      <c r="GAC41" s="299"/>
      <c r="GAD41" s="299"/>
      <c r="GAE41" s="299"/>
      <c r="GAF41" s="299"/>
      <c r="GAG41" s="299"/>
      <c r="GAH41" s="299"/>
      <c r="GAI41" s="299"/>
      <c r="GAJ41" s="299"/>
      <c r="GAK41" s="299"/>
      <c r="GAL41" s="299"/>
      <c r="GAM41" s="299"/>
      <c r="GAN41" s="299"/>
      <c r="GAO41" s="299"/>
      <c r="GAP41" s="299"/>
      <c r="GAQ41" s="299"/>
      <c r="GAR41" s="299"/>
      <c r="GAS41" s="299"/>
      <c r="GAT41" s="299"/>
      <c r="GAU41" s="299"/>
      <c r="GAV41" s="299"/>
      <c r="GAW41" s="299"/>
      <c r="GAX41" s="299"/>
      <c r="GAY41" s="299"/>
      <c r="GAZ41" s="299"/>
      <c r="GBA41" s="299"/>
      <c r="GBB41" s="299"/>
      <c r="GBC41" s="299"/>
      <c r="GBD41" s="299"/>
      <c r="GBE41" s="299"/>
      <c r="GBF41" s="299"/>
      <c r="GBG41" s="299"/>
      <c r="GBH41" s="299"/>
      <c r="GBI41" s="299"/>
      <c r="GBJ41" s="299"/>
      <c r="GBK41" s="299"/>
      <c r="GBL41" s="299"/>
      <c r="GBM41" s="299"/>
      <c r="GBN41" s="299"/>
      <c r="GBO41" s="299"/>
      <c r="GBP41" s="299"/>
      <c r="GBQ41" s="299"/>
      <c r="GBR41" s="299"/>
      <c r="GBS41" s="299"/>
      <c r="GBT41" s="299"/>
      <c r="GBU41" s="299"/>
      <c r="GBV41" s="299"/>
      <c r="GBW41" s="299"/>
      <c r="GBX41" s="299"/>
      <c r="GBY41" s="299"/>
      <c r="GBZ41" s="299"/>
      <c r="GCA41" s="299"/>
      <c r="GCB41" s="299"/>
      <c r="GCC41" s="299"/>
      <c r="GCD41" s="299"/>
      <c r="GCE41" s="299"/>
      <c r="GCF41" s="299"/>
      <c r="GCG41" s="299"/>
      <c r="GCH41" s="299"/>
      <c r="GCI41" s="299"/>
      <c r="GCJ41" s="299"/>
      <c r="GCK41" s="299"/>
      <c r="GCL41" s="299"/>
      <c r="GCM41" s="299"/>
      <c r="GCN41" s="299"/>
      <c r="GCO41" s="299"/>
      <c r="GCP41" s="299"/>
      <c r="GCQ41" s="299"/>
      <c r="GCR41" s="299"/>
      <c r="GCS41" s="299"/>
      <c r="GCT41" s="299"/>
      <c r="GCU41" s="299"/>
      <c r="GCV41" s="299"/>
      <c r="GCW41" s="299"/>
      <c r="GCX41" s="299"/>
      <c r="GCY41" s="299"/>
      <c r="GCZ41" s="299"/>
      <c r="GDA41" s="299"/>
      <c r="GDB41" s="299"/>
      <c r="GDC41" s="299"/>
      <c r="GDD41" s="299"/>
      <c r="GDE41" s="299"/>
      <c r="GDF41" s="299"/>
      <c r="GDG41" s="299"/>
      <c r="GDH41" s="299"/>
      <c r="GDI41" s="299"/>
      <c r="GDJ41" s="299"/>
      <c r="GDK41" s="299"/>
      <c r="GDL41" s="299"/>
      <c r="GDM41" s="299"/>
      <c r="GDN41" s="299"/>
      <c r="GDO41" s="299"/>
      <c r="GDP41" s="299"/>
      <c r="GDQ41" s="299"/>
      <c r="GDR41" s="299"/>
      <c r="GDS41" s="299"/>
      <c r="GDT41" s="299"/>
      <c r="GDU41" s="299"/>
      <c r="GDV41" s="299"/>
      <c r="GDW41" s="299"/>
      <c r="GDX41" s="299"/>
      <c r="GDY41" s="299"/>
      <c r="GDZ41" s="299"/>
      <c r="GEA41" s="299"/>
      <c r="GEB41" s="299"/>
      <c r="GEC41" s="299"/>
      <c r="GED41" s="299"/>
      <c r="GEE41" s="299"/>
      <c r="GEF41" s="299"/>
      <c r="GEG41" s="299"/>
      <c r="GEH41" s="299"/>
      <c r="GEI41" s="299"/>
      <c r="GEJ41" s="299"/>
      <c r="GEK41" s="299"/>
      <c r="GEL41" s="299"/>
      <c r="GEM41" s="299"/>
      <c r="GEN41" s="299"/>
      <c r="GEO41" s="299"/>
      <c r="GEP41" s="299"/>
      <c r="GEQ41" s="299"/>
      <c r="GER41" s="299"/>
      <c r="GES41" s="299"/>
      <c r="GET41" s="299"/>
      <c r="GEU41" s="299"/>
      <c r="GEV41" s="299"/>
      <c r="GEW41" s="299"/>
      <c r="GEX41" s="299"/>
      <c r="GEY41" s="299"/>
      <c r="GEZ41" s="299"/>
      <c r="GFA41" s="299"/>
      <c r="GFB41" s="299"/>
      <c r="GFC41" s="299"/>
      <c r="GFD41" s="299"/>
      <c r="GFE41" s="299"/>
      <c r="GFF41" s="299"/>
      <c r="GFG41" s="299"/>
      <c r="GFH41" s="299"/>
      <c r="GFI41" s="299"/>
      <c r="GFJ41" s="299"/>
      <c r="GFK41" s="299"/>
      <c r="GFL41" s="299"/>
      <c r="GFM41" s="299"/>
      <c r="GFN41" s="299"/>
      <c r="GFO41" s="299"/>
      <c r="GFP41" s="299"/>
      <c r="GFQ41" s="299"/>
      <c r="GFR41" s="299"/>
      <c r="GFS41" s="299"/>
      <c r="GFT41" s="299"/>
      <c r="GFU41" s="299"/>
      <c r="GFV41" s="299"/>
      <c r="GFW41" s="299"/>
      <c r="GFX41" s="299"/>
      <c r="GFY41" s="299"/>
      <c r="GFZ41" s="299"/>
      <c r="GGA41" s="299"/>
      <c r="GGB41" s="299"/>
      <c r="GGC41" s="299"/>
      <c r="GGD41" s="299"/>
      <c r="GGE41" s="299"/>
      <c r="GGF41" s="299"/>
      <c r="GGG41" s="299"/>
      <c r="GGH41" s="299"/>
      <c r="GGI41" s="299"/>
      <c r="GGJ41" s="299"/>
      <c r="GGK41" s="299"/>
      <c r="GGL41" s="299"/>
      <c r="GGM41" s="299"/>
      <c r="GGN41" s="299"/>
      <c r="GGO41" s="299"/>
      <c r="GGP41" s="299"/>
      <c r="GGQ41" s="299"/>
      <c r="GGR41" s="299"/>
      <c r="GGS41" s="299"/>
      <c r="GGT41" s="299"/>
      <c r="GGU41" s="299"/>
      <c r="GGV41" s="299"/>
      <c r="GGW41" s="299"/>
      <c r="GGX41" s="299"/>
      <c r="GGY41" s="299"/>
      <c r="GGZ41" s="299"/>
      <c r="GHA41" s="299"/>
      <c r="GHB41" s="299"/>
      <c r="GHC41" s="299"/>
      <c r="GHD41" s="299"/>
      <c r="GHE41" s="299"/>
      <c r="GHF41" s="299"/>
      <c r="GHG41" s="299"/>
      <c r="GHH41" s="299"/>
      <c r="GHI41" s="299"/>
      <c r="GHJ41" s="299"/>
      <c r="GHK41" s="299"/>
      <c r="GHL41" s="299"/>
      <c r="GHM41" s="299"/>
      <c r="GHN41" s="299"/>
      <c r="GHO41" s="299"/>
      <c r="GHP41" s="299"/>
      <c r="GHQ41" s="299"/>
      <c r="GHR41" s="299"/>
      <c r="GHS41" s="299"/>
      <c r="GHT41" s="299"/>
      <c r="GHU41" s="299"/>
      <c r="GHV41" s="299"/>
      <c r="GHW41" s="299"/>
      <c r="GHX41" s="299"/>
      <c r="GHY41" s="299"/>
      <c r="GHZ41" s="299"/>
      <c r="GIA41" s="299"/>
      <c r="GIB41" s="299"/>
      <c r="GIC41" s="299"/>
      <c r="GID41" s="299"/>
      <c r="GIE41" s="299"/>
      <c r="GIF41" s="299"/>
      <c r="GIG41" s="299"/>
      <c r="GIH41" s="299"/>
      <c r="GII41" s="299"/>
      <c r="GIJ41" s="299"/>
      <c r="GIK41" s="299"/>
      <c r="GIL41" s="299"/>
      <c r="GIM41" s="299"/>
      <c r="GIN41" s="299"/>
      <c r="GIO41" s="299"/>
      <c r="GIP41" s="299"/>
      <c r="GIQ41" s="299"/>
      <c r="GIR41" s="299"/>
      <c r="GIS41" s="299"/>
      <c r="GIT41" s="299"/>
      <c r="GIU41" s="299"/>
      <c r="GIV41" s="299"/>
      <c r="GIW41" s="299"/>
      <c r="GIX41" s="299"/>
      <c r="GIY41" s="299"/>
      <c r="GIZ41" s="299"/>
      <c r="GJA41" s="299"/>
      <c r="GJB41" s="299"/>
      <c r="GJC41" s="299"/>
      <c r="GJD41" s="299"/>
      <c r="GJE41" s="299"/>
      <c r="GJF41" s="299"/>
      <c r="GJG41" s="299"/>
      <c r="GJH41" s="299"/>
      <c r="GJI41" s="299"/>
      <c r="GJJ41" s="299"/>
      <c r="GJK41" s="299"/>
      <c r="GJL41" s="299"/>
      <c r="GJM41" s="299"/>
      <c r="GJN41" s="299"/>
      <c r="GJO41" s="299"/>
      <c r="GJP41" s="299"/>
      <c r="GJQ41" s="299"/>
      <c r="GJR41" s="299"/>
      <c r="GJS41" s="299"/>
      <c r="GJT41" s="299"/>
      <c r="GJU41" s="299"/>
      <c r="GJV41" s="299"/>
      <c r="GJW41" s="299"/>
      <c r="GJX41" s="299"/>
      <c r="GJY41" s="299"/>
      <c r="GJZ41" s="299"/>
      <c r="GKA41" s="299"/>
      <c r="GKB41" s="299"/>
      <c r="GKC41" s="299"/>
      <c r="GKD41" s="299"/>
      <c r="GKE41" s="299"/>
      <c r="GKF41" s="299"/>
      <c r="GKG41" s="299"/>
      <c r="GKH41" s="299"/>
      <c r="GKI41" s="299"/>
      <c r="GKJ41" s="299"/>
      <c r="GKK41" s="299"/>
      <c r="GKL41" s="299"/>
      <c r="GKM41" s="299"/>
      <c r="GKN41" s="299"/>
      <c r="GKO41" s="299"/>
      <c r="GKP41" s="299"/>
      <c r="GKQ41" s="299"/>
      <c r="GKR41" s="299"/>
      <c r="GKS41" s="299"/>
      <c r="GKT41" s="299"/>
      <c r="GKU41" s="299"/>
      <c r="GKV41" s="299"/>
      <c r="GKW41" s="299"/>
      <c r="GKX41" s="299"/>
      <c r="GKY41" s="299"/>
      <c r="GKZ41" s="299"/>
      <c r="GLA41" s="299"/>
      <c r="GLB41" s="299"/>
      <c r="GLC41" s="299"/>
      <c r="GLD41" s="299"/>
      <c r="GLE41" s="299"/>
      <c r="GLF41" s="299"/>
      <c r="GLG41" s="299"/>
      <c r="GLH41" s="299"/>
      <c r="GLI41" s="299"/>
      <c r="GLJ41" s="299"/>
      <c r="GLK41" s="299"/>
      <c r="GLL41" s="299"/>
      <c r="GLM41" s="299"/>
      <c r="GLN41" s="299"/>
      <c r="GLO41" s="299"/>
      <c r="GLP41" s="299"/>
      <c r="GLQ41" s="299"/>
      <c r="GLR41" s="299"/>
      <c r="GLS41" s="299"/>
      <c r="GLT41" s="299"/>
      <c r="GLU41" s="299"/>
      <c r="GLV41" s="299"/>
      <c r="GLW41" s="299"/>
      <c r="GLX41" s="299"/>
      <c r="GLY41" s="299"/>
      <c r="GLZ41" s="299"/>
      <c r="GMA41" s="299"/>
      <c r="GMB41" s="299"/>
      <c r="GMC41" s="299"/>
      <c r="GMD41" s="299"/>
      <c r="GME41" s="299"/>
      <c r="GMF41" s="299"/>
      <c r="GMG41" s="299"/>
      <c r="GMH41" s="299"/>
      <c r="GMI41" s="299"/>
      <c r="GMJ41" s="299"/>
      <c r="GMK41" s="299"/>
      <c r="GML41" s="299"/>
      <c r="GMM41" s="299"/>
      <c r="GMN41" s="299"/>
      <c r="GMO41" s="299"/>
      <c r="GMP41" s="299"/>
      <c r="GMQ41" s="299"/>
      <c r="GMR41" s="299"/>
      <c r="GMS41" s="299"/>
      <c r="GMT41" s="299"/>
      <c r="GMU41" s="299"/>
      <c r="GMV41" s="299"/>
      <c r="GMW41" s="299"/>
      <c r="GMX41" s="299"/>
      <c r="GMY41" s="299"/>
      <c r="GMZ41" s="299"/>
      <c r="GNA41" s="299"/>
      <c r="GNB41" s="299"/>
      <c r="GNC41" s="299"/>
      <c r="GND41" s="299"/>
      <c r="GNE41" s="299"/>
      <c r="GNF41" s="299"/>
      <c r="GNG41" s="299"/>
      <c r="GNH41" s="299"/>
      <c r="GNI41" s="299"/>
      <c r="GNJ41" s="299"/>
      <c r="GNK41" s="299"/>
      <c r="GNL41" s="299"/>
      <c r="GNM41" s="299"/>
      <c r="GNN41" s="299"/>
      <c r="GNO41" s="299"/>
      <c r="GNP41" s="299"/>
      <c r="GNQ41" s="299"/>
      <c r="GNR41" s="299"/>
      <c r="GNS41" s="299"/>
      <c r="GNT41" s="299"/>
      <c r="GNU41" s="299"/>
      <c r="GNV41" s="299"/>
      <c r="GNW41" s="299"/>
      <c r="GNX41" s="299"/>
      <c r="GNY41" s="299"/>
      <c r="GNZ41" s="299"/>
      <c r="GOA41" s="299"/>
      <c r="GOB41" s="299"/>
      <c r="GOC41" s="299"/>
      <c r="GOD41" s="299"/>
      <c r="GOE41" s="299"/>
      <c r="GOF41" s="299"/>
      <c r="GOG41" s="299"/>
      <c r="GOH41" s="299"/>
      <c r="GOI41" s="299"/>
      <c r="GOJ41" s="299"/>
      <c r="GOK41" s="299"/>
      <c r="GOL41" s="299"/>
      <c r="GOM41" s="299"/>
      <c r="GON41" s="299"/>
      <c r="GOO41" s="299"/>
      <c r="GOP41" s="299"/>
      <c r="GOQ41" s="299"/>
      <c r="GOR41" s="299"/>
      <c r="GOS41" s="299"/>
      <c r="GOT41" s="299"/>
      <c r="GOU41" s="299"/>
      <c r="GOV41" s="299"/>
      <c r="GOW41" s="299"/>
      <c r="GOX41" s="299"/>
      <c r="GOY41" s="299"/>
      <c r="GOZ41" s="299"/>
      <c r="GPA41" s="299"/>
      <c r="GPB41" s="299"/>
      <c r="GPC41" s="299"/>
      <c r="GPD41" s="299"/>
      <c r="GPE41" s="299"/>
      <c r="GPF41" s="299"/>
      <c r="GPG41" s="299"/>
      <c r="GPH41" s="299"/>
      <c r="GPI41" s="299"/>
      <c r="GPJ41" s="299"/>
      <c r="GPK41" s="299"/>
      <c r="GPL41" s="299"/>
      <c r="GPM41" s="299"/>
      <c r="GPN41" s="299"/>
      <c r="GPO41" s="299"/>
      <c r="GPP41" s="299"/>
      <c r="GPQ41" s="299"/>
      <c r="GPR41" s="299"/>
      <c r="GPS41" s="299"/>
      <c r="GPT41" s="299"/>
      <c r="GPU41" s="299"/>
      <c r="GPV41" s="299"/>
      <c r="GPW41" s="299"/>
      <c r="GPX41" s="299"/>
      <c r="GPY41" s="299"/>
      <c r="GPZ41" s="299"/>
      <c r="GQA41" s="299"/>
      <c r="GQB41" s="299"/>
      <c r="GQC41" s="299"/>
      <c r="GQD41" s="299"/>
      <c r="GQE41" s="299"/>
      <c r="GQF41" s="299"/>
      <c r="GQG41" s="299"/>
      <c r="GQH41" s="299"/>
      <c r="GQI41" s="299"/>
      <c r="GQJ41" s="299"/>
      <c r="GQK41" s="299"/>
      <c r="GQL41" s="299"/>
      <c r="GQM41" s="299"/>
      <c r="GQN41" s="299"/>
      <c r="GQO41" s="299"/>
      <c r="GQP41" s="299"/>
      <c r="GQQ41" s="299"/>
      <c r="GQR41" s="299"/>
      <c r="GQS41" s="299"/>
      <c r="GQT41" s="299"/>
      <c r="GQU41" s="299"/>
      <c r="GQV41" s="299"/>
      <c r="GQW41" s="299"/>
      <c r="GQX41" s="299"/>
      <c r="GQY41" s="299"/>
      <c r="GQZ41" s="299"/>
      <c r="GRA41" s="299"/>
      <c r="GRB41" s="299"/>
      <c r="GRC41" s="299"/>
      <c r="GRD41" s="299"/>
      <c r="GRE41" s="299"/>
      <c r="GRF41" s="299"/>
      <c r="GRG41" s="299"/>
      <c r="GRH41" s="299"/>
      <c r="GRI41" s="299"/>
      <c r="GRJ41" s="299"/>
      <c r="GRK41" s="299"/>
      <c r="GRL41" s="299"/>
      <c r="GRM41" s="299"/>
      <c r="GRN41" s="299"/>
      <c r="GRO41" s="299"/>
      <c r="GRP41" s="299"/>
      <c r="GRQ41" s="299"/>
      <c r="GRR41" s="299"/>
      <c r="GRS41" s="299"/>
      <c r="GRT41" s="299"/>
      <c r="GRU41" s="299"/>
      <c r="GRV41" s="299"/>
      <c r="GRW41" s="299"/>
      <c r="GRX41" s="299"/>
      <c r="GRY41" s="299"/>
      <c r="GRZ41" s="299"/>
      <c r="GSA41" s="299"/>
      <c r="GSB41" s="299"/>
      <c r="GSC41" s="299"/>
      <c r="GSD41" s="299"/>
      <c r="GSE41" s="299"/>
      <c r="GSF41" s="299"/>
      <c r="GSG41" s="299"/>
      <c r="GSH41" s="299"/>
      <c r="GSI41" s="299"/>
      <c r="GSJ41" s="299"/>
      <c r="GSK41" s="299"/>
      <c r="GSL41" s="299"/>
      <c r="GSM41" s="299"/>
      <c r="GSN41" s="299"/>
      <c r="GSO41" s="299"/>
      <c r="GSP41" s="299"/>
      <c r="GSQ41" s="299"/>
      <c r="GSR41" s="299"/>
      <c r="GSS41" s="299"/>
      <c r="GST41" s="299"/>
      <c r="GSU41" s="299"/>
      <c r="GSV41" s="299"/>
      <c r="GSW41" s="299"/>
      <c r="GSX41" s="299"/>
      <c r="GSY41" s="299"/>
      <c r="GSZ41" s="299"/>
      <c r="GTA41" s="299"/>
      <c r="GTB41" s="299"/>
      <c r="GTC41" s="299"/>
      <c r="GTD41" s="299"/>
      <c r="GTE41" s="299"/>
      <c r="GTF41" s="299"/>
      <c r="GTG41" s="299"/>
      <c r="GTH41" s="299"/>
      <c r="GTI41" s="299"/>
      <c r="GTJ41" s="299"/>
      <c r="GTK41" s="299"/>
      <c r="GTL41" s="299"/>
      <c r="GTM41" s="299"/>
      <c r="GTN41" s="299"/>
      <c r="GTO41" s="299"/>
      <c r="GTP41" s="299"/>
      <c r="GTQ41" s="299"/>
      <c r="GTR41" s="299"/>
      <c r="GTS41" s="299"/>
      <c r="GTT41" s="299"/>
      <c r="GTU41" s="299"/>
      <c r="GTV41" s="299"/>
      <c r="GTW41" s="299"/>
      <c r="GTX41" s="299"/>
      <c r="GTY41" s="299"/>
      <c r="GTZ41" s="299"/>
      <c r="GUA41" s="299"/>
      <c r="GUB41" s="299"/>
      <c r="GUC41" s="299"/>
      <c r="GUD41" s="299"/>
      <c r="GUE41" s="299"/>
      <c r="GUF41" s="299"/>
      <c r="GUG41" s="299"/>
      <c r="GUH41" s="299"/>
      <c r="GUI41" s="299"/>
      <c r="GUJ41" s="299"/>
      <c r="GUK41" s="299"/>
      <c r="GUL41" s="299"/>
      <c r="GUM41" s="299"/>
      <c r="GUN41" s="299"/>
      <c r="GUO41" s="299"/>
      <c r="GUP41" s="299"/>
      <c r="GUQ41" s="299"/>
      <c r="GUR41" s="299"/>
      <c r="GUS41" s="299"/>
      <c r="GUT41" s="299"/>
      <c r="GUU41" s="299"/>
      <c r="GUV41" s="299"/>
      <c r="GUW41" s="299"/>
      <c r="GUX41" s="299"/>
      <c r="GUY41" s="299"/>
      <c r="GUZ41" s="299"/>
      <c r="GVA41" s="299"/>
      <c r="GVB41" s="299"/>
      <c r="GVC41" s="299"/>
      <c r="GVD41" s="299"/>
      <c r="GVE41" s="299"/>
      <c r="GVF41" s="299"/>
      <c r="GVG41" s="299"/>
      <c r="GVH41" s="299"/>
      <c r="GVI41" s="299"/>
      <c r="GVJ41" s="299"/>
      <c r="GVK41" s="299"/>
      <c r="GVL41" s="299"/>
      <c r="GVM41" s="299"/>
      <c r="GVN41" s="299"/>
      <c r="GVO41" s="299"/>
      <c r="GVP41" s="299"/>
      <c r="GVQ41" s="299"/>
      <c r="GVR41" s="299"/>
      <c r="GVS41" s="299"/>
      <c r="GVT41" s="299"/>
      <c r="GVU41" s="299"/>
      <c r="GVV41" s="299"/>
      <c r="GVW41" s="299"/>
      <c r="GVX41" s="299"/>
      <c r="GVY41" s="299"/>
      <c r="GVZ41" s="299"/>
      <c r="GWA41" s="299"/>
      <c r="GWB41" s="299"/>
      <c r="GWC41" s="299"/>
      <c r="GWD41" s="299"/>
      <c r="GWE41" s="299"/>
      <c r="GWF41" s="299"/>
      <c r="GWG41" s="299"/>
      <c r="GWH41" s="299"/>
      <c r="GWI41" s="299"/>
      <c r="GWJ41" s="299"/>
      <c r="GWK41" s="299"/>
      <c r="GWL41" s="299"/>
      <c r="GWM41" s="299"/>
      <c r="GWN41" s="299"/>
      <c r="GWO41" s="299"/>
      <c r="GWP41" s="299"/>
      <c r="GWQ41" s="299"/>
      <c r="GWR41" s="299"/>
      <c r="GWS41" s="299"/>
      <c r="GWT41" s="299"/>
      <c r="GWU41" s="299"/>
      <c r="GWV41" s="299"/>
      <c r="GWW41" s="299"/>
      <c r="GWX41" s="299"/>
      <c r="GWY41" s="299"/>
      <c r="GWZ41" s="299"/>
      <c r="GXA41" s="299"/>
      <c r="GXB41" s="299"/>
      <c r="GXC41" s="299"/>
      <c r="GXD41" s="299"/>
      <c r="GXE41" s="299"/>
      <c r="GXF41" s="299"/>
      <c r="GXG41" s="299"/>
      <c r="GXH41" s="299"/>
      <c r="GXI41" s="299"/>
      <c r="GXJ41" s="299"/>
      <c r="GXK41" s="299"/>
      <c r="GXL41" s="299"/>
      <c r="GXM41" s="299"/>
      <c r="GXN41" s="299"/>
      <c r="GXO41" s="299"/>
      <c r="GXP41" s="299"/>
      <c r="GXQ41" s="299"/>
      <c r="GXR41" s="299"/>
      <c r="GXS41" s="299"/>
      <c r="GXT41" s="299"/>
      <c r="GXU41" s="299"/>
      <c r="GXV41" s="299"/>
      <c r="GXW41" s="299"/>
      <c r="GXX41" s="299"/>
      <c r="GXY41" s="299"/>
      <c r="GXZ41" s="299"/>
      <c r="GYA41" s="299"/>
      <c r="GYB41" s="299"/>
      <c r="GYC41" s="299"/>
      <c r="GYD41" s="299"/>
      <c r="GYE41" s="299"/>
      <c r="GYF41" s="299"/>
      <c r="GYG41" s="299"/>
      <c r="GYH41" s="299"/>
      <c r="GYI41" s="299"/>
      <c r="GYJ41" s="299"/>
      <c r="GYK41" s="299"/>
      <c r="GYL41" s="299"/>
      <c r="GYM41" s="299"/>
      <c r="GYN41" s="299"/>
      <c r="GYO41" s="299"/>
      <c r="GYP41" s="299"/>
      <c r="GYQ41" s="299"/>
      <c r="GYR41" s="299"/>
      <c r="GYS41" s="299"/>
      <c r="GYT41" s="299"/>
      <c r="GYU41" s="299"/>
      <c r="GYV41" s="299"/>
      <c r="GYW41" s="299"/>
      <c r="GYX41" s="299"/>
      <c r="GYY41" s="299"/>
      <c r="GYZ41" s="299"/>
      <c r="GZA41" s="299"/>
      <c r="GZB41" s="299"/>
      <c r="GZC41" s="299"/>
      <c r="GZD41" s="299"/>
      <c r="GZE41" s="299"/>
      <c r="GZF41" s="299"/>
      <c r="GZG41" s="299"/>
      <c r="GZH41" s="299"/>
      <c r="GZI41" s="299"/>
      <c r="GZJ41" s="299"/>
      <c r="GZK41" s="299"/>
      <c r="GZL41" s="299"/>
      <c r="GZM41" s="299"/>
      <c r="GZN41" s="299"/>
      <c r="GZO41" s="299"/>
      <c r="GZP41" s="299"/>
      <c r="GZQ41" s="299"/>
      <c r="GZR41" s="299"/>
      <c r="GZS41" s="299"/>
      <c r="GZT41" s="299"/>
      <c r="GZU41" s="299"/>
      <c r="GZV41" s="299"/>
      <c r="GZW41" s="299"/>
      <c r="GZX41" s="299"/>
      <c r="GZY41" s="299"/>
      <c r="GZZ41" s="299"/>
      <c r="HAA41" s="299"/>
      <c r="HAB41" s="299"/>
      <c r="HAC41" s="299"/>
      <c r="HAD41" s="299"/>
      <c r="HAE41" s="299"/>
      <c r="HAF41" s="299"/>
      <c r="HAG41" s="299"/>
      <c r="HAH41" s="299"/>
      <c r="HAI41" s="299"/>
      <c r="HAJ41" s="299"/>
      <c r="HAK41" s="299"/>
      <c r="HAL41" s="299"/>
      <c r="HAM41" s="299"/>
      <c r="HAN41" s="299"/>
      <c r="HAO41" s="299"/>
      <c r="HAP41" s="299"/>
      <c r="HAQ41" s="299"/>
      <c r="HAR41" s="299"/>
      <c r="HAS41" s="299"/>
      <c r="HAT41" s="299"/>
      <c r="HAU41" s="299"/>
      <c r="HAV41" s="299"/>
      <c r="HAW41" s="299"/>
      <c r="HAX41" s="299"/>
      <c r="HAY41" s="299"/>
      <c r="HAZ41" s="299"/>
      <c r="HBA41" s="299"/>
      <c r="HBB41" s="299"/>
      <c r="HBC41" s="299"/>
      <c r="HBD41" s="299"/>
      <c r="HBE41" s="299"/>
      <c r="HBF41" s="299"/>
      <c r="HBG41" s="299"/>
      <c r="HBH41" s="299"/>
      <c r="HBI41" s="299"/>
      <c r="HBJ41" s="299"/>
      <c r="HBK41" s="299"/>
      <c r="HBL41" s="299"/>
      <c r="HBM41" s="299"/>
      <c r="HBN41" s="299"/>
      <c r="HBO41" s="299"/>
      <c r="HBP41" s="299"/>
      <c r="HBQ41" s="299"/>
      <c r="HBR41" s="299"/>
      <c r="HBS41" s="299"/>
      <c r="HBT41" s="299"/>
      <c r="HBU41" s="299"/>
      <c r="HBV41" s="299"/>
      <c r="HBW41" s="299"/>
      <c r="HBX41" s="299"/>
      <c r="HBY41" s="299"/>
      <c r="HBZ41" s="299"/>
      <c r="HCA41" s="299"/>
      <c r="HCB41" s="299"/>
      <c r="HCC41" s="299"/>
      <c r="HCD41" s="299"/>
      <c r="HCE41" s="299"/>
      <c r="HCF41" s="299"/>
      <c r="HCG41" s="299"/>
      <c r="HCH41" s="299"/>
      <c r="HCI41" s="299"/>
      <c r="HCJ41" s="299"/>
      <c r="HCK41" s="299"/>
      <c r="HCL41" s="299"/>
      <c r="HCM41" s="299"/>
      <c r="HCN41" s="299"/>
      <c r="HCO41" s="299"/>
      <c r="HCP41" s="299"/>
      <c r="HCQ41" s="299"/>
      <c r="HCR41" s="299"/>
      <c r="HCS41" s="299"/>
      <c r="HCT41" s="299"/>
      <c r="HCU41" s="299"/>
      <c r="HCV41" s="299"/>
      <c r="HCW41" s="299"/>
      <c r="HCX41" s="299"/>
      <c r="HCY41" s="299"/>
      <c r="HCZ41" s="299"/>
      <c r="HDA41" s="299"/>
      <c r="HDB41" s="299"/>
      <c r="HDC41" s="299"/>
      <c r="HDD41" s="299"/>
      <c r="HDE41" s="299"/>
      <c r="HDF41" s="299"/>
      <c r="HDG41" s="299"/>
      <c r="HDH41" s="299"/>
      <c r="HDI41" s="299"/>
      <c r="HDJ41" s="299"/>
      <c r="HDK41" s="299"/>
      <c r="HDL41" s="299"/>
      <c r="HDM41" s="299"/>
      <c r="HDN41" s="299"/>
      <c r="HDO41" s="299"/>
      <c r="HDP41" s="299"/>
      <c r="HDQ41" s="299"/>
      <c r="HDR41" s="299"/>
      <c r="HDS41" s="299"/>
      <c r="HDT41" s="299"/>
      <c r="HDU41" s="299"/>
      <c r="HDV41" s="299"/>
      <c r="HDW41" s="299"/>
      <c r="HDX41" s="299"/>
      <c r="HDY41" s="299"/>
      <c r="HDZ41" s="299"/>
      <c r="HEA41" s="299"/>
      <c r="HEB41" s="299"/>
      <c r="HEC41" s="299"/>
      <c r="HED41" s="299"/>
      <c r="HEE41" s="299"/>
      <c r="HEF41" s="299"/>
      <c r="HEG41" s="299"/>
      <c r="HEH41" s="299"/>
      <c r="HEI41" s="299"/>
      <c r="HEJ41" s="299"/>
      <c r="HEK41" s="299"/>
      <c r="HEL41" s="299"/>
      <c r="HEM41" s="299"/>
      <c r="HEN41" s="299"/>
      <c r="HEO41" s="299"/>
      <c r="HEP41" s="299"/>
      <c r="HEQ41" s="299"/>
      <c r="HER41" s="299"/>
      <c r="HES41" s="299"/>
      <c r="HET41" s="299"/>
      <c r="HEU41" s="299"/>
      <c r="HEV41" s="299"/>
      <c r="HEW41" s="299"/>
      <c r="HEX41" s="299"/>
      <c r="HEY41" s="299"/>
      <c r="HEZ41" s="299"/>
      <c r="HFA41" s="299"/>
      <c r="HFB41" s="299"/>
      <c r="HFC41" s="299"/>
      <c r="HFD41" s="299"/>
      <c r="HFE41" s="299"/>
      <c r="HFF41" s="299"/>
      <c r="HFG41" s="299"/>
      <c r="HFH41" s="299"/>
      <c r="HFI41" s="299"/>
      <c r="HFJ41" s="299"/>
      <c r="HFK41" s="299"/>
      <c r="HFL41" s="299"/>
      <c r="HFM41" s="299"/>
      <c r="HFN41" s="299"/>
      <c r="HFO41" s="299"/>
      <c r="HFP41" s="299"/>
      <c r="HFQ41" s="299"/>
      <c r="HFR41" s="299"/>
      <c r="HFS41" s="299"/>
      <c r="HFT41" s="299"/>
      <c r="HFU41" s="299"/>
      <c r="HFV41" s="299"/>
      <c r="HFW41" s="299"/>
      <c r="HFX41" s="299"/>
      <c r="HFY41" s="299"/>
      <c r="HFZ41" s="299"/>
      <c r="HGA41" s="299"/>
      <c r="HGB41" s="299"/>
      <c r="HGC41" s="299"/>
      <c r="HGD41" s="299"/>
      <c r="HGE41" s="299"/>
      <c r="HGF41" s="299"/>
      <c r="HGG41" s="299"/>
      <c r="HGH41" s="299"/>
      <c r="HGI41" s="299"/>
      <c r="HGJ41" s="299"/>
      <c r="HGK41" s="299"/>
      <c r="HGL41" s="299"/>
      <c r="HGM41" s="299"/>
      <c r="HGN41" s="299"/>
      <c r="HGO41" s="299"/>
      <c r="HGP41" s="299"/>
      <c r="HGQ41" s="299"/>
      <c r="HGR41" s="299"/>
      <c r="HGS41" s="299"/>
      <c r="HGT41" s="299"/>
      <c r="HGU41" s="299"/>
      <c r="HGV41" s="299"/>
      <c r="HGW41" s="299"/>
      <c r="HGX41" s="299"/>
      <c r="HGY41" s="299"/>
      <c r="HGZ41" s="299"/>
      <c r="HHA41" s="299"/>
      <c r="HHB41" s="299"/>
      <c r="HHC41" s="299"/>
      <c r="HHD41" s="299"/>
      <c r="HHE41" s="299"/>
      <c r="HHF41" s="299"/>
      <c r="HHG41" s="299"/>
      <c r="HHH41" s="299"/>
      <c r="HHI41" s="299"/>
      <c r="HHJ41" s="299"/>
      <c r="HHK41" s="299"/>
      <c r="HHL41" s="299"/>
      <c r="HHM41" s="299"/>
      <c r="HHN41" s="299"/>
      <c r="HHO41" s="299"/>
      <c r="HHP41" s="299"/>
      <c r="HHQ41" s="299"/>
      <c r="HHR41" s="299"/>
      <c r="HHS41" s="299"/>
      <c r="HHT41" s="299"/>
      <c r="HHU41" s="299"/>
      <c r="HHV41" s="299"/>
      <c r="HHW41" s="299"/>
      <c r="HHX41" s="299"/>
      <c r="HHY41" s="299"/>
      <c r="HHZ41" s="299"/>
      <c r="HIA41" s="299"/>
      <c r="HIB41" s="299"/>
      <c r="HIC41" s="299"/>
      <c r="HID41" s="299"/>
      <c r="HIE41" s="299"/>
      <c r="HIF41" s="299"/>
      <c r="HIG41" s="299"/>
      <c r="HIH41" s="299"/>
      <c r="HII41" s="299"/>
      <c r="HIJ41" s="299"/>
      <c r="HIK41" s="299"/>
      <c r="HIL41" s="299"/>
      <c r="HIM41" s="299"/>
      <c r="HIN41" s="299"/>
      <c r="HIO41" s="299"/>
      <c r="HIP41" s="299"/>
      <c r="HIQ41" s="299"/>
      <c r="HIR41" s="299"/>
      <c r="HIS41" s="299"/>
      <c r="HIT41" s="299"/>
      <c r="HIU41" s="299"/>
      <c r="HIV41" s="299"/>
      <c r="HIW41" s="299"/>
      <c r="HIX41" s="299"/>
      <c r="HIY41" s="299"/>
      <c r="HIZ41" s="299"/>
      <c r="HJA41" s="299"/>
      <c r="HJB41" s="299"/>
      <c r="HJC41" s="299"/>
      <c r="HJD41" s="299"/>
      <c r="HJE41" s="299"/>
      <c r="HJF41" s="299"/>
      <c r="HJG41" s="299"/>
      <c r="HJH41" s="299"/>
      <c r="HJI41" s="299"/>
      <c r="HJJ41" s="299"/>
      <c r="HJK41" s="299"/>
      <c r="HJL41" s="299"/>
      <c r="HJM41" s="299"/>
      <c r="HJN41" s="299"/>
      <c r="HJO41" s="299"/>
      <c r="HJP41" s="299"/>
      <c r="HJQ41" s="299"/>
      <c r="HJR41" s="299"/>
      <c r="HJS41" s="299"/>
      <c r="HJT41" s="299"/>
      <c r="HJU41" s="299"/>
      <c r="HJV41" s="299"/>
      <c r="HJW41" s="299"/>
      <c r="HJX41" s="299"/>
      <c r="HJY41" s="299"/>
      <c r="HJZ41" s="299"/>
      <c r="HKA41" s="299"/>
      <c r="HKB41" s="299"/>
      <c r="HKC41" s="299"/>
      <c r="HKD41" s="299"/>
      <c r="HKE41" s="299"/>
      <c r="HKF41" s="299"/>
      <c r="HKG41" s="299"/>
      <c r="HKH41" s="299"/>
      <c r="HKI41" s="299"/>
      <c r="HKJ41" s="299"/>
      <c r="HKK41" s="299"/>
      <c r="HKL41" s="299"/>
      <c r="HKM41" s="299"/>
      <c r="HKN41" s="299"/>
      <c r="HKO41" s="299"/>
      <c r="HKP41" s="299"/>
      <c r="HKQ41" s="299"/>
      <c r="HKR41" s="299"/>
      <c r="HKS41" s="299"/>
      <c r="HKT41" s="299"/>
      <c r="HKU41" s="299"/>
      <c r="HKV41" s="299"/>
      <c r="HKW41" s="299"/>
      <c r="HKX41" s="299"/>
      <c r="HKY41" s="299"/>
      <c r="HKZ41" s="299"/>
      <c r="HLA41" s="299"/>
      <c r="HLB41" s="299"/>
      <c r="HLC41" s="299"/>
      <c r="HLD41" s="299"/>
      <c r="HLE41" s="299"/>
      <c r="HLF41" s="299"/>
      <c r="HLG41" s="299"/>
      <c r="HLH41" s="299"/>
      <c r="HLI41" s="299"/>
      <c r="HLJ41" s="299"/>
      <c r="HLK41" s="299"/>
      <c r="HLL41" s="299"/>
      <c r="HLM41" s="299"/>
      <c r="HLN41" s="299"/>
      <c r="HLO41" s="299"/>
      <c r="HLP41" s="299"/>
      <c r="HLQ41" s="299"/>
      <c r="HLR41" s="299"/>
      <c r="HLS41" s="299"/>
      <c r="HLT41" s="299"/>
      <c r="HLU41" s="299"/>
      <c r="HLV41" s="299"/>
      <c r="HLW41" s="299"/>
      <c r="HLX41" s="299"/>
      <c r="HLY41" s="299"/>
      <c r="HLZ41" s="299"/>
      <c r="HMA41" s="299"/>
      <c r="HMB41" s="299"/>
      <c r="HMC41" s="299"/>
      <c r="HMD41" s="299"/>
      <c r="HME41" s="299"/>
      <c r="HMF41" s="299"/>
      <c r="HMG41" s="299"/>
      <c r="HMH41" s="299"/>
      <c r="HMI41" s="299"/>
      <c r="HMJ41" s="299"/>
      <c r="HMK41" s="299"/>
      <c r="HML41" s="299"/>
      <c r="HMM41" s="299"/>
      <c r="HMN41" s="299"/>
      <c r="HMO41" s="299"/>
      <c r="HMP41" s="299"/>
      <c r="HMQ41" s="299"/>
      <c r="HMR41" s="299"/>
      <c r="HMS41" s="299"/>
      <c r="HMT41" s="299"/>
      <c r="HMU41" s="299"/>
      <c r="HMV41" s="299"/>
      <c r="HMW41" s="299"/>
      <c r="HMX41" s="299"/>
      <c r="HMY41" s="299"/>
      <c r="HMZ41" s="299"/>
      <c r="HNA41" s="299"/>
      <c r="HNB41" s="299"/>
      <c r="HNC41" s="299"/>
      <c r="HND41" s="299"/>
      <c r="HNE41" s="299"/>
      <c r="HNF41" s="299"/>
      <c r="HNG41" s="299"/>
      <c r="HNH41" s="299"/>
      <c r="HNI41" s="299"/>
      <c r="HNJ41" s="299"/>
      <c r="HNK41" s="299"/>
      <c r="HNL41" s="299"/>
      <c r="HNM41" s="299"/>
      <c r="HNN41" s="299"/>
      <c r="HNO41" s="299"/>
      <c r="HNP41" s="299"/>
      <c r="HNQ41" s="299"/>
      <c r="HNR41" s="299"/>
      <c r="HNS41" s="299"/>
      <c r="HNT41" s="299"/>
      <c r="HNU41" s="299"/>
      <c r="HNV41" s="299"/>
      <c r="HNW41" s="299"/>
      <c r="HNX41" s="299"/>
      <c r="HNY41" s="299"/>
      <c r="HNZ41" s="299"/>
      <c r="HOA41" s="299"/>
      <c r="HOB41" s="299"/>
      <c r="HOC41" s="299"/>
      <c r="HOD41" s="299"/>
      <c r="HOE41" s="299"/>
      <c r="HOF41" s="299"/>
      <c r="HOG41" s="299"/>
      <c r="HOH41" s="299"/>
      <c r="HOI41" s="299"/>
      <c r="HOJ41" s="299"/>
      <c r="HOK41" s="299"/>
      <c r="HOL41" s="299"/>
      <c r="HOM41" s="299"/>
      <c r="HON41" s="299"/>
      <c r="HOO41" s="299"/>
      <c r="HOP41" s="299"/>
      <c r="HOQ41" s="299"/>
      <c r="HOR41" s="299"/>
      <c r="HOS41" s="299"/>
      <c r="HOT41" s="299"/>
      <c r="HOU41" s="299"/>
      <c r="HOV41" s="299"/>
      <c r="HOW41" s="299"/>
      <c r="HOX41" s="299"/>
      <c r="HOY41" s="299"/>
      <c r="HOZ41" s="299"/>
      <c r="HPA41" s="299"/>
      <c r="HPB41" s="299"/>
      <c r="HPC41" s="299"/>
      <c r="HPD41" s="299"/>
      <c r="HPE41" s="299"/>
      <c r="HPF41" s="299"/>
      <c r="HPG41" s="299"/>
      <c r="HPH41" s="299"/>
      <c r="HPI41" s="299"/>
      <c r="HPJ41" s="299"/>
      <c r="HPK41" s="299"/>
      <c r="HPL41" s="299"/>
      <c r="HPM41" s="299"/>
      <c r="HPN41" s="299"/>
      <c r="HPO41" s="299"/>
      <c r="HPP41" s="299"/>
      <c r="HPQ41" s="299"/>
      <c r="HPR41" s="299"/>
      <c r="HPS41" s="299"/>
      <c r="HPT41" s="299"/>
      <c r="HPU41" s="299"/>
      <c r="HPV41" s="299"/>
      <c r="HPW41" s="299"/>
      <c r="HPX41" s="299"/>
      <c r="HPY41" s="299"/>
      <c r="HPZ41" s="299"/>
      <c r="HQA41" s="299"/>
      <c r="HQB41" s="299"/>
      <c r="HQC41" s="299"/>
      <c r="HQD41" s="299"/>
      <c r="HQE41" s="299"/>
      <c r="HQF41" s="299"/>
      <c r="HQG41" s="299"/>
      <c r="HQH41" s="299"/>
      <c r="HQI41" s="299"/>
      <c r="HQJ41" s="299"/>
      <c r="HQK41" s="299"/>
      <c r="HQL41" s="299"/>
      <c r="HQM41" s="299"/>
      <c r="HQN41" s="299"/>
      <c r="HQO41" s="299"/>
      <c r="HQP41" s="299"/>
      <c r="HQQ41" s="299"/>
      <c r="HQR41" s="299"/>
      <c r="HQS41" s="299"/>
      <c r="HQT41" s="299"/>
      <c r="HQU41" s="299"/>
      <c r="HQV41" s="299"/>
      <c r="HQW41" s="299"/>
      <c r="HQX41" s="299"/>
      <c r="HQY41" s="299"/>
      <c r="HQZ41" s="299"/>
      <c r="HRA41" s="299"/>
      <c r="HRB41" s="299"/>
      <c r="HRC41" s="299"/>
      <c r="HRD41" s="299"/>
      <c r="HRE41" s="299"/>
      <c r="HRF41" s="299"/>
      <c r="HRG41" s="299"/>
      <c r="HRH41" s="299"/>
      <c r="HRI41" s="299"/>
      <c r="HRJ41" s="299"/>
      <c r="HRK41" s="299"/>
      <c r="HRL41" s="299"/>
      <c r="HRM41" s="299"/>
      <c r="HRN41" s="299"/>
      <c r="HRO41" s="299"/>
      <c r="HRP41" s="299"/>
      <c r="HRQ41" s="299"/>
      <c r="HRR41" s="299"/>
      <c r="HRS41" s="299"/>
      <c r="HRT41" s="299"/>
      <c r="HRU41" s="299"/>
      <c r="HRV41" s="299"/>
      <c r="HRW41" s="299"/>
      <c r="HRX41" s="299"/>
      <c r="HRY41" s="299"/>
      <c r="HRZ41" s="299"/>
      <c r="HSA41" s="299"/>
      <c r="HSB41" s="299"/>
      <c r="HSC41" s="299"/>
      <c r="HSD41" s="299"/>
      <c r="HSE41" s="299"/>
      <c r="HSF41" s="299"/>
      <c r="HSG41" s="299"/>
      <c r="HSH41" s="299"/>
      <c r="HSI41" s="299"/>
      <c r="HSJ41" s="299"/>
      <c r="HSK41" s="299"/>
      <c r="HSL41" s="299"/>
      <c r="HSM41" s="299"/>
      <c r="HSN41" s="299"/>
      <c r="HSO41" s="299"/>
      <c r="HSP41" s="299"/>
      <c r="HSQ41" s="299"/>
      <c r="HSR41" s="299"/>
      <c r="HSS41" s="299"/>
      <c r="HST41" s="299"/>
      <c r="HSU41" s="299"/>
      <c r="HSV41" s="299"/>
      <c r="HSW41" s="299"/>
      <c r="HSX41" s="299"/>
      <c r="HSY41" s="299"/>
      <c r="HSZ41" s="299"/>
      <c r="HTA41" s="299"/>
      <c r="HTB41" s="299"/>
      <c r="HTC41" s="299"/>
      <c r="HTD41" s="299"/>
      <c r="HTE41" s="299"/>
      <c r="HTF41" s="299"/>
      <c r="HTG41" s="299"/>
      <c r="HTH41" s="299"/>
      <c r="HTI41" s="299"/>
      <c r="HTJ41" s="299"/>
      <c r="HTK41" s="299"/>
      <c r="HTL41" s="299"/>
      <c r="HTM41" s="299"/>
      <c r="HTN41" s="299"/>
      <c r="HTO41" s="299"/>
      <c r="HTP41" s="299"/>
      <c r="HTQ41" s="299"/>
      <c r="HTR41" s="299"/>
      <c r="HTS41" s="299"/>
      <c r="HTT41" s="299"/>
      <c r="HTU41" s="299"/>
      <c r="HTV41" s="299"/>
      <c r="HTW41" s="299"/>
      <c r="HTX41" s="299"/>
      <c r="HTY41" s="299"/>
      <c r="HTZ41" s="299"/>
      <c r="HUA41" s="299"/>
      <c r="HUB41" s="299"/>
      <c r="HUC41" s="299"/>
      <c r="HUD41" s="299"/>
      <c r="HUE41" s="299"/>
      <c r="HUF41" s="299"/>
      <c r="HUG41" s="299"/>
      <c r="HUH41" s="299"/>
      <c r="HUI41" s="299"/>
      <c r="HUJ41" s="299"/>
      <c r="HUK41" s="299"/>
      <c r="HUL41" s="299"/>
      <c r="HUM41" s="299"/>
      <c r="HUN41" s="299"/>
      <c r="HUO41" s="299"/>
      <c r="HUP41" s="299"/>
      <c r="HUQ41" s="299"/>
      <c r="HUR41" s="299"/>
      <c r="HUS41" s="299"/>
      <c r="HUT41" s="299"/>
      <c r="HUU41" s="299"/>
      <c r="HUV41" s="299"/>
      <c r="HUW41" s="299"/>
      <c r="HUX41" s="299"/>
      <c r="HUY41" s="299"/>
      <c r="HUZ41" s="299"/>
      <c r="HVA41" s="299"/>
      <c r="HVB41" s="299"/>
      <c r="HVC41" s="299"/>
      <c r="HVD41" s="299"/>
      <c r="HVE41" s="299"/>
      <c r="HVF41" s="299"/>
      <c r="HVG41" s="299"/>
      <c r="HVH41" s="299"/>
      <c r="HVI41" s="299"/>
      <c r="HVJ41" s="299"/>
      <c r="HVK41" s="299"/>
      <c r="HVL41" s="299"/>
      <c r="HVM41" s="299"/>
      <c r="HVN41" s="299"/>
      <c r="HVO41" s="299"/>
      <c r="HVP41" s="299"/>
      <c r="HVQ41" s="299"/>
      <c r="HVR41" s="299"/>
      <c r="HVS41" s="299"/>
      <c r="HVT41" s="299"/>
      <c r="HVU41" s="299"/>
      <c r="HVV41" s="299"/>
      <c r="HVW41" s="299"/>
      <c r="HVX41" s="299"/>
      <c r="HVY41" s="299"/>
      <c r="HVZ41" s="299"/>
      <c r="HWA41" s="299"/>
      <c r="HWB41" s="299"/>
      <c r="HWC41" s="299"/>
      <c r="HWD41" s="299"/>
      <c r="HWE41" s="299"/>
      <c r="HWF41" s="299"/>
      <c r="HWG41" s="299"/>
      <c r="HWH41" s="299"/>
      <c r="HWI41" s="299"/>
      <c r="HWJ41" s="299"/>
      <c r="HWK41" s="299"/>
      <c r="HWL41" s="299"/>
      <c r="HWM41" s="299"/>
      <c r="HWN41" s="299"/>
      <c r="HWO41" s="299"/>
      <c r="HWP41" s="299"/>
      <c r="HWQ41" s="299"/>
      <c r="HWR41" s="299"/>
      <c r="HWS41" s="299"/>
      <c r="HWT41" s="299"/>
      <c r="HWU41" s="299"/>
      <c r="HWV41" s="299"/>
      <c r="HWW41" s="299"/>
      <c r="HWX41" s="299"/>
      <c r="HWY41" s="299"/>
      <c r="HWZ41" s="299"/>
      <c r="HXA41" s="299"/>
      <c r="HXB41" s="299"/>
      <c r="HXC41" s="299"/>
      <c r="HXD41" s="299"/>
      <c r="HXE41" s="299"/>
      <c r="HXF41" s="299"/>
      <c r="HXG41" s="299"/>
      <c r="HXH41" s="299"/>
      <c r="HXI41" s="299"/>
      <c r="HXJ41" s="299"/>
      <c r="HXK41" s="299"/>
      <c r="HXL41" s="299"/>
      <c r="HXM41" s="299"/>
      <c r="HXN41" s="299"/>
      <c r="HXO41" s="299"/>
      <c r="HXP41" s="299"/>
      <c r="HXQ41" s="299"/>
      <c r="HXR41" s="299"/>
      <c r="HXS41" s="299"/>
      <c r="HXT41" s="299"/>
      <c r="HXU41" s="299"/>
      <c r="HXV41" s="299"/>
      <c r="HXW41" s="299"/>
      <c r="HXX41" s="299"/>
      <c r="HXY41" s="299"/>
      <c r="HXZ41" s="299"/>
      <c r="HYA41" s="299"/>
      <c r="HYB41" s="299"/>
      <c r="HYC41" s="299"/>
      <c r="HYD41" s="299"/>
      <c r="HYE41" s="299"/>
      <c r="HYF41" s="299"/>
      <c r="HYG41" s="299"/>
      <c r="HYH41" s="299"/>
      <c r="HYI41" s="299"/>
      <c r="HYJ41" s="299"/>
      <c r="HYK41" s="299"/>
      <c r="HYL41" s="299"/>
      <c r="HYM41" s="299"/>
      <c r="HYN41" s="299"/>
      <c r="HYO41" s="299"/>
      <c r="HYP41" s="299"/>
      <c r="HYQ41" s="299"/>
      <c r="HYR41" s="299"/>
      <c r="HYS41" s="299"/>
      <c r="HYT41" s="299"/>
      <c r="HYU41" s="299"/>
      <c r="HYV41" s="299"/>
      <c r="HYW41" s="299"/>
      <c r="HYX41" s="299"/>
      <c r="HYY41" s="299"/>
      <c r="HYZ41" s="299"/>
      <c r="HZA41" s="299"/>
      <c r="HZB41" s="299"/>
      <c r="HZC41" s="299"/>
      <c r="HZD41" s="299"/>
      <c r="HZE41" s="299"/>
      <c r="HZF41" s="299"/>
      <c r="HZG41" s="299"/>
      <c r="HZH41" s="299"/>
      <c r="HZI41" s="299"/>
      <c r="HZJ41" s="299"/>
      <c r="HZK41" s="299"/>
      <c r="HZL41" s="299"/>
      <c r="HZM41" s="299"/>
      <c r="HZN41" s="299"/>
      <c r="HZO41" s="299"/>
      <c r="HZP41" s="299"/>
      <c r="HZQ41" s="299"/>
      <c r="HZR41" s="299"/>
      <c r="HZS41" s="299"/>
      <c r="HZT41" s="299"/>
      <c r="HZU41" s="299"/>
      <c r="HZV41" s="299"/>
      <c r="HZW41" s="299"/>
      <c r="HZX41" s="299"/>
      <c r="HZY41" s="299"/>
      <c r="HZZ41" s="299"/>
      <c r="IAA41" s="299"/>
      <c r="IAB41" s="299"/>
      <c r="IAC41" s="299"/>
      <c r="IAD41" s="299"/>
      <c r="IAE41" s="299"/>
      <c r="IAF41" s="299"/>
      <c r="IAG41" s="299"/>
      <c r="IAH41" s="299"/>
      <c r="IAI41" s="299"/>
      <c r="IAJ41" s="299"/>
      <c r="IAK41" s="299"/>
      <c r="IAL41" s="299"/>
      <c r="IAM41" s="299"/>
      <c r="IAN41" s="299"/>
      <c r="IAO41" s="299"/>
      <c r="IAP41" s="299"/>
      <c r="IAQ41" s="299"/>
      <c r="IAR41" s="299"/>
      <c r="IAS41" s="299"/>
      <c r="IAT41" s="299"/>
      <c r="IAU41" s="299"/>
      <c r="IAV41" s="299"/>
      <c r="IAW41" s="299"/>
      <c r="IAX41" s="299"/>
      <c r="IAY41" s="299"/>
      <c r="IAZ41" s="299"/>
      <c r="IBA41" s="299"/>
      <c r="IBB41" s="299"/>
      <c r="IBC41" s="299"/>
      <c r="IBD41" s="299"/>
      <c r="IBE41" s="299"/>
      <c r="IBF41" s="299"/>
      <c r="IBG41" s="299"/>
      <c r="IBH41" s="299"/>
      <c r="IBI41" s="299"/>
      <c r="IBJ41" s="299"/>
      <c r="IBK41" s="299"/>
      <c r="IBL41" s="299"/>
      <c r="IBM41" s="299"/>
      <c r="IBN41" s="299"/>
      <c r="IBO41" s="299"/>
      <c r="IBP41" s="299"/>
      <c r="IBQ41" s="299"/>
      <c r="IBR41" s="299"/>
      <c r="IBS41" s="299"/>
      <c r="IBT41" s="299"/>
      <c r="IBU41" s="299"/>
      <c r="IBV41" s="299"/>
      <c r="IBW41" s="299"/>
      <c r="IBX41" s="299"/>
      <c r="IBY41" s="299"/>
      <c r="IBZ41" s="299"/>
      <c r="ICA41" s="299"/>
      <c r="ICB41" s="299"/>
      <c r="ICC41" s="299"/>
      <c r="ICD41" s="299"/>
      <c r="ICE41" s="299"/>
      <c r="ICF41" s="299"/>
      <c r="ICG41" s="299"/>
      <c r="ICH41" s="299"/>
      <c r="ICI41" s="299"/>
      <c r="ICJ41" s="299"/>
      <c r="ICK41" s="299"/>
      <c r="ICL41" s="299"/>
      <c r="ICM41" s="299"/>
      <c r="ICN41" s="299"/>
      <c r="ICO41" s="299"/>
      <c r="ICP41" s="299"/>
      <c r="ICQ41" s="299"/>
      <c r="ICR41" s="299"/>
      <c r="ICS41" s="299"/>
      <c r="ICT41" s="299"/>
      <c r="ICU41" s="299"/>
      <c r="ICV41" s="299"/>
      <c r="ICW41" s="299"/>
      <c r="ICX41" s="299"/>
      <c r="ICY41" s="299"/>
      <c r="ICZ41" s="299"/>
      <c r="IDA41" s="299"/>
      <c r="IDB41" s="299"/>
      <c r="IDC41" s="299"/>
      <c r="IDD41" s="299"/>
      <c r="IDE41" s="299"/>
      <c r="IDF41" s="299"/>
      <c r="IDG41" s="299"/>
      <c r="IDH41" s="299"/>
      <c r="IDI41" s="299"/>
      <c r="IDJ41" s="299"/>
      <c r="IDK41" s="299"/>
      <c r="IDL41" s="299"/>
      <c r="IDM41" s="299"/>
      <c r="IDN41" s="299"/>
      <c r="IDO41" s="299"/>
      <c r="IDP41" s="299"/>
      <c r="IDQ41" s="299"/>
      <c r="IDR41" s="299"/>
      <c r="IDS41" s="299"/>
      <c r="IDT41" s="299"/>
      <c r="IDU41" s="299"/>
      <c r="IDV41" s="299"/>
      <c r="IDW41" s="299"/>
      <c r="IDX41" s="299"/>
      <c r="IDY41" s="299"/>
      <c r="IDZ41" s="299"/>
      <c r="IEA41" s="299"/>
      <c r="IEB41" s="299"/>
      <c r="IEC41" s="299"/>
      <c r="IED41" s="299"/>
      <c r="IEE41" s="299"/>
      <c r="IEF41" s="299"/>
      <c r="IEG41" s="299"/>
      <c r="IEH41" s="299"/>
      <c r="IEI41" s="299"/>
      <c r="IEJ41" s="299"/>
      <c r="IEK41" s="299"/>
      <c r="IEL41" s="299"/>
      <c r="IEM41" s="299"/>
      <c r="IEN41" s="299"/>
      <c r="IEO41" s="299"/>
      <c r="IEP41" s="299"/>
      <c r="IEQ41" s="299"/>
      <c r="IER41" s="299"/>
      <c r="IES41" s="299"/>
      <c r="IET41" s="299"/>
      <c r="IEU41" s="299"/>
      <c r="IEV41" s="299"/>
      <c r="IEW41" s="299"/>
      <c r="IEX41" s="299"/>
      <c r="IEY41" s="299"/>
      <c r="IEZ41" s="299"/>
      <c r="IFA41" s="299"/>
      <c r="IFB41" s="299"/>
      <c r="IFC41" s="299"/>
      <c r="IFD41" s="299"/>
      <c r="IFE41" s="299"/>
      <c r="IFF41" s="299"/>
      <c r="IFG41" s="299"/>
      <c r="IFH41" s="299"/>
      <c r="IFI41" s="299"/>
      <c r="IFJ41" s="299"/>
      <c r="IFK41" s="299"/>
      <c r="IFL41" s="299"/>
      <c r="IFM41" s="299"/>
      <c r="IFN41" s="299"/>
      <c r="IFO41" s="299"/>
      <c r="IFP41" s="299"/>
      <c r="IFQ41" s="299"/>
      <c r="IFR41" s="299"/>
      <c r="IFS41" s="299"/>
      <c r="IFT41" s="299"/>
      <c r="IFU41" s="299"/>
      <c r="IFV41" s="299"/>
      <c r="IFW41" s="299"/>
      <c r="IFX41" s="299"/>
      <c r="IFY41" s="299"/>
      <c r="IFZ41" s="299"/>
      <c r="IGA41" s="299"/>
      <c r="IGB41" s="299"/>
      <c r="IGC41" s="299"/>
      <c r="IGD41" s="299"/>
      <c r="IGE41" s="299"/>
      <c r="IGF41" s="299"/>
      <c r="IGG41" s="299"/>
      <c r="IGH41" s="299"/>
      <c r="IGI41" s="299"/>
      <c r="IGJ41" s="299"/>
      <c r="IGK41" s="299"/>
      <c r="IGL41" s="299"/>
      <c r="IGM41" s="299"/>
      <c r="IGN41" s="299"/>
      <c r="IGO41" s="299"/>
      <c r="IGP41" s="299"/>
      <c r="IGQ41" s="299"/>
      <c r="IGR41" s="299"/>
      <c r="IGS41" s="299"/>
      <c r="IGT41" s="299"/>
      <c r="IGU41" s="299"/>
      <c r="IGV41" s="299"/>
      <c r="IGW41" s="299"/>
      <c r="IGX41" s="299"/>
      <c r="IGY41" s="299"/>
      <c r="IGZ41" s="299"/>
      <c r="IHA41" s="299"/>
      <c r="IHB41" s="299"/>
      <c r="IHC41" s="299"/>
      <c r="IHD41" s="299"/>
      <c r="IHE41" s="299"/>
      <c r="IHF41" s="299"/>
      <c r="IHG41" s="299"/>
      <c r="IHH41" s="299"/>
      <c r="IHI41" s="299"/>
      <c r="IHJ41" s="299"/>
      <c r="IHK41" s="299"/>
      <c r="IHL41" s="299"/>
      <c r="IHM41" s="299"/>
      <c r="IHN41" s="299"/>
      <c r="IHO41" s="299"/>
      <c r="IHP41" s="299"/>
      <c r="IHQ41" s="299"/>
      <c r="IHR41" s="299"/>
      <c r="IHS41" s="299"/>
      <c r="IHT41" s="299"/>
      <c r="IHU41" s="299"/>
      <c r="IHV41" s="299"/>
      <c r="IHW41" s="299"/>
      <c r="IHX41" s="299"/>
      <c r="IHY41" s="299"/>
      <c r="IHZ41" s="299"/>
      <c r="IIA41" s="299"/>
      <c r="IIB41" s="299"/>
      <c r="IIC41" s="299"/>
      <c r="IID41" s="299"/>
      <c r="IIE41" s="299"/>
      <c r="IIF41" s="299"/>
      <c r="IIG41" s="299"/>
      <c r="IIH41" s="299"/>
      <c r="III41" s="299"/>
      <c r="IIJ41" s="299"/>
      <c r="IIK41" s="299"/>
      <c r="IIL41" s="299"/>
      <c r="IIM41" s="299"/>
      <c r="IIN41" s="299"/>
      <c r="IIO41" s="299"/>
      <c r="IIP41" s="299"/>
      <c r="IIQ41" s="299"/>
      <c r="IIR41" s="299"/>
      <c r="IIS41" s="299"/>
      <c r="IIT41" s="299"/>
      <c r="IIU41" s="299"/>
      <c r="IIV41" s="299"/>
      <c r="IIW41" s="299"/>
      <c r="IIX41" s="299"/>
      <c r="IIY41" s="299"/>
      <c r="IIZ41" s="299"/>
      <c r="IJA41" s="299"/>
      <c r="IJB41" s="299"/>
      <c r="IJC41" s="299"/>
      <c r="IJD41" s="299"/>
      <c r="IJE41" s="299"/>
      <c r="IJF41" s="299"/>
      <c r="IJG41" s="299"/>
      <c r="IJH41" s="299"/>
      <c r="IJI41" s="299"/>
      <c r="IJJ41" s="299"/>
      <c r="IJK41" s="299"/>
      <c r="IJL41" s="299"/>
      <c r="IJM41" s="299"/>
      <c r="IJN41" s="299"/>
      <c r="IJO41" s="299"/>
      <c r="IJP41" s="299"/>
      <c r="IJQ41" s="299"/>
      <c r="IJR41" s="299"/>
      <c r="IJS41" s="299"/>
      <c r="IJT41" s="299"/>
      <c r="IJU41" s="299"/>
      <c r="IJV41" s="299"/>
      <c r="IJW41" s="299"/>
      <c r="IJX41" s="299"/>
      <c r="IJY41" s="299"/>
      <c r="IJZ41" s="299"/>
      <c r="IKA41" s="299"/>
      <c r="IKB41" s="299"/>
      <c r="IKC41" s="299"/>
      <c r="IKD41" s="299"/>
      <c r="IKE41" s="299"/>
      <c r="IKF41" s="299"/>
      <c r="IKG41" s="299"/>
      <c r="IKH41" s="299"/>
      <c r="IKI41" s="299"/>
      <c r="IKJ41" s="299"/>
      <c r="IKK41" s="299"/>
      <c r="IKL41" s="299"/>
      <c r="IKM41" s="299"/>
      <c r="IKN41" s="299"/>
      <c r="IKO41" s="299"/>
      <c r="IKP41" s="299"/>
      <c r="IKQ41" s="299"/>
      <c r="IKR41" s="299"/>
      <c r="IKS41" s="299"/>
      <c r="IKT41" s="299"/>
      <c r="IKU41" s="299"/>
      <c r="IKV41" s="299"/>
      <c r="IKW41" s="299"/>
      <c r="IKX41" s="299"/>
      <c r="IKY41" s="299"/>
      <c r="IKZ41" s="299"/>
      <c r="ILA41" s="299"/>
      <c r="ILB41" s="299"/>
      <c r="ILC41" s="299"/>
      <c r="ILD41" s="299"/>
      <c r="ILE41" s="299"/>
      <c r="ILF41" s="299"/>
      <c r="ILG41" s="299"/>
      <c r="ILH41" s="299"/>
      <c r="ILI41" s="299"/>
      <c r="ILJ41" s="299"/>
      <c r="ILK41" s="299"/>
      <c r="ILL41" s="299"/>
      <c r="ILM41" s="299"/>
      <c r="ILN41" s="299"/>
      <c r="ILO41" s="299"/>
      <c r="ILP41" s="299"/>
      <c r="ILQ41" s="299"/>
      <c r="ILR41" s="299"/>
      <c r="ILS41" s="299"/>
      <c r="ILT41" s="299"/>
      <c r="ILU41" s="299"/>
      <c r="ILV41" s="299"/>
      <c r="ILW41" s="299"/>
      <c r="ILX41" s="299"/>
      <c r="ILY41" s="299"/>
      <c r="ILZ41" s="299"/>
      <c r="IMA41" s="299"/>
      <c r="IMB41" s="299"/>
      <c r="IMC41" s="299"/>
      <c r="IMD41" s="299"/>
      <c r="IME41" s="299"/>
      <c r="IMF41" s="299"/>
      <c r="IMG41" s="299"/>
      <c r="IMH41" s="299"/>
      <c r="IMI41" s="299"/>
      <c r="IMJ41" s="299"/>
      <c r="IMK41" s="299"/>
      <c r="IML41" s="299"/>
      <c r="IMM41" s="299"/>
      <c r="IMN41" s="299"/>
      <c r="IMO41" s="299"/>
      <c r="IMP41" s="299"/>
      <c r="IMQ41" s="299"/>
      <c r="IMR41" s="299"/>
      <c r="IMS41" s="299"/>
      <c r="IMT41" s="299"/>
      <c r="IMU41" s="299"/>
      <c r="IMV41" s="299"/>
      <c r="IMW41" s="299"/>
      <c r="IMX41" s="299"/>
      <c r="IMY41" s="299"/>
      <c r="IMZ41" s="299"/>
      <c r="INA41" s="299"/>
      <c r="INB41" s="299"/>
      <c r="INC41" s="299"/>
      <c r="IND41" s="299"/>
      <c r="INE41" s="299"/>
      <c r="INF41" s="299"/>
      <c r="ING41" s="299"/>
      <c r="INH41" s="299"/>
      <c r="INI41" s="299"/>
      <c r="INJ41" s="299"/>
      <c r="INK41" s="299"/>
      <c r="INL41" s="299"/>
      <c r="INM41" s="299"/>
      <c r="INN41" s="299"/>
      <c r="INO41" s="299"/>
      <c r="INP41" s="299"/>
      <c r="INQ41" s="299"/>
      <c r="INR41" s="299"/>
      <c r="INS41" s="299"/>
      <c r="INT41" s="299"/>
      <c r="INU41" s="299"/>
      <c r="INV41" s="299"/>
      <c r="INW41" s="299"/>
      <c r="INX41" s="299"/>
      <c r="INY41" s="299"/>
      <c r="INZ41" s="299"/>
      <c r="IOA41" s="299"/>
      <c r="IOB41" s="299"/>
      <c r="IOC41" s="299"/>
      <c r="IOD41" s="299"/>
      <c r="IOE41" s="299"/>
      <c r="IOF41" s="299"/>
      <c r="IOG41" s="299"/>
      <c r="IOH41" s="299"/>
      <c r="IOI41" s="299"/>
      <c r="IOJ41" s="299"/>
      <c r="IOK41" s="299"/>
      <c r="IOL41" s="299"/>
      <c r="IOM41" s="299"/>
      <c r="ION41" s="299"/>
      <c r="IOO41" s="299"/>
      <c r="IOP41" s="299"/>
      <c r="IOQ41" s="299"/>
      <c r="IOR41" s="299"/>
      <c r="IOS41" s="299"/>
      <c r="IOT41" s="299"/>
      <c r="IOU41" s="299"/>
      <c r="IOV41" s="299"/>
      <c r="IOW41" s="299"/>
      <c r="IOX41" s="299"/>
      <c r="IOY41" s="299"/>
      <c r="IOZ41" s="299"/>
      <c r="IPA41" s="299"/>
      <c r="IPB41" s="299"/>
      <c r="IPC41" s="299"/>
      <c r="IPD41" s="299"/>
      <c r="IPE41" s="299"/>
      <c r="IPF41" s="299"/>
      <c r="IPG41" s="299"/>
      <c r="IPH41" s="299"/>
      <c r="IPI41" s="299"/>
      <c r="IPJ41" s="299"/>
      <c r="IPK41" s="299"/>
      <c r="IPL41" s="299"/>
      <c r="IPM41" s="299"/>
      <c r="IPN41" s="299"/>
      <c r="IPO41" s="299"/>
      <c r="IPP41" s="299"/>
      <c r="IPQ41" s="299"/>
      <c r="IPR41" s="299"/>
      <c r="IPS41" s="299"/>
      <c r="IPT41" s="299"/>
      <c r="IPU41" s="299"/>
      <c r="IPV41" s="299"/>
      <c r="IPW41" s="299"/>
      <c r="IPX41" s="299"/>
      <c r="IPY41" s="299"/>
      <c r="IPZ41" s="299"/>
      <c r="IQA41" s="299"/>
      <c r="IQB41" s="299"/>
      <c r="IQC41" s="299"/>
      <c r="IQD41" s="299"/>
      <c r="IQE41" s="299"/>
      <c r="IQF41" s="299"/>
      <c r="IQG41" s="299"/>
      <c r="IQH41" s="299"/>
      <c r="IQI41" s="299"/>
      <c r="IQJ41" s="299"/>
      <c r="IQK41" s="299"/>
      <c r="IQL41" s="299"/>
      <c r="IQM41" s="299"/>
      <c r="IQN41" s="299"/>
      <c r="IQO41" s="299"/>
      <c r="IQP41" s="299"/>
      <c r="IQQ41" s="299"/>
      <c r="IQR41" s="299"/>
      <c r="IQS41" s="299"/>
      <c r="IQT41" s="299"/>
      <c r="IQU41" s="299"/>
      <c r="IQV41" s="299"/>
      <c r="IQW41" s="299"/>
      <c r="IQX41" s="299"/>
      <c r="IQY41" s="299"/>
      <c r="IQZ41" s="299"/>
      <c r="IRA41" s="299"/>
      <c r="IRB41" s="299"/>
      <c r="IRC41" s="299"/>
      <c r="IRD41" s="299"/>
      <c r="IRE41" s="299"/>
      <c r="IRF41" s="299"/>
      <c r="IRG41" s="299"/>
      <c r="IRH41" s="299"/>
      <c r="IRI41" s="299"/>
      <c r="IRJ41" s="299"/>
      <c r="IRK41" s="299"/>
      <c r="IRL41" s="299"/>
      <c r="IRM41" s="299"/>
      <c r="IRN41" s="299"/>
      <c r="IRO41" s="299"/>
      <c r="IRP41" s="299"/>
      <c r="IRQ41" s="299"/>
      <c r="IRR41" s="299"/>
      <c r="IRS41" s="299"/>
      <c r="IRT41" s="299"/>
      <c r="IRU41" s="299"/>
      <c r="IRV41" s="299"/>
      <c r="IRW41" s="299"/>
      <c r="IRX41" s="299"/>
      <c r="IRY41" s="299"/>
      <c r="IRZ41" s="299"/>
      <c r="ISA41" s="299"/>
      <c r="ISB41" s="299"/>
      <c r="ISC41" s="299"/>
      <c r="ISD41" s="299"/>
      <c r="ISE41" s="299"/>
      <c r="ISF41" s="299"/>
      <c r="ISG41" s="299"/>
      <c r="ISH41" s="299"/>
      <c r="ISI41" s="299"/>
      <c r="ISJ41" s="299"/>
      <c r="ISK41" s="299"/>
      <c r="ISL41" s="299"/>
      <c r="ISM41" s="299"/>
      <c r="ISN41" s="299"/>
      <c r="ISO41" s="299"/>
      <c r="ISP41" s="299"/>
      <c r="ISQ41" s="299"/>
      <c r="ISR41" s="299"/>
      <c r="ISS41" s="299"/>
      <c r="IST41" s="299"/>
      <c r="ISU41" s="299"/>
      <c r="ISV41" s="299"/>
      <c r="ISW41" s="299"/>
      <c r="ISX41" s="299"/>
      <c r="ISY41" s="299"/>
      <c r="ISZ41" s="299"/>
      <c r="ITA41" s="299"/>
      <c r="ITB41" s="299"/>
      <c r="ITC41" s="299"/>
      <c r="ITD41" s="299"/>
      <c r="ITE41" s="299"/>
      <c r="ITF41" s="299"/>
      <c r="ITG41" s="299"/>
      <c r="ITH41" s="299"/>
      <c r="ITI41" s="299"/>
      <c r="ITJ41" s="299"/>
      <c r="ITK41" s="299"/>
      <c r="ITL41" s="299"/>
      <c r="ITM41" s="299"/>
      <c r="ITN41" s="299"/>
      <c r="ITO41" s="299"/>
      <c r="ITP41" s="299"/>
      <c r="ITQ41" s="299"/>
      <c r="ITR41" s="299"/>
      <c r="ITS41" s="299"/>
      <c r="ITT41" s="299"/>
      <c r="ITU41" s="299"/>
      <c r="ITV41" s="299"/>
      <c r="ITW41" s="299"/>
      <c r="ITX41" s="299"/>
      <c r="ITY41" s="299"/>
      <c r="ITZ41" s="299"/>
      <c r="IUA41" s="299"/>
      <c r="IUB41" s="299"/>
      <c r="IUC41" s="299"/>
      <c r="IUD41" s="299"/>
      <c r="IUE41" s="299"/>
      <c r="IUF41" s="299"/>
      <c r="IUG41" s="299"/>
      <c r="IUH41" s="299"/>
      <c r="IUI41" s="299"/>
      <c r="IUJ41" s="299"/>
      <c r="IUK41" s="299"/>
      <c r="IUL41" s="299"/>
      <c r="IUM41" s="299"/>
      <c r="IUN41" s="299"/>
      <c r="IUO41" s="299"/>
      <c r="IUP41" s="299"/>
      <c r="IUQ41" s="299"/>
      <c r="IUR41" s="299"/>
      <c r="IUS41" s="299"/>
      <c r="IUT41" s="299"/>
      <c r="IUU41" s="299"/>
      <c r="IUV41" s="299"/>
      <c r="IUW41" s="299"/>
      <c r="IUX41" s="299"/>
      <c r="IUY41" s="299"/>
      <c r="IUZ41" s="299"/>
      <c r="IVA41" s="299"/>
      <c r="IVB41" s="299"/>
      <c r="IVC41" s="299"/>
      <c r="IVD41" s="299"/>
      <c r="IVE41" s="299"/>
      <c r="IVF41" s="299"/>
      <c r="IVG41" s="299"/>
      <c r="IVH41" s="299"/>
      <c r="IVI41" s="299"/>
      <c r="IVJ41" s="299"/>
      <c r="IVK41" s="299"/>
      <c r="IVL41" s="299"/>
      <c r="IVM41" s="299"/>
      <c r="IVN41" s="299"/>
      <c r="IVO41" s="299"/>
      <c r="IVP41" s="299"/>
      <c r="IVQ41" s="299"/>
      <c r="IVR41" s="299"/>
      <c r="IVS41" s="299"/>
      <c r="IVT41" s="299"/>
      <c r="IVU41" s="299"/>
      <c r="IVV41" s="299"/>
      <c r="IVW41" s="299"/>
      <c r="IVX41" s="299"/>
      <c r="IVY41" s="299"/>
      <c r="IVZ41" s="299"/>
      <c r="IWA41" s="299"/>
      <c r="IWB41" s="299"/>
      <c r="IWC41" s="299"/>
      <c r="IWD41" s="299"/>
      <c r="IWE41" s="299"/>
      <c r="IWF41" s="299"/>
      <c r="IWG41" s="299"/>
      <c r="IWH41" s="299"/>
      <c r="IWI41" s="299"/>
      <c r="IWJ41" s="299"/>
      <c r="IWK41" s="299"/>
      <c r="IWL41" s="299"/>
      <c r="IWM41" s="299"/>
      <c r="IWN41" s="299"/>
      <c r="IWO41" s="299"/>
      <c r="IWP41" s="299"/>
      <c r="IWQ41" s="299"/>
      <c r="IWR41" s="299"/>
      <c r="IWS41" s="299"/>
      <c r="IWT41" s="299"/>
      <c r="IWU41" s="299"/>
      <c r="IWV41" s="299"/>
      <c r="IWW41" s="299"/>
      <c r="IWX41" s="299"/>
      <c r="IWY41" s="299"/>
      <c r="IWZ41" s="299"/>
      <c r="IXA41" s="299"/>
      <c r="IXB41" s="299"/>
      <c r="IXC41" s="299"/>
      <c r="IXD41" s="299"/>
      <c r="IXE41" s="299"/>
      <c r="IXF41" s="299"/>
      <c r="IXG41" s="299"/>
      <c r="IXH41" s="299"/>
      <c r="IXI41" s="299"/>
      <c r="IXJ41" s="299"/>
      <c r="IXK41" s="299"/>
      <c r="IXL41" s="299"/>
      <c r="IXM41" s="299"/>
      <c r="IXN41" s="299"/>
      <c r="IXO41" s="299"/>
      <c r="IXP41" s="299"/>
      <c r="IXQ41" s="299"/>
      <c r="IXR41" s="299"/>
      <c r="IXS41" s="299"/>
      <c r="IXT41" s="299"/>
      <c r="IXU41" s="299"/>
      <c r="IXV41" s="299"/>
      <c r="IXW41" s="299"/>
      <c r="IXX41" s="299"/>
      <c r="IXY41" s="299"/>
      <c r="IXZ41" s="299"/>
      <c r="IYA41" s="299"/>
      <c r="IYB41" s="299"/>
      <c r="IYC41" s="299"/>
      <c r="IYD41" s="299"/>
      <c r="IYE41" s="299"/>
      <c r="IYF41" s="299"/>
      <c r="IYG41" s="299"/>
      <c r="IYH41" s="299"/>
      <c r="IYI41" s="299"/>
      <c r="IYJ41" s="299"/>
      <c r="IYK41" s="299"/>
      <c r="IYL41" s="299"/>
      <c r="IYM41" s="299"/>
      <c r="IYN41" s="299"/>
      <c r="IYO41" s="299"/>
      <c r="IYP41" s="299"/>
      <c r="IYQ41" s="299"/>
      <c r="IYR41" s="299"/>
      <c r="IYS41" s="299"/>
      <c r="IYT41" s="299"/>
      <c r="IYU41" s="299"/>
      <c r="IYV41" s="299"/>
      <c r="IYW41" s="299"/>
      <c r="IYX41" s="299"/>
      <c r="IYY41" s="299"/>
      <c r="IYZ41" s="299"/>
      <c r="IZA41" s="299"/>
      <c r="IZB41" s="299"/>
      <c r="IZC41" s="299"/>
      <c r="IZD41" s="299"/>
      <c r="IZE41" s="299"/>
      <c r="IZF41" s="299"/>
      <c r="IZG41" s="299"/>
      <c r="IZH41" s="299"/>
      <c r="IZI41" s="299"/>
      <c r="IZJ41" s="299"/>
      <c r="IZK41" s="299"/>
      <c r="IZL41" s="299"/>
      <c r="IZM41" s="299"/>
      <c r="IZN41" s="299"/>
      <c r="IZO41" s="299"/>
      <c r="IZP41" s="299"/>
      <c r="IZQ41" s="299"/>
      <c r="IZR41" s="299"/>
      <c r="IZS41" s="299"/>
      <c r="IZT41" s="299"/>
      <c r="IZU41" s="299"/>
      <c r="IZV41" s="299"/>
      <c r="IZW41" s="299"/>
      <c r="IZX41" s="299"/>
      <c r="IZY41" s="299"/>
      <c r="IZZ41" s="299"/>
      <c r="JAA41" s="299"/>
      <c r="JAB41" s="299"/>
      <c r="JAC41" s="299"/>
      <c r="JAD41" s="299"/>
      <c r="JAE41" s="299"/>
      <c r="JAF41" s="299"/>
      <c r="JAG41" s="299"/>
      <c r="JAH41" s="299"/>
      <c r="JAI41" s="299"/>
      <c r="JAJ41" s="299"/>
      <c r="JAK41" s="299"/>
      <c r="JAL41" s="299"/>
      <c r="JAM41" s="299"/>
      <c r="JAN41" s="299"/>
      <c r="JAO41" s="299"/>
      <c r="JAP41" s="299"/>
      <c r="JAQ41" s="299"/>
      <c r="JAR41" s="299"/>
      <c r="JAS41" s="299"/>
      <c r="JAT41" s="299"/>
      <c r="JAU41" s="299"/>
      <c r="JAV41" s="299"/>
      <c r="JAW41" s="299"/>
      <c r="JAX41" s="299"/>
      <c r="JAY41" s="299"/>
      <c r="JAZ41" s="299"/>
      <c r="JBA41" s="299"/>
      <c r="JBB41" s="299"/>
      <c r="JBC41" s="299"/>
      <c r="JBD41" s="299"/>
      <c r="JBE41" s="299"/>
      <c r="JBF41" s="299"/>
      <c r="JBG41" s="299"/>
      <c r="JBH41" s="299"/>
      <c r="JBI41" s="299"/>
      <c r="JBJ41" s="299"/>
      <c r="JBK41" s="299"/>
      <c r="JBL41" s="299"/>
      <c r="JBM41" s="299"/>
      <c r="JBN41" s="299"/>
      <c r="JBO41" s="299"/>
      <c r="JBP41" s="299"/>
      <c r="JBQ41" s="299"/>
      <c r="JBR41" s="299"/>
      <c r="JBS41" s="299"/>
      <c r="JBT41" s="299"/>
      <c r="JBU41" s="299"/>
      <c r="JBV41" s="299"/>
      <c r="JBW41" s="299"/>
      <c r="JBX41" s="299"/>
      <c r="JBY41" s="299"/>
      <c r="JBZ41" s="299"/>
      <c r="JCA41" s="299"/>
      <c r="JCB41" s="299"/>
      <c r="JCC41" s="299"/>
      <c r="JCD41" s="299"/>
      <c r="JCE41" s="299"/>
      <c r="JCF41" s="299"/>
      <c r="JCG41" s="299"/>
      <c r="JCH41" s="299"/>
      <c r="JCI41" s="299"/>
      <c r="JCJ41" s="299"/>
      <c r="JCK41" s="299"/>
      <c r="JCL41" s="299"/>
      <c r="JCM41" s="299"/>
      <c r="JCN41" s="299"/>
      <c r="JCO41" s="299"/>
      <c r="JCP41" s="299"/>
      <c r="JCQ41" s="299"/>
      <c r="JCR41" s="299"/>
      <c r="JCS41" s="299"/>
      <c r="JCT41" s="299"/>
      <c r="JCU41" s="299"/>
      <c r="JCV41" s="299"/>
      <c r="JCW41" s="299"/>
      <c r="JCX41" s="299"/>
      <c r="JCY41" s="299"/>
      <c r="JCZ41" s="299"/>
      <c r="JDA41" s="299"/>
      <c r="JDB41" s="299"/>
      <c r="JDC41" s="299"/>
      <c r="JDD41" s="299"/>
      <c r="JDE41" s="299"/>
      <c r="JDF41" s="299"/>
      <c r="JDG41" s="299"/>
      <c r="JDH41" s="299"/>
      <c r="JDI41" s="299"/>
      <c r="JDJ41" s="299"/>
      <c r="JDK41" s="299"/>
      <c r="JDL41" s="299"/>
      <c r="JDM41" s="299"/>
      <c r="JDN41" s="299"/>
      <c r="JDO41" s="299"/>
      <c r="JDP41" s="299"/>
      <c r="JDQ41" s="299"/>
      <c r="JDR41" s="299"/>
      <c r="JDS41" s="299"/>
      <c r="JDT41" s="299"/>
      <c r="JDU41" s="299"/>
      <c r="JDV41" s="299"/>
      <c r="JDW41" s="299"/>
      <c r="JDX41" s="299"/>
      <c r="JDY41" s="299"/>
      <c r="JDZ41" s="299"/>
      <c r="JEA41" s="299"/>
      <c r="JEB41" s="299"/>
      <c r="JEC41" s="299"/>
      <c r="JED41" s="299"/>
      <c r="JEE41" s="299"/>
      <c r="JEF41" s="299"/>
      <c r="JEG41" s="299"/>
      <c r="JEH41" s="299"/>
      <c r="JEI41" s="299"/>
      <c r="JEJ41" s="299"/>
      <c r="JEK41" s="299"/>
      <c r="JEL41" s="299"/>
      <c r="JEM41" s="299"/>
      <c r="JEN41" s="299"/>
      <c r="JEO41" s="299"/>
      <c r="JEP41" s="299"/>
      <c r="JEQ41" s="299"/>
      <c r="JER41" s="299"/>
      <c r="JES41" s="299"/>
      <c r="JET41" s="299"/>
      <c r="JEU41" s="299"/>
      <c r="JEV41" s="299"/>
      <c r="JEW41" s="299"/>
      <c r="JEX41" s="299"/>
      <c r="JEY41" s="299"/>
      <c r="JEZ41" s="299"/>
      <c r="JFA41" s="299"/>
      <c r="JFB41" s="299"/>
      <c r="JFC41" s="299"/>
      <c r="JFD41" s="299"/>
      <c r="JFE41" s="299"/>
      <c r="JFF41" s="299"/>
      <c r="JFG41" s="299"/>
      <c r="JFH41" s="299"/>
      <c r="JFI41" s="299"/>
      <c r="JFJ41" s="299"/>
      <c r="JFK41" s="299"/>
      <c r="JFL41" s="299"/>
      <c r="JFM41" s="299"/>
      <c r="JFN41" s="299"/>
      <c r="JFO41" s="299"/>
      <c r="JFP41" s="299"/>
      <c r="JFQ41" s="299"/>
      <c r="JFR41" s="299"/>
      <c r="JFS41" s="299"/>
      <c r="JFT41" s="299"/>
      <c r="JFU41" s="299"/>
      <c r="JFV41" s="299"/>
      <c r="JFW41" s="299"/>
      <c r="JFX41" s="299"/>
      <c r="JFY41" s="299"/>
      <c r="JFZ41" s="299"/>
      <c r="JGA41" s="299"/>
      <c r="JGB41" s="299"/>
      <c r="JGC41" s="299"/>
      <c r="JGD41" s="299"/>
      <c r="JGE41" s="299"/>
      <c r="JGF41" s="299"/>
      <c r="JGG41" s="299"/>
      <c r="JGH41" s="299"/>
      <c r="JGI41" s="299"/>
      <c r="JGJ41" s="299"/>
      <c r="JGK41" s="299"/>
      <c r="JGL41" s="299"/>
      <c r="JGM41" s="299"/>
      <c r="JGN41" s="299"/>
      <c r="JGO41" s="299"/>
      <c r="JGP41" s="299"/>
      <c r="JGQ41" s="299"/>
      <c r="JGR41" s="299"/>
      <c r="JGS41" s="299"/>
      <c r="JGT41" s="299"/>
      <c r="JGU41" s="299"/>
      <c r="JGV41" s="299"/>
      <c r="JGW41" s="299"/>
      <c r="JGX41" s="299"/>
      <c r="JGY41" s="299"/>
      <c r="JGZ41" s="299"/>
      <c r="JHA41" s="299"/>
      <c r="JHB41" s="299"/>
      <c r="JHC41" s="299"/>
      <c r="JHD41" s="299"/>
      <c r="JHE41" s="299"/>
      <c r="JHF41" s="299"/>
      <c r="JHG41" s="299"/>
      <c r="JHH41" s="299"/>
      <c r="JHI41" s="299"/>
      <c r="JHJ41" s="299"/>
      <c r="JHK41" s="299"/>
      <c r="JHL41" s="299"/>
      <c r="JHM41" s="299"/>
      <c r="JHN41" s="299"/>
      <c r="JHO41" s="299"/>
      <c r="JHP41" s="299"/>
      <c r="JHQ41" s="299"/>
      <c r="JHR41" s="299"/>
      <c r="JHS41" s="299"/>
      <c r="JHT41" s="299"/>
      <c r="JHU41" s="299"/>
      <c r="JHV41" s="299"/>
      <c r="JHW41" s="299"/>
      <c r="JHX41" s="299"/>
      <c r="JHY41" s="299"/>
      <c r="JHZ41" s="299"/>
      <c r="JIA41" s="299"/>
      <c r="JIB41" s="299"/>
      <c r="JIC41" s="299"/>
      <c r="JID41" s="299"/>
      <c r="JIE41" s="299"/>
      <c r="JIF41" s="299"/>
      <c r="JIG41" s="299"/>
      <c r="JIH41" s="299"/>
      <c r="JII41" s="299"/>
      <c r="JIJ41" s="299"/>
      <c r="JIK41" s="299"/>
      <c r="JIL41" s="299"/>
      <c r="JIM41" s="299"/>
      <c r="JIN41" s="299"/>
      <c r="JIO41" s="299"/>
      <c r="JIP41" s="299"/>
      <c r="JIQ41" s="299"/>
      <c r="JIR41" s="299"/>
      <c r="JIS41" s="299"/>
      <c r="JIT41" s="299"/>
      <c r="JIU41" s="299"/>
      <c r="JIV41" s="299"/>
      <c r="JIW41" s="299"/>
      <c r="JIX41" s="299"/>
      <c r="JIY41" s="299"/>
      <c r="JIZ41" s="299"/>
      <c r="JJA41" s="299"/>
      <c r="JJB41" s="299"/>
      <c r="JJC41" s="299"/>
      <c r="JJD41" s="299"/>
      <c r="JJE41" s="299"/>
      <c r="JJF41" s="299"/>
      <c r="JJG41" s="299"/>
      <c r="JJH41" s="299"/>
      <c r="JJI41" s="299"/>
      <c r="JJJ41" s="299"/>
      <c r="JJK41" s="299"/>
      <c r="JJL41" s="299"/>
      <c r="JJM41" s="299"/>
      <c r="JJN41" s="299"/>
      <c r="JJO41" s="299"/>
      <c r="JJP41" s="299"/>
      <c r="JJQ41" s="299"/>
      <c r="JJR41" s="299"/>
      <c r="JJS41" s="299"/>
      <c r="JJT41" s="299"/>
      <c r="JJU41" s="299"/>
      <c r="JJV41" s="299"/>
      <c r="JJW41" s="299"/>
      <c r="JJX41" s="299"/>
      <c r="JJY41" s="299"/>
      <c r="JJZ41" s="299"/>
      <c r="JKA41" s="299"/>
      <c r="JKB41" s="299"/>
      <c r="JKC41" s="299"/>
      <c r="JKD41" s="299"/>
      <c r="JKE41" s="299"/>
      <c r="JKF41" s="299"/>
      <c r="JKG41" s="299"/>
      <c r="JKH41" s="299"/>
      <c r="JKI41" s="299"/>
      <c r="JKJ41" s="299"/>
      <c r="JKK41" s="299"/>
      <c r="JKL41" s="299"/>
      <c r="JKM41" s="299"/>
      <c r="JKN41" s="299"/>
      <c r="JKO41" s="299"/>
      <c r="JKP41" s="299"/>
      <c r="JKQ41" s="299"/>
      <c r="JKR41" s="299"/>
      <c r="JKS41" s="299"/>
      <c r="JKT41" s="299"/>
      <c r="JKU41" s="299"/>
      <c r="JKV41" s="299"/>
      <c r="JKW41" s="299"/>
      <c r="JKX41" s="299"/>
      <c r="JKY41" s="299"/>
      <c r="JKZ41" s="299"/>
      <c r="JLA41" s="299"/>
      <c r="JLB41" s="299"/>
      <c r="JLC41" s="299"/>
      <c r="JLD41" s="299"/>
      <c r="JLE41" s="299"/>
      <c r="JLF41" s="299"/>
      <c r="JLG41" s="299"/>
      <c r="JLH41" s="299"/>
      <c r="JLI41" s="299"/>
      <c r="JLJ41" s="299"/>
      <c r="JLK41" s="299"/>
      <c r="JLL41" s="299"/>
      <c r="JLM41" s="299"/>
      <c r="JLN41" s="299"/>
      <c r="JLO41" s="299"/>
      <c r="JLP41" s="299"/>
      <c r="JLQ41" s="299"/>
      <c r="JLR41" s="299"/>
      <c r="JLS41" s="299"/>
      <c r="JLT41" s="299"/>
      <c r="JLU41" s="299"/>
      <c r="JLV41" s="299"/>
      <c r="JLW41" s="299"/>
      <c r="JLX41" s="299"/>
      <c r="JLY41" s="299"/>
      <c r="JLZ41" s="299"/>
      <c r="JMA41" s="299"/>
      <c r="JMB41" s="299"/>
      <c r="JMC41" s="299"/>
      <c r="JMD41" s="299"/>
      <c r="JME41" s="299"/>
      <c r="JMF41" s="299"/>
      <c r="JMG41" s="299"/>
      <c r="JMH41" s="299"/>
      <c r="JMI41" s="299"/>
      <c r="JMJ41" s="299"/>
      <c r="JMK41" s="299"/>
      <c r="JML41" s="299"/>
      <c r="JMM41" s="299"/>
      <c r="JMN41" s="299"/>
      <c r="JMO41" s="299"/>
      <c r="JMP41" s="299"/>
      <c r="JMQ41" s="299"/>
      <c r="JMR41" s="299"/>
      <c r="JMS41" s="299"/>
      <c r="JMT41" s="299"/>
      <c r="JMU41" s="299"/>
      <c r="JMV41" s="299"/>
      <c r="JMW41" s="299"/>
      <c r="JMX41" s="299"/>
      <c r="JMY41" s="299"/>
      <c r="JMZ41" s="299"/>
      <c r="JNA41" s="299"/>
      <c r="JNB41" s="299"/>
      <c r="JNC41" s="299"/>
      <c r="JND41" s="299"/>
      <c r="JNE41" s="299"/>
      <c r="JNF41" s="299"/>
      <c r="JNG41" s="299"/>
      <c r="JNH41" s="299"/>
      <c r="JNI41" s="299"/>
      <c r="JNJ41" s="299"/>
      <c r="JNK41" s="299"/>
      <c r="JNL41" s="299"/>
      <c r="JNM41" s="299"/>
      <c r="JNN41" s="299"/>
      <c r="JNO41" s="299"/>
      <c r="JNP41" s="299"/>
      <c r="JNQ41" s="299"/>
      <c r="JNR41" s="299"/>
      <c r="JNS41" s="299"/>
      <c r="JNT41" s="299"/>
      <c r="JNU41" s="299"/>
      <c r="JNV41" s="299"/>
      <c r="JNW41" s="299"/>
      <c r="JNX41" s="299"/>
      <c r="JNY41" s="299"/>
      <c r="JNZ41" s="299"/>
      <c r="JOA41" s="299"/>
      <c r="JOB41" s="299"/>
      <c r="JOC41" s="299"/>
      <c r="JOD41" s="299"/>
      <c r="JOE41" s="299"/>
      <c r="JOF41" s="299"/>
      <c r="JOG41" s="299"/>
      <c r="JOH41" s="299"/>
      <c r="JOI41" s="299"/>
      <c r="JOJ41" s="299"/>
      <c r="JOK41" s="299"/>
      <c r="JOL41" s="299"/>
      <c r="JOM41" s="299"/>
      <c r="JON41" s="299"/>
      <c r="JOO41" s="299"/>
      <c r="JOP41" s="299"/>
      <c r="JOQ41" s="299"/>
      <c r="JOR41" s="299"/>
      <c r="JOS41" s="299"/>
      <c r="JOT41" s="299"/>
      <c r="JOU41" s="299"/>
      <c r="JOV41" s="299"/>
      <c r="JOW41" s="299"/>
      <c r="JOX41" s="299"/>
      <c r="JOY41" s="299"/>
      <c r="JOZ41" s="299"/>
      <c r="JPA41" s="299"/>
      <c r="JPB41" s="299"/>
      <c r="JPC41" s="299"/>
      <c r="JPD41" s="299"/>
      <c r="JPE41" s="299"/>
      <c r="JPF41" s="299"/>
      <c r="JPG41" s="299"/>
      <c r="JPH41" s="299"/>
      <c r="JPI41" s="299"/>
      <c r="JPJ41" s="299"/>
      <c r="JPK41" s="299"/>
      <c r="JPL41" s="299"/>
      <c r="JPM41" s="299"/>
      <c r="JPN41" s="299"/>
      <c r="JPO41" s="299"/>
      <c r="JPP41" s="299"/>
      <c r="JPQ41" s="299"/>
      <c r="JPR41" s="299"/>
      <c r="JPS41" s="299"/>
      <c r="JPT41" s="299"/>
      <c r="JPU41" s="299"/>
      <c r="JPV41" s="299"/>
      <c r="JPW41" s="299"/>
      <c r="JPX41" s="299"/>
      <c r="JPY41" s="299"/>
      <c r="JPZ41" s="299"/>
      <c r="JQA41" s="299"/>
      <c r="JQB41" s="299"/>
      <c r="JQC41" s="299"/>
      <c r="JQD41" s="299"/>
      <c r="JQE41" s="299"/>
      <c r="JQF41" s="299"/>
      <c r="JQG41" s="299"/>
      <c r="JQH41" s="299"/>
      <c r="JQI41" s="299"/>
      <c r="JQJ41" s="299"/>
      <c r="JQK41" s="299"/>
      <c r="JQL41" s="299"/>
      <c r="JQM41" s="299"/>
      <c r="JQN41" s="299"/>
      <c r="JQO41" s="299"/>
      <c r="JQP41" s="299"/>
      <c r="JQQ41" s="299"/>
      <c r="JQR41" s="299"/>
      <c r="JQS41" s="299"/>
      <c r="JQT41" s="299"/>
      <c r="JQU41" s="299"/>
      <c r="JQV41" s="299"/>
      <c r="JQW41" s="299"/>
      <c r="JQX41" s="299"/>
      <c r="JQY41" s="299"/>
      <c r="JQZ41" s="299"/>
      <c r="JRA41" s="299"/>
      <c r="JRB41" s="299"/>
      <c r="JRC41" s="299"/>
      <c r="JRD41" s="299"/>
      <c r="JRE41" s="299"/>
      <c r="JRF41" s="299"/>
      <c r="JRG41" s="299"/>
      <c r="JRH41" s="299"/>
      <c r="JRI41" s="299"/>
      <c r="JRJ41" s="299"/>
      <c r="JRK41" s="299"/>
      <c r="JRL41" s="299"/>
      <c r="JRM41" s="299"/>
      <c r="JRN41" s="299"/>
      <c r="JRO41" s="299"/>
      <c r="JRP41" s="299"/>
      <c r="JRQ41" s="299"/>
      <c r="JRR41" s="299"/>
      <c r="JRS41" s="299"/>
      <c r="JRT41" s="299"/>
      <c r="JRU41" s="299"/>
      <c r="JRV41" s="299"/>
      <c r="JRW41" s="299"/>
      <c r="JRX41" s="299"/>
      <c r="JRY41" s="299"/>
      <c r="JRZ41" s="299"/>
      <c r="JSA41" s="299"/>
      <c r="JSB41" s="299"/>
      <c r="JSC41" s="299"/>
      <c r="JSD41" s="299"/>
      <c r="JSE41" s="299"/>
      <c r="JSF41" s="299"/>
      <c r="JSG41" s="299"/>
      <c r="JSH41" s="299"/>
      <c r="JSI41" s="299"/>
      <c r="JSJ41" s="299"/>
      <c r="JSK41" s="299"/>
      <c r="JSL41" s="299"/>
      <c r="JSM41" s="299"/>
      <c r="JSN41" s="299"/>
      <c r="JSO41" s="299"/>
      <c r="JSP41" s="299"/>
      <c r="JSQ41" s="299"/>
      <c r="JSR41" s="299"/>
      <c r="JSS41" s="299"/>
      <c r="JST41" s="299"/>
      <c r="JSU41" s="299"/>
      <c r="JSV41" s="299"/>
      <c r="JSW41" s="299"/>
      <c r="JSX41" s="299"/>
      <c r="JSY41" s="299"/>
      <c r="JSZ41" s="299"/>
      <c r="JTA41" s="299"/>
      <c r="JTB41" s="299"/>
      <c r="JTC41" s="299"/>
      <c r="JTD41" s="299"/>
      <c r="JTE41" s="299"/>
      <c r="JTF41" s="299"/>
      <c r="JTG41" s="299"/>
      <c r="JTH41" s="299"/>
      <c r="JTI41" s="299"/>
      <c r="JTJ41" s="299"/>
      <c r="JTK41" s="299"/>
      <c r="JTL41" s="299"/>
      <c r="JTM41" s="299"/>
      <c r="JTN41" s="299"/>
      <c r="JTO41" s="299"/>
      <c r="JTP41" s="299"/>
      <c r="JTQ41" s="299"/>
      <c r="JTR41" s="299"/>
      <c r="JTS41" s="299"/>
      <c r="JTT41" s="299"/>
      <c r="JTU41" s="299"/>
      <c r="JTV41" s="299"/>
      <c r="JTW41" s="299"/>
      <c r="JTX41" s="299"/>
      <c r="JTY41" s="299"/>
      <c r="JTZ41" s="299"/>
      <c r="JUA41" s="299"/>
      <c r="JUB41" s="299"/>
      <c r="JUC41" s="299"/>
      <c r="JUD41" s="299"/>
      <c r="JUE41" s="299"/>
      <c r="JUF41" s="299"/>
      <c r="JUG41" s="299"/>
      <c r="JUH41" s="299"/>
      <c r="JUI41" s="299"/>
      <c r="JUJ41" s="299"/>
      <c r="JUK41" s="299"/>
      <c r="JUL41" s="299"/>
      <c r="JUM41" s="299"/>
      <c r="JUN41" s="299"/>
      <c r="JUO41" s="299"/>
      <c r="JUP41" s="299"/>
      <c r="JUQ41" s="299"/>
      <c r="JUR41" s="299"/>
      <c r="JUS41" s="299"/>
      <c r="JUT41" s="299"/>
      <c r="JUU41" s="299"/>
      <c r="JUV41" s="299"/>
      <c r="JUW41" s="299"/>
      <c r="JUX41" s="299"/>
      <c r="JUY41" s="299"/>
      <c r="JUZ41" s="299"/>
      <c r="JVA41" s="299"/>
      <c r="JVB41" s="299"/>
      <c r="JVC41" s="299"/>
      <c r="JVD41" s="299"/>
      <c r="JVE41" s="299"/>
      <c r="JVF41" s="299"/>
      <c r="JVG41" s="299"/>
      <c r="JVH41" s="299"/>
      <c r="JVI41" s="299"/>
      <c r="JVJ41" s="299"/>
      <c r="JVK41" s="299"/>
      <c r="JVL41" s="299"/>
      <c r="JVM41" s="299"/>
      <c r="JVN41" s="299"/>
      <c r="JVO41" s="299"/>
      <c r="JVP41" s="299"/>
      <c r="JVQ41" s="299"/>
      <c r="JVR41" s="299"/>
      <c r="JVS41" s="299"/>
      <c r="JVT41" s="299"/>
      <c r="JVU41" s="299"/>
      <c r="JVV41" s="299"/>
      <c r="JVW41" s="299"/>
      <c r="JVX41" s="299"/>
      <c r="JVY41" s="299"/>
      <c r="JVZ41" s="299"/>
      <c r="JWA41" s="299"/>
      <c r="JWB41" s="299"/>
      <c r="JWC41" s="299"/>
      <c r="JWD41" s="299"/>
      <c r="JWE41" s="299"/>
      <c r="JWF41" s="299"/>
      <c r="JWG41" s="299"/>
      <c r="JWH41" s="299"/>
      <c r="JWI41" s="299"/>
      <c r="JWJ41" s="299"/>
      <c r="JWK41" s="299"/>
      <c r="JWL41" s="299"/>
      <c r="JWM41" s="299"/>
      <c r="JWN41" s="299"/>
      <c r="JWO41" s="299"/>
      <c r="JWP41" s="299"/>
      <c r="JWQ41" s="299"/>
      <c r="JWR41" s="299"/>
      <c r="JWS41" s="299"/>
      <c r="JWT41" s="299"/>
      <c r="JWU41" s="299"/>
      <c r="JWV41" s="299"/>
      <c r="JWW41" s="299"/>
      <c r="JWX41" s="299"/>
      <c r="JWY41" s="299"/>
      <c r="JWZ41" s="299"/>
      <c r="JXA41" s="299"/>
      <c r="JXB41" s="299"/>
      <c r="JXC41" s="299"/>
      <c r="JXD41" s="299"/>
      <c r="JXE41" s="299"/>
      <c r="JXF41" s="299"/>
      <c r="JXG41" s="299"/>
      <c r="JXH41" s="299"/>
      <c r="JXI41" s="299"/>
      <c r="JXJ41" s="299"/>
      <c r="JXK41" s="299"/>
      <c r="JXL41" s="299"/>
      <c r="JXM41" s="299"/>
      <c r="JXN41" s="299"/>
      <c r="JXO41" s="299"/>
      <c r="JXP41" s="299"/>
      <c r="JXQ41" s="299"/>
      <c r="JXR41" s="299"/>
      <c r="JXS41" s="299"/>
      <c r="JXT41" s="299"/>
      <c r="JXU41" s="299"/>
      <c r="JXV41" s="299"/>
      <c r="JXW41" s="299"/>
      <c r="JXX41" s="299"/>
      <c r="JXY41" s="299"/>
      <c r="JXZ41" s="299"/>
      <c r="JYA41" s="299"/>
      <c r="JYB41" s="299"/>
      <c r="JYC41" s="299"/>
      <c r="JYD41" s="299"/>
      <c r="JYE41" s="299"/>
      <c r="JYF41" s="299"/>
      <c r="JYG41" s="299"/>
      <c r="JYH41" s="299"/>
      <c r="JYI41" s="299"/>
      <c r="JYJ41" s="299"/>
      <c r="JYK41" s="299"/>
      <c r="JYL41" s="299"/>
      <c r="JYM41" s="299"/>
      <c r="JYN41" s="299"/>
      <c r="JYO41" s="299"/>
      <c r="JYP41" s="299"/>
      <c r="JYQ41" s="299"/>
      <c r="JYR41" s="299"/>
      <c r="JYS41" s="299"/>
      <c r="JYT41" s="299"/>
      <c r="JYU41" s="299"/>
      <c r="JYV41" s="299"/>
      <c r="JYW41" s="299"/>
      <c r="JYX41" s="299"/>
      <c r="JYY41" s="299"/>
      <c r="JYZ41" s="299"/>
      <c r="JZA41" s="299"/>
      <c r="JZB41" s="299"/>
      <c r="JZC41" s="299"/>
      <c r="JZD41" s="299"/>
      <c r="JZE41" s="299"/>
      <c r="JZF41" s="299"/>
      <c r="JZG41" s="299"/>
      <c r="JZH41" s="299"/>
      <c r="JZI41" s="299"/>
      <c r="JZJ41" s="299"/>
      <c r="JZK41" s="299"/>
      <c r="JZL41" s="299"/>
      <c r="JZM41" s="299"/>
      <c r="JZN41" s="299"/>
      <c r="JZO41" s="299"/>
      <c r="JZP41" s="299"/>
      <c r="JZQ41" s="299"/>
      <c r="JZR41" s="299"/>
      <c r="JZS41" s="299"/>
      <c r="JZT41" s="299"/>
      <c r="JZU41" s="299"/>
      <c r="JZV41" s="299"/>
      <c r="JZW41" s="299"/>
      <c r="JZX41" s="299"/>
      <c r="JZY41" s="299"/>
      <c r="JZZ41" s="299"/>
      <c r="KAA41" s="299"/>
      <c r="KAB41" s="299"/>
      <c r="KAC41" s="299"/>
      <c r="KAD41" s="299"/>
      <c r="KAE41" s="299"/>
      <c r="KAF41" s="299"/>
      <c r="KAG41" s="299"/>
      <c r="KAH41" s="299"/>
      <c r="KAI41" s="299"/>
      <c r="KAJ41" s="299"/>
      <c r="KAK41" s="299"/>
      <c r="KAL41" s="299"/>
      <c r="KAM41" s="299"/>
      <c r="KAN41" s="299"/>
      <c r="KAO41" s="299"/>
      <c r="KAP41" s="299"/>
      <c r="KAQ41" s="299"/>
      <c r="KAR41" s="299"/>
      <c r="KAS41" s="299"/>
      <c r="KAT41" s="299"/>
      <c r="KAU41" s="299"/>
      <c r="KAV41" s="299"/>
      <c r="KAW41" s="299"/>
      <c r="KAX41" s="299"/>
      <c r="KAY41" s="299"/>
      <c r="KAZ41" s="299"/>
      <c r="KBA41" s="299"/>
      <c r="KBB41" s="299"/>
      <c r="KBC41" s="299"/>
      <c r="KBD41" s="299"/>
      <c r="KBE41" s="299"/>
      <c r="KBF41" s="299"/>
      <c r="KBG41" s="299"/>
      <c r="KBH41" s="299"/>
      <c r="KBI41" s="299"/>
      <c r="KBJ41" s="299"/>
      <c r="KBK41" s="299"/>
      <c r="KBL41" s="299"/>
      <c r="KBM41" s="299"/>
      <c r="KBN41" s="299"/>
      <c r="KBO41" s="299"/>
      <c r="KBP41" s="299"/>
      <c r="KBQ41" s="299"/>
      <c r="KBR41" s="299"/>
      <c r="KBS41" s="299"/>
      <c r="KBT41" s="299"/>
      <c r="KBU41" s="299"/>
      <c r="KBV41" s="299"/>
      <c r="KBW41" s="299"/>
      <c r="KBX41" s="299"/>
      <c r="KBY41" s="299"/>
      <c r="KBZ41" s="299"/>
      <c r="KCA41" s="299"/>
      <c r="KCB41" s="299"/>
      <c r="KCC41" s="299"/>
      <c r="KCD41" s="299"/>
      <c r="KCE41" s="299"/>
      <c r="KCF41" s="299"/>
      <c r="KCG41" s="299"/>
      <c r="KCH41" s="299"/>
      <c r="KCI41" s="299"/>
      <c r="KCJ41" s="299"/>
      <c r="KCK41" s="299"/>
      <c r="KCL41" s="299"/>
      <c r="KCM41" s="299"/>
      <c r="KCN41" s="299"/>
      <c r="KCO41" s="299"/>
      <c r="KCP41" s="299"/>
      <c r="KCQ41" s="299"/>
      <c r="KCR41" s="299"/>
      <c r="KCS41" s="299"/>
      <c r="KCT41" s="299"/>
      <c r="KCU41" s="299"/>
      <c r="KCV41" s="299"/>
      <c r="KCW41" s="299"/>
      <c r="KCX41" s="299"/>
      <c r="KCY41" s="299"/>
      <c r="KCZ41" s="299"/>
      <c r="KDA41" s="299"/>
      <c r="KDB41" s="299"/>
      <c r="KDC41" s="299"/>
      <c r="KDD41" s="299"/>
      <c r="KDE41" s="299"/>
      <c r="KDF41" s="299"/>
      <c r="KDG41" s="299"/>
      <c r="KDH41" s="299"/>
      <c r="KDI41" s="299"/>
      <c r="KDJ41" s="299"/>
      <c r="KDK41" s="299"/>
      <c r="KDL41" s="299"/>
      <c r="KDM41" s="299"/>
      <c r="KDN41" s="299"/>
      <c r="KDO41" s="299"/>
      <c r="KDP41" s="299"/>
      <c r="KDQ41" s="299"/>
      <c r="KDR41" s="299"/>
      <c r="KDS41" s="299"/>
      <c r="KDT41" s="299"/>
      <c r="KDU41" s="299"/>
      <c r="KDV41" s="299"/>
      <c r="KDW41" s="299"/>
      <c r="KDX41" s="299"/>
      <c r="KDY41" s="299"/>
      <c r="KDZ41" s="299"/>
      <c r="KEA41" s="299"/>
      <c r="KEB41" s="299"/>
      <c r="KEC41" s="299"/>
      <c r="KED41" s="299"/>
      <c r="KEE41" s="299"/>
      <c r="KEF41" s="299"/>
      <c r="KEG41" s="299"/>
      <c r="KEH41" s="299"/>
      <c r="KEI41" s="299"/>
      <c r="KEJ41" s="299"/>
      <c r="KEK41" s="299"/>
      <c r="KEL41" s="299"/>
      <c r="KEM41" s="299"/>
      <c r="KEN41" s="299"/>
      <c r="KEO41" s="299"/>
      <c r="KEP41" s="299"/>
      <c r="KEQ41" s="299"/>
      <c r="KER41" s="299"/>
      <c r="KES41" s="299"/>
      <c r="KET41" s="299"/>
      <c r="KEU41" s="299"/>
      <c r="KEV41" s="299"/>
      <c r="KEW41" s="299"/>
      <c r="KEX41" s="299"/>
      <c r="KEY41" s="299"/>
      <c r="KEZ41" s="299"/>
      <c r="KFA41" s="299"/>
      <c r="KFB41" s="299"/>
      <c r="KFC41" s="299"/>
      <c r="KFD41" s="299"/>
      <c r="KFE41" s="299"/>
      <c r="KFF41" s="299"/>
      <c r="KFG41" s="299"/>
      <c r="KFH41" s="299"/>
      <c r="KFI41" s="299"/>
      <c r="KFJ41" s="299"/>
      <c r="KFK41" s="299"/>
      <c r="KFL41" s="299"/>
      <c r="KFM41" s="299"/>
      <c r="KFN41" s="299"/>
      <c r="KFO41" s="299"/>
      <c r="KFP41" s="299"/>
      <c r="KFQ41" s="299"/>
      <c r="KFR41" s="299"/>
      <c r="KFS41" s="299"/>
      <c r="KFT41" s="299"/>
      <c r="KFU41" s="299"/>
      <c r="KFV41" s="299"/>
      <c r="KFW41" s="299"/>
      <c r="KFX41" s="299"/>
      <c r="KFY41" s="299"/>
      <c r="KFZ41" s="299"/>
      <c r="KGA41" s="299"/>
      <c r="KGB41" s="299"/>
      <c r="KGC41" s="299"/>
      <c r="KGD41" s="299"/>
      <c r="KGE41" s="299"/>
      <c r="KGF41" s="299"/>
      <c r="KGG41" s="299"/>
      <c r="KGH41" s="299"/>
      <c r="KGI41" s="299"/>
      <c r="KGJ41" s="299"/>
      <c r="KGK41" s="299"/>
      <c r="KGL41" s="299"/>
      <c r="KGM41" s="299"/>
      <c r="KGN41" s="299"/>
      <c r="KGO41" s="299"/>
      <c r="KGP41" s="299"/>
      <c r="KGQ41" s="299"/>
      <c r="KGR41" s="299"/>
      <c r="KGS41" s="299"/>
      <c r="KGT41" s="299"/>
      <c r="KGU41" s="299"/>
      <c r="KGV41" s="299"/>
      <c r="KGW41" s="299"/>
      <c r="KGX41" s="299"/>
      <c r="KGY41" s="299"/>
      <c r="KGZ41" s="299"/>
      <c r="KHA41" s="299"/>
      <c r="KHB41" s="299"/>
      <c r="KHC41" s="299"/>
      <c r="KHD41" s="299"/>
      <c r="KHE41" s="299"/>
      <c r="KHF41" s="299"/>
      <c r="KHG41" s="299"/>
      <c r="KHH41" s="299"/>
      <c r="KHI41" s="299"/>
      <c r="KHJ41" s="299"/>
      <c r="KHK41" s="299"/>
      <c r="KHL41" s="299"/>
      <c r="KHM41" s="299"/>
      <c r="KHN41" s="299"/>
      <c r="KHO41" s="299"/>
      <c r="KHP41" s="299"/>
      <c r="KHQ41" s="299"/>
      <c r="KHR41" s="299"/>
      <c r="KHS41" s="299"/>
      <c r="KHT41" s="299"/>
      <c r="KHU41" s="299"/>
      <c r="KHV41" s="299"/>
      <c r="KHW41" s="299"/>
      <c r="KHX41" s="299"/>
      <c r="KHY41" s="299"/>
      <c r="KHZ41" s="299"/>
      <c r="KIA41" s="299"/>
      <c r="KIB41" s="299"/>
      <c r="KIC41" s="299"/>
      <c r="KID41" s="299"/>
      <c r="KIE41" s="299"/>
      <c r="KIF41" s="299"/>
      <c r="KIG41" s="299"/>
      <c r="KIH41" s="299"/>
      <c r="KII41" s="299"/>
      <c r="KIJ41" s="299"/>
      <c r="KIK41" s="299"/>
      <c r="KIL41" s="299"/>
      <c r="KIM41" s="299"/>
      <c r="KIN41" s="299"/>
      <c r="KIO41" s="299"/>
      <c r="KIP41" s="299"/>
      <c r="KIQ41" s="299"/>
      <c r="KIR41" s="299"/>
      <c r="KIS41" s="299"/>
      <c r="KIT41" s="299"/>
      <c r="KIU41" s="299"/>
      <c r="KIV41" s="299"/>
      <c r="KIW41" s="299"/>
      <c r="KIX41" s="299"/>
      <c r="KIY41" s="299"/>
      <c r="KIZ41" s="299"/>
      <c r="KJA41" s="299"/>
      <c r="KJB41" s="299"/>
      <c r="KJC41" s="299"/>
      <c r="KJD41" s="299"/>
      <c r="KJE41" s="299"/>
      <c r="KJF41" s="299"/>
      <c r="KJG41" s="299"/>
      <c r="KJH41" s="299"/>
      <c r="KJI41" s="299"/>
      <c r="KJJ41" s="299"/>
      <c r="KJK41" s="299"/>
      <c r="KJL41" s="299"/>
      <c r="KJM41" s="299"/>
      <c r="KJN41" s="299"/>
      <c r="KJO41" s="299"/>
      <c r="KJP41" s="299"/>
      <c r="KJQ41" s="299"/>
      <c r="KJR41" s="299"/>
      <c r="KJS41" s="299"/>
      <c r="KJT41" s="299"/>
      <c r="KJU41" s="299"/>
      <c r="KJV41" s="299"/>
      <c r="KJW41" s="299"/>
      <c r="KJX41" s="299"/>
      <c r="KJY41" s="299"/>
      <c r="KJZ41" s="299"/>
      <c r="KKA41" s="299"/>
      <c r="KKB41" s="299"/>
      <c r="KKC41" s="299"/>
      <c r="KKD41" s="299"/>
      <c r="KKE41" s="299"/>
      <c r="KKF41" s="299"/>
      <c r="KKG41" s="299"/>
      <c r="KKH41" s="299"/>
      <c r="KKI41" s="299"/>
      <c r="KKJ41" s="299"/>
      <c r="KKK41" s="299"/>
      <c r="KKL41" s="299"/>
      <c r="KKM41" s="299"/>
      <c r="KKN41" s="299"/>
      <c r="KKO41" s="299"/>
      <c r="KKP41" s="299"/>
      <c r="KKQ41" s="299"/>
      <c r="KKR41" s="299"/>
      <c r="KKS41" s="299"/>
      <c r="KKT41" s="299"/>
      <c r="KKU41" s="299"/>
      <c r="KKV41" s="299"/>
      <c r="KKW41" s="299"/>
      <c r="KKX41" s="299"/>
      <c r="KKY41" s="299"/>
      <c r="KKZ41" s="299"/>
      <c r="KLA41" s="299"/>
      <c r="KLB41" s="299"/>
      <c r="KLC41" s="299"/>
      <c r="KLD41" s="299"/>
      <c r="KLE41" s="299"/>
      <c r="KLF41" s="299"/>
      <c r="KLG41" s="299"/>
      <c r="KLH41" s="299"/>
      <c r="KLI41" s="299"/>
      <c r="KLJ41" s="299"/>
      <c r="KLK41" s="299"/>
      <c r="KLL41" s="299"/>
      <c r="KLM41" s="299"/>
      <c r="KLN41" s="299"/>
      <c r="KLO41" s="299"/>
      <c r="KLP41" s="299"/>
      <c r="KLQ41" s="299"/>
      <c r="KLR41" s="299"/>
      <c r="KLS41" s="299"/>
      <c r="KLT41" s="299"/>
      <c r="KLU41" s="299"/>
      <c r="KLV41" s="299"/>
      <c r="KLW41" s="299"/>
      <c r="KLX41" s="299"/>
      <c r="KLY41" s="299"/>
      <c r="KLZ41" s="299"/>
      <c r="KMA41" s="299"/>
      <c r="KMB41" s="299"/>
      <c r="KMC41" s="299"/>
      <c r="KMD41" s="299"/>
      <c r="KME41" s="299"/>
      <c r="KMF41" s="299"/>
      <c r="KMG41" s="299"/>
      <c r="KMH41" s="299"/>
      <c r="KMI41" s="299"/>
      <c r="KMJ41" s="299"/>
      <c r="KMK41" s="299"/>
      <c r="KML41" s="299"/>
      <c r="KMM41" s="299"/>
      <c r="KMN41" s="299"/>
      <c r="KMO41" s="299"/>
      <c r="KMP41" s="299"/>
      <c r="KMQ41" s="299"/>
      <c r="KMR41" s="299"/>
      <c r="KMS41" s="299"/>
      <c r="KMT41" s="299"/>
      <c r="KMU41" s="299"/>
      <c r="KMV41" s="299"/>
      <c r="KMW41" s="299"/>
      <c r="KMX41" s="299"/>
      <c r="KMY41" s="299"/>
      <c r="KMZ41" s="299"/>
      <c r="KNA41" s="299"/>
      <c r="KNB41" s="299"/>
      <c r="KNC41" s="299"/>
      <c r="KND41" s="299"/>
      <c r="KNE41" s="299"/>
      <c r="KNF41" s="299"/>
      <c r="KNG41" s="299"/>
      <c r="KNH41" s="299"/>
      <c r="KNI41" s="299"/>
      <c r="KNJ41" s="299"/>
      <c r="KNK41" s="299"/>
      <c r="KNL41" s="299"/>
      <c r="KNM41" s="299"/>
      <c r="KNN41" s="299"/>
      <c r="KNO41" s="299"/>
      <c r="KNP41" s="299"/>
      <c r="KNQ41" s="299"/>
      <c r="KNR41" s="299"/>
      <c r="KNS41" s="299"/>
      <c r="KNT41" s="299"/>
      <c r="KNU41" s="299"/>
      <c r="KNV41" s="299"/>
      <c r="KNW41" s="299"/>
      <c r="KNX41" s="299"/>
      <c r="KNY41" s="299"/>
      <c r="KNZ41" s="299"/>
      <c r="KOA41" s="299"/>
      <c r="KOB41" s="299"/>
      <c r="KOC41" s="299"/>
      <c r="KOD41" s="299"/>
      <c r="KOE41" s="299"/>
      <c r="KOF41" s="299"/>
      <c r="KOG41" s="299"/>
      <c r="KOH41" s="299"/>
      <c r="KOI41" s="299"/>
      <c r="KOJ41" s="299"/>
      <c r="KOK41" s="299"/>
      <c r="KOL41" s="299"/>
      <c r="KOM41" s="299"/>
      <c r="KON41" s="299"/>
      <c r="KOO41" s="299"/>
      <c r="KOP41" s="299"/>
      <c r="KOQ41" s="299"/>
      <c r="KOR41" s="299"/>
      <c r="KOS41" s="299"/>
      <c r="KOT41" s="299"/>
      <c r="KOU41" s="299"/>
      <c r="KOV41" s="299"/>
      <c r="KOW41" s="299"/>
      <c r="KOX41" s="299"/>
      <c r="KOY41" s="299"/>
      <c r="KOZ41" s="299"/>
      <c r="KPA41" s="299"/>
      <c r="KPB41" s="299"/>
      <c r="KPC41" s="299"/>
      <c r="KPD41" s="299"/>
      <c r="KPE41" s="299"/>
      <c r="KPF41" s="299"/>
      <c r="KPG41" s="299"/>
      <c r="KPH41" s="299"/>
      <c r="KPI41" s="299"/>
      <c r="KPJ41" s="299"/>
      <c r="KPK41" s="299"/>
      <c r="KPL41" s="299"/>
      <c r="KPM41" s="299"/>
      <c r="KPN41" s="299"/>
      <c r="KPO41" s="299"/>
      <c r="KPP41" s="299"/>
      <c r="KPQ41" s="299"/>
      <c r="KPR41" s="299"/>
      <c r="KPS41" s="299"/>
      <c r="KPT41" s="299"/>
      <c r="KPU41" s="299"/>
      <c r="KPV41" s="299"/>
      <c r="KPW41" s="299"/>
      <c r="KPX41" s="299"/>
      <c r="KPY41" s="299"/>
      <c r="KPZ41" s="299"/>
      <c r="KQA41" s="299"/>
      <c r="KQB41" s="299"/>
      <c r="KQC41" s="299"/>
      <c r="KQD41" s="299"/>
      <c r="KQE41" s="299"/>
      <c r="KQF41" s="299"/>
      <c r="KQG41" s="299"/>
      <c r="KQH41" s="299"/>
      <c r="KQI41" s="299"/>
      <c r="KQJ41" s="299"/>
      <c r="KQK41" s="299"/>
      <c r="KQL41" s="299"/>
      <c r="KQM41" s="299"/>
      <c r="KQN41" s="299"/>
      <c r="KQO41" s="299"/>
      <c r="KQP41" s="299"/>
      <c r="KQQ41" s="299"/>
      <c r="KQR41" s="299"/>
      <c r="KQS41" s="299"/>
      <c r="KQT41" s="299"/>
      <c r="KQU41" s="299"/>
      <c r="KQV41" s="299"/>
      <c r="KQW41" s="299"/>
      <c r="KQX41" s="299"/>
      <c r="KQY41" s="299"/>
      <c r="KQZ41" s="299"/>
      <c r="KRA41" s="299"/>
      <c r="KRB41" s="299"/>
      <c r="KRC41" s="299"/>
      <c r="KRD41" s="299"/>
      <c r="KRE41" s="299"/>
      <c r="KRF41" s="299"/>
      <c r="KRG41" s="299"/>
      <c r="KRH41" s="299"/>
      <c r="KRI41" s="299"/>
      <c r="KRJ41" s="299"/>
      <c r="KRK41" s="299"/>
      <c r="KRL41" s="299"/>
      <c r="KRM41" s="299"/>
      <c r="KRN41" s="299"/>
      <c r="KRO41" s="299"/>
      <c r="KRP41" s="299"/>
      <c r="KRQ41" s="299"/>
      <c r="KRR41" s="299"/>
      <c r="KRS41" s="299"/>
      <c r="KRT41" s="299"/>
      <c r="KRU41" s="299"/>
      <c r="KRV41" s="299"/>
      <c r="KRW41" s="299"/>
      <c r="KRX41" s="299"/>
      <c r="KRY41" s="299"/>
      <c r="KRZ41" s="299"/>
      <c r="KSA41" s="299"/>
      <c r="KSB41" s="299"/>
      <c r="KSC41" s="299"/>
      <c r="KSD41" s="299"/>
      <c r="KSE41" s="299"/>
      <c r="KSF41" s="299"/>
      <c r="KSG41" s="299"/>
      <c r="KSH41" s="299"/>
      <c r="KSI41" s="299"/>
      <c r="KSJ41" s="299"/>
      <c r="KSK41" s="299"/>
      <c r="KSL41" s="299"/>
      <c r="KSM41" s="299"/>
      <c r="KSN41" s="299"/>
      <c r="KSO41" s="299"/>
      <c r="KSP41" s="299"/>
      <c r="KSQ41" s="299"/>
      <c r="KSR41" s="299"/>
      <c r="KSS41" s="299"/>
      <c r="KST41" s="299"/>
      <c r="KSU41" s="299"/>
      <c r="KSV41" s="299"/>
      <c r="KSW41" s="299"/>
      <c r="KSX41" s="299"/>
      <c r="KSY41" s="299"/>
      <c r="KSZ41" s="299"/>
      <c r="KTA41" s="299"/>
      <c r="KTB41" s="299"/>
      <c r="KTC41" s="299"/>
      <c r="KTD41" s="299"/>
      <c r="KTE41" s="299"/>
      <c r="KTF41" s="299"/>
      <c r="KTG41" s="299"/>
      <c r="KTH41" s="299"/>
      <c r="KTI41" s="299"/>
      <c r="KTJ41" s="299"/>
      <c r="KTK41" s="299"/>
      <c r="KTL41" s="299"/>
      <c r="KTM41" s="299"/>
      <c r="KTN41" s="299"/>
      <c r="KTO41" s="299"/>
      <c r="KTP41" s="299"/>
      <c r="KTQ41" s="299"/>
      <c r="KTR41" s="299"/>
      <c r="KTS41" s="299"/>
      <c r="KTT41" s="299"/>
      <c r="KTU41" s="299"/>
      <c r="KTV41" s="299"/>
      <c r="KTW41" s="299"/>
      <c r="KTX41" s="299"/>
      <c r="KTY41" s="299"/>
      <c r="KTZ41" s="299"/>
      <c r="KUA41" s="299"/>
      <c r="KUB41" s="299"/>
      <c r="KUC41" s="299"/>
      <c r="KUD41" s="299"/>
      <c r="KUE41" s="299"/>
      <c r="KUF41" s="299"/>
      <c r="KUG41" s="299"/>
      <c r="KUH41" s="299"/>
      <c r="KUI41" s="299"/>
      <c r="KUJ41" s="299"/>
      <c r="KUK41" s="299"/>
      <c r="KUL41" s="299"/>
      <c r="KUM41" s="299"/>
      <c r="KUN41" s="299"/>
      <c r="KUO41" s="299"/>
      <c r="KUP41" s="299"/>
      <c r="KUQ41" s="299"/>
      <c r="KUR41" s="299"/>
      <c r="KUS41" s="299"/>
      <c r="KUT41" s="299"/>
      <c r="KUU41" s="299"/>
      <c r="KUV41" s="299"/>
      <c r="KUW41" s="299"/>
      <c r="KUX41" s="299"/>
      <c r="KUY41" s="299"/>
      <c r="KUZ41" s="299"/>
      <c r="KVA41" s="299"/>
      <c r="KVB41" s="299"/>
      <c r="KVC41" s="299"/>
      <c r="KVD41" s="299"/>
      <c r="KVE41" s="299"/>
      <c r="KVF41" s="299"/>
      <c r="KVG41" s="299"/>
      <c r="KVH41" s="299"/>
      <c r="KVI41" s="299"/>
      <c r="KVJ41" s="299"/>
      <c r="KVK41" s="299"/>
      <c r="KVL41" s="299"/>
      <c r="KVM41" s="299"/>
      <c r="KVN41" s="299"/>
      <c r="KVO41" s="299"/>
      <c r="KVP41" s="299"/>
      <c r="KVQ41" s="299"/>
      <c r="KVR41" s="299"/>
      <c r="KVS41" s="299"/>
      <c r="KVT41" s="299"/>
      <c r="KVU41" s="299"/>
      <c r="KVV41" s="299"/>
      <c r="KVW41" s="299"/>
      <c r="KVX41" s="299"/>
      <c r="KVY41" s="299"/>
      <c r="KVZ41" s="299"/>
      <c r="KWA41" s="299"/>
      <c r="KWB41" s="299"/>
      <c r="KWC41" s="299"/>
      <c r="KWD41" s="299"/>
      <c r="KWE41" s="299"/>
      <c r="KWF41" s="299"/>
      <c r="KWG41" s="299"/>
      <c r="KWH41" s="299"/>
      <c r="KWI41" s="299"/>
      <c r="KWJ41" s="299"/>
      <c r="KWK41" s="299"/>
      <c r="KWL41" s="299"/>
      <c r="KWM41" s="299"/>
      <c r="KWN41" s="299"/>
      <c r="KWO41" s="299"/>
      <c r="KWP41" s="299"/>
      <c r="KWQ41" s="299"/>
      <c r="KWR41" s="299"/>
      <c r="KWS41" s="299"/>
      <c r="KWT41" s="299"/>
      <c r="KWU41" s="299"/>
      <c r="KWV41" s="299"/>
      <c r="KWW41" s="299"/>
      <c r="KWX41" s="299"/>
      <c r="KWY41" s="299"/>
      <c r="KWZ41" s="299"/>
      <c r="KXA41" s="299"/>
      <c r="KXB41" s="299"/>
      <c r="KXC41" s="299"/>
      <c r="KXD41" s="299"/>
      <c r="KXE41" s="299"/>
      <c r="KXF41" s="299"/>
      <c r="KXG41" s="299"/>
      <c r="KXH41" s="299"/>
      <c r="KXI41" s="299"/>
      <c r="KXJ41" s="299"/>
      <c r="KXK41" s="299"/>
      <c r="KXL41" s="299"/>
      <c r="KXM41" s="299"/>
      <c r="KXN41" s="299"/>
      <c r="KXO41" s="299"/>
      <c r="KXP41" s="299"/>
      <c r="KXQ41" s="299"/>
      <c r="KXR41" s="299"/>
      <c r="KXS41" s="299"/>
      <c r="KXT41" s="299"/>
      <c r="KXU41" s="299"/>
      <c r="KXV41" s="299"/>
      <c r="KXW41" s="299"/>
      <c r="KXX41" s="299"/>
      <c r="KXY41" s="299"/>
      <c r="KXZ41" s="299"/>
      <c r="KYA41" s="299"/>
      <c r="KYB41" s="299"/>
      <c r="KYC41" s="299"/>
      <c r="KYD41" s="299"/>
      <c r="KYE41" s="299"/>
      <c r="KYF41" s="299"/>
      <c r="KYG41" s="299"/>
      <c r="KYH41" s="299"/>
      <c r="KYI41" s="299"/>
      <c r="KYJ41" s="299"/>
      <c r="KYK41" s="299"/>
      <c r="KYL41" s="299"/>
      <c r="KYM41" s="299"/>
      <c r="KYN41" s="299"/>
      <c r="KYO41" s="299"/>
      <c r="KYP41" s="299"/>
      <c r="KYQ41" s="299"/>
      <c r="KYR41" s="299"/>
      <c r="KYS41" s="299"/>
      <c r="KYT41" s="299"/>
      <c r="KYU41" s="299"/>
      <c r="KYV41" s="299"/>
      <c r="KYW41" s="299"/>
      <c r="KYX41" s="299"/>
      <c r="KYY41" s="299"/>
      <c r="KYZ41" s="299"/>
      <c r="KZA41" s="299"/>
      <c r="KZB41" s="299"/>
      <c r="KZC41" s="299"/>
      <c r="KZD41" s="299"/>
      <c r="KZE41" s="299"/>
      <c r="KZF41" s="299"/>
      <c r="KZG41" s="299"/>
      <c r="KZH41" s="299"/>
      <c r="KZI41" s="299"/>
      <c r="KZJ41" s="299"/>
      <c r="KZK41" s="299"/>
      <c r="KZL41" s="299"/>
      <c r="KZM41" s="299"/>
      <c r="KZN41" s="299"/>
      <c r="KZO41" s="299"/>
      <c r="KZP41" s="299"/>
      <c r="KZQ41" s="299"/>
      <c r="KZR41" s="299"/>
      <c r="KZS41" s="299"/>
      <c r="KZT41" s="299"/>
      <c r="KZU41" s="299"/>
      <c r="KZV41" s="299"/>
      <c r="KZW41" s="299"/>
      <c r="KZX41" s="299"/>
      <c r="KZY41" s="299"/>
      <c r="KZZ41" s="299"/>
      <c r="LAA41" s="299"/>
      <c r="LAB41" s="299"/>
      <c r="LAC41" s="299"/>
      <c r="LAD41" s="299"/>
      <c r="LAE41" s="299"/>
      <c r="LAF41" s="299"/>
      <c r="LAG41" s="299"/>
      <c r="LAH41" s="299"/>
      <c r="LAI41" s="299"/>
      <c r="LAJ41" s="299"/>
      <c r="LAK41" s="299"/>
      <c r="LAL41" s="299"/>
      <c r="LAM41" s="299"/>
      <c r="LAN41" s="299"/>
      <c r="LAO41" s="299"/>
      <c r="LAP41" s="299"/>
      <c r="LAQ41" s="299"/>
      <c r="LAR41" s="299"/>
      <c r="LAS41" s="299"/>
      <c r="LAT41" s="299"/>
      <c r="LAU41" s="299"/>
      <c r="LAV41" s="299"/>
      <c r="LAW41" s="299"/>
      <c r="LAX41" s="299"/>
      <c r="LAY41" s="299"/>
      <c r="LAZ41" s="299"/>
      <c r="LBA41" s="299"/>
      <c r="LBB41" s="299"/>
      <c r="LBC41" s="299"/>
      <c r="LBD41" s="299"/>
      <c r="LBE41" s="299"/>
      <c r="LBF41" s="299"/>
      <c r="LBG41" s="299"/>
      <c r="LBH41" s="299"/>
      <c r="LBI41" s="299"/>
      <c r="LBJ41" s="299"/>
      <c r="LBK41" s="299"/>
      <c r="LBL41" s="299"/>
      <c r="LBM41" s="299"/>
      <c r="LBN41" s="299"/>
      <c r="LBO41" s="299"/>
      <c r="LBP41" s="299"/>
      <c r="LBQ41" s="299"/>
      <c r="LBR41" s="299"/>
      <c r="LBS41" s="299"/>
      <c r="LBT41" s="299"/>
      <c r="LBU41" s="299"/>
      <c r="LBV41" s="299"/>
      <c r="LBW41" s="299"/>
      <c r="LBX41" s="299"/>
      <c r="LBY41" s="299"/>
      <c r="LBZ41" s="299"/>
      <c r="LCA41" s="299"/>
      <c r="LCB41" s="299"/>
      <c r="LCC41" s="299"/>
      <c r="LCD41" s="299"/>
      <c r="LCE41" s="299"/>
      <c r="LCF41" s="299"/>
      <c r="LCG41" s="299"/>
      <c r="LCH41" s="299"/>
      <c r="LCI41" s="299"/>
      <c r="LCJ41" s="299"/>
      <c r="LCK41" s="299"/>
      <c r="LCL41" s="299"/>
      <c r="LCM41" s="299"/>
      <c r="LCN41" s="299"/>
      <c r="LCO41" s="299"/>
      <c r="LCP41" s="299"/>
      <c r="LCQ41" s="299"/>
      <c r="LCR41" s="299"/>
      <c r="LCS41" s="299"/>
      <c r="LCT41" s="299"/>
      <c r="LCU41" s="299"/>
      <c r="LCV41" s="299"/>
      <c r="LCW41" s="299"/>
      <c r="LCX41" s="299"/>
      <c r="LCY41" s="299"/>
      <c r="LCZ41" s="299"/>
      <c r="LDA41" s="299"/>
      <c r="LDB41" s="299"/>
      <c r="LDC41" s="299"/>
      <c r="LDD41" s="299"/>
      <c r="LDE41" s="299"/>
      <c r="LDF41" s="299"/>
      <c r="LDG41" s="299"/>
      <c r="LDH41" s="299"/>
      <c r="LDI41" s="299"/>
      <c r="LDJ41" s="299"/>
      <c r="LDK41" s="299"/>
      <c r="LDL41" s="299"/>
      <c r="LDM41" s="299"/>
      <c r="LDN41" s="299"/>
      <c r="LDO41" s="299"/>
      <c r="LDP41" s="299"/>
      <c r="LDQ41" s="299"/>
      <c r="LDR41" s="299"/>
      <c r="LDS41" s="299"/>
      <c r="LDT41" s="299"/>
      <c r="LDU41" s="299"/>
      <c r="LDV41" s="299"/>
      <c r="LDW41" s="299"/>
      <c r="LDX41" s="299"/>
      <c r="LDY41" s="299"/>
      <c r="LDZ41" s="299"/>
      <c r="LEA41" s="299"/>
      <c r="LEB41" s="299"/>
      <c r="LEC41" s="299"/>
      <c r="LED41" s="299"/>
      <c r="LEE41" s="299"/>
      <c r="LEF41" s="299"/>
      <c r="LEG41" s="299"/>
      <c r="LEH41" s="299"/>
      <c r="LEI41" s="299"/>
      <c r="LEJ41" s="299"/>
      <c r="LEK41" s="299"/>
      <c r="LEL41" s="299"/>
      <c r="LEM41" s="299"/>
      <c r="LEN41" s="299"/>
      <c r="LEO41" s="299"/>
      <c r="LEP41" s="299"/>
      <c r="LEQ41" s="299"/>
      <c r="LER41" s="299"/>
      <c r="LES41" s="299"/>
      <c r="LET41" s="299"/>
      <c r="LEU41" s="299"/>
      <c r="LEV41" s="299"/>
      <c r="LEW41" s="299"/>
      <c r="LEX41" s="299"/>
      <c r="LEY41" s="299"/>
      <c r="LEZ41" s="299"/>
      <c r="LFA41" s="299"/>
      <c r="LFB41" s="299"/>
      <c r="LFC41" s="299"/>
      <c r="LFD41" s="299"/>
      <c r="LFE41" s="299"/>
      <c r="LFF41" s="299"/>
      <c r="LFG41" s="299"/>
      <c r="LFH41" s="299"/>
      <c r="LFI41" s="299"/>
      <c r="LFJ41" s="299"/>
      <c r="LFK41" s="299"/>
      <c r="LFL41" s="299"/>
      <c r="LFM41" s="299"/>
      <c r="LFN41" s="299"/>
      <c r="LFO41" s="299"/>
      <c r="LFP41" s="299"/>
      <c r="LFQ41" s="299"/>
      <c r="LFR41" s="299"/>
      <c r="LFS41" s="299"/>
      <c r="LFT41" s="299"/>
      <c r="LFU41" s="299"/>
      <c r="LFV41" s="299"/>
      <c r="LFW41" s="299"/>
      <c r="LFX41" s="299"/>
      <c r="LFY41" s="299"/>
      <c r="LFZ41" s="299"/>
      <c r="LGA41" s="299"/>
      <c r="LGB41" s="299"/>
      <c r="LGC41" s="299"/>
      <c r="LGD41" s="299"/>
      <c r="LGE41" s="299"/>
      <c r="LGF41" s="299"/>
      <c r="LGG41" s="299"/>
      <c r="LGH41" s="299"/>
      <c r="LGI41" s="299"/>
      <c r="LGJ41" s="299"/>
      <c r="LGK41" s="299"/>
      <c r="LGL41" s="299"/>
      <c r="LGM41" s="299"/>
      <c r="LGN41" s="299"/>
      <c r="LGO41" s="299"/>
      <c r="LGP41" s="299"/>
      <c r="LGQ41" s="299"/>
      <c r="LGR41" s="299"/>
      <c r="LGS41" s="299"/>
      <c r="LGT41" s="299"/>
      <c r="LGU41" s="299"/>
      <c r="LGV41" s="299"/>
      <c r="LGW41" s="299"/>
      <c r="LGX41" s="299"/>
      <c r="LGY41" s="299"/>
      <c r="LGZ41" s="299"/>
      <c r="LHA41" s="299"/>
      <c r="LHB41" s="299"/>
      <c r="LHC41" s="299"/>
      <c r="LHD41" s="299"/>
      <c r="LHE41" s="299"/>
      <c r="LHF41" s="299"/>
      <c r="LHG41" s="299"/>
      <c r="LHH41" s="299"/>
      <c r="LHI41" s="299"/>
      <c r="LHJ41" s="299"/>
      <c r="LHK41" s="299"/>
      <c r="LHL41" s="299"/>
      <c r="LHM41" s="299"/>
      <c r="LHN41" s="299"/>
      <c r="LHO41" s="299"/>
      <c r="LHP41" s="299"/>
      <c r="LHQ41" s="299"/>
      <c r="LHR41" s="299"/>
      <c r="LHS41" s="299"/>
      <c r="LHT41" s="299"/>
      <c r="LHU41" s="299"/>
      <c r="LHV41" s="299"/>
      <c r="LHW41" s="299"/>
      <c r="LHX41" s="299"/>
      <c r="LHY41" s="299"/>
      <c r="LHZ41" s="299"/>
      <c r="LIA41" s="299"/>
      <c r="LIB41" s="299"/>
      <c r="LIC41" s="299"/>
      <c r="LID41" s="299"/>
      <c r="LIE41" s="299"/>
      <c r="LIF41" s="299"/>
      <c r="LIG41" s="299"/>
      <c r="LIH41" s="299"/>
      <c r="LII41" s="299"/>
      <c r="LIJ41" s="299"/>
      <c r="LIK41" s="299"/>
      <c r="LIL41" s="299"/>
      <c r="LIM41" s="299"/>
      <c r="LIN41" s="299"/>
      <c r="LIO41" s="299"/>
      <c r="LIP41" s="299"/>
      <c r="LIQ41" s="299"/>
      <c r="LIR41" s="299"/>
      <c r="LIS41" s="299"/>
      <c r="LIT41" s="299"/>
      <c r="LIU41" s="299"/>
      <c r="LIV41" s="299"/>
      <c r="LIW41" s="299"/>
      <c r="LIX41" s="299"/>
      <c r="LIY41" s="299"/>
      <c r="LIZ41" s="299"/>
      <c r="LJA41" s="299"/>
      <c r="LJB41" s="299"/>
      <c r="LJC41" s="299"/>
      <c r="LJD41" s="299"/>
      <c r="LJE41" s="299"/>
      <c r="LJF41" s="299"/>
      <c r="LJG41" s="299"/>
      <c r="LJH41" s="299"/>
      <c r="LJI41" s="299"/>
      <c r="LJJ41" s="299"/>
      <c r="LJK41" s="299"/>
      <c r="LJL41" s="299"/>
      <c r="LJM41" s="299"/>
      <c r="LJN41" s="299"/>
      <c r="LJO41" s="299"/>
      <c r="LJP41" s="299"/>
      <c r="LJQ41" s="299"/>
      <c r="LJR41" s="299"/>
      <c r="LJS41" s="299"/>
      <c r="LJT41" s="299"/>
      <c r="LJU41" s="299"/>
      <c r="LJV41" s="299"/>
      <c r="LJW41" s="299"/>
      <c r="LJX41" s="299"/>
      <c r="LJY41" s="299"/>
      <c r="LJZ41" s="299"/>
      <c r="LKA41" s="299"/>
      <c r="LKB41" s="299"/>
      <c r="LKC41" s="299"/>
      <c r="LKD41" s="299"/>
      <c r="LKE41" s="299"/>
      <c r="LKF41" s="299"/>
      <c r="LKG41" s="299"/>
      <c r="LKH41" s="299"/>
      <c r="LKI41" s="299"/>
      <c r="LKJ41" s="299"/>
      <c r="LKK41" s="299"/>
      <c r="LKL41" s="299"/>
      <c r="LKM41" s="299"/>
      <c r="LKN41" s="299"/>
      <c r="LKO41" s="299"/>
      <c r="LKP41" s="299"/>
      <c r="LKQ41" s="299"/>
      <c r="LKR41" s="299"/>
      <c r="LKS41" s="299"/>
      <c r="LKT41" s="299"/>
      <c r="LKU41" s="299"/>
      <c r="LKV41" s="299"/>
      <c r="LKW41" s="299"/>
      <c r="LKX41" s="299"/>
      <c r="LKY41" s="299"/>
      <c r="LKZ41" s="299"/>
      <c r="LLA41" s="299"/>
      <c r="LLB41" s="299"/>
      <c r="LLC41" s="299"/>
      <c r="LLD41" s="299"/>
      <c r="LLE41" s="299"/>
      <c r="LLF41" s="299"/>
      <c r="LLG41" s="299"/>
      <c r="LLH41" s="299"/>
      <c r="LLI41" s="299"/>
      <c r="LLJ41" s="299"/>
      <c r="LLK41" s="299"/>
      <c r="LLL41" s="299"/>
      <c r="LLM41" s="299"/>
      <c r="LLN41" s="299"/>
      <c r="LLO41" s="299"/>
      <c r="LLP41" s="299"/>
      <c r="LLQ41" s="299"/>
      <c r="LLR41" s="299"/>
      <c r="LLS41" s="299"/>
      <c r="LLT41" s="299"/>
      <c r="LLU41" s="299"/>
      <c r="LLV41" s="299"/>
      <c r="LLW41" s="299"/>
      <c r="LLX41" s="299"/>
      <c r="LLY41" s="299"/>
      <c r="LLZ41" s="299"/>
      <c r="LMA41" s="299"/>
      <c r="LMB41" s="299"/>
      <c r="LMC41" s="299"/>
      <c r="LMD41" s="299"/>
      <c r="LME41" s="299"/>
      <c r="LMF41" s="299"/>
      <c r="LMG41" s="299"/>
      <c r="LMH41" s="299"/>
      <c r="LMI41" s="299"/>
      <c r="LMJ41" s="299"/>
      <c r="LMK41" s="299"/>
      <c r="LML41" s="299"/>
      <c r="LMM41" s="299"/>
      <c r="LMN41" s="299"/>
      <c r="LMO41" s="299"/>
      <c r="LMP41" s="299"/>
      <c r="LMQ41" s="299"/>
      <c r="LMR41" s="299"/>
      <c r="LMS41" s="299"/>
      <c r="LMT41" s="299"/>
      <c r="LMU41" s="299"/>
      <c r="LMV41" s="299"/>
      <c r="LMW41" s="299"/>
      <c r="LMX41" s="299"/>
      <c r="LMY41" s="299"/>
      <c r="LMZ41" s="299"/>
      <c r="LNA41" s="299"/>
      <c r="LNB41" s="299"/>
      <c r="LNC41" s="299"/>
      <c r="LND41" s="299"/>
      <c r="LNE41" s="299"/>
      <c r="LNF41" s="299"/>
      <c r="LNG41" s="299"/>
      <c r="LNH41" s="299"/>
      <c r="LNI41" s="299"/>
      <c r="LNJ41" s="299"/>
      <c r="LNK41" s="299"/>
      <c r="LNL41" s="299"/>
      <c r="LNM41" s="299"/>
      <c r="LNN41" s="299"/>
      <c r="LNO41" s="299"/>
      <c r="LNP41" s="299"/>
      <c r="LNQ41" s="299"/>
      <c r="LNR41" s="299"/>
      <c r="LNS41" s="299"/>
      <c r="LNT41" s="299"/>
      <c r="LNU41" s="299"/>
      <c r="LNV41" s="299"/>
      <c r="LNW41" s="299"/>
      <c r="LNX41" s="299"/>
      <c r="LNY41" s="299"/>
      <c r="LNZ41" s="299"/>
      <c r="LOA41" s="299"/>
      <c r="LOB41" s="299"/>
      <c r="LOC41" s="299"/>
      <c r="LOD41" s="299"/>
      <c r="LOE41" s="299"/>
      <c r="LOF41" s="299"/>
      <c r="LOG41" s="299"/>
      <c r="LOH41" s="299"/>
      <c r="LOI41" s="299"/>
      <c r="LOJ41" s="299"/>
      <c r="LOK41" s="299"/>
      <c r="LOL41" s="299"/>
      <c r="LOM41" s="299"/>
      <c r="LON41" s="299"/>
      <c r="LOO41" s="299"/>
      <c r="LOP41" s="299"/>
      <c r="LOQ41" s="299"/>
      <c r="LOR41" s="299"/>
      <c r="LOS41" s="299"/>
      <c r="LOT41" s="299"/>
      <c r="LOU41" s="299"/>
      <c r="LOV41" s="299"/>
      <c r="LOW41" s="299"/>
      <c r="LOX41" s="299"/>
      <c r="LOY41" s="299"/>
      <c r="LOZ41" s="299"/>
      <c r="LPA41" s="299"/>
      <c r="LPB41" s="299"/>
      <c r="LPC41" s="299"/>
      <c r="LPD41" s="299"/>
      <c r="LPE41" s="299"/>
      <c r="LPF41" s="299"/>
      <c r="LPG41" s="299"/>
      <c r="LPH41" s="299"/>
      <c r="LPI41" s="299"/>
      <c r="LPJ41" s="299"/>
      <c r="LPK41" s="299"/>
      <c r="LPL41" s="299"/>
      <c r="LPM41" s="299"/>
      <c r="LPN41" s="299"/>
      <c r="LPO41" s="299"/>
      <c r="LPP41" s="299"/>
      <c r="LPQ41" s="299"/>
      <c r="LPR41" s="299"/>
      <c r="LPS41" s="299"/>
      <c r="LPT41" s="299"/>
      <c r="LPU41" s="299"/>
      <c r="LPV41" s="299"/>
      <c r="LPW41" s="299"/>
      <c r="LPX41" s="299"/>
      <c r="LPY41" s="299"/>
      <c r="LPZ41" s="299"/>
      <c r="LQA41" s="299"/>
      <c r="LQB41" s="299"/>
      <c r="LQC41" s="299"/>
      <c r="LQD41" s="299"/>
      <c r="LQE41" s="299"/>
      <c r="LQF41" s="299"/>
      <c r="LQG41" s="299"/>
      <c r="LQH41" s="299"/>
      <c r="LQI41" s="299"/>
      <c r="LQJ41" s="299"/>
      <c r="LQK41" s="299"/>
      <c r="LQL41" s="299"/>
      <c r="LQM41" s="299"/>
      <c r="LQN41" s="299"/>
      <c r="LQO41" s="299"/>
      <c r="LQP41" s="299"/>
      <c r="LQQ41" s="299"/>
      <c r="LQR41" s="299"/>
      <c r="LQS41" s="299"/>
      <c r="LQT41" s="299"/>
      <c r="LQU41" s="299"/>
      <c r="LQV41" s="299"/>
      <c r="LQW41" s="299"/>
      <c r="LQX41" s="299"/>
      <c r="LQY41" s="299"/>
      <c r="LQZ41" s="299"/>
      <c r="LRA41" s="299"/>
      <c r="LRB41" s="299"/>
      <c r="LRC41" s="299"/>
      <c r="LRD41" s="299"/>
      <c r="LRE41" s="299"/>
      <c r="LRF41" s="299"/>
      <c r="LRG41" s="299"/>
      <c r="LRH41" s="299"/>
      <c r="LRI41" s="299"/>
      <c r="LRJ41" s="299"/>
      <c r="LRK41" s="299"/>
      <c r="LRL41" s="299"/>
      <c r="LRM41" s="299"/>
      <c r="LRN41" s="299"/>
      <c r="LRO41" s="299"/>
      <c r="LRP41" s="299"/>
      <c r="LRQ41" s="299"/>
      <c r="LRR41" s="299"/>
      <c r="LRS41" s="299"/>
      <c r="LRT41" s="299"/>
      <c r="LRU41" s="299"/>
      <c r="LRV41" s="299"/>
      <c r="LRW41" s="299"/>
      <c r="LRX41" s="299"/>
      <c r="LRY41" s="299"/>
      <c r="LRZ41" s="299"/>
      <c r="LSA41" s="299"/>
      <c r="LSB41" s="299"/>
      <c r="LSC41" s="299"/>
      <c r="LSD41" s="299"/>
      <c r="LSE41" s="299"/>
      <c r="LSF41" s="299"/>
      <c r="LSG41" s="299"/>
      <c r="LSH41" s="299"/>
      <c r="LSI41" s="299"/>
      <c r="LSJ41" s="299"/>
      <c r="LSK41" s="299"/>
      <c r="LSL41" s="299"/>
      <c r="LSM41" s="299"/>
      <c r="LSN41" s="299"/>
      <c r="LSO41" s="299"/>
      <c r="LSP41" s="299"/>
      <c r="LSQ41" s="299"/>
      <c r="LSR41" s="299"/>
      <c r="LSS41" s="299"/>
      <c r="LST41" s="299"/>
      <c r="LSU41" s="299"/>
      <c r="LSV41" s="299"/>
      <c r="LSW41" s="299"/>
      <c r="LSX41" s="299"/>
      <c r="LSY41" s="299"/>
      <c r="LSZ41" s="299"/>
      <c r="LTA41" s="299"/>
      <c r="LTB41" s="299"/>
      <c r="LTC41" s="299"/>
      <c r="LTD41" s="299"/>
      <c r="LTE41" s="299"/>
      <c r="LTF41" s="299"/>
      <c r="LTG41" s="299"/>
      <c r="LTH41" s="299"/>
      <c r="LTI41" s="299"/>
      <c r="LTJ41" s="299"/>
      <c r="LTK41" s="299"/>
      <c r="LTL41" s="299"/>
      <c r="LTM41" s="299"/>
      <c r="LTN41" s="299"/>
      <c r="LTO41" s="299"/>
      <c r="LTP41" s="299"/>
      <c r="LTQ41" s="299"/>
      <c r="LTR41" s="299"/>
      <c r="LTS41" s="299"/>
      <c r="LTT41" s="299"/>
      <c r="LTU41" s="299"/>
      <c r="LTV41" s="299"/>
      <c r="LTW41" s="299"/>
      <c r="LTX41" s="299"/>
      <c r="LTY41" s="299"/>
      <c r="LTZ41" s="299"/>
      <c r="LUA41" s="299"/>
      <c r="LUB41" s="299"/>
      <c r="LUC41" s="299"/>
      <c r="LUD41" s="299"/>
      <c r="LUE41" s="299"/>
      <c r="LUF41" s="299"/>
      <c r="LUG41" s="299"/>
      <c r="LUH41" s="299"/>
      <c r="LUI41" s="299"/>
      <c r="LUJ41" s="299"/>
      <c r="LUK41" s="299"/>
      <c r="LUL41" s="299"/>
      <c r="LUM41" s="299"/>
      <c r="LUN41" s="299"/>
      <c r="LUO41" s="299"/>
      <c r="LUP41" s="299"/>
      <c r="LUQ41" s="299"/>
      <c r="LUR41" s="299"/>
      <c r="LUS41" s="299"/>
      <c r="LUT41" s="299"/>
      <c r="LUU41" s="299"/>
      <c r="LUV41" s="299"/>
      <c r="LUW41" s="299"/>
      <c r="LUX41" s="299"/>
      <c r="LUY41" s="299"/>
      <c r="LUZ41" s="299"/>
      <c r="LVA41" s="299"/>
      <c r="LVB41" s="299"/>
      <c r="LVC41" s="299"/>
      <c r="LVD41" s="299"/>
      <c r="LVE41" s="299"/>
      <c r="LVF41" s="299"/>
      <c r="LVG41" s="299"/>
      <c r="LVH41" s="299"/>
      <c r="LVI41" s="299"/>
      <c r="LVJ41" s="299"/>
      <c r="LVK41" s="299"/>
      <c r="LVL41" s="299"/>
      <c r="LVM41" s="299"/>
      <c r="LVN41" s="299"/>
      <c r="LVO41" s="299"/>
      <c r="LVP41" s="299"/>
      <c r="LVQ41" s="299"/>
      <c r="LVR41" s="299"/>
      <c r="LVS41" s="299"/>
      <c r="LVT41" s="299"/>
      <c r="LVU41" s="299"/>
      <c r="LVV41" s="299"/>
      <c r="LVW41" s="299"/>
      <c r="LVX41" s="299"/>
      <c r="LVY41" s="299"/>
      <c r="LVZ41" s="299"/>
      <c r="LWA41" s="299"/>
      <c r="LWB41" s="299"/>
      <c r="LWC41" s="299"/>
      <c r="LWD41" s="299"/>
      <c r="LWE41" s="299"/>
      <c r="LWF41" s="299"/>
      <c r="LWG41" s="299"/>
      <c r="LWH41" s="299"/>
      <c r="LWI41" s="299"/>
      <c r="LWJ41" s="299"/>
      <c r="LWK41" s="299"/>
      <c r="LWL41" s="299"/>
      <c r="LWM41" s="299"/>
      <c r="LWN41" s="299"/>
      <c r="LWO41" s="299"/>
      <c r="LWP41" s="299"/>
      <c r="LWQ41" s="299"/>
      <c r="LWR41" s="299"/>
      <c r="LWS41" s="299"/>
      <c r="LWT41" s="299"/>
      <c r="LWU41" s="299"/>
      <c r="LWV41" s="299"/>
      <c r="LWW41" s="299"/>
      <c r="LWX41" s="299"/>
      <c r="LWY41" s="299"/>
      <c r="LWZ41" s="299"/>
      <c r="LXA41" s="299"/>
      <c r="LXB41" s="299"/>
      <c r="LXC41" s="299"/>
      <c r="LXD41" s="299"/>
      <c r="LXE41" s="299"/>
      <c r="LXF41" s="299"/>
      <c r="LXG41" s="299"/>
      <c r="LXH41" s="299"/>
      <c r="LXI41" s="299"/>
      <c r="LXJ41" s="299"/>
      <c r="LXK41" s="299"/>
      <c r="LXL41" s="299"/>
      <c r="LXM41" s="299"/>
      <c r="LXN41" s="299"/>
      <c r="LXO41" s="299"/>
      <c r="LXP41" s="299"/>
      <c r="LXQ41" s="299"/>
      <c r="LXR41" s="299"/>
      <c r="LXS41" s="299"/>
      <c r="LXT41" s="299"/>
      <c r="LXU41" s="299"/>
      <c r="LXV41" s="299"/>
      <c r="LXW41" s="299"/>
      <c r="LXX41" s="299"/>
      <c r="LXY41" s="299"/>
      <c r="LXZ41" s="299"/>
      <c r="LYA41" s="299"/>
      <c r="LYB41" s="299"/>
      <c r="LYC41" s="299"/>
      <c r="LYD41" s="299"/>
      <c r="LYE41" s="299"/>
      <c r="LYF41" s="299"/>
      <c r="LYG41" s="299"/>
      <c r="LYH41" s="299"/>
      <c r="LYI41" s="299"/>
      <c r="LYJ41" s="299"/>
      <c r="LYK41" s="299"/>
      <c r="LYL41" s="299"/>
      <c r="LYM41" s="299"/>
      <c r="LYN41" s="299"/>
      <c r="LYO41" s="299"/>
      <c r="LYP41" s="299"/>
      <c r="LYQ41" s="299"/>
      <c r="LYR41" s="299"/>
      <c r="LYS41" s="299"/>
      <c r="LYT41" s="299"/>
      <c r="LYU41" s="299"/>
      <c r="LYV41" s="299"/>
      <c r="LYW41" s="299"/>
      <c r="LYX41" s="299"/>
      <c r="LYY41" s="299"/>
      <c r="LYZ41" s="299"/>
      <c r="LZA41" s="299"/>
      <c r="LZB41" s="299"/>
      <c r="LZC41" s="299"/>
      <c r="LZD41" s="299"/>
      <c r="LZE41" s="299"/>
      <c r="LZF41" s="299"/>
      <c r="LZG41" s="299"/>
      <c r="LZH41" s="299"/>
      <c r="LZI41" s="299"/>
      <c r="LZJ41" s="299"/>
      <c r="LZK41" s="299"/>
      <c r="LZL41" s="299"/>
      <c r="LZM41" s="299"/>
      <c r="LZN41" s="299"/>
      <c r="LZO41" s="299"/>
      <c r="LZP41" s="299"/>
      <c r="LZQ41" s="299"/>
      <c r="LZR41" s="299"/>
      <c r="LZS41" s="299"/>
      <c r="LZT41" s="299"/>
      <c r="LZU41" s="299"/>
      <c r="LZV41" s="299"/>
      <c r="LZW41" s="299"/>
      <c r="LZX41" s="299"/>
      <c r="LZY41" s="299"/>
      <c r="LZZ41" s="299"/>
      <c r="MAA41" s="299"/>
      <c r="MAB41" s="299"/>
      <c r="MAC41" s="299"/>
      <c r="MAD41" s="299"/>
      <c r="MAE41" s="299"/>
      <c r="MAF41" s="299"/>
      <c r="MAG41" s="299"/>
      <c r="MAH41" s="299"/>
      <c r="MAI41" s="299"/>
      <c r="MAJ41" s="299"/>
      <c r="MAK41" s="299"/>
      <c r="MAL41" s="299"/>
      <c r="MAM41" s="299"/>
      <c r="MAN41" s="299"/>
      <c r="MAO41" s="299"/>
      <c r="MAP41" s="299"/>
      <c r="MAQ41" s="299"/>
      <c r="MAR41" s="299"/>
      <c r="MAS41" s="299"/>
      <c r="MAT41" s="299"/>
      <c r="MAU41" s="299"/>
      <c r="MAV41" s="299"/>
      <c r="MAW41" s="299"/>
      <c r="MAX41" s="299"/>
      <c r="MAY41" s="299"/>
      <c r="MAZ41" s="299"/>
      <c r="MBA41" s="299"/>
      <c r="MBB41" s="299"/>
      <c r="MBC41" s="299"/>
      <c r="MBD41" s="299"/>
      <c r="MBE41" s="299"/>
      <c r="MBF41" s="299"/>
      <c r="MBG41" s="299"/>
      <c r="MBH41" s="299"/>
      <c r="MBI41" s="299"/>
      <c r="MBJ41" s="299"/>
      <c r="MBK41" s="299"/>
      <c r="MBL41" s="299"/>
      <c r="MBM41" s="299"/>
      <c r="MBN41" s="299"/>
      <c r="MBO41" s="299"/>
      <c r="MBP41" s="299"/>
      <c r="MBQ41" s="299"/>
      <c r="MBR41" s="299"/>
      <c r="MBS41" s="299"/>
      <c r="MBT41" s="299"/>
      <c r="MBU41" s="299"/>
      <c r="MBV41" s="299"/>
      <c r="MBW41" s="299"/>
      <c r="MBX41" s="299"/>
      <c r="MBY41" s="299"/>
      <c r="MBZ41" s="299"/>
      <c r="MCA41" s="299"/>
      <c r="MCB41" s="299"/>
      <c r="MCC41" s="299"/>
      <c r="MCD41" s="299"/>
      <c r="MCE41" s="299"/>
      <c r="MCF41" s="299"/>
      <c r="MCG41" s="299"/>
      <c r="MCH41" s="299"/>
      <c r="MCI41" s="299"/>
      <c r="MCJ41" s="299"/>
      <c r="MCK41" s="299"/>
      <c r="MCL41" s="299"/>
      <c r="MCM41" s="299"/>
      <c r="MCN41" s="299"/>
      <c r="MCO41" s="299"/>
      <c r="MCP41" s="299"/>
      <c r="MCQ41" s="299"/>
      <c r="MCR41" s="299"/>
      <c r="MCS41" s="299"/>
      <c r="MCT41" s="299"/>
      <c r="MCU41" s="299"/>
      <c r="MCV41" s="299"/>
      <c r="MCW41" s="299"/>
      <c r="MCX41" s="299"/>
      <c r="MCY41" s="299"/>
      <c r="MCZ41" s="299"/>
      <c r="MDA41" s="299"/>
      <c r="MDB41" s="299"/>
      <c r="MDC41" s="299"/>
      <c r="MDD41" s="299"/>
      <c r="MDE41" s="299"/>
      <c r="MDF41" s="299"/>
      <c r="MDG41" s="299"/>
      <c r="MDH41" s="299"/>
      <c r="MDI41" s="299"/>
      <c r="MDJ41" s="299"/>
      <c r="MDK41" s="299"/>
      <c r="MDL41" s="299"/>
      <c r="MDM41" s="299"/>
      <c r="MDN41" s="299"/>
      <c r="MDO41" s="299"/>
      <c r="MDP41" s="299"/>
      <c r="MDQ41" s="299"/>
      <c r="MDR41" s="299"/>
      <c r="MDS41" s="299"/>
      <c r="MDT41" s="299"/>
      <c r="MDU41" s="299"/>
      <c r="MDV41" s="299"/>
      <c r="MDW41" s="299"/>
      <c r="MDX41" s="299"/>
      <c r="MDY41" s="299"/>
      <c r="MDZ41" s="299"/>
      <c r="MEA41" s="299"/>
      <c r="MEB41" s="299"/>
      <c r="MEC41" s="299"/>
      <c r="MED41" s="299"/>
      <c r="MEE41" s="299"/>
      <c r="MEF41" s="299"/>
      <c r="MEG41" s="299"/>
      <c r="MEH41" s="299"/>
      <c r="MEI41" s="299"/>
      <c r="MEJ41" s="299"/>
      <c r="MEK41" s="299"/>
      <c r="MEL41" s="299"/>
      <c r="MEM41" s="299"/>
      <c r="MEN41" s="299"/>
      <c r="MEO41" s="299"/>
      <c r="MEP41" s="299"/>
      <c r="MEQ41" s="299"/>
      <c r="MER41" s="299"/>
      <c r="MES41" s="299"/>
      <c r="MET41" s="299"/>
      <c r="MEU41" s="299"/>
      <c r="MEV41" s="299"/>
      <c r="MEW41" s="299"/>
      <c r="MEX41" s="299"/>
      <c r="MEY41" s="299"/>
      <c r="MEZ41" s="299"/>
      <c r="MFA41" s="299"/>
      <c r="MFB41" s="299"/>
      <c r="MFC41" s="299"/>
      <c r="MFD41" s="299"/>
      <c r="MFE41" s="299"/>
      <c r="MFF41" s="299"/>
      <c r="MFG41" s="299"/>
      <c r="MFH41" s="299"/>
      <c r="MFI41" s="299"/>
      <c r="MFJ41" s="299"/>
      <c r="MFK41" s="299"/>
      <c r="MFL41" s="299"/>
      <c r="MFM41" s="299"/>
      <c r="MFN41" s="299"/>
      <c r="MFO41" s="299"/>
      <c r="MFP41" s="299"/>
      <c r="MFQ41" s="299"/>
      <c r="MFR41" s="299"/>
      <c r="MFS41" s="299"/>
      <c r="MFT41" s="299"/>
      <c r="MFU41" s="299"/>
      <c r="MFV41" s="299"/>
      <c r="MFW41" s="299"/>
      <c r="MFX41" s="299"/>
      <c r="MFY41" s="299"/>
      <c r="MFZ41" s="299"/>
      <c r="MGA41" s="299"/>
      <c r="MGB41" s="299"/>
      <c r="MGC41" s="299"/>
      <c r="MGD41" s="299"/>
      <c r="MGE41" s="299"/>
      <c r="MGF41" s="299"/>
      <c r="MGG41" s="299"/>
      <c r="MGH41" s="299"/>
      <c r="MGI41" s="299"/>
      <c r="MGJ41" s="299"/>
      <c r="MGK41" s="299"/>
      <c r="MGL41" s="299"/>
      <c r="MGM41" s="299"/>
      <c r="MGN41" s="299"/>
      <c r="MGO41" s="299"/>
      <c r="MGP41" s="299"/>
      <c r="MGQ41" s="299"/>
      <c r="MGR41" s="299"/>
      <c r="MGS41" s="299"/>
      <c r="MGT41" s="299"/>
      <c r="MGU41" s="299"/>
      <c r="MGV41" s="299"/>
      <c r="MGW41" s="299"/>
      <c r="MGX41" s="299"/>
      <c r="MGY41" s="299"/>
      <c r="MGZ41" s="299"/>
      <c r="MHA41" s="299"/>
      <c r="MHB41" s="299"/>
      <c r="MHC41" s="299"/>
      <c r="MHD41" s="299"/>
      <c r="MHE41" s="299"/>
      <c r="MHF41" s="299"/>
      <c r="MHG41" s="299"/>
      <c r="MHH41" s="299"/>
      <c r="MHI41" s="299"/>
      <c r="MHJ41" s="299"/>
      <c r="MHK41" s="299"/>
      <c r="MHL41" s="299"/>
      <c r="MHM41" s="299"/>
      <c r="MHN41" s="299"/>
      <c r="MHO41" s="299"/>
      <c r="MHP41" s="299"/>
      <c r="MHQ41" s="299"/>
      <c r="MHR41" s="299"/>
      <c r="MHS41" s="299"/>
      <c r="MHT41" s="299"/>
      <c r="MHU41" s="299"/>
      <c r="MHV41" s="299"/>
      <c r="MHW41" s="299"/>
      <c r="MHX41" s="299"/>
      <c r="MHY41" s="299"/>
      <c r="MHZ41" s="299"/>
      <c r="MIA41" s="299"/>
      <c r="MIB41" s="299"/>
      <c r="MIC41" s="299"/>
      <c r="MID41" s="299"/>
      <c r="MIE41" s="299"/>
      <c r="MIF41" s="299"/>
      <c r="MIG41" s="299"/>
      <c r="MIH41" s="299"/>
      <c r="MII41" s="299"/>
      <c r="MIJ41" s="299"/>
      <c r="MIK41" s="299"/>
      <c r="MIL41" s="299"/>
      <c r="MIM41" s="299"/>
      <c r="MIN41" s="299"/>
      <c r="MIO41" s="299"/>
      <c r="MIP41" s="299"/>
      <c r="MIQ41" s="299"/>
      <c r="MIR41" s="299"/>
      <c r="MIS41" s="299"/>
      <c r="MIT41" s="299"/>
      <c r="MIU41" s="299"/>
      <c r="MIV41" s="299"/>
      <c r="MIW41" s="299"/>
      <c r="MIX41" s="299"/>
      <c r="MIY41" s="299"/>
      <c r="MIZ41" s="299"/>
      <c r="MJA41" s="299"/>
      <c r="MJB41" s="299"/>
      <c r="MJC41" s="299"/>
      <c r="MJD41" s="299"/>
      <c r="MJE41" s="299"/>
      <c r="MJF41" s="299"/>
      <c r="MJG41" s="299"/>
      <c r="MJH41" s="299"/>
      <c r="MJI41" s="299"/>
      <c r="MJJ41" s="299"/>
      <c r="MJK41" s="299"/>
      <c r="MJL41" s="299"/>
      <c r="MJM41" s="299"/>
      <c r="MJN41" s="299"/>
      <c r="MJO41" s="299"/>
      <c r="MJP41" s="299"/>
      <c r="MJQ41" s="299"/>
      <c r="MJR41" s="299"/>
      <c r="MJS41" s="299"/>
      <c r="MJT41" s="299"/>
      <c r="MJU41" s="299"/>
      <c r="MJV41" s="299"/>
      <c r="MJW41" s="299"/>
      <c r="MJX41" s="299"/>
      <c r="MJY41" s="299"/>
      <c r="MJZ41" s="299"/>
      <c r="MKA41" s="299"/>
      <c r="MKB41" s="299"/>
      <c r="MKC41" s="299"/>
      <c r="MKD41" s="299"/>
      <c r="MKE41" s="299"/>
      <c r="MKF41" s="299"/>
      <c r="MKG41" s="299"/>
      <c r="MKH41" s="299"/>
      <c r="MKI41" s="299"/>
      <c r="MKJ41" s="299"/>
      <c r="MKK41" s="299"/>
      <c r="MKL41" s="299"/>
      <c r="MKM41" s="299"/>
      <c r="MKN41" s="299"/>
      <c r="MKO41" s="299"/>
      <c r="MKP41" s="299"/>
      <c r="MKQ41" s="299"/>
      <c r="MKR41" s="299"/>
      <c r="MKS41" s="299"/>
      <c r="MKT41" s="299"/>
      <c r="MKU41" s="299"/>
      <c r="MKV41" s="299"/>
      <c r="MKW41" s="299"/>
      <c r="MKX41" s="299"/>
      <c r="MKY41" s="299"/>
      <c r="MKZ41" s="299"/>
      <c r="MLA41" s="299"/>
      <c r="MLB41" s="299"/>
      <c r="MLC41" s="299"/>
      <c r="MLD41" s="299"/>
      <c r="MLE41" s="299"/>
      <c r="MLF41" s="299"/>
      <c r="MLG41" s="299"/>
      <c r="MLH41" s="299"/>
      <c r="MLI41" s="299"/>
      <c r="MLJ41" s="299"/>
      <c r="MLK41" s="299"/>
      <c r="MLL41" s="299"/>
      <c r="MLM41" s="299"/>
      <c r="MLN41" s="299"/>
      <c r="MLO41" s="299"/>
      <c r="MLP41" s="299"/>
      <c r="MLQ41" s="299"/>
      <c r="MLR41" s="299"/>
      <c r="MLS41" s="299"/>
      <c r="MLT41" s="299"/>
      <c r="MLU41" s="299"/>
      <c r="MLV41" s="299"/>
      <c r="MLW41" s="299"/>
      <c r="MLX41" s="299"/>
      <c r="MLY41" s="299"/>
      <c r="MLZ41" s="299"/>
      <c r="MMA41" s="299"/>
      <c r="MMB41" s="299"/>
      <c r="MMC41" s="299"/>
      <c r="MMD41" s="299"/>
      <c r="MME41" s="299"/>
      <c r="MMF41" s="299"/>
      <c r="MMG41" s="299"/>
      <c r="MMH41" s="299"/>
      <c r="MMI41" s="299"/>
      <c r="MMJ41" s="299"/>
      <c r="MMK41" s="299"/>
      <c r="MML41" s="299"/>
      <c r="MMM41" s="299"/>
      <c r="MMN41" s="299"/>
      <c r="MMO41" s="299"/>
      <c r="MMP41" s="299"/>
      <c r="MMQ41" s="299"/>
      <c r="MMR41" s="299"/>
      <c r="MMS41" s="299"/>
      <c r="MMT41" s="299"/>
      <c r="MMU41" s="299"/>
      <c r="MMV41" s="299"/>
      <c r="MMW41" s="299"/>
      <c r="MMX41" s="299"/>
      <c r="MMY41" s="299"/>
      <c r="MMZ41" s="299"/>
      <c r="MNA41" s="299"/>
      <c r="MNB41" s="299"/>
      <c r="MNC41" s="299"/>
      <c r="MND41" s="299"/>
      <c r="MNE41" s="299"/>
      <c r="MNF41" s="299"/>
      <c r="MNG41" s="299"/>
      <c r="MNH41" s="299"/>
      <c r="MNI41" s="299"/>
      <c r="MNJ41" s="299"/>
      <c r="MNK41" s="299"/>
      <c r="MNL41" s="299"/>
      <c r="MNM41" s="299"/>
      <c r="MNN41" s="299"/>
      <c r="MNO41" s="299"/>
      <c r="MNP41" s="299"/>
      <c r="MNQ41" s="299"/>
      <c r="MNR41" s="299"/>
      <c r="MNS41" s="299"/>
      <c r="MNT41" s="299"/>
      <c r="MNU41" s="299"/>
      <c r="MNV41" s="299"/>
      <c r="MNW41" s="299"/>
      <c r="MNX41" s="299"/>
      <c r="MNY41" s="299"/>
      <c r="MNZ41" s="299"/>
      <c r="MOA41" s="299"/>
      <c r="MOB41" s="299"/>
      <c r="MOC41" s="299"/>
      <c r="MOD41" s="299"/>
      <c r="MOE41" s="299"/>
      <c r="MOF41" s="299"/>
      <c r="MOG41" s="299"/>
      <c r="MOH41" s="299"/>
      <c r="MOI41" s="299"/>
      <c r="MOJ41" s="299"/>
      <c r="MOK41" s="299"/>
      <c r="MOL41" s="299"/>
      <c r="MOM41" s="299"/>
      <c r="MON41" s="299"/>
      <c r="MOO41" s="299"/>
      <c r="MOP41" s="299"/>
      <c r="MOQ41" s="299"/>
      <c r="MOR41" s="299"/>
      <c r="MOS41" s="299"/>
      <c r="MOT41" s="299"/>
      <c r="MOU41" s="299"/>
      <c r="MOV41" s="299"/>
      <c r="MOW41" s="299"/>
      <c r="MOX41" s="299"/>
      <c r="MOY41" s="299"/>
      <c r="MOZ41" s="299"/>
      <c r="MPA41" s="299"/>
      <c r="MPB41" s="299"/>
      <c r="MPC41" s="299"/>
      <c r="MPD41" s="299"/>
      <c r="MPE41" s="299"/>
      <c r="MPF41" s="299"/>
      <c r="MPG41" s="299"/>
      <c r="MPH41" s="299"/>
      <c r="MPI41" s="299"/>
      <c r="MPJ41" s="299"/>
      <c r="MPK41" s="299"/>
      <c r="MPL41" s="299"/>
      <c r="MPM41" s="299"/>
      <c r="MPN41" s="299"/>
      <c r="MPO41" s="299"/>
      <c r="MPP41" s="299"/>
      <c r="MPQ41" s="299"/>
      <c r="MPR41" s="299"/>
      <c r="MPS41" s="299"/>
      <c r="MPT41" s="299"/>
      <c r="MPU41" s="299"/>
      <c r="MPV41" s="299"/>
      <c r="MPW41" s="299"/>
      <c r="MPX41" s="299"/>
      <c r="MPY41" s="299"/>
      <c r="MPZ41" s="299"/>
      <c r="MQA41" s="299"/>
      <c r="MQB41" s="299"/>
      <c r="MQC41" s="299"/>
      <c r="MQD41" s="299"/>
      <c r="MQE41" s="299"/>
      <c r="MQF41" s="299"/>
      <c r="MQG41" s="299"/>
      <c r="MQH41" s="299"/>
      <c r="MQI41" s="299"/>
      <c r="MQJ41" s="299"/>
      <c r="MQK41" s="299"/>
      <c r="MQL41" s="299"/>
      <c r="MQM41" s="299"/>
      <c r="MQN41" s="299"/>
      <c r="MQO41" s="299"/>
      <c r="MQP41" s="299"/>
      <c r="MQQ41" s="299"/>
      <c r="MQR41" s="299"/>
      <c r="MQS41" s="299"/>
      <c r="MQT41" s="299"/>
      <c r="MQU41" s="299"/>
      <c r="MQV41" s="299"/>
      <c r="MQW41" s="299"/>
      <c r="MQX41" s="299"/>
      <c r="MQY41" s="299"/>
      <c r="MQZ41" s="299"/>
      <c r="MRA41" s="299"/>
      <c r="MRB41" s="299"/>
      <c r="MRC41" s="299"/>
      <c r="MRD41" s="299"/>
      <c r="MRE41" s="299"/>
      <c r="MRF41" s="299"/>
      <c r="MRG41" s="299"/>
      <c r="MRH41" s="299"/>
      <c r="MRI41" s="299"/>
      <c r="MRJ41" s="299"/>
      <c r="MRK41" s="299"/>
      <c r="MRL41" s="299"/>
      <c r="MRM41" s="299"/>
      <c r="MRN41" s="299"/>
      <c r="MRO41" s="299"/>
      <c r="MRP41" s="299"/>
      <c r="MRQ41" s="299"/>
      <c r="MRR41" s="299"/>
      <c r="MRS41" s="299"/>
      <c r="MRT41" s="299"/>
      <c r="MRU41" s="299"/>
      <c r="MRV41" s="299"/>
      <c r="MRW41" s="299"/>
      <c r="MRX41" s="299"/>
      <c r="MRY41" s="299"/>
      <c r="MRZ41" s="299"/>
      <c r="MSA41" s="299"/>
      <c r="MSB41" s="299"/>
      <c r="MSC41" s="299"/>
      <c r="MSD41" s="299"/>
      <c r="MSE41" s="299"/>
      <c r="MSF41" s="299"/>
      <c r="MSG41" s="299"/>
      <c r="MSH41" s="299"/>
      <c r="MSI41" s="299"/>
      <c r="MSJ41" s="299"/>
      <c r="MSK41" s="299"/>
      <c r="MSL41" s="299"/>
      <c r="MSM41" s="299"/>
      <c r="MSN41" s="299"/>
      <c r="MSO41" s="299"/>
      <c r="MSP41" s="299"/>
      <c r="MSQ41" s="299"/>
      <c r="MSR41" s="299"/>
      <c r="MSS41" s="299"/>
      <c r="MST41" s="299"/>
      <c r="MSU41" s="299"/>
      <c r="MSV41" s="299"/>
      <c r="MSW41" s="299"/>
      <c r="MSX41" s="299"/>
      <c r="MSY41" s="299"/>
      <c r="MSZ41" s="299"/>
      <c r="MTA41" s="299"/>
      <c r="MTB41" s="299"/>
      <c r="MTC41" s="299"/>
      <c r="MTD41" s="299"/>
      <c r="MTE41" s="299"/>
      <c r="MTF41" s="299"/>
      <c r="MTG41" s="299"/>
      <c r="MTH41" s="299"/>
      <c r="MTI41" s="299"/>
      <c r="MTJ41" s="299"/>
      <c r="MTK41" s="299"/>
      <c r="MTL41" s="299"/>
      <c r="MTM41" s="299"/>
      <c r="MTN41" s="299"/>
      <c r="MTO41" s="299"/>
      <c r="MTP41" s="299"/>
      <c r="MTQ41" s="299"/>
      <c r="MTR41" s="299"/>
      <c r="MTS41" s="299"/>
      <c r="MTT41" s="299"/>
      <c r="MTU41" s="299"/>
      <c r="MTV41" s="299"/>
      <c r="MTW41" s="299"/>
      <c r="MTX41" s="299"/>
      <c r="MTY41" s="299"/>
      <c r="MTZ41" s="299"/>
      <c r="MUA41" s="299"/>
      <c r="MUB41" s="299"/>
      <c r="MUC41" s="299"/>
      <c r="MUD41" s="299"/>
      <c r="MUE41" s="299"/>
      <c r="MUF41" s="299"/>
      <c r="MUG41" s="299"/>
      <c r="MUH41" s="299"/>
      <c r="MUI41" s="299"/>
      <c r="MUJ41" s="299"/>
      <c r="MUK41" s="299"/>
      <c r="MUL41" s="299"/>
      <c r="MUM41" s="299"/>
      <c r="MUN41" s="299"/>
      <c r="MUO41" s="299"/>
      <c r="MUP41" s="299"/>
      <c r="MUQ41" s="299"/>
      <c r="MUR41" s="299"/>
      <c r="MUS41" s="299"/>
      <c r="MUT41" s="299"/>
      <c r="MUU41" s="299"/>
      <c r="MUV41" s="299"/>
      <c r="MUW41" s="299"/>
      <c r="MUX41" s="299"/>
      <c r="MUY41" s="299"/>
      <c r="MUZ41" s="299"/>
      <c r="MVA41" s="299"/>
      <c r="MVB41" s="299"/>
      <c r="MVC41" s="299"/>
      <c r="MVD41" s="299"/>
      <c r="MVE41" s="299"/>
      <c r="MVF41" s="299"/>
      <c r="MVG41" s="299"/>
      <c r="MVH41" s="299"/>
      <c r="MVI41" s="299"/>
      <c r="MVJ41" s="299"/>
      <c r="MVK41" s="299"/>
      <c r="MVL41" s="299"/>
      <c r="MVM41" s="299"/>
      <c r="MVN41" s="299"/>
      <c r="MVO41" s="299"/>
      <c r="MVP41" s="299"/>
      <c r="MVQ41" s="299"/>
      <c r="MVR41" s="299"/>
      <c r="MVS41" s="299"/>
      <c r="MVT41" s="299"/>
      <c r="MVU41" s="299"/>
      <c r="MVV41" s="299"/>
      <c r="MVW41" s="299"/>
      <c r="MVX41" s="299"/>
      <c r="MVY41" s="299"/>
      <c r="MVZ41" s="299"/>
      <c r="MWA41" s="299"/>
      <c r="MWB41" s="299"/>
      <c r="MWC41" s="299"/>
      <c r="MWD41" s="299"/>
      <c r="MWE41" s="299"/>
      <c r="MWF41" s="299"/>
      <c r="MWG41" s="299"/>
      <c r="MWH41" s="299"/>
      <c r="MWI41" s="299"/>
      <c r="MWJ41" s="299"/>
      <c r="MWK41" s="299"/>
      <c r="MWL41" s="299"/>
      <c r="MWM41" s="299"/>
      <c r="MWN41" s="299"/>
      <c r="MWO41" s="299"/>
      <c r="MWP41" s="299"/>
      <c r="MWQ41" s="299"/>
      <c r="MWR41" s="299"/>
      <c r="MWS41" s="299"/>
      <c r="MWT41" s="299"/>
      <c r="MWU41" s="299"/>
      <c r="MWV41" s="299"/>
      <c r="MWW41" s="299"/>
      <c r="MWX41" s="299"/>
      <c r="MWY41" s="299"/>
      <c r="MWZ41" s="299"/>
      <c r="MXA41" s="299"/>
      <c r="MXB41" s="299"/>
      <c r="MXC41" s="299"/>
      <c r="MXD41" s="299"/>
      <c r="MXE41" s="299"/>
      <c r="MXF41" s="299"/>
      <c r="MXG41" s="299"/>
      <c r="MXH41" s="299"/>
      <c r="MXI41" s="299"/>
      <c r="MXJ41" s="299"/>
      <c r="MXK41" s="299"/>
      <c r="MXL41" s="299"/>
      <c r="MXM41" s="299"/>
      <c r="MXN41" s="299"/>
      <c r="MXO41" s="299"/>
      <c r="MXP41" s="299"/>
      <c r="MXQ41" s="299"/>
      <c r="MXR41" s="299"/>
      <c r="MXS41" s="299"/>
      <c r="MXT41" s="299"/>
      <c r="MXU41" s="299"/>
      <c r="MXV41" s="299"/>
      <c r="MXW41" s="299"/>
      <c r="MXX41" s="299"/>
      <c r="MXY41" s="299"/>
      <c r="MXZ41" s="299"/>
      <c r="MYA41" s="299"/>
      <c r="MYB41" s="299"/>
      <c r="MYC41" s="299"/>
      <c r="MYD41" s="299"/>
      <c r="MYE41" s="299"/>
      <c r="MYF41" s="299"/>
      <c r="MYG41" s="299"/>
      <c r="MYH41" s="299"/>
      <c r="MYI41" s="299"/>
      <c r="MYJ41" s="299"/>
      <c r="MYK41" s="299"/>
      <c r="MYL41" s="299"/>
      <c r="MYM41" s="299"/>
      <c r="MYN41" s="299"/>
      <c r="MYO41" s="299"/>
      <c r="MYP41" s="299"/>
      <c r="MYQ41" s="299"/>
      <c r="MYR41" s="299"/>
      <c r="MYS41" s="299"/>
      <c r="MYT41" s="299"/>
      <c r="MYU41" s="299"/>
      <c r="MYV41" s="299"/>
      <c r="MYW41" s="299"/>
      <c r="MYX41" s="299"/>
      <c r="MYY41" s="299"/>
      <c r="MYZ41" s="299"/>
      <c r="MZA41" s="299"/>
      <c r="MZB41" s="299"/>
      <c r="MZC41" s="299"/>
      <c r="MZD41" s="299"/>
      <c r="MZE41" s="299"/>
      <c r="MZF41" s="299"/>
      <c r="MZG41" s="299"/>
      <c r="MZH41" s="299"/>
      <c r="MZI41" s="299"/>
      <c r="MZJ41" s="299"/>
      <c r="MZK41" s="299"/>
      <c r="MZL41" s="299"/>
      <c r="MZM41" s="299"/>
      <c r="MZN41" s="299"/>
      <c r="MZO41" s="299"/>
      <c r="MZP41" s="299"/>
      <c r="MZQ41" s="299"/>
      <c r="MZR41" s="299"/>
      <c r="MZS41" s="299"/>
      <c r="MZT41" s="299"/>
      <c r="MZU41" s="299"/>
      <c r="MZV41" s="299"/>
      <c r="MZW41" s="299"/>
      <c r="MZX41" s="299"/>
      <c r="MZY41" s="299"/>
      <c r="MZZ41" s="299"/>
      <c r="NAA41" s="299"/>
      <c r="NAB41" s="299"/>
      <c r="NAC41" s="299"/>
      <c r="NAD41" s="299"/>
      <c r="NAE41" s="299"/>
      <c r="NAF41" s="299"/>
      <c r="NAG41" s="299"/>
      <c r="NAH41" s="299"/>
      <c r="NAI41" s="299"/>
      <c r="NAJ41" s="299"/>
      <c r="NAK41" s="299"/>
      <c r="NAL41" s="299"/>
      <c r="NAM41" s="299"/>
      <c r="NAN41" s="299"/>
      <c r="NAO41" s="299"/>
      <c r="NAP41" s="299"/>
      <c r="NAQ41" s="299"/>
      <c r="NAR41" s="299"/>
      <c r="NAS41" s="299"/>
      <c r="NAT41" s="299"/>
      <c r="NAU41" s="299"/>
      <c r="NAV41" s="299"/>
      <c r="NAW41" s="299"/>
      <c r="NAX41" s="299"/>
      <c r="NAY41" s="299"/>
      <c r="NAZ41" s="299"/>
      <c r="NBA41" s="299"/>
      <c r="NBB41" s="299"/>
      <c r="NBC41" s="299"/>
      <c r="NBD41" s="299"/>
      <c r="NBE41" s="299"/>
      <c r="NBF41" s="299"/>
      <c r="NBG41" s="299"/>
      <c r="NBH41" s="299"/>
      <c r="NBI41" s="299"/>
      <c r="NBJ41" s="299"/>
      <c r="NBK41" s="299"/>
      <c r="NBL41" s="299"/>
      <c r="NBM41" s="299"/>
      <c r="NBN41" s="299"/>
      <c r="NBO41" s="299"/>
      <c r="NBP41" s="299"/>
      <c r="NBQ41" s="299"/>
      <c r="NBR41" s="299"/>
      <c r="NBS41" s="299"/>
      <c r="NBT41" s="299"/>
      <c r="NBU41" s="299"/>
      <c r="NBV41" s="299"/>
      <c r="NBW41" s="299"/>
      <c r="NBX41" s="299"/>
      <c r="NBY41" s="299"/>
      <c r="NBZ41" s="299"/>
      <c r="NCA41" s="299"/>
      <c r="NCB41" s="299"/>
      <c r="NCC41" s="299"/>
      <c r="NCD41" s="299"/>
      <c r="NCE41" s="299"/>
      <c r="NCF41" s="299"/>
      <c r="NCG41" s="299"/>
      <c r="NCH41" s="299"/>
      <c r="NCI41" s="299"/>
      <c r="NCJ41" s="299"/>
      <c r="NCK41" s="299"/>
      <c r="NCL41" s="299"/>
      <c r="NCM41" s="299"/>
      <c r="NCN41" s="299"/>
      <c r="NCO41" s="299"/>
      <c r="NCP41" s="299"/>
      <c r="NCQ41" s="299"/>
      <c r="NCR41" s="299"/>
      <c r="NCS41" s="299"/>
      <c r="NCT41" s="299"/>
      <c r="NCU41" s="299"/>
      <c r="NCV41" s="299"/>
      <c r="NCW41" s="299"/>
      <c r="NCX41" s="299"/>
      <c r="NCY41" s="299"/>
      <c r="NCZ41" s="299"/>
      <c r="NDA41" s="299"/>
      <c r="NDB41" s="299"/>
      <c r="NDC41" s="299"/>
      <c r="NDD41" s="299"/>
      <c r="NDE41" s="299"/>
      <c r="NDF41" s="299"/>
      <c r="NDG41" s="299"/>
      <c r="NDH41" s="299"/>
      <c r="NDI41" s="299"/>
      <c r="NDJ41" s="299"/>
      <c r="NDK41" s="299"/>
      <c r="NDL41" s="299"/>
      <c r="NDM41" s="299"/>
      <c r="NDN41" s="299"/>
      <c r="NDO41" s="299"/>
      <c r="NDP41" s="299"/>
      <c r="NDQ41" s="299"/>
      <c r="NDR41" s="299"/>
      <c r="NDS41" s="299"/>
      <c r="NDT41" s="299"/>
      <c r="NDU41" s="299"/>
      <c r="NDV41" s="299"/>
      <c r="NDW41" s="299"/>
      <c r="NDX41" s="299"/>
      <c r="NDY41" s="299"/>
      <c r="NDZ41" s="299"/>
      <c r="NEA41" s="299"/>
      <c r="NEB41" s="299"/>
      <c r="NEC41" s="299"/>
      <c r="NED41" s="299"/>
      <c r="NEE41" s="299"/>
      <c r="NEF41" s="299"/>
      <c r="NEG41" s="299"/>
      <c r="NEH41" s="299"/>
      <c r="NEI41" s="299"/>
      <c r="NEJ41" s="299"/>
      <c r="NEK41" s="299"/>
      <c r="NEL41" s="299"/>
      <c r="NEM41" s="299"/>
      <c r="NEN41" s="299"/>
      <c r="NEO41" s="299"/>
      <c r="NEP41" s="299"/>
      <c r="NEQ41" s="299"/>
      <c r="NER41" s="299"/>
      <c r="NES41" s="299"/>
      <c r="NET41" s="299"/>
      <c r="NEU41" s="299"/>
      <c r="NEV41" s="299"/>
      <c r="NEW41" s="299"/>
      <c r="NEX41" s="299"/>
      <c r="NEY41" s="299"/>
      <c r="NEZ41" s="299"/>
      <c r="NFA41" s="299"/>
      <c r="NFB41" s="299"/>
      <c r="NFC41" s="299"/>
      <c r="NFD41" s="299"/>
      <c r="NFE41" s="299"/>
      <c r="NFF41" s="299"/>
      <c r="NFG41" s="299"/>
      <c r="NFH41" s="299"/>
      <c r="NFI41" s="299"/>
      <c r="NFJ41" s="299"/>
      <c r="NFK41" s="299"/>
      <c r="NFL41" s="299"/>
      <c r="NFM41" s="299"/>
      <c r="NFN41" s="299"/>
      <c r="NFO41" s="299"/>
      <c r="NFP41" s="299"/>
      <c r="NFQ41" s="299"/>
      <c r="NFR41" s="299"/>
      <c r="NFS41" s="299"/>
      <c r="NFT41" s="299"/>
      <c r="NFU41" s="299"/>
      <c r="NFV41" s="299"/>
      <c r="NFW41" s="299"/>
      <c r="NFX41" s="299"/>
      <c r="NFY41" s="299"/>
      <c r="NFZ41" s="299"/>
      <c r="NGA41" s="299"/>
      <c r="NGB41" s="299"/>
      <c r="NGC41" s="299"/>
      <c r="NGD41" s="299"/>
      <c r="NGE41" s="299"/>
      <c r="NGF41" s="299"/>
      <c r="NGG41" s="299"/>
      <c r="NGH41" s="299"/>
      <c r="NGI41" s="299"/>
      <c r="NGJ41" s="299"/>
      <c r="NGK41" s="299"/>
      <c r="NGL41" s="299"/>
      <c r="NGM41" s="299"/>
      <c r="NGN41" s="299"/>
      <c r="NGO41" s="299"/>
      <c r="NGP41" s="299"/>
      <c r="NGQ41" s="299"/>
      <c r="NGR41" s="299"/>
      <c r="NGS41" s="299"/>
      <c r="NGT41" s="299"/>
      <c r="NGU41" s="299"/>
      <c r="NGV41" s="299"/>
      <c r="NGW41" s="299"/>
      <c r="NGX41" s="299"/>
      <c r="NGY41" s="299"/>
      <c r="NGZ41" s="299"/>
      <c r="NHA41" s="299"/>
      <c r="NHB41" s="299"/>
      <c r="NHC41" s="299"/>
      <c r="NHD41" s="299"/>
      <c r="NHE41" s="299"/>
      <c r="NHF41" s="299"/>
      <c r="NHG41" s="299"/>
      <c r="NHH41" s="299"/>
      <c r="NHI41" s="299"/>
      <c r="NHJ41" s="299"/>
      <c r="NHK41" s="299"/>
      <c r="NHL41" s="299"/>
      <c r="NHM41" s="299"/>
      <c r="NHN41" s="299"/>
      <c r="NHO41" s="299"/>
      <c r="NHP41" s="299"/>
      <c r="NHQ41" s="299"/>
      <c r="NHR41" s="299"/>
      <c r="NHS41" s="299"/>
      <c r="NHT41" s="299"/>
      <c r="NHU41" s="299"/>
      <c r="NHV41" s="299"/>
      <c r="NHW41" s="299"/>
      <c r="NHX41" s="299"/>
      <c r="NHY41" s="299"/>
      <c r="NHZ41" s="299"/>
      <c r="NIA41" s="299"/>
      <c r="NIB41" s="299"/>
      <c r="NIC41" s="299"/>
      <c r="NID41" s="299"/>
      <c r="NIE41" s="299"/>
      <c r="NIF41" s="299"/>
      <c r="NIG41" s="299"/>
      <c r="NIH41" s="299"/>
      <c r="NII41" s="299"/>
      <c r="NIJ41" s="299"/>
      <c r="NIK41" s="299"/>
      <c r="NIL41" s="299"/>
      <c r="NIM41" s="299"/>
      <c r="NIN41" s="299"/>
      <c r="NIO41" s="299"/>
      <c r="NIP41" s="299"/>
      <c r="NIQ41" s="299"/>
      <c r="NIR41" s="299"/>
      <c r="NIS41" s="299"/>
      <c r="NIT41" s="299"/>
      <c r="NIU41" s="299"/>
      <c r="NIV41" s="299"/>
      <c r="NIW41" s="299"/>
      <c r="NIX41" s="299"/>
      <c r="NIY41" s="299"/>
      <c r="NIZ41" s="299"/>
      <c r="NJA41" s="299"/>
      <c r="NJB41" s="299"/>
      <c r="NJC41" s="299"/>
      <c r="NJD41" s="299"/>
      <c r="NJE41" s="299"/>
      <c r="NJF41" s="299"/>
      <c r="NJG41" s="299"/>
      <c r="NJH41" s="299"/>
      <c r="NJI41" s="299"/>
      <c r="NJJ41" s="299"/>
      <c r="NJK41" s="299"/>
      <c r="NJL41" s="299"/>
      <c r="NJM41" s="299"/>
      <c r="NJN41" s="299"/>
      <c r="NJO41" s="299"/>
      <c r="NJP41" s="299"/>
      <c r="NJQ41" s="299"/>
      <c r="NJR41" s="299"/>
      <c r="NJS41" s="299"/>
      <c r="NJT41" s="299"/>
      <c r="NJU41" s="299"/>
      <c r="NJV41" s="299"/>
      <c r="NJW41" s="299"/>
      <c r="NJX41" s="299"/>
      <c r="NJY41" s="299"/>
      <c r="NJZ41" s="299"/>
      <c r="NKA41" s="299"/>
      <c r="NKB41" s="299"/>
      <c r="NKC41" s="299"/>
      <c r="NKD41" s="299"/>
      <c r="NKE41" s="299"/>
      <c r="NKF41" s="299"/>
      <c r="NKG41" s="299"/>
      <c r="NKH41" s="299"/>
      <c r="NKI41" s="299"/>
      <c r="NKJ41" s="299"/>
      <c r="NKK41" s="299"/>
      <c r="NKL41" s="299"/>
      <c r="NKM41" s="299"/>
      <c r="NKN41" s="299"/>
      <c r="NKO41" s="299"/>
      <c r="NKP41" s="299"/>
      <c r="NKQ41" s="299"/>
      <c r="NKR41" s="299"/>
      <c r="NKS41" s="299"/>
      <c r="NKT41" s="299"/>
      <c r="NKU41" s="299"/>
      <c r="NKV41" s="299"/>
      <c r="NKW41" s="299"/>
      <c r="NKX41" s="299"/>
      <c r="NKY41" s="299"/>
      <c r="NKZ41" s="299"/>
      <c r="NLA41" s="299"/>
      <c r="NLB41" s="299"/>
      <c r="NLC41" s="299"/>
      <c r="NLD41" s="299"/>
      <c r="NLE41" s="299"/>
      <c r="NLF41" s="299"/>
      <c r="NLG41" s="299"/>
      <c r="NLH41" s="299"/>
      <c r="NLI41" s="299"/>
      <c r="NLJ41" s="299"/>
      <c r="NLK41" s="299"/>
      <c r="NLL41" s="299"/>
      <c r="NLM41" s="299"/>
      <c r="NLN41" s="299"/>
      <c r="NLO41" s="299"/>
      <c r="NLP41" s="299"/>
      <c r="NLQ41" s="299"/>
      <c r="NLR41" s="299"/>
      <c r="NLS41" s="299"/>
      <c r="NLT41" s="299"/>
      <c r="NLU41" s="299"/>
      <c r="NLV41" s="299"/>
      <c r="NLW41" s="299"/>
      <c r="NLX41" s="299"/>
      <c r="NLY41" s="299"/>
      <c r="NLZ41" s="299"/>
      <c r="NMA41" s="299"/>
      <c r="NMB41" s="299"/>
      <c r="NMC41" s="299"/>
      <c r="NMD41" s="299"/>
      <c r="NME41" s="299"/>
      <c r="NMF41" s="299"/>
      <c r="NMG41" s="299"/>
      <c r="NMH41" s="299"/>
      <c r="NMI41" s="299"/>
      <c r="NMJ41" s="299"/>
      <c r="NMK41" s="299"/>
      <c r="NML41" s="299"/>
      <c r="NMM41" s="299"/>
      <c r="NMN41" s="299"/>
      <c r="NMO41" s="299"/>
      <c r="NMP41" s="299"/>
      <c r="NMQ41" s="299"/>
      <c r="NMR41" s="299"/>
      <c r="NMS41" s="299"/>
      <c r="NMT41" s="299"/>
      <c r="NMU41" s="299"/>
      <c r="NMV41" s="299"/>
      <c r="NMW41" s="299"/>
      <c r="NMX41" s="299"/>
      <c r="NMY41" s="299"/>
      <c r="NMZ41" s="299"/>
      <c r="NNA41" s="299"/>
      <c r="NNB41" s="299"/>
      <c r="NNC41" s="299"/>
      <c r="NND41" s="299"/>
      <c r="NNE41" s="299"/>
      <c r="NNF41" s="299"/>
      <c r="NNG41" s="299"/>
      <c r="NNH41" s="299"/>
      <c r="NNI41" s="299"/>
      <c r="NNJ41" s="299"/>
      <c r="NNK41" s="299"/>
      <c r="NNL41" s="299"/>
      <c r="NNM41" s="299"/>
      <c r="NNN41" s="299"/>
      <c r="NNO41" s="299"/>
      <c r="NNP41" s="299"/>
      <c r="NNQ41" s="299"/>
      <c r="NNR41" s="299"/>
      <c r="NNS41" s="299"/>
      <c r="NNT41" s="299"/>
      <c r="NNU41" s="299"/>
      <c r="NNV41" s="299"/>
      <c r="NNW41" s="299"/>
      <c r="NNX41" s="299"/>
      <c r="NNY41" s="299"/>
      <c r="NNZ41" s="299"/>
      <c r="NOA41" s="299"/>
      <c r="NOB41" s="299"/>
      <c r="NOC41" s="299"/>
      <c r="NOD41" s="299"/>
      <c r="NOE41" s="299"/>
      <c r="NOF41" s="299"/>
      <c r="NOG41" s="299"/>
      <c r="NOH41" s="299"/>
      <c r="NOI41" s="299"/>
      <c r="NOJ41" s="299"/>
      <c r="NOK41" s="299"/>
      <c r="NOL41" s="299"/>
      <c r="NOM41" s="299"/>
      <c r="NON41" s="299"/>
      <c r="NOO41" s="299"/>
      <c r="NOP41" s="299"/>
      <c r="NOQ41" s="299"/>
      <c r="NOR41" s="299"/>
      <c r="NOS41" s="299"/>
      <c r="NOT41" s="299"/>
      <c r="NOU41" s="299"/>
      <c r="NOV41" s="299"/>
      <c r="NOW41" s="299"/>
      <c r="NOX41" s="299"/>
      <c r="NOY41" s="299"/>
      <c r="NOZ41" s="299"/>
      <c r="NPA41" s="299"/>
      <c r="NPB41" s="299"/>
      <c r="NPC41" s="299"/>
      <c r="NPD41" s="299"/>
      <c r="NPE41" s="299"/>
      <c r="NPF41" s="299"/>
      <c r="NPG41" s="299"/>
      <c r="NPH41" s="299"/>
      <c r="NPI41" s="299"/>
      <c r="NPJ41" s="299"/>
      <c r="NPK41" s="299"/>
      <c r="NPL41" s="299"/>
      <c r="NPM41" s="299"/>
      <c r="NPN41" s="299"/>
      <c r="NPO41" s="299"/>
      <c r="NPP41" s="299"/>
      <c r="NPQ41" s="299"/>
      <c r="NPR41" s="299"/>
      <c r="NPS41" s="299"/>
      <c r="NPT41" s="299"/>
      <c r="NPU41" s="299"/>
      <c r="NPV41" s="299"/>
      <c r="NPW41" s="299"/>
      <c r="NPX41" s="299"/>
      <c r="NPY41" s="299"/>
      <c r="NPZ41" s="299"/>
      <c r="NQA41" s="299"/>
      <c r="NQB41" s="299"/>
      <c r="NQC41" s="299"/>
      <c r="NQD41" s="299"/>
      <c r="NQE41" s="299"/>
      <c r="NQF41" s="299"/>
      <c r="NQG41" s="299"/>
      <c r="NQH41" s="299"/>
      <c r="NQI41" s="299"/>
      <c r="NQJ41" s="299"/>
      <c r="NQK41" s="299"/>
      <c r="NQL41" s="299"/>
      <c r="NQM41" s="299"/>
      <c r="NQN41" s="299"/>
      <c r="NQO41" s="299"/>
      <c r="NQP41" s="299"/>
      <c r="NQQ41" s="299"/>
      <c r="NQR41" s="299"/>
      <c r="NQS41" s="299"/>
      <c r="NQT41" s="299"/>
      <c r="NQU41" s="299"/>
      <c r="NQV41" s="299"/>
      <c r="NQW41" s="299"/>
      <c r="NQX41" s="299"/>
      <c r="NQY41" s="299"/>
      <c r="NQZ41" s="299"/>
      <c r="NRA41" s="299"/>
      <c r="NRB41" s="299"/>
      <c r="NRC41" s="299"/>
      <c r="NRD41" s="299"/>
      <c r="NRE41" s="299"/>
      <c r="NRF41" s="299"/>
      <c r="NRG41" s="299"/>
      <c r="NRH41" s="299"/>
      <c r="NRI41" s="299"/>
      <c r="NRJ41" s="299"/>
      <c r="NRK41" s="299"/>
      <c r="NRL41" s="299"/>
      <c r="NRM41" s="299"/>
      <c r="NRN41" s="299"/>
      <c r="NRO41" s="299"/>
      <c r="NRP41" s="299"/>
      <c r="NRQ41" s="299"/>
      <c r="NRR41" s="299"/>
      <c r="NRS41" s="299"/>
      <c r="NRT41" s="299"/>
      <c r="NRU41" s="299"/>
      <c r="NRV41" s="299"/>
      <c r="NRW41" s="299"/>
      <c r="NRX41" s="299"/>
      <c r="NRY41" s="299"/>
      <c r="NRZ41" s="299"/>
      <c r="NSA41" s="299"/>
      <c r="NSB41" s="299"/>
      <c r="NSC41" s="299"/>
      <c r="NSD41" s="299"/>
      <c r="NSE41" s="299"/>
      <c r="NSF41" s="299"/>
      <c r="NSG41" s="299"/>
      <c r="NSH41" s="299"/>
      <c r="NSI41" s="299"/>
      <c r="NSJ41" s="299"/>
      <c r="NSK41" s="299"/>
      <c r="NSL41" s="299"/>
      <c r="NSM41" s="299"/>
      <c r="NSN41" s="299"/>
      <c r="NSO41" s="299"/>
      <c r="NSP41" s="299"/>
      <c r="NSQ41" s="299"/>
      <c r="NSR41" s="299"/>
      <c r="NSS41" s="299"/>
      <c r="NST41" s="299"/>
      <c r="NSU41" s="299"/>
      <c r="NSV41" s="299"/>
      <c r="NSW41" s="299"/>
      <c r="NSX41" s="299"/>
      <c r="NSY41" s="299"/>
      <c r="NSZ41" s="299"/>
      <c r="NTA41" s="299"/>
      <c r="NTB41" s="299"/>
      <c r="NTC41" s="299"/>
      <c r="NTD41" s="299"/>
      <c r="NTE41" s="299"/>
      <c r="NTF41" s="299"/>
      <c r="NTG41" s="299"/>
      <c r="NTH41" s="299"/>
      <c r="NTI41" s="299"/>
      <c r="NTJ41" s="299"/>
      <c r="NTK41" s="299"/>
      <c r="NTL41" s="299"/>
      <c r="NTM41" s="299"/>
      <c r="NTN41" s="299"/>
      <c r="NTO41" s="299"/>
      <c r="NTP41" s="299"/>
      <c r="NTQ41" s="299"/>
      <c r="NTR41" s="299"/>
      <c r="NTS41" s="299"/>
      <c r="NTT41" s="299"/>
      <c r="NTU41" s="299"/>
      <c r="NTV41" s="299"/>
      <c r="NTW41" s="299"/>
      <c r="NTX41" s="299"/>
      <c r="NTY41" s="299"/>
      <c r="NTZ41" s="299"/>
      <c r="NUA41" s="299"/>
      <c r="NUB41" s="299"/>
      <c r="NUC41" s="299"/>
      <c r="NUD41" s="299"/>
      <c r="NUE41" s="299"/>
      <c r="NUF41" s="299"/>
      <c r="NUG41" s="299"/>
      <c r="NUH41" s="299"/>
      <c r="NUI41" s="299"/>
      <c r="NUJ41" s="299"/>
      <c r="NUK41" s="299"/>
      <c r="NUL41" s="299"/>
      <c r="NUM41" s="299"/>
      <c r="NUN41" s="299"/>
      <c r="NUO41" s="299"/>
      <c r="NUP41" s="299"/>
      <c r="NUQ41" s="299"/>
      <c r="NUR41" s="299"/>
      <c r="NUS41" s="299"/>
      <c r="NUT41" s="299"/>
      <c r="NUU41" s="299"/>
      <c r="NUV41" s="299"/>
      <c r="NUW41" s="299"/>
      <c r="NUX41" s="299"/>
      <c r="NUY41" s="299"/>
      <c r="NUZ41" s="299"/>
      <c r="NVA41" s="299"/>
      <c r="NVB41" s="299"/>
      <c r="NVC41" s="299"/>
      <c r="NVD41" s="299"/>
      <c r="NVE41" s="299"/>
      <c r="NVF41" s="299"/>
      <c r="NVG41" s="299"/>
      <c r="NVH41" s="299"/>
      <c r="NVI41" s="299"/>
      <c r="NVJ41" s="299"/>
      <c r="NVK41" s="299"/>
      <c r="NVL41" s="299"/>
      <c r="NVM41" s="299"/>
      <c r="NVN41" s="299"/>
      <c r="NVO41" s="299"/>
      <c r="NVP41" s="299"/>
      <c r="NVQ41" s="299"/>
      <c r="NVR41" s="299"/>
      <c r="NVS41" s="299"/>
      <c r="NVT41" s="299"/>
      <c r="NVU41" s="299"/>
      <c r="NVV41" s="299"/>
      <c r="NVW41" s="299"/>
      <c r="NVX41" s="299"/>
      <c r="NVY41" s="299"/>
      <c r="NVZ41" s="299"/>
      <c r="NWA41" s="299"/>
      <c r="NWB41" s="299"/>
      <c r="NWC41" s="299"/>
      <c r="NWD41" s="299"/>
      <c r="NWE41" s="299"/>
      <c r="NWF41" s="299"/>
      <c r="NWG41" s="299"/>
      <c r="NWH41" s="299"/>
      <c r="NWI41" s="299"/>
      <c r="NWJ41" s="299"/>
      <c r="NWK41" s="299"/>
      <c r="NWL41" s="299"/>
      <c r="NWM41" s="299"/>
      <c r="NWN41" s="299"/>
      <c r="NWO41" s="299"/>
      <c r="NWP41" s="299"/>
      <c r="NWQ41" s="299"/>
      <c r="NWR41" s="299"/>
      <c r="NWS41" s="299"/>
      <c r="NWT41" s="299"/>
      <c r="NWU41" s="299"/>
      <c r="NWV41" s="299"/>
      <c r="NWW41" s="299"/>
      <c r="NWX41" s="299"/>
      <c r="NWY41" s="299"/>
      <c r="NWZ41" s="299"/>
      <c r="NXA41" s="299"/>
      <c r="NXB41" s="299"/>
      <c r="NXC41" s="299"/>
      <c r="NXD41" s="299"/>
      <c r="NXE41" s="299"/>
      <c r="NXF41" s="299"/>
      <c r="NXG41" s="299"/>
      <c r="NXH41" s="299"/>
      <c r="NXI41" s="299"/>
      <c r="NXJ41" s="299"/>
      <c r="NXK41" s="299"/>
      <c r="NXL41" s="299"/>
      <c r="NXM41" s="299"/>
      <c r="NXN41" s="299"/>
      <c r="NXO41" s="299"/>
      <c r="NXP41" s="299"/>
      <c r="NXQ41" s="299"/>
      <c r="NXR41" s="299"/>
      <c r="NXS41" s="299"/>
      <c r="NXT41" s="299"/>
      <c r="NXU41" s="299"/>
      <c r="NXV41" s="299"/>
      <c r="NXW41" s="299"/>
      <c r="NXX41" s="299"/>
      <c r="NXY41" s="299"/>
      <c r="NXZ41" s="299"/>
      <c r="NYA41" s="299"/>
      <c r="NYB41" s="299"/>
      <c r="NYC41" s="299"/>
      <c r="NYD41" s="299"/>
      <c r="NYE41" s="299"/>
      <c r="NYF41" s="299"/>
      <c r="NYG41" s="299"/>
      <c r="NYH41" s="299"/>
      <c r="NYI41" s="299"/>
      <c r="NYJ41" s="299"/>
      <c r="NYK41" s="299"/>
      <c r="NYL41" s="299"/>
      <c r="NYM41" s="299"/>
      <c r="NYN41" s="299"/>
      <c r="NYO41" s="299"/>
      <c r="NYP41" s="299"/>
      <c r="NYQ41" s="299"/>
      <c r="NYR41" s="299"/>
      <c r="NYS41" s="299"/>
      <c r="NYT41" s="299"/>
      <c r="NYU41" s="299"/>
      <c r="NYV41" s="299"/>
      <c r="NYW41" s="299"/>
      <c r="NYX41" s="299"/>
      <c r="NYY41" s="299"/>
      <c r="NYZ41" s="299"/>
      <c r="NZA41" s="299"/>
      <c r="NZB41" s="299"/>
      <c r="NZC41" s="299"/>
      <c r="NZD41" s="299"/>
      <c r="NZE41" s="299"/>
      <c r="NZF41" s="299"/>
      <c r="NZG41" s="299"/>
      <c r="NZH41" s="299"/>
      <c r="NZI41" s="299"/>
      <c r="NZJ41" s="299"/>
      <c r="NZK41" s="299"/>
      <c r="NZL41" s="299"/>
      <c r="NZM41" s="299"/>
      <c r="NZN41" s="299"/>
      <c r="NZO41" s="299"/>
      <c r="NZP41" s="299"/>
      <c r="NZQ41" s="299"/>
      <c r="NZR41" s="299"/>
      <c r="NZS41" s="299"/>
      <c r="NZT41" s="299"/>
      <c r="NZU41" s="299"/>
      <c r="NZV41" s="299"/>
      <c r="NZW41" s="299"/>
      <c r="NZX41" s="299"/>
      <c r="NZY41" s="299"/>
      <c r="NZZ41" s="299"/>
      <c r="OAA41" s="299"/>
      <c r="OAB41" s="299"/>
      <c r="OAC41" s="299"/>
      <c r="OAD41" s="299"/>
      <c r="OAE41" s="299"/>
      <c r="OAF41" s="299"/>
      <c r="OAG41" s="299"/>
      <c r="OAH41" s="299"/>
      <c r="OAI41" s="299"/>
      <c r="OAJ41" s="299"/>
      <c r="OAK41" s="299"/>
      <c r="OAL41" s="299"/>
      <c r="OAM41" s="299"/>
      <c r="OAN41" s="299"/>
      <c r="OAO41" s="299"/>
      <c r="OAP41" s="299"/>
      <c r="OAQ41" s="299"/>
      <c r="OAR41" s="299"/>
      <c r="OAS41" s="299"/>
      <c r="OAT41" s="299"/>
      <c r="OAU41" s="299"/>
      <c r="OAV41" s="299"/>
      <c r="OAW41" s="299"/>
      <c r="OAX41" s="299"/>
      <c r="OAY41" s="299"/>
      <c r="OAZ41" s="299"/>
      <c r="OBA41" s="299"/>
      <c r="OBB41" s="299"/>
      <c r="OBC41" s="299"/>
      <c r="OBD41" s="299"/>
      <c r="OBE41" s="299"/>
      <c r="OBF41" s="299"/>
      <c r="OBG41" s="299"/>
      <c r="OBH41" s="299"/>
      <c r="OBI41" s="299"/>
      <c r="OBJ41" s="299"/>
      <c r="OBK41" s="299"/>
      <c r="OBL41" s="299"/>
      <c r="OBM41" s="299"/>
      <c r="OBN41" s="299"/>
      <c r="OBO41" s="299"/>
      <c r="OBP41" s="299"/>
      <c r="OBQ41" s="299"/>
      <c r="OBR41" s="299"/>
      <c r="OBS41" s="299"/>
      <c r="OBT41" s="299"/>
      <c r="OBU41" s="299"/>
      <c r="OBV41" s="299"/>
      <c r="OBW41" s="299"/>
      <c r="OBX41" s="299"/>
      <c r="OBY41" s="299"/>
      <c r="OBZ41" s="299"/>
      <c r="OCA41" s="299"/>
      <c r="OCB41" s="299"/>
      <c r="OCC41" s="299"/>
      <c r="OCD41" s="299"/>
      <c r="OCE41" s="299"/>
      <c r="OCF41" s="299"/>
      <c r="OCG41" s="299"/>
      <c r="OCH41" s="299"/>
      <c r="OCI41" s="299"/>
      <c r="OCJ41" s="299"/>
      <c r="OCK41" s="299"/>
      <c r="OCL41" s="299"/>
      <c r="OCM41" s="299"/>
      <c r="OCN41" s="299"/>
      <c r="OCO41" s="299"/>
      <c r="OCP41" s="299"/>
      <c r="OCQ41" s="299"/>
      <c r="OCR41" s="299"/>
      <c r="OCS41" s="299"/>
      <c r="OCT41" s="299"/>
      <c r="OCU41" s="299"/>
      <c r="OCV41" s="299"/>
      <c r="OCW41" s="299"/>
      <c r="OCX41" s="299"/>
      <c r="OCY41" s="299"/>
      <c r="OCZ41" s="299"/>
      <c r="ODA41" s="299"/>
      <c r="ODB41" s="299"/>
      <c r="ODC41" s="299"/>
      <c r="ODD41" s="299"/>
      <c r="ODE41" s="299"/>
      <c r="ODF41" s="299"/>
      <c r="ODG41" s="299"/>
      <c r="ODH41" s="299"/>
      <c r="ODI41" s="299"/>
      <c r="ODJ41" s="299"/>
      <c r="ODK41" s="299"/>
      <c r="ODL41" s="299"/>
      <c r="ODM41" s="299"/>
      <c r="ODN41" s="299"/>
      <c r="ODO41" s="299"/>
      <c r="ODP41" s="299"/>
      <c r="ODQ41" s="299"/>
      <c r="ODR41" s="299"/>
      <c r="ODS41" s="299"/>
      <c r="ODT41" s="299"/>
      <c r="ODU41" s="299"/>
      <c r="ODV41" s="299"/>
      <c r="ODW41" s="299"/>
      <c r="ODX41" s="299"/>
      <c r="ODY41" s="299"/>
      <c r="ODZ41" s="299"/>
      <c r="OEA41" s="299"/>
      <c r="OEB41" s="299"/>
      <c r="OEC41" s="299"/>
      <c r="OED41" s="299"/>
      <c r="OEE41" s="299"/>
      <c r="OEF41" s="299"/>
      <c r="OEG41" s="299"/>
      <c r="OEH41" s="299"/>
      <c r="OEI41" s="299"/>
      <c r="OEJ41" s="299"/>
      <c r="OEK41" s="299"/>
      <c r="OEL41" s="299"/>
      <c r="OEM41" s="299"/>
      <c r="OEN41" s="299"/>
      <c r="OEO41" s="299"/>
      <c r="OEP41" s="299"/>
      <c r="OEQ41" s="299"/>
      <c r="OER41" s="299"/>
      <c r="OES41" s="299"/>
      <c r="OET41" s="299"/>
      <c r="OEU41" s="299"/>
      <c r="OEV41" s="299"/>
      <c r="OEW41" s="299"/>
      <c r="OEX41" s="299"/>
      <c r="OEY41" s="299"/>
      <c r="OEZ41" s="299"/>
      <c r="OFA41" s="299"/>
      <c r="OFB41" s="299"/>
      <c r="OFC41" s="299"/>
      <c r="OFD41" s="299"/>
      <c r="OFE41" s="299"/>
      <c r="OFF41" s="299"/>
      <c r="OFG41" s="299"/>
      <c r="OFH41" s="299"/>
      <c r="OFI41" s="299"/>
      <c r="OFJ41" s="299"/>
      <c r="OFK41" s="299"/>
      <c r="OFL41" s="299"/>
      <c r="OFM41" s="299"/>
      <c r="OFN41" s="299"/>
      <c r="OFO41" s="299"/>
      <c r="OFP41" s="299"/>
      <c r="OFQ41" s="299"/>
      <c r="OFR41" s="299"/>
      <c r="OFS41" s="299"/>
      <c r="OFT41" s="299"/>
      <c r="OFU41" s="299"/>
      <c r="OFV41" s="299"/>
      <c r="OFW41" s="299"/>
      <c r="OFX41" s="299"/>
      <c r="OFY41" s="299"/>
      <c r="OFZ41" s="299"/>
      <c r="OGA41" s="299"/>
      <c r="OGB41" s="299"/>
      <c r="OGC41" s="299"/>
      <c r="OGD41" s="299"/>
      <c r="OGE41" s="299"/>
      <c r="OGF41" s="299"/>
      <c r="OGG41" s="299"/>
      <c r="OGH41" s="299"/>
      <c r="OGI41" s="299"/>
      <c r="OGJ41" s="299"/>
      <c r="OGK41" s="299"/>
      <c r="OGL41" s="299"/>
      <c r="OGM41" s="299"/>
      <c r="OGN41" s="299"/>
      <c r="OGO41" s="299"/>
      <c r="OGP41" s="299"/>
      <c r="OGQ41" s="299"/>
      <c r="OGR41" s="299"/>
      <c r="OGS41" s="299"/>
      <c r="OGT41" s="299"/>
      <c r="OGU41" s="299"/>
      <c r="OGV41" s="299"/>
      <c r="OGW41" s="299"/>
      <c r="OGX41" s="299"/>
      <c r="OGY41" s="299"/>
      <c r="OGZ41" s="299"/>
      <c r="OHA41" s="299"/>
      <c r="OHB41" s="299"/>
      <c r="OHC41" s="299"/>
      <c r="OHD41" s="299"/>
      <c r="OHE41" s="299"/>
      <c r="OHF41" s="299"/>
      <c r="OHG41" s="299"/>
      <c r="OHH41" s="299"/>
      <c r="OHI41" s="299"/>
      <c r="OHJ41" s="299"/>
      <c r="OHK41" s="299"/>
      <c r="OHL41" s="299"/>
      <c r="OHM41" s="299"/>
      <c r="OHN41" s="299"/>
      <c r="OHO41" s="299"/>
      <c r="OHP41" s="299"/>
      <c r="OHQ41" s="299"/>
      <c r="OHR41" s="299"/>
      <c r="OHS41" s="299"/>
      <c r="OHT41" s="299"/>
      <c r="OHU41" s="299"/>
      <c r="OHV41" s="299"/>
      <c r="OHW41" s="299"/>
      <c r="OHX41" s="299"/>
      <c r="OHY41" s="299"/>
      <c r="OHZ41" s="299"/>
      <c r="OIA41" s="299"/>
      <c r="OIB41" s="299"/>
      <c r="OIC41" s="299"/>
      <c r="OID41" s="299"/>
      <c r="OIE41" s="299"/>
      <c r="OIF41" s="299"/>
      <c r="OIG41" s="299"/>
      <c r="OIH41" s="299"/>
      <c r="OII41" s="299"/>
      <c r="OIJ41" s="299"/>
      <c r="OIK41" s="299"/>
      <c r="OIL41" s="299"/>
      <c r="OIM41" s="299"/>
      <c r="OIN41" s="299"/>
      <c r="OIO41" s="299"/>
      <c r="OIP41" s="299"/>
      <c r="OIQ41" s="299"/>
      <c r="OIR41" s="299"/>
      <c r="OIS41" s="299"/>
      <c r="OIT41" s="299"/>
      <c r="OIU41" s="299"/>
      <c r="OIV41" s="299"/>
      <c r="OIW41" s="299"/>
      <c r="OIX41" s="299"/>
      <c r="OIY41" s="299"/>
      <c r="OIZ41" s="299"/>
      <c r="OJA41" s="299"/>
      <c r="OJB41" s="299"/>
      <c r="OJC41" s="299"/>
      <c r="OJD41" s="299"/>
      <c r="OJE41" s="299"/>
      <c r="OJF41" s="299"/>
      <c r="OJG41" s="299"/>
      <c r="OJH41" s="299"/>
      <c r="OJI41" s="299"/>
      <c r="OJJ41" s="299"/>
      <c r="OJK41" s="299"/>
      <c r="OJL41" s="299"/>
      <c r="OJM41" s="299"/>
      <c r="OJN41" s="299"/>
      <c r="OJO41" s="299"/>
      <c r="OJP41" s="299"/>
      <c r="OJQ41" s="299"/>
      <c r="OJR41" s="299"/>
      <c r="OJS41" s="299"/>
      <c r="OJT41" s="299"/>
      <c r="OJU41" s="299"/>
      <c r="OJV41" s="299"/>
      <c r="OJW41" s="299"/>
      <c r="OJX41" s="299"/>
      <c r="OJY41" s="299"/>
      <c r="OJZ41" s="299"/>
      <c r="OKA41" s="299"/>
      <c r="OKB41" s="299"/>
      <c r="OKC41" s="299"/>
      <c r="OKD41" s="299"/>
      <c r="OKE41" s="299"/>
      <c r="OKF41" s="299"/>
      <c r="OKG41" s="299"/>
      <c r="OKH41" s="299"/>
      <c r="OKI41" s="299"/>
      <c r="OKJ41" s="299"/>
      <c r="OKK41" s="299"/>
      <c r="OKL41" s="299"/>
      <c r="OKM41" s="299"/>
      <c r="OKN41" s="299"/>
      <c r="OKO41" s="299"/>
      <c r="OKP41" s="299"/>
      <c r="OKQ41" s="299"/>
      <c r="OKR41" s="299"/>
      <c r="OKS41" s="299"/>
      <c r="OKT41" s="299"/>
      <c r="OKU41" s="299"/>
      <c r="OKV41" s="299"/>
      <c r="OKW41" s="299"/>
      <c r="OKX41" s="299"/>
      <c r="OKY41" s="299"/>
      <c r="OKZ41" s="299"/>
      <c r="OLA41" s="299"/>
      <c r="OLB41" s="299"/>
      <c r="OLC41" s="299"/>
      <c r="OLD41" s="299"/>
      <c r="OLE41" s="299"/>
      <c r="OLF41" s="299"/>
      <c r="OLG41" s="299"/>
      <c r="OLH41" s="299"/>
      <c r="OLI41" s="299"/>
      <c r="OLJ41" s="299"/>
      <c r="OLK41" s="299"/>
      <c r="OLL41" s="299"/>
      <c r="OLM41" s="299"/>
      <c r="OLN41" s="299"/>
      <c r="OLO41" s="299"/>
      <c r="OLP41" s="299"/>
      <c r="OLQ41" s="299"/>
      <c r="OLR41" s="299"/>
      <c r="OLS41" s="299"/>
      <c r="OLT41" s="299"/>
      <c r="OLU41" s="299"/>
      <c r="OLV41" s="299"/>
      <c r="OLW41" s="299"/>
      <c r="OLX41" s="299"/>
      <c r="OLY41" s="299"/>
      <c r="OLZ41" s="299"/>
      <c r="OMA41" s="299"/>
      <c r="OMB41" s="299"/>
      <c r="OMC41" s="299"/>
      <c r="OMD41" s="299"/>
      <c r="OME41" s="299"/>
      <c r="OMF41" s="299"/>
      <c r="OMG41" s="299"/>
      <c r="OMH41" s="299"/>
      <c r="OMI41" s="299"/>
      <c r="OMJ41" s="299"/>
      <c r="OMK41" s="299"/>
      <c r="OML41" s="299"/>
      <c r="OMM41" s="299"/>
      <c r="OMN41" s="299"/>
      <c r="OMO41" s="299"/>
      <c r="OMP41" s="299"/>
      <c r="OMQ41" s="299"/>
      <c r="OMR41" s="299"/>
      <c r="OMS41" s="299"/>
      <c r="OMT41" s="299"/>
      <c r="OMU41" s="299"/>
      <c r="OMV41" s="299"/>
      <c r="OMW41" s="299"/>
      <c r="OMX41" s="299"/>
      <c r="OMY41" s="299"/>
      <c r="OMZ41" s="299"/>
      <c r="ONA41" s="299"/>
      <c r="ONB41" s="299"/>
      <c r="ONC41" s="299"/>
      <c r="OND41" s="299"/>
      <c r="ONE41" s="299"/>
      <c r="ONF41" s="299"/>
      <c r="ONG41" s="299"/>
      <c r="ONH41" s="299"/>
      <c r="ONI41" s="299"/>
      <c r="ONJ41" s="299"/>
      <c r="ONK41" s="299"/>
      <c r="ONL41" s="299"/>
      <c r="ONM41" s="299"/>
      <c r="ONN41" s="299"/>
      <c r="ONO41" s="299"/>
      <c r="ONP41" s="299"/>
      <c r="ONQ41" s="299"/>
      <c r="ONR41" s="299"/>
      <c r="ONS41" s="299"/>
      <c r="ONT41" s="299"/>
      <c r="ONU41" s="299"/>
      <c r="ONV41" s="299"/>
      <c r="ONW41" s="299"/>
      <c r="ONX41" s="299"/>
      <c r="ONY41" s="299"/>
      <c r="ONZ41" s="299"/>
      <c r="OOA41" s="299"/>
      <c r="OOB41" s="299"/>
      <c r="OOC41" s="299"/>
      <c r="OOD41" s="299"/>
      <c r="OOE41" s="299"/>
      <c r="OOF41" s="299"/>
      <c r="OOG41" s="299"/>
      <c r="OOH41" s="299"/>
      <c r="OOI41" s="299"/>
      <c r="OOJ41" s="299"/>
      <c r="OOK41" s="299"/>
      <c r="OOL41" s="299"/>
      <c r="OOM41" s="299"/>
      <c r="OON41" s="299"/>
      <c r="OOO41" s="299"/>
      <c r="OOP41" s="299"/>
      <c r="OOQ41" s="299"/>
      <c r="OOR41" s="299"/>
      <c r="OOS41" s="299"/>
      <c r="OOT41" s="299"/>
      <c r="OOU41" s="299"/>
      <c r="OOV41" s="299"/>
      <c r="OOW41" s="299"/>
      <c r="OOX41" s="299"/>
      <c r="OOY41" s="299"/>
      <c r="OOZ41" s="299"/>
      <c r="OPA41" s="299"/>
      <c r="OPB41" s="299"/>
      <c r="OPC41" s="299"/>
      <c r="OPD41" s="299"/>
      <c r="OPE41" s="299"/>
      <c r="OPF41" s="299"/>
      <c r="OPG41" s="299"/>
      <c r="OPH41" s="299"/>
      <c r="OPI41" s="299"/>
      <c r="OPJ41" s="299"/>
      <c r="OPK41" s="299"/>
      <c r="OPL41" s="299"/>
      <c r="OPM41" s="299"/>
      <c r="OPN41" s="299"/>
      <c r="OPO41" s="299"/>
      <c r="OPP41" s="299"/>
      <c r="OPQ41" s="299"/>
      <c r="OPR41" s="299"/>
      <c r="OPS41" s="299"/>
      <c r="OPT41" s="299"/>
      <c r="OPU41" s="299"/>
      <c r="OPV41" s="299"/>
      <c r="OPW41" s="299"/>
      <c r="OPX41" s="299"/>
      <c r="OPY41" s="299"/>
      <c r="OPZ41" s="299"/>
      <c r="OQA41" s="299"/>
      <c r="OQB41" s="299"/>
      <c r="OQC41" s="299"/>
      <c r="OQD41" s="299"/>
      <c r="OQE41" s="299"/>
      <c r="OQF41" s="299"/>
      <c r="OQG41" s="299"/>
      <c r="OQH41" s="299"/>
      <c r="OQI41" s="299"/>
      <c r="OQJ41" s="299"/>
      <c r="OQK41" s="299"/>
      <c r="OQL41" s="299"/>
      <c r="OQM41" s="299"/>
      <c r="OQN41" s="299"/>
      <c r="OQO41" s="299"/>
      <c r="OQP41" s="299"/>
      <c r="OQQ41" s="299"/>
      <c r="OQR41" s="299"/>
      <c r="OQS41" s="299"/>
      <c r="OQT41" s="299"/>
      <c r="OQU41" s="299"/>
      <c r="OQV41" s="299"/>
      <c r="OQW41" s="299"/>
      <c r="OQX41" s="299"/>
      <c r="OQY41" s="299"/>
      <c r="OQZ41" s="299"/>
      <c r="ORA41" s="299"/>
      <c r="ORB41" s="299"/>
      <c r="ORC41" s="299"/>
      <c r="ORD41" s="299"/>
      <c r="ORE41" s="299"/>
      <c r="ORF41" s="299"/>
      <c r="ORG41" s="299"/>
      <c r="ORH41" s="299"/>
      <c r="ORI41" s="299"/>
      <c r="ORJ41" s="299"/>
      <c r="ORK41" s="299"/>
      <c r="ORL41" s="299"/>
      <c r="ORM41" s="299"/>
      <c r="ORN41" s="299"/>
      <c r="ORO41" s="299"/>
      <c r="ORP41" s="299"/>
      <c r="ORQ41" s="299"/>
      <c r="ORR41" s="299"/>
      <c r="ORS41" s="299"/>
      <c r="ORT41" s="299"/>
      <c r="ORU41" s="299"/>
      <c r="ORV41" s="299"/>
      <c r="ORW41" s="299"/>
      <c r="ORX41" s="299"/>
      <c r="ORY41" s="299"/>
      <c r="ORZ41" s="299"/>
      <c r="OSA41" s="299"/>
      <c r="OSB41" s="299"/>
      <c r="OSC41" s="299"/>
      <c r="OSD41" s="299"/>
      <c r="OSE41" s="299"/>
      <c r="OSF41" s="299"/>
      <c r="OSG41" s="299"/>
      <c r="OSH41" s="299"/>
      <c r="OSI41" s="299"/>
      <c r="OSJ41" s="299"/>
      <c r="OSK41" s="299"/>
      <c r="OSL41" s="299"/>
      <c r="OSM41" s="299"/>
      <c r="OSN41" s="299"/>
      <c r="OSO41" s="299"/>
      <c r="OSP41" s="299"/>
      <c r="OSQ41" s="299"/>
      <c r="OSR41" s="299"/>
      <c r="OSS41" s="299"/>
      <c r="OST41" s="299"/>
      <c r="OSU41" s="299"/>
      <c r="OSV41" s="299"/>
      <c r="OSW41" s="299"/>
      <c r="OSX41" s="299"/>
      <c r="OSY41" s="299"/>
      <c r="OSZ41" s="299"/>
      <c r="OTA41" s="299"/>
      <c r="OTB41" s="299"/>
      <c r="OTC41" s="299"/>
      <c r="OTD41" s="299"/>
      <c r="OTE41" s="299"/>
      <c r="OTF41" s="299"/>
      <c r="OTG41" s="299"/>
      <c r="OTH41" s="299"/>
      <c r="OTI41" s="299"/>
      <c r="OTJ41" s="299"/>
      <c r="OTK41" s="299"/>
      <c r="OTL41" s="299"/>
      <c r="OTM41" s="299"/>
      <c r="OTN41" s="299"/>
      <c r="OTO41" s="299"/>
      <c r="OTP41" s="299"/>
      <c r="OTQ41" s="299"/>
      <c r="OTR41" s="299"/>
      <c r="OTS41" s="299"/>
      <c r="OTT41" s="299"/>
      <c r="OTU41" s="299"/>
      <c r="OTV41" s="299"/>
      <c r="OTW41" s="299"/>
      <c r="OTX41" s="299"/>
      <c r="OTY41" s="299"/>
      <c r="OTZ41" s="299"/>
      <c r="OUA41" s="299"/>
      <c r="OUB41" s="299"/>
      <c r="OUC41" s="299"/>
      <c r="OUD41" s="299"/>
      <c r="OUE41" s="299"/>
      <c r="OUF41" s="299"/>
      <c r="OUG41" s="299"/>
      <c r="OUH41" s="299"/>
      <c r="OUI41" s="299"/>
      <c r="OUJ41" s="299"/>
      <c r="OUK41" s="299"/>
      <c r="OUL41" s="299"/>
      <c r="OUM41" s="299"/>
      <c r="OUN41" s="299"/>
      <c r="OUO41" s="299"/>
      <c r="OUP41" s="299"/>
      <c r="OUQ41" s="299"/>
      <c r="OUR41" s="299"/>
      <c r="OUS41" s="299"/>
      <c r="OUT41" s="299"/>
      <c r="OUU41" s="299"/>
      <c r="OUV41" s="299"/>
      <c r="OUW41" s="299"/>
      <c r="OUX41" s="299"/>
      <c r="OUY41" s="299"/>
      <c r="OUZ41" s="299"/>
      <c r="OVA41" s="299"/>
      <c r="OVB41" s="299"/>
      <c r="OVC41" s="299"/>
      <c r="OVD41" s="299"/>
      <c r="OVE41" s="299"/>
      <c r="OVF41" s="299"/>
      <c r="OVG41" s="299"/>
      <c r="OVH41" s="299"/>
      <c r="OVI41" s="299"/>
      <c r="OVJ41" s="299"/>
      <c r="OVK41" s="299"/>
      <c r="OVL41" s="299"/>
      <c r="OVM41" s="299"/>
      <c r="OVN41" s="299"/>
      <c r="OVO41" s="299"/>
      <c r="OVP41" s="299"/>
      <c r="OVQ41" s="299"/>
      <c r="OVR41" s="299"/>
      <c r="OVS41" s="299"/>
      <c r="OVT41" s="299"/>
      <c r="OVU41" s="299"/>
      <c r="OVV41" s="299"/>
      <c r="OVW41" s="299"/>
      <c r="OVX41" s="299"/>
      <c r="OVY41" s="299"/>
      <c r="OVZ41" s="299"/>
      <c r="OWA41" s="299"/>
      <c r="OWB41" s="299"/>
      <c r="OWC41" s="299"/>
      <c r="OWD41" s="299"/>
      <c r="OWE41" s="299"/>
      <c r="OWF41" s="299"/>
      <c r="OWG41" s="299"/>
      <c r="OWH41" s="299"/>
      <c r="OWI41" s="299"/>
      <c r="OWJ41" s="299"/>
      <c r="OWK41" s="299"/>
      <c r="OWL41" s="299"/>
      <c r="OWM41" s="299"/>
      <c r="OWN41" s="299"/>
      <c r="OWO41" s="299"/>
      <c r="OWP41" s="299"/>
      <c r="OWQ41" s="299"/>
      <c r="OWR41" s="299"/>
      <c r="OWS41" s="299"/>
      <c r="OWT41" s="299"/>
      <c r="OWU41" s="299"/>
      <c r="OWV41" s="299"/>
      <c r="OWW41" s="299"/>
      <c r="OWX41" s="299"/>
      <c r="OWY41" s="299"/>
      <c r="OWZ41" s="299"/>
      <c r="OXA41" s="299"/>
      <c r="OXB41" s="299"/>
      <c r="OXC41" s="299"/>
      <c r="OXD41" s="299"/>
      <c r="OXE41" s="299"/>
      <c r="OXF41" s="299"/>
      <c r="OXG41" s="299"/>
      <c r="OXH41" s="299"/>
      <c r="OXI41" s="299"/>
      <c r="OXJ41" s="299"/>
      <c r="OXK41" s="299"/>
      <c r="OXL41" s="299"/>
      <c r="OXM41" s="299"/>
      <c r="OXN41" s="299"/>
      <c r="OXO41" s="299"/>
      <c r="OXP41" s="299"/>
      <c r="OXQ41" s="299"/>
      <c r="OXR41" s="299"/>
      <c r="OXS41" s="299"/>
      <c r="OXT41" s="299"/>
      <c r="OXU41" s="299"/>
      <c r="OXV41" s="299"/>
      <c r="OXW41" s="299"/>
      <c r="OXX41" s="299"/>
      <c r="OXY41" s="299"/>
      <c r="OXZ41" s="299"/>
      <c r="OYA41" s="299"/>
      <c r="OYB41" s="299"/>
      <c r="OYC41" s="299"/>
      <c r="OYD41" s="299"/>
      <c r="OYE41" s="299"/>
      <c r="OYF41" s="299"/>
      <c r="OYG41" s="299"/>
      <c r="OYH41" s="299"/>
      <c r="OYI41" s="299"/>
      <c r="OYJ41" s="299"/>
      <c r="OYK41" s="299"/>
      <c r="OYL41" s="299"/>
      <c r="OYM41" s="299"/>
      <c r="OYN41" s="299"/>
      <c r="OYO41" s="299"/>
      <c r="OYP41" s="299"/>
      <c r="OYQ41" s="299"/>
      <c r="OYR41" s="299"/>
      <c r="OYS41" s="299"/>
      <c r="OYT41" s="299"/>
      <c r="OYU41" s="299"/>
      <c r="OYV41" s="299"/>
      <c r="OYW41" s="299"/>
      <c r="OYX41" s="299"/>
      <c r="OYY41" s="299"/>
      <c r="OYZ41" s="299"/>
      <c r="OZA41" s="299"/>
      <c r="OZB41" s="299"/>
      <c r="OZC41" s="299"/>
      <c r="OZD41" s="299"/>
      <c r="OZE41" s="299"/>
      <c r="OZF41" s="299"/>
      <c r="OZG41" s="299"/>
      <c r="OZH41" s="299"/>
      <c r="OZI41" s="299"/>
      <c r="OZJ41" s="299"/>
      <c r="OZK41" s="299"/>
      <c r="OZL41" s="299"/>
      <c r="OZM41" s="299"/>
      <c r="OZN41" s="299"/>
      <c r="OZO41" s="299"/>
      <c r="OZP41" s="299"/>
      <c r="OZQ41" s="299"/>
      <c r="OZR41" s="299"/>
      <c r="OZS41" s="299"/>
      <c r="OZT41" s="299"/>
      <c r="OZU41" s="299"/>
      <c r="OZV41" s="299"/>
      <c r="OZW41" s="299"/>
      <c r="OZX41" s="299"/>
      <c r="OZY41" s="299"/>
      <c r="OZZ41" s="299"/>
      <c r="PAA41" s="299"/>
      <c r="PAB41" s="299"/>
      <c r="PAC41" s="299"/>
      <c r="PAD41" s="299"/>
      <c r="PAE41" s="299"/>
      <c r="PAF41" s="299"/>
      <c r="PAG41" s="299"/>
      <c r="PAH41" s="299"/>
      <c r="PAI41" s="299"/>
      <c r="PAJ41" s="299"/>
      <c r="PAK41" s="299"/>
      <c r="PAL41" s="299"/>
      <c r="PAM41" s="299"/>
      <c r="PAN41" s="299"/>
      <c r="PAO41" s="299"/>
      <c r="PAP41" s="299"/>
      <c r="PAQ41" s="299"/>
      <c r="PAR41" s="299"/>
      <c r="PAS41" s="299"/>
      <c r="PAT41" s="299"/>
      <c r="PAU41" s="299"/>
      <c r="PAV41" s="299"/>
      <c r="PAW41" s="299"/>
      <c r="PAX41" s="299"/>
      <c r="PAY41" s="299"/>
      <c r="PAZ41" s="299"/>
      <c r="PBA41" s="299"/>
      <c r="PBB41" s="299"/>
      <c r="PBC41" s="299"/>
      <c r="PBD41" s="299"/>
      <c r="PBE41" s="299"/>
      <c r="PBF41" s="299"/>
      <c r="PBG41" s="299"/>
      <c r="PBH41" s="299"/>
      <c r="PBI41" s="299"/>
      <c r="PBJ41" s="299"/>
      <c r="PBK41" s="299"/>
      <c r="PBL41" s="299"/>
      <c r="PBM41" s="299"/>
      <c r="PBN41" s="299"/>
      <c r="PBO41" s="299"/>
      <c r="PBP41" s="299"/>
      <c r="PBQ41" s="299"/>
      <c r="PBR41" s="299"/>
      <c r="PBS41" s="299"/>
      <c r="PBT41" s="299"/>
      <c r="PBU41" s="299"/>
      <c r="PBV41" s="299"/>
      <c r="PBW41" s="299"/>
      <c r="PBX41" s="299"/>
      <c r="PBY41" s="299"/>
      <c r="PBZ41" s="299"/>
      <c r="PCA41" s="299"/>
      <c r="PCB41" s="299"/>
      <c r="PCC41" s="299"/>
      <c r="PCD41" s="299"/>
      <c r="PCE41" s="299"/>
      <c r="PCF41" s="299"/>
      <c r="PCG41" s="299"/>
      <c r="PCH41" s="299"/>
      <c r="PCI41" s="299"/>
      <c r="PCJ41" s="299"/>
      <c r="PCK41" s="299"/>
      <c r="PCL41" s="299"/>
      <c r="PCM41" s="299"/>
      <c r="PCN41" s="299"/>
      <c r="PCO41" s="299"/>
      <c r="PCP41" s="299"/>
      <c r="PCQ41" s="299"/>
      <c r="PCR41" s="299"/>
      <c r="PCS41" s="299"/>
      <c r="PCT41" s="299"/>
      <c r="PCU41" s="299"/>
      <c r="PCV41" s="299"/>
      <c r="PCW41" s="299"/>
      <c r="PCX41" s="299"/>
      <c r="PCY41" s="299"/>
      <c r="PCZ41" s="299"/>
      <c r="PDA41" s="299"/>
      <c r="PDB41" s="299"/>
      <c r="PDC41" s="299"/>
      <c r="PDD41" s="299"/>
      <c r="PDE41" s="299"/>
      <c r="PDF41" s="299"/>
      <c r="PDG41" s="299"/>
      <c r="PDH41" s="299"/>
      <c r="PDI41" s="299"/>
      <c r="PDJ41" s="299"/>
      <c r="PDK41" s="299"/>
      <c r="PDL41" s="299"/>
      <c r="PDM41" s="299"/>
      <c r="PDN41" s="299"/>
      <c r="PDO41" s="299"/>
      <c r="PDP41" s="299"/>
      <c r="PDQ41" s="299"/>
      <c r="PDR41" s="299"/>
      <c r="PDS41" s="299"/>
      <c r="PDT41" s="299"/>
      <c r="PDU41" s="299"/>
      <c r="PDV41" s="299"/>
      <c r="PDW41" s="299"/>
      <c r="PDX41" s="299"/>
      <c r="PDY41" s="299"/>
      <c r="PDZ41" s="299"/>
      <c r="PEA41" s="299"/>
      <c r="PEB41" s="299"/>
      <c r="PEC41" s="299"/>
      <c r="PED41" s="299"/>
      <c r="PEE41" s="299"/>
      <c r="PEF41" s="299"/>
      <c r="PEG41" s="299"/>
      <c r="PEH41" s="299"/>
      <c r="PEI41" s="299"/>
      <c r="PEJ41" s="299"/>
      <c r="PEK41" s="299"/>
      <c r="PEL41" s="299"/>
      <c r="PEM41" s="299"/>
      <c r="PEN41" s="299"/>
      <c r="PEO41" s="299"/>
      <c r="PEP41" s="299"/>
      <c r="PEQ41" s="299"/>
      <c r="PER41" s="299"/>
      <c r="PES41" s="299"/>
      <c r="PET41" s="299"/>
      <c r="PEU41" s="299"/>
      <c r="PEV41" s="299"/>
      <c r="PEW41" s="299"/>
      <c r="PEX41" s="299"/>
      <c r="PEY41" s="299"/>
      <c r="PEZ41" s="299"/>
      <c r="PFA41" s="299"/>
      <c r="PFB41" s="299"/>
      <c r="PFC41" s="299"/>
      <c r="PFD41" s="299"/>
      <c r="PFE41" s="299"/>
      <c r="PFF41" s="299"/>
      <c r="PFG41" s="299"/>
      <c r="PFH41" s="299"/>
      <c r="PFI41" s="299"/>
      <c r="PFJ41" s="299"/>
      <c r="PFK41" s="299"/>
      <c r="PFL41" s="299"/>
      <c r="PFM41" s="299"/>
      <c r="PFN41" s="299"/>
      <c r="PFO41" s="299"/>
      <c r="PFP41" s="299"/>
      <c r="PFQ41" s="299"/>
      <c r="PFR41" s="299"/>
      <c r="PFS41" s="299"/>
      <c r="PFT41" s="299"/>
      <c r="PFU41" s="299"/>
      <c r="PFV41" s="299"/>
      <c r="PFW41" s="299"/>
      <c r="PFX41" s="299"/>
      <c r="PFY41" s="299"/>
      <c r="PFZ41" s="299"/>
      <c r="PGA41" s="299"/>
      <c r="PGB41" s="299"/>
      <c r="PGC41" s="299"/>
      <c r="PGD41" s="299"/>
      <c r="PGE41" s="299"/>
      <c r="PGF41" s="299"/>
      <c r="PGG41" s="299"/>
      <c r="PGH41" s="299"/>
      <c r="PGI41" s="299"/>
      <c r="PGJ41" s="299"/>
      <c r="PGK41" s="299"/>
      <c r="PGL41" s="299"/>
      <c r="PGM41" s="299"/>
      <c r="PGN41" s="299"/>
      <c r="PGO41" s="299"/>
      <c r="PGP41" s="299"/>
      <c r="PGQ41" s="299"/>
      <c r="PGR41" s="299"/>
      <c r="PGS41" s="299"/>
      <c r="PGT41" s="299"/>
      <c r="PGU41" s="299"/>
      <c r="PGV41" s="299"/>
      <c r="PGW41" s="299"/>
      <c r="PGX41" s="299"/>
      <c r="PGY41" s="299"/>
      <c r="PGZ41" s="299"/>
      <c r="PHA41" s="299"/>
      <c r="PHB41" s="299"/>
      <c r="PHC41" s="299"/>
      <c r="PHD41" s="299"/>
      <c r="PHE41" s="299"/>
      <c r="PHF41" s="299"/>
      <c r="PHG41" s="299"/>
      <c r="PHH41" s="299"/>
      <c r="PHI41" s="299"/>
      <c r="PHJ41" s="299"/>
      <c r="PHK41" s="299"/>
      <c r="PHL41" s="299"/>
      <c r="PHM41" s="299"/>
      <c r="PHN41" s="299"/>
      <c r="PHO41" s="299"/>
      <c r="PHP41" s="299"/>
      <c r="PHQ41" s="299"/>
      <c r="PHR41" s="299"/>
      <c r="PHS41" s="299"/>
      <c r="PHT41" s="299"/>
      <c r="PHU41" s="299"/>
      <c r="PHV41" s="299"/>
      <c r="PHW41" s="299"/>
      <c r="PHX41" s="299"/>
      <c r="PHY41" s="299"/>
      <c r="PHZ41" s="299"/>
      <c r="PIA41" s="299"/>
      <c r="PIB41" s="299"/>
      <c r="PIC41" s="299"/>
      <c r="PID41" s="299"/>
      <c r="PIE41" s="299"/>
      <c r="PIF41" s="299"/>
      <c r="PIG41" s="299"/>
      <c r="PIH41" s="299"/>
      <c r="PII41" s="299"/>
      <c r="PIJ41" s="299"/>
      <c r="PIK41" s="299"/>
      <c r="PIL41" s="299"/>
      <c r="PIM41" s="299"/>
      <c r="PIN41" s="299"/>
      <c r="PIO41" s="299"/>
      <c r="PIP41" s="299"/>
      <c r="PIQ41" s="299"/>
      <c r="PIR41" s="299"/>
      <c r="PIS41" s="299"/>
      <c r="PIT41" s="299"/>
      <c r="PIU41" s="299"/>
      <c r="PIV41" s="299"/>
      <c r="PIW41" s="299"/>
      <c r="PIX41" s="299"/>
      <c r="PIY41" s="299"/>
      <c r="PIZ41" s="299"/>
      <c r="PJA41" s="299"/>
      <c r="PJB41" s="299"/>
      <c r="PJC41" s="299"/>
      <c r="PJD41" s="299"/>
      <c r="PJE41" s="299"/>
      <c r="PJF41" s="299"/>
      <c r="PJG41" s="299"/>
      <c r="PJH41" s="299"/>
      <c r="PJI41" s="299"/>
      <c r="PJJ41" s="299"/>
      <c r="PJK41" s="299"/>
      <c r="PJL41" s="299"/>
      <c r="PJM41" s="299"/>
      <c r="PJN41" s="299"/>
      <c r="PJO41" s="299"/>
      <c r="PJP41" s="299"/>
      <c r="PJQ41" s="299"/>
      <c r="PJR41" s="299"/>
      <c r="PJS41" s="299"/>
      <c r="PJT41" s="299"/>
      <c r="PJU41" s="299"/>
      <c r="PJV41" s="299"/>
      <c r="PJW41" s="299"/>
      <c r="PJX41" s="299"/>
      <c r="PJY41" s="299"/>
      <c r="PJZ41" s="299"/>
      <c r="PKA41" s="299"/>
      <c r="PKB41" s="299"/>
      <c r="PKC41" s="299"/>
      <c r="PKD41" s="299"/>
      <c r="PKE41" s="299"/>
      <c r="PKF41" s="299"/>
      <c r="PKG41" s="299"/>
      <c r="PKH41" s="299"/>
      <c r="PKI41" s="299"/>
      <c r="PKJ41" s="299"/>
      <c r="PKK41" s="299"/>
      <c r="PKL41" s="299"/>
      <c r="PKM41" s="299"/>
      <c r="PKN41" s="299"/>
      <c r="PKO41" s="299"/>
      <c r="PKP41" s="299"/>
      <c r="PKQ41" s="299"/>
      <c r="PKR41" s="299"/>
      <c r="PKS41" s="299"/>
      <c r="PKT41" s="299"/>
      <c r="PKU41" s="299"/>
      <c r="PKV41" s="299"/>
      <c r="PKW41" s="299"/>
      <c r="PKX41" s="299"/>
      <c r="PKY41" s="299"/>
      <c r="PKZ41" s="299"/>
      <c r="PLA41" s="299"/>
      <c r="PLB41" s="299"/>
      <c r="PLC41" s="299"/>
      <c r="PLD41" s="299"/>
      <c r="PLE41" s="299"/>
      <c r="PLF41" s="299"/>
      <c r="PLG41" s="299"/>
      <c r="PLH41" s="299"/>
      <c r="PLI41" s="299"/>
      <c r="PLJ41" s="299"/>
      <c r="PLK41" s="299"/>
      <c r="PLL41" s="299"/>
      <c r="PLM41" s="299"/>
      <c r="PLN41" s="299"/>
      <c r="PLO41" s="299"/>
      <c r="PLP41" s="299"/>
      <c r="PLQ41" s="299"/>
      <c r="PLR41" s="299"/>
      <c r="PLS41" s="299"/>
      <c r="PLT41" s="299"/>
      <c r="PLU41" s="299"/>
      <c r="PLV41" s="299"/>
      <c r="PLW41" s="299"/>
      <c r="PLX41" s="299"/>
      <c r="PLY41" s="299"/>
      <c r="PLZ41" s="299"/>
      <c r="PMA41" s="299"/>
      <c r="PMB41" s="299"/>
      <c r="PMC41" s="299"/>
      <c r="PMD41" s="299"/>
      <c r="PME41" s="299"/>
      <c r="PMF41" s="299"/>
      <c r="PMG41" s="299"/>
      <c r="PMH41" s="299"/>
      <c r="PMI41" s="299"/>
      <c r="PMJ41" s="299"/>
      <c r="PMK41" s="299"/>
      <c r="PML41" s="299"/>
      <c r="PMM41" s="299"/>
      <c r="PMN41" s="299"/>
      <c r="PMO41" s="299"/>
      <c r="PMP41" s="299"/>
      <c r="PMQ41" s="299"/>
      <c r="PMR41" s="299"/>
      <c r="PMS41" s="299"/>
      <c r="PMT41" s="299"/>
      <c r="PMU41" s="299"/>
      <c r="PMV41" s="299"/>
      <c r="PMW41" s="299"/>
      <c r="PMX41" s="299"/>
      <c r="PMY41" s="299"/>
      <c r="PMZ41" s="299"/>
      <c r="PNA41" s="299"/>
      <c r="PNB41" s="299"/>
      <c r="PNC41" s="299"/>
      <c r="PND41" s="299"/>
      <c r="PNE41" s="299"/>
      <c r="PNF41" s="299"/>
      <c r="PNG41" s="299"/>
      <c r="PNH41" s="299"/>
      <c r="PNI41" s="299"/>
      <c r="PNJ41" s="299"/>
      <c r="PNK41" s="299"/>
      <c r="PNL41" s="299"/>
      <c r="PNM41" s="299"/>
      <c r="PNN41" s="299"/>
      <c r="PNO41" s="299"/>
      <c r="PNP41" s="299"/>
      <c r="PNQ41" s="299"/>
      <c r="PNR41" s="299"/>
      <c r="PNS41" s="299"/>
      <c r="PNT41" s="299"/>
      <c r="PNU41" s="299"/>
      <c r="PNV41" s="299"/>
      <c r="PNW41" s="299"/>
      <c r="PNX41" s="299"/>
      <c r="PNY41" s="299"/>
      <c r="PNZ41" s="299"/>
      <c r="POA41" s="299"/>
      <c r="POB41" s="299"/>
      <c r="POC41" s="299"/>
      <c r="POD41" s="299"/>
      <c r="POE41" s="299"/>
      <c r="POF41" s="299"/>
      <c r="POG41" s="299"/>
      <c r="POH41" s="299"/>
      <c r="POI41" s="299"/>
      <c r="POJ41" s="299"/>
      <c r="POK41" s="299"/>
      <c r="POL41" s="299"/>
      <c r="POM41" s="299"/>
      <c r="PON41" s="299"/>
      <c r="POO41" s="299"/>
      <c r="POP41" s="299"/>
      <c r="POQ41" s="299"/>
      <c r="POR41" s="299"/>
      <c r="POS41" s="299"/>
      <c r="POT41" s="299"/>
      <c r="POU41" s="299"/>
      <c r="POV41" s="299"/>
      <c r="POW41" s="299"/>
      <c r="POX41" s="299"/>
      <c r="POY41" s="299"/>
      <c r="POZ41" s="299"/>
      <c r="PPA41" s="299"/>
      <c r="PPB41" s="299"/>
      <c r="PPC41" s="299"/>
      <c r="PPD41" s="299"/>
      <c r="PPE41" s="299"/>
      <c r="PPF41" s="299"/>
      <c r="PPG41" s="299"/>
      <c r="PPH41" s="299"/>
      <c r="PPI41" s="299"/>
      <c r="PPJ41" s="299"/>
      <c r="PPK41" s="299"/>
      <c r="PPL41" s="299"/>
      <c r="PPM41" s="299"/>
      <c r="PPN41" s="299"/>
      <c r="PPO41" s="299"/>
      <c r="PPP41" s="299"/>
      <c r="PPQ41" s="299"/>
      <c r="PPR41" s="299"/>
      <c r="PPS41" s="299"/>
      <c r="PPT41" s="299"/>
      <c r="PPU41" s="299"/>
      <c r="PPV41" s="299"/>
      <c r="PPW41" s="299"/>
      <c r="PPX41" s="299"/>
      <c r="PPY41" s="299"/>
      <c r="PPZ41" s="299"/>
      <c r="PQA41" s="299"/>
      <c r="PQB41" s="299"/>
      <c r="PQC41" s="299"/>
      <c r="PQD41" s="299"/>
      <c r="PQE41" s="299"/>
      <c r="PQF41" s="299"/>
      <c r="PQG41" s="299"/>
      <c r="PQH41" s="299"/>
      <c r="PQI41" s="299"/>
      <c r="PQJ41" s="299"/>
      <c r="PQK41" s="299"/>
      <c r="PQL41" s="299"/>
      <c r="PQM41" s="299"/>
      <c r="PQN41" s="299"/>
      <c r="PQO41" s="299"/>
      <c r="PQP41" s="299"/>
      <c r="PQQ41" s="299"/>
      <c r="PQR41" s="299"/>
      <c r="PQS41" s="299"/>
      <c r="PQT41" s="299"/>
      <c r="PQU41" s="299"/>
      <c r="PQV41" s="299"/>
      <c r="PQW41" s="299"/>
      <c r="PQX41" s="299"/>
      <c r="PQY41" s="299"/>
      <c r="PQZ41" s="299"/>
      <c r="PRA41" s="299"/>
      <c r="PRB41" s="299"/>
      <c r="PRC41" s="299"/>
      <c r="PRD41" s="299"/>
      <c r="PRE41" s="299"/>
      <c r="PRF41" s="299"/>
      <c r="PRG41" s="299"/>
      <c r="PRH41" s="299"/>
      <c r="PRI41" s="299"/>
      <c r="PRJ41" s="299"/>
      <c r="PRK41" s="299"/>
      <c r="PRL41" s="299"/>
      <c r="PRM41" s="299"/>
      <c r="PRN41" s="299"/>
      <c r="PRO41" s="299"/>
      <c r="PRP41" s="299"/>
      <c r="PRQ41" s="299"/>
      <c r="PRR41" s="299"/>
      <c r="PRS41" s="299"/>
      <c r="PRT41" s="299"/>
      <c r="PRU41" s="299"/>
      <c r="PRV41" s="299"/>
      <c r="PRW41" s="299"/>
      <c r="PRX41" s="299"/>
      <c r="PRY41" s="299"/>
      <c r="PRZ41" s="299"/>
      <c r="PSA41" s="299"/>
      <c r="PSB41" s="299"/>
      <c r="PSC41" s="299"/>
      <c r="PSD41" s="299"/>
      <c r="PSE41" s="299"/>
      <c r="PSF41" s="299"/>
      <c r="PSG41" s="299"/>
      <c r="PSH41" s="299"/>
      <c r="PSI41" s="299"/>
      <c r="PSJ41" s="299"/>
      <c r="PSK41" s="299"/>
      <c r="PSL41" s="299"/>
      <c r="PSM41" s="299"/>
      <c r="PSN41" s="299"/>
      <c r="PSO41" s="299"/>
      <c r="PSP41" s="299"/>
      <c r="PSQ41" s="299"/>
      <c r="PSR41" s="299"/>
      <c r="PSS41" s="299"/>
      <c r="PST41" s="299"/>
      <c r="PSU41" s="299"/>
      <c r="PSV41" s="299"/>
      <c r="PSW41" s="299"/>
      <c r="PSX41" s="299"/>
      <c r="PSY41" s="299"/>
      <c r="PSZ41" s="299"/>
      <c r="PTA41" s="299"/>
      <c r="PTB41" s="299"/>
      <c r="PTC41" s="299"/>
      <c r="PTD41" s="299"/>
      <c r="PTE41" s="299"/>
      <c r="PTF41" s="299"/>
      <c r="PTG41" s="299"/>
      <c r="PTH41" s="299"/>
      <c r="PTI41" s="299"/>
      <c r="PTJ41" s="299"/>
      <c r="PTK41" s="299"/>
      <c r="PTL41" s="299"/>
      <c r="PTM41" s="299"/>
      <c r="PTN41" s="299"/>
      <c r="PTO41" s="299"/>
      <c r="PTP41" s="299"/>
      <c r="PTQ41" s="299"/>
      <c r="PTR41" s="299"/>
      <c r="PTS41" s="299"/>
      <c r="PTT41" s="299"/>
      <c r="PTU41" s="299"/>
      <c r="PTV41" s="299"/>
      <c r="PTW41" s="299"/>
      <c r="PTX41" s="299"/>
      <c r="PTY41" s="299"/>
      <c r="PTZ41" s="299"/>
      <c r="PUA41" s="299"/>
      <c r="PUB41" s="299"/>
      <c r="PUC41" s="299"/>
      <c r="PUD41" s="299"/>
      <c r="PUE41" s="299"/>
      <c r="PUF41" s="299"/>
      <c r="PUG41" s="299"/>
      <c r="PUH41" s="299"/>
      <c r="PUI41" s="299"/>
      <c r="PUJ41" s="299"/>
      <c r="PUK41" s="299"/>
      <c r="PUL41" s="299"/>
      <c r="PUM41" s="299"/>
      <c r="PUN41" s="299"/>
      <c r="PUO41" s="299"/>
      <c r="PUP41" s="299"/>
      <c r="PUQ41" s="299"/>
      <c r="PUR41" s="299"/>
      <c r="PUS41" s="299"/>
      <c r="PUT41" s="299"/>
      <c r="PUU41" s="299"/>
      <c r="PUV41" s="299"/>
      <c r="PUW41" s="299"/>
      <c r="PUX41" s="299"/>
      <c r="PUY41" s="299"/>
      <c r="PUZ41" s="299"/>
      <c r="PVA41" s="299"/>
      <c r="PVB41" s="299"/>
      <c r="PVC41" s="299"/>
      <c r="PVD41" s="299"/>
      <c r="PVE41" s="299"/>
      <c r="PVF41" s="299"/>
      <c r="PVG41" s="299"/>
      <c r="PVH41" s="299"/>
      <c r="PVI41" s="299"/>
      <c r="PVJ41" s="299"/>
      <c r="PVK41" s="299"/>
      <c r="PVL41" s="299"/>
      <c r="PVM41" s="299"/>
      <c r="PVN41" s="299"/>
      <c r="PVO41" s="299"/>
      <c r="PVP41" s="299"/>
      <c r="PVQ41" s="299"/>
      <c r="PVR41" s="299"/>
      <c r="PVS41" s="299"/>
      <c r="PVT41" s="299"/>
      <c r="PVU41" s="299"/>
      <c r="PVV41" s="299"/>
      <c r="PVW41" s="299"/>
      <c r="PVX41" s="299"/>
      <c r="PVY41" s="299"/>
      <c r="PVZ41" s="299"/>
      <c r="PWA41" s="299"/>
      <c r="PWB41" s="299"/>
      <c r="PWC41" s="299"/>
      <c r="PWD41" s="299"/>
      <c r="PWE41" s="299"/>
      <c r="PWF41" s="299"/>
      <c r="PWG41" s="299"/>
      <c r="PWH41" s="299"/>
      <c r="PWI41" s="299"/>
      <c r="PWJ41" s="299"/>
      <c r="PWK41" s="299"/>
      <c r="PWL41" s="299"/>
      <c r="PWM41" s="299"/>
      <c r="PWN41" s="299"/>
      <c r="PWO41" s="299"/>
      <c r="PWP41" s="299"/>
      <c r="PWQ41" s="299"/>
      <c r="PWR41" s="299"/>
      <c r="PWS41" s="299"/>
      <c r="PWT41" s="299"/>
      <c r="PWU41" s="299"/>
      <c r="PWV41" s="299"/>
      <c r="PWW41" s="299"/>
      <c r="PWX41" s="299"/>
      <c r="PWY41" s="299"/>
      <c r="PWZ41" s="299"/>
      <c r="PXA41" s="299"/>
      <c r="PXB41" s="299"/>
      <c r="PXC41" s="299"/>
      <c r="PXD41" s="299"/>
      <c r="PXE41" s="299"/>
      <c r="PXF41" s="299"/>
      <c r="PXG41" s="299"/>
      <c r="PXH41" s="299"/>
      <c r="PXI41" s="299"/>
      <c r="PXJ41" s="299"/>
      <c r="PXK41" s="299"/>
      <c r="PXL41" s="299"/>
      <c r="PXM41" s="299"/>
      <c r="PXN41" s="299"/>
      <c r="PXO41" s="299"/>
      <c r="PXP41" s="299"/>
      <c r="PXQ41" s="299"/>
      <c r="PXR41" s="299"/>
      <c r="PXS41" s="299"/>
      <c r="PXT41" s="299"/>
      <c r="PXU41" s="299"/>
      <c r="PXV41" s="299"/>
      <c r="PXW41" s="299"/>
      <c r="PXX41" s="299"/>
      <c r="PXY41" s="299"/>
      <c r="PXZ41" s="299"/>
      <c r="PYA41" s="299"/>
      <c r="PYB41" s="299"/>
      <c r="PYC41" s="299"/>
      <c r="PYD41" s="299"/>
      <c r="PYE41" s="299"/>
      <c r="PYF41" s="299"/>
      <c r="PYG41" s="299"/>
      <c r="PYH41" s="299"/>
      <c r="PYI41" s="299"/>
      <c r="PYJ41" s="299"/>
      <c r="PYK41" s="299"/>
      <c r="PYL41" s="299"/>
      <c r="PYM41" s="299"/>
      <c r="PYN41" s="299"/>
      <c r="PYO41" s="299"/>
      <c r="PYP41" s="299"/>
      <c r="PYQ41" s="299"/>
      <c r="PYR41" s="299"/>
      <c r="PYS41" s="299"/>
      <c r="PYT41" s="299"/>
      <c r="PYU41" s="299"/>
      <c r="PYV41" s="299"/>
      <c r="PYW41" s="299"/>
      <c r="PYX41" s="299"/>
      <c r="PYY41" s="299"/>
      <c r="PYZ41" s="299"/>
      <c r="PZA41" s="299"/>
      <c r="PZB41" s="299"/>
      <c r="PZC41" s="299"/>
      <c r="PZD41" s="299"/>
      <c r="PZE41" s="299"/>
      <c r="PZF41" s="299"/>
      <c r="PZG41" s="299"/>
      <c r="PZH41" s="299"/>
      <c r="PZI41" s="299"/>
      <c r="PZJ41" s="299"/>
      <c r="PZK41" s="299"/>
      <c r="PZL41" s="299"/>
      <c r="PZM41" s="299"/>
      <c r="PZN41" s="299"/>
      <c r="PZO41" s="299"/>
      <c r="PZP41" s="299"/>
      <c r="PZQ41" s="299"/>
      <c r="PZR41" s="299"/>
      <c r="PZS41" s="299"/>
      <c r="PZT41" s="299"/>
      <c r="PZU41" s="299"/>
      <c r="PZV41" s="299"/>
      <c r="PZW41" s="299"/>
      <c r="PZX41" s="299"/>
      <c r="PZY41" s="299"/>
      <c r="PZZ41" s="299"/>
      <c r="QAA41" s="299"/>
      <c r="QAB41" s="299"/>
      <c r="QAC41" s="299"/>
      <c r="QAD41" s="299"/>
      <c r="QAE41" s="299"/>
      <c r="QAF41" s="299"/>
      <c r="QAG41" s="299"/>
      <c r="QAH41" s="299"/>
      <c r="QAI41" s="299"/>
      <c r="QAJ41" s="299"/>
      <c r="QAK41" s="299"/>
      <c r="QAL41" s="299"/>
      <c r="QAM41" s="299"/>
      <c r="QAN41" s="299"/>
      <c r="QAO41" s="299"/>
      <c r="QAP41" s="299"/>
      <c r="QAQ41" s="299"/>
      <c r="QAR41" s="299"/>
      <c r="QAS41" s="299"/>
      <c r="QAT41" s="299"/>
      <c r="QAU41" s="299"/>
      <c r="QAV41" s="299"/>
      <c r="QAW41" s="299"/>
      <c r="QAX41" s="299"/>
      <c r="QAY41" s="299"/>
      <c r="QAZ41" s="299"/>
      <c r="QBA41" s="299"/>
      <c r="QBB41" s="299"/>
      <c r="QBC41" s="299"/>
      <c r="QBD41" s="299"/>
      <c r="QBE41" s="299"/>
      <c r="QBF41" s="299"/>
      <c r="QBG41" s="299"/>
      <c r="QBH41" s="299"/>
      <c r="QBI41" s="299"/>
      <c r="QBJ41" s="299"/>
      <c r="QBK41" s="299"/>
      <c r="QBL41" s="299"/>
      <c r="QBM41" s="299"/>
      <c r="QBN41" s="299"/>
      <c r="QBO41" s="299"/>
      <c r="QBP41" s="299"/>
      <c r="QBQ41" s="299"/>
      <c r="QBR41" s="299"/>
      <c r="QBS41" s="299"/>
      <c r="QBT41" s="299"/>
      <c r="QBU41" s="299"/>
      <c r="QBV41" s="299"/>
      <c r="QBW41" s="299"/>
      <c r="QBX41" s="299"/>
      <c r="QBY41" s="299"/>
      <c r="QBZ41" s="299"/>
      <c r="QCA41" s="299"/>
      <c r="QCB41" s="299"/>
      <c r="QCC41" s="299"/>
      <c r="QCD41" s="299"/>
      <c r="QCE41" s="299"/>
      <c r="QCF41" s="299"/>
      <c r="QCG41" s="299"/>
      <c r="QCH41" s="299"/>
      <c r="QCI41" s="299"/>
      <c r="QCJ41" s="299"/>
      <c r="QCK41" s="299"/>
      <c r="QCL41" s="299"/>
      <c r="QCM41" s="299"/>
      <c r="QCN41" s="299"/>
      <c r="QCO41" s="299"/>
      <c r="QCP41" s="299"/>
      <c r="QCQ41" s="299"/>
      <c r="QCR41" s="299"/>
      <c r="QCS41" s="299"/>
      <c r="QCT41" s="299"/>
      <c r="QCU41" s="299"/>
      <c r="QCV41" s="299"/>
      <c r="QCW41" s="299"/>
      <c r="QCX41" s="299"/>
      <c r="QCY41" s="299"/>
      <c r="QCZ41" s="299"/>
      <c r="QDA41" s="299"/>
      <c r="QDB41" s="299"/>
      <c r="QDC41" s="299"/>
      <c r="QDD41" s="299"/>
      <c r="QDE41" s="299"/>
      <c r="QDF41" s="299"/>
      <c r="QDG41" s="299"/>
      <c r="QDH41" s="299"/>
      <c r="QDI41" s="299"/>
      <c r="QDJ41" s="299"/>
      <c r="QDK41" s="299"/>
      <c r="QDL41" s="299"/>
      <c r="QDM41" s="299"/>
      <c r="QDN41" s="299"/>
      <c r="QDO41" s="299"/>
      <c r="QDP41" s="299"/>
      <c r="QDQ41" s="299"/>
      <c r="QDR41" s="299"/>
      <c r="QDS41" s="299"/>
      <c r="QDT41" s="299"/>
      <c r="QDU41" s="299"/>
      <c r="QDV41" s="299"/>
      <c r="QDW41" s="299"/>
      <c r="QDX41" s="299"/>
      <c r="QDY41" s="299"/>
      <c r="QDZ41" s="299"/>
      <c r="QEA41" s="299"/>
      <c r="QEB41" s="299"/>
      <c r="QEC41" s="299"/>
      <c r="QED41" s="299"/>
      <c r="QEE41" s="299"/>
      <c r="QEF41" s="299"/>
      <c r="QEG41" s="299"/>
      <c r="QEH41" s="299"/>
      <c r="QEI41" s="299"/>
      <c r="QEJ41" s="299"/>
      <c r="QEK41" s="299"/>
      <c r="QEL41" s="299"/>
      <c r="QEM41" s="299"/>
      <c r="QEN41" s="299"/>
      <c r="QEO41" s="299"/>
      <c r="QEP41" s="299"/>
      <c r="QEQ41" s="299"/>
      <c r="QER41" s="299"/>
      <c r="QES41" s="299"/>
      <c r="QET41" s="299"/>
      <c r="QEU41" s="299"/>
      <c r="QEV41" s="299"/>
      <c r="QEW41" s="299"/>
      <c r="QEX41" s="299"/>
      <c r="QEY41" s="299"/>
      <c r="QEZ41" s="299"/>
      <c r="QFA41" s="299"/>
      <c r="QFB41" s="299"/>
      <c r="QFC41" s="299"/>
      <c r="QFD41" s="299"/>
      <c r="QFE41" s="299"/>
      <c r="QFF41" s="299"/>
      <c r="QFG41" s="299"/>
      <c r="QFH41" s="299"/>
      <c r="QFI41" s="299"/>
      <c r="QFJ41" s="299"/>
      <c r="QFK41" s="299"/>
      <c r="QFL41" s="299"/>
      <c r="QFM41" s="299"/>
      <c r="QFN41" s="299"/>
      <c r="QFO41" s="299"/>
      <c r="QFP41" s="299"/>
      <c r="QFQ41" s="299"/>
      <c r="QFR41" s="299"/>
      <c r="QFS41" s="299"/>
      <c r="QFT41" s="299"/>
      <c r="QFU41" s="299"/>
      <c r="QFV41" s="299"/>
      <c r="QFW41" s="299"/>
      <c r="QFX41" s="299"/>
      <c r="QFY41" s="299"/>
      <c r="QFZ41" s="299"/>
      <c r="QGA41" s="299"/>
      <c r="QGB41" s="299"/>
      <c r="QGC41" s="299"/>
      <c r="QGD41" s="299"/>
      <c r="QGE41" s="299"/>
      <c r="QGF41" s="299"/>
      <c r="QGG41" s="299"/>
      <c r="QGH41" s="299"/>
      <c r="QGI41" s="299"/>
      <c r="QGJ41" s="299"/>
      <c r="QGK41" s="299"/>
      <c r="QGL41" s="299"/>
      <c r="QGM41" s="299"/>
      <c r="QGN41" s="299"/>
      <c r="QGO41" s="299"/>
      <c r="QGP41" s="299"/>
      <c r="QGQ41" s="299"/>
      <c r="QGR41" s="299"/>
      <c r="QGS41" s="299"/>
      <c r="QGT41" s="299"/>
      <c r="QGU41" s="299"/>
      <c r="QGV41" s="299"/>
      <c r="QGW41" s="299"/>
      <c r="QGX41" s="299"/>
      <c r="QGY41" s="299"/>
      <c r="QGZ41" s="299"/>
      <c r="QHA41" s="299"/>
      <c r="QHB41" s="299"/>
      <c r="QHC41" s="299"/>
      <c r="QHD41" s="299"/>
      <c r="QHE41" s="299"/>
      <c r="QHF41" s="299"/>
      <c r="QHG41" s="299"/>
      <c r="QHH41" s="299"/>
      <c r="QHI41" s="299"/>
      <c r="QHJ41" s="299"/>
      <c r="QHK41" s="299"/>
      <c r="QHL41" s="299"/>
      <c r="QHM41" s="299"/>
      <c r="QHN41" s="299"/>
      <c r="QHO41" s="299"/>
      <c r="QHP41" s="299"/>
      <c r="QHQ41" s="299"/>
      <c r="QHR41" s="299"/>
      <c r="QHS41" s="299"/>
      <c r="QHT41" s="299"/>
      <c r="QHU41" s="299"/>
      <c r="QHV41" s="299"/>
      <c r="QHW41" s="299"/>
      <c r="QHX41" s="299"/>
      <c r="QHY41" s="299"/>
      <c r="QHZ41" s="299"/>
      <c r="QIA41" s="299"/>
      <c r="QIB41" s="299"/>
      <c r="QIC41" s="299"/>
      <c r="QID41" s="299"/>
      <c r="QIE41" s="299"/>
      <c r="QIF41" s="299"/>
      <c r="QIG41" s="299"/>
      <c r="QIH41" s="299"/>
      <c r="QII41" s="299"/>
      <c r="QIJ41" s="299"/>
      <c r="QIK41" s="299"/>
      <c r="QIL41" s="299"/>
      <c r="QIM41" s="299"/>
      <c r="QIN41" s="299"/>
      <c r="QIO41" s="299"/>
      <c r="QIP41" s="299"/>
      <c r="QIQ41" s="299"/>
      <c r="QIR41" s="299"/>
      <c r="QIS41" s="299"/>
      <c r="QIT41" s="299"/>
      <c r="QIU41" s="299"/>
      <c r="QIV41" s="299"/>
      <c r="QIW41" s="299"/>
      <c r="QIX41" s="299"/>
      <c r="QIY41" s="299"/>
      <c r="QIZ41" s="299"/>
      <c r="QJA41" s="299"/>
      <c r="QJB41" s="299"/>
      <c r="QJC41" s="299"/>
      <c r="QJD41" s="299"/>
      <c r="QJE41" s="299"/>
      <c r="QJF41" s="299"/>
      <c r="QJG41" s="299"/>
      <c r="QJH41" s="299"/>
      <c r="QJI41" s="299"/>
      <c r="QJJ41" s="299"/>
      <c r="QJK41" s="299"/>
      <c r="QJL41" s="299"/>
      <c r="QJM41" s="299"/>
      <c r="QJN41" s="299"/>
      <c r="QJO41" s="299"/>
      <c r="QJP41" s="299"/>
      <c r="QJQ41" s="299"/>
      <c r="QJR41" s="299"/>
      <c r="QJS41" s="299"/>
      <c r="QJT41" s="299"/>
      <c r="QJU41" s="299"/>
      <c r="QJV41" s="299"/>
      <c r="QJW41" s="299"/>
      <c r="QJX41" s="299"/>
      <c r="QJY41" s="299"/>
      <c r="QJZ41" s="299"/>
      <c r="QKA41" s="299"/>
      <c r="QKB41" s="299"/>
      <c r="QKC41" s="299"/>
      <c r="QKD41" s="299"/>
      <c r="QKE41" s="299"/>
      <c r="QKF41" s="299"/>
      <c r="QKG41" s="299"/>
      <c r="QKH41" s="299"/>
      <c r="QKI41" s="299"/>
      <c r="QKJ41" s="299"/>
      <c r="QKK41" s="299"/>
      <c r="QKL41" s="299"/>
      <c r="QKM41" s="299"/>
      <c r="QKN41" s="299"/>
      <c r="QKO41" s="299"/>
      <c r="QKP41" s="299"/>
      <c r="QKQ41" s="299"/>
      <c r="QKR41" s="299"/>
      <c r="QKS41" s="299"/>
      <c r="QKT41" s="299"/>
      <c r="QKU41" s="299"/>
      <c r="QKV41" s="299"/>
      <c r="QKW41" s="299"/>
      <c r="QKX41" s="299"/>
      <c r="QKY41" s="299"/>
      <c r="QKZ41" s="299"/>
      <c r="QLA41" s="299"/>
      <c r="QLB41" s="299"/>
      <c r="QLC41" s="299"/>
      <c r="QLD41" s="299"/>
      <c r="QLE41" s="299"/>
      <c r="QLF41" s="299"/>
      <c r="QLG41" s="299"/>
      <c r="QLH41" s="299"/>
      <c r="QLI41" s="299"/>
      <c r="QLJ41" s="299"/>
      <c r="QLK41" s="299"/>
      <c r="QLL41" s="299"/>
      <c r="QLM41" s="299"/>
      <c r="QLN41" s="299"/>
      <c r="QLO41" s="299"/>
      <c r="QLP41" s="299"/>
      <c r="QLQ41" s="299"/>
      <c r="QLR41" s="299"/>
      <c r="QLS41" s="299"/>
      <c r="QLT41" s="299"/>
      <c r="QLU41" s="299"/>
      <c r="QLV41" s="299"/>
      <c r="QLW41" s="299"/>
      <c r="QLX41" s="299"/>
      <c r="QLY41" s="299"/>
      <c r="QLZ41" s="299"/>
      <c r="QMA41" s="299"/>
      <c r="QMB41" s="299"/>
      <c r="QMC41" s="299"/>
      <c r="QMD41" s="299"/>
      <c r="QME41" s="299"/>
      <c r="QMF41" s="299"/>
      <c r="QMG41" s="299"/>
      <c r="QMH41" s="299"/>
      <c r="QMI41" s="299"/>
      <c r="QMJ41" s="299"/>
      <c r="QMK41" s="299"/>
      <c r="QML41" s="299"/>
      <c r="QMM41" s="299"/>
      <c r="QMN41" s="299"/>
      <c r="QMO41" s="299"/>
      <c r="QMP41" s="299"/>
      <c r="QMQ41" s="299"/>
      <c r="QMR41" s="299"/>
      <c r="QMS41" s="299"/>
      <c r="QMT41" s="299"/>
      <c r="QMU41" s="299"/>
      <c r="QMV41" s="299"/>
      <c r="QMW41" s="299"/>
      <c r="QMX41" s="299"/>
      <c r="QMY41" s="299"/>
      <c r="QMZ41" s="299"/>
      <c r="QNA41" s="299"/>
      <c r="QNB41" s="299"/>
      <c r="QNC41" s="299"/>
      <c r="QND41" s="299"/>
      <c r="QNE41" s="299"/>
      <c r="QNF41" s="299"/>
      <c r="QNG41" s="299"/>
      <c r="QNH41" s="299"/>
      <c r="QNI41" s="299"/>
      <c r="QNJ41" s="299"/>
      <c r="QNK41" s="299"/>
      <c r="QNL41" s="299"/>
      <c r="QNM41" s="299"/>
      <c r="QNN41" s="299"/>
      <c r="QNO41" s="299"/>
      <c r="QNP41" s="299"/>
      <c r="QNQ41" s="299"/>
      <c r="QNR41" s="299"/>
      <c r="QNS41" s="299"/>
      <c r="QNT41" s="299"/>
      <c r="QNU41" s="299"/>
      <c r="QNV41" s="299"/>
      <c r="QNW41" s="299"/>
      <c r="QNX41" s="299"/>
      <c r="QNY41" s="299"/>
      <c r="QNZ41" s="299"/>
      <c r="QOA41" s="299"/>
      <c r="QOB41" s="299"/>
      <c r="QOC41" s="299"/>
      <c r="QOD41" s="299"/>
      <c r="QOE41" s="299"/>
      <c r="QOF41" s="299"/>
      <c r="QOG41" s="299"/>
      <c r="QOH41" s="299"/>
      <c r="QOI41" s="299"/>
      <c r="QOJ41" s="299"/>
      <c r="QOK41" s="299"/>
      <c r="QOL41" s="299"/>
      <c r="QOM41" s="299"/>
      <c r="QON41" s="299"/>
      <c r="QOO41" s="299"/>
      <c r="QOP41" s="299"/>
      <c r="QOQ41" s="299"/>
      <c r="QOR41" s="299"/>
      <c r="QOS41" s="299"/>
      <c r="QOT41" s="299"/>
      <c r="QOU41" s="299"/>
      <c r="QOV41" s="299"/>
      <c r="QOW41" s="299"/>
      <c r="QOX41" s="299"/>
      <c r="QOY41" s="299"/>
      <c r="QOZ41" s="299"/>
      <c r="QPA41" s="299"/>
      <c r="QPB41" s="299"/>
      <c r="QPC41" s="299"/>
      <c r="QPD41" s="299"/>
      <c r="QPE41" s="299"/>
      <c r="QPF41" s="299"/>
      <c r="QPG41" s="299"/>
      <c r="QPH41" s="299"/>
      <c r="QPI41" s="299"/>
      <c r="QPJ41" s="299"/>
      <c r="QPK41" s="299"/>
      <c r="QPL41" s="299"/>
      <c r="QPM41" s="299"/>
      <c r="QPN41" s="299"/>
      <c r="QPO41" s="299"/>
      <c r="QPP41" s="299"/>
      <c r="QPQ41" s="299"/>
      <c r="QPR41" s="299"/>
      <c r="QPS41" s="299"/>
      <c r="QPT41" s="299"/>
      <c r="QPU41" s="299"/>
      <c r="QPV41" s="299"/>
      <c r="QPW41" s="299"/>
      <c r="QPX41" s="299"/>
      <c r="QPY41" s="299"/>
      <c r="QPZ41" s="299"/>
      <c r="QQA41" s="299"/>
      <c r="QQB41" s="299"/>
      <c r="QQC41" s="299"/>
      <c r="QQD41" s="299"/>
      <c r="QQE41" s="299"/>
      <c r="QQF41" s="299"/>
      <c r="QQG41" s="299"/>
      <c r="QQH41" s="299"/>
      <c r="QQI41" s="299"/>
      <c r="QQJ41" s="299"/>
      <c r="QQK41" s="299"/>
      <c r="QQL41" s="299"/>
      <c r="QQM41" s="299"/>
      <c r="QQN41" s="299"/>
      <c r="QQO41" s="299"/>
      <c r="QQP41" s="299"/>
      <c r="QQQ41" s="299"/>
      <c r="QQR41" s="299"/>
      <c r="QQS41" s="299"/>
      <c r="QQT41" s="299"/>
      <c r="QQU41" s="299"/>
      <c r="QQV41" s="299"/>
      <c r="QQW41" s="299"/>
      <c r="QQX41" s="299"/>
      <c r="QQY41" s="299"/>
      <c r="QQZ41" s="299"/>
      <c r="QRA41" s="299"/>
      <c r="QRB41" s="299"/>
      <c r="QRC41" s="299"/>
      <c r="QRD41" s="299"/>
      <c r="QRE41" s="299"/>
      <c r="QRF41" s="299"/>
      <c r="QRG41" s="299"/>
      <c r="QRH41" s="299"/>
      <c r="QRI41" s="299"/>
      <c r="QRJ41" s="299"/>
      <c r="QRK41" s="299"/>
      <c r="QRL41" s="299"/>
      <c r="QRM41" s="299"/>
      <c r="QRN41" s="299"/>
      <c r="QRO41" s="299"/>
      <c r="QRP41" s="299"/>
      <c r="QRQ41" s="299"/>
      <c r="QRR41" s="299"/>
      <c r="QRS41" s="299"/>
      <c r="QRT41" s="299"/>
      <c r="QRU41" s="299"/>
      <c r="QRV41" s="299"/>
      <c r="QRW41" s="299"/>
      <c r="QRX41" s="299"/>
      <c r="QRY41" s="299"/>
      <c r="QRZ41" s="299"/>
      <c r="QSA41" s="299"/>
      <c r="QSB41" s="299"/>
      <c r="QSC41" s="299"/>
      <c r="QSD41" s="299"/>
      <c r="QSE41" s="299"/>
      <c r="QSF41" s="299"/>
      <c r="QSG41" s="299"/>
      <c r="QSH41" s="299"/>
      <c r="QSI41" s="299"/>
      <c r="QSJ41" s="299"/>
      <c r="QSK41" s="299"/>
      <c r="QSL41" s="299"/>
      <c r="QSM41" s="299"/>
      <c r="QSN41" s="299"/>
      <c r="QSO41" s="299"/>
      <c r="QSP41" s="299"/>
      <c r="QSQ41" s="299"/>
      <c r="QSR41" s="299"/>
      <c r="QSS41" s="299"/>
      <c r="QST41" s="299"/>
      <c r="QSU41" s="299"/>
      <c r="QSV41" s="299"/>
      <c r="QSW41" s="299"/>
      <c r="QSX41" s="299"/>
      <c r="QSY41" s="299"/>
      <c r="QSZ41" s="299"/>
      <c r="QTA41" s="299"/>
      <c r="QTB41" s="299"/>
      <c r="QTC41" s="299"/>
      <c r="QTD41" s="299"/>
      <c r="QTE41" s="299"/>
      <c r="QTF41" s="299"/>
      <c r="QTG41" s="299"/>
      <c r="QTH41" s="299"/>
      <c r="QTI41" s="299"/>
      <c r="QTJ41" s="299"/>
      <c r="QTK41" s="299"/>
      <c r="QTL41" s="299"/>
      <c r="QTM41" s="299"/>
      <c r="QTN41" s="299"/>
      <c r="QTO41" s="299"/>
      <c r="QTP41" s="299"/>
      <c r="QTQ41" s="299"/>
      <c r="QTR41" s="299"/>
      <c r="QTS41" s="299"/>
      <c r="QTT41" s="299"/>
      <c r="QTU41" s="299"/>
      <c r="QTV41" s="299"/>
      <c r="QTW41" s="299"/>
      <c r="QTX41" s="299"/>
      <c r="QTY41" s="299"/>
      <c r="QTZ41" s="299"/>
      <c r="QUA41" s="299"/>
      <c r="QUB41" s="299"/>
      <c r="QUC41" s="299"/>
      <c r="QUD41" s="299"/>
      <c r="QUE41" s="299"/>
      <c r="QUF41" s="299"/>
      <c r="QUG41" s="299"/>
      <c r="QUH41" s="299"/>
      <c r="QUI41" s="299"/>
      <c r="QUJ41" s="299"/>
      <c r="QUK41" s="299"/>
      <c r="QUL41" s="299"/>
      <c r="QUM41" s="299"/>
      <c r="QUN41" s="299"/>
      <c r="QUO41" s="299"/>
      <c r="QUP41" s="299"/>
      <c r="QUQ41" s="299"/>
      <c r="QUR41" s="299"/>
      <c r="QUS41" s="299"/>
      <c r="QUT41" s="299"/>
      <c r="QUU41" s="299"/>
      <c r="QUV41" s="299"/>
      <c r="QUW41" s="299"/>
      <c r="QUX41" s="299"/>
      <c r="QUY41" s="299"/>
      <c r="QUZ41" s="299"/>
      <c r="QVA41" s="299"/>
      <c r="QVB41" s="299"/>
      <c r="QVC41" s="299"/>
      <c r="QVD41" s="299"/>
      <c r="QVE41" s="299"/>
      <c r="QVF41" s="299"/>
      <c r="QVG41" s="299"/>
      <c r="QVH41" s="299"/>
      <c r="QVI41" s="299"/>
      <c r="QVJ41" s="299"/>
      <c r="QVK41" s="299"/>
      <c r="QVL41" s="299"/>
      <c r="QVM41" s="299"/>
      <c r="QVN41" s="299"/>
      <c r="QVO41" s="299"/>
      <c r="QVP41" s="299"/>
      <c r="QVQ41" s="299"/>
      <c r="QVR41" s="299"/>
      <c r="QVS41" s="299"/>
      <c r="QVT41" s="299"/>
      <c r="QVU41" s="299"/>
      <c r="QVV41" s="299"/>
      <c r="QVW41" s="299"/>
      <c r="QVX41" s="299"/>
      <c r="QVY41" s="299"/>
      <c r="QVZ41" s="299"/>
      <c r="QWA41" s="299"/>
      <c r="QWB41" s="299"/>
      <c r="QWC41" s="299"/>
      <c r="QWD41" s="299"/>
      <c r="QWE41" s="299"/>
      <c r="QWF41" s="299"/>
      <c r="QWG41" s="299"/>
      <c r="QWH41" s="299"/>
      <c r="QWI41" s="299"/>
      <c r="QWJ41" s="299"/>
      <c r="QWK41" s="299"/>
      <c r="QWL41" s="299"/>
      <c r="QWM41" s="299"/>
      <c r="QWN41" s="299"/>
      <c r="QWO41" s="299"/>
      <c r="QWP41" s="299"/>
      <c r="QWQ41" s="299"/>
      <c r="QWR41" s="299"/>
      <c r="QWS41" s="299"/>
      <c r="QWT41" s="299"/>
      <c r="QWU41" s="299"/>
      <c r="QWV41" s="299"/>
      <c r="QWW41" s="299"/>
      <c r="QWX41" s="299"/>
      <c r="QWY41" s="299"/>
      <c r="QWZ41" s="299"/>
      <c r="QXA41" s="299"/>
      <c r="QXB41" s="299"/>
      <c r="QXC41" s="299"/>
      <c r="QXD41" s="299"/>
      <c r="QXE41" s="299"/>
      <c r="QXF41" s="299"/>
      <c r="QXG41" s="299"/>
      <c r="QXH41" s="299"/>
      <c r="QXI41" s="299"/>
      <c r="QXJ41" s="299"/>
      <c r="QXK41" s="299"/>
      <c r="QXL41" s="299"/>
      <c r="QXM41" s="299"/>
      <c r="QXN41" s="299"/>
      <c r="QXO41" s="299"/>
      <c r="QXP41" s="299"/>
      <c r="QXQ41" s="299"/>
      <c r="QXR41" s="299"/>
      <c r="QXS41" s="299"/>
      <c r="QXT41" s="299"/>
      <c r="QXU41" s="299"/>
      <c r="QXV41" s="299"/>
      <c r="QXW41" s="299"/>
      <c r="QXX41" s="299"/>
      <c r="QXY41" s="299"/>
      <c r="QXZ41" s="299"/>
      <c r="QYA41" s="299"/>
      <c r="QYB41" s="299"/>
      <c r="QYC41" s="299"/>
      <c r="QYD41" s="299"/>
      <c r="QYE41" s="299"/>
      <c r="QYF41" s="299"/>
      <c r="QYG41" s="299"/>
      <c r="QYH41" s="299"/>
      <c r="QYI41" s="299"/>
      <c r="QYJ41" s="299"/>
      <c r="QYK41" s="299"/>
      <c r="QYL41" s="299"/>
      <c r="QYM41" s="299"/>
      <c r="QYN41" s="299"/>
      <c r="QYO41" s="299"/>
      <c r="QYP41" s="299"/>
      <c r="QYQ41" s="299"/>
      <c r="QYR41" s="299"/>
      <c r="QYS41" s="299"/>
      <c r="QYT41" s="299"/>
      <c r="QYU41" s="299"/>
      <c r="QYV41" s="299"/>
      <c r="QYW41" s="299"/>
      <c r="QYX41" s="299"/>
      <c r="QYY41" s="299"/>
      <c r="QYZ41" s="299"/>
      <c r="QZA41" s="299"/>
      <c r="QZB41" s="299"/>
      <c r="QZC41" s="299"/>
      <c r="QZD41" s="299"/>
      <c r="QZE41" s="299"/>
      <c r="QZF41" s="299"/>
      <c r="QZG41" s="299"/>
      <c r="QZH41" s="299"/>
      <c r="QZI41" s="299"/>
      <c r="QZJ41" s="299"/>
      <c r="QZK41" s="299"/>
      <c r="QZL41" s="299"/>
      <c r="QZM41" s="299"/>
      <c r="QZN41" s="299"/>
      <c r="QZO41" s="299"/>
      <c r="QZP41" s="299"/>
      <c r="QZQ41" s="299"/>
      <c r="QZR41" s="299"/>
      <c r="QZS41" s="299"/>
      <c r="QZT41" s="299"/>
      <c r="QZU41" s="299"/>
      <c r="QZV41" s="299"/>
      <c r="QZW41" s="299"/>
      <c r="QZX41" s="299"/>
      <c r="QZY41" s="299"/>
      <c r="QZZ41" s="299"/>
      <c r="RAA41" s="299"/>
      <c r="RAB41" s="299"/>
      <c r="RAC41" s="299"/>
      <c r="RAD41" s="299"/>
      <c r="RAE41" s="299"/>
      <c r="RAF41" s="299"/>
      <c r="RAG41" s="299"/>
      <c r="RAH41" s="299"/>
      <c r="RAI41" s="299"/>
      <c r="RAJ41" s="299"/>
      <c r="RAK41" s="299"/>
      <c r="RAL41" s="299"/>
      <c r="RAM41" s="299"/>
      <c r="RAN41" s="299"/>
      <c r="RAO41" s="299"/>
      <c r="RAP41" s="299"/>
      <c r="RAQ41" s="299"/>
      <c r="RAR41" s="299"/>
      <c r="RAS41" s="299"/>
      <c r="RAT41" s="299"/>
      <c r="RAU41" s="299"/>
      <c r="RAV41" s="299"/>
      <c r="RAW41" s="299"/>
      <c r="RAX41" s="299"/>
      <c r="RAY41" s="299"/>
      <c r="RAZ41" s="299"/>
      <c r="RBA41" s="299"/>
      <c r="RBB41" s="299"/>
      <c r="RBC41" s="299"/>
      <c r="RBD41" s="299"/>
      <c r="RBE41" s="299"/>
      <c r="RBF41" s="299"/>
      <c r="RBG41" s="299"/>
      <c r="RBH41" s="299"/>
      <c r="RBI41" s="299"/>
      <c r="RBJ41" s="299"/>
      <c r="RBK41" s="299"/>
      <c r="RBL41" s="299"/>
      <c r="RBM41" s="299"/>
      <c r="RBN41" s="299"/>
      <c r="RBO41" s="299"/>
      <c r="RBP41" s="299"/>
      <c r="RBQ41" s="299"/>
      <c r="RBR41" s="299"/>
      <c r="RBS41" s="299"/>
      <c r="RBT41" s="299"/>
      <c r="RBU41" s="299"/>
      <c r="RBV41" s="299"/>
      <c r="RBW41" s="299"/>
      <c r="RBX41" s="299"/>
      <c r="RBY41" s="299"/>
      <c r="RBZ41" s="299"/>
      <c r="RCA41" s="299"/>
      <c r="RCB41" s="299"/>
      <c r="RCC41" s="299"/>
      <c r="RCD41" s="299"/>
      <c r="RCE41" s="299"/>
      <c r="RCF41" s="299"/>
      <c r="RCG41" s="299"/>
      <c r="RCH41" s="299"/>
      <c r="RCI41" s="299"/>
      <c r="RCJ41" s="299"/>
      <c r="RCK41" s="299"/>
      <c r="RCL41" s="299"/>
      <c r="RCM41" s="299"/>
      <c r="RCN41" s="299"/>
      <c r="RCO41" s="299"/>
      <c r="RCP41" s="299"/>
      <c r="RCQ41" s="299"/>
      <c r="RCR41" s="299"/>
      <c r="RCS41" s="299"/>
      <c r="RCT41" s="299"/>
      <c r="RCU41" s="299"/>
      <c r="RCV41" s="299"/>
      <c r="RCW41" s="299"/>
      <c r="RCX41" s="299"/>
      <c r="RCY41" s="299"/>
      <c r="RCZ41" s="299"/>
      <c r="RDA41" s="299"/>
      <c r="RDB41" s="299"/>
      <c r="RDC41" s="299"/>
      <c r="RDD41" s="299"/>
      <c r="RDE41" s="299"/>
      <c r="RDF41" s="299"/>
      <c r="RDG41" s="299"/>
      <c r="RDH41" s="299"/>
      <c r="RDI41" s="299"/>
      <c r="RDJ41" s="299"/>
      <c r="RDK41" s="299"/>
      <c r="RDL41" s="299"/>
      <c r="RDM41" s="299"/>
      <c r="RDN41" s="299"/>
      <c r="RDO41" s="299"/>
      <c r="RDP41" s="299"/>
      <c r="RDQ41" s="299"/>
      <c r="RDR41" s="299"/>
      <c r="RDS41" s="299"/>
      <c r="RDT41" s="299"/>
      <c r="RDU41" s="299"/>
      <c r="RDV41" s="299"/>
      <c r="RDW41" s="299"/>
      <c r="RDX41" s="299"/>
      <c r="RDY41" s="299"/>
      <c r="RDZ41" s="299"/>
      <c r="REA41" s="299"/>
      <c r="REB41" s="299"/>
      <c r="REC41" s="299"/>
      <c r="RED41" s="299"/>
      <c r="REE41" s="299"/>
      <c r="REF41" s="299"/>
      <c r="REG41" s="299"/>
      <c r="REH41" s="299"/>
      <c r="REI41" s="299"/>
      <c r="REJ41" s="299"/>
      <c r="REK41" s="299"/>
      <c r="REL41" s="299"/>
      <c r="REM41" s="299"/>
      <c r="REN41" s="299"/>
      <c r="REO41" s="299"/>
      <c r="REP41" s="299"/>
      <c r="REQ41" s="299"/>
      <c r="RER41" s="299"/>
      <c r="RES41" s="299"/>
      <c r="RET41" s="299"/>
      <c r="REU41" s="299"/>
      <c r="REV41" s="299"/>
      <c r="REW41" s="299"/>
      <c r="REX41" s="299"/>
      <c r="REY41" s="299"/>
      <c r="REZ41" s="299"/>
      <c r="RFA41" s="299"/>
      <c r="RFB41" s="299"/>
      <c r="RFC41" s="299"/>
      <c r="RFD41" s="299"/>
      <c r="RFE41" s="299"/>
      <c r="RFF41" s="299"/>
      <c r="RFG41" s="299"/>
      <c r="RFH41" s="299"/>
      <c r="RFI41" s="299"/>
      <c r="RFJ41" s="299"/>
      <c r="RFK41" s="299"/>
      <c r="RFL41" s="299"/>
      <c r="RFM41" s="299"/>
      <c r="RFN41" s="299"/>
      <c r="RFO41" s="299"/>
      <c r="RFP41" s="299"/>
      <c r="RFQ41" s="299"/>
      <c r="RFR41" s="299"/>
      <c r="RFS41" s="299"/>
      <c r="RFT41" s="299"/>
      <c r="RFU41" s="299"/>
      <c r="RFV41" s="299"/>
      <c r="RFW41" s="299"/>
      <c r="RFX41" s="299"/>
      <c r="RFY41" s="299"/>
      <c r="RFZ41" s="299"/>
      <c r="RGA41" s="299"/>
      <c r="RGB41" s="299"/>
      <c r="RGC41" s="299"/>
      <c r="RGD41" s="299"/>
      <c r="RGE41" s="299"/>
      <c r="RGF41" s="299"/>
      <c r="RGG41" s="299"/>
      <c r="RGH41" s="299"/>
      <c r="RGI41" s="299"/>
      <c r="RGJ41" s="299"/>
      <c r="RGK41" s="299"/>
      <c r="RGL41" s="299"/>
      <c r="RGM41" s="299"/>
      <c r="RGN41" s="299"/>
      <c r="RGO41" s="299"/>
      <c r="RGP41" s="299"/>
      <c r="RGQ41" s="299"/>
      <c r="RGR41" s="299"/>
      <c r="RGS41" s="299"/>
      <c r="RGT41" s="299"/>
      <c r="RGU41" s="299"/>
      <c r="RGV41" s="299"/>
      <c r="RGW41" s="299"/>
      <c r="RGX41" s="299"/>
      <c r="RGY41" s="299"/>
      <c r="RGZ41" s="299"/>
      <c r="RHA41" s="299"/>
      <c r="RHB41" s="299"/>
      <c r="RHC41" s="299"/>
      <c r="RHD41" s="299"/>
      <c r="RHE41" s="299"/>
      <c r="RHF41" s="299"/>
      <c r="RHG41" s="299"/>
      <c r="RHH41" s="299"/>
      <c r="RHI41" s="299"/>
      <c r="RHJ41" s="299"/>
      <c r="RHK41" s="299"/>
      <c r="RHL41" s="299"/>
      <c r="RHM41" s="299"/>
      <c r="RHN41" s="299"/>
      <c r="RHO41" s="299"/>
      <c r="RHP41" s="299"/>
      <c r="RHQ41" s="299"/>
      <c r="RHR41" s="299"/>
      <c r="RHS41" s="299"/>
      <c r="RHT41" s="299"/>
      <c r="RHU41" s="299"/>
      <c r="RHV41" s="299"/>
      <c r="RHW41" s="299"/>
      <c r="RHX41" s="299"/>
      <c r="RHY41" s="299"/>
      <c r="RHZ41" s="299"/>
      <c r="RIA41" s="299"/>
      <c r="RIB41" s="299"/>
      <c r="RIC41" s="299"/>
      <c r="RID41" s="299"/>
      <c r="RIE41" s="299"/>
      <c r="RIF41" s="299"/>
      <c r="RIG41" s="299"/>
      <c r="RIH41" s="299"/>
      <c r="RII41" s="299"/>
      <c r="RIJ41" s="299"/>
      <c r="RIK41" s="299"/>
      <c r="RIL41" s="299"/>
      <c r="RIM41" s="299"/>
      <c r="RIN41" s="299"/>
      <c r="RIO41" s="299"/>
      <c r="RIP41" s="299"/>
      <c r="RIQ41" s="299"/>
      <c r="RIR41" s="299"/>
      <c r="RIS41" s="299"/>
      <c r="RIT41" s="299"/>
      <c r="RIU41" s="299"/>
      <c r="RIV41" s="299"/>
      <c r="RIW41" s="299"/>
      <c r="RIX41" s="299"/>
      <c r="RIY41" s="299"/>
      <c r="RIZ41" s="299"/>
      <c r="RJA41" s="299"/>
      <c r="RJB41" s="299"/>
      <c r="RJC41" s="299"/>
      <c r="RJD41" s="299"/>
      <c r="RJE41" s="299"/>
      <c r="RJF41" s="299"/>
      <c r="RJG41" s="299"/>
      <c r="RJH41" s="299"/>
      <c r="RJI41" s="299"/>
      <c r="RJJ41" s="299"/>
      <c r="RJK41" s="299"/>
      <c r="RJL41" s="299"/>
      <c r="RJM41" s="299"/>
      <c r="RJN41" s="299"/>
      <c r="RJO41" s="299"/>
      <c r="RJP41" s="299"/>
      <c r="RJQ41" s="299"/>
      <c r="RJR41" s="299"/>
      <c r="RJS41" s="299"/>
      <c r="RJT41" s="299"/>
      <c r="RJU41" s="299"/>
      <c r="RJV41" s="299"/>
      <c r="RJW41" s="299"/>
      <c r="RJX41" s="299"/>
      <c r="RJY41" s="299"/>
      <c r="RJZ41" s="299"/>
      <c r="RKA41" s="299"/>
      <c r="RKB41" s="299"/>
      <c r="RKC41" s="299"/>
      <c r="RKD41" s="299"/>
      <c r="RKE41" s="299"/>
      <c r="RKF41" s="299"/>
      <c r="RKG41" s="299"/>
      <c r="RKH41" s="299"/>
      <c r="RKI41" s="299"/>
      <c r="RKJ41" s="299"/>
      <c r="RKK41" s="299"/>
      <c r="RKL41" s="299"/>
      <c r="RKM41" s="299"/>
      <c r="RKN41" s="299"/>
      <c r="RKO41" s="299"/>
      <c r="RKP41" s="299"/>
      <c r="RKQ41" s="299"/>
      <c r="RKR41" s="299"/>
      <c r="RKS41" s="299"/>
      <c r="RKT41" s="299"/>
      <c r="RKU41" s="299"/>
      <c r="RKV41" s="299"/>
      <c r="RKW41" s="299"/>
      <c r="RKX41" s="299"/>
      <c r="RKY41" s="299"/>
      <c r="RKZ41" s="299"/>
      <c r="RLA41" s="299"/>
      <c r="RLB41" s="299"/>
      <c r="RLC41" s="299"/>
      <c r="RLD41" s="299"/>
      <c r="RLE41" s="299"/>
      <c r="RLF41" s="299"/>
      <c r="RLG41" s="299"/>
      <c r="RLH41" s="299"/>
      <c r="RLI41" s="299"/>
      <c r="RLJ41" s="299"/>
      <c r="RLK41" s="299"/>
      <c r="RLL41" s="299"/>
      <c r="RLM41" s="299"/>
      <c r="RLN41" s="299"/>
      <c r="RLO41" s="299"/>
      <c r="RLP41" s="299"/>
      <c r="RLQ41" s="299"/>
      <c r="RLR41" s="299"/>
      <c r="RLS41" s="299"/>
      <c r="RLT41" s="299"/>
      <c r="RLU41" s="299"/>
      <c r="RLV41" s="299"/>
      <c r="RLW41" s="299"/>
      <c r="RLX41" s="299"/>
      <c r="RLY41" s="299"/>
      <c r="RLZ41" s="299"/>
      <c r="RMA41" s="299"/>
      <c r="RMB41" s="299"/>
      <c r="RMC41" s="299"/>
      <c r="RMD41" s="299"/>
      <c r="RME41" s="299"/>
      <c r="RMF41" s="299"/>
      <c r="RMG41" s="299"/>
      <c r="RMH41" s="299"/>
      <c r="RMI41" s="299"/>
      <c r="RMJ41" s="299"/>
      <c r="RMK41" s="299"/>
      <c r="RML41" s="299"/>
      <c r="RMM41" s="299"/>
      <c r="RMN41" s="299"/>
      <c r="RMO41" s="299"/>
      <c r="RMP41" s="299"/>
      <c r="RMQ41" s="299"/>
      <c r="RMR41" s="299"/>
      <c r="RMS41" s="299"/>
      <c r="RMT41" s="299"/>
      <c r="RMU41" s="299"/>
      <c r="RMV41" s="299"/>
      <c r="RMW41" s="299"/>
      <c r="RMX41" s="299"/>
      <c r="RMY41" s="299"/>
      <c r="RMZ41" s="299"/>
      <c r="RNA41" s="299"/>
      <c r="RNB41" s="299"/>
      <c r="RNC41" s="299"/>
      <c r="RND41" s="299"/>
      <c r="RNE41" s="299"/>
      <c r="RNF41" s="299"/>
      <c r="RNG41" s="299"/>
      <c r="RNH41" s="299"/>
      <c r="RNI41" s="299"/>
      <c r="RNJ41" s="299"/>
      <c r="RNK41" s="299"/>
      <c r="RNL41" s="299"/>
      <c r="RNM41" s="299"/>
      <c r="RNN41" s="299"/>
      <c r="RNO41" s="299"/>
      <c r="RNP41" s="299"/>
      <c r="RNQ41" s="299"/>
      <c r="RNR41" s="299"/>
      <c r="RNS41" s="299"/>
      <c r="RNT41" s="299"/>
      <c r="RNU41" s="299"/>
      <c r="RNV41" s="299"/>
      <c r="RNW41" s="299"/>
      <c r="RNX41" s="299"/>
      <c r="RNY41" s="299"/>
      <c r="RNZ41" s="299"/>
      <c r="ROA41" s="299"/>
      <c r="ROB41" s="299"/>
      <c r="ROC41" s="299"/>
      <c r="ROD41" s="299"/>
      <c r="ROE41" s="299"/>
      <c r="ROF41" s="299"/>
      <c r="ROG41" s="299"/>
      <c r="ROH41" s="299"/>
      <c r="ROI41" s="299"/>
      <c r="ROJ41" s="299"/>
      <c r="ROK41" s="299"/>
      <c r="ROL41" s="299"/>
      <c r="ROM41" s="299"/>
      <c r="RON41" s="299"/>
      <c r="ROO41" s="299"/>
      <c r="ROP41" s="299"/>
      <c r="ROQ41" s="299"/>
      <c r="ROR41" s="299"/>
      <c r="ROS41" s="299"/>
      <c r="ROT41" s="299"/>
      <c r="ROU41" s="299"/>
      <c r="ROV41" s="299"/>
      <c r="ROW41" s="299"/>
      <c r="ROX41" s="299"/>
      <c r="ROY41" s="299"/>
      <c r="ROZ41" s="299"/>
      <c r="RPA41" s="299"/>
      <c r="RPB41" s="299"/>
      <c r="RPC41" s="299"/>
      <c r="RPD41" s="299"/>
      <c r="RPE41" s="299"/>
      <c r="RPF41" s="299"/>
      <c r="RPG41" s="299"/>
      <c r="RPH41" s="299"/>
      <c r="RPI41" s="299"/>
      <c r="RPJ41" s="299"/>
      <c r="RPK41" s="299"/>
      <c r="RPL41" s="299"/>
      <c r="RPM41" s="299"/>
      <c r="RPN41" s="299"/>
      <c r="RPO41" s="299"/>
      <c r="RPP41" s="299"/>
      <c r="RPQ41" s="299"/>
      <c r="RPR41" s="299"/>
      <c r="RPS41" s="299"/>
      <c r="RPT41" s="299"/>
      <c r="RPU41" s="299"/>
      <c r="RPV41" s="299"/>
      <c r="RPW41" s="299"/>
      <c r="RPX41" s="299"/>
      <c r="RPY41" s="299"/>
      <c r="RPZ41" s="299"/>
      <c r="RQA41" s="299"/>
      <c r="RQB41" s="299"/>
      <c r="RQC41" s="299"/>
      <c r="RQD41" s="299"/>
      <c r="RQE41" s="299"/>
      <c r="RQF41" s="299"/>
      <c r="RQG41" s="299"/>
      <c r="RQH41" s="299"/>
      <c r="RQI41" s="299"/>
      <c r="RQJ41" s="299"/>
      <c r="RQK41" s="299"/>
      <c r="RQL41" s="299"/>
      <c r="RQM41" s="299"/>
      <c r="RQN41" s="299"/>
      <c r="RQO41" s="299"/>
      <c r="RQP41" s="299"/>
      <c r="RQQ41" s="299"/>
      <c r="RQR41" s="299"/>
      <c r="RQS41" s="299"/>
      <c r="RQT41" s="299"/>
      <c r="RQU41" s="299"/>
      <c r="RQV41" s="299"/>
      <c r="RQW41" s="299"/>
      <c r="RQX41" s="299"/>
      <c r="RQY41" s="299"/>
      <c r="RQZ41" s="299"/>
      <c r="RRA41" s="299"/>
      <c r="RRB41" s="299"/>
      <c r="RRC41" s="299"/>
      <c r="RRD41" s="299"/>
      <c r="RRE41" s="299"/>
      <c r="RRF41" s="299"/>
      <c r="RRG41" s="299"/>
      <c r="RRH41" s="299"/>
      <c r="RRI41" s="299"/>
      <c r="RRJ41" s="299"/>
      <c r="RRK41" s="299"/>
      <c r="RRL41" s="299"/>
      <c r="RRM41" s="299"/>
      <c r="RRN41" s="299"/>
      <c r="RRO41" s="299"/>
      <c r="RRP41" s="299"/>
      <c r="RRQ41" s="299"/>
      <c r="RRR41" s="299"/>
      <c r="RRS41" s="299"/>
      <c r="RRT41" s="299"/>
      <c r="RRU41" s="299"/>
      <c r="RRV41" s="299"/>
      <c r="RRW41" s="299"/>
      <c r="RRX41" s="299"/>
      <c r="RRY41" s="299"/>
      <c r="RRZ41" s="299"/>
      <c r="RSA41" s="299"/>
      <c r="RSB41" s="299"/>
      <c r="RSC41" s="299"/>
      <c r="RSD41" s="299"/>
      <c r="RSE41" s="299"/>
      <c r="RSF41" s="299"/>
      <c r="RSG41" s="299"/>
      <c r="RSH41" s="299"/>
      <c r="RSI41" s="299"/>
      <c r="RSJ41" s="299"/>
      <c r="RSK41" s="299"/>
      <c r="RSL41" s="299"/>
      <c r="RSM41" s="299"/>
      <c r="RSN41" s="299"/>
      <c r="RSO41" s="299"/>
      <c r="RSP41" s="299"/>
      <c r="RSQ41" s="299"/>
      <c r="RSR41" s="299"/>
      <c r="RSS41" s="299"/>
      <c r="RST41" s="299"/>
      <c r="RSU41" s="299"/>
      <c r="RSV41" s="299"/>
      <c r="RSW41" s="299"/>
      <c r="RSX41" s="299"/>
      <c r="RSY41" s="299"/>
      <c r="RSZ41" s="299"/>
      <c r="RTA41" s="299"/>
      <c r="RTB41" s="299"/>
      <c r="RTC41" s="299"/>
      <c r="RTD41" s="299"/>
      <c r="RTE41" s="299"/>
      <c r="RTF41" s="299"/>
      <c r="RTG41" s="299"/>
      <c r="RTH41" s="299"/>
      <c r="RTI41" s="299"/>
      <c r="RTJ41" s="299"/>
      <c r="RTK41" s="299"/>
      <c r="RTL41" s="299"/>
      <c r="RTM41" s="299"/>
      <c r="RTN41" s="299"/>
      <c r="RTO41" s="299"/>
      <c r="RTP41" s="299"/>
      <c r="RTQ41" s="299"/>
      <c r="RTR41" s="299"/>
      <c r="RTS41" s="299"/>
      <c r="RTT41" s="299"/>
      <c r="RTU41" s="299"/>
      <c r="RTV41" s="299"/>
      <c r="RTW41" s="299"/>
      <c r="RTX41" s="299"/>
      <c r="RTY41" s="299"/>
      <c r="RTZ41" s="299"/>
      <c r="RUA41" s="299"/>
      <c r="RUB41" s="299"/>
      <c r="RUC41" s="299"/>
      <c r="RUD41" s="299"/>
      <c r="RUE41" s="299"/>
      <c r="RUF41" s="299"/>
      <c r="RUG41" s="299"/>
      <c r="RUH41" s="299"/>
      <c r="RUI41" s="299"/>
      <c r="RUJ41" s="299"/>
      <c r="RUK41" s="299"/>
      <c r="RUL41" s="299"/>
      <c r="RUM41" s="299"/>
      <c r="RUN41" s="299"/>
      <c r="RUO41" s="299"/>
      <c r="RUP41" s="299"/>
      <c r="RUQ41" s="299"/>
      <c r="RUR41" s="299"/>
      <c r="RUS41" s="299"/>
      <c r="RUT41" s="299"/>
      <c r="RUU41" s="299"/>
      <c r="RUV41" s="299"/>
      <c r="RUW41" s="299"/>
      <c r="RUX41" s="299"/>
      <c r="RUY41" s="299"/>
      <c r="RUZ41" s="299"/>
      <c r="RVA41" s="299"/>
      <c r="RVB41" s="299"/>
      <c r="RVC41" s="299"/>
      <c r="RVD41" s="299"/>
      <c r="RVE41" s="299"/>
      <c r="RVF41" s="299"/>
      <c r="RVG41" s="299"/>
      <c r="RVH41" s="299"/>
      <c r="RVI41" s="299"/>
      <c r="RVJ41" s="299"/>
      <c r="RVK41" s="299"/>
      <c r="RVL41" s="299"/>
      <c r="RVM41" s="299"/>
      <c r="RVN41" s="299"/>
      <c r="RVO41" s="299"/>
      <c r="RVP41" s="299"/>
      <c r="RVQ41" s="299"/>
      <c r="RVR41" s="299"/>
      <c r="RVS41" s="299"/>
      <c r="RVT41" s="299"/>
      <c r="RVU41" s="299"/>
      <c r="RVV41" s="299"/>
      <c r="RVW41" s="299"/>
      <c r="RVX41" s="299"/>
      <c r="RVY41" s="299"/>
      <c r="RVZ41" s="299"/>
      <c r="RWA41" s="299"/>
      <c r="RWB41" s="299"/>
      <c r="RWC41" s="299"/>
      <c r="RWD41" s="299"/>
      <c r="RWE41" s="299"/>
      <c r="RWF41" s="299"/>
      <c r="RWG41" s="299"/>
      <c r="RWH41" s="299"/>
      <c r="RWI41" s="299"/>
      <c r="RWJ41" s="299"/>
      <c r="RWK41" s="299"/>
      <c r="RWL41" s="299"/>
      <c r="RWM41" s="299"/>
      <c r="RWN41" s="299"/>
      <c r="RWO41" s="299"/>
      <c r="RWP41" s="299"/>
      <c r="RWQ41" s="299"/>
      <c r="RWR41" s="299"/>
      <c r="RWS41" s="299"/>
      <c r="RWT41" s="299"/>
      <c r="RWU41" s="299"/>
      <c r="RWV41" s="299"/>
      <c r="RWW41" s="299"/>
      <c r="RWX41" s="299"/>
      <c r="RWY41" s="299"/>
      <c r="RWZ41" s="299"/>
      <c r="RXA41" s="299"/>
      <c r="RXB41" s="299"/>
      <c r="RXC41" s="299"/>
      <c r="RXD41" s="299"/>
      <c r="RXE41" s="299"/>
      <c r="RXF41" s="299"/>
      <c r="RXG41" s="299"/>
      <c r="RXH41" s="299"/>
      <c r="RXI41" s="299"/>
      <c r="RXJ41" s="299"/>
      <c r="RXK41" s="299"/>
      <c r="RXL41" s="299"/>
      <c r="RXM41" s="299"/>
      <c r="RXN41" s="299"/>
      <c r="RXO41" s="299"/>
      <c r="RXP41" s="299"/>
      <c r="RXQ41" s="299"/>
      <c r="RXR41" s="299"/>
      <c r="RXS41" s="299"/>
      <c r="RXT41" s="299"/>
      <c r="RXU41" s="299"/>
      <c r="RXV41" s="299"/>
      <c r="RXW41" s="299"/>
      <c r="RXX41" s="299"/>
      <c r="RXY41" s="299"/>
      <c r="RXZ41" s="299"/>
      <c r="RYA41" s="299"/>
      <c r="RYB41" s="299"/>
      <c r="RYC41" s="299"/>
      <c r="RYD41" s="299"/>
      <c r="RYE41" s="299"/>
      <c r="RYF41" s="299"/>
      <c r="RYG41" s="299"/>
      <c r="RYH41" s="299"/>
      <c r="RYI41" s="299"/>
      <c r="RYJ41" s="299"/>
      <c r="RYK41" s="299"/>
      <c r="RYL41" s="299"/>
      <c r="RYM41" s="299"/>
      <c r="RYN41" s="299"/>
      <c r="RYO41" s="299"/>
      <c r="RYP41" s="299"/>
      <c r="RYQ41" s="299"/>
      <c r="RYR41" s="299"/>
      <c r="RYS41" s="299"/>
      <c r="RYT41" s="299"/>
      <c r="RYU41" s="299"/>
      <c r="RYV41" s="299"/>
      <c r="RYW41" s="299"/>
      <c r="RYX41" s="299"/>
      <c r="RYY41" s="299"/>
      <c r="RYZ41" s="299"/>
      <c r="RZA41" s="299"/>
      <c r="RZB41" s="299"/>
      <c r="RZC41" s="299"/>
      <c r="RZD41" s="299"/>
      <c r="RZE41" s="299"/>
      <c r="RZF41" s="299"/>
      <c r="RZG41" s="299"/>
      <c r="RZH41" s="299"/>
      <c r="RZI41" s="299"/>
      <c r="RZJ41" s="299"/>
      <c r="RZK41" s="299"/>
      <c r="RZL41" s="299"/>
      <c r="RZM41" s="299"/>
      <c r="RZN41" s="299"/>
      <c r="RZO41" s="299"/>
      <c r="RZP41" s="299"/>
      <c r="RZQ41" s="299"/>
      <c r="RZR41" s="299"/>
      <c r="RZS41" s="299"/>
      <c r="RZT41" s="299"/>
      <c r="RZU41" s="299"/>
      <c r="RZV41" s="299"/>
      <c r="RZW41" s="299"/>
      <c r="RZX41" s="299"/>
      <c r="RZY41" s="299"/>
      <c r="RZZ41" s="299"/>
      <c r="SAA41" s="299"/>
      <c r="SAB41" s="299"/>
      <c r="SAC41" s="299"/>
      <c r="SAD41" s="299"/>
      <c r="SAE41" s="299"/>
      <c r="SAF41" s="299"/>
      <c r="SAG41" s="299"/>
      <c r="SAH41" s="299"/>
      <c r="SAI41" s="299"/>
      <c r="SAJ41" s="299"/>
      <c r="SAK41" s="299"/>
      <c r="SAL41" s="299"/>
      <c r="SAM41" s="299"/>
      <c r="SAN41" s="299"/>
      <c r="SAO41" s="299"/>
      <c r="SAP41" s="299"/>
      <c r="SAQ41" s="299"/>
      <c r="SAR41" s="299"/>
      <c r="SAS41" s="299"/>
      <c r="SAT41" s="299"/>
      <c r="SAU41" s="299"/>
      <c r="SAV41" s="299"/>
      <c r="SAW41" s="299"/>
      <c r="SAX41" s="299"/>
      <c r="SAY41" s="299"/>
      <c r="SAZ41" s="299"/>
      <c r="SBA41" s="299"/>
      <c r="SBB41" s="299"/>
      <c r="SBC41" s="299"/>
      <c r="SBD41" s="299"/>
      <c r="SBE41" s="299"/>
      <c r="SBF41" s="299"/>
      <c r="SBG41" s="299"/>
      <c r="SBH41" s="299"/>
      <c r="SBI41" s="299"/>
      <c r="SBJ41" s="299"/>
      <c r="SBK41" s="299"/>
      <c r="SBL41" s="299"/>
      <c r="SBM41" s="299"/>
      <c r="SBN41" s="299"/>
      <c r="SBO41" s="299"/>
      <c r="SBP41" s="299"/>
      <c r="SBQ41" s="299"/>
      <c r="SBR41" s="299"/>
      <c r="SBS41" s="299"/>
      <c r="SBT41" s="299"/>
      <c r="SBU41" s="299"/>
      <c r="SBV41" s="299"/>
      <c r="SBW41" s="299"/>
      <c r="SBX41" s="299"/>
      <c r="SBY41" s="299"/>
      <c r="SBZ41" s="299"/>
      <c r="SCA41" s="299"/>
      <c r="SCB41" s="299"/>
      <c r="SCC41" s="299"/>
      <c r="SCD41" s="299"/>
      <c r="SCE41" s="299"/>
      <c r="SCF41" s="299"/>
      <c r="SCG41" s="299"/>
      <c r="SCH41" s="299"/>
      <c r="SCI41" s="299"/>
      <c r="SCJ41" s="299"/>
      <c r="SCK41" s="299"/>
      <c r="SCL41" s="299"/>
      <c r="SCM41" s="299"/>
      <c r="SCN41" s="299"/>
      <c r="SCO41" s="299"/>
      <c r="SCP41" s="299"/>
      <c r="SCQ41" s="299"/>
      <c r="SCR41" s="299"/>
      <c r="SCS41" s="299"/>
      <c r="SCT41" s="299"/>
      <c r="SCU41" s="299"/>
      <c r="SCV41" s="299"/>
      <c r="SCW41" s="299"/>
      <c r="SCX41" s="299"/>
      <c r="SCY41" s="299"/>
      <c r="SCZ41" s="299"/>
      <c r="SDA41" s="299"/>
      <c r="SDB41" s="299"/>
      <c r="SDC41" s="299"/>
      <c r="SDD41" s="299"/>
      <c r="SDE41" s="299"/>
      <c r="SDF41" s="299"/>
      <c r="SDG41" s="299"/>
      <c r="SDH41" s="299"/>
      <c r="SDI41" s="299"/>
      <c r="SDJ41" s="299"/>
      <c r="SDK41" s="299"/>
      <c r="SDL41" s="299"/>
      <c r="SDM41" s="299"/>
      <c r="SDN41" s="299"/>
      <c r="SDO41" s="299"/>
      <c r="SDP41" s="299"/>
      <c r="SDQ41" s="299"/>
      <c r="SDR41" s="299"/>
      <c r="SDS41" s="299"/>
      <c r="SDT41" s="299"/>
      <c r="SDU41" s="299"/>
      <c r="SDV41" s="299"/>
      <c r="SDW41" s="299"/>
      <c r="SDX41" s="299"/>
      <c r="SDY41" s="299"/>
      <c r="SDZ41" s="299"/>
      <c r="SEA41" s="299"/>
      <c r="SEB41" s="299"/>
      <c r="SEC41" s="299"/>
      <c r="SED41" s="299"/>
      <c r="SEE41" s="299"/>
      <c r="SEF41" s="299"/>
      <c r="SEG41" s="299"/>
      <c r="SEH41" s="299"/>
      <c r="SEI41" s="299"/>
      <c r="SEJ41" s="299"/>
      <c r="SEK41" s="299"/>
      <c r="SEL41" s="299"/>
      <c r="SEM41" s="299"/>
      <c r="SEN41" s="299"/>
      <c r="SEO41" s="299"/>
      <c r="SEP41" s="299"/>
      <c r="SEQ41" s="299"/>
      <c r="SER41" s="299"/>
      <c r="SES41" s="299"/>
      <c r="SET41" s="299"/>
      <c r="SEU41" s="299"/>
      <c r="SEV41" s="299"/>
      <c r="SEW41" s="299"/>
      <c r="SEX41" s="299"/>
      <c r="SEY41" s="299"/>
      <c r="SEZ41" s="299"/>
      <c r="SFA41" s="299"/>
      <c r="SFB41" s="299"/>
      <c r="SFC41" s="299"/>
      <c r="SFD41" s="299"/>
      <c r="SFE41" s="299"/>
      <c r="SFF41" s="299"/>
      <c r="SFG41" s="299"/>
      <c r="SFH41" s="299"/>
      <c r="SFI41" s="299"/>
      <c r="SFJ41" s="299"/>
      <c r="SFK41" s="299"/>
      <c r="SFL41" s="299"/>
      <c r="SFM41" s="299"/>
      <c r="SFN41" s="299"/>
      <c r="SFO41" s="299"/>
      <c r="SFP41" s="299"/>
      <c r="SFQ41" s="299"/>
      <c r="SFR41" s="299"/>
      <c r="SFS41" s="299"/>
      <c r="SFT41" s="299"/>
      <c r="SFU41" s="299"/>
      <c r="SFV41" s="299"/>
      <c r="SFW41" s="299"/>
      <c r="SFX41" s="299"/>
      <c r="SFY41" s="299"/>
      <c r="SFZ41" s="299"/>
      <c r="SGA41" s="299"/>
      <c r="SGB41" s="299"/>
      <c r="SGC41" s="299"/>
      <c r="SGD41" s="299"/>
      <c r="SGE41" s="299"/>
      <c r="SGF41" s="299"/>
      <c r="SGG41" s="299"/>
      <c r="SGH41" s="299"/>
      <c r="SGI41" s="299"/>
      <c r="SGJ41" s="299"/>
      <c r="SGK41" s="299"/>
      <c r="SGL41" s="299"/>
      <c r="SGM41" s="299"/>
      <c r="SGN41" s="299"/>
      <c r="SGO41" s="299"/>
      <c r="SGP41" s="299"/>
      <c r="SGQ41" s="299"/>
      <c r="SGR41" s="299"/>
      <c r="SGS41" s="299"/>
      <c r="SGT41" s="299"/>
      <c r="SGU41" s="299"/>
      <c r="SGV41" s="299"/>
      <c r="SGW41" s="299"/>
      <c r="SGX41" s="299"/>
      <c r="SGY41" s="299"/>
      <c r="SGZ41" s="299"/>
      <c r="SHA41" s="299"/>
      <c r="SHB41" s="299"/>
      <c r="SHC41" s="299"/>
      <c r="SHD41" s="299"/>
      <c r="SHE41" s="299"/>
      <c r="SHF41" s="299"/>
      <c r="SHG41" s="299"/>
      <c r="SHH41" s="299"/>
      <c r="SHI41" s="299"/>
      <c r="SHJ41" s="299"/>
      <c r="SHK41" s="299"/>
      <c r="SHL41" s="299"/>
      <c r="SHM41" s="299"/>
      <c r="SHN41" s="299"/>
      <c r="SHO41" s="299"/>
      <c r="SHP41" s="299"/>
      <c r="SHQ41" s="299"/>
      <c r="SHR41" s="299"/>
      <c r="SHS41" s="299"/>
      <c r="SHT41" s="299"/>
      <c r="SHU41" s="299"/>
      <c r="SHV41" s="299"/>
      <c r="SHW41" s="299"/>
      <c r="SHX41" s="299"/>
      <c r="SHY41" s="299"/>
      <c r="SHZ41" s="299"/>
      <c r="SIA41" s="299"/>
      <c r="SIB41" s="299"/>
      <c r="SIC41" s="299"/>
      <c r="SID41" s="299"/>
      <c r="SIE41" s="299"/>
      <c r="SIF41" s="299"/>
      <c r="SIG41" s="299"/>
      <c r="SIH41" s="299"/>
      <c r="SII41" s="299"/>
      <c r="SIJ41" s="299"/>
      <c r="SIK41" s="299"/>
      <c r="SIL41" s="299"/>
      <c r="SIM41" s="299"/>
      <c r="SIN41" s="299"/>
      <c r="SIO41" s="299"/>
      <c r="SIP41" s="299"/>
      <c r="SIQ41" s="299"/>
      <c r="SIR41" s="299"/>
      <c r="SIS41" s="299"/>
      <c r="SIT41" s="299"/>
      <c r="SIU41" s="299"/>
      <c r="SIV41" s="299"/>
      <c r="SIW41" s="299"/>
      <c r="SIX41" s="299"/>
      <c r="SIY41" s="299"/>
      <c r="SIZ41" s="299"/>
      <c r="SJA41" s="299"/>
      <c r="SJB41" s="299"/>
      <c r="SJC41" s="299"/>
      <c r="SJD41" s="299"/>
      <c r="SJE41" s="299"/>
      <c r="SJF41" s="299"/>
      <c r="SJG41" s="299"/>
      <c r="SJH41" s="299"/>
      <c r="SJI41" s="299"/>
      <c r="SJJ41" s="299"/>
      <c r="SJK41" s="299"/>
      <c r="SJL41" s="299"/>
      <c r="SJM41" s="299"/>
      <c r="SJN41" s="299"/>
      <c r="SJO41" s="299"/>
      <c r="SJP41" s="299"/>
      <c r="SJQ41" s="299"/>
      <c r="SJR41" s="299"/>
      <c r="SJS41" s="299"/>
      <c r="SJT41" s="299"/>
      <c r="SJU41" s="299"/>
      <c r="SJV41" s="299"/>
      <c r="SJW41" s="299"/>
      <c r="SJX41" s="299"/>
      <c r="SJY41" s="299"/>
      <c r="SJZ41" s="299"/>
      <c r="SKA41" s="299"/>
      <c r="SKB41" s="299"/>
      <c r="SKC41" s="299"/>
      <c r="SKD41" s="299"/>
      <c r="SKE41" s="299"/>
      <c r="SKF41" s="299"/>
      <c r="SKG41" s="299"/>
      <c r="SKH41" s="299"/>
      <c r="SKI41" s="299"/>
      <c r="SKJ41" s="299"/>
      <c r="SKK41" s="299"/>
      <c r="SKL41" s="299"/>
      <c r="SKM41" s="299"/>
      <c r="SKN41" s="299"/>
      <c r="SKO41" s="299"/>
      <c r="SKP41" s="299"/>
      <c r="SKQ41" s="299"/>
      <c r="SKR41" s="299"/>
      <c r="SKS41" s="299"/>
      <c r="SKT41" s="299"/>
      <c r="SKU41" s="299"/>
      <c r="SKV41" s="299"/>
      <c r="SKW41" s="299"/>
      <c r="SKX41" s="299"/>
      <c r="SKY41" s="299"/>
      <c r="SKZ41" s="299"/>
      <c r="SLA41" s="299"/>
      <c r="SLB41" s="299"/>
      <c r="SLC41" s="299"/>
      <c r="SLD41" s="299"/>
      <c r="SLE41" s="299"/>
      <c r="SLF41" s="299"/>
      <c r="SLG41" s="299"/>
      <c r="SLH41" s="299"/>
      <c r="SLI41" s="299"/>
      <c r="SLJ41" s="299"/>
      <c r="SLK41" s="299"/>
      <c r="SLL41" s="299"/>
      <c r="SLM41" s="299"/>
      <c r="SLN41" s="299"/>
      <c r="SLO41" s="299"/>
      <c r="SLP41" s="299"/>
      <c r="SLQ41" s="299"/>
      <c r="SLR41" s="299"/>
      <c r="SLS41" s="299"/>
      <c r="SLT41" s="299"/>
      <c r="SLU41" s="299"/>
      <c r="SLV41" s="299"/>
      <c r="SLW41" s="299"/>
      <c r="SLX41" s="299"/>
      <c r="SLY41" s="299"/>
      <c r="SLZ41" s="299"/>
      <c r="SMA41" s="299"/>
      <c r="SMB41" s="299"/>
      <c r="SMC41" s="299"/>
      <c r="SMD41" s="299"/>
      <c r="SME41" s="299"/>
      <c r="SMF41" s="299"/>
      <c r="SMG41" s="299"/>
      <c r="SMH41" s="299"/>
      <c r="SMI41" s="299"/>
      <c r="SMJ41" s="299"/>
      <c r="SMK41" s="299"/>
      <c r="SML41" s="299"/>
      <c r="SMM41" s="299"/>
      <c r="SMN41" s="299"/>
      <c r="SMO41" s="299"/>
      <c r="SMP41" s="299"/>
      <c r="SMQ41" s="299"/>
      <c r="SMR41" s="299"/>
      <c r="SMS41" s="299"/>
      <c r="SMT41" s="299"/>
      <c r="SMU41" s="299"/>
      <c r="SMV41" s="299"/>
      <c r="SMW41" s="299"/>
      <c r="SMX41" s="299"/>
      <c r="SMY41" s="299"/>
      <c r="SMZ41" s="299"/>
      <c r="SNA41" s="299"/>
      <c r="SNB41" s="299"/>
      <c r="SNC41" s="299"/>
      <c r="SND41" s="299"/>
      <c r="SNE41" s="299"/>
      <c r="SNF41" s="299"/>
      <c r="SNG41" s="299"/>
      <c r="SNH41" s="299"/>
      <c r="SNI41" s="299"/>
      <c r="SNJ41" s="299"/>
      <c r="SNK41" s="299"/>
      <c r="SNL41" s="299"/>
      <c r="SNM41" s="299"/>
      <c r="SNN41" s="299"/>
      <c r="SNO41" s="299"/>
      <c r="SNP41" s="299"/>
      <c r="SNQ41" s="299"/>
      <c r="SNR41" s="299"/>
      <c r="SNS41" s="299"/>
      <c r="SNT41" s="299"/>
      <c r="SNU41" s="299"/>
      <c r="SNV41" s="299"/>
      <c r="SNW41" s="299"/>
      <c r="SNX41" s="299"/>
      <c r="SNY41" s="299"/>
      <c r="SNZ41" s="299"/>
      <c r="SOA41" s="299"/>
      <c r="SOB41" s="299"/>
      <c r="SOC41" s="299"/>
      <c r="SOD41" s="299"/>
      <c r="SOE41" s="299"/>
      <c r="SOF41" s="299"/>
      <c r="SOG41" s="299"/>
      <c r="SOH41" s="299"/>
      <c r="SOI41" s="299"/>
      <c r="SOJ41" s="299"/>
      <c r="SOK41" s="299"/>
      <c r="SOL41" s="299"/>
      <c r="SOM41" s="299"/>
      <c r="SON41" s="299"/>
      <c r="SOO41" s="299"/>
      <c r="SOP41" s="299"/>
      <c r="SOQ41" s="299"/>
      <c r="SOR41" s="299"/>
      <c r="SOS41" s="299"/>
      <c r="SOT41" s="299"/>
      <c r="SOU41" s="299"/>
      <c r="SOV41" s="299"/>
      <c r="SOW41" s="299"/>
      <c r="SOX41" s="299"/>
      <c r="SOY41" s="299"/>
      <c r="SOZ41" s="299"/>
      <c r="SPA41" s="299"/>
      <c r="SPB41" s="299"/>
      <c r="SPC41" s="299"/>
      <c r="SPD41" s="299"/>
      <c r="SPE41" s="299"/>
      <c r="SPF41" s="299"/>
      <c r="SPG41" s="299"/>
      <c r="SPH41" s="299"/>
      <c r="SPI41" s="299"/>
      <c r="SPJ41" s="299"/>
      <c r="SPK41" s="299"/>
      <c r="SPL41" s="299"/>
      <c r="SPM41" s="299"/>
      <c r="SPN41" s="299"/>
      <c r="SPO41" s="299"/>
      <c r="SPP41" s="299"/>
      <c r="SPQ41" s="299"/>
      <c r="SPR41" s="299"/>
      <c r="SPS41" s="299"/>
      <c r="SPT41" s="299"/>
      <c r="SPU41" s="299"/>
      <c r="SPV41" s="299"/>
      <c r="SPW41" s="299"/>
      <c r="SPX41" s="299"/>
      <c r="SPY41" s="299"/>
      <c r="SPZ41" s="299"/>
      <c r="SQA41" s="299"/>
      <c r="SQB41" s="299"/>
      <c r="SQC41" s="299"/>
      <c r="SQD41" s="299"/>
      <c r="SQE41" s="299"/>
      <c r="SQF41" s="299"/>
      <c r="SQG41" s="299"/>
      <c r="SQH41" s="299"/>
      <c r="SQI41" s="299"/>
      <c r="SQJ41" s="299"/>
      <c r="SQK41" s="299"/>
      <c r="SQL41" s="299"/>
      <c r="SQM41" s="299"/>
      <c r="SQN41" s="299"/>
      <c r="SQO41" s="299"/>
      <c r="SQP41" s="299"/>
      <c r="SQQ41" s="299"/>
      <c r="SQR41" s="299"/>
      <c r="SQS41" s="299"/>
      <c r="SQT41" s="299"/>
      <c r="SQU41" s="299"/>
      <c r="SQV41" s="299"/>
      <c r="SQW41" s="299"/>
      <c r="SQX41" s="299"/>
      <c r="SQY41" s="299"/>
      <c r="SQZ41" s="299"/>
      <c r="SRA41" s="299"/>
      <c r="SRB41" s="299"/>
      <c r="SRC41" s="299"/>
      <c r="SRD41" s="299"/>
      <c r="SRE41" s="299"/>
      <c r="SRF41" s="299"/>
      <c r="SRG41" s="299"/>
      <c r="SRH41" s="299"/>
      <c r="SRI41" s="299"/>
      <c r="SRJ41" s="299"/>
      <c r="SRK41" s="299"/>
      <c r="SRL41" s="299"/>
      <c r="SRM41" s="299"/>
      <c r="SRN41" s="299"/>
      <c r="SRO41" s="299"/>
      <c r="SRP41" s="299"/>
      <c r="SRQ41" s="299"/>
      <c r="SRR41" s="299"/>
      <c r="SRS41" s="299"/>
      <c r="SRT41" s="299"/>
      <c r="SRU41" s="299"/>
      <c r="SRV41" s="299"/>
      <c r="SRW41" s="299"/>
      <c r="SRX41" s="299"/>
      <c r="SRY41" s="299"/>
      <c r="SRZ41" s="299"/>
      <c r="SSA41" s="299"/>
      <c r="SSB41" s="299"/>
      <c r="SSC41" s="299"/>
      <c r="SSD41" s="299"/>
      <c r="SSE41" s="299"/>
      <c r="SSF41" s="299"/>
      <c r="SSG41" s="299"/>
      <c r="SSH41" s="299"/>
      <c r="SSI41" s="299"/>
      <c r="SSJ41" s="299"/>
      <c r="SSK41" s="299"/>
      <c r="SSL41" s="299"/>
      <c r="SSM41" s="299"/>
      <c r="SSN41" s="299"/>
      <c r="SSO41" s="299"/>
      <c r="SSP41" s="299"/>
      <c r="SSQ41" s="299"/>
      <c r="SSR41" s="299"/>
      <c r="SSS41" s="299"/>
      <c r="SST41" s="299"/>
      <c r="SSU41" s="299"/>
      <c r="SSV41" s="299"/>
      <c r="SSW41" s="299"/>
      <c r="SSX41" s="299"/>
      <c r="SSY41" s="299"/>
      <c r="SSZ41" s="299"/>
      <c r="STA41" s="299"/>
      <c r="STB41" s="299"/>
      <c r="STC41" s="299"/>
      <c r="STD41" s="299"/>
      <c r="STE41" s="299"/>
      <c r="STF41" s="299"/>
      <c r="STG41" s="299"/>
      <c r="STH41" s="299"/>
      <c r="STI41" s="299"/>
      <c r="STJ41" s="299"/>
      <c r="STK41" s="299"/>
      <c r="STL41" s="299"/>
      <c r="STM41" s="299"/>
      <c r="STN41" s="299"/>
      <c r="STO41" s="299"/>
      <c r="STP41" s="299"/>
      <c r="STQ41" s="299"/>
      <c r="STR41" s="299"/>
      <c r="STS41" s="299"/>
      <c r="STT41" s="299"/>
      <c r="STU41" s="299"/>
      <c r="STV41" s="299"/>
      <c r="STW41" s="299"/>
      <c r="STX41" s="299"/>
      <c r="STY41" s="299"/>
      <c r="STZ41" s="299"/>
      <c r="SUA41" s="299"/>
      <c r="SUB41" s="299"/>
      <c r="SUC41" s="299"/>
      <c r="SUD41" s="299"/>
      <c r="SUE41" s="299"/>
      <c r="SUF41" s="299"/>
      <c r="SUG41" s="299"/>
      <c r="SUH41" s="299"/>
      <c r="SUI41" s="299"/>
      <c r="SUJ41" s="299"/>
      <c r="SUK41" s="299"/>
      <c r="SUL41" s="299"/>
      <c r="SUM41" s="299"/>
      <c r="SUN41" s="299"/>
      <c r="SUO41" s="299"/>
      <c r="SUP41" s="299"/>
      <c r="SUQ41" s="299"/>
      <c r="SUR41" s="299"/>
      <c r="SUS41" s="299"/>
      <c r="SUT41" s="299"/>
      <c r="SUU41" s="299"/>
      <c r="SUV41" s="299"/>
      <c r="SUW41" s="299"/>
      <c r="SUX41" s="299"/>
      <c r="SUY41" s="299"/>
      <c r="SUZ41" s="299"/>
      <c r="SVA41" s="299"/>
      <c r="SVB41" s="299"/>
      <c r="SVC41" s="299"/>
      <c r="SVD41" s="299"/>
      <c r="SVE41" s="299"/>
      <c r="SVF41" s="299"/>
      <c r="SVG41" s="299"/>
      <c r="SVH41" s="299"/>
      <c r="SVI41" s="299"/>
      <c r="SVJ41" s="299"/>
      <c r="SVK41" s="299"/>
      <c r="SVL41" s="299"/>
      <c r="SVM41" s="299"/>
      <c r="SVN41" s="299"/>
      <c r="SVO41" s="299"/>
      <c r="SVP41" s="299"/>
      <c r="SVQ41" s="299"/>
      <c r="SVR41" s="299"/>
      <c r="SVS41" s="299"/>
      <c r="SVT41" s="299"/>
      <c r="SVU41" s="299"/>
      <c r="SVV41" s="299"/>
      <c r="SVW41" s="299"/>
      <c r="SVX41" s="299"/>
      <c r="SVY41" s="299"/>
      <c r="SVZ41" s="299"/>
      <c r="SWA41" s="299"/>
      <c r="SWB41" s="299"/>
      <c r="SWC41" s="299"/>
      <c r="SWD41" s="299"/>
      <c r="SWE41" s="299"/>
      <c r="SWF41" s="299"/>
      <c r="SWG41" s="299"/>
      <c r="SWH41" s="299"/>
      <c r="SWI41" s="299"/>
      <c r="SWJ41" s="299"/>
      <c r="SWK41" s="299"/>
      <c r="SWL41" s="299"/>
      <c r="SWM41" s="299"/>
      <c r="SWN41" s="299"/>
      <c r="SWO41" s="299"/>
      <c r="SWP41" s="299"/>
      <c r="SWQ41" s="299"/>
      <c r="SWR41" s="299"/>
      <c r="SWS41" s="299"/>
      <c r="SWT41" s="299"/>
      <c r="SWU41" s="299"/>
      <c r="SWV41" s="299"/>
      <c r="SWW41" s="299"/>
      <c r="SWX41" s="299"/>
      <c r="SWY41" s="299"/>
      <c r="SWZ41" s="299"/>
      <c r="SXA41" s="299"/>
      <c r="SXB41" s="299"/>
      <c r="SXC41" s="299"/>
      <c r="SXD41" s="299"/>
      <c r="SXE41" s="299"/>
      <c r="SXF41" s="299"/>
      <c r="SXG41" s="299"/>
      <c r="SXH41" s="299"/>
      <c r="SXI41" s="299"/>
      <c r="SXJ41" s="299"/>
      <c r="SXK41" s="299"/>
      <c r="SXL41" s="299"/>
      <c r="SXM41" s="299"/>
      <c r="SXN41" s="299"/>
      <c r="SXO41" s="299"/>
      <c r="SXP41" s="299"/>
      <c r="SXQ41" s="299"/>
      <c r="SXR41" s="299"/>
      <c r="SXS41" s="299"/>
      <c r="SXT41" s="299"/>
      <c r="SXU41" s="299"/>
      <c r="SXV41" s="299"/>
      <c r="SXW41" s="299"/>
      <c r="SXX41" s="299"/>
      <c r="SXY41" s="299"/>
      <c r="SXZ41" s="299"/>
      <c r="SYA41" s="299"/>
      <c r="SYB41" s="299"/>
      <c r="SYC41" s="299"/>
      <c r="SYD41" s="299"/>
      <c r="SYE41" s="299"/>
      <c r="SYF41" s="299"/>
      <c r="SYG41" s="299"/>
      <c r="SYH41" s="299"/>
      <c r="SYI41" s="299"/>
      <c r="SYJ41" s="299"/>
      <c r="SYK41" s="299"/>
      <c r="SYL41" s="299"/>
      <c r="SYM41" s="299"/>
      <c r="SYN41" s="299"/>
      <c r="SYO41" s="299"/>
      <c r="SYP41" s="299"/>
      <c r="SYQ41" s="299"/>
      <c r="SYR41" s="299"/>
      <c r="SYS41" s="299"/>
      <c r="SYT41" s="299"/>
      <c r="SYU41" s="299"/>
      <c r="SYV41" s="299"/>
      <c r="SYW41" s="299"/>
      <c r="SYX41" s="299"/>
      <c r="SYY41" s="299"/>
      <c r="SYZ41" s="299"/>
      <c r="SZA41" s="299"/>
      <c r="SZB41" s="299"/>
      <c r="SZC41" s="299"/>
      <c r="SZD41" s="299"/>
      <c r="SZE41" s="299"/>
      <c r="SZF41" s="299"/>
      <c r="SZG41" s="299"/>
      <c r="SZH41" s="299"/>
      <c r="SZI41" s="299"/>
      <c r="SZJ41" s="299"/>
      <c r="SZK41" s="299"/>
      <c r="SZL41" s="299"/>
      <c r="SZM41" s="299"/>
      <c r="SZN41" s="299"/>
      <c r="SZO41" s="299"/>
      <c r="SZP41" s="299"/>
      <c r="SZQ41" s="299"/>
      <c r="SZR41" s="299"/>
      <c r="SZS41" s="299"/>
      <c r="SZT41" s="299"/>
      <c r="SZU41" s="299"/>
      <c r="SZV41" s="299"/>
      <c r="SZW41" s="299"/>
      <c r="SZX41" s="299"/>
      <c r="SZY41" s="299"/>
      <c r="SZZ41" s="299"/>
      <c r="TAA41" s="299"/>
      <c r="TAB41" s="299"/>
      <c r="TAC41" s="299"/>
      <c r="TAD41" s="299"/>
      <c r="TAE41" s="299"/>
      <c r="TAF41" s="299"/>
      <c r="TAG41" s="299"/>
      <c r="TAH41" s="299"/>
      <c r="TAI41" s="299"/>
      <c r="TAJ41" s="299"/>
      <c r="TAK41" s="299"/>
      <c r="TAL41" s="299"/>
      <c r="TAM41" s="299"/>
      <c r="TAN41" s="299"/>
      <c r="TAO41" s="299"/>
      <c r="TAP41" s="299"/>
      <c r="TAQ41" s="299"/>
      <c r="TAR41" s="299"/>
      <c r="TAS41" s="299"/>
      <c r="TAT41" s="299"/>
      <c r="TAU41" s="299"/>
      <c r="TAV41" s="299"/>
      <c r="TAW41" s="299"/>
      <c r="TAX41" s="299"/>
      <c r="TAY41" s="299"/>
      <c r="TAZ41" s="299"/>
      <c r="TBA41" s="299"/>
      <c r="TBB41" s="299"/>
      <c r="TBC41" s="299"/>
      <c r="TBD41" s="299"/>
      <c r="TBE41" s="299"/>
      <c r="TBF41" s="299"/>
      <c r="TBG41" s="299"/>
      <c r="TBH41" s="299"/>
      <c r="TBI41" s="299"/>
      <c r="TBJ41" s="299"/>
      <c r="TBK41" s="299"/>
      <c r="TBL41" s="299"/>
      <c r="TBM41" s="299"/>
      <c r="TBN41" s="299"/>
      <c r="TBO41" s="299"/>
      <c r="TBP41" s="299"/>
      <c r="TBQ41" s="299"/>
      <c r="TBR41" s="299"/>
      <c r="TBS41" s="299"/>
      <c r="TBT41" s="299"/>
      <c r="TBU41" s="299"/>
      <c r="TBV41" s="299"/>
      <c r="TBW41" s="299"/>
      <c r="TBX41" s="299"/>
      <c r="TBY41" s="299"/>
      <c r="TBZ41" s="299"/>
      <c r="TCA41" s="299"/>
      <c r="TCB41" s="299"/>
      <c r="TCC41" s="299"/>
      <c r="TCD41" s="299"/>
      <c r="TCE41" s="299"/>
      <c r="TCF41" s="299"/>
      <c r="TCG41" s="299"/>
      <c r="TCH41" s="299"/>
      <c r="TCI41" s="299"/>
      <c r="TCJ41" s="299"/>
      <c r="TCK41" s="299"/>
      <c r="TCL41" s="299"/>
      <c r="TCM41" s="299"/>
      <c r="TCN41" s="299"/>
      <c r="TCO41" s="299"/>
      <c r="TCP41" s="299"/>
      <c r="TCQ41" s="299"/>
      <c r="TCR41" s="299"/>
      <c r="TCS41" s="299"/>
      <c r="TCT41" s="299"/>
      <c r="TCU41" s="299"/>
      <c r="TCV41" s="299"/>
      <c r="TCW41" s="299"/>
      <c r="TCX41" s="299"/>
      <c r="TCY41" s="299"/>
      <c r="TCZ41" s="299"/>
      <c r="TDA41" s="299"/>
      <c r="TDB41" s="299"/>
      <c r="TDC41" s="299"/>
      <c r="TDD41" s="299"/>
      <c r="TDE41" s="299"/>
      <c r="TDF41" s="299"/>
      <c r="TDG41" s="299"/>
      <c r="TDH41" s="299"/>
      <c r="TDI41" s="299"/>
      <c r="TDJ41" s="299"/>
      <c r="TDK41" s="299"/>
      <c r="TDL41" s="299"/>
      <c r="TDM41" s="299"/>
      <c r="TDN41" s="299"/>
      <c r="TDO41" s="299"/>
      <c r="TDP41" s="299"/>
      <c r="TDQ41" s="299"/>
      <c r="TDR41" s="299"/>
      <c r="TDS41" s="299"/>
      <c r="TDT41" s="299"/>
      <c r="TDU41" s="299"/>
      <c r="TDV41" s="299"/>
      <c r="TDW41" s="299"/>
      <c r="TDX41" s="299"/>
      <c r="TDY41" s="299"/>
      <c r="TDZ41" s="299"/>
      <c r="TEA41" s="299"/>
      <c r="TEB41" s="299"/>
      <c r="TEC41" s="299"/>
      <c r="TED41" s="299"/>
      <c r="TEE41" s="299"/>
      <c r="TEF41" s="299"/>
      <c r="TEG41" s="299"/>
      <c r="TEH41" s="299"/>
      <c r="TEI41" s="299"/>
      <c r="TEJ41" s="299"/>
      <c r="TEK41" s="299"/>
      <c r="TEL41" s="299"/>
      <c r="TEM41" s="299"/>
      <c r="TEN41" s="299"/>
      <c r="TEO41" s="299"/>
      <c r="TEP41" s="299"/>
      <c r="TEQ41" s="299"/>
      <c r="TER41" s="299"/>
      <c r="TES41" s="299"/>
      <c r="TET41" s="299"/>
      <c r="TEU41" s="299"/>
      <c r="TEV41" s="299"/>
      <c r="TEW41" s="299"/>
      <c r="TEX41" s="299"/>
      <c r="TEY41" s="299"/>
      <c r="TEZ41" s="299"/>
      <c r="TFA41" s="299"/>
      <c r="TFB41" s="299"/>
      <c r="TFC41" s="299"/>
      <c r="TFD41" s="299"/>
      <c r="TFE41" s="299"/>
      <c r="TFF41" s="299"/>
      <c r="TFG41" s="299"/>
      <c r="TFH41" s="299"/>
      <c r="TFI41" s="299"/>
      <c r="TFJ41" s="299"/>
      <c r="TFK41" s="299"/>
      <c r="TFL41" s="299"/>
      <c r="TFM41" s="299"/>
      <c r="TFN41" s="299"/>
      <c r="TFO41" s="299"/>
      <c r="TFP41" s="299"/>
      <c r="TFQ41" s="299"/>
      <c r="TFR41" s="299"/>
      <c r="TFS41" s="299"/>
      <c r="TFT41" s="299"/>
      <c r="TFU41" s="299"/>
      <c r="TFV41" s="299"/>
      <c r="TFW41" s="299"/>
      <c r="TFX41" s="299"/>
      <c r="TFY41" s="299"/>
      <c r="TFZ41" s="299"/>
      <c r="TGA41" s="299"/>
      <c r="TGB41" s="299"/>
      <c r="TGC41" s="299"/>
      <c r="TGD41" s="299"/>
      <c r="TGE41" s="299"/>
      <c r="TGF41" s="299"/>
      <c r="TGG41" s="299"/>
      <c r="TGH41" s="299"/>
      <c r="TGI41" s="299"/>
      <c r="TGJ41" s="299"/>
      <c r="TGK41" s="299"/>
      <c r="TGL41" s="299"/>
      <c r="TGM41" s="299"/>
      <c r="TGN41" s="299"/>
      <c r="TGO41" s="299"/>
      <c r="TGP41" s="299"/>
      <c r="TGQ41" s="299"/>
      <c r="TGR41" s="299"/>
      <c r="TGS41" s="299"/>
      <c r="TGT41" s="299"/>
      <c r="TGU41" s="299"/>
      <c r="TGV41" s="299"/>
      <c r="TGW41" s="299"/>
      <c r="TGX41" s="299"/>
      <c r="TGY41" s="299"/>
      <c r="TGZ41" s="299"/>
      <c r="THA41" s="299"/>
      <c r="THB41" s="299"/>
      <c r="THC41" s="299"/>
      <c r="THD41" s="299"/>
      <c r="THE41" s="299"/>
      <c r="THF41" s="299"/>
      <c r="THG41" s="299"/>
      <c r="THH41" s="299"/>
      <c r="THI41" s="299"/>
      <c r="THJ41" s="299"/>
      <c r="THK41" s="299"/>
      <c r="THL41" s="299"/>
      <c r="THM41" s="299"/>
      <c r="THN41" s="299"/>
      <c r="THO41" s="299"/>
      <c r="THP41" s="299"/>
      <c r="THQ41" s="299"/>
      <c r="THR41" s="299"/>
      <c r="THS41" s="299"/>
      <c r="THT41" s="299"/>
      <c r="THU41" s="299"/>
      <c r="THV41" s="299"/>
      <c r="THW41" s="299"/>
      <c r="THX41" s="299"/>
      <c r="THY41" s="299"/>
      <c r="THZ41" s="299"/>
      <c r="TIA41" s="299"/>
      <c r="TIB41" s="299"/>
      <c r="TIC41" s="299"/>
      <c r="TID41" s="299"/>
      <c r="TIE41" s="299"/>
      <c r="TIF41" s="299"/>
      <c r="TIG41" s="299"/>
      <c r="TIH41" s="299"/>
      <c r="TII41" s="299"/>
      <c r="TIJ41" s="299"/>
      <c r="TIK41" s="299"/>
      <c r="TIL41" s="299"/>
      <c r="TIM41" s="299"/>
      <c r="TIN41" s="299"/>
      <c r="TIO41" s="299"/>
      <c r="TIP41" s="299"/>
      <c r="TIQ41" s="299"/>
      <c r="TIR41" s="299"/>
      <c r="TIS41" s="299"/>
      <c r="TIT41" s="299"/>
      <c r="TIU41" s="299"/>
      <c r="TIV41" s="299"/>
      <c r="TIW41" s="299"/>
      <c r="TIX41" s="299"/>
      <c r="TIY41" s="299"/>
      <c r="TIZ41" s="299"/>
      <c r="TJA41" s="299"/>
      <c r="TJB41" s="299"/>
      <c r="TJC41" s="299"/>
      <c r="TJD41" s="299"/>
      <c r="TJE41" s="299"/>
      <c r="TJF41" s="299"/>
      <c r="TJG41" s="299"/>
      <c r="TJH41" s="299"/>
      <c r="TJI41" s="299"/>
      <c r="TJJ41" s="299"/>
      <c r="TJK41" s="299"/>
      <c r="TJL41" s="299"/>
      <c r="TJM41" s="299"/>
      <c r="TJN41" s="299"/>
      <c r="TJO41" s="299"/>
      <c r="TJP41" s="299"/>
      <c r="TJQ41" s="299"/>
      <c r="TJR41" s="299"/>
      <c r="TJS41" s="299"/>
      <c r="TJT41" s="299"/>
      <c r="TJU41" s="299"/>
      <c r="TJV41" s="299"/>
      <c r="TJW41" s="299"/>
      <c r="TJX41" s="299"/>
      <c r="TJY41" s="299"/>
      <c r="TJZ41" s="299"/>
      <c r="TKA41" s="299"/>
      <c r="TKB41" s="299"/>
      <c r="TKC41" s="299"/>
      <c r="TKD41" s="299"/>
      <c r="TKE41" s="299"/>
      <c r="TKF41" s="299"/>
      <c r="TKG41" s="299"/>
      <c r="TKH41" s="299"/>
      <c r="TKI41" s="299"/>
      <c r="TKJ41" s="299"/>
      <c r="TKK41" s="299"/>
      <c r="TKL41" s="299"/>
      <c r="TKM41" s="299"/>
      <c r="TKN41" s="299"/>
      <c r="TKO41" s="299"/>
      <c r="TKP41" s="299"/>
      <c r="TKQ41" s="299"/>
      <c r="TKR41" s="299"/>
      <c r="TKS41" s="299"/>
      <c r="TKT41" s="299"/>
      <c r="TKU41" s="299"/>
      <c r="TKV41" s="299"/>
      <c r="TKW41" s="299"/>
      <c r="TKX41" s="299"/>
      <c r="TKY41" s="299"/>
      <c r="TKZ41" s="299"/>
      <c r="TLA41" s="299"/>
      <c r="TLB41" s="299"/>
      <c r="TLC41" s="299"/>
      <c r="TLD41" s="299"/>
      <c r="TLE41" s="299"/>
      <c r="TLF41" s="299"/>
      <c r="TLG41" s="299"/>
      <c r="TLH41" s="299"/>
      <c r="TLI41" s="299"/>
      <c r="TLJ41" s="299"/>
      <c r="TLK41" s="299"/>
      <c r="TLL41" s="299"/>
      <c r="TLM41" s="299"/>
      <c r="TLN41" s="299"/>
      <c r="TLO41" s="299"/>
      <c r="TLP41" s="299"/>
      <c r="TLQ41" s="299"/>
      <c r="TLR41" s="299"/>
      <c r="TLS41" s="299"/>
      <c r="TLT41" s="299"/>
      <c r="TLU41" s="299"/>
      <c r="TLV41" s="299"/>
      <c r="TLW41" s="299"/>
      <c r="TLX41" s="299"/>
      <c r="TLY41" s="299"/>
      <c r="TLZ41" s="299"/>
      <c r="TMA41" s="299"/>
      <c r="TMB41" s="299"/>
      <c r="TMC41" s="299"/>
      <c r="TMD41" s="299"/>
      <c r="TME41" s="299"/>
      <c r="TMF41" s="299"/>
      <c r="TMG41" s="299"/>
      <c r="TMH41" s="299"/>
      <c r="TMI41" s="299"/>
      <c r="TMJ41" s="299"/>
      <c r="TMK41" s="299"/>
      <c r="TML41" s="299"/>
      <c r="TMM41" s="299"/>
      <c r="TMN41" s="299"/>
      <c r="TMO41" s="299"/>
      <c r="TMP41" s="299"/>
      <c r="TMQ41" s="299"/>
      <c r="TMR41" s="299"/>
      <c r="TMS41" s="299"/>
      <c r="TMT41" s="299"/>
      <c r="TMU41" s="299"/>
      <c r="TMV41" s="299"/>
      <c r="TMW41" s="299"/>
      <c r="TMX41" s="299"/>
      <c r="TMY41" s="299"/>
      <c r="TMZ41" s="299"/>
      <c r="TNA41" s="299"/>
      <c r="TNB41" s="299"/>
      <c r="TNC41" s="299"/>
      <c r="TND41" s="299"/>
      <c r="TNE41" s="299"/>
      <c r="TNF41" s="299"/>
      <c r="TNG41" s="299"/>
      <c r="TNH41" s="299"/>
      <c r="TNI41" s="299"/>
      <c r="TNJ41" s="299"/>
      <c r="TNK41" s="299"/>
      <c r="TNL41" s="299"/>
      <c r="TNM41" s="299"/>
      <c r="TNN41" s="299"/>
      <c r="TNO41" s="299"/>
      <c r="TNP41" s="299"/>
      <c r="TNQ41" s="299"/>
      <c r="TNR41" s="299"/>
      <c r="TNS41" s="299"/>
      <c r="TNT41" s="299"/>
      <c r="TNU41" s="299"/>
      <c r="TNV41" s="299"/>
      <c r="TNW41" s="299"/>
      <c r="TNX41" s="299"/>
      <c r="TNY41" s="299"/>
      <c r="TNZ41" s="299"/>
      <c r="TOA41" s="299"/>
      <c r="TOB41" s="299"/>
      <c r="TOC41" s="299"/>
      <c r="TOD41" s="299"/>
      <c r="TOE41" s="299"/>
      <c r="TOF41" s="299"/>
      <c r="TOG41" s="299"/>
      <c r="TOH41" s="299"/>
      <c r="TOI41" s="299"/>
      <c r="TOJ41" s="299"/>
      <c r="TOK41" s="299"/>
      <c r="TOL41" s="299"/>
      <c r="TOM41" s="299"/>
      <c r="TON41" s="299"/>
      <c r="TOO41" s="299"/>
      <c r="TOP41" s="299"/>
      <c r="TOQ41" s="299"/>
      <c r="TOR41" s="299"/>
      <c r="TOS41" s="299"/>
      <c r="TOT41" s="299"/>
      <c r="TOU41" s="299"/>
      <c r="TOV41" s="299"/>
      <c r="TOW41" s="299"/>
      <c r="TOX41" s="299"/>
      <c r="TOY41" s="299"/>
      <c r="TOZ41" s="299"/>
      <c r="TPA41" s="299"/>
      <c r="TPB41" s="299"/>
      <c r="TPC41" s="299"/>
      <c r="TPD41" s="299"/>
      <c r="TPE41" s="299"/>
      <c r="TPF41" s="299"/>
      <c r="TPG41" s="299"/>
      <c r="TPH41" s="299"/>
      <c r="TPI41" s="299"/>
      <c r="TPJ41" s="299"/>
      <c r="TPK41" s="299"/>
      <c r="TPL41" s="299"/>
      <c r="TPM41" s="299"/>
      <c r="TPN41" s="299"/>
      <c r="TPO41" s="299"/>
      <c r="TPP41" s="299"/>
      <c r="TPQ41" s="299"/>
      <c r="TPR41" s="299"/>
      <c r="TPS41" s="299"/>
      <c r="TPT41" s="299"/>
      <c r="TPU41" s="299"/>
      <c r="TPV41" s="299"/>
      <c r="TPW41" s="299"/>
      <c r="TPX41" s="299"/>
      <c r="TPY41" s="299"/>
      <c r="TPZ41" s="299"/>
      <c r="TQA41" s="299"/>
      <c r="TQB41" s="299"/>
      <c r="TQC41" s="299"/>
      <c r="TQD41" s="299"/>
      <c r="TQE41" s="299"/>
      <c r="TQF41" s="299"/>
      <c r="TQG41" s="299"/>
      <c r="TQH41" s="299"/>
      <c r="TQI41" s="299"/>
      <c r="TQJ41" s="299"/>
      <c r="TQK41" s="299"/>
      <c r="TQL41" s="299"/>
      <c r="TQM41" s="299"/>
      <c r="TQN41" s="299"/>
      <c r="TQO41" s="299"/>
      <c r="TQP41" s="299"/>
      <c r="TQQ41" s="299"/>
      <c r="TQR41" s="299"/>
      <c r="TQS41" s="299"/>
      <c r="TQT41" s="299"/>
      <c r="TQU41" s="299"/>
      <c r="TQV41" s="299"/>
      <c r="TQW41" s="299"/>
      <c r="TQX41" s="299"/>
      <c r="TQY41" s="299"/>
      <c r="TQZ41" s="299"/>
      <c r="TRA41" s="299"/>
      <c r="TRB41" s="299"/>
      <c r="TRC41" s="299"/>
      <c r="TRD41" s="299"/>
      <c r="TRE41" s="299"/>
      <c r="TRF41" s="299"/>
      <c r="TRG41" s="299"/>
      <c r="TRH41" s="299"/>
      <c r="TRI41" s="299"/>
      <c r="TRJ41" s="299"/>
      <c r="TRK41" s="299"/>
      <c r="TRL41" s="299"/>
      <c r="TRM41" s="299"/>
      <c r="TRN41" s="299"/>
      <c r="TRO41" s="299"/>
      <c r="TRP41" s="299"/>
      <c r="TRQ41" s="299"/>
      <c r="TRR41" s="299"/>
      <c r="TRS41" s="299"/>
      <c r="TRT41" s="299"/>
      <c r="TRU41" s="299"/>
      <c r="TRV41" s="299"/>
      <c r="TRW41" s="299"/>
      <c r="TRX41" s="299"/>
      <c r="TRY41" s="299"/>
      <c r="TRZ41" s="299"/>
      <c r="TSA41" s="299"/>
      <c r="TSB41" s="299"/>
      <c r="TSC41" s="299"/>
      <c r="TSD41" s="299"/>
      <c r="TSE41" s="299"/>
      <c r="TSF41" s="299"/>
      <c r="TSG41" s="299"/>
      <c r="TSH41" s="299"/>
      <c r="TSI41" s="299"/>
      <c r="TSJ41" s="299"/>
      <c r="TSK41" s="299"/>
      <c r="TSL41" s="299"/>
      <c r="TSM41" s="299"/>
      <c r="TSN41" s="299"/>
      <c r="TSO41" s="299"/>
      <c r="TSP41" s="299"/>
      <c r="TSQ41" s="299"/>
      <c r="TSR41" s="299"/>
      <c r="TSS41" s="299"/>
      <c r="TST41" s="299"/>
      <c r="TSU41" s="299"/>
      <c r="TSV41" s="299"/>
      <c r="TSW41" s="299"/>
      <c r="TSX41" s="299"/>
      <c r="TSY41" s="299"/>
      <c r="TSZ41" s="299"/>
      <c r="TTA41" s="299"/>
      <c r="TTB41" s="299"/>
      <c r="TTC41" s="299"/>
      <c r="TTD41" s="299"/>
      <c r="TTE41" s="299"/>
      <c r="TTF41" s="299"/>
      <c r="TTG41" s="299"/>
      <c r="TTH41" s="299"/>
      <c r="TTI41" s="299"/>
      <c r="TTJ41" s="299"/>
      <c r="TTK41" s="299"/>
      <c r="TTL41" s="299"/>
      <c r="TTM41" s="299"/>
      <c r="TTN41" s="299"/>
      <c r="TTO41" s="299"/>
      <c r="TTP41" s="299"/>
      <c r="TTQ41" s="299"/>
      <c r="TTR41" s="299"/>
      <c r="TTS41" s="299"/>
      <c r="TTT41" s="299"/>
      <c r="TTU41" s="299"/>
      <c r="TTV41" s="299"/>
      <c r="TTW41" s="299"/>
      <c r="TTX41" s="299"/>
      <c r="TTY41" s="299"/>
      <c r="TTZ41" s="299"/>
      <c r="TUA41" s="299"/>
      <c r="TUB41" s="299"/>
      <c r="TUC41" s="299"/>
      <c r="TUD41" s="299"/>
      <c r="TUE41" s="299"/>
      <c r="TUF41" s="299"/>
      <c r="TUG41" s="299"/>
      <c r="TUH41" s="299"/>
      <c r="TUI41" s="299"/>
      <c r="TUJ41" s="299"/>
      <c r="TUK41" s="299"/>
      <c r="TUL41" s="299"/>
      <c r="TUM41" s="299"/>
      <c r="TUN41" s="299"/>
      <c r="TUO41" s="299"/>
      <c r="TUP41" s="299"/>
      <c r="TUQ41" s="299"/>
      <c r="TUR41" s="299"/>
      <c r="TUS41" s="299"/>
      <c r="TUT41" s="299"/>
      <c r="TUU41" s="299"/>
      <c r="TUV41" s="299"/>
      <c r="TUW41" s="299"/>
      <c r="TUX41" s="299"/>
      <c r="TUY41" s="299"/>
      <c r="TUZ41" s="299"/>
      <c r="TVA41" s="299"/>
      <c r="TVB41" s="299"/>
      <c r="TVC41" s="299"/>
      <c r="TVD41" s="299"/>
      <c r="TVE41" s="299"/>
      <c r="TVF41" s="299"/>
      <c r="TVG41" s="299"/>
      <c r="TVH41" s="299"/>
      <c r="TVI41" s="299"/>
      <c r="TVJ41" s="299"/>
      <c r="TVK41" s="299"/>
      <c r="TVL41" s="299"/>
      <c r="TVM41" s="299"/>
      <c r="TVN41" s="299"/>
      <c r="TVO41" s="299"/>
      <c r="TVP41" s="299"/>
      <c r="TVQ41" s="299"/>
      <c r="TVR41" s="299"/>
      <c r="TVS41" s="299"/>
      <c r="TVT41" s="299"/>
      <c r="TVU41" s="299"/>
      <c r="TVV41" s="299"/>
      <c r="TVW41" s="299"/>
      <c r="TVX41" s="299"/>
      <c r="TVY41" s="299"/>
      <c r="TVZ41" s="299"/>
      <c r="TWA41" s="299"/>
      <c r="TWB41" s="299"/>
      <c r="TWC41" s="299"/>
      <c r="TWD41" s="299"/>
      <c r="TWE41" s="299"/>
      <c r="TWF41" s="299"/>
      <c r="TWG41" s="299"/>
      <c r="TWH41" s="299"/>
      <c r="TWI41" s="299"/>
      <c r="TWJ41" s="299"/>
      <c r="TWK41" s="299"/>
      <c r="TWL41" s="299"/>
      <c r="TWM41" s="299"/>
      <c r="TWN41" s="299"/>
      <c r="TWO41" s="299"/>
      <c r="TWP41" s="299"/>
      <c r="TWQ41" s="299"/>
      <c r="TWR41" s="299"/>
      <c r="TWS41" s="299"/>
      <c r="TWT41" s="299"/>
      <c r="TWU41" s="299"/>
      <c r="TWV41" s="299"/>
      <c r="TWW41" s="299"/>
      <c r="TWX41" s="299"/>
      <c r="TWY41" s="299"/>
      <c r="TWZ41" s="299"/>
      <c r="TXA41" s="299"/>
      <c r="TXB41" s="299"/>
      <c r="TXC41" s="299"/>
      <c r="TXD41" s="299"/>
      <c r="TXE41" s="299"/>
      <c r="TXF41" s="299"/>
      <c r="TXG41" s="299"/>
      <c r="TXH41" s="299"/>
      <c r="TXI41" s="299"/>
      <c r="TXJ41" s="299"/>
      <c r="TXK41" s="299"/>
      <c r="TXL41" s="299"/>
      <c r="TXM41" s="299"/>
      <c r="TXN41" s="299"/>
      <c r="TXO41" s="299"/>
      <c r="TXP41" s="299"/>
      <c r="TXQ41" s="299"/>
      <c r="TXR41" s="299"/>
      <c r="TXS41" s="299"/>
      <c r="TXT41" s="299"/>
      <c r="TXU41" s="299"/>
      <c r="TXV41" s="299"/>
      <c r="TXW41" s="299"/>
      <c r="TXX41" s="299"/>
      <c r="TXY41" s="299"/>
      <c r="TXZ41" s="299"/>
      <c r="TYA41" s="299"/>
      <c r="TYB41" s="299"/>
      <c r="TYC41" s="299"/>
      <c r="TYD41" s="299"/>
      <c r="TYE41" s="299"/>
      <c r="TYF41" s="299"/>
      <c r="TYG41" s="299"/>
      <c r="TYH41" s="299"/>
      <c r="TYI41" s="299"/>
      <c r="TYJ41" s="299"/>
      <c r="TYK41" s="299"/>
      <c r="TYL41" s="299"/>
      <c r="TYM41" s="299"/>
      <c r="TYN41" s="299"/>
      <c r="TYO41" s="299"/>
      <c r="TYP41" s="299"/>
      <c r="TYQ41" s="299"/>
      <c r="TYR41" s="299"/>
      <c r="TYS41" s="299"/>
      <c r="TYT41" s="299"/>
      <c r="TYU41" s="299"/>
      <c r="TYV41" s="299"/>
      <c r="TYW41" s="299"/>
      <c r="TYX41" s="299"/>
      <c r="TYY41" s="299"/>
      <c r="TYZ41" s="299"/>
      <c r="TZA41" s="299"/>
      <c r="TZB41" s="299"/>
      <c r="TZC41" s="299"/>
      <c r="TZD41" s="299"/>
      <c r="TZE41" s="299"/>
      <c r="TZF41" s="299"/>
      <c r="TZG41" s="299"/>
      <c r="TZH41" s="299"/>
      <c r="TZI41" s="299"/>
      <c r="TZJ41" s="299"/>
      <c r="TZK41" s="299"/>
      <c r="TZL41" s="299"/>
      <c r="TZM41" s="299"/>
      <c r="TZN41" s="299"/>
      <c r="TZO41" s="299"/>
      <c r="TZP41" s="299"/>
      <c r="TZQ41" s="299"/>
      <c r="TZR41" s="299"/>
      <c r="TZS41" s="299"/>
      <c r="TZT41" s="299"/>
      <c r="TZU41" s="299"/>
      <c r="TZV41" s="299"/>
      <c r="TZW41" s="299"/>
      <c r="TZX41" s="299"/>
      <c r="TZY41" s="299"/>
      <c r="TZZ41" s="299"/>
      <c r="UAA41" s="299"/>
      <c r="UAB41" s="299"/>
      <c r="UAC41" s="299"/>
      <c r="UAD41" s="299"/>
      <c r="UAE41" s="299"/>
      <c r="UAF41" s="299"/>
      <c r="UAG41" s="299"/>
      <c r="UAH41" s="299"/>
      <c r="UAI41" s="299"/>
      <c r="UAJ41" s="299"/>
      <c r="UAK41" s="299"/>
      <c r="UAL41" s="299"/>
      <c r="UAM41" s="299"/>
      <c r="UAN41" s="299"/>
      <c r="UAO41" s="299"/>
      <c r="UAP41" s="299"/>
      <c r="UAQ41" s="299"/>
      <c r="UAR41" s="299"/>
      <c r="UAS41" s="299"/>
      <c r="UAT41" s="299"/>
      <c r="UAU41" s="299"/>
      <c r="UAV41" s="299"/>
      <c r="UAW41" s="299"/>
      <c r="UAX41" s="299"/>
      <c r="UAY41" s="299"/>
      <c r="UAZ41" s="299"/>
      <c r="UBA41" s="299"/>
      <c r="UBB41" s="299"/>
      <c r="UBC41" s="299"/>
      <c r="UBD41" s="299"/>
      <c r="UBE41" s="299"/>
      <c r="UBF41" s="299"/>
      <c r="UBG41" s="299"/>
      <c r="UBH41" s="299"/>
      <c r="UBI41" s="299"/>
      <c r="UBJ41" s="299"/>
      <c r="UBK41" s="299"/>
      <c r="UBL41" s="299"/>
      <c r="UBM41" s="299"/>
      <c r="UBN41" s="299"/>
      <c r="UBO41" s="299"/>
      <c r="UBP41" s="299"/>
      <c r="UBQ41" s="299"/>
      <c r="UBR41" s="299"/>
      <c r="UBS41" s="299"/>
      <c r="UBT41" s="299"/>
      <c r="UBU41" s="299"/>
      <c r="UBV41" s="299"/>
      <c r="UBW41" s="299"/>
      <c r="UBX41" s="299"/>
      <c r="UBY41" s="299"/>
      <c r="UBZ41" s="299"/>
      <c r="UCA41" s="299"/>
      <c r="UCB41" s="299"/>
      <c r="UCC41" s="299"/>
      <c r="UCD41" s="299"/>
      <c r="UCE41" s="299"/>
      <c r="UCF41" s="299"/>
      <c r="UCG41" s="299"/>
      <c r="UCH41" s="299"/>
      <c r="UCI41" s="299"/>
      <c r="UCJ41" s="299"/>
      <c r="UCK41" s="299"/>
      <c r="UCL41" s="299"/>
      <c r="UCM41" s="299"/>
      <c r="UCN41" s="299"/>
      <c r="UCO41" s="299"/>
      <c r="UCP41" s="299"/>
      <c r="UCQ41" s="299"/>
      <c r="UCR41" s="299"/>
      <c r="UCS41" s="299"/>
      <c r="UCT41" s="299"/>
      <c r="UCU41" s="299"/>
      <c r="UCV41" s="299"/>
      <c r="UCW41" s="299"/>
      <c r="UCX41" s="299"/>
      <c r="UCY41" s="299"/>
      <c r="UCZ41" s="299"/>
      <c r="UDA41" s="299"/>
      <c r="UDB41" s="299"/>
      <c r="UDC41" s="299"/>
      <c r="UDD41" s="299"/>
      <c r="UDE41" s="299"/>
      <c r="UDF41" s="299"/>
      <c r="UDG41" s="299"/>
      <c r="UDH41" s="299"/>
      <c r="UDI41" s="299"/>
      <c r="UDJ41" s="299"/>
      <c r="UDK41" s="299"/>
      <c r="UDL41" s="299"/>
      <c r="UDM41" s="299"/>
      <c r="UDN41" s="299"/>
      <c r="UDO41" s="299"/>
      <c r="UDP41" s="299"/>
      <c r="UDQ41" s="299"/>
      <c r="UDR41" s="299"/>
      <c r="UDS41" s="299"/>
      <c r="UDT41" s="299"/>
      <c r="UDU41" s="299"/>
      <c r="UDV41" s="299"/>
      <c r="UDW41" s="299"/>
      <c r="UDX41" s="299"/>
      <c r="UDY41" s="299"/>
      <c r="UDZ41" s="299"/>
      <c r="UEA41" s="299"/>
      <c r="UEB41" s="299"/>
      <c r="UEC41" s="299"/>
      <c r="UED41" s="299"/>
      <c r="UEE41" s="299"/>
      <c r="UEF41" s="299"/>
      <c r="UEG41" s="299"/>
      <c r="UEH41" s="299"/>
      <c r="UEI41" s="299"/>
      <c r="UEJ41" s="299"/>
      <c r="UEK41" s="299"/>
      <c r="UEL41" s="299"/>
      <c r="UEM41" s="299"/>
      <c r="UEN41" s="299"/>
      <c r="UEO41" s="299"/>
      <c r="UEP41" s="299"/>
      <c r="UEQ41" s="299"/>
      <c r="UER41" s="299"/>
      <c r="UES41" s="299"/>
      <c r="UET41" s="299"/>
      <c r="UEU41" s="299"/>
      <c r="UEV41" s="299"/>
      <c r="UEW41" s="299"/>
      <c r="UEX41" s="299"/>
      <c r="UEY41" s="299"/>
      <c r="UEZ41" s="299"/>
      <c r="UFA41" s="299"/>
      <c r="UFB41" s="299"/>
      <c r="UFC41" s="299"/>
      <c r="UFD41" s="299"/>
      <c r="UFE41" s="299"/>
      <c r="UFF41" s="299"/>
      <c r="UFG41" s="299"/>
      <c r="UFH41" s="299"/>
      <c r="UFI41" s="299"/>
      <c r="UFJ41" s="299"/>
      <c r="UFK41" s="299"/>
      <c r="UFL41" s="299"/>
      <c r="UFM41" s="299"/>
      <c r="UFN41" s="299"/>
      <c r="UFO41" s="299"/>
      <c r="UFP41" s="299"/>
      <c r="UFQ41" s="299"/>
      <c r="UFR41" s="299"/>
      <c r="UFS41" s="299"/>
      <c r="UFT41" s="299"/>
      <c r="UFU41" s="299"/>
      <c r="UFV41" s="299"/>
      <c r="UFW41" s="299"/>
      <c r="UFX41" s="299"/>
      <c r="UFY41" s="299"/>
      <c r="UFZ41" s="299"/>
      <c r="UGA41" s="299"/>
      <c r="UGB41" s="299"/>
      <c r="UGC41" s="299"/>
      <c r="UGD41" s="299"/>
      <c r="UGE41" s="299"/>
      <c r="UGF41" s="299"/>
      <c r="UGG41" s="299"/>
      <c r="UGH41" s="299"/>
      <c r="UGI41" s="299"/>
      <c r="UGJ41" s="299"/>
      <c r="UGK41" s="299"/>
      <c r="UGL41" s="299"/>
      <c r="UGM41" s="299"/>
      <c r="UGN41" s="299"/>
      <c r="UGO41" s="299"/>
      <c r="UGP41" s="299"/>
      <c r="UGQ41" s="299"/>
      <c r="UGR41" s="299"/>
      <c r="UGS41" s="299"/>
      <c r="UGT41" s="299"/>
      <c r="UGU41" s="299"/>
      <c r="UGV41" s="299"/>
      <c r="UGW41" s="299"/>
      <c r="UGX41" s="299"/>
      <c r="UGY41" s="299"/>
      <c r="UGZ41" s="299"/>
      <c r="UHA41" s="299"/>
      <c r="UHB41" s="299"/>
      <c r="UHC41" s="299"/>
      <c r="UHD41" s="299"/>
      <c r="UHE41" s="299"/>
      <c r="UHF41" s="299"/>
      <c r="UHG41" s="299"/>
      <c r="UHH41" s="299"/>
      <c r="UHI41" s="299"/>
      <c r="UHJ41" s="299"/>
      <c r="UHK41" s="299"/>
      <c r="UHL41" s="299"/>
      <c r="UHM41" s="299"/>
      <c r="UHN41" s="299"/>
      <c r="UHO41" s="299"/>
      <c r="UHP41" s="299"/>
      <c r="UHQ41" s="299"/>
      <c r="UHR41" s="299"/>
      <c r="UHS41" s="299"/>
      <c r="UHT41" s="299"/>
      <c r="UHU41" s="299"/>
      <c r="UHV41" s="299"/>
      <c r="UHW41" s="299"/>
      <c r="UHX41" s="299"/>
      <c r="UHY41" s="299"/>
      <c r="UHZ41" s="299"/>
      <c r="UIA41" s="299"/>
      <c r="UIB41" s="299"/>
      <c r="UIC41" s="299"/>
      <c r="UID41" s="299"/>
      <c r="UIE41" s="299"/>
      <c r="UIF41" s="299"/>
      <c r="UIG41" s="299"/>
      <c r="UIH41" s="299"/>
      <c r="UII41" s="299"/>
      <c r="UIJ41" s="299"/>
      <c r="UIK41" s="299"/>
      <c r="UIL41" s="299"/>
      <c r="UIM41" s="299"/>
      <c r="UIN41" s="299"/>
      <c r="UIO41" s="299"/>
      <c r="UIP41" s="299"/>
      <c r="UIQ41" s="299"/>
      <c r="UIR41" s="299"/>
      <c r="UIS41" s="299"/>
      <c r="UIT41" s="299"/>
      <c r="UIU41" s="299"/>
      <c r="UIV41" s="299"/>
      <c r="UIW41" s="299"/>
      <c r="UIX41" s="299"/>
      <c r="UIY41" s="299"/>
      <c r="UIZ41" s="299"/>
      <c r="UJA41" s="299"/>
      <c r="UJB41" s="299"/>
      <c r="UJC41" s="299"/>
      <c r="UJD41" s="299"/>
      <c r="UJE41" s="299"/>
      <c r="UJF41" s="299"/>
      <c r="UJG41" s="299"/>
      <c r="UJH41" s="299"/>
      <c r="UJI41" s="299"/>
      <c r="UJJ41" s="299"/>
      <c r="UJK41" s="299"/>
      <c r="UJL41" s="299"/>
      <c r="UJM41" s="299"/>
      <c r="UJN41" s="299"/>
      <c r="UJO41" s="299"/>
      <c r="UJP41" s="299"/>
      <c r="UJQ41" s="299"/>
      <c r="UJR41" s="299"/>
      <c r="UJS41" s="299"/>
      <c r="UJT41" s="299"/>
      <c r="UJU41" s="299"/>
      <c r="UJV41" s="299"/>
      <c r="UJW41" s="299"/>
      <c r="UJX41" s="299"/>
      <c r="UJY41" s="299"/>
      <c r="UJZ41" s="299"/>
      <c r="UKA41" s="299"/>
      <c r="UKB41" s="299"/>
      <c r="UKC41" s="299"/>
      <c r="UKD41" s="299"/>
      <c r="UKE41" s="299"/>
      <c r="UKF41" s="299"/>
      <c r="UKG41" s="299"/>
      <c r="UKH41" s="299"/>
      <c r="UKI41" s="299"/>
      <c r="UKJ41" s="299"/>
      <c r="UKK41" s="299"/>
      <c r="UKL41" s="299"/>
      <c r="UKM41" s="299"/>
      <c r="UKN41" s="299"/>
      <c r="UKO41" s="299"/>
      <c r="UKP41" s="299"/>
      <c r="UKQ41" s="299"/>
      <c r="UKR41" s="299"/>
      <c r="UKS41" s="299"/>
      <c r="UKT41" s="299"/>
      <c r="UKU41" s="299"/>
      <c r="UKV41" s="299"/>
      <c r="UKW41" s="299"/>
      <c r="UKX41" s="299"/>
      <c r="UKY41" s="299"/>
      <c r="UKZ41" s="299"/>
      <c r="ULA41" s="299"/>
      <c r="ULB41" s="299"/>
      <c r="ULC41" s="299"/>
      <c r="ULD41" s="299"/>
      <c r="ULE41" s="299"/>
      <c r="ULF41" s="299"/>
      <c r="ULG41" s="299"/>
      <c r="ULH41" s="299"/>
      <c r="ULI41" s="299"/>
      <c r="ULJ41" s="299"/>
      <c r="ULK41" s="299"/>
      <c r="ULL41" s="299"/>
      <c r="ULM41" s="299"/>
      <c r="ULN41" s="299"/>
      <c r="ULO41" s="299"/>
      <c r="ULP41" s="299"/>
      <c r="ULQ41" s="299"/>
      <c r="ULR41" s="299"/>
      <c r="ULS41" s="299"/>
      <c r="ULT41" s="299"/>
      <c r="ULU41" s="299"/>
      <c r="ULV41" s="299"/>
      <c r="ULW41" s="299"/>
      <c r="ULX41" s="299"/>
      <c r="ULY41" s="299"/>
      <c r="ULZ41" s="299"/>
      <c r="UMA41" s="299"/>
      <c r="UMB41" s="299"/>
      <c r="UMC41" s="299"/>
      <c r="UMD41" s="299"/>
      <c r="UME41" s="299"/>
      <c r="UMF41" s="299"/>
      <c r="UMG41" s="299"/>
      <c r="UMH41" s="299"/>
      <c r="UMI41" s="299"/>
      <c r="UMJ41" s="299"/>
      <c r="UMK41" s="299"/>
      <c r="UML41" s="299"/>
      <c r="UMM41" s="299"/>
      <c r="UMN41" s="299"/>
      <c r="UMO41" s="299"/>
      <c r="UMP41" s="299"/>
      <c r="UMQ41" s="299"/>
      <c r="UMR41" s="299"/>
      <c r="UMS41" s="299"/>
      <c r="UMT41" s="299"/>
      <c r="UMU41" s="299"/>
      <c r="UMV41" s="299"/>
      <c r="UMW41" s="299"/>
      <c r="UMX41" s="299"/>
      <c r="UMY41" s="299"/>
      <c r="UMZ41" s="299"/>
      <c r="UNA41" s="299"/>
      <c r="UNB41" s="299"/>
      <c r="UNC41" s="299"/>
      <c r="UND41" s="299"/>
      <c r="UNE41" s="299"/>
      <c r="UNF41" s="299"/>
      <c r="UNG41" s="299"/>
      <c r="UNH41" s="299"/>
      <c r="UNI41" s="299"/>
      <c r="UNJ41" s="299"/>
      <c r="UNK41" s="299"/>
      <c r="UNL41" s="299"/>
      <c r="UNM41" s="299"/>
      <c r="UNN41" s="299"/>
      <c r="UNO41" s="299"/>
      <c r="UNP41" s="299"/>
      <c r="UNQ41" s="299"/>
      <c r="UNR41" s="299"/>
      <c r="UNS41" s="299"/>
      <c r="UNT41" s="299"/>
      <c r="UNU41" s="299"/>
      <c r="UNV41" s="299"/>
      <c r="UNW41" s="299"/>
      <c r="UNX41" s="299"/>
      <c r="UNY41" s="299"/>
      <c r="UNZ41" s="299"/>
      <c r="UOA41" s="299"/>
      <c r="UOB41" s="299"/>
      <c r="UOC41" s="299"/>
      <c r="UOD41" s="299"/>
      <c r="UOE41" s="299"/>
      <c r="UOF41" s="299"/>
      <c r="UOG41" s="299"/>
      <c r="UOH41" s="299"/>
      <c r="UOI41" s="299"/>
      <c r="UOJ41" s="299"/>
      <c r="UOK41" s="299"/>
      <c r="UOL41" s="299"/>
      <c r="UOM41" s="299"/>
      <c r="UON41" s="299"/>
      <c r="UOO41" s="299"/>
      <c r="UOP41" s="299"/>
      <c r="UOQ41" s="299"/>
      <c r="UOR41" s="299"/>
      <c r="UOS41" s="299"/>
      <c r="UOT41" s="299"/>
      <c r="UOU41" s="299"/>
      <c r="UOV41" s="299"/>
      <c r="UOW41" s="299"/>
      <c r="UOX41" s="299"/>
      <c r="UOY41" s="299"/>
      <c r="UOZ41" s="299"/>
      <c r="UPA41" s="299"/>
      <c r="UPB41" s="299"/>
      <c r="UPC41" s="299"/>
      <c r="UPD41" s="299"/>
      <c r="UPE41" s="299"/>
      <c r="UPF41" s="299"/>
      <c r="UPG41" s="299"/>
      <c r="UPH41" s="299"/>
      <c r="UPI41" s="299"/>
      <c r="UPJ41" s="299"/>
      <c r="UPK41" s="299"/>
      <c r="UPL41" s="299"/>
      <c r="UPM41" s="299"/>
      <c r="UPN41" s="299"/>
      <c r="UPO41" s="299"/>
      <c r="UPP41" s="299"/>
      <c r="UPQ41" s="299"/>
      <c r="UPR41" s="299"/>
      <c r="UPS41" s="299"/>
      <c r="UPT41" s="299"/>
      <c r="UPU41" s="299"/>
      <c r="UPV41" s="299"/>
      <c r="UPW41" s="299"/>
      <c r="UPX41" s="299"/>
      <c r="UPY41" s="299"/>
      <c r="UPZ41" s="299"/>
      <c r="UQA41" s="299"/>
      <c r="UQB41" s="299"/>
      <c r="UQC41" s="299"/>
      <c r="UQD41" s="299"/>
      <c r="UQE41" s="299"/>
      <c r="UQF41" s="299"/>
      <c r="UQG41" s="299"/>
      <c r="UQH41" s="299"/>
      <c r="UQI41" s="299"/>
      <c r="UQJ41" s="299"/>
      <c r="UQK41" s="299"/>
      <c r="UQL41" s="299"/>
      <c r="UQM41" s="299"/>
      <c r="UQN41" s="299"/>
      <c r="UQO41" s="299"/>
      <c r="UQP41" s="299"/>
      <c r="UQQ41" s="299"/>
      <c r="UQR41" s="299"/>
      <c r="UQS41" s="299"/>
      <c r="UQT41" s="299"/>
      <c r="UQU41" s="299"/>
      <c r="UQV41" s="299"/>
      <c r="UQW41" s="299"/>
      <c r="UQX41" s="299"/>
      <c r="UQY41" s="299"/>
      <c r="UQZ41" s="299"/>
      <c r="URA41" s="299"/>
      <c r="URB41" s="299"/>
      <c r="URC41" s="299"/>
      <c r="URD41" s="299"/>
      <c r="URE41" s="299"/>
      <c r="URF41" s="299"/>
      <c r="URG41" s="299"/>
      <c r="URH41" s="299"/>
      <c r="URI41" s="299"/>
      <c r="URJ41" s="299"/>
      <c r="URK41" s="299"/>
      <c r="URL41" s="299"/>
      <c r="URM41" s="299"/>
      <c r="URN41" s="299"/>
      <c r="URO41" s="299"/>
      <c r="URP41" s="299"/>
      <c r="URQ41" s="299"/>
      <c r="URR41" s="299"/>
      <c r="URS41" s="299"/>
      <c r="URT41" s="299"/>
      <c r="URU41" s="299"/>
      <c r="URV41" s="299"/>
      <c r="URW41" s="299"/>
      <c r="URX41" s="299"/>
      <c r="URY41" s="299"/>
      <c r="URZ41" s="299"/>
      <c r="USA41" s="299"/>
      <c r="USB41" s="299"/>
      <c r="USC41" s="299"/>
      <c r="USD41" s="299"/>
      <c r="USE41" s="299"/>
      <c r="USF41" s="299"/>
      <c r="USG41" s="299"/>
      <c r="USH41" s="299"/>
      <c r="USI41" s="299"/>
      <c r="USJ41" s="299"/>
      <c r="USK41" s="299"/>
      <c r="USL41" s="299"/>
      <c r="USM41" s="299"/>
      <c r="USN41" s="299"/>
      <c r="USO41" s="299"/>
      <c r="USP41" s="299"/>
      <c r="USQ41" s="299"/>
      <c r="USR41" s="299"/>
      <c r="USS41" s="299"/>
      <c r="UST41" s="299"/>
      <c r="USU41" s="299"/>
      <c r="USV41" s="299"/>
      <c r="USW41" s="299"/>
      <c r="USX41" s="299"/>
      <c r="USY41" s="299"/>
      <c r="USZ41" s="299"/>
      <c r="UTA41" s="299"/>
      <c r="UTB41" s="299"/>
      <c r="UTC41" s="299"/>
      <c r="UTD41" s="299"/>
      <c r="UTE41" s="299"/>
      <c r="UTF41" s="299"/>
      <c r="UTG41" s="299"/>
      <c r="UTH41" s="299"/>
      <c r="UTI41" s="299"/>
      <c r="UTJ41" s="299"/>
      <c r="UTK41" s="299"/>
      <c r="UTL41" s="299"/>
      <c r="UTM41" s="299"/>
      <c r="UTN41" s="299"/>
      <c r="UTO41" s="299"/>
      <c r="UTP41" s="299"/>
      <c r="UTQ41" s="299"/>
      <c r="UTR41" s="299"/>
      <c r="UTS41" s="299"/>
      <c r="UTT41" s="299"/>
      <c r="UTU41" s="299"/>
      <c r="UTV41" s="299"/>
      <c r="UTW41" s="299"/>
      <c r="UTX41" s="299"/>
      <c r="UTY41" s="299"/>
      <c r="UTZ41" s="299"/>
      <c r="UUA41" s="299"/>
      <c r="UUB41" s="299"/>
      <c r="UUC41" s="299"/>
      <c r="UUD41" s="299"/>
      <c r="UUE41" s="299"/>
      <c r="UUF41" s="299"/>
      <c r="UUG41" s="299"/>
      <c r="UUH41" s="299"/>
      <c r="UUI41" s="299"/>
      <c r="UUJ41" s="299"/>
      <c r="UUK41" s="299"/>
      <c r="UUL41" s="299"/>
      <c r="UUM41" s="299"/>
      <c r="UUN41" s="299"/>
      <c r="UUO41" s="299"/>
      <c r="UUP41" s="299"/>
      <c r="UUQ41" s="299"/>
      <c r="UUR41" s="299"/>
      <c r="UUS41" s="299"/>
      <c r="UUT41" s="299"/>
      <c r="UUU41" s="299"/>
      <c r="UUV41" s="299"/>
      <c r="UUW41" s="299"/>
      <c r="UUX41" s="299"/>
      <c r="UUY41" s="299"/>
      <c r="UUZ41" s="299"/>
      <c r="UVA41" s="299"/>
      <c r="UVB41" s="299"/>
      <c r="UVC41" s="299"/>
      <c r="UVD41" s="299"/>
      <c r="UVE41" s="299"/>
      <c r="UVF41" s="299"/>
      <c r="UVG41" s="299"/>
      <c r="UVH41" s="299"/>
      <c r="UVI41" s="299"/>
      <c r="UVJ41" s="299"/>
      <c r="UVK41" s="299"/>
      <c r="UVL41" s="299"/>
      <c r="UVM41" s="299"/>
      <c r="UVN41" s="299"/>
      <c r="UVO41" s="299"/>
      <c r="UVP41" s="299"/>
      <c r="UVQ41" s="299"/>
      <c r="UVR41" s="299"/>
      <c r="UVS41" s="299"/>
      <c r="UVT41" s="299"/>
      <c r="UVU41" s="299"/>
      <c r="UVV41" s="299"/>
      <c r="UVW41" s="299"/>
      <c r="UVX41" s="299"/>
      <c r="UVY41" s="299"/>
      <c r="UVZ41" s="299"/>
      <c r="UWA41" s="299"/>
      <c r="UWB41" s="299"/>
      <c r="UWC41" s="299"/>
      <c r="UWD41" s="299"/>
      <c r="UWE41" s="299"/>
      <c r="UWF41" s="299"/>
      <c r="UWG41" s="299"/>
      <c r="UWH41" s="299"/>
      <c r="UWI41" s="299"/>
      <c r="UWJ41" s="299"/>
      <c r="UWK41" s="299"/>
      <c r="UWL41" s="299"/>
      <c r="UWM41" s="299"/>
      <c r="UWN41" s="299"/>
      <c r="UWO41" s="299"/>
      <c r="UWP41" s="299"/>
      <c r="UWQ41" s="299"/>
      <c r="UWR41" s="299"/>
      <c r="UWS41" s="299"/>
      <c r="UWT41" s="299"/>
      <c r="UWU41" s="299"/>
      <c r="UWV41" s="299"/>
      <c r="UWW41" s="299"/>
      <c r="UWX41" s="299"/>
      <c r="UWY41" s="299"/>
      <c r="UWZ41" s="299"/>
      <c r="UXA41" s="299"/>
      <c r="UXB41" s="299"/>
      <c r="UXC41" s="299"/>
      <c r="UXD41" s="299"/>
      <c r="UXE41" s="299"/>
      <c r="UXF41" s="299"/>
      <c r="UXG41" s="299"/>
      <c r="UXH41" s="299"/>
      <c r="UXI41" s="299"/>
      <c r="UXJ41" s="299"/>
      <c r="UXK41" s="299"/>
      <c r="UXL41" s="299"/>
      <c r="UXM41" s="299"/>
      <c r="UXN41" s="299"/>
      <c r="UXO41" s="299"/>
      <c r="UXP41" s="299"/>
      <c r="UXQ41" s="299"/>
      <c r="UXR41" s="299"/>
      <c r="UXS41" s="299"/>
      <c r="UXT41" s="299"/>
      <c r="UXU41" s="299"/>
      <c r="UXV41" s="299"/>
      <c r="UXW41" s="299"/>
      <c r="UXX41" s="299"/>
      <c r="UXY41" s="299"/>
      <c r="UXZ41" s="299"/>
      <c r="UYA41" s="299"/>
      <c r="UYB41" s="299"/>
      <c r="UYC41" s="299"/>
      <c r="UYD41" s="299"/>
      <c r="UYE41" s="299"/>
      <c r="UYF41" s="299"/>
      <c r="UYG41" s="299"/>
      <c r="UYH41" s="299"/>
      <c r="UYI41" s="299"/>
      <c r="UYJ41" s="299"/>
      <c r="UYK41" s="299"/>
      <c r="UYL41" s="299"/>
      <c r="UYM41" s="299"/>
      <c r="UYN41" s="299"/>
      <c r="UYO41" s="299"/>
      <c r="UYP41" s="299"/>
      <c r="UYQ41" s="299"/>
      <c r="UYR41" s="299"/>
      <c r="UYS41" s="299"/>
      <c r="UYT41" s="299"/>
      <c r="UYU41" s="299"/>
      <c r="UYV41" s="299"/>
      <c r="UYW41" s="299"/>
      <c r="UYX41" s="299"/>
      <c r="UYY41" s="299"/>
      <c r="UYZ41" s="299"/>
      <c r="UZA41" s="299"/>
      <c r="UZB41" s="299"/>
      <c r="UZC41" s="299"/>
      <c r="UZD41" s="299"/>
      <c r="UZE41" s="299"/>
      <c r="UZF41" s="299"/>
      <c r="UZG41" s="299"/>
      <c r="UZH41" s="299"/>
      <c r="UZI41" s="299"/>
      <c r="UZJ41" s="299"/>
      <c r="UZK41" s="299"/>
      <c r="UZL41" s="299"/>
      <c r="UZM41" s="299"/>
      <c r="UZN41" s="299"/>
      <c r="UZO41" s="299"/>
      <c r="UZP41" s="299"/>
      <c r="UZQ41" s="299"/>
      <c r="UZR41" s="299"/>
      <c r="UZS41" s="299"/>
      <c r="UZT41" s="299"/>
      <c r="UZU41" s="299"/>
      <c r="UZV41" s="299"/>
      <c r="UZW41" s="299"/>
      <c r="UZX41" s="299"/>
      <c r="UZY41" s="299"/>
      <c r="UZZ41" s="299"/>
      <c r="VAA41" s="299"/>
      <c r="VAB41" s="299"/>
      <c r="VAC41" s="299"/>
      <c r="VAD41" s="299"/>
      <c r="VAE41" s="299"/>
      <c r="VAF41" s="299"/>
      <c r="VAG41" s="299"/>
      <c r="VAH41" s="299"/>
      <c r="VAI41" s="299"/>
      <c r="VAJ41" s="299"/>
      <c r="VAK41" s="299"/>
      <c r="VAL41" s="299"/>
      <c r="VAM41" s="299"/>
      <c r="VAN41" s="299"/>
      <c r="VAO41" s="299"/>
      <c r="VAP41" s="299"/>
      <c r="VAQ41" s="299"/>
      <c r="VAR41" s="299"/>
      <c r="VAS41" s="299"/>
      <c r="VAT41" s="299"/>
      <c r="VAU41" s="299"/>
      <c r="VAV41" s="299"/>
      <c r="VAW41" s="299"/>
      <c r="VAX41" s="299"/>
      <c r="VAY41" s="299"/>
      <c r="VAZ41" s="299"/>
      <c r="VBA41" s="299"/>
      <c r="VBB41" s="299"/>
      <c r="VBC41" s="299"/>
      <c r="VBD41" s="299"/>
      <c r="VBE41" s="299"/>
      <c r="VBF41" s="299"/>
      <c r="VBG41" s="299"/>
      <c r="VBH41" s="299"/>
      <c r="VBI41" s="299"/>
      <c r="VBJ41" s="299"/>
      <c r="VBK41" s="299"/>
      <c r="VBL41" s="299"/>
      <c r="VBM41" s="299"/>
      <c r="VBN41" s="299"/>
      <c r="VBO41" s="299"/>
      <c r="VBP41" s="299"/>
      <c r="VBQ41" s="299"/>
      <c r="VBR41" s="299"/>
      <c r="VBS41" s="299"/>
      <c r="VBT41" s="299"/>
      <c r="VBU41" s="299"/>
      <c r="VBV41" s="299"/>
      <c r="VBW41" s="299"/>
      <c r="VBX41" s="299"/>
      <c r="VBY41" s="299"/>
      <c r="VBZ41" s="299"/>
      <c r="VCA41" s="299"/>
      <c r="VCB41" s="299"/>
      <c r="VCC41" s="299"/>
      <c r="VCD41" s="299"/>
      <c r="VCE41" s="299"/>
      <c r="VCF41" s="299"/>
      <c r="VCG41" s="299"/>
      <c r="VCH41" s="299"/>
      <c r="VCI41" s="299"/>
      <c r="VCJ41" s="299"/>
      <c r="VCK41" s="299"/>
      <c r="VCL41" s="299"/>
      <c r="VCM41" s="299"/>
      <c r="VCN41" s="299"/>
      <c r="VCO41" s="299"/>
      <c r="VCP41" s="299"/>
      <c r="VCQ41" s="299"/>
      <c r="VCR41" s="299"/>
      <c r="VCS41" s="299"/>
      <c r="VCT41" s="299"/>
      <c r="VCU41" s="299"/>
      <c r="VCV41" s="299"/>
      <c r="VCW41" s="299"/>
      <c r="VCX41" s="299"/>
      <c r="VCY41" s="299"/>
      <c r="VCZ41" s="299"/>
      <c r="VDA41" s="299"/>
      <c r="VDB41" s="299"/>
      <c r="VDC41" s="299"/>
      <c r="VDD41" s="299"/>
      <c r="VDE41" s="299"/>
      <c r="VDF41" s="299"/>
      <c r="VDG41" s="299"/>
      <c r="VDH41" s="299"/>
      <c r="VDI41" s="299"/>
      <c r="VDJ41" s="299"/>
      <c r="VDK41" s="299"/>
      <c r="VDL41" s="299"/>
      <c r="VDM41" s="299"/>
      <c r="VDN41" s="299"/>
      <c r="VDO41" s="299"/>
      <c r="VDP41" s="299"/>
      <c r="VDQ41" s="299"/>
      <c r="VDR41" s="299"/>
      <c r="VDS41" s="299"/>
      <c r="VDT41" s="299"/>
      <c r="VDU41" s="299"/>
      <c r="VDV41" s="299"/>
      <c r="VDW41" s="299"/>
      <c r="VDX41" s="299"/>
      <c r="VDY41" s="299"/>
      <c r="VDZ41" s="299"/>
      <c r="VEA41" s="299"/>
      <c r="VEB41" s="299"/>
      <c r="VEC41" s="299"/>
      <c r="VED41" s="299"/>
      <c r="VEE41" s="299"/>
      <c r="VEF41" s="299"/>
      <c r="VEG41" s="299"/>
      <c r="VEH41" s="299"/>
      <c r="VEI41" s="299"/>
      <c r="VEJ41" s="299"/>
      <c r="VEK41" s="299"/>
      <c r="VEL41" s="299"/>
      <c r="VEM41" s="299"/>
      <c r="VEN41" s="299"/>
      <c r="VEO41" s="299"/>
      <c r="VEP41" s="299"/>
      <c r="VEQ41" s="299"/>
      <c r="VER41" s="299"/>
      <c r="VES41" s="299"/>
      <c r="VET41" s="299"/>
      <c r="VEU41" s="299"/>
      <c r="VEV41" s="299"/>
      <c r="VEW41" s="299"/>
      <c r="VEX41" s="299"/>
      <c r="VEY41" s="299"/>
      <c r="VEZ41" s="299"/>
      <c r="VFA41" s="299"/>
      <c r="VFB41" s="299"/>
      <c r="VFC41" s="299"/>
      <c r="VFD41" s="299"/>
      <c r="VFE41" s="299"/>
      <c r="VFF41" s="299"/>
      <c r="VFG41" s="299"/>
      <c r="VFH41" s="299"/>
      <c r="VFI41" s="299"/>
      <c r="VFJ41" s="299"/>
      <c r="VFK41" s="299"/>
      <c r="VFL41" s="299"/>
      <c r="VFM41" s="299"/>
      <c r="VFN41" s="299"/>
      <c r="VFO41" s="299"/>
      <c r="VFP41" s="299"/>
      <c r="VFQ41" s="299"/>
      <c r="VFR41" s="299"/>
      <c r="VFS41" s="299"/>
      <c r="VFT41" s="299"/>
      <c r="VFU41" s="299"/>
      <c r="VFV41" s="299"/>
      <c r="VFW41" s="299"/>
      <c r="VFX41" s="299"/>
      <c r="VFY41" s="299"/>
      <c r="VFZ41" s="299"/>
      <c r="VGA41" s="299"/>
      <c r="VGB41" s="299"/>
      <c r="VGC41" s="299"/>
      <c r="VGD41" s="299"/>
      <c r="VGE41" s="299"/>
      <c r="VGF41" s="299"/>
      <c r="VGG41" s="299"/>
      <c r="VGH41" s="299"/>
      <c r="VGI41" s="299"/>
      <c r="VGJ41" s="299"/>
      <c r="VGK41" s="299"/>
      <c r="VGL41" s="299"/>
      <c r="VGM41" s="299"/>
      <c r="VGN41" s="299"/>
      <c r="VGO41" s="299"/>
      <c r="VGP41" s="299"/>
      <c r="VGQ41" s="299"/>
      <c r="VGR41" s="299"/>
      <c r="VGS41" s="299"/>
      <c r="VGT41" s="299"/>
      <c r="VGU41" s="299"/>
      <c r="VGV41" s="299"/>
      <c r="VGW41" s="299"/>
      <c r="VGX41" s="299"/>
      <c r="VGY41" s="299"/>
      <c r="VGZ41" s="299"/>
      <c r="VHA41" s="299"/>
      <c r="VHB41" s="299"/>
      <c r="VHC41" s="299"/>
      <c r="VHD41" s="299"/>
      <c r="VHE41" s="299"/>
      <c r="VHF41" s="299"/>
      <c r="VHG41" s="299"/>
      <c r="VHH41" s="299"/>
      <c r="VHI41" s="299"/>
      <c r="VHJ41" s="299"/>
      <c r="VHK41" s="299"/>
      <c r="VHL41" s="299"/>
      <c r="VHM41" s="299"/>
      <c r="VHN41" s="299"/>
      <c r="VHO41" s="299"/>
      <c r="VHP41" s="299"/>
      <c r="VHQ41" s="299"/>
      <c r="VHR41" s="299"/>
      <c r="VHS41" s="299"/>
      <c r="VHT41" s="299"/>
      <c r="VHU41" s="299"/>
      <c r="VHV41" s="299"/>
      <c r="VHW41" s="299"/>
      <c r="VHX41" s="299"/>
      <c r="VHY41" s="299"/>
      <c r="VHZ41" s="299"/>
      <c r="VIA41" s="299"/>
      <c r="VIB41" s="299"/>
      <c r="VIC41" s="299"/>
      <c r="VID41" s="299"/>
      <c r="VIE41" s="299"/>
      <c r="VIF41" s="299"/>
      <c r="VIG41" s="299"/>
      <c r="VIH41" s="299"/>
      <c r="VII41" s="299"/>
      <c r="VIJ41" s="299"/>
      <c r="VIK41" s="299"/>
      <c r="VIL41" s="299"/>
      <c r="VIM41" s="299"/>
      <c r="VIN41" s="299"/>
      <c r="VIO41" s="299"/>
      <c r="VIP41" s="299"/>
      <c r="VIQ41" s="299"/>
      <c r="VIR41" s="299"/>
      <c r="VIS41" s="299"/>
      <c r="VIT41" s="299"/>
      <c r="VIU41" s="299"/>
      <c r="VIV41" s="299"/>
      <c r="VIW41" s="299"/>
      <c r="VIX41" s="299"/>
      <c r="VIY41" s="299"/>
      <c r="VIZ41" s="299"/>
      <c r="VJA41" s="299"/>
      <c r="VJB41" s="299"/>
      <c r="VJC41" s="299"/>
      <c r="VJD41" s="299"/>
      <c r="VJE41" s="299"/>
      <c r="VJF41" s="299"/>
      <c r="VJG41" s="299"/>
      <c r="VJH41" s="299"/>
      <c r="VJI41" s="299"/>
      <c r="VJJ41" s="299"/>
      <c r="VJK41" s="299"/>
      <c r="VJL41" s="299"/>
      <c r="VJM41" s="299"/>
      <c r="VJN41" s="299"/>
      <c r="VJO41" s="299"/>
      <c r="VJP41" s="299"/>
      <c r="VJQ41" s="299"/>
      <c r="VJR41" s="299"/>
      <c r="VJS41" s="299"/>
      <c r="VJT41" s="299"/>
      <c r="VJU41" s="299"/>
      <c r="VJV41" s="299"/>
      <c r="VJW41" s="299"/>
      <c r="VJX41" s="299"/>
      <c r="VJY41" s="299"/>
      <c r="VJZ41" s="299"/>
      <c r="VKA41" s="299"/>
      <c r="VKB41" s="299"/>
      <c r="VKC41" s="299"/>
      <c r="VKD41" s="299"/>
      <c r="VKE41" s="299"/>
      <c r="VKF41" s="299"/>
      <c r="VKG41" s="299"/>
      <c r="VKH41" s="299"/>
      <c r="VKI41" s="299"/>
      <c r="VKJ41" s="299"/>
      <c r="VKK41" s="299"/>
      <c r="VKL41" s="299"/>
      <c r="VKM41" s="299"/>
      <c r="VKN41" s="299"/>
      <c r="VKO41" s="299"/>
      <c r="VKP41" s="299"/>
      <c r="VKQ41" s="299"/>
      <c r="VKR41" s="299"/>
      <c r="VKS41" s="299"/>
      <c r="VKT41" s="299"/>
      <c r="VKU41" s="299"/>
      <c r="VKV41" s="299"/>
      <c r="VKW41" s="299"/>
      <c r="VKX41" s="299"/>
      <c r="VKY41" s="299"/>
      <c r="VKZ41" s="299"/>
      <c r="VLA41" s="299"/>
      <c r="VLB41" s="299"/>
      <c r="VLC41" s="299"/>
      <c r="VLD41" s="299"/>
      <c r="VLE41" s="299"/>
      <c r="VLF41" s="299"/>
      <c r="VLG41" s="299"/>
      <c r="VLH41" s="299"/>
      <c r="VLI41" s="299"/>
      <c r="VLJ41" s="299"/>
      <c r="VLK41" s="299"/>
      <c r="VLL41" s="299"/>
      <c r="VLM41" s="299"/>
      <c r="VLN41" s="299"/>
      <c r="VLO41" s="299"/>
      <c r="VLP41" s="299"/>
      <c r="VLQ41" s="299"/>
      <c r="VLR41" s="299"/>
      <c r="VLS41" s="299"/>
      <c r="VLT41" s="299"/>
      <c r="VLU41" s="299"/>
      <c r="VLV41" s="299"/>
      <c r="VLW41" s="299"/>
      <c r="VLX41" s="299"/>
      <c r="VLY41" s="299"/>
      <c r="VLZ41" s="299"/>
      <c r="VMA41" s="299"/>
      <c r="VMB41" s="299"/>
      <c r="VMC41" s="299"/>
      <c r="VMD41" s="299"/>
      <c r="VME41" s="299"/>
      <c r="VMF41" s="299"/>
      <c r="VMG41" s="299"/>
      <c r="VMH41" s="299"/>
      <c r="VMI41" s="299"/>
      <c r="VMJ41" s="299"/>
      <c r="VMK41" s="299"/>
      <c r="VML41" s="299"/>
      <c r="VMM41" s="299"/>
      <c r="VMN41" s="299"/>
      <c r="VMO41" s="299"/>
      <c r="VMP41" s="299"/>
      <c r="VMQ41" s="299"/>
      <c r="VMR41" s="299"/>
      <c r="VMS41" s="299"/>
      <c r="VMT41" s="299"/>
      <c r="VMU41" s="299"/>
      <c r="VMV41" s="299"/>
      <c r="VMW41" s="299"/>
      <c r="VMX41" s="299"/>
      <c r="VMY41" s="299"/>
      <c r="VMZ41" s="299"/>
      <c r="VNA41" s="299"/>
      <c r="VNB41" s="299"/>
      <c r="VNC41" s="299"/>
      <c r="VND41" s="299"/>
      <c r="VNE41" s="299"/>
      <c r="VNF41" s="299"/>
      <c r="VNG41" s="299"/>
      <c r="VNH41" s="299"/>
      <c r="VNI41" s="299"/>
      <c r="VNJ41" s="299"/>
      <c r="VNK41" s="299"/>
      <c r="VNL41" s="299"/>
      <c r="VNM41" s="299"/>
      <c r="VNN41" s="299"/>
      <c r="VNO41" s="299"/>
      <c r="VNP41" s="299"/>
      <c r="VNQ41" s="299"/>
      <c r="VNR41" s="299"/>
      <c r="VNS41" s="299"/>
      <c r="VNT41" s="299"/>
      <c r="VNU41" s="299"/>
      <c r="VNV41" s="299"/>
      <c r="VNW41" s="299"/>
      <c r="VNX41" s="299"/>
      <c r="VNY41" s="299"/>
      <c r="VNZ41" s="299"/>
      <c r="VOA41" s="299"/>
      <c r="VOB41" s="299"/>
      <c r="VOC41" s="299"/>
      <c r="VOD41" s="299"/>
      <c r="VOE41" s="299"/>
      <c r="VOF41" s="299"/>
      <c r="VOG41" s="299"/>
      <c r="VOH41" s="299"/>
      <c r="VOI41" s="299"/>
      <c r="VOJ41" s="299"/>
      <c r="VOK41" s="299"/>
      <c r="VOL41" s="299"/>
      <c r="VOM41" s="299"/>
      <c r="VON41" s="299"/>
      <c r="VOO41" s="299"/>
      <c r="VOP41" s="299"/>
      <c r="VOQ41" s="299"/>
      <c r="VOR41" s="299"/>
      <c r="VOS41" s="299"/>
      <c r="VOT41" s="299"/>
      <c r="VOU41" s="299"/>
      <c r="VOV41" s="299"/>
      <c r="VOW41" s="299"/>
      <c r="VOX41" s="299"/>
      <c r="VOY41" s="299"/>
      <c r="VOZ41" s="299"/>
      <c r="VPA41" s="299"/>
      <c r="VPB41" s="299"/>
      <c r="VPC41" s="299"/>
      <c r="VPD41" s="299"/>
      <c r="VPE41" s="299"/>
      <c r="VPF41" s="299"/>
      <c r="VPG41" s="299"/>
      <c r="VPH41" s="299"/>
      <c r="VPI41" s="299"/>
      <c r="VPJ41" s="299"/>
      <c r="VPK41" s="299"/>
      <c r="VPL41" s="299"/>
      <c r="VPM41" s="299"/>
      <c r="VPN41" s="299"/>
      <c r="VPO41" s="299"/>
      <c r="VPP41" s="299"/>
      <c r="VPQ41" s="299"/>
      <c r="VPR41" s="299"/>
      <c r="VPS41" s="299"/>
      <c r="VPT41" s="299"/>
      <c r="VPU41" s="299"/>
      <c r="VPV41" s="299"/>
      <c r="VPW41" s="299"/>
      <c r="VPX41" s="299"/>
      <c r="VPY41" s="299"/>
      <c r="VPZ41" s="299"/>
      <c r="VQA41" s="299"/>
      <c r="VQB41" s="299"/>
      <c r="VQC41" s="299"/>
      <c r="VQD41" s="299"/>
      <c r="VQE41" s="299"/>
      <c r="VQF41" s="299"/>
      <c r="VQG41" s="299"/>
      <c r="VQH41" s="299"/>
      <c r="VQI41" s="299"/>
      <c r="VQJ41" s="299"/>
      <c r="VQK41" s="299"/>
      <c r="VQL41" s="299"/>
      <c r="VQM41" s="299"/>
      <c r="VQN41" s="299"/>
      <c r="VQO41" s="299"/>
      <c r="VQP41" s="299"/>
      <c r="VQQ41" s="299"/>
      <c r="VQR41" s="299"/>
      <c r="VQS41" s="299"/>
      <c r="VQT41" s="299"/>
      <c r="VQU41" s="299"/>
      <c r="VQV41" s="299"/>
      <c r="VQW41" s="299"/>
      <c r="VQX41" s="299"/>
      <c r="VQY41" s="299"/>
      <c r="VQZ41" s="299"/>
      <c r="VRA41" s="299"/>
      <c r="VRB41" s="299"/>
      <c r="VRC41" s="299"/>
      <c r="VRD41" s="299"/>
      <c r="VRE41" s="299"/>
      <c r="VRF41" s="299"/>
      <c r="VRG41" s="299"/>
      <c r="VRH41" s="299"/>
      <c r="VRI41" s="299"/>
      <c r="VRJ41" s="299"/>
      <c r="VRK41" s="299"/>
      <c r="VRL41" s="299"/>
      <c r="VRM41" s="299"/>
      <c r="VRN41" s="299"/>
      <c r="VRO41" s="299"/>
      <c r="VRP41" s="299"/>
      <c r="VRQ41" s="299"/>
      <c r="VRR41" s="299"/>
      <c r="VRS41" s="299"/>
      <c r="VRT41" s="299"/>
      <c r="VRU41" s="299"/>
      <c r="VRV41" s="299"/>
      <c r="VRW41" s="299"/>
      <c r="VRX41" s="299"/>
      <c r="VRY41" s="299"/>
      <c r="VRZ41" s="299"/>
      <c r="VSA41" s="299"/>
      <c r="VSB41" s="299"/>
      <c r="VSC41" s="299"/>
      <c r="VSD41" s="299"/>
      <c r="VSE41" s="299"/>
      <c r="VSF41" s="299"/>
      <c r="VSG41" s="299"/>
      <c r="VSH41" s="299"/>
      <c r="VSI41" s="299"/>
      <c r="VSJ41" s="299"/>
      <c r="VSK41" s="299"/>
      <c r="VSL41" s="299"/>
      <c r="VSM41" s="299"/>
      <c r="VSN41" s="299"/>
      <c r="VSO41" s="299"/>
      <c r="VSP41" s="299"/>
      <c r="VSQ41" s="299"/>
      <c r="VSR41" s="299"/>
      <c r="VSS41" s="299"/>
      <c r="VST41" s="299"/>
      <c r="VSU41" s="299"/>
      <c r="VSV41" s="299"/>
      <c r="VSW41" s="299"/>
      <c r="VSX41" s="299"/>
      <c r="VSY41" s="299"/>
      <c r="VSZ41" s="299"/>
      <c r="VTA41" s="299"/>
      <c r="VTB41" s="299"/>
      <c r="VTC41" s="299"/>
      <c r="VTD41" s="299"/>
      <c r="VTE41" s="299"/>
      <c r="VTF41" s="299"/>
      <c r="VTG41" s="299"/>
      <c r="VTH41" s="299"/>
      <c r="VTI41" s="299"/>
      <c r="VTJ41" s="299"/>
      <c r="VTK41" s="299"/>
      <c r="VTL41" s="299"/>
      <c r="VTM41" s="299"/>
      <c r="VTN41" s="299"/>
      <c r="VTO41" s="299"/>
      <c r="VTP41" s="299"/>
      <c r="VTQ41" s="299"/>
      <c r="VTR41" s="299"/>
      <c r="VTS41" s="299"/>
      <c r="VTT41" s="299"/>
      <c r="VTU41" s="299"/>
      <c r="VTV41" s="299"/>
      <c r="VTW41" s="299"/>
      <c r="VTX41" s="299"/>
      <c r="VTY41" s="299"/>
      <c r="VTZ41" s="299"/>
      <c r="VUA41" s="299"/>
      <c r="VUB41" s="299"/>
      <c r="VUC41" s="299"/>
      <c r="VUD41" s="299"/>
      <c r="VUE41" s="299"/>
      <c r="VUF41" s="299"/>
      <c r="VUG41" s="299"/>
      <c r="VUH41" s="299"/>
      <c r="VUI41" s="299"/>
      <c r="VUJ41" s="299"/>
      <c r="VUK41" s="299"/>
      <c r="VUL41" s="299"/>
      <c r="VUM41" s="299"/>
      <c r="VUN41" s="299"/>
      <c r="VUO41" s="299"/>
      <c r="VUP41" s="299"/>
      <c r="VUQ41" s="299"/>
      <c r="VUR41" s="299"/>
      <c r="VUS41" s="299"/>
      <c r="VUT41" s="299"/>
      <c r="VUU41" s="299"/>
      <c r="VUV41" s="299"/>
      <c r="VUW41" s="299"/>
      <c r="VUX41" s="299"/>
      <c r="VUY41" s="299"/>
      <c r="VUZ41" s="299"/>
      <c r="VVA41" s="299"/>
      <c r="VVB41" s="299"/>
      <c r="VVC41" s="299"/>
      <c r="VVD41" s="299"/>
      <c r="VVE41" s="299"/>
      <c r="VVF41" s="299"/>
      <c r="VVG41" s="299"/>
      <c r="VVH41" s="299"/>
      <c r="VVI41" s="299"/>
      <c r="VVJ41" s="299"/>
      <c r="VVK41" s="299"/>
      <c r="VVL41" s="299"/>
      <c r="VVM41" s="299"/>
      <c r="VVN41" s="299"/>
      <c r="VVO41" s="299"/>
      <c r="VVP41" s="299"/>
      <c r="VVQ41" s="299"/>
      <c r="VVR41" s="299"/>
      <c r="VVS41" s="299"/>
      <c r="VVT41" s="299"/>
      <c r="VVU41" s="299"/>
      <c r="VVV41" s="299"/>
      <c r="VVW41" s="299"/>
      <c r="VVX41" s="299"/>
      <c r="VVY41" s="299"/>
      <c r="VVZ41" s="299"/>
      <c r="VWA41" s="299"/>
      <c r="VWB41" s="299"/>
      <c r="VWC41" s="299"/>
      <c r="VWD41" s="299"/>
      <c r="VWE41" s="299"/>
      <c r="VWF41" s="299"/>
      <c r="VWG41" s="299"/>
      <c r="VWH41" s="299"/>
      <c r="VWI41" s="299"/>
      <c r="VWJ41" s="299"/>
      <c r="VWK41" s="299"/>
      <c r="VWL41" s="299"/>
      <c r="VWM41" s="299"/>
      <c r="VWN41" s="299"/>
      <c r="VWO41" s="299"/>
      <c r="VWP41" s="299"/>
      <c r="VWQ41" s="299"/>
      <c r="VWR41" s="299"/>
      <c r="VWS41" s="299"/>
      <c r="VWT41" s="299"/>
      <c r="VWU41" s="299"/>
      <c r="VWV41" s="299"/>
      <c r="VWW41" s="299"/>
      <c r="VWX41" s="299"/>
      <c r="VWY41" s="299"/>
      <c r="VWZ41" s="299"/>
      <c r="VXA41" s="299"/>
      <c r="VXB41" s="299"/>
      <c r="VXC41" s="299"/>
      <c r="VXD41" s="299"/>
      <c r="VXE41" s="299"/>
      <c r="VXF41" s="299"/>
      <c r="VXG41" s="299"/>
      <c r="VXH41" s="299"/>
      <c r="VXI41" s="299"/>
      <c r="VXJ41" s="299"/>
      <c r="VXK41" s="299"/>
      <c r="VXL41" s="299"/>
      <c r="VXM41" s="299"/>
      <c r="VXN41" s="299"/>
      <c r="VXO41" s="299"/>
      <c r="VXP41" s="299"/>
      <c r="VXQ41" s="299"/>
      <c r="VXR41" s="299"/>
      <c r="VXS41" s="299"/>
      <c r="VXT41" s="299"/>
      <c r="VXU41" s="299"/>
      <c r="VXV41" s="299"/>
      <c r="VXW41" s="299"/>
      <c r="VXX41" s="299"/>
      <c r="VXY41" s="299"/>
      <c r="VXZ41" s="299"/>
      <c r="VYA41" s="299"/>
      <c r="VYB41" s="299"/>
      <c r="VYC41" s="299"/>
      <c r="VYD41" s="299"/>
      <c r="VYE41" s="299"/>
      <c r="VYF41" s="299"/>
      <c r="VYG41" s="299"/>
      <c r="VYH41" s="299"/>
      <c r="VYI41" s="299"/>
      <c r="VYJ41" s="299"/>
      <c r="VYK41" s="299"/>
      <c r="VYL41" s="299"/>
      <c r="VYM41" s="299"/>
      <c r="VYN41" s="299"/>
      <c r="VYO41" s="299"/>
      <c r="VYP41" s="299"/>
      <c r="VYQ41" s="299"/>
      <c r="VYR41" s="299"/>
      <c r="VYS41" s="299"/>
      <c r="VYT41" s="299"/>
      <c r="VYU41" s="299"/>
      <c r="VYV41" s="299"/>
      <c r="VYW41" s="299"/>
      <c r="VYX41" s="299"/>
      <c r="VYY41" s="299"/>
      <c r="VYZ41" s="299"/>
      <c r="VZA41" s="299"/>
      <c r="VZB41" s="299"/>
      <c r="VZC41" s="299"/>
      <c r="VZD41" s="299"/>
      <c r="VZE41" s="299"/>
      <c r="VZF41" s="299"/>
      <c r="VZG41" s="299"/>
      <c r="VZH41" s="299"/>
      <c r="VZI41" s="299"/>
      <c r="VZJ41" s="299"/>
      <c r="VZK41" s="299"/>
      <c r="VZL41" s="299"/>
      <c r="VZM41" s="299"/>
      <c r="VZN41" s="299"/>
      <c r="VZO41" s="299"/>
      <c r="VZP41" s="299"/>
      <c r="VZQ41" s="299"/>
      <c r="VZR41" s="299"/>
      <c r="VZS41" s="299"/>
      <c r="VZT41" s="299"/>
      <c r="VZU41" s="299"/>
      <c r="VZV41" s="299"/>
      <c r="VZW41" s="299"/>
      <c r="VZX41" s="299"/>
      <c r="VZY41" s="299"/>
      <c r="VZZ41" s="299"/>
      <c r="WAA41" s="299"/>
      <c r="WAB41" s="299"/>
      <c r="WAC41" s="299"/>
      <c r="WAD41" s="299"/>
      <c r="WAE41" s="299"/>
      <c r="WAF41" s="299"/>
      <c r="WAG41" s="299"/>
      <c r="WAH41" s="299"/>
      <c r="WAI41" s="299"/>
      <c r="WAJ41" s="299"/>
      <c r="WAK41" s="299"/>
      <c r="WAL41" s="299"/>
      <c r="WAM41" s="299"/>
      <c r="WAN41" s="299"/>
      <c r="WAO41" s="299"/>
      <c r="WAP41" s="299"/>
      <c r="WAQ41" s="299"/>
      <c r="WAR41" s="299"/>
      <c r="WAS41" s="299"/>
      <c r="WAT41" s="299"/>
      <c r="WAU41" s="299"/>
      <c r="WAV41" s="299"/>
      <c r="WAW41" s="299"/>
      <c r="WAX41" s="299"/>
      <c r="WAY41" s="299"/>
      <c r="WAZ41" s="299"/>
      <c r="WBA41" s="299"/>
      <c r="WBB41" s="299"/>
      <c r="WBC41" s="299"/>
      <c r="WBD41" s="299"/>
      <c r="WBE41" s="299"/>
      <c r="WBF41" s="299"/>
      <c r="WBG41" s="299"/>
      <c r="WBH41" s="299"/>
      <c r="WBI41" s="299"/>
      <c r="WBJ41" s="299"/>
      <c r="WBK41" s="299"/>
      <c r="WBL41" s="299"/>
      <c r="WBM41" s="299"/>
      <c r="WBN41" s="299"/>
      <c r="WBO41" s="299"/>
      <c r="WBP41" s="299"/>
      <c r="WBQ41" s="299"/>
      <c r="WBR41" s="299"/>
      <c r="WBS41" s="299"/>
      <c r="WBT41" s="299"/>
      <c r="WBU41" s="299"/>
      <c r="WBV41" s="299"/>
      <c r="WBW41" s="299"/>
      <c r="WBX41" s="299"/>
      <c r="WBY41" s="299"/>
      <c r="WBZ41" s="299"/>
      <c r="WCA41" s="299"/>
      <c r="WCB41" s="299"/>
      <c r="WCC41" s="299"/>
      <c r="WCD41" s="299"/>
      <c r="WCE41" s="299"/>
      <c r="WCF41" s="299"/>
      <c r="WCG41" s="299"/>
      <c r="WCH41" s="299"/>
      <c r="WCI41" s="299"/>
      <c r="WCJ41" s="299"/>
      <c r="WCK41" s="299"/>
      <c r="WCL41" s="299"/>
      <c r="WCM41" s="299"/>
      <c r="WCN41" s="299"/>
      <c r="WCO41" s="299"/>
      <c r="WCP41" s="299"/>
      <c r="WCQ41" s="299"/>
      <c r="WCR41" s="299"/>
      <c r="WCS41" s="299"/>
      <c r="WCT41" s="299"/>
      <c r="WCU41" s="299"/>
      <c r="WCV41" s="299"/>
      <c r="WCW41" s="299"/>
      <c r="WCX41" s="299"/>
      <c r="WCY41" s="299"/>
      <c r="WCZ41" s="299"/>
      <c r="WDA41" s="299"/>
      <c r="WDB41" s="299"/>
      <c r="WDC41" s="299"/>
      <c r="WDD41" s="299"/>
      <c r="WDE41" s="299"/>
      <c r="WDF41" s="299"/>
      <c r="WDG41" s="299"/>
      <c r="WDH41" s="299"/>
      <c r="WDI41" s="299"/>
      <c r="WDJ41" s="299"/>
      <c r="WDK41" s="299"/>
      <c r="WDL41" s="299"/>
      <c r="WDM41" s="299"/>
      <c r="WDN41" s="299"/>
      <c r="WDO41" s="299"/>
      <c r="WDP41" s="299"/>
      <c r="WDQ41" s="299"/>
      <c r="WDR41" s="299"/>
      <c r="WDS41" s="299"/>
      <c r="WDT41" s="299"/>
      <c r="WDU41" s="299"/>
      <c r="WDV41" s="299"/>
      <c r="WDW41" s="299"/>
      <c r="WDX41" s="299"/>
      <c r="WDY41" s="299"/>
      <c r="WDZ41" s="299"/>
      <c r="WEA41" s="299"/>
      <c r="WEB41" s="299"/>
      <c r="WEC41" s="299"/>
      <c r="WED41" s="299"/>
      <c r="WEE41" s="299"/>
      <c r="WEF41" s="299"/>
      <c r="WEG41" s="299"/>
      <c r="WEH41" s="299"/>
      <c r="WEI41" s="299"/>
      <c r="WEJ41" s="299"/>
      <c r="WEK41" s="299"/>
      <c r="WEL41" s="299"/>
      <c r="WEM41" s="299"/>
      <c r="WEN41" s="299"/>
      <c r="WEO41" s="299"/>
      <c r="WEP41" s="299"/>
      <c r="WEQ41" s="299"/>
      <c r="WER41" s="299"/>
      <c r="WES41" s="299"/>
      <c r="WET41" s="299"/>
      <c r="WEU41" s="299"/>
      <c r="WEV41" s="299"/>
      <c r="WEW41" s="299"/>
      <c r="WEX41" s="299"/>
      <c r="WEY41" s="299"/>
      <c r="WEZ41" s="299"/>
      <c r="WFA41" s="299"/>
      <c r="WFB41" s="299"/>
      <c r="WFC41" s="299"/>
      <c r="WFD41" s="299"/>
      <c r="WFE41" s="299"/>
      <c r="WFF41" s="299"/>
      <c r="WFG41" s="299"/>
      <c r="WFH41" s="299"/>
      <c r="WFI41" s="299"/>
      <c r="WFJ41" s="299"/>
      <c r="WFK41" s="299"/>
      <c r="WFL41" s="299"/>
      <c r="WFM41" s="299"/>
      <c r="WFN41" s="299"/>
      <c r="WFO41" s="299"/>
      <c r="WFP41" s="299"/>
      <c r="WFQ41" s="299"/>
      <c r="WFR41" s="299"/>
      <c r="WFS41" s="299"/>
      <c r="WFT41" s="299"/>
      <c r="WFU41" s="299"/>
      <c r="WFV41" s="299"/>
      <c r="WFW41" s="299"/>
      <c r="WFX41" s="299"/>
      <c r="WFY41" s="299"/>
      <c r="WFZ41" s="299"/>
      <c r="WGA41" s="299"/>
      <c r="WGB41" s="299"/>
      <c r="WGC41" s="299"/>
      <c r="WGD41" s="299"/>
      <c r="WGE41" s="299"/>
      <c r="WGF41" s="299"/>
      <c r="WGG41" s="299"/>
      <c r="WGH41" s="299"/>
      <c r="WGI41" s="299"/>
      <c r="WGJ41" s="299"/>
      <c r="WGK41" s="299"/>
      <c r="WGL41" s="299"/>
      <c r="WGM41" s="299"/>
      <c r="WGN41" s="299"/>
      <c r="WGO41" s="299"/>
      <c r="WGP41" s="299"/>
      <c r="WGQ41" s="299"/>
      <c r="WGR41" s="299"/>
      <c r="WGS41" s="299"/>
      <c r="WGT41" s="299"/>
      <c r="WGU41" s="299"/>
      <c r="WGV41" s="299"/>
      <c r="WGW41" s="299"/>
      <c r="WGX41" s="299"/>
      <c r="WGY41" s="299"/>
      <c r="WGZ41" s="299"/>
      <c r="WHA41" s="299"/>
      <c r="WHB41" s="299"/>
      <c r="WHC41" s="299"/>
      <c r="WHD41" s="299"/>
      <c r="WHE41" s="299"/>
      <c r="WHF41" s="299"/>
      <c r="WHG41" s="299"/>
      <c r="WHH41" s="299"/>
      <c r="WHI41" s="299"/>
      <c r="WHJ41" s="299"/>
      <c r="WHK41" s="299"/>
      <c r="WHL41" s="299"/>
      <c r="WHM41" s="299"/>
      <c r="WHN41" s="299"/>
      <c r="WHO41" s="299"/>
      <c r="WHP41" s="299"/>
      <c r="WHQ41" s="299"/>
      <c r="WHR41" s="299"/>
      <c r="WHS41" s="299"/>
      <c r="WHT41" s="299"/>
      <c r="WHU41" s="299"/>
      <c r="WHV41" s="299"/>
      <c r="WHW41" s="299"/>
      <c r="WHX41" s="299"/>
      <c r="WHY41" s="299"/>
      <c r="WHZ41" s="299"/>
      <c r="WIA41" s="299"/>
      <c r="WIB41" s="299"/>
      <c r="WIC41" s="299"/>
      <c r="WID41" s="299"/>
      <c r="WIE41" s="299"/>
      <c r="WIF41" s="299"/>
      <c r="WIG41" s="299"/>
      <c r="WIH41" s="299"/>
      <c r="WII41" s="299"/>
      <c r="WIJ41" s="299"/>
      <c r="WIK41" s="299"/>
      <c r="WIL41" s="299"/>
      <c r="WIM41" s="299"/>
      <c r="WIN41" s="299"/>
      <c r="WIO41" s="299"/>
      <c r="WIP41" s="299"/>
      <c r="WIQ41" s="299"/>
      <c r="WIR41" s="299"/>
      <c r="WIS41" s="299"/>
      <c r="WIT41" s="299"/>
      <c r="WIU41" s="299"/>
      <c r="WIV41" s="299"/>
      <c r="WIW41" s="299"/>
      <c r="WIX41" s="299"/>
      <c r="WIY41" s="299"/>
      <c r="WIZ41" s="299"/>
      <c r="WJA41" s="299"/>
      <c r="WJB41" s="299"/>
      <c r="WJC41" s="299"/>
      <c r="WJD41" s="299"/>
      <c r="WJE41" s="299"/>
      <c r="WJF41" s="299"/>
      <c r="WJG41" s="299"/>
      <c r="WJH41" s="299"/>
      <c r="WJI41" s="299"/>
      <c r="WJJ41" s="299"/>
      <c r="WJK41" s="299"/>
      <c r="WJL41" s="299"/>
      <c r="WJM41" s="299"/>
      <c r="WJN41" s="299"/>
      <c r="WJO41" s="299"/>
      <c r="WJP41" s="299"/>
      <c r="WJQ41" s="299"/>
      <c r="WJR41" s="299"/>
      <c r="WJS41" s="299"/>
      <c r="WJT41" s="299"/>
      <c r="WJU41" s="299"/>
      <c r="WJV41" s="299"/>
      <c r="WJW41" s="299"/>
      <c r="WJX41" s="299"/>
      <c r="WJY41" s="299"/>
      <c r="WJZ41" s="299"/>
      <c r="WKA41" s="299"/>
      <c r="WKB41" s="299"/>
      <c r="WKC41" s="299"/>
      <c r="WKD41" s="299"/>
      <c r="WKE41" s="299"/>
      <c r="WKF41" s="299"/>
      <c r="WKG41" s="299"/>
      <c r="WKH41" s="299"/>
      <c r="WKI41" s="299"/>
      <c r="WKJ41" s="299"/>
      <c r="WKK41" s="299"/>
      <c r="WKL41" s="299"/>
      <c r="WKM41" s="299"/>
      <c r="WKN41" s="299"/>
      <c r="WKO41" s="299"/>
      <c r="WKP41" s="299"/>
      <c r="WKQ41" s="299"/>
      <c r="WKR41" s="299"/>
      <c r="WKS41" s="299"/>
      <c r="WKT41" s="299"/>
      <c r="WKU41" s="299"/>
      <c r="WKV41" s="299"/>
      <c r="WKW41" s="299"/>
      <c r="WKX41" s="299"/>
      <c r="WKY41" s="299"/>
      <c r="WKZ41" s="299"/>
      <c r="WLA41" s="299"/>
      <c r="WLB41" s="299"/>
      <c r="WLC41" s="299"/>
      <c r="WLD41" s="299"/>
      <c r="WLE41" s="299"/>
      <c r="WLF41" s="299"/>
      <c r="WLG41" s="299"/>
      <c r="WLH41" s="299"/>
      <c r="WLI41" s="299"/>
      <c r="WLJ41" s="299"/>
      <c r="WLK41" s="299"/>
      <c r="WLL41" s="299"/>
      <c r="WLM41" s="299"/>
      <c r="WLN41" s="299"/>
      <c r="WLO41" s="299"/>
      <c r="WLP41" s="299"/>
      <c r="WLQ41" s="299"/>
      <c r="WLR41" s="299"/>
      <c r="WLS41" s="299"/>
      <c r="WLT41" s="299"/>
      <c r="WLU41" s="299"/>
      <c r="WLV41" s="299"/>
      <c r="WLW41" s="299"/>
      <c r="WLX41" s="299"/>
      <c r="WLY41" s="299"/>
      <c r="WLZ41" s="299"/>
      <c r="WMA41" s="299"/>
      <c r="WMB41" s="299"/>
      <c r="WMC41" s="299"/>
      <c r="WMD41" s="299"/>
      <c r="WME41" s="299"/>
      <c r="WMF41" s="299"/>
      <c r="WMG41" s="299"/>
      <c r="WMH41" s="299"/>
      <c r="WMI41" s="299"/>
      <c r="WMJ41" s="299"/>
      <c r="WMK41" s="299"/>
      <c r="WML41" s="299"/>
      <c r="WMM41" s="299"/>
      <c r="WMN41" s="299"/>
      <c r="WMO41" s="299"/>
      <c r="WMP41" s="299"/>
      <c r="WMQ41" s="299"/>
      <c r="WMR41" s="299"/>
      <c r="WMS41" s="299"/>
      <c r="WMT41" s="299"/>
      <c r="WMU41" s="299"/>
      <c r="WMV41" s="299"/>
      <c r="WMW41" s="299"/>
      <c r="WMX41" s="299"/>
      <c r="WMY41" s="299"/>
      <c r="WMZ41" s="299"/>
      <c r="WNA41" s="299"/>
      <c r="WNB41" s="299"/>
      <c r="WNC41" s="299"/>
      <c r="WND41" s="299"/>
      <c r="WNE41" s="299"/>
      <c r="WNF41" s="299"/>
      <c r="WNG41" s="299"/>
      <c r="WNH41" s="299"/>
      <c r="WNI41" s="299"/>
      <c r="WNJ41" s="299"/>
      <c r="WNK41" s="299"/>
      <c r="WNL41" s="299"/>
      <c r="WNM41" s="299"/>
      <c r="WNN41" s="299"/>
      <c r="WNO41" s="299"/>
      <c r="WNP41" s="299"/>
      <c r="WNQ41" s="299"/>
      <c r="WNR41" s="299"/>
      <c r="WNS41" s="299"/>
      <c r="WNT41" s="299"/>
      <c r="WNU41" s="299"/>
      <c r="WNV41" s="299"/>
      <c r="WNW41" s="299"/>
      <c r="WNX41" s="299"/>
      <c r="WNY41" s="299"/>
      <c r="WNZ41" s="299"/>
      <c r="WOA41" s="299"/>
      <c r="WOB41" s="299"/>
      <c r="WOC41" s="299"/>
      <c r="WOD41" s="299"/>
      <c r="WOE41" s="299"/>
      <c r="WOF41" s="299"/>
      <c r="WOG41" s="299"/>
      <c r="WOH41" s="299"/>
      <c r="WOI41" s="299"/>
      <c r="WOJ41" s="299"/>
      <c r="WOK41" s="299"/>
      <c r="WOL41" s="299"/>
      <c r="WOM41" s="299"/>
      <c r="WON41" s="299"/>
      <c r="WOO41" s="299"/>
      <c r="WOP41" s="299"/>
      <c r="WOQ41" s="299"/>
      <c r="WOR41" s="299"/>
      <c r="WOS41" s="299"/>
      <c r="WOT41" s="299"/>
      <c r="WOU41" s="299"/>
      <c r="WOV41" s="299"/>
      <c r="WOW41" s="299"/>
      <c r="WOX41" s="299"/>
      <c r="WOY41" s="299"/>
      <c r="WOZ41" s="299"/>
      <c r="WPA41" s="299"/>
      <c r="WPB41" s="299"/>
      <c r="WPC41" s="299"/>
      <c r="WPD41" s="299"/>
      <c r="WPE41" s="299"/>
      <c r="WPF41" s="299"/>
      <c r="WPG41" s="299"/>
      <c r="WPH41" s="299"/>
      <c r="WPI41" s="299"/>
      <c r="WPJ41" s="299"/>
      <c r="WPK41" s="299"/>
      <c r="WPL41" s="299"/>
      <c r="WPM41" s="299"/>
      <c r="WPN41" s="299"/>
      <c r="WPO41" s="299"/>
      <c r="WPP41" s="299"/>
      <c r="WPQ41" s="299"/>
      <c r="WPR41" s="299"/>
      <c r="WPS41" s="299"/>
      <c r="WPT41" s="299"/>
      <c r="WPU41" s="299"/>
      <c r="WPV41" s="299"/>
      <c r="WPW41" s="299"/>
      <c r="WPX41" s="299"/>
      <c r="WPY41" s="299"/>
      <c r="WPZ41" s="299"/>
      <c r="WQA41" s="299"/>
      <c r="WQB41" s="299"/>
      <c r="WQC41" s="299"/>
      <c r="WQD41" s="299"/>
      <c r="WQE41" s="299"/>
      <c r="WQF41" s="299"/>
      <c r="WQG41" s="299"/>
      <c r="WQH41" s="299"/>
      <c r="WQI41" s="299"/>
      <c r="WQJ41" s="299"/>
      <c r="WQK41" s="299"/>
      <c r="WQL41" s="299"/>
      <c r="WQM41" s="299"/>
      <c r="WQN41" s="299"/>
      <c r="WQO41" s="299"/>
      <c r="WQP41" s="299"/>
      <c r="WQQ41" s="299"/>
      <c r="WQR41" s="299"/>
      <c r="WQS41" s="299"/>
      <c r="WQT41" s="299"/>
      <c r="WQU41" s="299"/>
      <c r="WQV41" s="299"/>
      <c r="WQW41" s="299"/>
      <c r="WQX41" s="299"/>
      <c r="WQY41" s="299"/>
      <c r="WQZ41" s="299"/>
      <c r="WRA41" s="299"/>
      <c r="WRB41" s="299"/>
      <c r="WRC41" s="299"/>
      <c r="WRD41" s="299"/>
      <c r="WRE41" s="299"/>
      <c r="WRF41" s="299"/>
      <c r="WRG41" s="299"/>
      <c r="WRH41" s="299"/>
      <c r="WRI41" s="299"/>
      <c r="WRJ41" s="299"/>
      <c r="WRK41" s="299"/>
      <c r="WRL41" s="299"/>
      <c r="WRM41" s="299"/>
      <c r="WRN41" s="299"/>
      <c r="WRO41" s="299"/>
      <c r="WRP41" s="299"/>
      <c r="WRQ41" s="299"/>
      <c r="WRR41" s="299"/>
      <c r="WRS41" s="299"/>
      <c r="WRT41" s="299"/>
      <c r="WRU41" s="299"/>
      <c r="WRV41" s="299"/>
      <c r="WRW41" s="299"/>
      <c r="WRX41" s="299"/>
      <c r="WRY41" s="299"/>
      <c r="WRZ41" s="299"/>
      <c r="WSA41" s="299"/>
      <c r="WSB41" s="299"/>
      <c r="WSC41" s="299"/>
      <c r="WSD41" s="299"/>
      <c r="WSE41" s="299"/>
      <c r="WSF41" s="299"/>
      <c r="WSG41" s="299"/>
      <c r="WSH41" s="299"/>
      <c r="WSI41" s="299"/>
      <c r="WSJ41" s="299"/>
      <c r="WSK41" s="299"/>
      <c r="WSL41" s="299"/>
      <c r="WSM41" s="299"/>
      <c r="WSN41" s="299"/>
      <c r="WSO41" s="299"/>
      <c r="WSP41" s="299"/>
      <c r="WSQ41" s="299"/>
      <c r="WSR41" s="299"/>
      <c r="WSS41" s="299"/>
      <c r="WST41" s="299"/>
      <c r="WSU41" s="299"/>
      <c r="WSV41" s="299"/>
      <c r="WSW41" s="299"/>
      <c r="WSX41" s="299"/>
      <c r="WSY41" s="299"/>
      <c r="WSZ41" s="299"/>
      <c r="WTA41" s="299"/>
      <c r="WTB41" s="299"/>
      <c r="WTC41" s="299"/>
      <c r="WTD41" s="299"/>
      <c r="WTE41" s="299"/>
      <c r="WTF41" s="299"/>
      <c r="WTG41" s="299"/>
      <c r="WTH41" s="299"/>
      <c r="WTI41" s="299"/>
      <c r="WTJ41" s="299"/>
      <c r="WTK41" s="299"/>
      <c r="WTL41" s="299"/>
      <c r="WTM41" s="299"/>
      <c r="WTN41" s="299"/>
      <c r="WTO41" s="299"/>
      <c r="WTP41" s="299"/>
      <c r="WTQ41" s="299"/>
      <c r="WTR41" s="299"/>
      <c r="WTS41" s="299"/>
      <c r="WTT41" s="299"/>
      <c r="WTU41" s="299"/>
      <c r="WTV41" s="299"/>
      <c r="WTW41" s="299"/>
      <c r="WTX41" s="299"/>
      <c r="WTY41" s="299"/>
      <c r="WTZ41" s="299"/>
      <c r="WUA41" s="299"/>
      <c r="WUB41" s="299"/>
      <c r="WUC41" s="299"/>
      <c r="WUD41" s="299"/>
      <c r="WUE41" s="299"/>
      <c r="WUF41" s="299"/>
      <c r="WUG41" s="299"/>
      <c r="WUH41" s="299"/>
      <c r="WUI41" s="299"/>
      <c r="WUJ41" s="299"/>
      <c r="WUK41" s="299"/>
      <c r="WUL41" s="299"/>
      <c r="WUM41" s="299"/>
      <c r="WUN41" s="299"/>
      <c r="WUO41" s="299"/>
      <c r="WUP41" s="299"/>
      <c r="WUQ41" s="299"/>
      <c r="WUR41" s="299"/>
      <c r="WUS41" s="299"/>
      <c r="WUT41" s="299"/>
      <c r="WUU41" s="299"/>
      <c r="WUV41" s="299"/>
      <c r="WUW41" s="299"/>
      <c r="WUX41" s="299"/>
      <c r="WUY41" s="299"/>
      <c r="WUZ41" s="299"/>
      <c r="WVA41" s="299"/>
      <c r="WVB41" s="299"/>
      <c r="WVC41" s="299"/>
      <c r="WVD41" s="299"/>
      <c r="WVE41" s="299"/>
      <c r="WVF41" s="299"/>
      <c r="WVG41" s="299"/>
      <c r="WVH41" s="299"/>
      <c r="WVI41" s="299"/>
      <c r="WVJ41" s="299"/>
      <c r="WVK41" s="299"/>
      <c r="WVL41" s="299"/>
      <c r="WVM41" s="299"/>
      <c r="WVN41" s="299"/>
      <c r="WVO41" s="299"/>
      <c r="WVP41" s="299"/>
      <c r="WVQ41" s="299"/>
      <c r="WVR41" s="299"/>
      <c r="WVS41" s="299"/>
      <c r="WVT41" s="299"/>
      <c r="WVU41" s="299"/>
      <c r="WVV41" s="299"/>
      <c r="WVW41" s="299"/>
      <c r="WVX41" s="299"/>
      <c r="WVY41" s="299"/>
      <c r="WVZ41" s="299"/>
      <c r="WWA41" s="299"/>
      <c r="WWB41" s="299"/>
      <c r="WWC41" s="299"/>
      <c r="WWD41" s="299"/>
      <c r="WWE41" s="299"/>
      <c r="WWF41" s="299"/>
      <c r="WWG41" s="299"/>
      <c r="WWH41" s="299"/>
      <c r="WWI41" s="299"/>
      <c r="WWJ41" s="299"/>
      <c r="WWK41" s="299"/>
      <c r="WWL41" s="299"/>
      <c r="WWM41" s="299"/>
      <c r="WWN41" s="299"/>
      <c r="WWO41" s="299"/>
      <c r="WWP41" s="299"/>
      <c r="WWQ41" s="299"/>
      <c r="WWR41" s="299"/>
      <c r="WWS41" s="299"/>
      <c r="WWT41" s="299"/>
      <c r="WWU41" s="299"/>
      <c r="WWV41" s="299"/>
      <c r="WWW41" s="299"/>
      <c r="WWX41" s="299"/>
      <c r="WWY41" s="299"/>
      <c r="WWZ41" s="299"/>
      <c r="WXA41" s="299"/>
      <c r="WXB41" s="299"/>
      <c r="WXC41" s="299"/>
      <c r="WXD41" s="299"/>
      <c r="WXE41" s="299"/>
      <c r="WXF41" s="299"/>
      <c r="WXG41" s="299"/>
      <c r="WXH41" s="299"/>
      <c r="WXI41" s="299"/>
    </row>
    <row r="42" spans="1:16181" ht="2.25" customHeight="1">
      <c r="C42" s="290"/>
      <c r="D42" s="1707"/>
      <c r="E42" s="1707"/>
      <c r="F42" s="1707"/>
      <c r="G42" s="1707"/>
      <c r="H42" s="1707"/>
      <c r="I42" s="1707"/>
      <c r="J42" s="1708"/>
      <c r="K42" s="290"/>
      <c r="L42" s="292"/>
      <c r="M42" s="292"/>
      <c r="N42" s="292"/>
      <c r="O42" s="292"/>
      <c r="P42" s="284"/>
      <c r="Q42" s="293"/>
      <c r="R42" s="288"/>
      <c r="S42" s="492"/>
      <c r="T42" s="288"/>
      <c r="U42" s="288"/>
      <c r="V42" s="288"/>
      <c r="W42" s="294"/>
      <c r="X42" s="291"/>
      <c r="AF42" s="286"/>
      <c r="BC42" s="290"/>
      <c r="BD42" s="1707"/>
      <c r="BE42" s="1707"/>
      <c r="BF42" s="1707"/>
      <c r="BG42" s="1707"/>
      <c r="BH42" s="1707"/>
      <c r="BI42" s="1707"/>
      <c r="BJ42" s="1708"/>
      <c r="BK42" s="290"/>
      <c r="BL42" s="292"/>
      <c r="BM42" s="292"/>
      <c r="BN42" s="292"/>
      <c r="BO42" s="292"/>
      <c r="BP42" s="284"/>
      <c r="BQ42" s="293"/>
      <c r="BR42" s="288"/>
      <c r="BS42" s="492"/>
      <c r="BT42" s="288"/>
      <c r="BU42" s="288"/>
      <c r="BV42" s="288"/>
      <c r="BW42" s="294"/>
      <c r="BX42" s="291"/>
    </row>
    <row r="43" spans="1:16181" s="306" customFormat="1" ht="19.5" customHeight="1">
      <c r="A43" s="299"/>
      <c r="B43" s="299"/>
      <c r="C43" s="300"/>
      <c r="D43" s="1707"/>
      <c r="E43" s="1707"/>
      <c r="F43" s="1707"/>
      <c r="G43" s="1707"/>
      <c r="H43" s="1707"/>
      <c r="I43" s="1707"/>
      <c r="J43" s="1708"/>
      <c r="K43" s="302"/>
      <c r="L43" s="302" t="s">
        <v>2601</v>
      </c>
      <c r="M43" s="302"/>
      <c r="N43" s="302"/>
      <c r="O43" s="302"/>
      <c r="P43" s="302"/>
      <c r="Q43" s="302"/>
      <c r="R43" s="1748"/>
      <c r="S43" s="1748"/>
      <c r="T43" s="1748"/>
      <c r="U43" s="1748"/>
      <c r="V43" s="1748"/>
      <c r="W43" s="302" t="s">
        <v>2599</v>
      </c>
      <c r="X43" s="307" t="s">
        <v>2600</v>
      </c>
      <c r="AB43" s="298"/>
      <c r="AC43" s="299"/>
      <c r="AE43" s="299"/>
      <c r="AF43" s="286"/>
      <c r="AG43" s="299"/>
      <c r="AH43" s="299"/>
      <c r="AI43" s="299"/>
      <c r="AJ43" s="299"/>
      <c r="AK43" s="299"/>
      <c r="AL43" s="299"/>
      <c r="AM43" s="299"/>
      <c r="AN43" s="299"/>
      <c r="AO43" s="299"/>
      <c r="AP43" s="299"/>
      <c r="AQ43" s="299"/>
      <c r="AR43" s="299"/>
      <c r="AS43" s="299"/>
      <c r="AT43" s="299"/>
      <c r="AU43" s="299"/>
      <c r="AV43" s="299"/>
      <c r="AW43" s="299"/>
      <c r="AX43" s="299"/>
      <c r="AY43" s="299"/>
      <c r="AZ43" s="299"/>
      <c r="BA43" s="299"/>
      <c r="BB43" s="299"/>
      <c r="BC43" s="300"/>
      <c r="BD43" s="1707"/>
      <c r="BE43" s="1707"/>
      <c r="BF43" s="1707"/>
      <c r="BG43" s="1707"/>
      <c r="BH43" s="1707"/>
      <c r="BI43" s="1707"/>
      <c r="BJ43" s="1708"/>
      <c r="BK43" s="302"/>
      <c r="BL43" s="302" t="s">
        <v>2601</v>
      </c>
      <c r="BM43" s="302"/>
      <c r="BN43" s="302"/>
      <c r="BO43" s="302"/>
      <c r="BP43" s="302"/>
      <c r="BQ43" s="302"/>
      <c r="BR43" s="1712"/>
      <c r="BS43" s="1712"/>
      <c r="BT43" s="1712"/>
      <c r="BU43" s="1712"/>
      <c r="BV43" s="1712"/>
      <c r="BW43" s="302" t="s">
        <v>2599</v>
      </c>
      <c r="BX43" s="307" t="s">
        <v>2600</v>
      </c>
      <c r="CA43" s="299"/>
      <c r="CB43" s="299"/>
      <c r="CC43" s="299"/>
      <c r="CD43" s="299"/>
      <c r="CE43" s="299"/>
      <c r="CF43" s="299"/>
      <c r="CG43" s="299"/>
      <c r="CH43" s="299"/>
      <c r="CI43" s="299"/>
      <c r="CJ43" s="299"/>
      <c r="CK43" s="299"/>
      <c r="CL43" s="299"/>
      <c r="CM43" s="299"/>
      <c r="CN43" s="299"/>
      <c r="CO43" s="299"/>
      <c r="CP43" s="299"/>
      <c r="CQ43" s="299"/>
      <c r="CR43" s="299"/>
      <c r="CS43" s="299"/>
      <c r="CT43" s="299"/>
      <c r="CU43" s="299"/>
      <c r="CV43" s="299"/>
      <c r="CW43" s="299"/>
      <c r="CX43" s="299"/>
      <c r="CY43" s="299"/>
      <c r="CZ43" s="299"/>
      <c r="DA43" s="299"/>
      <c r="DB43" s="299"/>
      <c r="DC43" s="299"/>
      <c r="DD43" s="299"/>
      <c r="DE43" s="299"/>
      <c r="DF43" s="299"/>
      <c r="DG43" s="299"/>
      <c r="DH43" s="299"/>
      <c r="DI43" s="299"/>
      <c r="DJ43" s="299"/>
      <c r="DK43" s="299"/>
      <c r="DL43" s="299"/>
      <c r="DM43" s="299"/>
      <c r="DN43" s="299"/>
      <c r="DO43" s="299"/>
      <c r="DP43" s="299"/>
      <c r="DQ43" s="299"/>
      <c r="DR43" s="299"/>
      <c r="DS43" s="299"/>
      <c r="DT43" s="299"/>
      <c r="DU43" s="299"/>
      <c r="DV43" s="299"/>
      <c r="DW43" s="299"/>
      <c r="DX43" s="299"/>
      <c r="DY43" s="299"/>
      <c r="DZ43" s="299"/>
      <c r="EA43" s="299"/>
      <c r="EB43" s="299"/>
      <c r="EC43" s="299"/>
      <c r="ED43" s="299"/>
      <c r="EE43" s="299"/>
      <c r="EF43" s="299"/>
      <c r="EG43" s="299"/>
      <c r="EH43" s="299"/>
      <c r="EI43" s="299"/>
      <c r="EJ43" s="299"/>
      <c r="EK43" s="299"/>
      <c r="EL43" s="299"/>
      <c r="EM43" s="299"/>
      <c r="EN43" s="299"/>
      <c r="EO43" s="299"/>
      <c r="EP43" s="299"/>
      <c r="EQ43" s="299"/>
      <c r="ER43" s="299"/>
      <c r="ES43" s="299"/>
      <c r="ET43" s="299"/>
      <c r="EU43" s="299"/>
      <c r="EV43" s="299"/>
      <c r="EW43" s="299"/>
      <c r="EX43" s="299"/>
      <c r="EY43" s="299"/>
      <c r="EZ43" s="299"/>
      <c r="FA43" s="299"/>
      <c r="FB43" s="299"/>
      <c r="FC43" s="299"/>
      <c r="FD43" s="299"/>
      <c r="FE43" s="299"/>
      <c r="FF43" s="299"/>
      <c r="FG43" s="299"/>
      <c r="FH43" s="299"/>
      <c r="FI43" s="299"/>
      <c r="FJ43" s="299"/>
      <c r="FK43" s="299"/>
      <c r="FL43" s="299"/>
      <c r="FM43" s="299"/>
      <c r="FN43" s="299"/>
      <c r="FO43" s="299"/>
      <c r="FP43" s="299"/>
      <c r="FQ43" s="299"/>
      <c r="FR43" s="299"/>
      <c r="FS43" s="299"/>
      <c r="FT43" s="299"/>
      <c r="FU43" s="299"/>
      <c r="FV43" s="299"/>
      <c r="FW43" s="299"/>
      <c r="FX43" s="299"/>
      <c r="FY43" s="299"/>
      <c r="FZ43" s="299"/>
      <c r="GA43" s="299"/>
      <c r="GB43" s="299"/>
      <c r="GC43" s="299"/>
      <c r="GD43" s="299"/>
      <c r="GE43" s="299"/>
      <c r="GF43" s="299"/>
      <c r="GG43" s="299"/>
      <c r="GH43" s="299"/>
      <c r="GI43" s="299"/>
      <c r="GJ43" s="299"/>
      <c r="GK43" s="299"/>
      <c r="GL43" s="299"/>
      <c r="GM43" s="299"/>
      <c r="GN43" s="299"/>
      <c r="GO43" s="299"/>
      <c r="GP43" s="299"/>
      <c r="GQ43" s="299"/>
      <c r="GR43" s="299"/>
      <c r="GS43" s="299"/>
      <c r="GT43" s="299"/>
      <c r="GU43" s="299"/>
      <c r="GV43" s="299"/>
      <c r="GW43" s="299"/>
      <c r="GX43" s="299"/>
      <c r="GY43" s="299"/>
      <c r="GZ43" s="299"/>
      <c r="HA43" s="299"/>
      <c r="HB43" s="299"/>
      <c r="HC43" s="299"/>
      <c r="HD43" s="299"/>
      <c r="HE43" s="299"/>
      <c r="HF43" s="299"/>
      <c r="HG43" s="299"/>
      <c r="HH43" s="299"/>
      <c r="HI43" s="299"/>
      <c r="HJ43" s="299"/>
      <c r="HK43" s="299"/>
      <c r="HL43" s="299"/>
      <c r="HM43" s="299"/>
      <c r="HN43" s="299"/>
      <c r="HO43" s="299"/>
      <c r="HP43" s="299"/>
      <c r="HQ43" s="299"/>
      <c r="HR43" s="299"/>
      <c r="HS43" s="299"/>
      <c r="HT43" s="299"/>
      <c r="HU43" s="299"/>
      <c r="HV43" s="299"/>
      <c r="HW43" s="299"/>
      <c r="HX43" s="299"/>
      <c r="HY43" s="299"/>
      <c r="HZ43" s="299"/>
      <c r="IA43" s="299"/>
      <c r="IB43" s="299"/>
      <c r="IC43" s="299"/>
      <c r="ID43" s="299"/>
      <c r="IE43" s="299"/>
      <c r="IF43" s="299"/>
      <c r="IG43" s="299"/>
      <c r="IH43" s="299"/>
      <c r="II43" s="299"/>
      <c r="IJ43" s="299"/>
      <c r="IK43" s="299"/>
      <c r="IL43" s="299"/>
      <c r="IM43" s="299"/>
      <c r="IN43" s="299"/>
      <c r="IO43" s="299"/>
      <c r="IP43" s="299"/>
      <c r="IQ43" s="299"/>
      <c r="IR43" s="299"/>
      <c r="IS43" s="299"/>
      <c r="IT43" s="299"/>
      <c r="IU43" s="299"/>
      <c r="IV43" s="299"/>
      <c r="IW43" s="299"/>
      <c r="IX43" s="299"/>
      <c r="IY43" s="299"/>
      <c r="IZ43" s="299"/>
      <c r="JA43" s="299"/>
      <c r="JB43" s="299"/>
      <c r="JC43" s="299"/>
      <c r="JD43" s="299"/>
      <c r="JE43" s="299"/>
      <c r="JF43" s="299"/>
      <c r="JG43" s="299"/>
      <c r="JH43" s="299"/>
      <c r="JI43" s="299"/>
      <c r="JJ43" s="299"/>
      <c r="JK43" s="299"/>
      <c r="JL43" s="299"/>
      <c r="JM43" s="299"/>
      <c r="JN43" s="299"/>
      <c r="JO43" s="299"/>
      <c r="JP43" s="299"/>
      <c r="JQ43" s="299"/>
      <c r="JR43" s="299"/>
      <c r="JS43" s="299"/>
      <c r="JT43" s="299"/>
      <c r="JU43" s="299"/>
      <c r="JV43" s="299"/>
      <c r="JW43" s="299"/>
      <c r="JX43" s="299"/>
      <c r="JY43" s="299"/>
      <c r="JZ43" s="299"/>
      <c r="KA43" s="299"/>
      <c r="KB43" s="299"/>
      <c r="KC43" s="299"/>
      <c r="KD43" s="299"/>
      <c r="KE43" s="299"/>
      <c r="KF43" s="299"/>
      <c r="KG43" s="299"/>
      <c r="KH43" s="299"/>
      <c r="KI43" s="299"/>
      <c r="KJ43" s="299"/>
      <c r="KK43" s="299"/>
      <c r="KL43" s="299"/>
      <c r="KM43" s="299"/>
      <c r="KN43" s="299"/>
      <c r="KO43" s="299"/>
      <c r="KP43" s="299"/>
      <c r="KQ43" s="299"/>
      <c r="KR43" s="299"/>
      <c r="KS43" s="299"/>
      <c r="KT43" s="299"/>
      <c r="KU43" s="299"/>
      <c r="KV43" s="299"/>
      <c r="KW43" s="299"/>
      <c r="KX43" s="299"/>
      <c r="KY43" s="299"/>
      <c r="KZ43" s="299"/>
      <c r="LA43" s="299"/>
      <c r="LB43" s="299"/>
      <c r="LC43" s="299"/>
      <c r="LD43" s="299"/>
      <c r="LE43" s="299"/>
      <c r="LF43" s="299"/>
      <c r="LG43" s="299"/>
      <c r="LH43" s="299"/>
      <c r="LI43" s="299"/>
      <c r="LJ43" s="299"/>
      <c r="LK43" s="299"/>
      <c r="LL43" s="299"/>
      <c r="LM43" s="299"/>
      <c r="LN43" s="299"/>
      <c r="LO43" s="299"/>
      <c r="LP43" s="299"/>
      <c r="LQ43" s="299"/>
      <c r="LR43" s="299"/>
      <c r="LS43" s="299"/>
      <c r="LT43" s="299"/>
      <c r="LU43" s="299"/>
      <c r="LV43" s="299"/>
      <c r="LW43" s="299"/>
      <c r="LX43" s="299"/>
      <c r="LY43" s="299"/>
      <c r="LZ43" s="299"/>
      <c r="MA43" s="299"/>
      <c r="MB43" s="299"/>
      <c r="MC43" s="299"/>
      <c r="MD43" s="299"/>
      <c r="ME43" s="299"/>
      <c r="MF43" s="299"/>
      <c r="MG43" s="299"/>
      <c r="MH43" s="299"/>
      <c r="MI43" s="299"/>
      <c r="MJ43" s="299"/>
      <c r="MK43" s="299"/>
      <c r="ML43" s="299"/>
      <c r="MM43" s="299"/>
      <c r="MN43" s="299"/>
      <c r="MO43" s="299"/>
      <c r="MP43" s="299"/>
      <c r="MQ43" s="299"/>
      <c r="MR43" s="299"/>
      <c r="MS43" s="299"/>
      <c r="MT43" s="299"/>
      <c r="MU43" s="299"/>
      <c r="MV43" s="299"/>
      <c r="MW43" s="299"/>
      <c r="MX43" s="299"/>
      <c r="MY43" s="299"/>
      <c r="MZ43" s="299"/>
      <c r="NA43" s="299"/>
      <c r="NB43" s="299"/>
      <c r="NC43" s="299"/>
      <c r="ND43" s="299"/>
      <c r="NE43" s="299"/>
      <c r="NF43" s="299"/>
      <c r="NG43" s="299"/>
      <c r="NH43" s="299"/>
      <c r="NI43" s="299"/>
      <c r="NJ43" s="299"/>
      <c r="NK43" s="299"/>
      <c r="NL43" s="299"/>
      <c r="NM43" s="299"/>
      <c r="NN43" s="299"/>
      <c r="NO43" s="299"/>
      <c r="NP43" s="299"/>
      <c r="NQ43" s="299"/>
      <c r="NR43" s="299"/>
      <c r="NS43" s="299"/>
      <c r="NT43" s="299"/>
      <c r="NU43" s="299"/>
      <c r="NV43" s="299"/>
      <c r="NW43" s="299"/>
      <c r="NX43" s="299"/>
      <c r="NY43" s="299"/>
      <c r="NZ43" s="299"/>
      <c r="OA43" s="299"/>
      <c r="OB43" s="299"/>
      <c r="OC43" s="299"/>
      <c r="OD43" s="299"/>
      <c r="OE43" s="299"/>
      <c r="OF43" s="299"/>
      <c r="OG43" s="299"/>
      <c r="OH43" s="299"/>
      <c r="OI43" s="299"/>
      <c r="OJ43" s="299"/>
      <c r="OK43" s="299"/>
      <c r="OL43" s="299"/>
      <c r="OM43" s="299"/>
      <c r="ON43" s="299"/>
      <c r="OO43" s="299"/>
      <c r="OP43" s="299"/>
      <c r="OQ43" s="299"/>
      <c r="OR43" s="299"/>
      <c r="OS43" s="299"/>
      <c r="OT43" s="299"/>
      <c r="OU43" s="299"/>
      <c r="OV43" s="299"/>
      <c r="OW43" s="299"/>
      <c r="OX43" s="299"/>
      <c r="OY43" s="299"/>
      <c r="OZ43" s="299"/>
      <c r="PA43" s="299"/>
      <c r="PB43" s="299"/>
      <c r="PC43" s="299"/>
      <c r="PD43" s="299"/>
      <c r="PE43" s="299"/>
      <c r="PF43" s="299"/>
      <c r="PG43" s="299"/>
      <c r="PH43" s="299"/>
      <c r="PI43" s="299"/>
      <c r="PJ43" s="299"/>
      <c r="PK43" s="299"/>
      <c r="PL43" s="299"/>
      <c r="PM43" s="299"/>
      <c r="PN43" s="299"/>
      <c r="PO43" s="299"/>
      <c r="PP43" s="299"/>
      <c r="PQ43" s="299"/>
      <c r="PR43" s="299"/>
      <c r="PS43" s="299"/>
      <c r="PT43" s="299"/>
      <c r="PU43" s="299"/>
      <c r="PV43" s="299"/>
      <c r="PW43" s="299"/>
      <c r="PX43" s="299"/>
      <c r="PY43" s="299"/>
      <c r="PZ43" s="299"/>
      <c r="QA43" s="299"/>
      <c r="QB43" s="299"/>
      <c r="QC43" s="299"/>
      <c r="QD43" s="299"/>
      <c r="QE43" s="299"/>
      <c r="QF43" s="299"/>
      <c r="QG43" s="299"/>
      <c r="QH43" s="299"/>
      <c r="QI43" s="299"/>
      <c r="QJ43" s="299"/>
      <c r="QK43" s="299"/>
      <c r="QL43" s="299"/>
      <c r="QM43" s="299"/>
      <c r="QN43" s="299"/>
      <c r="QO43" s="299"/>
      <c r="QP43" s="299"/>
      <c r="QQ43" s="299"/>
      <c r="QR43" s="299"/>
      <c r="QS43" s="299"/>
      <c r="QT43" s="299"/>
      <c r="QU43" s="299"/>
      <c r="QV43" s="299"/>
      <c r="QW43" s="299"/>
      <c r="QX43" s="299"/>
      <c r="QY43" s="299"/>
      <c r="QZ43" s="299"/>
      <c r="RA43" s="299"/>
      <c r="RB43" s="299"/>
      <c r="RC43" s="299"/>
      <c r="RD43" s="299"/>
      <c r="RE43" s="299"/>
      <c r="RF43" s="299"/>
      <c r="RG43" s="299"/>
      <c r="RH43" s="299"/>
      <c r="RI43" s="299"/>
      <c r="RJ43" s="299"/>
      <c r="RK43" s="299"/>
      <c r="RL43" s="299"/>
      <c r="RM43" s="299"/>
      <c r="RN43" s="299"/>
      <c r="RO43" s="299"/>
      <c r="RP43" s="299"/>
      <c r="RQ43" s="299"/>
      <c r="RR43" s="299"/>
      <c r="RS43" s="299"/>
      <c r="RT43" s="299"/>
      <c r="RU43" s="299"/>
      <c r="RV43" s="299"/>
      <c r="RW43" s="299"/>
      <c r="RX43" s="299"/>
      <c r="RY43" s="299"/>
      <c r="RZ43" s="299"/>
      <c r="SA43" s="299"/>
      <c r="SB43" s="299"/>
      <c r="SC43" s="299"/>
      <c r="SD43" s="299"/>
      <c r="SE43" s="299"/>
      <c r="SF43" s="299"/>
      <c r="SG43" s="299"/>
      <c r="SH43" s="299"/>
      <c r="SI43" s="299"/>
      <c r="SJ43" s="299"/>
      <c r="SK43" s="299"/>
      <c r="SL43" s="299"/>
      <c r="SM43" s="299"/>
      <c r="SN43" s="299"/>
      <c r="SO43" s="299"/>
      <c r="SP43" s="299"/>
      <c r="SQ43" s="299"/>
      <c r="SR43" s="299"/>
      <c r="SS43" s="299"/>
      <c r="ST43" s="299"/>
      <c r="SU43" s="299"/>
      <c r="SV43" s="299"/>
      <c r="SW43" s="299"/>
      <c r="SX43" s="299"/>
      <c r="SY43" s="299"/>
      <c r="SZ43" s="299"/>
      <c r="TA43" s="299"/>
      <c r="TB43" s="299"/>
      <c r="TC43" s="299"/>
      <c r="TD43" s="299"/>
      <c r="TE43" s="299"/>
      <c r="TF43" s="299"/>
      <c r="TG43" s="299"/>
      <c r="TH43" s="299"/>
      <c r="TI43" s="299"/>
      <c r="TJ43" s="299"/>
      <c r="TK43" s="299"/>
      <c r="TL43" s="299"/>
      <c r="TM43" s="299"/>
      <c r="TN43" s="299"/>
      <c r="TO43" s="299"/>
      <c r="TP43" s="299"/>
      <c r="TQ43" s="299"/>
      <c r="TR43" s="299"/>
      <c r="TS43" s="299"/>
      <c r="TT43" s="299"/>
      <c r="TU43" s="299"/>
      <c r="TV43" s="299"/>
      <c r="TW43" s="299"/>
      <c r="TX43" s="299"/>
      <c r="TY43" s="299"/>
      <c r="TZ43" s="299"/>
      <c r="UA43" s="299"/>
      <c r="UB43" s="299"/>
      <c r="UC43" s="299"/>
      <c r="UD43" s="299"/>
      <c r="UE43" s="299"/>
      <c r="UF43" s="299"/>
      <c r="UG43" s="299"/>
      <c r="UH43" s="299"/>
      <c r="UI43" s="299"/>
      <c r="UJ43" s="299"/>
      <c r="UK43" s="299"/>
      <c r="UL43" s="299"/>
      <c r="UM43" s="299"/>
      <c r="UN43" s="299"/>
      <c r="UO43" s="299"/>
      <c r="UP43" s="299"/>
      <c r="UQ43" s="299"/>
      <c r="UR43" s="299"/>
      <c r="US43" s="299"/>
      <c r="UT43" s="299"/>
      <c r="UU43" s="299"/>
      <c r="UV43" s="299"/>
      <c r="UW43" s="299"/>
      <c r="UX43" s="299"/>
      <c r="UY43" s="299"/>
      <c r="UZ43" s="299"/>
      <c r="VA43" s="299"/>
      <c r="VB43" s="299"/>
      <c r="VC43" s="299"/>
      <c r="VD43" s="299"/>
      <c r="VE43" s="299"/>
      <c r="VF43" s="299"/>
      <c r="VG43" s="299"/>
      <c r="VH43" s="299"/>
      <c r="VI43" s="299"/>
      <c r="VJ43" s="299"/>
      <c r="VK43" s="299"/>
      <c r="VL43" s="299"/>
      <c r="VM43" s="299"/>
      <c r="VN43" s="299"/>
      <c r="VO43" s="299"/>
      <c r="VP43" s="299"/>
      <c r="VQ43" s="299"/>
      <c r="VR43" s="299"/>
      <c r="VS43" s="299"/>
      <c r="VT43" s="299"/>
      <c r="VU43" s="299"/>
      <c r="VV43" s="299"/>
      <c r="VW43" s="299"/>
      <c r="VX43" s="299"/>
      <c r="VY43" s="299"/>
      <c r="VZ43" s="299"/>
      <c r="WA43" s="299"/>
      <c r="WB43" s="299"/>
      <c r="WC43" s="299"/>
      <c r="WD43" s="299"/>
      <c r="WE43" s="299"/>
      <c r="WF43" s="299"/>
      <c r="WG43" s="299"/>
      <c r="WH43" s="299"/>
      <c r="WI43" s="299"/>
      <c r="WJ43" s="299"/>
      <c r="WK43" s="299"/>
      <c r="WL43" s="299"/>
      <c r="WM43" s="299"/>
      <c r="WN43" s="299"/>
      <c r="WO43" s="299"/>
      <c r="WP43" s="299"/>
      <c r="WQ43" s="299"/>
      <c r="WR43" s="299"/>
      <c r="WS43" s="299"/>
      <c r="WT43" s="299"/>
      <c r="WU43" s="299"/>
      <c r="WV43" s="299"/>
      <c r="WW43" s="299"/>
      <c r="WX43" s="299"/>
      <c r="WY43" s="299"/>
      <c r="WZ43" s="299"/>
      <c r="XA43" s="299"/>
      <c r="XB43" s="299"/>
      <c r="XC43" s="299"/>
      <c r="XD43" s="299"/>
      <c r="XE43" s="299"/>
      <c r="XF43" s="299"/>
      <c r="XG43" s="299"/>
      <c r="XH43" s="299"/>
      <c r="XI43" s="299"/>
      <c r="XJ43" s="299"/>
      <c r="XK43" s="299"/>
      <c r="XL43" s="299"/>
      <c r="XM43" s="299"/>
      <c r="XN43" s="299"/>
      <c r="XO43" s="299"/>
      <c r="XP43" s="299"/>
      <c r="XQ43" s="299"/>
      <c r="XR43" s="299"/>
      <c r="XS43" s="299"/>
      <c r="XT43" s="299"/>
      <c r="XU43" s="299"/>
      <c r="XV43" s="299"/>
      <c r="XW43" s="299"/>
      <c r="XX43" s="299"/>
      <c r="XY43" s="299"/>
      <c r="XZ43" s="299"/>
      <c r="YA43" s="299"/>
      <c r="YB43" s="299"/>
      <c r="YC43" s="299"/>
      <c r="YD43" s="299"/>
      <c r="YE43" s="299"/>
      <c r="YF43" s="299"/>
      <c r="YG43" s="299"/>
      <c r="YH43" s="299"/>
      <c r="YI43" s="299"/>
      <c r="YJ43" s="299"/>
      <c r="YK43" s="299"/>
      <c r="YL43" s="299"/>
      <c r="YM43" s="299"/>
      <c r="YN43" s="299"/>
      <c r="YO43" s="299"/>
      <c r="YP43" s="299"/>
      <c r="YQ43" s="299"/>
      <c r="YR43" s="299"/>
      <c r="YS43" s="299"/>
      <c r="YT43" s="299"/>
      <c r="YU43" s="299"/>
      <c r="YV43" s="299"/>
      <c r="YW43" s="299"/>
      <c r="YX43" s="299"/>
      <c r="YY43" s="299"/>
      <c r="YZ43" s="299"/>
      <c r="ZA43" s="299"/>
      <c r="ZB43" s="299"/>
      <c r="ZC43" s="299"/>
      <c r="ZD43" s="299"/>
      <c r="ZE43" s="299"/>
      <c r="ZF43" s="299"/>
      <c r="ZG43" s="299"/>
      <c r="ZH43" s="299"/>
      <c r="ZI43" s="299"/>
      <c r="ZJ43" s="299"/>
      <c r="ZK43" s="299"/>
      <c r="ZL43" s="299"/>
      <c r="ZM43" s="299"/>
      <c r="ZN43" s="299"/>
      <c r="ZO43" s="299"/>
      <c r="ZP43" s="299"/>
      <c r="ZQ43" s="299"/>
      <c r="ZR43" s="299"/>
      <c r="ZS43" s="299"/>
      <c r="ZT43" s="299"/>
      <c r="ZU43" s="299"/>
      <c r="ZV43" s="299"/>
      <c r="ZW43" s="299"/>
      <c r="ZX43" s="299"/>
      <c r="ZY43" s="299"/>
      <c r="ZZ43" s="299"/>
      <c r="AAA43" s="299"/>
      <c r="AAB43" s="299"/>
      <c r="AAC43" s="299"/>
      <c r="AAD43" s="299"/>
      <c r="AAE43" s="299"/>
      <c r="AAF43" s="299"/>
      <c r="AAG43" s="299"/>
      <c r="AAH43" s="299"/>
      <c r="AAI43" s="299"/>
      <c r="AAJ43" s="299"/>
      <c r="AAK43" s="299"/>
      <c r="AAL43" s="299"/>
      <c r="AAM43" s="299"/>
      <c r="AAN43" s="299"/>
      <c r="AAO43" s="299"/>
      <c r="AAP43" s="299"/>
      <c r="AAQ43" s="299"/>
      <c r="AAR43" s="299"/>
      <c r="AAS43" s="299"/>
      <c r="AAT43" s="299"/>
      <c r="AAU43" s="299"/>
      <c r="AAV43" s="299"/>
      <c r="AAW43" s="299"/>
      <c r="AAX43" s="299"/>
      <c r="AAY43" s="299"/>
      <c r="AAZ43" s="299"/>
      <c r="ABA43" s="299"/>
      <c r="ABB43" s="299"/>
      <c r="ABC43" s="299"/>
      <c r="ABD43" s="299"/>
      <c r="ABE43" s="299"/>
      <c r="ABF43" s="299"/>
      <c r="ABG43" s="299"/>
      <c r="ABH43" s="299"/>
      <c r="ABI43" s="299"/>
      <c r="ABJ43" s="299"/>
      <c r="ABK43" s="299"/>
      <c r="ABL43" s="299"/>
      <c r="ABM43" s="299"/>
      <c r="ABN43" s="299"/>
      <c r="ABO43" s="299"/>
      <c r="ABP43" s="299"/>
      <c r="ABQ43" s="299"/>
      <c r="ABR43" s="299"/>
      <c r="ABS43" s="299"/>
      <c r="ABT43" s="299"/>
      <c r="ABU43" s="299"/>
      <c r="ABV43" s="299"/>
      <c r="ABW43" s="299"/>
      <c r="ABX43" s="299"/>
      <c r="ABY43" s="299"/>
      <c r="ABZ43" s="299"/>
      <c r="ACA43" s="299"/>
      <c r="ACB43" s="299"/>
      <c r="ACC43" s="299"/>
      <c r="ACD43" s="299"/>
      <c r="ACE43" s="299"/>
      <c r="ACF43" s="299"/>
      <c r="ACG43" s="299"/>
      <c r="ACH43" s="299"/>
      <c r="ACI43" s="299"/>
      <c r="ACJ43" s="299"/>
      <c r="ACK43" s="299"/>
      <c r="ACL43" s="299"/>
      <c r="ACM43" s="299"/>
      <c r="ACN43" s="299"/>
      <c r="ACO43" s="299"/>
      <c r="ACP43" s="299"/>
      <c r="ACQ43" s="299"/>
      <c r="ACR43" s="299"/>
      <c r="ACS43" s="299"/>
      <c r="ACT43" s="299"/>
      <c r="ACU43" s="299"/>
      <c r="ACV43" s="299"/>
      <c r="ACW43" s="299"/>
      <c r="ACX43" s="299"/>
      <c r="ACY43" s="299"/>
      <c r="ACZ43" s="299"/>
      <c r="ADA43" s="299"/>
      <c r="ADB43" s="299"/>
      <c r="ADC43" s="299"/>
      <c r="ADD43" s="299"/>
      <c r="ADE43" s="299"/>
      <c r="ADF43" s="299"/>
      <c r="ADG43" s="299"/>
      <c r="ADH43" s="299"/>
      <c r="ADI43" s="299"/>
      <c r="ADJ43" s="299"/>
      <c r="ADK43" s="299"/>
      <c r="ADL43" s="299"/>
      <c r="ADM43" s="299"/>
      <c r="ADN43" s="299"/>
      <c r="ADO43" s="299"/>
      <c r="ADP43" s="299"/>
      <c r="ADQ43" s="299"/>
      <c r="ADR43" s="299"/>
      <c r="ADS43" s="299"/>
      <c r="ADT43" s="299"/>
      <c r="ADU43" s="299"/>
      <c r="ADV43" s="299"/>
      <c r="ADW43" s="299"/>
      <c r="ADX43" s="299"/>
      <c r="ADY43" s="299"/>
      <c r="ADZ43" s="299"/>
      <c r="AEA43" s="299"/>
      <c r="AEB43" s="299"/>
      <c r="AEC43" s="299"/>
      <c r="AED43" s="299"/>
      <c r="AEE43" s="299"/>
      <c r="AEF43" s="299"/>
      <c r="AEG43" s="299"/>
      <c r="AEH43" s="299"/>
      <c r="AEI43" s="299"/>
      <c r="AEJ43" s="299"/>
      <c r="AEK43" s="299"/>
      <c r="AEL43" s="299"/>
      <c r="AEM43" s="299"/>
      <c r="AEN43" s="299"/>
      <c r="AEO43" s="299"/>
      <c r="AEP43" s="299"/>
      <c r="AEQ43" s="299"/>
      <c r="AER43" s="299"/>
      <c r="AES43" s="299"/>
      <c r="AET43" s="299"/>
      <c r="AEU43" s="299"/>
      <c r="AEV43" s="299"/>
      <c r="AEW43" s="299"/>
      <c r="AEX43" s="299"/>
      <c r="AEY43" s="299"/>
      <c r="AEZ43" s="299"/>
      <c r="AFA43" s="299"/>
      <c r="AFB43" s="299"/>
      <c r="AFC43" s="299"/>
      <c r="AFD43" s="299"/>
      <c r="AFE43" s="299"/>
      <c r="AFF43" s="299"/>
      <c r="AFG43" s="299"/>
      <c r="AFH43" s="299"/>
      <c r="AFI43" s="299"/>
      <c r="AFJ43" s="299"/>
      <c r="AFK43" s="299"/>
      <c r="AFL43" s="299"/>
      <c r="AFM43" s="299"/>
      <c r="AFN43" s="299"/>
      <c r="AFO43" s="299"/>
      <c r="AFP43" s="299"/>
      <c r="AFQ43" s="299"/>
      <c r="AFR43" s="299"/>
      <c r="AFS43" s="299"/>
      <c r="AFT43" s="299"/>
      <c r="AFU43" s="299"/>
      <c r="AFV43" s="299"/>
      <c r="AFW43" s="299"/>
      <c r="AFX43" s="299"/>
      <c r="AFY43" s="299"/>
      <c r="AFZ43" s="299"/>
      <c r="AGA43" s="299"/>
      <c r="AGB43" s="299"/>
      <c r="AGC43" s="299"/>
      <c r="AGD43" s="299"/>
      <c r="AGE43" s="299"/>
      <c r="AGF43" s="299"/>
      <c r="AGG43" s="299"/>
      <c r="AGH43" s="299"/>
      <c r="AGI43" s="299"/>
      <c r="AGJ43" s="299"/>
      <c r="AGK43" s="299"/>
      <c r="AGL43" s="299"/>
      <c r="AGM43" s="299"/>
      <c r="AGN43" s="299"/>
      <c r="AGO43" s="299"/>
      <c r="AGP43" s="299"/>
      <c r="AGQ43" s="299"/>
      <c r="AGR43" s="299"/>
      <c r="AGS43" s="299"/>
      <c r="AGT43" s="299"/>
      <c r="AGU43" s="299"/>
      <c r="AGV43" s="299"/>
      <c r="AGW43" s="299"/>
      <c r="AGX43" s="299"/>
      <c r="AGY43" s="299"/>
      <c r="AGZ43" s="299"/>
      <c r="AHA43" s="299"/>
      <c r="AHB43" s="299"/>
      <c r="AHC43" s="299"/>
      <c r="AHD43" s="299"/>
      <c r="AHE43" s="299"/>
      <c r="AHF43" s="299"/>
      <c r="AHG43" s="299"/>
      <c r="AHH43" s="299"/>
      <c r="AHI43" s="299"/>
      <c r="AHJ43" s="299"/>
      <c r="AHK43" s="299"/>
      <c r="AHL43" s="299"/>
      <c r="AHM43" s="299"/>
      <c r="AHN43" s="299"/>
      <c r="AHO43" s="299"/>
      <c r="AHP43" s="299"/>
      <c r="AHQ43" s="299"/>
      <c r="AHR43" s="299"/>
      <c r="AHS43" s="299"/>
      <c r="AHT43" s="299"/>
      <c r="AHU43" s="299"/>
      <c r="AHV43" s="299"/>
      <c r="AHW43" s="299"/>
      <c r="AHX43" s="299"/>
      <c r="AHY43" s="299"/>
      <c r="AHZ43" s="299"/>
      <c r="AIA43" s="299"/>
      <c r="AIB43" s="299"/>
      <c r="AIC43" s="299"/>
      <c r="AID43" s="299"/>
      <c r="AIE43" s="299"/>
      <c r="AIF43" s="299"/>
      <c r="AIG43" s="299"/>
      <c r="AIH43" s="299"/>
      <c r="AII43" s="299"/>
      <c r="AIJ43" s="299"/>
      <c r="AIK43" s="299"/>
      <c r="AIL43" s="299"/>
      <c r="AIM43" s="299"/>
      <c r="AIN43" s="299"/>
      <c r="AIO43" s="299"/>
      <c r="AIP43" s="299"/>
      <c r="AIQ43" s="299"/>
      <c r="AIR43" s="299"/>
      <c r="AIS43" s="299"/>
      <c r="AIT43" s="299"/>
      <c r="AIU43" s="299"/>
      <c r="AIV43" s="299"/>
      <c r="AIW43" s="299"/>
      <c r="AIX43" s="299"/>
      <c r="AIY43" s="299"/>
      <c r="AIZ43" s="299"/>
      <c r="AJA43" s="299"/>
      <c r="AJB43" s="299"/>
      <c r="AJC43" s="299"/>
      <c r="AJD43" s="299"/>
      <c r="AJE43" s="299"/>
      <c r="AJF43" s="299"/>
      <c r="AJG43" s="299"/>
      <c r="AJH43" s="299"/>
      <c r="AJI43" s="299"/>
      <c r="AJJ43" s="299"/>
      <c r="AJK43" s="299"/>
      <c r="AJL43" s="299"/>
      <c r="AJM43" s="299"/>
      <c r="AJN43" s="299"/>
      <c r="AJO43" s="299"/>
      <c r="AJP43" s="299"/>
      <c r="AJQ43" s="299"/>
      <c r="AJR43" s="299"/>
      <c r="AJS43" s="299"/>
      <c r="AJT43" s="299"/>
      <c r="AJU43" s="299"/>
      <c r="AJV43" s="299"/>
      <c r="AJW43" s="299"/>
      <c r="AJX43" s="299"/>
      <c r="AJY43" s="299"/>
      <c r="AJZ43" s="299"/>
      <c r="AKA43" s="299"/>
      <c r="AKB43" s="299"/>
      <c r="AKC43" s="299"/>
      <c r="AKD43" s="299"/>
      <c r="AKE43" s="299"/>
      <c r="AKF43" s="299"/>
      <c r="AKG43" s="299"/>
      <c r="AKH43" s="299"/>
      <c r="AKI43" s="299"/>
      <c r="AKJ43" s="299"/>
      <c r="AKK43" s="299"/>
      <c r="AKL43" s="299"/>
      <c r="AKM43" s="299"/>
      <c r="AKN43" s="299"/>
      <c r="AKO43" s="299"/>
      <c r="AKP43" s="299"/>
      <c r="AKQ43" s="299"/>
      <c r="AKR43" s="299"/>
      <c r="AKS43" s="299"/>
      <c r="AKT43" s="299"/>
      <c r="AKU43" s="299"/>
      <c r="AKV43" s="299"/>
      <c r="AKW43" s="299"/>
      <c r="AKX43" s="299"/>
      <c r="AKY43" s="299"/>
      <c r="AKZ43" s="299"/>
      <c r="ALA43" s="299"/>
      <c r="ALB43" s="299"/>
      <c r="ALC43" s="299"/>
      <c r="ALD43" s="299"/>
      <c r="ALE43" s="299"/>
      <c r="ALF43" s="299"/>
      <c r="ALG43" s="299"/>
      <c r="ALH43" s="299"/>
      <c r="ALI43" s="299"/>
      <c r="ALJ43" s="299"/>
      <c r="ALK43" s="299"/>
      <c r="ALL43" s="299"/>
      <c r="ALM43" s="299"/>
      <c r="ALN43" s="299"/>
      <c r="ALO43" s="299"/>
      <c r="ALP43" s="299"/>
      <c r="ALQ43" s="299"/>
      <c r="ALR43" s="299"/>
      <c r="ALS43" s="299"/>
      <c r="ALT43" s="299"/>
      <c r="ALU43" s="299"/>
      <c r="ALV43" s="299"/>
      <c r="ALW43" s="299"/>
      <c r="ALX43" s="299"/>
      <c r="ALY43" s="299"/>
      <c r="ALZ43" s="299"/>
      <c r="AMA43" s="299"/>
      <c r="AMB43" s="299"/>
      <c r="AMC43" s="299"/>
      <c r="AMD43" s="299"/>
      <c r="AME43" s="299"/>
      <c r="AMF43" s="299"/>
      <c r="AMG43" s="299"/>
      <c r="AMH43" s="299"/>
      <c r="AMI43" s="299"/>
      <c r="AMJ43" s="299"/>
      <c r="AMK43" s="299"/>
      <c r="AML43" s="299"/>
      <c r="AMM43" s="299"/>
      <c r="AMN43" s="299"/>
      <c r="AMO43" s="299"/>
      <c r="AMP43" s="299"/>
      <c r="AMQ43" s="299"/>
      <c r="AMR43" s="299"/>
      <c r="AMS43" s="299"/>
      <c r="AMT43" s="299"/>
      <c r="AMU43" s="299"/>
      <c r="AMV43" s="299"/>
      <c r="AMW43" s="299"/>
      <c r="AMX43" s="299"/>
      <c r="AMY43" s="299"/>
      <c r="AMZ43" s="299"/>
      <c r="ANA43" s="299"/>
      <c r="ANB43" s="299"/>
      <c r="ANC43" s="299"/>
      <c r="AND43" s="299"/>
      <c r="ANE43" s="299"/>
      <c r="ANF43" s="299"/>
      <c r="ANG43" s="299"/>
      <c r="ANH43" s="299"/>
      <c r="ANI43" s="299"/>
      <c r="ANJ43" s="299"/>
      <c r="ANK43" s="299"/>
      <c r="ANL43" s="299"/>
      <c r="ANM43" s="299"/>
      <c r="ANN43" s="299"/>
      <c r="ANO43" s="299"/>
      <c r="ANP43" s="299"/>
      <c r="ANQ43" s="299"/>
      <c r="ANR43" s="299"/>
      <c r="ANS43" s="299"/>
      <c r="ANT43" s="299"/>
      <c r="ANU43" s="299"/>
      <c r="ANV43" s="299"/>
      <c r="ANW43" s="299"/>
      <c r="ANX43" s="299"/>
      <c r="ANY43" s="299"/>
      <c r="ANZ43" s="299"/>
      <c r="AOA43" s="299"/>
      <c r="AOB43" s="299"/>
      <c r="AOC43" s="299"/>
      <c r="AOD43" s="299"/>
      <c r="AOE43" s="299"/>
      <c r="AOF43" s="299"/>
      <c r="AOG43" s="299"/>
      <c r="AOH43" s="299"/>
      <c r="AOI43" s="299"/>
      <c r="AOJ43" s="299"/>
      <c r="AOK43" s="299"/>
      <c r="AOL43" s="299"/>
      <c r="AOM43" s="299"/>
      <c r="AON43" s="299"/>
      <c r="AOO43" s="299"/>
      <c r="AOP43" s="299"/>
      <c r="AOQ43" s="299"/>
      <c r="AOR43" s="299"/>
      <c r="AOS43" s="299"/>
      <c r="AOT43" s="299"/>
      <c r="AOU43" s="299"/>
      <c r="AOV43" s="299"/>
      <c r="AOW43" s="299"/>
      <c r="AOX43" s="299"/>
      <c r="AOY43" s="299"/>
      <c r="AOZ43" s="299"/>
      <c r="APA43" s="299"/>
      <c r="APB43" s="299"/>
      <c r="APC43" s="299"/>
      <c r="APD43" s="299"/>
      <c r="APE43" s="299"/>
      <c r="APF43" s="299"/>
      <c r="APG43" s="299"/>
      <c r="APH43" s="299"/>
      <c r="API43" s="299"/>
      <c r="APJ43" s="299"/>
      <c r="APK43" s="299"/>
      <c r="APL43" s="299"/>
      <c r="APM43" s="299"/>
      <c r="APN43" s="299"/>
      <c r="APO43" s="299"/>
      <c r="APP43" s="299"/>
      <c r="APQ43" s="299"/>
      <c r="APR43" s="299"/>
      <c r="APS43" s="299"/>
      <c r="APT43" s="299"/>
      <c r="APU43" s="299"/>
      <c r="APV43" s="299"/>
      <c r="APW43" s="299"/>
      <c r="APX43" s="299"/>
      <c r="APY43" s="299"/>
      <c r="APZ43" s="299"/>
      <c r="AQA43" s="299"/>
      <c r="AQB43" s="299"/>
      <c r="AQC43" s="299"/>
      <c r="AQD43" s="299"/>
      <c r="AQE43" s="299"/>
      <c r="AQF43" s="299"/>
      <c r="AQG43" s="299"/>
      <c r="AQH43" s="299"/>
      <c r="AQI43" s="299"/>
      <c r="AQJ43" s="299"/>
      <c r="AQK43" s="299"/>
      <c r="AQL43" s="299"/>
      <c r="AQM43" s="299"/>
      <c r="AQN43" s="299"/>
      <c r="AQO43" s="299"/>
      <c r="AQP43" s="299"/>
      <c r="AQQ43" s="299"/>
      <c r="AQR43" s="299"/>
      <c r="AQS43" s="299"/>
      <c r="AQT43" s="299"/>
      <c r="AQU43" s="299"/>
      <c r="AQV43" s="299"/>
      <c r="AQW43" s="299"/>
      <c r="AQX43" s="299"/>
      <c r="AQY43" s="299"/>
      <c r="AQZ43" s="299"/>
      <c r="ARA43" s="299"/>
      <c r="ARB43" s="299"/>
      <c r="ARC43" s="299"/>
      <c r="ARD43" s="299"/>
      <c r="ARE43" s="299"/>
      <c r="ARF43" s="299"/>
      <c r="ARG43" s="299"/>
      <c r="ARH43" s="299"/>
      <c r="ARI43" s="299"/>
      <c r="ARJ43" s="299"/>
      <c r="ARK43" s="299"/>
      <c r="ARL43" s="299"/>
      <c r="ARM43" s="299"/>
      <c r="ARN43" s="299"/>
      <c r="ARO43" s="299"/>
      <c r="ARP43" s="299"/>
      <c r="ARQ43" s="299"/>
      <c r="ARR43" s="299"/>
      <c r="ARS43" s="299"/>
      <c r="ART43" s="299"/>
      <c r="ARU43" s="299"/>
      <c r="ARV43" s="299"/>
      <c r="ARW43" s="299"/>
      <c r="ARX43" s="299"/>
      <c r="ARY43" s="299"/>
      <c r="ARZ43" s="299"/>
      <c r="ASA43" s="299"/>
      <c r="ASB43" s="299"/>
      <c r="ASC43" s="299"/>
      <c r="ASD43" s="299"/>
      <c r="ASE43" s="299"/>
      <c r="ASF43" s="299"/>
      <c r="ASG43" s="299"/>
      <c r="ASH43" s="299"/>
      <c r="ASI43" s="299"/>
      <c r="ASJ43" s="299"/>
      <c r="ASK43" s="299"/>
      <c r="ASL43" s="299"/>
      <c r="ASM43" s="299"/>
      <c r="ASN43" s="299"/>
      <c r="ASO43" s="299"/>
      <c r="ASP43" s="299"/>
      <c r="ASQ43" s="299"/>
      <c r="ASR43" s="299"/>
      <c r="ASS43" s="299"/>
      <c r="AST43" s="299"/>
      <c r="ASU43" s="299"/>
      <c r="ASV43" s="299"/>
      <c r="ASW43" s="299"/>
      <c r="ASX43" s="299"/>
      <c r="ASY43" s="299"/>
      <c r="ASZ43" s="299"/>
      <c r="ATA43" s="299"/>
      <c r="ATB43" s="299"/>
      <c r="ATC43" s="299"/>
      <c r="ATD43" s="299"/>
      <c r="ATE43" s="299"/>
      <c r="ATF43" s="299"/>
      <c r="ATG43" s="299"/>
      <c r="ATH43" s="299"/>
      <c r="ATI43" s="299"/>
      <c r="ATJ43" s="299"/>
      <c r="ATK43" s="299"/>
      <c r="ATL43" s="299"/>
      <c r="ATM43" s="299"/>
      <c r="ATN43" s="299"/>
      <c r="ATO43" s="299"/>
      <c r="ATP43" s="299"/>
      <c r="ATQ43" s="299"/>
      <c r="ATR43" s="299"/>
      <c r="ATS43" s="299"/>
      <c r="ATT43" s="299"/>
      <c r="ATU43" s="299"/>
      <c r="ATV43" s="299"/>
      <c r="ATW43" s="299"/>
      <c r="ATX43" s="299"/>
      <c r="ATY43" s="299"/>
      <c r="ATZ43" s="299"/>
      <c r="AUA43" s="299"/>
      <c r="AUB43" s="299"/>
      <c r="AUC43" s="299"/>
      <c r="AUD43" s="299"/>
      <c r="AUE43" s="299"/>
      <c r="AUF43" s="299"/>
      <c r="AUG43" s="299"/>
      <c r="AUH43" s="299"/>
      <c r="AUI43" s="299"/>
      <c r="AUJ43" s="299"/>
      <c r="AUK43" s="299"/>
      <c r="AUL43" s="299"/>
      <c r="AUM43" s="299"/>
      <c r="AUN43" s="299"/>
      <c r="AUO43" s="299"/>
      <c r="AUP43" s="299"/>
      <c r="AUQ43" s="299"/>
      <c r="AUR43" s="299"/>
      <c r="AUS43" s="299"/>
      <c r="AUT43" s="299"/>
      <c r="AUU43" s="299"/>
      <c r="AUV43" s="299"/>
      <c r="AUW43" s="299"/>
      <c r="AUX43" s="299"/>
      <c r="AUY43" s="299"/>
      <c r="AUZ43" s="299"/>
      <c r="AVA43" s="299"/>
      <c r="AVB43" s="299"/>
      <c r="AVC43" s="299"/>
      <c r="AVD43" s="299"/>
      <c r="AVE43" s="299"/>
      <c r="AVF43" s="299"/>
      <c r="AVG43" s="299"/>
      <c r="AVH43" s="299"/>
      <c r="AVI43" s="299"/>
      <c r="AVJ43" s="299"/>
      <c r="AVK43" s="299"/>
      <c r="AVL43" s="299"/>
      <c r="AVM43" s="299"/>
      <c r="AVN43" s="299"/>
      <c r="AVO43" s="299"/>
      <c r="AVP43" s="299"/>
      <c r="AVQ43" s="299"/>
      <c r="AVR43" s="299"/>
      <c r="AVS43" s="299"/>
      <c r="AVT43" s="299"/>
      <c r="AVU43" s="299"/>
      <c r="AVV43" s="299"/>
      <c r="AVW43" s="299"/>
      <c r="AVX43" s="299"/>
      <c r="AVY43" s="299"/>
      <c r="AVZ43" s="299"/>
      <c r="AWA43" s="299"/>
      <c r="AWB43" s="299"/>
      <c r="AWC43" s="299"/>
      <c r="AWD43" s="299"/>
      <c r="AWE43" s="299"/>
      <c r="AWF43" s="299"/>
      <c r="AWG43" s="299"/>
      <c r="AWH43" s="299"/>
      <c r="AWI43" s="299"/>
      <c r="AWJ43" s="299"/>
      <c r="AWK43" s="299"/>
      <c r="AWL43" s="299"/>
      <c r="AWM43" s="299"/>
      <c r="AWN43" s="299"/>
      <c r="AWO43" s="299"/>
      <c r="AWP43" s="299"/>
      <c r="AWQ43" s="299"/>
      <c r="AWR43" s="299"/>
      <c r="AWS43" s="299"/>
      <c r="AWT43" s="299"/>
      <c r="AWU43" s="299"/>
      <c r="AWV43" s="299"/>
      <c r="AWW43" s="299"/>
      <c r="AWX43" s="299"/>
      <c r="AWY43" s="299"/>
      <c r="AWZ43" s="299"/>
      <c r="AXA43" s="299"/>
      <c r="AXB43" s="299"/>
      <c r="AXC43" s="299"/>
      <c r="AXD43" s="299"/>
      <c r="AXE43" s="299"/>
      <c r="AXF43" s="299"/>
      <c r="AXG43" s="299"/>
      <c r="AXH43" s="299"/>
      <c r="AXI43" s="299"/>
      <c r="AXJ43" s="299"/>
      <c r="AXK43" s="299"/>
      <c r="AXL43" s="299"/>
      <c r="AXM43" s="299"/>
      <c r="AXN43" s="299"/>
      <c r="AXO43" s="299"/>
      <c r="AXP43" s="299"/>
      <c r="AXQ43" s="299"/>
      <c r="AXR43" s="299"/>
      <c r="AXS43" s="299"/>
      <c r="AXT43" s="299"/>
      <c r="AXU43" s="299"/>
      <c r="AXV43" s="299"/>
      <c r="AXW43" s="299"/>
      <c r="AXX43" s="299"/>
      <c r="AXY43" s="299"/>
      <c r="AXZ43" s="299"/>
      <c r="AYA43" s="299"/>
      <c r="AYB43" s="299"/>
      <c r="AYC43" s="299"/>
      <c r="AYD43" s="299"/>
      <c r="AYE43" s="299"/>
      <c r="AYF43" s="299"/>
      <c r="AYG43" s="299"/>
      <c r="AYH43" s="299"/>
      <c r="AYI43" s="299"/>
      <c r="AYJ43" s="299"/>
      <c r="AYK43" s="299"/>
      <c r="AYL43" s="299"/>
      <c r="AYM43" s="299"/>
      <c r="AYN43" s="299"/>
      <c r="AYO43" s="299"/>
      <c r="AYP43" s="299"/>
      <c r="AYQ43" s="299"/>
      <c r="AYR43" s="299"/>
      <c r="AYS43" s="299"/>
      <c r="AYT43" s="299"/>
      <c r="AYU43" s="299"/>
      <c r="AYV43" s="299"/>
      <c r="AYW43" s="299"/>
      <c r="AYX43" s="299"/>
      <c r="AYY43" s="299"/>
      <c r="AYZ43" s="299"/>
      <c r="AZA43" s="299"/>
      <c r="AZB43" s="299"/>
      <c r="AZC43" s="299"/>
      <c r="AZD43" s="299"/>
      <c r="AZE43" s="299"/>
      <c r="AZF43" s="299"/>
      <c r="AZG43" s="299"/>
      <c r="AZH43" s="299"/>
      <c r="AZI43" s="299"/>
      <c r="AZJ43" s="299"/>
      <c r="AZK43" s="299"/>
      <c r="AZL43" s="299"/>
      <c r="AZM43" s="299"/>
      <c r="AZN43" s="299"/>
      <c r="AZO43" s="299"/>
      <c r="AZP43" s="299"/>
      <c r="AZQ43" s="299"/>
      <c r="AZR43" s="299"/>
      <c r="AZS43" s="299"/>
      <c r="AZT43" s="299"/>
      <c r="AZU43" s="299"/>
      <c r="AZV43" s="299"/>
      <c r="AZW43" s="299"/>
      <c r="AZX43" s="299"/>
      <c r="AZY43" s="299"/>
      <c r="AZZ43" s="299"/>
      <c r="BAA43" s="299"/>
      <c r="BAB43" s="299"/>
      <c r="BAC43" s="299"/>
      <c r="BAD43" s="299"/>
      <c r="BAE43" s="299"/>
      <c r="BAF43" s="299"/>
      <c r="BAG43" s="299"/>
      <c r="BAH43" s="299"/>
      <c r="BAI43" s="299"/>
      <c r="BAJ43" s="299"/>
      <c r="BAK43" s="299"/>
      <c r="BAL43" s="299"/>
      <c r="BAM43" s="299"/>
      <c r="BAN43" s="299"/>
      <c r="BAO43" s="299"/>
      <c r="BAP43" s="299"/>
      <c r="BAQ43" s="299"/>
      <c r="BAR43" s="299"/>
      <c r="BAS43" s="299"/>
      <c r="BAT43" s="299"/>
      <c r="BAU43" s="299"/>
      <c r="BAV43" s="299"/>
      <c r="BAW43" s="299"/>
      <c r="BAX43" s="299"/>
      <c r="BAY43" s="299"/>
      <c r="BAZ43" s="299"/>
      <c r="BBA43" s="299"/>
      <c r="BBB43" s="299"/>
      <c r="BBC43" s="299"/>
      <c r="BBD43" s="299"/>
      <c r="BBE43" s="299"/>
      <c r="BBF43" s="299"/>
      <c r="BBG43" s="299"/>
      <c r="BBH43" s="299"/>
      <c r="BBI43" s="299"/>
      <c r="BBJ43" s="299"/>
      <c r="BBK43" s="299"/>
      <c r="BBL43" s="299"/>
      <c r="BBM43" s="299"/>
      <c r="BBN43" s="299"/>
      <c r="BBO43" s="299"/>
      <c r="BBP43" s="299"/>
      <c r="BBQ43" s="299"/>
      <c r="BBR43" s="299"/>
      <c r="BBS43" s="299"/>
      <c r="BBT43" s="299"/>
      <c r="BBU43" s="299"/>
      <c r="BBV43" s="299"/>
      <c r="BBW43" s="299"/>
      <c r="BBX43" s="299"/>
      <c r="BBY43" s="299"/>
      <c r="BBZ43" s="299"/>
      <c r="BCA43" s="299"/>
      <c r="BCB43" s="299"/>
      <c r="BCC43" s="299"/>
      <c r="BCD43" s="299"/>
      <c r="BCE43" s="299"/>
      <c r="BCF43" s="299"/>
      <c r="BCG43" s="299"/>
      <c r="BCH43" s="299"/>
      <c r="BCI43" s="299"/>
      <c r="BCJ43" s="299"/>
      <c r="BCK43" s="299"/>
      <c r="BCL43" s="299"/>
      <c r="BCM43" s="299"/>
      <c r="BCN43" s="299"/>
      <c r="BCO43" s="299"/>
      <c r="BCP43" s="299"/>
      <c r="BCQ43" s="299"/>
      <c r="BCR43" s="299"/>
      <c r="BCS43" s="299"/>
      <c r="BCT43" s="299"/>
      <c r="BCU43" s="299"/>
      <c r="BCV43" s="299"/>
      <c r="BCW43" s="299"/>
      <c r="BCX43" s="299"/>
      <c r="BCY43" s="299"/>
      <c r="BCZ43" s="299"/>
      <c r="BDA43" s="299"/>
      <c r="BDB43" s="299"/>
      <c r="BDC43" s="299"/>
      <c r="BDD43" s="299"/>
      <c r="BDE43" s="299"/>
      <c r="BDF43" s="299"/>
      <c r="BDG43" s="299"/>
      <c r="BDH43" s="299"/>
      <c r="BDI43" s="299"/>
      <c r="BDJ43" s="299"/>
      <c r="BDK43" s="299"/>
      <c r="BDL43" s="299"/>
      <c r="BDM43" s="299"/>
      <c r="BDN43" s="299"/>
      <c r="BDO43" s="299"/>
      <c r="BDP43" s="299"/>
      <c r="BDQ43" s="299"/>
      <c r="BDR43" s="299"/>
      <c r="BDS43" s="299"/>
      <c r="BDT43" s="299"/>
      <c r="BDU43" s="299"/>
      <c r="BDV43" s="299"/>
      <c r="BDW43" s="299"/>
      <c r="BDX43" s="299"/>
      <c r="BDY43" s="299"/>
      <c r="BDZ43" s="299"/>
      <c r="BEA43" s="299"/>
      <c r="BEB43" s="299"/>
      <c r="BEC43" s="299"/>
      <c r="BED43" s="299"/>
      <c r="BEE43" s="299"/>
      <c r="BEF43" s="299"/>
      <c r="BEG43" s="299"/>
      <c r="BEH43" s="299"/>
      <c r="BEI43" s="299"/>
      <c r="BEJ43" s="299"/>
      <c r="BEK43" s="299"/>
      <c r="BEL43" s="299"/>
      <c r="BEM43" s="299"/>
      <c r="BEN43" s="299"/>
      <c r="BEO43" s="299"/>
      <c r="BEP43" s="299"/>
      <c r="BEQ43" s="299"/>
      <c r="BER43" s="299"/>
      <c r="BES43" s="299"/>
      <c r="BET43" s="299"/>
      <c r="BEU43" s="299"/>
      <c r="BEV43" s="299"/>
      <c r="BEW43" s="299"/>
      <c r="BEX43" s="299"/>
      <c r="BEY43" s="299"/>
      <c r="BEZ43" s="299"/>
      <c r="BFA43" s="299"/>
      <c r="BFB43" s="299"/>
      <c r="BFC43" s="299"/>
      <c r="BFD43" s="299"/>
      <c r="BFE43" s="299"/>
      <c r="BFF43" s="299"/>
      <c r="BFG43" s="299"/>
      <c r="BFH43" s="299"/>
      <c r="BFI43" s="299"/>
      <c r="BFJ43" s="299"/>
      <c r="BFK43" s="299"/>
      <c r="BFL43" s="299"/>
      <c r="BFM43" s="299"/>
      <c r="BFN43" s="299"/>
      <c r="BFO43" s="299"/>
      <c r="BFP43" s="299"/>
      <c r="BFQ43" s="299"/>
      <c r="BFR43" s="299"/>
      <c r="BFS43" s="299"/>
      <c r="BFT43" s="299"/>
      <c r="BFU43" s="299"/>
      <c r="BFV43" s="299"/>
      <c r="BFW43" s="299"/>
      <c r="BFX43" s="299"/>
      <c r="BFY43" s="299"/>
      <c r="BFZ43" s="299"/>
      <c r="BGA43" s="299"/>
      <c r="BGB43" s="299"/>
      <c r="BGC43" s="299"/>
      <c r="BGD43" s="299"/>
      <c r="BGE43" s="299"/>
      <c r="BGF43" s="299"/>
      <c r="BGG43" s="299"/>
      <c r="BGH43" s="299"/>
      <c r="BGI43" s="299"/>
      <c r="BGJ43" s="299"/>
      <c r="BGK43" s="299"/>
      <c r="BGL43" s="299"/>
      <c r="BGM43" s="299"/>
      <c r="BGN43" s="299"/>
      <c r="BGO43" s="299"/>
      <c r="BGP43" s="299"/>
      <c r="BGQ43" s="299"/>
      <c r="BGR43" s="299"/>
      <c r="BGS43" s="299"/>
      <c r="BGT43" s="299"/>
      <c r="BGU43" s="299"/>
      <c r="BGV43" s="299"/>
      <c r="BGW43" s="299"/>
      <c r="BGX43" s="299"/>
      <c r="BGY43" s="299"/>
      <c r="BGZ43" s="299"/>
      <c r="BHA43" s="299"/>
      <c r="BHB43" s="299"/>
      <c r="BHC43" s="299"/>
      <c r="BHD43" s="299"/>
      <c r="BHE43" s="299"/>
      <c r="BHF43" s="299"/>
      <c r="BHG43" s="299"/>
      <c r="BHH43" s="299"/>
      <c r="BHI43" s="299"/>
      <c r="BHJ43" s="299"/>
      <c r="BHK43" s="299"/>
      <c r="BHL43" s="299"/>
      <c r="BHM43" s="299"/>
      <c r="BHN43" s="299"/>
      <c r="BHO43" s="299"/>
      <c r="BHP43" s="299"/>
      <c r="BHQ43" s="299"/>
      <c r="BHR43" s="299"/>
      <c r="BHS43" s="299"/>
      <c r="BHT43" s="299"/>
      <c r="BHU43" s="299"/>
      <c r="BHV43" s="299"/>
      <c r="BHW43" s="299"/>
      <c r="BHX43" s="299"/>
      <c r="BHY43" s="299"/>
      <c r="BHZ43" s="299"/>
      <c r="BIA43" s="299"/>
      <c r="BIB43" s="299"/>
      <c r="BIC43" s="299"/>
      <c r="BID43" s="299"/>
      <c r="BIE43" s="299"/>
      <c r="BIF43" s="299"/>
      <c r="BIG43" s="299"/>
      <c r="BIH43" s="299"/>
      <c r="BII43" s="299"/>
      <c r="BIJ43" s="299"/>
      <c r="BIK43" s="299"/>
      <c r="BIL43" s="299"/>
      <c r="BIM43" s="299"/>
      <c r="BIN43" s="299"/>
      <c r="BIO43" s="299"/>
      <c r="BIP43" s="299"/>
      <c r="BIQ43" s="299"/>
      <c r="BIR43" s="299"/>
      <c r="BIS43" s="299"/>
      <c r="BIT43" s="299"/>
      <c r="BIU43" s="299"/>
      <c r="BIV43" s="299"/>
      <c r="BIW43" s="299"/>
      <c r="BIX43" s="299"/>
      <c r="BIY43" s="299"/>
      <c r="BIZ43" s="299"/>
      <c r="BJA43" s="299"/>
      <c r="BJB43" s="299"/>
      <c r="BJC43" s="299"/>
      <c r="BJD43" s="299"/>
      <c r="BJE43" s="299"/>
      <c r="BJF43" s="299"/>
      <c r="BJG43" s="299"/>
      <c r="BJH43" s="299"/>
      <c r="BJI43" s="299"/>
      <c r="BJJ43" s="299"/>
      <c r="BJK43" s="299"/>
      <c r="BJL43" s="299"/>
      <c r="BJM43" s="299"/>
      <c r="BJN43" s="299"/>
      <c r="BJO43" s="299"/>
      <c r="BJP43" s="299"/>
      <c r="BJQ43" s="299"/>
      <c r="BJR43" s="299"/>
      <c r="BJS43" s="299"/>
      <c r="BJT43" s="299"/>
      <c r="BJU43" s="299"/>
      <c r="BJV43" s="299"/>
      <c r="BJW43" s="299"/>
      <c r="BJX43" s="299"/>
      <c r="BJY43" s="299"/>
      <c r="BJZ43" s="299"/>
      <c r="BKA43" s="299"/>
      <c r="BKB43" s="299"/>
      <c r="BKC43" s="299"/>
      <c r="BKD43" s="299"/>
      <c r="BKE43" s="299"/>
      <c r="BKF43" s="299"/>
      <c r="BKG43" s="299"/>
      <c r="BKH43" s="299"/>
      <c r="BKI43" s="299"/>
      <c r="BKJ43" s="299"/>
      <c r="BKK43" s="299"/>
      <c r="BKL43" s="299"/>
      <c r="BKM43" s="299"/>
      <c r="BKN43" s="299"/>
      <c r="BKO43" s="299"/>
      <c r="BKP43" s="299"/>
      <c r="BKQ43" s="299"/>
      <c r="BKR43" s="299"/>
      <c r="BKS43" s="299"/>
      <c r="BKT43" s="299"/>
      <c r="BKU43" s="299"/>
      <c r="BKV43" s="299"/>
      <c r="BKW43" s="299"/>
      <c r="BKX43" s="299"/>
      <c r="BKY43" s="299"/>
      <c r="BKZ43" s="299"/>
      <c r="BLA43" s="299"/>
      <c r="BLB43" s="299"/>
      <c r="BLC43" s="299"/>
      <c r="BLD43" s="299"/>
      <c r="BLE43" s="299"/>
      <c r="BLF43" s="299"/>
      <c r="BLG43" s="299"/>
      <c r="BLH43" s="299"/>
      <c r="BLI43" s="299"/>
      <c r="BLJ43" s="299"/>
      <c r="BLK43" s="299"/>
      <c r="BLL43" s="299"/>
      <c r="BLM43" s="299"/>
      <c r="BLN43" s="299"/>
      <c r="BLO43" s="299"/>
      <c r="BLP43" s="299"/>
      <c r="BLQ43" s="299"/>
      <c r="BLR43" s="299"/>
      <c r="BLS43" s="299"/>
      <c r="BLT43" s="299"/>
      <c r="BLU43" s="299"/>
      <c r="BLV43" s="299"/>
      <c r="BLW43" s="299"/>
      <c r="BLX43" s="299"/>
      <c r="BLY43" s="299"/>
      <c r="BLZ43" s="299"/>
      <c r="BMA43" s="299"/>
      <c r="BMB43" s="299"/>
      <c r="BMC43" s="299"/>
      <c r="BMD43" s="299"/>
      <c r="BME43" s="299"/>
      <c r="BMF43" s="299"/>
      <c r="BMG43" s="299"/>
      <c r="BMH43" s="299"/>
      <c r="BMI43" s="299"/>
      <c r="BMJ43" s="299"/>
      <c r="BMK43" s="299"/>
      <c r="BML43" s="299"/>
      <c r="BMM43" s="299"/>
      <c r="BMN43" s="299"/>
      <c r="BMO43" s="299"/>
      <c r="BMP43" s="299"/>
      <c r="BMQ43" s="299"/>
      <c r="BMR43" s="299"/>
      <c r="BMS43" s="299"/>
      <c r="BMT43" s="299"/>
      <c r="BMU43" s="299"/>
      <c r="BMV43" s="299"/>
      <c r="BMW43" s="299"/>
      <c r="BMX43" s="299"/>
      <c r="BMY43" s="299"/>
      <c r="BMZ43" s="299"/>
      <c r="BNA43" s="299"/>
      <c r="BNB43" s="299"/>
      <c r="BNC43" s="299"/>
      <c r="BND43" s="299"/>
      <c r="BNE43" s="299"/>
      <c r="BNF43" s="299"/>
      <c r="BNG43" s="299"/>
      <c r="BNH43" s="299"/>
      <c r="BNI43" s="299"/>
      <c r="BNJ43" s="299"/>
      <c r="BNK43" s="299"/>
      <c r="BNL43" s="299"/>
      <c r="BNM43" s="299"/>
      <c r="BNN43" s="299"/>
      <c r="BNO43" s="299"/>
      <c r="BNP43" s="299"/>
      <c r="BNQ43" s="299"/>
      <c r="BNR43" s="299"/>
      <c r="BNS43" s="299"/>
      <c r="BNT43" s="299"/>
      <c r="BNU43" s="299"/>
      <c r="BNV43" s="299"/>
      <c r="BNW43" s="299"/>
      <c r="BNX43" s="299"/>
      <c r="BNY43" s="299"/>
      <c r="BNZ43" s="299"/>
      <c r="BOA43" s="299"/>
      <c r="BOB43" s="299"/>
      <c r="BOC43" s="299"/>
      <c r="BOD43" s="299"/>
      <c r="BOE43" s="299"/>
      <c r="BOF43" s="299"/>
      <c r="BOG43" s="299"/>
      <c r="BOH43" s="299"/>
      <c r="BOI43" s="299"/>
      <c r="BOJ43" s="299"/>
      <c r="BOK43" s="299"/>
      <c r="BOL43" s="299"/>
      <c r="BOM43" s="299"/>
      <c r="BON43" s="299"/>
      <c r="BOO43" s="299"/>
      <c r="BOP43" s="299"/>
      <c r="BOQ43" s="299"/>
      <c r="BOR43" s="299"/>
      <c r="BOS43" s="299"/>
      <c r="BOT43" s="299"/>
      <c r="BOU43" s="299"/>
      <c r="BOV43" s="299"/>
      <c r="BOW43" s="299"/>
      <c r="BOX43" s="299"/>
      <c r="BOY43" s="299"/>
      <c r="BOZ43" s="299"/>
      <c r="BPA43" s="299"/>
      <c r="BPB43" s="299"/>
      <c r="BPC43" s="299"/>
      <c r="BPD43" s="299"/>
      <c r="BPE43" s="299"/>
      <c r="BPF43" s="299"/>
      <c r="BPG43" s="299"/>
      <c r="BPH43" s="299"/>
      <c r="BPI43" s="299"/>
      <c r="BPJ43" s="299"/>
      <c r="BPK43" s="299"/>
      <c r="BPL43" s="299"/>
      <c r="BPM43" s="299"/>
      <c r="BPN43" s="299"/>
      <c r="BPO43" s="299"/>
      <c r="BPP43" s="299"/>
      <c r="BPQ43" s="299"/>
      <c r="BPR43" s="299"/>
      <c r="BPS43" s="299"/>
      <c r="BPT43" s="299"/>
      <c r="BPU43" s="299"/>
      <c r="BPV43" s="299"/>
      <c r="BPW43" s="299"/>
      <c r="BPX43" s="299"/>
      <c r="BPY43" s="299"/>
      <c r="BPZ43" s="299"/>
      <c r="BQA43" s="299"/>
      <c r="BQB43" s="299"/>
      <c r="BQC43" s="299"/>
      <c r="BQD43" s="299"/>
      <c r="BQE43" s="299"/>
      <c r="BQF43" s="299"/>
      <c r="BQG43" s="299"/>
      <c r="BQH43" s="299"/>
      <c r="BQI43" s="299"/>
      <c r="BQJ43" s="299"/>
      <c r="BQK43" s="299"/>
      <c r="BQL43" s="299"/>
      <c r="BQM43" s="299"/>
      <c r="BQN43" s="299"/>
      <c r="BQO43" s="299"/>
      <c r="BQP43" s="299"/>
      <c r="BQQ43" s="299"/>
      <c r="BQR43" s="299"/>
      <c r="BQS43" s="299"/>
      <c r="BQT43" s="299"/>
      <c r="BQU43" s="299"/>
      <c r="BQV43" s="299"/>
      <c r="BQW43" s="299"/>
      <c r="BQX43" s="299"/>
      <c r="BQY43" s="299"/>
      <c r="BQZ43" s="299"/>
      <c r="BRA43" s="299"/>
      <c r="BRB43" s="299"/>
      <c r="BRC43" s="299"/>
      <c r="BRD43" s="299"/>
      <c r="BRE43" s="299"/>
      <c r="BRF43" s="299"/>
      <c r="BRG43" s="299"/>
      <c r="BRH43" s="299"/>
      <c r="BRI43" s="299"/>
      <c r="BRJ43" s="299"/>
      <c r="BRK43" s="299"/>
      <c r="BRL43" s="299"/>
      <c r="BRM43" s="299"/>
      <c r="BRN43" s="299"/>
      <c r="BRO43" s="299"/>
      <c r="BRP43" s="299"/>
      <c r="BRQ43" s="299"/>
      <c r="BRR43" s="299"/>
      <c r="BRS43" s="299"/>
      <c r="BRT43" s="299"/>
      <c r="BRU43" s="299"/>
      <c r="BRV43" s="299"/>
      <c r="BRW43" s="299"/>
      <c r="BRX43" s="299"/>
      <c r="BRY43" s="299"/>
      <c r="BRZ43" s="299"/>
      <c r="BSA43" s="299"/>
      <c r="BSB43" s="299"/>
      <c r="BSC43" s="299"/>
      <c r="BSD43" s="299"/>
      <c r="BSE43" s="299"/>
      <c r="BSF43" s="299"/>
      <c r="BSG43" s="299"/>
      <c r="BSH43" s="299"/>
      <c r="BSI43" s="299"/>
      <c r="BSJ43" s="299"/>
      <c r="BSK43" s="299"/>
      <c r="BSL43" s="299"/>
      <c r="BSM43" s="299"/>
      <c r="BSN43" s="299"/>
      <c r="BSO43" s="299"/>
      <c r="BSP43" s="299"/>
      <c r="BSQ43" s="299"/>
      <c r="BSR43" s="299"/>
      <c r="BSS43" s="299"/>
      <c r="BST43" s="299"/>
      <c r="BSU43" s="299"/>
      <c r="BSV43" s="299"/>
      <c r="BSW43" s="299"/>
      <c r="BSX43" s="299"/>
      <c r="BSY43" s="299"/>
      <c r="BSZ43" s="299"/>
      <c r="BTA43" s="299"/>
      <c r="BTB43" s="299"/>
      <c r="BTC43" s="299"/>
      <c r="BTD43" s="299"/>
      <c r="BTE43" s="299"/>
      <c r="BTF43" s="299"/>
      <c r="BTG43" s="299"/>
      <c r="BTH43" s="299"/>
      <c r="BTI43" s="299"/>
      <c r="BTJ43" s="299"/>
      <c r="BTK43" s="299"/>
      <c r="BTL43" s="299"/>
      <c r="BTM43" s="299"/>
      <c r="BTN43" s="299"/>
      <c r="BTO43" s="299"/>
      <c r="BTP43" s="299"/>
      <c r="BTQ43" s="299"/>
      <c r="BTR43" s="299"/>
      <c r="BTS43" s="299"/>
      <c r="BTT43" s="299"/>
      <c r="BTU43" s="299"/>
      <c r="BTV43" s="299"/>
      <c r="BTW43" s="299"/>
      <c r="BTX43" s="299"/>
      <c r="BTY43" s="299"/>
      <c r="BTZ43" s="299"/>
      <c r="BUA43" s="299"/>
      <c r="BUB43" s="299"/>
      <c r="BUC43" s="299"/>
      <c r="BUD43" s="299"/>
      <c r="BUE43" s="299"/>
      <c r="BUF43" s="299"/>
      <c r="BUG43" s="299"/>
      <c r="BUH43" s="299"/>
      <c r="BUI43" s="299"/>
      <c r="BUJ43" s="299"/>
      <c r="BUK43" s="299"/>
      <c r="BUL43" s="299"/>
      <c r="BUM43" s="299"/>
      <c r="BUN43" s="299"/>
      <c r="BUO43" s="299"/>
      <c r="BUP43" s="299"/>
      <c r="BUQ43" s="299"/>
      <c r="BUR43" s="299"/>
      <c r="BUS43" s="299"/>
      <c r="BUT43" s="299"/>
      <c r="BUU43" s="299"/>
      <c r="BUV43" s="299"/>
      <c r="BUW43" s="299"/>
      <c r="BUX43" s="299"/>
      <c r="BUY43" s="299"/>
      <c r="BUZ43" s="299"/>
      <c r="BVA43" s="299"/>
      <c r="BVB43" s="299"/>
      <c r="BVC43" s="299"/>
      <c r="BVD43" s="299"/>
      <c r="BVE43" s="299"/>
      <c r="BVF43" s="299"/>
      <c r="BVG43" s="299"/>
      <c r="BVH43" s="299"/>
      <c r="BVI43" s="299"/>
      <c r="BVJ43" s="299"/>
      <c r="BVK43" s="299"/>
      <c r="BVL43" s="299"/>
      <c r="BVM43" s="299"/>
      <c r="BVN43" s="299"/>
      <c r="BVO43" s="299"/>
      <c r="BVP43" s="299"/>
      <c r="BVQ43" s="299"/>
      <c r="BVR43" s="299"/>
      <c r="BVS43" s="299"/>
      <c r="BVT43" s="299"/>
      <c r="BVU43" s="299"/>
      <c r="BVV43" s="299"/>
      <c r="BVW43" s="299"/>
      <c r="BVX43" s="299"/>
      <c r="BVY43" s="299"/>
      <c r="BVZ43" s="299"/>
      <c r="BWA43" s="299"/>
      <c r="BWB43" s="299"/>
      <c r="BWC43" s="299"/>
      <c r="BWD43" s="299"/>
      <c r="BWE43" s="299"/>
      <c r="BWF43" s="299"/>
      <c r="BWG43" s="299"/>
      <c r="BWH43" s="299"/>
      <c r="BWI43" s="299"/>
      <c r="BWJ43" s="299"/>
      <c r="BWK43" s="299"/>
      <c r="BWL43" s="299"/>
      <c r="BWM43" s="299"/>
      <c r="BWN43" s="299"/>
      <c r="BWO43" s="299"/>
      <c r="BWP43" s="299"/>
      <c r="BWQ43" s="299"/>
      <c r="BWR43" s="299"/>
      <c r="BWS43" s="299"/>
      <c r="BWT43" s="299"/>
      <c r="BWU43" s="299"/>
      <c r="BWV43" s="299"/>
      <c r="BWW43" s="299"/>
      <c r="BWX43" s="299"/>
      <c r="BWY43" s="299"/>
      <c r="BWZ43" s="299"/>
      <c r="BXA43" s="299"/>
      <c r="BXB43" s="299"/>
      <c r="BXC43" s="299"/>
      <c r="BXD43" s="299"/>
      <c r="BXE43" s="299"/>
      <c r="BXF43" s="299"/>
      <c r="BXG43" s="299"/>
      <c r="BXH43" s="299"/>
      <c r="BXI43" s="299"/>
      <c r="BXJ43" s="299"/>
      <c r="BXK43" s="299"/>
      <c r="BXL43" s="299"/>
      <c r="BXM43" s="299"/>
      <c r="BXN43" s="299"/>
      <c r="BXO43" s="299"/>
      <c r="BXP43" s="299"/>
      <c r="BXQ43" s="299"/>
      <c r="BXR43" s="299"/>
      <c r="BXS43" s="299"/>
      <c r="BXT43" s="299"/>
      <c r="BXU43" s="299"/>
      <c r="BXV43" s="299"/>
      <c r="BXW43" s="299"/>
      <c r="BXX43" s="299"/>
      <c r="BXY43" s="299"/>
      <c r="BXZ43" s="299"/>
      <c r="BYA43" s="299"/>
      <c r="BYB43" s="299"/>
      <c r="BYC43" s="299"/>
      <c r="BYD43" s="299"/>
      <c r="BYE43" s="299"/>
      <c r="BYF43" s="299"/>
      <c r="BYG43" s="299"/>
      <c r="BYH43" s="299"/>
      <c r="BYI43" s="299"/>
      <c r="BYJ43" s="299"/>
      <c r="BYK43" s="299"/>
      <c r="BYL43" s="299"/>
      <c r="BYM43" s="299"/>
      <c r="BYN43" s="299"/>
      <c r="BYO43" s="299"/>
      <c r="BYP43" s="299"/>
      <c r="BYQ43" s="299"/>
      <c r="BYR43" s="299"/>
      <c r="BYS43" s="299"/>
      <c r="BYT43" s="299"/>
      <c r="BYU43" s="299"/>
      <c r="BYV43" s="299"/>
      <c r="BYW43" s="299"/>
      <c r="BYX43" s="299"/>
      <c r="BYY43" s="299"/>
      <c r="BYZ43" s="299"/>
      <c r="BZA43" s="299"/>
      <c r="BZB43" s="299"/>
      <c r="BZC43" s="299"/>
      <c r="BZD43" s="299"/>
      <c r="BZE43" s="299"/>
      <c r="BZF43" s="299"/>
      <c r="BZG43" s="299"/>
      <c r="BZH43" s="299"/>
      <c r="BZI43" s="299"/>
      <c r="BZJ43" s="299"/>
      <c r="BZK43" s="299"/>
      <c r="BZL43" s="299"/>
      <c r="BZM43" s="299"/>
      <c r="BZN43" s="299"/>
      <c r="BZO43" s="299"/>
      <c r="BZP43" s="299"/>
      <c r="BZQ43" s="299"/>
      <c r="BZR43" s="299"/>
      <c r="BZS43" s="299"/>
      <c r="BZT43" s="299"/>
      <c r="BZU43" s="299"/>
      <c r="BZV43" s="299"/>
      <c r="BZW43" s="299"/>
      <c r="BZX43" s="299"/>
      <c r="BZY43" s="299"/>
      <c r="BZZ43" s="299"/>
      <c r="CAA43" s="299"/>
      <c r="CAB43" s="299"/>
      <c r="CAC43" s="299"/>
      <c r="CAD43" s="299"/>
      <c r="CAE43" s="299"/>
      <c r="CAF43" s="299"/>
      <c r="CAG43" s="299"/>
      <c r="CAH43" s="299"/>
      <c r="CAI43" s="299"/>
      <c r="CAJ43" s="299"/>
      <c r="CAK43" s="299"/>
      <c r="CAL43" s="299"/>
      <c r="CAM43" s="299"/>
      <c r="CAN43" s="299"/>
      <c r="CAO43" s="299"/>
      <c r="CAP43" s="299"/>
      <c r="CAQ43" s="299"/>
      <c r="CAR43" s="299"/>
      <c r="CAS43" s="299"/>
      <c r="CAT43" s="299"/>
      <c r="CAU43" s="299"/>
      <c r="CAV43" s="299"/>
      <c r="CAW43" s="299"/>
      <c r="CAX43" s="299"/>
      <c r="CAY43" s="299"/>
      <c r="CAZ43" s="299"/>
      <c r="CBA43" s="299"/>
      <c r="CBB43" s="299"/>
      <c r="CBC43" s="299"/>
      <c r="CBD43" s="299"/>
      <c r="CBE43" s="299"/>
      <c r="CBF43" s="299"/>
      <c r="CBG43" s="299"/>
      <c r="CBH43" s="299"/>
      <c r="CBI43" s="299"/>
      <c r="CBJ43" s="299"/>
      <c r="CBK43" s="299"/>
      <c r="CBL43" s="299"/>
      <c r="CBM43" s="299"/>
      <c r="CBN43" s="299"/>
      <c r="CBO43" s="299"/>
      <c r="CBP43" s="299"/>
      <c r="CBQ43" s="299"/>
      <c r="CBR43" s="299"/>
      <c r="CBS43" s="299"/>
      <c r="CBT43" s="299"/>
      <c r="CBU43" s="299"/>
      <c r="CBV43" s="299"/>
      <c r="CBW43" s="299"/>
      <c r="CBX43" s="299"/>
      <c r="CBY43" s="299"/>
      <c r="CBZ43" s="299"/>
      <c r="CCA43" s="299"/>
      <c r="CCB43" s="299"/>
      <c r="CCC43" s="299"/>
      <c r="CCD43" s="299"/>
      <c r="CCE43" s="299"/>
      <c r="CCF43" s="299"/>
      <c r="CCG43" s="299"/>
      <c r="CCH43" s="299"/>
      <c r="CCI43" s="299"/>
      <c r="CCJ43" s="299"/>
      <c r="CCK43" s="299"/>
      <c r="CCL43" s="299"/>
      <c r="CCM43" s="299"/>
      <c r="CCN43" s="299"/>
      <c r="CCO43" s="299"/>
      <c r="CCP43" s="299"/>
      <c r="CCQ43" s="299"/>
      <c r="CCR43" s="299"/>
      <c r="CCS43" s="299"/>
      <c r="CCT43" s="299"/>
      <c r="CCU43" s="299"/>
      <c r="CCV43" s="299"/>
      <c r="CCW43" s="299"/>
      <c r="CCX43" s="299"/>
      <c r="CCY43" s="299"/>
      <c r="CCZ43" s="299"/>
      <c r="CDA43" s="299"/>
      <c r="CDB43" s="299"/>
      <c r="CDC43" s="299"/>
      <c r="CDD43" s="299"/>
      <c r="CDE43" s="299"/>
      <c r="CDF43" s="299"/>
      <c r="CDG43" s="299"/>
      <c r="CDH43" s="299"/>
      <c r="CDI43" s="299"/>
      <c r="CDJ43" s="299"/>
      <c r="CDK43" s="299"/>
      <c r="CDL43" s="299"/>
      <c r="CDM43" s="299"/>
      <c r="CDN43" s="299"/>
      <c r="CDO43" s="299"/>
      <c r="CDP43" s="299"/>
      <c r="CDQ43" s="299"/>
      <c r="CDR43" s="299"/>
      <c r="CDS43" s="299"/>
      <c r="CDT43" s="299"/>
      <c r="CDU43" s="299"/>
      <c r="CDV43" s="299"/>
      <c r="CDW43" s="299"/>
      <c r="CDX43" s="299"/>
      <c r="CDY43" s="299"/>
      <c r="CDZ43" s="299"/>
      <c r="CEA43" s="299"/>
      <c r="CEB43" s="299"/>
      <c r="CEC43" s="299"/>
      <c r="CED43" s="299"/>
      <c r="CEE43" s="299"/>
      <c r="CEF43" s="299"/>
      <c r="CEG43" s="299"/>
      <c r="CEH43" s="299"/>
      <c r="CEI43" s="299"/>
      <c r="CEJ43" s="299"/>
      <c r="CEK43" s="299"/>
      <c r="CEL43" s="299"/>
      <c r="CEM43" s="299"/>
      <c r="CEN43" s="299"/>
      <c r="CEO43" s="299"/>
      <c r="CEP43" s="299"/>
      <c r="CEQ43" s="299"/>
      <c r="CER43" s="299"/>
      <c r="CES43" s="299"/>
      <c r="CET43" s="299"/>
      <c r="CEU43" s="299"/>
      <c r="CEV43" s="299"/>
      <c r="CEW43" s="299"/>
      <c r="CEX43" s="299"/>
      <c r="CEY43" s="299"/>
      <c r="CEZ43" s="299"/>
      <c r="CFA43" s="299"/>
      <c r="CFB43" s="299"/>
      <c r="CFC43" s="299"/>
      <c r="CFD43" s="299"/>
      <c r="CFE43" s="299"/>
      <c r="CFF43" s="299"/>
      <c r="CFG43" s="299"/>
      <c r="CFH43" s="299"/>
      <c r="CFI43" s="299"/>
      <c r="CFJ43" s="299"/>
      <c r="CFK43" s="299"/>
      <c r="CFL43" s="299"/>
      <c r="CFM43" s="299"/>
      <c r="CFN43" s="299"/>
      <c r="CFO43" s="299"/>
      <c r="CFP43" s="299"/>
      <c r="CFQ43" s="299"/>
      <c r="CFR43" s="299"/>
      <c r="CFS43" s="299"/>
      <c r="CFT43" s="299"/>
      <c r="CFU43" s="299"/>
      <c r="CFV43" s="299"/>
      <c r="CFW43" s="299"/>
      <c r="CFX43" s="299"/>
      <c r="CFY43" s="299"/>
      <c r="CFZ43" s="299"/>
      <c r="CGA43" s="299"/>
      <c r="CGB43" s="299"/>
      <c r="CGC43" s="299"/>
      <c r="CGD43" s="299"/>
      <c r="CGE43" s="299"/>
      <c r="CGF43" s="299"/>
      <c r="CGG43" s="299"/>
      <c r="CGH43" s="299"/>
      <c r="CGI43" s="299"/>
      <c r="CGJ43" s="299"/>
      <c r="CGK43" s="299"/>
      <c r="CGL43" s="299"/>
      <c r="CGM43" s="299"/>
      <c r="CGN43" s="299"/>
      <c r="CGO43" s="299"/>
      <c r="CGP43" s="299"/>
      <c r="CGQ43" s="299"/>
      <c r="CGR43" s="299"/>
      <c r="CGS43" s="299"/>
      <c r="CGT43" s="299"/>
      <c r="CGU43" s="299"/>
      <c r="CGV43" s="299"/>
      <c r="CGW43" s="299"/>
      <c r="CGX43" s="299"/>
      <c r="CGY43" s="299"/>
      <c r="CGZ43" s="299"/>
      <c r="CHA43" s="299"/>
      <c r="CHB43" s="299"/>
      <c r="CHC43" s="299"/>
      <c r="CHD43" s="299"/>
      <c r="CHE43" s="299"/>
      <c r="CHF43" s="299"/>
      <c r="CHG43" s="299"/>
      <c r="CHH43" s="299"/>
      <c r="CHI43" s="299"/>
      <c r="CHJ43" s="299"/>
      <c r="CHK43" s="299"/>
      <c r="CHL43" s="299"/>
      <c r="CHM43" s="299"/>
      <c r="CHN43" s="299"/>
      <c r="CHO43" s="299"/>
      <c r="CHP43" s="299"/>
      <c r="CHQ43" s="299"/>
      <c r="CHR43" s="299"/>
      <c r="CHS43" s="299"/>
      <c r="CHT43" s="299"/>
      <c r="CHU43" s="299"/>
      <c r="CHV43" s="299"/>
      <c r="CHW43" s="299"/>
      <c r="CHX43" s="299"/>
      <c r="CHY43" s="299"/>
      <c r="CHZ43" s="299"/>
      <c r="CIA43" s="299"/>
      <c r="CIB43" s="299"/>
      <c r="CIC43" s="299"/>
      <c r="CID43" s="299"/>
      <c r="CIE43" s="299"/>
      <c r="CIF43" s="299"/>
      <c r="CIG43" s="299"/>
      <c r="CIH43" s="299"/>
      <c r="CII43" s="299"/>
      <c r="CIJ43" s="299"/>
      <c r="CIK43" s="299"/>
      <c r="CIL43" s="299"/>
      <c r="CIM43" s="299"/>
      <c r="CIN43" s="299"/>
      <c r="CIO43" s="299"/>
      <c r="CIP43" s="299"/>
      <c r="CIQ43" s="299"/>
      <c r="CIR43" s="299"/>
      <c r="CIS43" s="299"/>
      <c r="CIT43" s="299"/>
      <c r="CIU43" s="299"/>
      <c r="CIV43" s="299"/>
      <c r="CIW43" s="299"/>
      <c r="CIX43" s="299"/>
      <c r="CIY43" s="299"/>
      <c r="CIZ43" s="299"/>
      <c r="CJA43" s="299"/>
      <c r="CJB43" s="299"/>
      <c r="CJC43" s="299"/>
      <c r="CJD43" s="299"/>
      <c r="CJE43" s="299"/>
      <c r="CJF43" s="299"/>
      <c r="CJG43" s="299"/>
      <c r="CJH43" s="299"/>
      <c r="CJI43" s="299"/>
      <c r="CJJ43" s="299"/>
      <c r="CJK43" s="299"/>
      <c r="CJL43" s="299"/>
      <c r="CJM43" s="299"/>
      <c r="CJN43" s="299"/>
      <c r="CJO43" s="299"/>
      <c r="CJP43" s="299"/>
      <c r="CJQ43" s="299"/>
      <c r="CJR43" s="299"/>
      <c r="CJS43" s="299"/>
      <c r="CJT43" s="299"/>
      <c r="CJU43" s="299"/>
      <c r="CJV43" s="299"/>
      <c r="CJW43" s="299"/>
      <c r="CJX43" s="299"/>
      <c r="CJY43" s="299"/>
      <c r="CJZ43" s="299"/>
      <c r="CKA43" s="299"/>
      <c r="CKB43" s="299"/>
      <c r="CKC43" s="299"/>
      <c r="CKD43" s="299"/>
      <c r="CKE43" s="299"/>
      <c r="CKF43" s="299"/>
      <c r="CKG43" s="299"/>
      <c r="CKH43" s="299"/>
      <c r="CKI43" s="299"/>
      <c r="CKJ43" s="299"/>
      <c r="CKK43" s="299"/>
      <c r="CKL43" s="299"/>
      <c r="CKM43" s="299"/>
      <c r="CKN43" s="299"/>
      <c r="CKO43" s="299"/>
      <c r="CKP43" s="299"/>
      <c r="CKQ43" s="299"/>
      <c r="CKR43" s="299"/>
      <c r="CKS43" s="299"/>
      <c r="CKT43" s="299"/>
      <c r="CKU43" s="299"/>
      <c r="CKV43" s="299"/>
      <c r="CKW43" s="299"/>
      <c r="CKX43" s="299"/>
      <c r="CKY43" s="299"/>
      <c r="CKZ43" s="299"/>
      <c r="CLA43" s="299"/>
      <c r="CLB43" s="299"/>
      <c r="CLC43" s="299"/>
      <c r="CLD43" s="299"/>
      <c r="CLE43" s="299"/>
      <c r="CLF43" s="299"/>
      <c r="CLG43" s="299"/>
      <c r="CLH43" s="299"/>
      <c r="CLI43" s="299"/>
      <c r="CLJ43" s="299"/>
      <c r="CLK43" s="299"/>
      <c r="CLL43" s="299"/>
      <c r="CLM43" s="299"/>
      <c r="CLN43" s="299"/>
      <c r="CLO43" s="299"/>
      <c r="CLP43" s="299"/>
      <c r="CLQ43" s="299"/>
      <c r="CLR43" s="299"/>
      <c r="CLS43" s="299"/>
      <c r="CLT43" s="299"/>
      <c r="CLU43" s="299"/>
      <c r="CLV43" s="299"/>
      <c r="CLW43" s="299"/>
      <c r="CLX43" s="299"/>
      <c r="CLY43" s="299"/>
      <c r="CLZ43" s="299"/>
      <c r="CMA43" s="299"/>
      <c r="CMB43" s="299"/>
      <c r="CMC43" s="299"/>
      <c r="CMD43" s="299"/>
      <c r="CME43" s="299"/>
      <c r="CMF43" s="299"/>
      <c r="CMG43" s="299"/>
      <c r="CMH43" s="299"/>
      <c r="CMI43" s="299"/>
      <c r="CMJ43" s="299"/>
      <c r="CMK43" s="299"/>
      <c r="CML43" s="299"/>
      <c r="CMM43" s="299"/>
      <c r="CMN43" s="299"/>
      <c r="CMO43" s="299"/>
      <c r="CMP43" s="299"/>
      <c r="CMQ43" s="299"/>
      <c r="CMR43" s="299"/>
      <c r="CMS43" s="299"/>
      <c r="CMT43" s="299"/>
      <c r="CMU43" s="299"/>
      <c r="CMV43" s="299"/>
      <c r="CMW43" s="299"/>
      <c r="CMX43" s="299"/>
      <c r="CMY43" s="299"/>
      <c r="CMZ43" s="299"/>
      <c r="CNA43" s="299"/>
      <c r="CNB43" s="299"/>
      <c r="CNC43" s="299"/>
      <c r="CND43" s="299"/>
      <c r="CNE43" s="299"/>
      <c r="CNF43" s="299"/>
      <c r="CNG43" s="299"/>
      <c r="CNH43" s="299"/>
      <c r="CNI43" s="299"/>
      <c r="CNJ43" s="299"/>
      <c r="CNK43" s="299"/>
      <c r="CNL43" s="299"/>
      <c r="CNM43" s="299"/>
      <c r="CNN43" s="299"/>
      <c r="CNO43" s="299"/>
      <c r="CNP43" s="299"/>
      <c r="CNQ43" s="299"/>
      <c r="CNR43" s="299"/>
      <c r="CNS43" s="299"/>
      <c r="CNT43" s="299"/>
      <c r="CNU43" s="299"/>
      <c r="CNV43" s="299"/>
      <c r="CNW43" s="299"/>
      <c r="CNX43" s="299"/>
      <c r="CNY43" s="299"/>
      <c r="CNZ43" s="299"/>
      <c r="COA43" s="299"/>
      <c r="COB43" s="299"/>
      <c r="COC43" s="299"/>
      <c r="COD43" s="299"/>
      <c r="COE43" s="299"/>
      <c r="COF43" s="299"/>
      <c r="COG43" s="299"/>
      <c r="COH43" s="299"/>
      <c r="COI43" s="299"/>
      <c r="COJ43" s="299"/>
      <c r="COK43" s="299"/>
      <c r="COL43" s="299"/>
      <c r="COM43" s="299"/>
      <c r="CON43" s="299"/>
      <c r="COO43" s="299"/>
      <c r="COP43" s="299"/>
      <c r="COQ43" s="299"/>
      <c r="COR43" s="299"/>
      <c r="COS43" s="299"/>
      <c r="COT43" s="299"/>
      <c r="COU43" s="299"/>
      <c r="COV43" s="299"/>
      <c r="COW43" s="299"/>
      <c r="COX43" s="299"/>
      <c r="COY43" s="299"/>
      <c r="COZ43" s="299"/>
      <c r="CPA43" s="299"/>
      <c r="CPB43" s="299"/>
      <c r="CPC43" s="299"/>
      <c r="CPD43" s="299"/>
      <c r="CPE43" s="299"/>
      <c r="CPF43" s="299"/>
      <c r="CPG43" s="299"/>
      <c r="CPH43" s="299"/>
      <c r="CPI43" s="299"/>
      <c r="CPJ43" s="299"/>
      <c r="CPK43" s="299"/>
      <c r="CPL43" s="299"/>
      <c r="CPM43" s="299"/>
      <c r="CPN43" s="299"/>
      <c r="CPO43" s="299"/>
      <c r="CPP43" s="299"/>
      <c r="CPQ43" s="299"/>
      <c r="CPR43" s="299"/>
      <c r="CPS43" s="299"/>
      <c r="CPT43" s="299"/>
      <c r="CPU43" s="299"/>
      <c r="CPV43" s="299"/>
      <c r="CPW43" s="299"/>
      <c r="CPX43" s="299"/>
      <c r="CPY43" s="299"/>
      <c r="CPZ43" s="299"/>
      <c r="CQA43" s="299"/>
      <c r="CQB43" s="299"/>
      <c r="CQC43" s="299"/>
      <c r="CQD43" s="299"/>
      <c r="CQE43" s="299"/>
      <c r="CQF43" s="299"/>
      <c r="CQG43" s="299"/>
      <c r="CQH43" s="299"/>
      <c r="CQI43" s="299"/>
      <c r="CQJ43" s="299"/>
      <c r="CQK43" s="299"/>
      <c r="CQL43" s="299"/>
      <c r="CQM43" s="299"/>
      <c r="CQN43" s="299"/>
      <c r="CQO43" s="299"/>
      <c r="CQP43" s="299"/>
      <c r="CQQ43" s="299"/>
      <c r="CQR43" s="299"/>
      <c r="CQS43" s="299"/>
      <c r="CQT43" s="299"/>
      <c r="CQU43" s="299"/>
      <c r="CQV43" s="299"/>
      <c r="CQW43" s="299"/>
      <c r="CQX43" s="299"/>
      <c r="CQY43" s="299"/>
      <c r="CQZ43" s="299"/>
      <c r="CRA43" s="299"/>
      <c r="CRB43" s="299"/>
      <c r="CRC43" s="299"/>
      <c r="CRD43" s="299"/>
      <c r="CRE43" s="299"/>
      <c r="CRF43" s="299"/>
      <c r="CRG43" s="299"/>
      <c r="CRH43" s="299"/>
      <c r="CRI43" s="299"/>
      <c r="CRJ43" s="299"/>
      <c r="CRK43" s="299"/>
      <c r="CRL43" s="299"/>
      <c r="CRM43" s="299"/>
      <c r="CRN43" s="299"/>
      <c r="CRO43" s="299"/>
      <c r="CRP43" s="299"/>
      <c r="CRQ43" s="299"/>
      <c r="CRR43" s="299"/>
      <c r="CRS43" s="299"/>
      <c r="CRT43" s="299"/>
      <c r="CRU43" s="299"/>
      <c r="CRV43" s="299"/>
      <c r="CRW43" s="299"/>
      <c r="CRX43" s="299"/>
      <c r="CRY43" s="299"/>
      <c r="CRZ43" s="299"/>
      <c r="CSA43" s="299"/>
      <c r="CSB43" s="299"/>
      <c r="CSC43" s="299"/>
      <c r="CSD43" s="299"/>
      <c r="CSE43" s="299"/>
      <c r="CSF43" s="299"/>
      <c r="CSG43" s="299"/>
      <c r="CSH43" s="299"/>
      <c r="CSI43" s="299"/>
      <c r="CSJ43" s="299"/>
      <c r="CSK43" s="299"/>
      <c r="CSL43" s="299"/>
      <c r="CSM43" s="299"/>
      <c r="CSN43" s="299"/>
      <c r="CSO43" s="299"/>
      <c r="CSP43" s="299"/>
      <c r="CSQ43" s="299"/>
      <c r="CSR43" s="299"/>
      <c r="CSS43" s="299"/>
      <c r="CST43" s="299"/>
      <c r="CSU43" s="299"/>
      <c r="CSV43" s="299"/>
      <c r="CSW43" s="299"/>
      <c r="CSX43" s="299"/>
      <c r="CSY43" s="299"/>
      <c r="CSZ43" s="299"/>
      <c r="CTA43" s="299"/>
      <c r="CTB43" s="299"/>
      <c r="CTC43" s="299"/>
      <c r="CTD43" s="299"/>
      <c r="CTE43" s="299"/>
      <c r="CTF43" s="299"/>
      <c r="CTG43" s="299"/>
      <c r="CTH43" s="299"/>
      <c r="CTI43" s="299"/>
      <c r="CTJ43" s="299"/>
      <c r="CTK43" s="299"/>
      <c r="CTL43" s="299"/>
      <c r="CTM43" s="299"/>
      <c r="CTN43" s="299"/>
      <c r="CTO43" s="299"/>
      <c r="CTP43" s="299"/>
      <c r="CTQ43" s="299"/>
      <c r="CTR43" s="299"/>
      <c r="CTS43" s="299"/>
      <c r="CTT43" s="299"/>
      <c r="CTU43" s="299"/>
      <c r="CTV43" s="299"/>
      <c r="CTW43" s="299"/>
      <c r="CTX43" s="299"/>
      <c r="CTY43" s="299"/>
      <c r="CTZ43" s="299"/>
      <c r="CUA43" s="299"/>
      <c r="CUB43" s="299"/>
      <c r="CUC43" s="299"/>
      <c r="CUD43" s="299"/>
      <c r="CUE43" s="299"/>
      <c r="CUF43" s="299"/>
      <c r="CUG43" s="299"/>
      <c r="CUH43" s="299"/>
      <c r="CUI43" s="299"/>
      <c r="CUJ43" s="299"/>
      <c r="CUK43" s="299"/>
      <c r="CUL43" s="299"/>
      <c r="CUM43" s="299"/>
      <c r="CUN43" s="299"/>
      <c r="CUO43" s="299"/>
      <c r="CUP43" s="299"/>
      <c r="CUQ43" s="299"/>
      <c r="CUR43" s="299"/>
      <c r="CUS43" s="299"/>
      <c r="CUT43" s="299"/>
      <c r="CUU43" s="299"/>
      <c r="CUV43" s="299"/>
      <c r="CUW43" s="299"/>
      <c r="CUX43" s="299"/>
      <c r="CUY43" s="299"/>
      <c r="CUZ43" s="299"/>
      <c r="CVA43" s="299"/>
      <c r="CVB43" s="299"/>
      <c r="CVC43" s="299"/>
      <c r="CVD43" s="299"/>
      <c r="CVE43" s="299"/>
      <c r="CVF43" s="299"/>
      <c r="CVG43" s="299"/>
      <c r="CVH43" s="299"/>
      <c r="CVI43" s="299"/>
      <c r="CVJ43" s="299"/>
      <c r="CVK43" s="299"/>
      <c r="CVL43" s="299"/>
      <c r="CVM43" s="299"/>
      <c r="CVN43" s="299"/>
      <c r="CVO43" s="299"/>
      <c r="CVP43" s="299"/>
      <c r="CVQ43" s="299"/>
      <c r="CVR43" s="299"/>
      <c r="CVS43" s="299"/>
      <c r="CVT43" s="299"/>
      <c r="CVU43" s="299"/>
      <c r="CVV43" s="299"/>
      <c r="CVW43" s="299"/>
      <c r="CVX43" s="299"/>
      <c r="CVY43" s="299"/>
      <c r="CVZ43" s="299"/>
      <c r="CWA43" s="299"/>
      <c r="CWB43" s="299"/>
      <c r="CWC43" s="299"/>
      <c r="CWD43" s="299"/>
      <c r="CWE43" s="299"/>
      <c r="CWF43" s="299"/>
      <c r="CWG43" s="299"/>
      <c r="CWH43" s="299"/>
      <c r="CWI43" s="299"/>
      <c r="CWJ43" s="299"/>
      <c r="CWK43" s="299"/>
      <c r="CWL43" s="299"/>
      <c r="CWM43" s="299"/>
      <c r="CWN43" s="299"/>
      <c r="CWO43" s="299"/>
      <c r="CWP43" s="299"/>
      <c r="CWQ43" s="299"/>
      <c r="CWR43" s="299"/>
      <c r="CWS43" s="299"/>
      <c r="CWT43" s="299"/>
      <c r="CWU43" s="299"/>
      <c r="CWV43" s="299"/>
      <c r="CWW43" s="299"/>
      <c r="CWX43" s="299"/>
      <c r="CWY43" s="299"/>
      <c r="CWZ43" s="299"/>
      <c r="CXA43" s="299"/>
      <c r="CXB43" s="299"/>
      <c r="CXC43" s="299"/>
      <c r="CXD43" s="299"/>
      <c r="CXE43" s="299"/>
      <c r="CXF43" s="299"/>
      <c r="CXG43" s="299"/>
      <c r="CXH43" s="299"/>
      <c r="CXI43" s="299"/>
      <c r="CXJ43" s="299"/>
      <c r="CXK43" s="299"/>
      <c r="CXL43" s="299"/>
      <c r="CXM43" s="299"/>
      <c r="CXN43" s="299"/>
      <c r="CXO43" s="299"/>
      <c r="CXP43" s="299"/>
      <c r="CXQ43" s="299"/>
      <c r="CXR43" s="299"/>
      <c r="CXS43" s="299"/>
      <c r="CXT43" s="299"/>
      <c r="CXU43" s="299"/>
      <c r="CXV43" s="299"/>
      <c r="CXW43" s="299"/>
      <c r="CXX43" s="299"/>
      <c r="CXY43" s="299"/>
      <c r="CXZ43" s="299"/>
      <c r="CYA43" s="299"/>
      <c r="CYB43" s="299"/>
      <c r="CYC43" s="299"/>
      <c r="CYD43" s="299"/>
      <c r="CYE43" s="299"/>
      <c r="CYF43" s="299"/>
      <c r="CYG43" s="299"/>
      <c r="CYH43" s="299"/>
      <c r="CYI43" s="299"/>
      <c r="CYJ43" s="299"/>
      <c r="CYK43" s="299"/>
      <c r="CYL43" s="299"/>
      <c r="CYM43" s="299"/>
      <c r="CYN43" s="299"/>
      <c r="CYO43" s="299"/>
      <c r="CYP43" s="299"/>
      <c r="CYQ43" s="299"/>
      <c r="CYR43" s="299"/>
      <c r="CYS43" s="299"/>
      <c r="CYT43" s="299"/>
      <c r="CYU43" s="299"/>
      <c r="CYV43" s="299"/>
      <c r="CYW43" s="299"/>
      <c r="CYX43" s="299"/>
      <c r="CYY43" s="299"/>
      <c r="CYZ43" s="299"/>
      <c r="CZA43" s="299"/>
      <c r="CZB43" s="299"/>
      <c r="CZC43" s="299"/>
      <c r="CZD43" s="299"/>
      <c r="CZE43" s="299"/>
      <c r="CZF43" s="299"/>
      <c r="CZG43" s="299"/>
      <c r="CZH43" s="299"/>
      <c r="CZI43" s="299"/>
      <c r="CZJ43" s="299"/>
      <c r="CZK43" s="299"/>
      <c r="CZL43" s="299"/>
      <c r="CZM43" s="299"/>
      <c r="CZN43" s="299"/>
      <c r="CZO43" s="299"/>
      <c r="CZP43" s="299"/>
      <c r="CZQ43" s="299"/>
      <c r="CZR43" s="299"/>
      <c r="CZS43" s="299"/>
      <c r="CZT43" s="299"/>
      <c r="CZU43" s="299"/>
      <c r="CZV43" s="299"/>
      <c r="CZW43" s="299"/>
      <c r="CZX43" s="299"/>
      <c r="CZY43" s="299"/>
      <c r="CZZ43" s="299"/>
      <c r="DAA43" s="299"/>
      <c r="DAB43" s="299"/>
      <c r="DAC43" s="299"/>
      <c r="DAD43" s="299"/>
      <c r="DAE43" s="299"/>
      <c r="DAF43" s="299"/>
      <c r="DAG43" s="299"/>
      <c r="DAH43" s="299"/>
      <c r="DAI43" s="299"/>
      <c r="DAJ43" s="299"/>
      <c r="DAK43" s="299"/>
      <c r="DAL43" s="299"/>
      <c r="DAM43" s="299"/>
      <c r="DAN43" s="299"/>
      <c r="DAO43" s="299"/>
      <c r="DAP43" s="299"/>
      <c r="DAQ43" s="299"/>
      <c r="DAR43" s="299"/>
      <c r="DAS43" s="299"/>
      <c r="DAT43" s="299"/>
      <c r="DAU43" s="299"/>
      <c r="DAV43" s="299"/>
      <c r="DAW43" s="299"/>
      <c r="DAX43" s="299"/>
      <c r="DAY43" s="299"/>
      <c r="DAZ43" s="299"/>
      <c r="DBA43" s="299"/>
      <c r="DBB43" s="299"/>
      <c r="DBC43" s="299"/>
      <c r="DBD43" s="299"/>
      <c r="DBE43" s="299"/>
      <c r="DBF43" s="299"/>
      <c r="DBG43" s="299"/>
      <c r="DBH43" s="299"/>
      <c r="DBI43" s="299"/>
      <c r="DBJ43" s="299"/>
      <c r="DBK43" s="299"/>
      <c r="DBL43" s="299"/>
      <c r="DBM43" s="299"/>
      <c r="DBN43" s="299"/>
      <c r="DBO43" s="299"/>
      <c r="DBP43" s="299"/>
      <c r="DBQ43" s="299"/>
      <c r="DBR43" s="299"/>
      <c r="DBS43" s="299"/>
      <c r="DBT43" s="299"/>
      <c r="DBU43" s="299"/>
      <c r="DBV43" s="299"/>
      <c r="DBW43" s="299"/>
      <c r="DBX43" s="299"/>
      <c r="DBY43" s="299"/>
      <c r="DBZ43" s="299"/>
      <c r="DCA43" s="299"/>
      <c r="DCB43" s="299"/>
      <c r="DCC43" s="299"/>
      <c r="DCD43" s="299"/>
      <c r="DCE43" s="299"/>
      <c r="DCF43" s="299"/>
      <c r="DCG43" s="299"/>
      <c r="DCH43" s="299"/>
      <c r="DCI43" s="299"/>
      <c r="DCJ43" s="299"/>
      <c r="DCK43" s="299"/>
      <c r="DCL43" s="299"/>
      <c r="DCM43" s="299"/>
      <c r="DCN43" s="299"/>
      <c r="DCO43" s="299"/>
      <c r="DCP43" s="299"/>
      <c r="DCQ43" s="299"/>
      <c r="DCR43" s="299"/>
      <c r="DCS43" s="299"/>
      <c r="DCT43" s="299"/>
      <c r="DCU43" s="299"/>
      <c r="DCV43" s="299"/>
      <c r="DCW43" s="299"/>
      <c r="DCX43" s="299"/>
      <c r="DCY43" s="299"/>
      <c r="DCZ43" s="299"/>
      <c r="DDA43" s="299"/>
      <c r="DDB43" s="299"/>
      <c r="DDC43" s="299"/>
      <c r="DDD43" s="299"/>
      <c r="DDE43" s="299"/>
      <c r="DDF43" s="299"/>
      <c r="DDG43" s="299"/>
      <c r="DDH43" s="299"/>
      <c r="DDI43" s="299"/>
      <c r="DDJ43" s="299"/>
      <c r="DDK43" s="299"/>
      <c r="DDL43" s="299"/>
      <c r="DDM43" s="299"/>
      <c r="DDN43" s="299"/>
      <c r="DDO43" s="299"/>
      <c r="DDP43" s="299"/>
      <c r="DDQ43" s="299"/>
      <c r="DDR43" s="299"/>
      <c r="DDS43" s="299"/>
      <c r="DDT43" s="299"/>
      <c r="DDU43" s="299"/>
      <c r="DDV43" s="299"/>
      <c r="DDW43" s="299"/>
      <c r="DDX43" s="299"/>
      <c r="DDY43" s="299"/>
      <c r="DDZ43" s="299"/>
      <c r="DEA43" s="299"/>
      <c r="DEB43" s="299"/>
      <c r="DEC43" s="299"/>
      <c r="DED43" s="299"/>
      <c r="DEE43" s="299"/>
      <c r="DEF43" s="299"/>
      <c r="DEG43" s="299"/>
      <c r="DEH43" s="299"/>
      <c r="DEI43" s="299"/>
      <c r="DEJ43" s="299"/>
      <c r="DEK43" s="299"/>
      <c r="DEL43" s="299"/>
      <c r="DEM43" s="299"/>
      <c r="DEN43" s="299"/>
      <c r="DEO43" s="299"/>
      <c r="DEP43" s="299"/>
      <c r="DEQ43" s="299"/>
      <c r="DER43" s="299"/>
      <c r="DES43" s="299"/>
      <c r="DET43" s="299"/>
      <c r="DEU43" s="299"/>
      <c r="DEV43" s="299"/>
      <c r="DEW43" s="299"/>
      <c r="DEX43" s="299"/>
      <c r="DEY43" s="299"/>
      <c r="DEZ43" s="299"/>
      <c r="DFA43" s="299"/>
      <c r="DFB43" s="299"/>
      <c r="DFC43" s="299"/>
      <c r="DFD43" s="299"/>
      <c r="DFE43" s="299"/>
      <c r="DFF43" s="299"/>
      <c r="DFG43" s="299"/>
      <c r="DFH43" s="299"/>
      <c r="DFI43" s="299"/>
      <c r="DFJ43" s="299"/>
      <c r="DFK43" s="299"/>
      <c r="DFL43" s="299"/>
      <c r="DFM43" s="299"/>
      <c r="DFN43" s="299"/>
      <c r="DFO43" s="299"/>
      <c r="DFP43" s="299"/>
      <c r="DFQ43" s="299"/>
      <c r="DFR43" s="299"/>
      <c r="DFS43" s="299"/>
      <c r="DFT43" s="299"/>
      <c r="DFU43" s="299"/>
      <c r="DFV43" s="299"/>
      <c r="DFW43" s="299"/>
      <c r="DFX43" s="299"/>
      <c r="DFY43" s="299"/>
      <c r="DFZ43" s="299"/>
      <c r="DGA43" s="299"/>
      <c r="DGB43" s="299"/>
      <c r="DGC43" s="299"/>
      <c r="DGD43" s="299"/>
      <c r="DGE43" s="299"/>
      <c r="DGF43" s="299"/>
      <c r="DGG43" s="299"/>
      <c r="DGH43" s="299"/>
      <c r="DGI43" s="299"/>
      <c r="DGJ43" s="299"/>
      <c r="DGK43" s="299"/>
      <c r="DGL43" s="299"/>
      <c r="DGM43" s="299"/>
      <c r="DGN43" s="299"/>
      <c r="DGO43" s="299"/>
      <c r="DGP43" s="299"/>
      <c r="DGQ43" s="299"/>
      <c r="DGR43" s="299"/>
      <c r="DGS43" s="299"/>
      <c r="DGT43" s="299"/>
      <c r="DGU43" s="299"/>
      <c r="DGV43" s="299"/>
      <c r="DGW43" s="299"/>
      <c r="DGX43" s="299"/>
      <c r="DGY43" s="299"/>
      <c r="DGZ43" s="299"/>
      <c r="DHA43" s="299"/>
      <c r="DHB43" s="299"/>
      <c r="DHC43" s="299"/>
      <c r="DHD43" s="299"/>
      <c r="DHE43" s="299"/>
      <c r="DHF43" s="299"/>
      <c r="DHG43" s="299"/>
      <c r="DHH43" s="299"/>
      <c r="DHI43" s="299"/>
      <c r="DHJ43" s="299"/>
      <c r="DHK43" s="299"/>
      <c r="DHL43" s="299"/>
      <c r="DHM43" s="299"/>
      <c r="DHN43" s="299"/>
      <c r="DHO43" s="299"/>
      <c r="DHP43" s="299"/>
      <c r="DHQ43" s="299"/>
      <c r="DHR43" s="299"/>
      <c r="DHS43" s="299"/>
      <c r="DHT43" s="299"/>
      <c r="DHU43" s="299"/>
      <c r="DHV43" s="299"/>
      <c r="DHW43" s="299"/>
      <c r="DHX43" s="299"/>
      <c r="DHY43" s="299"/>
      <c r="DHZ43" s="299"/>
      <c r="DIA43" s="299"/>
      <c r="DIB43" s="299"/>
      <c r="DIC43" s="299"/>
      <c r="DID43" s="299"/>
      <c r="DIE43" s="299"/>
      <c r="DIF43" s="299"/>
      <c r="DIG43" s="299"/>
      <c r="DIH43" s="299"/>
      <c r="DII43" s="299"/>
      <c r="DIJ43" s="299"/>
      <c r="DIK43" s="299"/>
      <c r="DIL43" s="299"/>
      <c r="DIM43" s="299"/>
      <c r="DIN43" s="299"/>
      <c r="DIO43" s="299"/>
      <c r="DIP43" s="299"/>
      <c r="DIQ43" s="299"/>
      <c r="DIR43" s="299"/>
      <c r="DIS43" s="299"/>
      <c r="DIT43" s="299"/>
      <c r="DIU43" s="299"/>
      <c r="DIV43" s="299"/>
      <c r="DIW43" s="299"/>
      <c r="DIX43" s="299"/>
      <c r="DIY43" s="299"/>
      <c r="DIZ43" s="299"/>
      <c r="DJA43" s="299"/>
      <c r="DJB43" s="299"/>
      <c r="DJC43" s="299"/>
      <c r="DJD43" s="299"/>
      <c r="DJE43" s="299"/>
      <c r="DJF43" s="299"/>
      <c r="DJG43" s="299"/>
      <c r="DJH43" s="299"/>
      <c r="DJI43" s="299"/>
      <c r="DJJ43" s="299"/>
      <c r="DJK43" s="299"/>
      <c r="DJL43" s="299"/>
      <c r="DJM43" s="299"/>
      <c r="DJN43" s="299"/>
      <c r="DJO43" s="299"/>
      <c r="DJP43" s="299"/>
      <c r="DJQ43" s="299"/>
      <c r="DJR43" s="299"/>
      <c r="DJS43" s="299"/>
      <c r="DJT43" s="299"/>
      <c r="DJU43" s="299"/>
      <c r="DJV43" s="299"/>
      <c r="DJW43" s="299"/>
      <c r="DJX43" s="299"/>
      <c r="DJY43" s="299"/>
      <c r="DJZ43" s="299"/>
      <c r="DKA43" s="299"/>
      <c r="DKB43" s="299"/>
      <c r="DKC43" s="299"/>
      <c r="DKD43" s="299"/>
      <c r="DKE43" s="299"/>
      <c r="DKF43" s="299"/>
      <c r="DKG43" s="299"/>
      <c r="DKH43" s="299"/>
      <c r="DKI43" s="299"/>
      <c r="DKJ43" s="299"/>
      <c r="DKK43" s="299"/>
      <c r="DKL43" s="299"/>
      <c r="DKM43" s="299"/>
      <c r="DKN43" s="299"/>
      <c r="DKO43" s="299"/>
      <c r="DKP43" s="299"/>
      <c r="DKQ43" s="299"/>
      <c r="DKR43" s="299"/>
      <c r="DKS43" s="299"/>
      <c r="DKT43" s="299"/>
      <c r="DKU43" s="299"/>
      <c r="DKV43" s="299"/>
      <c r="DKW43" s="299"/>
      <c r="DKX43" s="299"/>
      <c r="DKY43" s="299"/>
      <c r="DKZ43" s="299"/>
      <c r="DLA43" s="299"/>
      <c r="DLB43" s="299"/>
      <c r="DLC43" s="299"/>
      <c r="DLD43" s="299"/>
      <c r="DLE43" s="299"/>
      <c r="DLF43" s="299"/>
      <c r="DLG43" s="299"/>
      <c r="DLH43" s="299"/>
      <c r="DLI43" s="299"/>
      <c r="DLJ43" s="299"/>
      <c r="DLK43" s="299"/>
      <c r="DLL43" s="299"/>
      <c r="DLM43" s="299"/>
      <c r="DLN43" s="299"/>
      <c r="DLO43" s="299"/>
      <c r="DLP43" s="299"/>
      <c r="DLQ43" s="299"/>
      <c r="DLR43" s="299"/>
      <c r="DLS43" s="299"/>
      <c r="DLT43" s="299"/>
      <c r="DLU43" s="299"/>
      <c r="DLV43" s="299"/>
      <c r="DLW43" s="299"/>
      <c r="DLX43" s="299"/>
      <c r="DLY43" s="299"/>
      <c r="DLZ43" s="299"/>
      <c r="DMA43" s="299"/>
      <c r="DMB43" s="299"/>
      <c r="DMC43" s="299"/>
      <c r="DMD43" s="299"/>
      <c r="DME43" s="299"/>
      <c r="DMF43" s="299"/>
      <c r="DMG43" s="299"/>
      <c r="DMH43" s="299"/>
      <c r="DMI43" s="299"/>
      <c r="DMJ43" s="299"/>
      <c r="DMK43" s="299"/>
      <c r="DML43" s="299"/>
      <c r="DMM43" s="299"/>
      <c r="DMN43" s="299"/>
      <c r="DMO43" s="299"/>
      <c r="DMP43" s="299"/>
      <c r="DMQ43" s="299"/>
      <c r="DMR43" s="299"/>
      <c r="DMS43" s="299"/>
      <c r="DMT43" s="299"/>
      <c r="DMU43" s="299"/>
      <c r="DMV43" s="299"/>
      <c r="DMW43" s="299"/>
      <c r="DMX43" s="299"/>
      <c r="DMY43" s="299"/>
      <c r="DMZ43" s="299"/>
      <c r="DNA43" s="299"/>
      <c r="DNB43" s="299"/>
      <c r="DNC43" s="299"/>
      <c r="DND43" s="299"/>
      <c r="DNE43" s="299"/>
      <c r="DNF43" s="299"/>
      <c r="DNG43" s="299"/>
      <c r="DNH43" s="299"/>
      <c r="DNI43" s="299"/>
      <c r="DNJ43" s="299"/>
      <c r="DNK43" s="299"/>
      <c r="DNL43" s="299"/>
      <c r="DNM43" s="299"/>
      <c r="DNN43" s="299"/>
      <c r="DNO43" s="299"/>
      <c r="DNP43" s="299"/>
      <c r="DNQ43" s="299"/>
      <c r="DNR43" s="299"/>
      <c r="DNS43" s="299"/>
      <c r="DNT43" s="299"/>
      <c r="DNU43" s="299"/>
      <c r="DNV43" s="299"/>
      <c r="DNW43" s="299"/>
      <c r="DNX43" s="299"/>
      <c r="DNY43" s="299"/>
      <c r="DNZ43" s="299"/>
      <c r="DOA43" s="299"/>
      <c r="DOB43" s="299"/>
      <c r="DOC43" s="299"/>
      <c r="DOD43" s="299"/>
      <c r="DOE43" s="299"/>
      <c r="DOF43" s="299"/>
      <c r="DOG43" s="299"/>
      <c r="DOH43" s="299"/>
      <c r="DOI43" s="299"/>
      <c r="DOJ43" s="299"/>
      <c r="DOK43" s="299"/>
      <c r="DOL43" s="299"/>
      <c r="DOM43" s="299"/>
      <c r="DON43" s="299"/>
      <c r="DOO43" s="299"/>
      <c r="DOP43" s="299"/>
      <c r="DOQ43" s="299"/>
      <c r="DOR43" s="299"/>
      <c r="DOS43" s="299"/>
      <c r="DOT43" s="299"/>
      <c r="DOU43" s="299"/>
      <c r="DOV43" s="299"/>
      <c r="DOW43" s="299"/>
      <c r="DOX43" s="299"/>
      <c r="DOY43" s="299"/>
      <c r="DOZ43" s="299"/>
      <c r="DPA43" s="299"/>
      <c r="DPB43" s="299"/>
      <c r="DPC43" s="299"/>
      <c r="DPD43" s="299"/>
      <c r="DPE43" s="299"/>
      <c r="DPF43" s="299"/>
      <c r="DPG43" s="299"/>
      <c r="DPH43" s="299"/>
      <c r="DPI43" s="299"/>
      <c r="DPJ43" s="299"/>
      <c r="DPK43" s="299"/>
      <c r="DPL43" s="299"/>
      <c r="DPM43" s="299"/>
      <c r="DPN43" s="299"/>
      <c r="DPO43" s="299"/>
      <c r="DPP43" s="299"/>
      <c r="DPQ43" s="299"/>
      <c r="DPR43" s="299"/>
      <c r="DPS43" s="299"/>
      <c r="DPT43" s="299"/>
      <c r="DPU43" s="299"/>
      <c r="DPV43" s="299"/>
      <c r="DPW43" s="299"/>
      <c r="DPX43" s="299"/>
      <c r="DPY43" s="299"/>
      <c r="DPZ43" s="299"/>
      <c r="DQA43" s="299"/>
      <c r="DQB43" s="299"/>
      <c r="DQC43" s="299"/>
      <c r="DQD43" s="299"/>
      <c r="DQE43" s="299"/>
      <c r="DQF43" s="299"/>
      <c r="DQG43" s="299"/>
      <c r="DQH43" s="299"/>
      <c r="DQI43" s="299"/>
      <c r="DQJ43" s="299"/>
      <c r="DQK43" s="299"/>
      <c r="DQL43" s="299"/>
      <c r="DQM43" s="299"/>
      <c r="DQN43" s="299"/>
      <c r="DQO43" s="299"/>
      <c r="DQP43" s="299"/>
      <c r="DQQ43" s="299"/>
      <c r="DQR43" s="299"/>
      <c r="DQS43" s="299"/>
      <c r="DQT43" s="299"/>
      <c r="DQU43" s="299"/>
      <c r="DQV43" s="299"/>
      <c r="DQW43" s="299"/>
      <c r="DQX43" s="299"/>
      <c r="DQY43" s="299"/>
      <c r="DQZ43" s="299"/>
      <c r="DRA43" s="299"/>
      <c r="DRB43" s="299"/>
      <c r="DRC43" s="299"/>
      <c r="DRD43" s="299"/>
      <c r="DRE43" s="299"/>
      <c r="DRF43" s="299"/>
      <c r="DRG43" s="299"/>
      <c r="DRH43" s="299"/>
      <c r="DRI43" s="299"/>
      <c r="DRJ43" s="299"/>
      <c r="DRK43" s="299"/>
      <c r="DRL43" s="299"/>
      <c r="DRM43" s="299"/>
      <c r="DRN43" s="299"/>
      <c r="DRO43" s="299"/>
      <c r="DRP43" s="299"/>
      <c r="DRQ43" s="299"/>
      <c r="DRR43" s="299"/>
      <c r="DRS43" s="299"/>
      <c r="DRT43" s="299"/>
      <c r="DRU43" s="299"/>
      <c r="DRV43" s="299"/>
      <c r="DRW43" s="299"/>
      <c r="DRX43" s="299"/>
      <c r="DRY43" s="299"/>
      <c r="DRZ43" s="299"/>
      <c r="DSA43" s="299"/>
      <c r="DSB43" s="299"/>
      <c r="DSC43" s="299"/>
      <c r="DSD43" s="299"/>
      <c r="DSE43" s="299"/>
      <c r="DSF43" s="299"/>
      <c r="DSG43" s="299"/>
      <c r="DSH43" s="299"/>
      <c r="DSI43" s="299"/>
      <c r="DSJ43" s="299"/>
      <c r="DSK43" s="299"/>
      <c r="DSL43" s="299"/>
      <c r="DSM43" s="299"/>
      <c r="DSN43" s="299"/>
      <c r="DSO43" s="299"/>
      <c r="DSP43" s="299"/>
      <c r="DSQ43" s="299"/>
      <c r="DSR43" s="299"/>
      <c r="DSS43" s="299"/>
      <c r="DST43" s="299"/>
      <c r="DSU43" s="299"/>
      <c r="DSV43" s="299"/>
      <c r="DSW43" s="299"/>
      <c r="DSX43" s="299"/>
      <c r="DSY43" s="299"/>
      <c r="DSZ43" s="299"/>
      <c r="DTA43" s="299"/>
      <c r="DTB43" s="299"/>
      <c r="DTC43" s="299"/>
      <c r="DTD43" s="299"/>
      <c r="DTE43" s="299"/>
      <c r="DTF43" s="299"/>
      <c r="DTG43" s="299"/>
      <c r="DTH43" s="299"/>
      <c r="DTI43" s="299"/>
      <c r="DTJ43" s="299"/>
      <c r="DTK43" s="299"/>
      <c r="DTL43" s="299"/>
      <c r="DTM43" s="299"/>
      <c r="DTN43" s="299"/>
      <c r="DTO43" s="299"/>
      <c r="DTP43" s="299"/>
      <c r="DTQ43" s="299"/>
      <c r="DTR43" s="299"/>
      <c r="DTS43" s="299"/>
      <c r="DTT43" s="299"/>
      <c r="DTU43" s="299"/>
      <c r="DTV43" s="299"/>
      <c r="DTW43" s="299"/>
      <c r="DTX43" s="299"/>
      <c r="DTY43" s="299"/>
      <c r="DTZ43" s="299"/>
      <c r="DUA43" s="299"/>
      <c r="DUB43" s="299"/>
      <c r="DUC43" s="299"/>
      <c r="DUD43" s="299"/>
      <c r="DUE43" s="299"/>
      <c r="DUF43" s="299"/>
      <c r="DUG43" s="299"/>
      <c r="DUH43" s="299"/>
      <c r="DUI43" s="299"/>
      <c r="DUJ43" s="299"/>
      <c r="DUK43" s="299"/>
      <c r="DUL43" s="299"/>
      <c r="DUM43" s="299"/>
      <c r="DUN43" s="299"/>
      <c r="DUO43" s="299"/>
      <c r="DUP43" s="299"/>
      <c r="DUQ43" s="299"/>
      <c r="DUR43" s="299"/>
      <c r="DUS43" s="299"/>
      <c r="DUT43" s="299"/>
      <c r="DUU43" s="299"/>
      <c r="DUV43" s="299"/>
      <c r="DUW43" s="299"/>
      <c r="DUX43" s="299"/>
      <c r="DUY43" s="299"/>
      <c r="DUZ43" s="299"/>
      <c r="DVA43" s="299"/>
      <c r="DVB43" s="299"/>
      <c r="DVC43" s="299"/>
      <c r="DVD43" s="299"/>
      <c r="DVE43" s="299"/>
      <c r="DVF43" s="299"/>
      <c r="DVG43" s="299"/>
      <c r="DVH43" s="299"/>
      <c r="DVI43" s="299"/>
      <c r="DVJ43" s="299"/>
      <c r="DVK43" s="299"/>
      <c r="DVL43" s="299"/>
      <c r="DVM43" s="299"/>
      <c r="DVN43" s="299"/>
      <c r="DVO43" s="299"/>
      <c r="DVP43" s="299"/>
      <c r="DVQ43" s="299"/>
      <c r="DVR43" s="299"/>
      <c r="DVS43" s="299"/>
      <c r="DVT43" s="299"/>
      <c r="DVU43" s="299"/>
      <c r="DVV43" s="299"/>
      <c r="DVW43" s="299"/>
      <c r="DVX43" s="299"/>
      <c r="DVY43" s="299"/>
      <c r="DVZ43" s="299"/>
      <c r="DWA43" s="299"/>
      <c r="DWB43" s="299"/>
      <c r="DWC43" s="299"/>
      <c r="DWD43" s="299"/>
      <c r="DWE43" s="299"/>
      <c r="DWF43" s="299"/>
      <c r="DWG43" s="299"/>
      <c r="DWH43" s="299"/>
      <c r="DWI43" s="299"/>
      <c r="DWJ43" s="299"/>
      <c r="DWK43" s="299"/>
      <c r="DWL43" s="299"/>
      <c r="DWM43" s="299"/>
      <c r="DWN43" s="299"/>
      <c r="DWO43" s="299"/>
      <c r="DWP43" s="299"/>
      <c r="DWQ43" s="299"/>
      <c r="DWR43" s="299"/>
      <c r="DWS43" s="299"/>
      <c r="DWT43" s="299"/>
      <c r="DWU43" s="299"/>
      <c r="DWV43" s="299"/>
      <c r="DWW43" s="299"/>
      <c r="DWX43" s="299"/>
      <c r="DWY43" s="299"/>
      <c r="DWZ43" s="299"/>
      <c r="DXA43" s="299"/>
      <c r="DXB43" s="299"/>
      <c r="DXC43" s="299"/>
      <c r="DXD43" s="299"/>
      <c r="DXE43" s="299"/>
      <c r="DXF43" s="299"/>
      <c r="DXG43" s="299"/>
      <c r="DXH43" s="299"/>
      <c r="DXI43" s="299"/>
      <c r="DXJ43" s="299"/>
      <c r="DXK43" s="299"/>
      <c r="DXL43" s="299"/>
      <c r="DXM43" s="299"/>
      <c r="DXN43" s="299"/>
      <c r="DXO43" s="299"/>
      <c r="DXP43" s="299"/>
      <c r="DXQ43" s="299"/>
      <c r="DXR43" s="299"/>
      <c r="DXS43" s="299"/>
      <c r="DXT43" s="299"/>
      <c r="DXU43" s="299"/>
      <c r="DXV43" s="299"/>
      <c r="DXW43" s="299"/>
      <c r="DXX43" s="299"/>
      <c r="DXY43" s="299"/>
      <c r="DXZ43" s="299"/>
      <c r="DYA43" s="299"/>
      <c r="DYB43" s="299"/>
      <c r="DYC43" s="299"/>
      <c r="DYD43" s="299"/>
      <c r="DYE43" s="299"/>
      <c r="DYF43" s="299"/>
      <c r="DYG43" s="299"/>
      <c r="DYH43" s="299"/>
      <c r="DYI43" s="299"/>
      <c r="DYJ43" s="299"/>
      <c r="DYK43" s="299"/>
      <c r="DYL43" s="299"/>
      <c r="DYM43" s="299"/>
      <c r="DYN43" s="299"/>
      <c r="DYO43" s="299"/>
      <c r="DYP43" s="299"/>
      <c r="DYQ43" s="299"/>
      <c r="DYR43" s="299"/>
      <c r="DYS43" s="299"/>
      <c r="DYT43" s="299"/>
      <c r="DYU43" s="299"/>
      <c r="DYV43" s="299"/>
      <c r="DYW43" s="299"/>
      <c r="DYX43" s="299"/>
      <c r="DYY43" s="299"/>
      <c r="DYZ43" s="299"/>
      <c r="DZA43" s="299"/>
      <c r="DZB43" s="299"/>
      <c r="DZC43" s="299"/>
      <c r="DZD43" s="299"/>
      <c r="DZE43" s="299"/>
      <c r="DZF43" s="299"/>
      <c r="DZG43" s="299"/>
      <c r="DZH43" s="299"/>
      <c r="DZI43" s="299"/>
      <c r="DZJ43" s="299"/>
      <c r="DZK43" s="299"/>
      <c r="DZL43" s="299"/>
      <c r="DZM43" s="299"/>
      <c r="DZN43" s="299"/>
      <c r="DZO43" s="299"/>
      <c r="DZP43" s="299"/>
      <c r="DZQ43" s="299"/>
      <c r="DZR43" s="299"/>
      <c r="DZS43" s="299"/>
      <c r="DZT43" s="299"/>
      <c r="DZU43" s="299"/>
      <c r="DZV43" s="299"/>
      <c r="DZW43" s="299"/>
      <c r="DZX43" s="299"/>
      <c r="DZY43" s="299"/>
      <c r="DZZ43" s="299"/>
      <c r="EAA43" s="299"/>
      <c r="EAB43" s="299"/>
      <c r="EAC43" s="299"/>
      <c r="EAD43" s="299"/>
      <c r="EAE43" s="299"/>
      <c r="EAF43" s="299"/>
      <c r="EAG43" s="299"/>
      <c r="EAH43" s="299"/>
      <c r="EAI43" s="299"/>
      <c r="EAJ43" s="299"/>
      <c r="EAK43" s="299"/>
      <c r="EAL43" s="299"/>
      <c r="EAM43" s="299"/>
      <c r="EAN43" s="299"/>
      <c r="EAO43" s="299"/>
      <c r="EAP43" s="299"/>
      <c r="EAQ43" s="299"/>
      <c r="EAR43" s="299"/>
      <c r="EAS43" s="299"/>
      <c r="EAT43" s="299"/>
      <c r="EAU43" s="299"/>
      <c r="EAV43" s="299"/>
      <c r="EAW43" s="299"/>
      <c r="EAX43" s="299"/>
      <c r="EAY43" s="299"/>
      <c r="EAZ43" s="299"/>
      <c r="EBA43" s="299"/>
      <c r="EBB43" s="299"/>
      <c r="EBC43" s="299"/>
      <c r="EBD43" s="299"/>
      <c r="EBE43" s="299"/>
      <c r="EBF43" s="299"/>
      <c r="EBG43" s="299"/>
      <c r="EBH43" s="299"/>
      <c r="EBI43" s="299"/>
      <c r="EBJ43" s="299"/>
      <c r="EBK43" s="299"/>
      <c r="EBL43" s="299"/>
      <c r="EBM43" s="299"/>
      <c r="EBN43" s="299"/>
      <c r="EBO43" s="299"/>
      <c r="EBP43" s="299"/>
      <c r="EBQ43" s="299"/>
      <c r="EBR43" s="299"/>
      <c r="EBS43" s="299"/>
      <c r="EBT43" s="299"/>
      <c r="EBU43" s="299"/>
      <c r="EBV43" s="299"/>
      <c r="EBW43" s="299"/>
      <c r="EBX43" s="299"/>
      <c r="EBY43" s="299"/>
      <c r="EBZ43" s="299"/>
      <c r="ECA43" s="299"/>
      <c r="ECB43" s="299"/>
      <c r="ECC43" s="299"/>
      <c r="ECD43" s="299"/>
      <c r="ECE43" s="299"/>
      <c r="ECF43" s="299"/>
      <c r="ECG43" s="299"/>
      <c r="ECH43" s="299"/>
      <c r="ECI43" s="299"/>
      <c r="ECJ43" s="299"/>
      <c r="ECK43" s="299"/>
      <c r="ECL43" s="299"/>
      <c r="ECM43" s="299"/>
      <c r="ECN43" s="299"/>
      <c r="ECO43" s="299"/>
      <c r="ECP43" s="299"/>
      <c r="ECQ43" s="299"/>
      <c r="ECR43" s="299"/>
      <c r="ECS43" s="299"/>
      <c r="ECT43" s="299"/>
      <c r="ECU43" s="299"/>
      <c r="ECV43" s="299"/>
      <c r="ECW43" s="299"/>
      <c r="ECX43" s="299"/>
      <c r="ECY43" s="299"/>
      <c r="ECZ43" s="299"/>
      <c r="EDA43" s="299"/>
      <c r="EDB43" s="299"/>
      <c r="EDC43" s="299"/>
      <c r="EDD43" s="299"/>
      <c r="EDE43" s="299"/>
      <c r="EDF43" s="299"/>
      <c r="EDG43" s="299"/>
      <c r="EDH43" s="299"/>
      <c r="EDI43" s="299"/>
      <c r="EDJ43" s="299"/>
      <c r="EDK43" s="299"/>
      <c r="EDL43" s="299"/>
      <c r="EDM43" s="299"/>
      <c r="EDN43" s="299"/>
      <c r="EDO43" s="299"/>
      <c r="EDP43" s="299"/>
      <c r="EDQ43" s="299"/>
      <c r="EDR43" s="299"/>
      <c r="EDS43" s="299"/>
      <c r="EDT43" s="299"/>
      <c r="EDU43" s="299"/>
      <c r="EDV43" s="299"/>
      <c r="EDW43" s="299"/>
      <c r="EDX43" s="299"/>
      <c r="EDY43" s="299"/>
      <c r="EDZ43" s="299"/>
      <c r="EEA43" s="299"/>
      <c r="EEB43" s="299"/>
      <c r="EEC43" s="299"/>
      <c r="EED43" s="299"/>
      <c r="EEE43" s="299"/>
      <c r="EEF43" s="299"/>
      <c r="EEG43" s="299"/>
      <c r="EEH43" s="299"/>
      <c r="EEI43" s="299"/>
      <c r="EEJ43" s="299"/>
      <c r="EEK43" s="299"/>
      <c r="EEL43" s="299"/>
      <c r="EEM43" s="299"/>
      <c r="EEN43" s="299"/>
      <c r="EEO43" s="299"/>
      <c r="EEP43" s="299"/>
      <c r="EEQ43" s="299"/>
      <c r="EER43" s="299"/>
      <c r="EES43" s="299"/>
      <c r="EET43" s="299"/>
      <c r="EEU43" s="299"/>
      <c r="EEV43" s="299"/>
      <c r="EEW43" s="299"/>
      <c r="EEX43" s="299"/>
      <c r="EEY43" s="299"/>
      <c r="EEZ43" s="299"/>
      <c r="EFA43" s="299"/>
      <c r="EFB43" s="299"/>
      <c r="EFC43" s="299"/>
      <c r="EFD43" s="299"/>
      <c r="EFE43" s="299"/>
      <c r="EFF43" s="299"/>
      <c r="EFG43" s="299"/>
      <c r="EFH43" s="299"/>
      <c r="EFI43" s="299"/>
      <c r="EFJ43" s="299"/>
      <c r="EFK43" s="299"/>
      <c r="EFL43" s="299"/>
      <c r="EFM43" s="299"/>
      <c r="EFN43" s="299"/>
      <c r="EFO43" s="299"/>
      <c r="EFP43" s="299"/>
      <c r="EFQ43" s="299"/>
      <c r="EFR43" s="299"/>
      <c r="EFS43" s="299"/>
      <c r="EFT43" s="299"/>
      <c r="EFU43" s="299"/>
      <c r="EFV43" s="299"/>
      <c r="EFW43" s="299"/>
      <c r="EFX43" s="299"/>
      <c r="EFY43" s="299"/>
      <c r="EFZ43" s="299"/>
      <c r="EGA43" s="299"/>
      <c r="EGB43" s="299"/>
      <c r="EGC43" s="299"/>
      <c r="EGD43" s="299"/>
      <c r="EGE43" s="299"/>
      <c r="EGF43" s="299"/>
      <c r="EGG43" s="299"/>
      <c r="EGH43" s="299"/>
      <c r="EGI43" s="299"/>
      <c r="EGJ43" s="299"/>
      <c r="EGK43" s="299"/>
      <c r="EGL43" s="299"/>
      <c r="EGM43" s="299"/>
      <c r="EGN43" s="299"/>
      <c r="EGO43" s="299"/>
      <c r="EGP43" s="299"/>
      <c r="EGQ43" s="299"/>
      <c r="EGR43" s="299"/>
      <c r="EGS43" s="299"/>
      <c r="EGT43" s="299"/>
      <c r="EGU43" s="299"/>
      <c r="EGV43" s="299"/>
      <c r="EGW43" s="299"/>
      <c r="EGX43" s="299"/>
      <c r="EGY43" s="299"/>
      <c r="EGZ43" s="299"/>
      <c r="EHA43" s="299"/>
      <c r="EHB43" s="299"/>
      <c r="EHC43" s="299"/>
      <c r="EHD43" s="299"/>
      <c r="EHE43" s="299"/>
      <c r="EHF43" s="299"/>
      <c r="EHG43" s="299"/>
      <c r="EHH43" s="299"/>
      <c r="EHI43" s="299"/>
      <c r="EHJ43" s="299"/>
      <c r="EHK43" s="299"/>
      <c r="EHL43" s="299"/>
      <c r="EHM43" s="299"/>
      <c r="EHN43" s="299"/>
      <c r="EHO43" s="299"/>
      <c r="EHP43" s="299"/>
      <c r="EHQ43" s="299"/>
      <c r="EHR43" s="299"/>
      <c r="EHS43" s="299"/>
      <c r="EHT43" s="299"/>
      <c r="EHU43" s="299"/>
      <c r="EHV43" s="299"/>
      <c r="EHW43" s="299"/>
      <c r="EHX43" s="299"/>
      <c r="EHY43" s="299"/>
      <c r="EHZ43" s="299"/>
      <c r="EIA43" s="299"/>
      <c r="EIB43" s="299"/>
      <c r="EIC43" s="299"/>
      <c r="EID43" s="299"/>
      <c r="EIE43" s="299"/>
      <c r="EIF43" s="299"/>
      <c r="EIG43" s="299"/>
      <c r="EIH43" s="299"/>
      <c r="EII43" s="299"/>
      <c r="EIJ43" s="299"/>
      <c r="EIK43" s="299"/>
      <c r="EIL43" s="299"/>
      <c r="EIM43" s="299"/>
      <c r="EIN43" s="299"/>
      <c r="EIO43" s="299"/>
      <c r="EIP43" s="299"/>
      <c r="EIQ43" s="299"/>
      <c r="EIR43" s="299"/>
      <c r="EIS43" s="299"/>
      <c r="EIT43" s="299"/>
      <c r="EIU43" s="299"/>
      <c r="EIV43" s="299"/>
      <c r="EIW43" s="299"/>
      <c r="EIX43" s="299"/>
      <c r="EIY43" s="299"/>
      <c r="EIZ43" s="299"/>
      <c r="EJA43" s="299"/>
      <c r="EJB43" s="299"/>
      <c r="EJC43" s="299"/>
      <c r="EJD43" s="299"/>
      <c r="EJE43" s="299"/>
      <c r="EJF43" s="299"/>
      <c r="EJG43" s="299"/>
      <c r="EJH43" s="299"/>
      <c r="EJI43" s="299"/>
      <c r="EJJ43" s="299"/>
      <c r="EJK43" s="299"/>
      <c r="EJL43" s="299"/>
      <c r="EJM43" s="299"/>
      <c r="EJN43" s="299"/>
      <c r="EJO43" s="299"/>
      <c r="EJP43" s="299"/>
      <c r="EJQ43" s="299"/>
      <c r="EJR43" s="299"/>
      <c r="EJS43" s="299"/>
      <c r="EJT43" s="299"/>
      <c r="EJU43" s="299"/>
      <c r="EJV43" s="299"/>
      <c r="EJW43" s="299"/>
      <c r="EJX43" s="299"/>
      <c r="EJY43" s="299"/>
      <c r="EJZ43" s="299"/>
      <c r="EKA43" s="299"/>
      <c r="EKB43" s="299"/>
      <c r="EKC43" s="299"/>
      <c r="EKD43" s="299"/>
      <c r="EKE43" s="299"/>
      <c r="EKF43" s="299"/>
      <c r="EKG43" s="299"/>
      <c r="EKH43" s="299"/>
      <c r="EKI43" s="299"/>
      <c r="EKJ43" s="299"/>
      <c r="EKK43" s="299"/>
      <c r="EKL43" s="299"/>
      <c r="EKM43" s="299"/>
      <c r="EKN43" s="299"/>
      <c r="EKO43" s="299"/>
      <c r="EKP43" s="299"/>
      <c r="EKQ43" s="299"/>
      <c r="EKR43" s="299"/>
      <c r="EKS43" s="299"/>
      <c r="EKT43" s="299"/>
      <c r="EKU43" s="299"/>
      <c r="EKV43" s="299"/>
      <c r="EKW43" s="299"/>
      <c r="EKX43" s="299"/>
      <c r="EKY43" s="299"/>
      <c r="EKZ43" s="299"/>
      <c r="ELA43" s="299"/>
      <c r="ELB43" s="299"/>
      <c r="ELC43" s="299"/>
      <c r="ELD43" s="299"/>
      <c r="ELE43" s="299"/>
      <c r="ELF43" s="299"/>
      <c r="ELG43" s="299"/>
      <c r="ELH43" s="299"/>
      <c r="ELI43" s="299"/>
      <c r="ELJ43" s="299"/>
      <c r="ELK43" s="299"/>
      <c r="ELL43" s="299"/>
      <c r="ELM43" s="299"/>
      <c r="ELN43" s="299"/>
      <c r="ELO43" s="299"/>
      <c r="ELP43" s="299"/>
      <c r="ELQ43" s="299"/>
      <c r="ELR43" s="299"/>
      <c r="ELS43" s="299"/>
      <c r="ELT43" s="299"/>
      <c r="ELU43" s="299"/>
      <c r="ELV43" s="299"/>
      <c r="ELW43" s="299"/>
      <c r="ELX43" s="299"/>
      <c r="ELY43" s="299"/>
      <c r="ELZ43" s="299"/>
      <c r="EMA43" s="299"/>
      <c r="EMB43" s="299"/>
      <c r="EMC43" s="299"/>
      <c r="EMD43" s="299"/>
      <c r="EME43" s="299"/>
      <c r="EMF43" s="299"/>
      <c r="EMG43" s="299"/>
      <c r="EMH43" s="299"/>
      <c r="EMI43" s="299"/>
      <c r="EMJ43" s="299"/>
      <c r="EMK43" s="299"/>
      <c r="EML43" s="299"/>
      <c r="EMM43" s="299"/>
      <c r="EMN43" s="299"/>
      <c r="EMO43" s="299"/>
      <c r="EMP43" s="299"/>
      <c r="EMQ43" s="299"/>
      <c r="EMR43" s="299"/>
      <c r="EMS43" s="299"/>
      <c r="EMT43" s="299"/>
      <c r="EMU43" s="299"/>
      <c r="EMV43" s="299"/>
      <c r="EMW43" s="299"/>
      <c r="EMX43" s="299"/>
      <c r="EMY43" s="299"/>
      <c r="EMZ43" s="299"/>
      <c r="ENA43" s="299"/>
      <c r="ENB43" s="299"/>
      <c r="ENC43" s="299"/>
      <c r="END43" s="299"/>
      <c r="ENE43" s="299"/>
      <c r="ENF43" s="299"/>
      <c r="ENG43" s="299"/>
      <c r="ENH43" s="299"/>
      <c r="ENI43" s="299"/>
      <c r="ENJ43" s="299"/>
      <c r="ENK43" s="299"/>
      <c r="ENL43" s="299"/>
      <c r="ENM43" s="299"/>
      <c r="ENN43" s="299"/>
      <c r="ENO43" s="299"/>
      <c r="ENP43" s="299"/>
      <c r="ENQ43" s="299"/>
      <c r="ENR43" s="299"/>
      <c r="ENS43" s="299"/>
      <c r="ENT43" s="299"/>
      <c r="ENU43" s="299"/>
      <c r="ENV43" s="299"/>
      <c r="ENW43" s="299"/>
      <c r="ENX43" s="299"/>
      <c r="ENY43" s="299"/>
      <c r="ENZ43" s="299"/>
      <c r="EOA43" s="299"/>
      <c r="EOB43" s="299"/>
      <c r="EOC43" s="299"/>
      <c r="EOD43" s="299"/>
      <c r="EOE43" s="299"/>
      <c r="EOF43" s="299"/>
      <c r="EOG43" s="299"/>
      <c r="EOH43" s="299"/>
      <c r="EOI43" s="299"/>
      <c r="EOJ43" s="299"/>
      <c r="EOK43" s="299"/>
      <c r="EOL43" s="299"/>
      <c r="EOM43" s="299"/>
      <c r="EON43" s="299"/>
      <c r="EOO43" s="299"/>
      <c r="EOP43" s="299"/>
      <c r="EOQ43" s="299"/>
      <c r="EOR43" s="299"/>
      <c r="EOS43" s="299"/>
      <c r="EOT43" s="299"/>
      <c r="EOU43" s="299"/>
      <c r="EOV43" s="299"/>
      <c r="EOW43" s="299"/>
      <c r="EOX43" s="299"/>
      <c r="EOY43" s="299"/>
      <c r="EOZ43" s="299"/>
      <c r="EPA43" s="299"/>
      <c r="EPB43" s="299"/>
      <c r="EPC43" s="299"/>
      <c r="EPD43" s="299"/>
      <c r="EPE43" s="299"/>
      <c r="EPF43" s="299"/>
      <c r="EPG43" s="299"/>
      <c r="EPH43" s="299"/>
      <c r="EPI43" s="299"/>
      <c r="EPJ43" s="299"/>
      <c r="EPK43" s="299"/>
      <c r="EPL43" s="299"/>
      <c r="EPM43" s="299"/>
      <c r="EPN43" s="299"/>
      <c r="EPO43" s="299"/>
      <c r="EPP43" s="299"/>
      <c r="EPQ43" s="299"/>
      <c r="EPR43" s="299"/>
      <c r="EPS43" s="299"/>
      <c r="EPT43" s="299"/>
      <c r="EPU43" s="299"/>
      <c r="EPV43" s="299"/>
      <c r="EPW43" s="299"/>
      <c r="EPX43" s="299"/>
      <c r="EPY43" s="299"/>
      <c r="EPZ43" s="299"/>
      <c r="EQA43" s="299"/>
      <c r="EQB43" s="299"/>
      <c r="EQC43" s="299"/>
      <c r="EQD43" s="299"/>
      <c r="EQE43" s="299"/>
      <c r="EQF43" s="299"/>
      <c r="EQG43" s="299"/>
      <c r="EQH43" s="299"/>
      <c r="EQI43" s="299"/>
      <c r="EQJ43" s="299"/>
      <c r="EQK43" s="299"/>
      <c r="EQL43" s="299"/>
      <c r="EQM43" s="299"/>
      <c r="EQN43" s="299"/>
      <c r="EQO43" s="299"/>
      <c r="EQP43" s="299"/>
      <c r="EQQ43" s="299"/>
      <c r="EQR43" s="299"/>
      <c r="EQS43" s="299"/>
      <c r="EQT43" s="299"/>
      <c r="EQU43" s="299"/>
      <c r="EQV43" s="299"/>
      <c r="EQW43" s="299"/>
      <c r="EQX43" s="299"/>
      <c r="EQY43" s="299"/>
      <c r="EQZ43" s="299"/>
      <c r="ERA43" s="299"/>
      <c r="ERB43" s="299"/>
      <c r="ERC43" s="299"/>
      <c r="ERD43" s="299"/>
      <c r="ERE43" s="299"/>
      <c r="ERF43" s="299"/>
      <c r="ERG43" s="299"/>
      <c r="ERH43" s="299"/>
      <c r="ERI43" s="299"/>
      <c r="ERJ43" s="299"/>
      <c r="ERK43" s="299"/>
      <c r="ERL43" s="299"/>
      <c r="ERM43" s="299"/>
      <c r="ERN43" s="299"/>
      <c r="ERO43" s="299"/>
      <c r="ERP43" s="299"/>
      <c r="ERQ43" s="299"/>
      <c r="ERR43" s="299"/>
      <c r="ERS43" s="299"/>
      <c r="ERT43" s="299"/>
      <c r="ERU43" s="299"/>
      <c r="ERV43" s="299"/>
      <c r="ERW43" s="299"/>
      <c r="ERX43" s="299"/>
      <c r="ERY43" s="299"/>
      <c r="ERZ43" s="299"/>
      <c r="ESA43" s="299"/>
      <c r="ESB43" s="299"/>
      <c r="ESC43" s="299"/>
      <c r="ESD43" s="299"/>
      <c r="ESE43" s="299"/>
      <c r="ESF43" s="299"/>
      <c r="ESG43" s="299"/>
      <c r="ESH43" s="299"/>
      <c r="ESI43" s="299"/>
      <c r="ESJ43" s="299"/>
      <c r="ESK43" s="299"/>
      <c r="ESL43" s="299"/>
      <c r="ESM43" s="299"/>
      <c r="ESN43" s="299"/>
      <c r="ESO43" s="299"/>
      <c r="ESP43" s="299"/>
      <c r="ESQ43" s="299"/>
      <c r="ESR43" s="299"/>
      <c r="ESS43" s="299"/>
      <c r="EST43" s="299"/>
      <c r="ESU43" s="299"/>
      <c r="ESV43" s="299"/>
      <c r="ESW43" s="299"/>
      <c r="ESX43" s="299"/>
      <c r="ESY43" s="299"/>
      <c r="ESZ43" s="299"/>
      <c r="ETA43" s="299"/>
      <c r="ETB43" s="299"/>
      <c r="ETC43" s="299"/>
      <c r="ETD43" s="299"/>
      <c r="ETE43" s="299"/>
      <c r="ETF43" s="299"/>
      <c r="ETG43" s="299"/>
      <c r="ETH43" s="299"/>
      <c r="ETI43" s="299"/>
      <c r="ETJ43" s="299"/>
      <c r="ETK43" s="299"/>
      <c r="ETL43" s="299"/>
      <c r="ETM43" s="299"/>
      <c r="ETN43" s="299"/>
      <c r="ETO43" s="299"/>
      <c r="ETP43" s="299"/>
      <c r="ETQ43" s="299"/>
      <c r="ETR43" s="299"/>
      <c r="ETS43" s="299"/>
      <c r="ETT43" s="299"/>
      <c r="ETU43" s="299"/>
      <c r="ETV43" s="299"/>
      <c r="ETW43" s="299"/>
      <c r="ETX43" s="299"/>
      <c r="ETY43" s="299"/>
      <c r="ETZ43" s="299"/>
      <c r="EUA43" s="299"/>
      <c r="EUB43" s="299"/>
      <c r="EUC43" s="299"/>
      <c r="EUD43" s="299"/>
      <c r="EUE43" s="299"/>
      <c r="EUF43" s="299"/>
      <c r="EUG43" s="299"/>
      <c r="EUH43" s="299"/>
      <c r="EUI43" s="299"/>
      <c r="EUJ43" s="299"/>
      <c r="EUK43" s="299"/>
      <c r="EUL43" s="299"/>
      <c r="EUM43" s="299"/>
      <c r="EUN43" s="299"/>
      <c r="EUO43" s="299"/>
      <c r="EUP43" s="299"/>
      <c r="EUQ43" s="299"/>
      <c r="EUR43" s="299"/>
      <c r="EUS43" s="299"/>
      <c r="EUT43" s="299"/>
      <c r="EUU43" s="299"/>
      <c r="EUV43" s="299"/>
      <c r="EUW43" s="299"/>
      <c r="EUX43" s="299"/>
      <c r="EUY43" s="299"/>
      <c r="EUZ43" s="299"/>
      <c r="EVA43" s="299"/>
      <c r="EVB43" s="299"/>
      <c r="EVC43" s="299"/>
      <c r="EVD43" s="299"/>
      <c r="EVE43" s="299"/>
      <c r="EVF43" s="299"/>
      <c r="EVG43" s="299"/>
      <c r="EVH43" s="299"/>
      <c r="EVI43" s="299"/>
      <c r="EVJ43" s="299"/>
      <c r="EVK43" s="299"/>
      <c r="EVL43" s="299"/>
      <c r="EVM43" s="299"/>
      <c r="EVN43" s="299"/>
      <c r="EVO43" s="299"/>
      <c r="EVP43" s="299"/>
      <c r="EVQ43" s="299"/>
      <c r="EVR43" s="299"/>
      <c r="EVS43" s="299"/>
      <c r="EVT43" s="299"/>
      <c r="EVU43" s="299"/>
      <c r="EVV43" s="299"/>
      <c r="EVW43" s="299"/>
      <c r="EVX43" s="299"/>
      <c r="EVY43" s="299"/>
      <c r="EVZ43" s="299"/>
      <c r="EWA43" s="299"/>
      <c r="EWB43" s="299"/>
      <c r="EWC43" s="299"/>
      <c r="EWD43" s="299"/>
      <c r="EWE43" s="299"/>
      <c r="EWF43" s="299"/>
      <c r="EWG43" s="299"/>
      <c r="EWH43" s="299"/>
      <c r="EWI43" s="299"/>
      <c r="EWJ43" s="299"/>
      <c r="EWK43" s="299"/>
      <c r="EWL43" s="299"/>
      <c r="EWM43" s="299"/>
      <c r="EWN43" s="299"/>
      <c r="EWO43" s="299"/>
      <c r="EWP43" s="299"/>
      <c r="EWQ43" s="299"/>
      <c r="EWR43" s="299"/>
      <c r="EWS43" s="299"/>
      <c r="EWT43" s="299"/>
      <c r="EWU43" s="299"/>
      <c r="EWV43" s="299"/>
      <c r="EWW43" s="299"/>
      <c r="EWX43" s="299"/>
      <c r="EWY43" s="299"/>
      <c r="EWZ43" s="299"/>
      <c r="EXA43" s="299"/>
      <c r="EXB43" s="299"/>
      <c r="EXC43" s="299"/>
      <c r="EXD43" s="299"/>
      <c r="EXE43" s="299"/>
      <c r="EXF43" s="299"/>
      <c r="EXG43" s="299"/>
      <c r="EXH43" s="299"/>
      <c r="EXI43" s="299"/>
      <c r="EXJ43" s="299"/>
      <c r="EXK43" s="299"/>
      <c r="EXL43" s="299"/>
      <c r="EXM43" s="299"/>
      <c r="EXN43" s="299"/>
      <c r="EXO43" s="299"/>
      <c r="EXP43" s="299"/>
      <c r="EXQ43" s="299"/>
      <c r="EXR43" s="299"/>
      <c r="EXS43" s="299"/>
      <c r="EXT43" s="299"/>
      <c r="EXU43" s="299"/>
      <c r="EXV43" s="299"/>
      <c r="EXW43" s="299"/>
      <c r="EXX43" s="299"/>
      <c r="EXY43" s="299"/>
      <c r="EXZ43" s="299"/>
      <c r="EYA43" s="299"/>
      <c r="EYB43" s="299"/>
      <c r="EYC43" s="299"/>
      <c r="EYD43" s="299"/>
      <c r="EYE43" s="299"/>
      <c r="EYF43" s="299"/>
      <c r="EYG43" s="299"/>
      <c r="EYH43" s="299"/>
      <c r="EYI43" s="299"/>
      <c r="EYJ43" s="299"/>
      <c r="EYK43" s="299"/>
      <c r="EYL43" s="299"/>
      <c r="EYM43" s="299"/>
      <c r="EYN43" s="299"/>
      <c r="EYO43" s="299"/>
      <c r="EYP43" s="299"/>
      <c r="EYQ43" s="299"/>
      <c r="EYR43" s="299"/>
      <c r="EYS43" s="299"/>
      <c r="EYT43" s="299"/>
      <c r="EYU43" s="299"/>
      <c r="EYV43" s="299"/>
      <c r="EYW43" s="299"/>
      <c r="EYX43" s="299"/>
      <c r="EYY43" s="299"/>
      <c r="EYZ43" s="299"/>
      <c r="EZA43" s="299"/>
      <c r="EZB43" s="299"/>
      <c r="EZC43" s="299"/>
      <c r="EZD43" s="299"/>
      <c r="EZE43" s="299"/>
      <c r="EZF43" s="299"/>
      <c r="EZG43" s="299"/>
      <c r="EZH43" s="299"/>
      <c r="EZI43" s="299"/>
      <c r="EZJ43" s="299"/>
      <c r="EZK43" s="299"/>
      <c r="EZL43" s="299"/>
      <c r="EZM43" s="299"/>
      <c r="EZN43" s="299"/>
      <c r="EZO43" s="299"/>
      <c r="EZP43" s="299"/>
      <c r="EZQ43" s="299"/>
      <c r="EZR43" s="299"/>
      <c r="EZS43" s="299"/>
      <c r="EZT43" s="299"/>
      <c r="EZU43" s="299"/>
      <c r="EZV43" s="299"/>
      <c r="EZW43" s="299"/>
      <c r="EZX43" s="299"/>
      <c r="EZY43" s="299"/>
      <c r="EZZ43" s="299"/>
      <c r="FAA43" s="299"/>
      <c r="FAB43" s="299"/>
      <c r="FAC43" s="299"/>
      <c r="FAD43" s="299"/>
      <c r="FAE43" s="299"/>
      <c r="FAF43" s="299"/>
      <c r="FAG43" s="299"/>
      <c r="FAH43" s="299"/>
      <c r="FAI43" s="299"/>
      <c r="FAJ43" s="299"/>
      <c r="FAK43" s="299"/>
      <c r="FAL43" s="299"/>
      <c r="FAM43" s="299"/>
      <c r="FAN43" s="299"/>
      <c r="FAO43" s="299"/>
      <c r="FAP43" s="299"/>
      <c r="FAQ43" s="299"/>
      <c r="FAR43" s="299"/>
      <c r="FAS43" s="299"/>
      <c r="FAT43" s="299"/>
      <c r="FAU43" s="299"/>
      <c r="FAV43" s="299"/>
      <c r="FAW43" s="299"/>
      <c r="FAX43" s="299"/>
      <c r="FAY43" s="299"/>
      <c r="FAZ43" s="299"/>
      <c r="FBA43" s="299"/>
      <c r="FBB43" s="299"/>
      <c r="FBC43" s="299"/>
      <c r="FBD43" s="299"/>
      <c r="FBE43" s="299"/>
      <c r="FBF43" s="299"/>
      <c r="FBG43" s="299"/>
      <c r="FBH43" s="299"/>
      <c r="FBI43" s="299"/>
      <c r="FBJ43" s="299"/>
      <c r="FBK43" s="299"/>
      <c r="FBL43" s="299"/>
      <c r="FBM43" s="299"/>
      <c r="FBN43" s="299"/>
      <c r="FBO43" s="299"/>
      <c r="FBP43" s="299"/>
      <c r="FBQ43" s="299"/>
      <c r="FBR43" s="299"/>
      <c r="FBS43" s="299"/>
      <c r="FBT43" s="299"/>
      <c r="FBU43" s="299"/>
      <c r="FBV43" s="299"/>
      <c r="FBW43" s="299"/>
      <c r="FBX43" s="299"/>
      <c r="FBY43" s="299"/>
      <c r="FBZ43" s="299"/>
      <c r="FCA43" s="299"/>
      <c r="FCB43" s="299"/>
      <c r="FCC43" s="299"/>
      <c r="FCD43" s="299"/>
      <c r="FCE43" s="299"/>
      <c r="FCF43" s="299"/>
      <c r="FCG43" s="299"/>
      <c r="FCH43" s="299"/>
      <c r="FCI43" s="299"/>
      <c r="FCJ43" s="299"/>
      <c r="FCK43" s="299"/>
      <c r="FCL43" s="299"/>
      <c r="FCM43" s="299"/>
      <c r="FCN43" s="299"/>
      <c r="FCO43" s="299"/>
      <c r="FCP43" s="299"/>
      <c r="FCQ43" s="299"/>
      <c r="FCR43" s="299"/>
      <c r="FCS43" s="299"/>
      <c r="FCT43" s="299"/>
      <c r="FCU43" s="299"/>
      <c r="FCV43" s="299"/>
      <c r="FCW43" s="299"/>
      <c r="FCX43" s="299"/>
      <c r="FCY43" s="299"/>
      <c r="FCZ43" s="299"/>
      <c r="FDA43" s="299"/>
      <c r="FDB43" s="299"/>
      <c r="FDC43" s="299"/>
      <c r="FDD43" s="299"/>
      <c r="FDE43" s="299"/>
      <c r="FDF43" s="299"/>
      <c r="FDG43" s="299"/>
      <c r="FDH43" s="299"/>
      <c r="FDI43" s="299"/>
      <c r="FDJ43" s="299"/>
      <c r="FDK43" s="299"/>
      <c r="FDL43" s="299"/>
      <c r="FDM43" s="299"/>
      <c r="FDN43" s="299"/>
      <c r="FDO43" s="299"/>
      <c r="FDP43" s="299"/>
      <c r="FDQ43" s="299"/>
      <c r="FDR43" s="299"/>
      <c r="FDS43" s="299"/>
      <c r="FDT43" s="299"/>
      <c r="FDU43" s="299"/>
      <c r="FDV43" s="299"/>
      <c r="FDW43" s="299"/>
      <c r="FDX43" s="299"/>
      <c r="FDY43" s="299"/>
      <c r="FDZ43" s="299"/>
      <c r="FEA43" s="299"/>
      <c r="FEB43" s="299"/>
      <c r="FEC43" s="299"/>
      <c r="FED43" s="299"/>
      <c r="FEE43" s="299"/>
      <c r="FEF43" s="299"/>
      <c r="FEG43" s="299"/>
      <c r="FEH43" s="299"/>
      <c r="FEI43" s="299"/>
      <c r="FEJ43" s="299"/>
      <c r="FEK43" s="299"/>
      <c r="FEL43" s="299"/>
      <c r="FEM43" s="299"/>
      <c r="FEN43" s="299"/>
      <c r="FEO43" s="299"/>
      <c r="FEP43" s="299"/>
      <c r="FEQ43" s="299"/>
      <c r="FER43" s="299"/>
      <c r="FES43" s="299"/>
      <c r="FET43" s="299"/>
      <c r="FEU43" s="299"/>
      <c r="FEV43" s="299"/>
      <c r="FEW43" s="299"/>
      <c r="FEX43" s="299"/>
      <c r="FEY43" s="299"/>
      <c r="FEZ43" s="299"/>
      <c r="FFA43" s="299"/>
      <c r="FFB43" s="299"/>
      <c r="FFC43" s="299"/>
      <c r="FFD43" s="299"/>
      <c r="FFE43" s="299"/>
      <c r="FFF43" s="299"/>
      <c r="FFG43" s="299"/>
      <c r="FFH43" s="299"/>
      <c r="FFI43" s="299"/>
      <c r="FFJ43" s="299"/>
      <c r="FFK43" s="299"/>
      <c r="FFL43" s="299"/>
      <c r="FFM43" s="299"/>
      <c r="FFN43" s="299"/>
      <c r="FFO43" s="299"/>
      <c r="FFP43" s="299"/>
      <c r="FFQ43" s="299"/>
      <c r="FFR43" s="299"/>
      <c r="FFS43" s="299"/>
      <c r="FFT43" s="299"/>
      <c r="FFU43" s="299"/>
      <c r="FFV43" s="299"/>
      <c r="FFW43" s="299"/>
      <c r="FFX43" s="299"/>
      <c r="FFY43" s="299"/>
      <c r="FFZ43" s="299"/>
      <c r="FGA43" s="299"/>
      <c r="FGB43" s="299"/>
      <c r="FGC43" s="299"/>
      <c r="FGD43" s="299"/>
      <c r="FGE43" s="299"/>
      <c r="FGF43" s="299"/>
      <c r="FGG43" s="299"/>
      <c r="FGH43" s="299"/>
      <c r="FGI43" s="299"/>
      <c r="FGJ43" s="299"/>
      <c r="FGK43" s="299"/>
      <c r="FGL43" s="299"/>
      <c r="FGM43" s="299"/>
      <c r="FGN43" s="299"/>
      <c r="FGO43" s="299"/>
      <c r="FGP43" s="299"/>
      <c r="FGQ43" s="299"/>
      <c r="FGR43" s="299"/>
      <c r="FGS43" s="299"/>
      <c r="FGT43" s="299"/>
      <c r="FGU43" s="299"/>
      <c r="FGV43" s="299"/>
      <c r="FGW43" s="299"/>
      <c r="FGX43" s="299"/>
      <c r="FGY43" s="299"/>
      <c r="FGZ43" s="299"/>
      <c r="FHA43" s="299"/>
      <c r="FHB43" s="299"/>
      <c r="FHC43" s="299"/>
      <c r="FHD43" s="299"/>
      <c r="FHE43" s="299"/>
      <c r="FHF43" s="299"/>
      <c r="FHG43" s="299"/>
      <c r="FHH43" s="299"/>
      <c r="FHI43" s="299"/>
      <c r="FHJ43" s="299"/>
      <c r="FHK43" s="299"/>
      <c r="FHL43" s="299"/>
      <c r="FHM43" s="299"/>
      <c r="FHN43" s="299"/>
      <c r="FHO43" s="299"/>
      <c r="FHP43" s="299"/>
      <c r="FHQ43" s="299"/>
      <c r="FHR43" s="299"/>
      <c r="FHS43" s="299"/>
      <c r="FHT43" s="299"/>
      <c r="FHU43" s="299"/>
      <c r="FHV43" s="299"/>
      <c r="FHW43" s="299"/>
      <c r="FHX43" s="299"/>
      <c r="FHY43" s="299"/>
      <c r="FHZ43" s="299"/>
      <c r="FIA43" s="299"/>
      <c r="FIB43" s="299"/>
      <c r="FIC43" s="299"/>
      <c r="FID43" s="299"/>
      <c r="FIE43" s="299"/>
      <c r="FIF43" s="299"/>
      <c r="FIG43" s="299"/>
      <c r="FIH43" s="299"/>
      <c r="FII43" s="299"/>
      <c r="FIJ43" s="299"/>
      <c r="FIK43" s="299"/>
      <c r="FIL43" s="299"/>
      <c r="FIM43" s="299"/>
      <c r="FIN43" s="299"/>
      <c r="FIO43" s="299"/>
      <c r="FIP43" s="299"/>
      <c r="FIQ43" s="299"/>
      <c r="FIR43" s="299"/>
      <c r="FIS43" s="299"/>
      <c r="FIT43" s="299"/>
      <c r="FIU43" s="299"/>
      <c r="FIV43" s="299"/>
      <c r="FIW43" s="299"/>
      <c r="FIX43" s="299"/>
      <c r="FIY43" s="299"/>
      <c r="FIZ43" s="299"/>
      <c r="FJA43" s="299"/>
      <c r="FJB43" s="299"/>
      <c r="FJC43" s="299"/>
      <c r="FJD43" s="299"/>
      <c r="FJE43" s="299"/>
      <c r="FJF43" s="299"/>
      <c r="FJG43" s="299"/>
      <c r="FJH43" s="299"/>
      <c r="FJI43" s="299"/>
      <c r="FJJ43" s="299"/>
      <c r="FJK43" s="299"/>
      <c r="FJL43" s="299"/>
      <c r="FJM43" s="299"/>
      <c r="FJN43" s="299"/>
      <c r="FJO43" s="299"/>
      <c r="FJP43" s="299"/>
      <c r="FJQ43" s="299"/>
      <c r="FJR43" s="299"/>
      <c r="FJS43" s="299"/>
      <c r="FJT43" s="299"/>
      <c r="FJU43" s="299"/>
      <c r="FJV43" s="299"/>
      <c r="FJW43" s="299"/>
      <c r="FJX43" s="299"/>
      <c r="FJY43" s="299"/>
      <c r="FJZ43" s="299"/>
      <c r="FKA43" s="299"/>
      <c r="FKB43" s="299"/>
      <c r="FKC43" s="299"/>
      <c r="FKD43" s="299"/>
      <c r="FKE43" s="299"/>
      <c r="FKF43" s="299"/>
      <c r="FKG43" s="299"/>
      <c r="FKH43" s="299"/>
      <c r="FKI43" s="299"/>
      <c r="FKJ43" s="299"/>
      <c r="FKK43" s="299"/>
      <c r="FKL43" s="299"/>
      <c r="FKM43" s="299"/>
      <c r="FKN43" s="299"/>
      <c r="FKO43" s="299"/>
      <c r="FKP43" s="299"/>
      <c r="FKQ43" s="299"/>
      <c r="FKR43" s="299"/>
      <c r="FKS43" s="299"/>
      <c r="FKT43" s="299"/>
      <c r="FKU43" s="299"/>
      <c r="FKV43" s="299"/>
      <c r="FKW43" s="299"/>
      <c r="FKX43" s="299"/>
      <c r="FKY43" s="299"/>
      <c r="FKZ43" s="299"/>
      <c r="FLA43" s="299"/>
      <c r="FLB43" s="299"/>
      <c r="FLC43" s="299"/>
      <c r="FLD43" s="299"/>
      <c r="FLE43" s="299"/>
      <c r="FLF43" s="299"/>
      <c r="FLG43" s="299"/>
      <c r="FLH43" s="299"/>
      <c r="FLI43" s="299"/>
      <c r="FLJ43" s="299"/>
      <c r="FLK43" s="299"/>
      <c r="FLL43" s="299"/>
      <c r="FLM43" s="299"/>
      <c r="FLN43" s="299"/>
      <c r="FLO43" s="299"/>
      <c r="FLP43" s="299"/>
      <c r="FLQ43" s="299"/>
      <c r="FLR43" s="299"/>
      <c r="FLS43" s="299"/>
      <c r="FLT43" s="299"/>
      <c r="FLU43" s="299"/>
      <c r="FLV43" s="299"/>
      <c r="FLW43" s="299"/>
      <c r="FLX43" s="299"/>
      <c r="FLY43" s="299"/>
      <c r="FLZ43" s="299"/>
      <c r="FMA43" s="299"/>
      <c r="FMB43" s="299"/>
      <c r="FMC43" s="299"/>
      <c r="FMD43" s="299"/>
      <c r="FME43" s="299"/>
      <c r="FMF43" s="299"/>
      <c r="FMG43" s="299"/>
      <c r="FMH43" s="299"/>
      <c r="FMI43" s="299"/>
      <c r="FMJ43" s="299"/>
      <c r="FMK43" s="299"/>
      <c r="FML43" s="299"/>
      <c r="FMM43" s="299"/>
      <c r="FMN43" s="299"/>
      <c r="FMO43" s="299"/>
      <c r="FMP43" s="299"/>
      <c r="FMQ43" s="299"/>
      <c r="FMR43" s="299"/>
      <c r="FMS43" s="299"/>
      <c r="FMT43" s="299"/>
      <c r="FMU43" s="299"/>
      <c r="FMV43" s="299"/>
      <c r="FMW43" s="299"/>
      <c r="FMX43" s="299"/>
      <c r="FMY43" s="299"/>
      <c r="FMZ43" s="299"/>
      <c r="FNA43" s="299"/>
      <c r="FNB43" s="299"/>
      <c r="FNC43" s="299"/>
      <c r="FND43" s="299"/>
      <c r="FNE43" s="299"/>
      <c r="FNF43" s="299"/>
      <c r="FNG43" s="299"/>
      <c r="FNH43" s="299"/>
      <c r="FNI43" s="299"/>
      <c r="FNJ43" s="299"/>
      <c r="FNK43" s="299"/>
      <c r="FNL43" s="299"/>
      <c r="FNM43" s="299"/>
      <c r="FNN43" s="299"/>
      <c r="FNO43" s="299"/>
      <c r="FNP43" s="299"/>
      <c r="FNQ43" s="299"/>
      <c r="FNR43" s="299"/>
      <c r="FNS43" s="299"/>
      <c r="FNT43" s="299"/>
      <c r="FNU43" s="299"/>
      <c r="FNV43" s="299"/>
      <c r="FNW43" s="299"/>
      <c r="FNX43" s="299"/>
      <c r="FNY43" s="299"/>
      <c r="FNZ43" s="299"/>
      <c r="FOA43" s="299"/>
      <c r="FOB43" s="299"/>
      <c r="FOC43" s="299"/>
      <c r="FOD43" s="299"/>
      <c r="FOE43" s="299"/>
      <c r="FOF43" s="299"/>
      <c r="FOG43" s="299"/>
      <c r="FOH43" s="299"/>
      <c r="FOI43" s="299"/>
      <c r="FOJ43" s="299"/>
      <c r="FOK43" s="299"/>
      <c r="FOL43" s="299"/>
      <c r="FOM43" s="299"/>
      <c r="FON43" s="299"/>
      <c r="FOO43" s="299"/>
      <c r="FOP43" s="299"/>
      <c r="FOQ43" s="299"/>
      <c r="FOR43" s="299"/>
      <c r="FOS43" s="299"/>
      <c r="FOT43" s="299"/>
      <c r="FOU43" s="299"/>
      <c r="FOV43" s="299"/>
      <c r="FOW43" s="299"/>
      <c r="FOX43" s="299"/>
      <c r="FOY43" s="299"/>
      <c r="FOZ43" s="299"/>
      <c r="FPA43" s="299"/>
      <c r="FPB43" s="299"/>
      <c r="FPC43" s="299"/>
      <c r="FPD43" s="299"/>
      <c r="FPE43" s="299"/>
      <c r="FPF43" s="299"/>
      <c r="FPG43" s="299"/>
      <c r="FPH43" s="299"/>
      <c r="FPI43" s="299"/>
      <c r="FPJ43" s="299"/>
      <c r="FPK43" s="299"/>
      <c r="FPL43" s="299"/>
      <c r="FPM43" s="299"/>
      <c r="FPN43" s="299"/>
      <c r="FPO43" s="299"/>
      <c r="FPP43" s="299"/>
      <c r="FPQ43" s="299"/>
      <c r="FPR43" s="299"/>
      <c r="FPS43" s="299"/>
      <c r="FPT43" s="299"/>
      <c r="FPU43" s="299"/>
      <c r="FPV43" s="299"/>
      <c r="FPW43" s="299"/>
      <c r="FPX43" s="299"/>
      <c r="FPY43" s="299"/>
      <c r="FPZ43" s="299"/>
      <c r="FQA43" s="299"/>
      <c r="FQB43" s="299"/>
      <c r="FQC43" s="299"/>
      <c r="FQD43" s="299"/>
      <c r="FQE43" s="299"/>
      <c r="FQF43" s="299"/>
      <c r="FQG43" s="299"/>
      <c r="FQH43" s="299"/>
      <c r="FQI43" s="299"/>
      <c r="FQJ43" s="299"/>
      <c r="FQK43" s="299"/>
      <c r="FQL43" s="299"/>
      <c r="FQM43" s="299"/>
      <c r="FQN43" s="299"/>
      <c r="FQO43" s="299"/>
      <c r="FQP43" s="299"/>
      <c r="FQQ43" s="299"/>
      <c r="FQR43" s="299"/>
      <c r="FQS43" s="299"/>
      <c r="FQT43" s="299"/>
      <c r="FQU43" s="299"/>
      <c r="FQV43" s="299"/>
      <c r="FQW43" s="299"/>
      <c r="FQX43" s="299"/>
      <c r="FQY43" s="299"/>
      <c r="FQZ43" s="299"/>
      <c r="FRA43" s="299"/>
      <c r="FRB43" s="299"/>
      <c r="FRC43" s="299"/>
      <c r="FRD43" s="299"/>
      <c r="FRE43" s="299"/>
      <c r="FRF43" s="299"/>
      <c r="FRG43" s="299"/>
      <c r="FRH43" s="299"/>
      <c r="FRI43" s="299"/>
      <c r="FRJ43" s="299"/>
      <c r="FRK43" s="299"/>
      <c r="FRL43" s="299"/>
      <c r="FRM43" s="299"/>
      <c r="FRN43" s="299"/>
      <c r="FRO43" s="299"/>
      <c r="FRP43" s="299"/>
      <c r="FRQ43" s="299"/>
      <c r="FRR43" s="299"/>
      <c r="FRS43" s="299"/>
      <c r="FRT43" s="299"/>
      <c r="FRU43" s="299"/>
      <c r="FRV43" s="299"/>
      <c r="FRW43" s="299"/>
      <c r="FRX43" s="299"/>
      <c r="FRY43" s="299"/>
      <c r="FRZ43" s="299"/>
      <c r="FSA43" s="299"/>
      <c r="FSB43" s="299"/>
      <c r="FSC43" s="299"/>
      <c r="FSD43" s="299"/>
      <c r="FSE43" s="299"/>
      <c r="FSF43" s="299"/>
      <c r="FSG43" s="299"/>
      <c r="FSH43" s="299"/>
      <c r="FSI43" s="299"/>
      <c r="FSJ43" s="299"/>
      <c r="FSK43" s="299"/>
      <c r="FSL43" s="299"/>
      <c r="FSM43" s="299"/>
      <c r="FSN43" s="299"/>
      <c r="FSO43" s="299"/>
      <c r="FSP43" s="299"/>
      <c r="FSQ43" s="299"/>
      <c r="FSR43" s="299"/>
      <c r="FSS43" s="299"/>
      <c r="FST43" s="299"/>
      <c r="FSU43" s="299"/>
      <c r="FSV43" s="299"/>
      <c r="FSW43" s="299"/>
      <c r="FSX43" s="299"/>
      <c r="FSY43" s="299"/>
      <c r="FSZ43" s="299"/>
      <c r="FTA43" s="299"/>
      <c r="FTB43" s="299"/>
      <c r="FTC43" s="299"/>
      <c r="FTD43" s="299"/>
      <c r="FTE43" s="299"/>
      <c r="FTF43" s="299"/>
      <c r="FTG43" s="299"/>
      <c r="FTH43" s="299"/>
      <c r="FTI43" s="299"/>
      <c r="FTJ43" s="299"/>
      <c r="FTK43" s="299"/>
      <c r="FTL43" s="299"/>
      <c r="FTM43" s="299"/>
      <c r="FTN43" s="299"/>
      <c r="FTO43" s="299"/>
      <c r="FTP43" s="299"/>
      <c r="FTQ43" s="299"/>
      <c r="FTR43" s="299"/>
      <c r="FTS43" s="299"/>
      <c r="FTT43" s="299"/>
      <c r="FTU43" s="299"/>
      <c r="FTV43" s="299"/>
      <c r="FTW43" s="299"/>
      <c r="FTX43" s="299"/>
      <c r="FTY43" s="299"/>
      <c r="FTZ43" s="299"/>
      <c r="FUA43" s="299"/>
      <c r="FUB43" s="299"/>
      <c r="FUC43" s="299"/>
      <c r="FUD43" s="299"/>
      <c r="FUE43" s="299"/>
      <c r="FUF43" s="299"/>
      <c r="FUG43" s="299"/>
      <c r="FUH43" s="299"/>
      <c r="FUI43" s="299"/>
      <c r="FUJ43" s="299"/>
      <c r="FUK43" s="299"/>
      <c r="FUL43" s="299"/>
      <c r="FUM43" s="299"/>
      <c r="FUN43" s="299"/>
      <c r="FUO43" s="299"/>
      <c r="FUP43" s="299"/>
      <c r="FUQ43" s="299"/>
      <c r="FUR43" s="299"/>
      <c r="FUS43" s="299"/>
      <c r="FUT43" s="299"/>
      <c r="FUU43" s="299"/>
      <c r="FUV43" s="299"/>
      <c r="FUW43" s="299"/>
      <c r="FUX43" s="299"/>
      <c r="FUY43" s="299"/>
      <c r="FUZ43" s="299"/>
      <c r="FVA43" s="299"/>
      <c r="FVB43" s="299"/>
      <c r="FVC43" s="299"/>
      <c r="FVD43" s="299"/>
      <c r="FVE43" s="299"/>
      <c r="FVF43" s="299"/>
      <c r="FVG43" s="299"/>
      <c r="FVH43" s="299"/>
      <c r="FVI43" s="299"/>
      <c r="FVJ43" s="299"/>
      <c r="FVK43" s="299"/>
      <c r="FVL43" s="299"/>
      <c r="FVM43" s="299"/>
      <c r="FVN43" s="299"/>
      <c r="FVO43" s="299"/>
      <c r="FVP43" s="299"/>
      <c r="FVQ43" s="299"/>
      <c r="FVR43" s="299"/>
      <c r="FVS43" s="299"/>
      <c r="FVT43" s="299"/>
      <c r="FVU43" s="299"/>
      <c r="FVV43" s="299"/>
      <c r="FVW43" s="299"/>
      <c r="FVX43" s="299"/>
      <c r="FVY43" s="299"/>
      <c r="FVZ43" s="299"/>
      <c r="FWA43" s="299"/>
      <c r="FWB43" s="299"/>
      <c r="FWC43" s="299"/>
      <c r="FWD43" s="299"/>
      <c r="FWE43" s="299"/>
      <c r="FWF43" s="299"/>
      <c r="FWG43" s="299"/>
      <c r="FWH43" s="299"/>
      <c r="FWI43" s="299"/>
      <c r="FWJ43" s="299"/>
      <c r="FWK43" s="299"/>
      <c r="FWL43" s="299"/>
      <c r="FWM43" s="299"/>
      <c r="FWN43" s="299"/>
      <c r="FWO43" s="299"/>
      <c r="FWP43" s="299"/>
      <c r="FWQ43" s="299"/>
      <c r="FWR43" s="299"/>
      <c r="FWS43" s="299"/>
      <c r="FWT43" s="299"/>
      <c r="FWU43" s="299"/>
      <c r="FWV43" s="299"/>
      <c r="FWW43" s="299"/>
      <c r="FWX43" s="299"/>
      <c r="FWY43" s="299"/>
      <c r="FWZ43" s="299"/>
      <c r="FXA43" s="299"/>
      <c r="FXB43" s="299"/>
      <c r="FXC43" s="299"/>
      <c r="FXD43" s="299"/>
      <c r="FXE43" s="299"/>
      <c r="FXF43" s="299"/>
      <c r="FXG43" s="299"/>
      <c r="FXH43" s="299"/>
      <c r="FXI43" s="299"/>
      <c r="FXJ43" s="299"/>
      <c r="FXK43" s="299"/>
      <c r="FXL43" s="299"/>
      <c r="FXM43" s="299"/>
      <c r="FXN43" s="299"/>
      <c r="FXO43" s="299"/>
      <c r="FXP43" s="299"/>
      <c r="FXQ43" s="299"/>
      <c r="FXR43" s="299"/>
      <c r="FXS43" s="299"/>
      <c r="FXT43" s="299"/>
      <c r="FXU43" s="299"/>
      <c r="FXV43" s="299"/>
      <c r="FXW43" s="299"/>
      <c r="FXX43" s="299"/>
      <c r="FXY43" s="299"/>
      <c r="FXZ43" s="299"/>
      <c r="FYA43" s="299"/>
      <c r="FYB43" s="299"/>
      <c r="FYC43" s="299"/>
      <c r="FYD43" s="299"/>
      <c r="FYE43" s="299"/>
      <c r="FYF43" s="299"/>
      <c r="FYG43" s="299"/>
      <c r="FYH43" s="299"/>
      <c r="FYI43" s="299"/>
      <c r="FYJ43" s="299"/>
      <c r="FYK43" s="299"/>
      <c r="FYL43" s="299"/>
      <c r="FYM43" s="299"/>
      <c r="FYN43" s="299"/>
      <c r="FYO43" s="299"/>
      <c r="FYP43" s="299"/>
      <c r="FYQ43" s="299"/>
      <c r="FYR43" s="299"/>
      <c r="FYS43" s="299"/>
      <c r="FYT43" s="299"/>
      <c r="FYU43" s="299"/>
      <c r="FYV43" s="299"/>
      <c r="FYW43" s="299"/>
      <c r="FYX43" s="299"/>
      <c r="FYY43" s="299"/>
      <c r="FYZ43" s="299"/>
      <c r="FZA43" s="299"/>
      <c r="FZB43" s="299"/>
      <c r="FZC43" s="299"/>
      <c r="FZD43" s="299"/>
      <c r="FZE43" s="299"/>
      <c r="FZF43" s="299"/>
      <c r="FZG43" s="299"/>
      <c r="FZH43" s="299"/>
      <c r="FZI43" s="299"/>
      <c r="FZJ43" s="299"/>
      <c r="FZK43" s="299"/>
      <c r="FZL43" s="299"/>
      <c r="FZM43" s="299"/>
      <c r="FZN43" s="299"/>
      <c r="FZO43" s="299"/>
      <c r="FZP43" s="299"/>
      <c r="FZQ43" s="299"/>
      <c r="FZR43" s="299"/>
      <c r="FZS43" s="299"/>
      <c r="FZT43" s="299"/>
      <c r="FZU43" s="299"/>
      <c r="FZV43" s="299"/>
      <c r="FZW43" s="299"/>
      <c r="FZX43" s="299"/>
      <c r="FZY43" s="299"/>
      <c r="FZZ43" s="299"/>
      <c r="GAA43" s="299"/>
      <c r="GAB43" s="299"/>
      <c r="GAC43" s="299"/>
      <c r="GAD43" s="299"/>
      <c r="GAE43" s="299"/>
      <c r="GAF43" s="299"/>
      <c r="GAG43" s="299"/>
      <c r="GAH43" s="299"/>
      <c r="GAI43" s="299"/>
      <c r="GAJ43" s="299"/>
      <c r="GAK43" s="299"/>
      <c r="GAL43" s="299"/>
      <c r="GAM43" s="299"/>
      <c r="GAN43" s="299"/>
      <c r="GAO43" s="299"/>
      <c r="GAP43" s="299"/>
      <c r="GAQ43" s="299"/>
      <c r="GAR43" s="299"/>
      <c r="GAS43" s="299"/>
      <c r="GAT43" s="299"/>
      <c r="GAU43" s="299"/>
      <c r="GAV43" s="299"/>
      <c r="GAW43" s="299"/>
      <c r="GAX43" s="299"/>
      <c r="GAY43" s="299"/>
      <c r="GAZ43" s="299"/>
      <c r="GBA43" s="299"/>
      <c r="GBB43" s="299"/>
      <c r="GBC43" s="299"/>
      <c r="GBD43" s="299"/>
      <c r="GBE43" s="299"/>
      <c r="GBF43" s="299"/>
      <c r="GBG43" s="299"/>
      <c r="GBH43" s="299"/>
      <c r="GBI43" s="299"/>
      <c r="GBJ43" s="299"/>
      <c r="GBK43" s="299"/>
      <c r="GBL43" s="299"/>
      <c r="GBM43" s="299"/>
      <c r="GBN43" s="299"/>
      <c r="GBO43" s="299"/>
      <c r="GBP43" s="299"/>
      <c r="GBQ43" s="299"/>
      <c r="GBR43" s="299"/>
      <c r="GBS43" s="299"/>
      <c r="GBT43" s="299"/>
      <c r="GBU43" s="299"/>
      <c r="GBV43" s="299"/>
      <c r="GBW43" s="299"/>
      <c r="GBX43" s="299"/>
      <c r="GBY43" s="299"/>
      <c r="GBZ43" s="299"/>
      <c r="GCA43" s="299"/>
      <c r="GCB43" s="299"/>
      <c r="GCC43" s="299"/>
      <c r="GCD43" s="299"/>
      <c r="GCE43" s="299"/>
      <c r="GCF43" s="299"/>
      <c r="GCG43" s="299"/>
      <c r="GCH43" s="299"/>
      <c r="GCI43" s="299"/>
      <c r="GCJ43" s="299"/>
      <c r="GCK43" s="299"/>
      <c r="GCL43" s="299"/>
      <c r="GCM43" s="299"/>
      <c r="GCN43" s="299"/>
      <c r="GCO43" s="299"/>
      <c r="GCP43" s="299"/>
      <c r="GCQ43" s="299"/>
      <c r="GCR43" s="299"/>
      <c r="GCS43" s="299"/>
      <c r="GCT43" s="299"/>
      <c r="GCU43" s="299"/>
      <c r="GCV43" s="299"/>
      <c r="GCW43" s="299"/>
      <c r="GCX43" s="299"/>
      <c r="GCY43" s="299"/>
      <c r="GCZ43" s="299"/>
      <c r="GDA43" s="299"/>
      <c r="GDB43" s="299"/>
      <c r="GDC43" s="299"/>
      <c r="GDD43" s="299"/>
      <c r="GDE43" s="299"/>
      <c r="GDF43" s="299"/>
      <c r="GDG43" s="299"/>
      <c r="GDH43" s="299"/>
      <c r="GDI43" s="299"/>
      <c r="GDJ43" s="299"/>
      <c r="GDK43" s="299"/>
      <c r="GDL43" s="299"/>
      <c r="GDM43" s="299"/>
      <c r="GDN43" s="299"/>
      <c r="GDO43" s="299"/>
      <c r="GDP43" s="299"/>
      <c r="GDQ43" s="299"/>
      <c r="GDR43" s="299"/>
      <c r="GDS43" s="299"/>
      <c r="GDT43" s="299"/>
      <c r="GDU43" s="299"/>
      <c r="GDV43" s="299"/>
      <c r="GDW43" s="299"/>
      <c r="GDX43" s="299"/>
      <c r="GDY43" s="299"/>
      <c r="GDZ43" s="299"/>
      <c r="GEA43" s="299"/>
      <c r="GEB43" s="299"/>
      <c r="GEC43" s="299"/>
      <c r="GED43" s="299"/>
      <c r="GEE43" s="299"/>
      <c r="GEF43" s="299"/>
      <c r="GEG43" s="299"/>
      <c r="GEH43" s="299"/>
      <c r="GEI43" s="299"/>
      <c r="GEJ43" s="299"/>
      <c r="GEK43" s="299"/>
      <c r="GEL43" s="299"/>
      <c r="GEM43" s="299"/>
      <c r="GEN43" s="299"/>
      <c r="GEO43" s="299"/>
      <c r="GEP43" s="299"/>
      <c r="GEQ43" s="299"/>
      <c r="GER43" s="299"/>
      <c r="GES43" s="299"/>
      <c r="GET43" s="299"/>
      <c r="GEU43" s="299"/>
      <c r="GEV43" s="299"/>
      <c r="GEW43" s="299"/>
      <c r="GEX43" s="299"/>
      <c r="GEY43" s="299"/>
      <c r="GEZ43" s="299"/>
      <c r="GFA43" s="299"/>
      <c r="GFB43" s="299"/>
      <c r="GFC43" s="299"/>
      <c r="GFD43" s="299"/>
      <c r="GFE43" s="299"/>
      <c r="GFF43" s="299"/>
      <c r="GFG43" s="299"/>
      <c r="GFH43" s="299"/>
      <c r="GFI43" s="299"/>
      <c r="GFJ43" s="299"/>
      <c r="GFK43" s="299"/>
      <c r="GFL43" s="299"/>
      <c r="GFM43" s="299"/>
      <c r="GFN43" s="299"/>
      <c r="GFO43" s="299"/>
      <c r="GFP43" s="299"/>
      <c r="GFQ43" s="299"/>
      <c r="GFR43" s="299"/>
      <c r="GFS43" s="299"/>
      <c r="GFT43" s="299"/>
      <c r="GFU43" s="299"/>
      <c r="GFV43" s="299"/>
      <c r="GFW43" s="299"/>
      <c r="GFX43" s="299"/>
      <c r="GFY43" s="299"/>
      <c r="GFZ43" s="299"/>
      <c r="GGA43" s="299"/>
      <c r="GGB43" s="299"/>
      <c r="GGC43" s="299"/>
      <c r="GGD43" s="299"/>
      <c r="GGE43" s="299"/>
      <c r="GGF43" s="299"/>
      <c r="GGG43" s="299"/>
      <c r="GGH43" s="299"/>
      <c r="GGI43" s="299"/>
      <c r="GGJ43" s="299"/>
      <c r="GGK43" s="299"/>
      <c r="GGL43" s="299"/>
      <c r="GGM43" s="299"/>
      <c r="GGN43" s="299"/>
      <c r="GGO43" s="299"/>
      <c r="GGP43" s="299"/>
      <c r="GGQ43" s="299"/>
      <c r="GGR43" s="299"/>
      <c r="GGS43" s="299"/>
      <c r="GGT43" s="299"/>
      <c r="GGU43" s="299"/>
      <c r="GGV43" s="299"/>
      <c r="GGW43" s="299"/>
      <c r="GGX43" s="299"/>
      <c r="GGY43" s="299"/>
      <c r="GGZ43" s="299"/>
      <c r="GHA43" s="299"/>
      <c r="GHB43" s="299"/>
      <c r="GHC43" s="299"/>
      <c r="GHD43" s="299"/>
      <c r="GHE43" s="299"/>
      <c r="GHF43" s="299"/>
      <c r="GHG43" s="299"/>
      <c r="GHH43" s="299"/>
      <c r="GHI43" s="299"/>
      <c r="GHJ43" s="299"/>
      <c r="GHK43" s="299"/>
      <c r="GHL43" s="299"/>
      <c r="GHM43" s="299"/>
      <c r="GHN43" s="299"/>
      <c r="GHO43" s="299"/>
      <c r="GHP43" s="299"/>
      <c r="GHQ43" s="299"/>
      <c r="GHR43" s="299"/>
      <c r="GHS43" s="299"/>
      <c r="GHT43" s="299"/>
      <c r="GHU43" s="299"/>
      <c r="GHV43" s="299"/>
      <c r="GHW43" s="299"/>
      <c r="GHX43" s="299"/>
      <c r="GHY43" s="299"/>
      <c r="GHZ43" s="299"/>
      <c r="GIA43" s="299"/>
      <c r="GIB43" s="299"/>
      <c r="GIC43" s="299"/>
      <c r="GID43" s="299"/>
      <c r="GIE43" s="299"/>
      <c r="GIF43" s="299"/>
      <c r="GIG43" s="299"/>
      <c r="GIH43" s="299"/>
      <c r="GII43" s="299"/>
      <c r="GIJ43" s="299"/>
      <c r="GIK43" s="299"/>
      <c r="GIL43" s="299"/>
      <c r="GIM43" s="299"/>
      <c r="GIN43" s="299"/>
      <c r="GIO43" s="299"/>
      <c r="GIP43" s="299"/>
      <c r="GIQ43" s="299"/>
      <c r="GIR43" s="299"/>
      <c r="GIS43" s="299"/>
      <c r="GIT43" s="299"/>
      <c r="GIU43" s="299"/>
      <c r="GIV43" s="299"/>
      <c r="GIW43" s="299"/>
      <c r="GIX43" s="299"/>
      <c r="GIY43" s="299"/>
      <c r="GIZ43" s="299"/>
      <c r="GJA43" s="299"/>
      <c r="GJB43" s="299"/>
      <c r="GJC43" s="299"/>
      <c r="GJD43" s="299"/>
      <c r="GJE43" s="299"/>
      <c r="GJF43" s="299"/>
      <c r="GJG43" s="299"/>
      <c r="GJH43" s="299"/>
      <c r="GJI43" s="299"/>
      <c r="GJJ43" s="299"/>
      <c r="GJK43" s="299"/>
      <c r="GJL43" s="299"/>
      <c r="GJM43" s="299"/>
      <c r="GJN43" s="299"/>
      <c r="GJO43" s="299"/>
      <c r="GJP43" s="299"/>
      <c r="GJQ43" s="299"/>
      <c r="GJR43" s="299"/>
      <c r="GJS43" s="299"/>
      <c r="GJT43" s="299"/>
      <c r="GJU43" s="299"/>
      <c r="GJV43" s="299"/>
      <c r="GJW43" s="299"/>
      <c r="GJX43" s="299"/>
      <c r="GJY43" s="299"/>
      <c r="GJZ43" s="299"/>
      <c r="GKA43" s="299"/>
      <c r="GKB43" s="299"/>
      <c r="GKC43" s="299"/>
      <c r="GKD43" s="299"/>
      <c r="GKE43" s="299"/>
      <c r="GKF43" s="299"/>
      <c r="GKG43" s="299"/>
      <c r="GKH43" s="299"/>
      <c r="GKI43" s="299"/>
      <c r="GKJ43" s="299"/>
      <c r="GKK43" s="299"/>
      <c r="GKL43" s="299"/>
      <c r="GKM43" s="299"/>
      <c r="GKN43" s="299"/>
      <c r="GKO43" s="299"/>
      <c r="GKP43" s="299"/>
      <c r="GKQ43" s="299"/>
      <c r="GKR43" s="299"/>
      <c r="GKS43" s="299"/>
      <c r="GKT43" s="299"/>
      <c r="GKU43" s="299"/>
      <c r="GKV43" s="299"/>
      <c r="GKW43" s="299"/>
      <c r="GKX43" s="299"/>
      <c r="GKY43" s="299"/>
      <c r="GKZ43" s="299"/>
      <c r="GLA43" s="299"/>
      <c r="GLB43" s="299"/>
      <c r="GLC43" s="299"/>
      <c r="GLD43" s="299"/>
      <c r="GLE43" s="299"/>
      <c r="GLF43" s="299"/>
      <c r="GLG43" s="299"/>
      <c r="GLH43" s="299"/>
      <c r="GLI43" s="299"/>
      <c r="GLJ43" s="299"/>
      <c r="GLK43" s="299"/>
      <c r="GLL43" s="299"/>
      <c r="GLM43" s="299"/>
      <c r="GLN43" s="299"/>
      <c r="GLO43" s="299"/>
      <c r="GLP43" s="299"/>
      <c r="GLQ43" s="299"/>
      <c r="GLR43" s="299"/>
      <c r="GLS43" s="299"/>
      <c r="GLT43" s="299"/>
      <c r="GLU43" s="299"/>
      <c r="GLV43" s="299"/>
      <c r="GLW43" s="299"/>
      <c r="GLX43" s="299"/>
      <c r="GLY43" s="299"/>
      <c r="GLZ43" s="299"/>
      <c r="GMA43" s="299"/>
      <c r="GMB43" s="299"/>
      <c r="GMC43" s="299"/>
      <c r="GMD43" s="299"/>
      <c r="GME43" s="299"/>
      <c r="GMF43" s="299"/>
      <c r="GMG43" s="299"/>
      <c r="GMH43" s="299"/>
      <c r="GMI43" s="299"/>
      <c r="GMJ43" s="299"/>
      <c r="GMK43" s="299"/>
      <c r="GML43" s="299"/>
      <c r="GMM43" s="299"/>
      <c r="GMN43" s="299"/>
      <c r="GMO43" s="299"/>
      <c r="GMP43" s="299"/>
      <c r="GMQ43" s="299"/>
      <c r="GMR43" s="299"/>
      <c r="GMS43" s="299"/>
      <c r="GMT43" s="299"/>
      <c r="GMU43" s="299"/>
      <c r="GMV43" s="299"/>
      <c r="GMW43" s="299"/>
      <c r="GMX43" s="299"/>
      <c r="GMY43" s="299"/>
      <c r="GMZ43" s="299"/>
      <c r="GNA43" s="299"/>
      <c r="GNB43" s="299"/>
      <c r="GNC43" s="299"/>
      <c r="GND43" s="299"/>
      <c r="GNE43" s="299"/>
      <c r="GNF43" s="299"/>
      <c r="GNG43" s="299"/>
      <c r="GNH43" s="299"/>
      <c r="GNI43" s="299"/>
      <c r="GNJ43" s="299"/>
      <c r="GNK43" s="299"/>
      <c r="GNL43" s="299"/>
      <c r="GNM43" s="299"/>
      <c r="GNN43" s="299"/>
      <c r="GNO43" s="299"/>
      <c r="GNP43" s="299"/>
      <c r="GNQ43" s="299"/>
      <c r="GNR43" s="299"/>
      <c r="GNS43" s="299"/>
      <c r="GNT43" s="299"/>
      <c r="GNU43" s="299"/>
      <c r="GNV43" s="299"/>
      <c r="GNW43" s="299"/>
      <c r="GNX43" s="299"/>
      <c r="GNY43" s="299"/>
      <c r="GNZ43" s="299"/>
      <c r="GOA43" s="299"/>
      <c r="GOB43" s="299"/>
      <c r="GOC43" s="299"/>
      <c r="GOD43" s="299"/>
      <c r="GOE43" s="299"/>
      <c r="GOF43" s="299"/>
      <c r="GOG43" s="299"/>
      <c r="GOH43" s="299"/>
      <c r="GOI43" s="299"/>
      <c r="GOJ43" s="299"/>
      <c r="GOK43" s="299"/>
      <c r="GOL43" s="299"/>
      <c r="GOM43" s="299"/>
      <c r="GON43" s="299"/>
      <c r="GOO43" s="299"/>
      <c r="GOP43" s="299"/>
      <c r="GOQ43" s="299"/>
      <c r="GOR43" s="299"/>
      <c r="GOS43" s="299"/>
      <c r="GOT43" s="299"/>
      <c r="GOU43" s="299"/>
      <c r="GOV43" s="299"/>
      <c r="GOW43" s="299"/>
      <c r="GOX43" s="299"/>
      <c r="GOY43" s="299"/>
      <c r="GOZ43" s="299"/>
      <c r="GPA43" s="299"/>
      <c r="GPB43" s="299"/>
      <c r="GPC43" s="299"/>
      <c r="GPD43" s="299"/>
      <c r="GPE43" s="299"/>
      <c r="GPF43" s="299"/>
      <c r="GPG43" s="299"/>
      <c r="GPH43" s="299"/>
      <c r="GPI43" s="299"/>
      <c r="GPJ43" s="299"/>
      <c r="GPK43" s="299"/>
      <c r="GPL43" s="299"/>
      <c r="GPM43" s="299"/>
      <c r="GPN43" s="299"/>
      <c r="GPO43" s="299"/>
      <c r="GPP43" s="299"/>
      <c r="GPQ43" s="299"/>
      <c r="GPR43" s="299"/>
      <c r="GPS43" s="299"/>
      <c r="GPT43" s="299"/>
      <c r="GPU43" s="299"/>
      <c r="GPV43" s="299"/>
      <c r="GPW43" s="299"/>
      <c r="GPX43" s="299"/>
      <c r="GPY43" s="299"/>
      <c r="GPZ43" s="299"/>
      <c r="GQA43" s="299"/>
      <c r="GQB43" s="299"/>
      <c r="GQC43" s="299"/>
      <c r="GQD43" s="299"/>
      <c r="GQE43" s="299"/>
      <c r="GQF43" s="299"/>
      <c r="GQG43" s="299"/>
      <c r="GQH43" s="299"/>
      <c r="GQI43" s="299"/>
      <c r="GQJ43" s="299"/>
      <c r="GQK43" s="299"/>
      <c r="GQL43" s="299"/>
      <c r="GQM43" s="299"/>
      <c r="GQN43" s="299"/>
      <c r="GQO43" s="299"/>
      <c r="GQP43" s="299"/>
      <c r="GQQ43" s="299"/>
      <c r="GQR43" s="299"/>
      <c r="GQS43" s="299"/>
      <c r="GQT43" s="299"/>
      <c r="GQU43" s="299"/>
      <c r="GQV43" s="299"/>
      <c r="GQW43" s="299"/>
      <c r="GQX43" s="299"/>
      <c r="GQY43" s="299"/>
      <c r="GQZ43" s="299"/>
      <c r="GRA43" s="299"/>
      <c r="GRB43" s="299"/>
      <c r="GRC43" s="299"/>
      <c r="GRD43" s="299"/>
      <c r="GRE43" s="299"/>
      <c r="GRF43" s="299"/>
      <c r="GRG43" s="299"/>
      <c r="GRH43" s="299"/>
      <c r="GRI43" s="299"/>
      <c r="GRJ43" s="299"/>
      <c r="GRK43" s="299"/>
      <c r="GRL43" s="299"/>
      <c r="GRM43" s="299"/>
      <c r="GRN43" s="299"/>
      <c r="GRO43" s="299"/>
      <c r="GRP43" s="299"/>
      <c r="GRQ43" s="299"/>
      <c r="GRR43" s="299"/>
      <c r="GRS43" s="299"/>
      <c r="GRT43" s="299"/>
      <c r="GRU43" s="299"/>
      <c r="GRV43" s="299"/>
      <c r="GRW43" s="299"/>
      <c r="GRX43" s="299"/>
      <c r="GRY43" s="299"/>
      <c r="GRZ43" s="299"/>
      <c r="GSA43" s="299"/>
      <c r="GSB43" s="299"/>
      <c r="GSC43" s="299"/>
      <c r="GSD43" s="299"/>
      <c r="GSE43" s="299"/>
      <c r="GSF43" s="299"/>
      <c r="GSG43" s="299"/>
      <c r="GSH43" s="299"/>
      <c r="GSI43" s="299"/>
      <c r="GSJ43" s="299"/>
      <c r="GSK43" s="299"/>
      <c r="GSL43" s="299"/>
      <c r="GSM43" s="299"/>
      <c r="GSN43" s="299"/>
      <c r="GSO43" s="299"/>
      <c r="GSP43" s="299"/>
      <c r="GSQ43" s="299"/>
      <c r="GSR43" s="299"/>
      <c r="GSS43" s="299"/>
      <c r="GST43" s="299"/>
      <c r="GSU43" s="299"/>
      <c r="GSV43" s="299"/>
      <c r="GSW43" s="299"/>
      <c r="GSX43" s="299"/>
      <c r="GSY43" s="299"/>
      <c r="GSZ43" s="299"/>
      <c r="GTA43" s="299"/>
      <c r="GTB43" s="299"/>
      <c r="GTC43" s="299"/>
      <c r="GTD43" s="299"/>
      <c r="GTE43" s="299"/>
      <c r="GTF43" s="299"/>
      <c r="GTG43" s="299"/>
      <c r="GTH43" s="299"/>
      <c r="GTI43" s="299"/>
      <c r="GTJ43" s="299"/>
      <c r="GTK43" s="299"/>
      <c r="GTL43" s="299"/>
      <c r="GTM43" s="299"/>
      <c r="GTN43" s="299"/>
      <c r="GTO43" s="299"/>
      <c r="GTP43" s="299"/>
      <c r="GTQ43" s="299"/>
      <c r="GTR43" s="299"/>
      <c r="GTS43" s="299"/>
      <c r="GTT43" s="299"/>
      <c r="GTU43" s="299"/>
      <c r="GTV43" s="299"/>
      <c r="GTW43" s="299"/>
      <c r="GTX43" s="299"/>
      <c r="GTY43" s="299"/>
      <c r="GTZ43" s="299"/>
      <c r="GUA43" s="299"/>
      <c r="GUB43" s="299"/>
      <c r="GUC43" s="299"/>
      <c r="GUD43" s="299"/>
      <c r="GUE43" s="299"/>
      <c r="GUF43" s="299"/>
      <c r="GUG43" s="299"/>
      <c r="GUH43" s="299"/>
      <c r="GUI43" s="299"/>
      <c r="GUJ43" s="299"/>
      <c r="GUK43" s="299"/>
      <c r="GUL43" s="299"/>
      <c r="GUM43" s="299"/>
      <c r="GUN43" s="299"/>
      <c r="GUO43" s="299"/>
      <c r="GUP43" s="299"/>
      <c r="GUQ43" s="299"/>
      <c r="GUR43" s="299"/>
      <c r="GUS43" s="299"/>
      <c r="GUT43" s="299"/>
      <c r="GUU43" s="299"/>
      <c r="GUV43" s="299"/>
      <c r="GUW43" s="299"/>
      <c r="GUX43" s="299"/>
      <c r="GUY43" s="299"/>
      <c r="GUZ43" s="299"/>
      <c r="GVA43" s="299"/>
      <c r="GVB43" s="299"/>
      <c r="GVC43" s="299"/>
      <c r="GVD43" s="299"/>
      <c r="GVE43" s="299"/>
      <c r="GVF43" s="299"/>
      <c r="GVG43" s="299"/>
      <c r="GVH43" s="299"/>
      <c r="GVI43" s="299"/>
      <c r="GVJ43" s="299"/>
      <c r="GVK43" s="299"/>
      <c r="GVL43" s="299"/>
      <c r="GVM43" s="299"/>
      <c r="GVN43" s="299"/>
      <c r="GVO43" s="299"/>
      <c r="GVP43" s="299"/>
      <c r="GVQ43" s="299"/>
      <c r="GVR43" s="299"/>
      <c r="GVS43" s="299"/>
      <c r="GVT43" s="299"/>
      <c r="GVU43" s="299"/>
      <c r="GVV43" s="299"/>
      <c r="GVW43" s="299"/>
      <c r="GVX43" s="299"/>
      <c r="GVY43" s="299"/>
      <c r="GVZ43" s="299"/>
      <c r="GWA43" s="299"/>
      <c r="GWB43" s="299"/>
      <c r="GWC43" s="299"/>
      <c r="GWD43" s="299"/>
      <c r="GWE43" s="299"/>
      <c r="GWF43" s="299"/>
      <c r="GWG43" s="299"/>
      <c r="GWH43" s="299"/>
      <c r="GWI43" s="299"/>
      <c r="GWJ43" s="299"/>
      <c r="GWK43" s="299"/>
      <c r="GWL43" s="299"/>
      <c r="GWM43" s="299"/>
      <c r="GWN43" s="299"/>
      <c r="GWO43" s="299"/>
      <c r="GWP43" s="299"/>
      <c r="GWQ43" s="299"/>
      <c r="GWR43" s="299"/>
      <c r="GWS43" s="299"/>
      <c r="GWT43" s="299"/>
      <c r="GWU43" s="299"/>
      <c r="GWV43" s="299"/>
      <c r="GWW43" s="299"/>
      <c r="GWX43" s="299"/>
      <c r="GWY43" s="299"/>
      <c r="GWZ43" s="299"/>
      <c r="GXA43" s="299"/>
      <c r="GXB43" s="299"/>
      <c r="GXC43" s="299"/>
      <c r="GXD43" s="299"/>
      <c r="GXE43" s="299"/>
      <c r="GXF43" s="299"/>
      <c r="GXG43" s="299"/>
      <c r="GXH43" s="299"/>
      <c r="GXI43" s="299"/>
      <c r="GXJ43" s="299"/>
      <c r="GXK43" s="299"/>
      <c r="GXL43" s="299"/>
      <c r="GXM43" s="299"/>
      <c r="GXN43" s="299"/>
      <c r="GXO43" s="299"/>
      <c r="GXP43" s="299"/>
      <c r="GXQ43" s="299"/>
      <c r="GXR43" s="299"/>
      <c r="GXS43" s="299"/>
      <c r="GXT43" s="299"/>
      <c r="GXU43" s="299"/>
      <c r="GXV43" s="299"/>
      <c r="GXW43" s="299"/>
      <c r="GXX43" s="299"/>
      <c r="GXY43" s="299"/>
      <c r="GXZ43" s="299"/>
      <c r="GYA43" s="299"/>
      <c r="GYB43" s="299"/>
      <c r="GYC43" s="299"/>
      <c r="GYD43" s="299"/>
      <c r="GYE43" s="299"/>
      <c r="GYF43" s="299"/>
      <c r="GYG43" s="299"/>
      <c r="GYH43" s="299"/>
      <c r="GYI43" s="299"/>
      <c r="GYJ43" s="299"/>
      <c r="GYK43" s="299"/>
      <c r="GYL43" s="299"/>
      <c r="GYM43" s="299"/>
      <c r="GYN43" s="299"/>
      <c r="GYO43" s="299"/>
      <c r="GYP43" s="299"/>
      <c r="GYQ43" s="299"/>
      <c r="GYR43" s="299"/>
      <c r="GYS43" s="299"/>
      <c r="GYT43" s="299"/>
      <c r="GYU43" s="299"/>
      <c r="GYV43" s="299"/>
      <c r="GYW43" s="299"/>
      <c r="GYX43" s="299"/>
      <c r="GYY43" s="299"/>
      <c r="GYZ43" s="299"/>
      <c r="GZA43" s="299"/>
      <c r="GZB43" s="299"/>
      <c r="GZC43" s="299"/>
      <c r="GZD43" s="299"/>
      <c r="GZE43" s="299"/>
      <c r="GZF43" s="299"/>
      <c r="GZG43" s="299"/>
      <c r="GZH43" s="299"/>
      <c r="GZI43" s="299"/>
      <c r="GZJ43" s="299"/>
      <c r="GZK43" s="299"/>
      <c r="GZL43" s="299"/>
      <c r="GZM43" s="299"/>
      <c r="GZN43" s="299"/>
      <c r="GZO43" s="299"/>
      <c r="GZP43" s="299"/>
      <c r="GZQ43" s="299"/>
      <c r="GZR43" s="299"/>
      <c r="GZS43" s="299"/>
      <c r="GZT43" s="299"/>
      <c r="GZU43" s="299"/>
      <c r="GZV43" s="299"/>
      <c r="GZW43" s="299"/>
      <c r="GZX43" s="299"/>
      <c r="GZY43" s="299"/>
      <c r="GZZ43" s="299"/>
      <c r="HAA43" s="299"/>
      <c r="HAB43" s="299"/>
      <c r="HAC43" s="299"/>
      <c r="HAD43" s="299"/>
      <c r="HAE43" s="299"/>
      <c r="HAF43" s="299"/>
      <c r="HAG43" s="299"/>
      <c r="HAH43" s="299"/>
      <c r="HAI43" s="299"/>
      <c r="HAJ43" s="299"/>
      <c r="HAK43" s="299"/>
      <c r="HAL43" s="299"/>
      <c r="HAM43" s="299"/>
      <c r="HAN43" s="299"/>
      <c r="HAO43" s="299"/>
      <c r="HAP43" s="299"/>
      <c r="HAQ43" s="299"/>
      <c r="HAR43" s="299"/>
      <c r="HAS43" s="299"/>
      <c r="HAT43" s="299"/>
      <c r="HAU43" s="299"/>
      <c r="HAV43" s="299"/>
      <c r="HAW43" s="299"/>
      <c r="HAX43" s="299"/>
      <c r="HAY43" s="299"/>
      <c r="HAZ43" s="299"/>
      <c r="HBA43" s="299"/>
      <c r="HBB43" s="299"/>
      <c r="HBC43" s="299"/>
      <c r="HBD43" s="299"/>
      <c r="HBE43" s="299"/>
      <c r="HBF43" s="299"/>
      <c r="HBG43" s="299"/>
      <c r="HBH43" s="299"/>
      <c r="HBI43" s="299"/>
      <c r="HBJ43" s="299"/>
      <c r="HBK43" s="299"/>
      <c r="HBL43" s="299"/>
      <c r="HBM43" s="299"/>
      <c r="HBN43" s="299"/>
      <c r="HBO43" s="299"/>
      <c r="HBP43" s="299"/>
      <c r="HBQ43" s="299"/>
      <c r="HBR43" s="299"/>
      <c r="HBS43" s="299"/>
      <c r="HBT43" s="299"/>
      <c r="HBU43" s="299"/>
      <c r="HBV43" s="299"/>
      <c r="HBW43" s="299"/>
      <c r="HBX43" s="299"/>
      <c r="HBY43" s="299"/>
      <c r="HBZ43" s="299"/>
      <c r="HCA43" s="299"/>
      <c r="HCB43" s="299"/>
      <c r="HCC43" s="299"/>
      <c r="HCD43" s="299"/>
      <c r="HCE43" s="299"/>
      <c r="HCF43" s="299"/>
      <c r="HCG43" s="299"/>
      <c r="HCH43" s="299"/>
      <c r="HCI43" s="299"/>
      <c r="HCJ43" s="299"/>
      <c r="HCK43" s="299"/>
      <c r="HCL43" s="299"/>
      <c r="HCM43" s="299"/>
      <c r="HCN43" s="299"/>
      <c r="HCO43" s="299"/>
      <c r="HCP43" s="299"/>
      <c r="HCQ43" s="299"/>
      <c r="HCR43" s="299"/>
      <c r="HCS43" s="299"/>
      <c r="HCT43" s="299"/>
      <c r="HCU43" s="299"/>
      <c r="HCV43" s="299"/>
      <c r="HCW43" s="299"/>
      <c r="HCX43" s="299"/>
      <c r="HCY43" s="299"/>
      <c r="HCZ43" s="299"/>
      <c r="HDA43" s="299"/>
      <c r="HDB43" s="299"/>
      <c r="HDC43" s="299"/>
      <c r="HDD43" s="299"/>
      <c r="HDE43" s="299"/>
      <c r="HDF43" s="299"/>
      <c r="HDG43" s="299"/>
      <c r="HDH43" s="299"/>
      <c r="HDI43" s="299"/>
      <c r="HDJ43" s="299"/>
      <c r="HDK43" s="299"/>
      <c r="HDL43" s="299"/>
      <c r="HDM43" s="299"/>
      <c r="HDN43" s="299"/>
      <c r="HDO43" s="299"/>
      <c r="HDP43" s="299"/>
      <c r="HDQ43" s="299"/>
      <c r="HDR43" s="299"/>
      <c r="HDS43" s="299"/>
      <c r="HDT43" s="299"/>
      <c r="HDU43" s="299"/>
      <c r="HDV43" s="299"/>
      <c r="HDW43" s="299"/>
      <c r="HDX43" s="299"/>
      <c r="HDY43" s="299"/>
      <c r="HDZ43" s="299"/>
      <c r="HEA43" s="299"/>
      <c r="HEB43" s="299"/>
      <c r="HEC43" s="299"/>
      <c r="HED43" s="299"/>
      <c r="HEE43" s="299"/>
      <c r="HEF43" s="299"/>
      <c r="HEG43" s="299"/>
      <c r="HEH43" s="299"/>
      <c r="HEI43" s="299"/>
      <c r="HEJ43" s="299"/>
      <c r="HEK43" s="299"/>
      <c r="HEL43" s="299"/>
      <c r="HEM43" s="299"/>
      <c r="HEN43" s="299"/>
      <c r="HEO43" s="299"/>
      <c r="HEP43" s="299"/>
      <c r="HEQ43" s="299"/>
      <c r="HER43" s="299"/>
      <c r="HES43" s="299"/>
      <c r="HET43" s="299"/>
      <c r="HEU43" s="299"/>
      <c r="HEV43" s="299"/>
      <c r="HEW43" s="299"/>
      <c r="HEX43" s="299"/>
      <c r="HEY43" s="299"/>
      <c r="HEZ43" s="299"/>
      <c r="HFA43" s="299"/>
      <c r="HFB43" s="299"/>
      <c r="HFC43" s="299"/>
      <c r="HFD43" s="299"/>
      <c r="HFE43" s="299"/>
      <c r="HFF43" s="299"/>
      <c r="HFG43" s="299"/>
      <c r="HFH43" s="299"/>
      <c r="HFI43" s="299"/>
      <c r="HFJ43" s="299"/>
      <c r="HFK43" s="299"/>
      <c r="HFL43" s="299"/>
      <c r="HFM43" s="299"/>
      <c r="HFN43" s="299"/>
      <c r="HFO43" s="299"/>
      <c r="HFP43" s="299"/>
      <c r="HFQ43" s="299"/>
      <c r="HFR43" s="299"/>
      <c r="HFS43" s="299"/>
      <c r="HFT43" s="299"/>
      <c r="HFU43" s="299"/>
      <c r="HFV43" s="299"/>
      <c r="HFW43" s="299"/>
      <c r="HFX43" s="299"/>
      <c r="HFY43" s="299"/>
      <c r="HFZ43" s="299"/>
      <c r="HGA43" s="299"/>
      <c r="HGB43" s="299"/>
      <c r="HGC43" s="299"/>
      <c r="HGD43" s="299"/>
      <c r="HGE43" s="299"/>
      <c r="HGF43" s="299"/>
      <c r="HGG43" s="299"/>
      <c r="HGH43" s="299"/>
      <c r="HGI43" s="299"/>
      <c r="HGJ43" s="299"/>
      <c r="HGK43" s="299"/>
      <c r="HGL43" s="299"/>
      <c r="HGM43" s="299"/>
      <c r="HGN43" s="299"/>
      <c r="HGO43" s="299"/>
      <c r="HGP43" s="299"/>
      <c r="HGQ43" s="299"/>
      <c r="HGR43" s="299"/>
      <c r="HGS43" s="299"/>
      <c r="HGT43" s="299"/>
      <c r="HGU43" s="299"/>
      <c r="HGV43" s="299"/>
      <c r="HGW43" s="299"/>
      <c r="HGX43" s="299"/>
      <c r="HGY43" s="299"/>
      <c r="HGZ43" s="299"/>
      <c r="HHA43" s="299"/>
      <c r="HHB43" s="299"/>
      <c r="HHC43" s="299"/>
      <c r="HHD43" s="299"/>
      <c r="HHE43" s="299"/>
      <c r="HHF43" s="299"/>
      <c r="HHG43" s="299"/>
      <c r="HHH43" s="299"/>
      <c r="HHI43" s="299"/>
      <c r="HHJ43" s="299"/>
      <c r="HHK43" s="299"/>
      <c r="HHL43" s="299"/>
      <c r="HHM43" s="299"/>
      <c r="HHN43" s="299"/>
      <c r="HHO43" s="299"/>
      <c r="HHP43" s="299"/>
      <c r="HHQ43" s="299"/>
      <c r="HHR43" s="299"/>
      <c r="HHS43" s="299"/>
      <c r="HHT43" s="299"/>
      <c r="HHU43" s="299"/>
      <c r="HHV43" s="299"/>
      <c r="HHW43" s="299"/>
      <c r="HHX43" s="299"/>
      <c r="HHY43" s="299"/>
      <c r="HHZ43" s="299"/>
      <c r="HIA43" s="299"/>
      <c r="HIB43" s="299"/>
      <c r="HIC43" s="299"/>
      <c r="HID43" s="299"/>
      <c r="HIE43" s="299"/>
      <c r="HIF43" s="299"/>
      <c r="HIG43" s="299"/>
      <c r="HIH43" s="299"/>
      <c r="HII43" s="299"/>
      <c r="HIJ43" s="299"/>
      <c r="HIK43" s="299"/>
      <c r="HIL43" s="299"/>
      <c r="HIM43" s="299"/>
      <c r="HIN43" s="299"/>
      <c r="HIO43" s="299"/>
      <c r="HIP43" s="299"/>
      <c r="HIQ43" s="299"/>
      <c r="HIR43" s="299"/>
      <c r="HIS43" s="299"/>
      <c r="HIT43" s="299"/>
      <c r="HIU43" s="299"/>
      <c r="HIV43" s="299"/>
      <c r="HIW43" s="299"/>
      <c r="HIX43" s="299"/>
      <c r="HIY43" s="299"/>
      <c r="HIZ43" s="299"/>
      <c r="HJA43" s="299"/>
      <c r="HJB43" s="299"/>
      <c r="HJC43" s="299"/>
      <c r="HJD43" s="299"/>
      <c r="HJE43" s="299"/>
      <c r="HJF43" s="299"/>
      <c r="HJG43" s="299"/>
      <c r="HJH43" s="299"/>
      <c r="HJI43" s="299"/>
      <c r="HJJ43" s="299"/>
      <c r="HJK43" s="299"/>
      <c r="HJL43" s="299"/>
      <c r="HJM43" s="299"/>
      <c r="HJN43" s="299"/>
      <c r="HJO43" s="299"/>
      <c r="HJP43" s="299"/>
      <c r="HJQ43" s="299"/>
      <c r="HJR43" s="299"/>
      <c r="HJS43" s="299"/>
      <c r="HJT43" s="299"/>
      <c r="HJU43" s="299"/>
      <c r="HJV43" s="299"/>
      <c r="HJW43" s="299"/>
      <c r="HJX43" s="299"/>
      <c r="HJY43" s="299"/>
      <c r="HJZ43" s="299"/>
      <c r="HKA43" s="299"/>
      <c r="HKB43" s="299"/>
      <c r="HKC43" s="299"/>
      <c r="HKD43" s="299"/>
      <c r="HKE43" s="299"/>
      <c r="HKF43" s="299"/>
      <c r="HKG43" s="299"/>
      <c r="HKH43" s="299"/>
      <c r="HKI43" s="299"/>
      <c r="HKJ43" s="299"/>
      <c r="HKK43" s="299"/>
      <c r="HKL43" s="299"/>
      <c r="HKM43" s="299"/>
      <c r="HKN43" s="299"/>
      <c r="HKO43" s="299"/>
      <c r="HKP43" s="299"/>
      <c r="HKQ43" s="299"/>
      <c r="HKR43" s="299"/>
      <c r="HKS43" s="299"/>
      <c r="HKT43" s="299"/>
      <c r="HKU43" s="299"/>
      <c r="HKV43" s="299"/>
      <c r="HKW43" s="299"/>
      <c r="HKX43" s="299"/>
      <c r="HKY43" s="299"/>
      <c r="HKZ43" s="299"/>
      <c r="HLA43" s="299"/>
      <c r="HLB43" s="299"/>
      <c r="HLC43" s="299"/>
      <c r="HLD43" s="299"/>
      <c r="HLE43" s="299"/>
      <c r="HLF43" s="299"/>
      <c r="HLG43" s="299"/>
      <c r="HLH43" s="299"/>
      <c r="HLI43" s="299"/>
      <c r="HLJ43" s="299"/>
      <c r="HLK43" s="299"/>
      <c r="HLL43" s="299"/>
      <c r="HLM43" s="299"/>
      <c r="HLN43" s="299"/>
      <c r="HLO43" s="299"/>
      <c r="HLP43" s="299"/>
      <c r="HLQ43" s="299"/>
      <c r="HLR43" s="299"/>
      <c r="HLS43" s="299"/>
      <c r="HLT43" s="299"/>
      <c r="HLU43" s="299"/>
      <c r="HLV43" s="299"/>
      <c r="HLW43" s="299"/>
      <c r="HLX43" s="299"/>
      <c r="HLY43" s="299"/>
      <c r="HLZ43" s="299"/>
      <c r="HMA43" s="299"/>
      <c r="HMB43" s="299"/>
      <c r="HMC43" s="299"/>
      <c r="HMD43" s="299"/>
      <c r="HME43" s="299"/>
      <c r="HMF43" s="299"/>
      <c r="HMG43" s="299"/>
      <c r="HMH43" s="299"/>
      <c r="HMI43" s="299"/>
      <c r="HMJ43" s="299"/>
      <c r="HMK43" s="299"/>
      <c r="HML43" s="299"/>
      <c r="HMM43" s="299"/>
      <c r="HMN43" s="299"/>
      <c r="HMO43" s="299"/>
      <c r="HMP43" s="299"/>
      <c r="HMQ43" s="299"/>
      <c r="HMR43" s="299"/>
      <c r="HMS43" s="299"/>
      <c r="HMT43" s="299"/>
      <c r="HMU43" s="299"/>
      <c r="HMV43" s="299"/>
      <c r="HMW43" s="299"/>
      <c r="HMX43" s="299"/>
      <c r="HMY43" s="299"/>
      <c r="HMZ43" s="299"/>
      <c r="HNA43" s="299"/>
      <c r="HNB43" s="299"/>
      <c r="HNC43" s="299"/>
      <c r="HND43" s="299"/>
      <c r="HNE43" s="299"/>
      <c r="HNF43" s="299"/>
      <c r="HNG43" s="299"/>
      <c r="HNH43" s="299"/>
      <c r="HNI43" s="299"/>
      <c r="HNJ43" s="299"/>
      <c r="HNK43" s="299"/>
      <c r="HNL43" s="299"/>
      <c r="HNM43" s="299"/>
      <c r="HNN43" s="299"/>
      <c r="HNO43" s="299"/>
      <c r="HNP43" s="299"/>
      <c r="HNQ43" s="299"/>
      <c r="HNR43" s="299"/>
      <c r="HNS43" s="299"/>
      <c r="HNT43" s="299"/>
      <c r="HNU43" s="299"/>
      <c r="HNV43" s="299"/>
      <c r="HNW43" s="299"/>
      <c r="HNX43" s="299"/>
      <c r="HNY43" s="299"/>
      <c r="HNZ43" s="299"/>
      <c r="HOA43" s="299"/>
      <c r="HOB43" s="299"/>
      <c r="HOC43" s="299"/>
      <c r="HOD43" s="299"/>
      <c r="HOE43" s="299"/>
      <c r="HOF43" s="299"/>
      <c r="HOG43" s="299"/>
      <c r="HOH43" s="299"/>
      <c r="HOI43" s="299"/>
      <c r="HOJ43" s="299"/>
      <c r="HOK43" s="299"/>
      <c r="HOL43" s="299"/>
      <c r="HOM43" s="299"/>
      <c r="HON43" s="299"/>
      <c r="HOO43" s="299"/>
      <c r="HOP43" s="299"/>
      <c r="HOQ43" s="299"/>
      <c r="HOR43" s="299"/>
      <c r="HOS43" s="299"/>
      <c r="HOT43" s="299"/>
      <c r="HOU43" s="299"/>
      <c r="HOV43" s="299"/>
      <c r="HOW43" s="299"/>
      <c r="HOX43" s="299"/>
      <c r="HOY43" s="299"/>
      <c r="HOZ43" s="299"/>
      <c r="HPA43" s="299"/>
      <c r="HPB43" s="299"/>
      <c r="HPC43" s="299"/>
      <c r="HPD43" s="299"/>
      <c r="HPE43" s="299"/>
      <c r="HPF43" s="299"/>
      <c r="HPG43" s="299"/>
      <c r="HPH43" s="299"/>
      <c r="HPI43" s="299"/>
      <c r="HPJ43" s="299"/>
      <c r="HPK43" s="299"/>
      <c r="HPL43" s="299"/>
      <c r="HPM43" s="299"/>
      <c r="HPN43" s="299"/>
      <c r="HPO43" s="299"/>
      <c r="HPP43" s="299"/>
      <c r="HPQ43" s="299"/>
      <c r="HPR43" s="299"/>
      <c r="HPS43" s="299"/>
      <c r="HPT43" s="299"/>
      <c r="HPU43" s="299"/>
      <c r="HPV43" s="299"/>
      <c r="HPW43" s="299"/>
      <c r="HPX43" s="299"/>
      <c r="HPY43" s="299"/>
      <c r="HPZ43" s="299"/>
      <c r="HQA43" s="299"/>
      <c r="HQB43" s="299"/>
      <c r="HQC43" s="299"/>
      <c r="HQD43" s="299"/>
      <c r="HQE43" s="299"/>
      <c r="HQF43" s="299"/>
      <c r="HQG43" s="299"/>
      <c r="HQH43" s="299"/>
      <c r="HQI43" s="299"/>
      <c r="HQJ43" s="299"/>
      <c r="HQK43" s="299"/>
      <c r="HQL43" s="299"/>
      <c r="HQM43" s="299"/>
      <c r="HQN43" s="299"/>
      <c r="HQO43" s="299"/>
      <c r="HQP43" s="299"/>
      <c r="HQQ43" s="299"/>
      <c r="HQR43" s="299"/>
      <c r="HQS43" s="299"/>
      <c r="HQT43" s="299"/>
      <c r="HQU43" s="299"/>
      <c r="HQV43" s="299"/>
      <c r="HQW43" s="299"/>
      <c r="HQX43" s="299"/>
      <c r="HQY43" s="299"/>
      <c r="HQZ43" s="299"/>
      <c r="HRA43" s="299"/>
      <c r="HRB43" s="299"/>
      <c r="HRC43" s="299"/>
      <c r="HRD43" s="299"/>
      <c r="HRE43" s="299"/>
      <c r="HRF43" s="299"/>
      <c r="HRG43" s="299"/>
      <c r="HRH43" s="299"/>
      <c r="HRI43" s="299"/>
      <c r="HRJ43" s="299"/>
      <c r="HRK43" s="299"/>
      <c r="HRL43" s="299"/>
      <c r="HRM43" s="299"/>
      <c r="HRN43" s="299"/>
      <c r="HRO43" s="299"/>
      <c r="HRP43" s="299"/>
      <c r="HRQ43" s="299"/>
      <c r="HRR43" s="299"/>
      <c r="HRS43" s="299"/>
      <c r="HRT43" s="299"/>
      <c r="HRU43" s="299"/>
      <c r="HRV43" s="299"/>
      <c r="HRW43" s="299"/>
      <c r="HRX43" s="299"/>
      <c r="HRY43" s="299"/>
      <c r="HRZ43" s="299"/>
      <c r="HSA43" s="299"/>
      <c r="HSB43" s="299"/>
      <c r="HSC43" s="299"/>
      <c r="HSD43" s="299"/>
      <c r="HSE43" s="299"/>
      <c r="HSF43" s="299"/>
      <c r="HSG43" s="299"/>
      <c r="HSH43" s="299"/>
      <c r="HSI43" s="299"/>
      <c r="HSJ43" s="299"/>
      <c r="HSK43" s="299"/>
      <c r="HSL43" s="299"/>
      <c r="HSM43" s="299"/>
      <c r="HSN43" s="299"/>
      <c r="HSO43" s="299"/>
      <c r="HSP43" s="299"/>
      <c r="HSQ43" s="299"/>
      <c r="HSR43" s="299"/>
      <c r="HSS43" s="299"/>
      <c r="HST43" s="299"/>
      <c r="HSU43" s="299"/>
      <c r="HSV43" s="299"/>
      <c r="HSW43" s="299"/>
      <c r="HSX43" s="299"/>
      <c r="HSY43" s="299"/>
      <c r="HSZ43" s="299"/>
      <c r="HTA43" s="299"/>
      <c r="HTB43" s="299"/>
      <c r="HTC43" s="299"/>
      <c r="HTD43" s="299"/>
      <c r="HTE43" s="299"/>
      <c r="HTF43" s="299"/>
      <c r="HTG43" s="299"/>
      <c r="HTH43" s="299"/>
      <c r="HTI43" s="299"/>
      <c r="HTJ43" s="299"/>
      <c r="HTK43" s="299"/>
      <c r="HTL43" s="299"/>
      <c r="HTM43" s="299"/>
      <c r="HTN43" s="299"/>
      <c r="HTO43" s="299"/>
      <c r="HTP43" s="299"/>
      <c r="HTQ43" s="299"/>
      <c r="HTR43" s="299"/>
      <c r="HTS43" s="299"/>
      <c r="HTT43" s="299"/>
      <c r="HTU43" s="299"/>
      <c r="HTV43" s="299"/>
      <c r="HTW43" s="299"/>
      <c r="HTX43" s="299"/>
      <c r="HTY43" s="299"/>
      <c r="HTZ43" s="299"/>
      <c r="HUA43" s="299"/>
      <c r="HUB43" s="299"/>
      <c r="HUC43" s="299"/>
      <c r="HUD43" s="299"/>
      <c r="HUE43" s="299"/>
      <c r="HUF43" s="299"/>
      <c r="HUG43" s="299"/>
      <c r="HUH43" s="299"/>
      <c r="HUI43" s="299"/>
      <c r="HUJ43" s="299"/>
      <c r="HUK43" s="299"/>
      <c r="HUL43" s="299"/>
      <c r="HUM43" s="299"/>
      <c r="HUN43" s="299"/>
      <c r="HUO43" s="299"/>
      <c r="HUP43" s="299"/>
      <c r="HUQ43" s="299"/>
      <c r="HUR43" s="299"/>
      <c r="HUS43" s="299"/>
      <c r="HUT43" s="299"/>
      <c r="HUU43" s="299"/>
      <c r="HUV43" s="299"/>
      <c r="HUW43" s="299"/>
      <c r="HUX43" s="299"/>
      <c r="HUY43" s="299"/>
      <c r="HUZ43" s="299"/>
      <c r="HVA43" s="299"/>
      <c r="HVB43" s="299"/>
      <c r="HVC43" s="299"/>
      <c r="HVD43" s="299"/>
      <c r="HVE43" s="299"/>
      <c r="HVF43" s="299"/>
      <c r="HVG43" s="299"/>
      <c r="HVH43" s="299"/>
      <c r="HVI43" s="299"/>
      <c r="HVJ43" s="299"/>
      <c r="HVK43" s="299"/>
      <c r="HVL43" s="299"/>
      <c r="HVM43" s="299"/>
      <c r="HVN43" s="299"/>
      <c r="HVO43" s="299"/>
      <c r="HVP43" s="299"/>
      <c r="HVQ43" s="299"/>
      <c r="HVR43" s="299"/>
      <c r="HVS43" s="299"/>
      <c r="HVT43" s="299"/>
      <c r="HVU43" s="299"/>
      <c r="HVV43" s="299"/>
      <c r="HVW43" s="299"/>
      <c r="HVX43" s="299"/>
      <c r="HVY43" s="299"/>
      <c r="HVZ43" s="299"/>
      <c r="HWA43" s="299"/>
      <c r="HWB43" s="299"/>
      <c r="HWC43" s="299"/>
      <c r="HWD43" s="299"/>
      <c r="HWE43" s="299"/>
      <c r="HWF43" s="299"/>
      <c r="HWG43" s="299"/>
      <c r="HWH43" s="299"/>
      <c r="HWI43" s="299"/>
      <c r="HWJ43" s="299"/>
      <c r="HWK43" s="299"/>
      <c r="HWL43" s="299"/>
      <c r="HWM43" s="299"/>
      <c r="HWN43" s="299"/>
      <c r="HWO43" s="299"/>
      <c r="HWP43" s="299"/>
      <c r="HWQ43" s="299"/>
      <c r="HWR43" s="299"/>
      <c r="HWS43" s="299"/>
      <c r="HWT43" s="299"/>
      <c r="HWU43" s="299"/>
      <c r="HWV43" s="299"/>
      <c r="HWW43" s="299"/>
      <c r="HWX43" s="299"/>
      <c r="HWY43" s="299"/>
      <c r="HWZ43" s="299"/>
      <c r="HXA43" s="299"/>
      <c r="HXB43" s="299"/>
      <c r="HXC43" s="299"/>
      <c r="HXD43" s="299"/>
      <c r="HXE43" s="299"/>
      <c r="HXF43" s="299"/>
      <c r="HXG43" s="299"/>
      <c r="HXH43" s="299"/>
      <c r="HXI43" s="299"/>
      <c r="HXJ43" s="299"/>
      <c r="HXK43" s="299"/>
      <c r="HXL43" s="299"/>
      <c r="HXM43" s="299"/>
      <c r="HXN43" s="299"/>
      <c r="HXO43" s="299"/>
      <c r="HXP43" s="299"/>
      <c r="HXQ43" s="299"/>
      <c r="HXR43" s="299"/>
      <c r="HXS43" s="299"/>
      <c r="HXT43" s="299"/>
      <c r="HXU43" s="299"/>
      <c r="HXV43" s="299"/>
      <c r="HXW43" s="299"/>
      <c r="HXX43" s="299"/>
      <c r="HXY43" s="299"/>
      <c r="HXZ43" s="299"/>
      <c r="HYA43" s="299"/>
      <c r="HYB43" s="299"/>
      <c r="HYC43" s="299"/>
      <c r="HYD43" s="299"/>
      <c r="HYE43" s="299"/>
      <c r="HYF43" s="299"/>
      <c r="HYG43" s="299"/>
      <c r="HYH43" s="299"/>
      <c r="HYI43" s="299"/>
      <c r="HYJ43" s="299"/>
      <c r="HYK43" s="299"/>
      <c r="HYL43" s="299"/>
      <c r="HYM43" s="299"/>
      <c r="HYN43" s="299"/>
      <c r="HYO43" s="299"/>
      <c r="HYP43" s="299"/>
      <c r="HYQ43" s="299"/>
      <c r="HYR43" s="299"/>
      <c r="HYS43" s="299"/>
      <c r="HYT43" s="299"/>
      <c r="HYU43" s="299"/>
      <c r="HYV43" s="299"/>
      <c r="HYW43" s="299"/>
      <c r="HYX43" s="299"/>
      <c r="HYY43" s="299"/>
      <c r="HYZ43" s="299"/>
      <c r="HZA43" s="299"/>
      <c r="HZB43" s="299"/>
      <c r="HZC43" s="299"/>
      <c r="HZD43" s="299"/>
      <c r="HZE43" s="299"/>
      <c r="HZF43" s="299"/>
      <c r="HZG43" s="299"/>
      <c r="HZH43" s="299"/>
      <c r="HZI43" s="299"/>
      <c r="HZJ43" s="299"/>
      <c r="HZK43" s="299"/>
      <c r="HZL43" s="299"/>
      <c r="HZM43" s="299"/>
      <c r="HZN43" s="299"/>
      <c r="HZO43" s="299"/>
      <c r="HZP43" s="299"/>
      <c r="HZQ43" s="299"/>
      <c r="HZR43" s="299"/>
      <c r="HZS43" s="299"/>
      <c r="HZT43" s="299"/>
      <c r="HZU43" s="299"/>
      <c r="HZV43" s="299"/>
      <c r="HZW43" s="299"/>
      <c r="HZX43" s="299"/>
      <c r="HZY43" s="299"/>
      <c r="HZZ43" s="299"/>
      <c r="IAA43" s="299"/>
      <c r="IAB43" s="299"/>
      <c r="IAC43" s="299"/>
      <c r="IAD43" s="299"/>
      <c r="IAE43" s="299"/>
      <c r="IAF43" s="299"/>
      <c r="IAG43" s="299"/>
      <c r="IAH43" s="299"/>
      <c r="IAI43" s="299"/>
      <c r="IAJ43" s="299"/>
      <c r="IAK43" s="299"/>
      <c r="IAL43" s="299"/>
      <c r="IAM43" s="299"/>
      <c r="IAN43" s="299"/>
      <c r="IAO43" s="299"/>
      <c r="IAP43" s="299"/>
      <c r="IAQ43" s="299"/>
      <c r="IAR43" s="299"/>
      <c r="IAS43" s="299"/>
      <c r="IAT43" s="299"/>
      <c r="IAU43" s="299"/>
      <c r="IAV43" s="299"/>
      <c r="IAW43" s="299"/>
      <c r="IAX43" s="299"/>
      <c r="IAY43" s="299"/>
      <c r="IAZ43" s="299"/>
      <c r="IBA43" s="299"/>
      <c r="IBB43" s="299"/>
      <c r="IBC43" s="299"/>
      <c r="IBD43" s="299"/>
      <c r="IBE43" s="299"/>
      <c r="IBF43" s="299"/>
      <c r="IBG43" s="299"/>
      <c r="IBH43" s="299"/>
      <c r="IBI43" s="299"/>
      <c r="IBJ43" s="299"/>
      <c r="IBK43" s="299"/>
      <c r="IBL43" s="299"/>
      <c r="IBM43" s="299"/>
      <c r="IBN43" s="299"/>
      <c r="IBO43" s="299"/>
      <c r="IBP43" s="299"/>
      <c r="IBQ43" s="299"/>
      <c r="IBR43" s="299"/>
      <c r="IBS43" s="299"/>
      <c r="IBT43" s="299"/>
      <c r="IBU43" s="299"/>
      <c r="IBV43" s="299"/>
      <c r="IBW43" s="299"/>
      <c r="IBX43" s="299"/>
      <c r="IBY43" s="299"/>
      <c r="IBZ43" s="299"/>
      <c r="ICA43" s="299"/>
      <c r="ICB43" s="299"/>
      <c r="ICC43" s="299"/>
      <c r="ICD43" s="299"/>
      <c r="ICE43" s="299"/>
      <c r="ICF43" s="299"/>
      <c r="ICG43" s="299"/>
      <c r="ICH43" s="299"/>
      <c r="ICI43" s="299"/>
      <c r="ICJ43" s="299"/>
      <c r="ICK43" s="299"/>
      <c r="ICL43" s="299"/>
      <c r="ICM43" s="299"/>
      <c r="ICN43" s="299"/>
      <c r="ICO43" s="299"/>
      <c r="ICP43" s="299"/>
      <c r="ICQ43" s="299"/>
      <c r="ICR43" s="299"/>
      <c r="ICS43" s="299"/>
      <c r="ICT43" s="299"/>
      <c r="ICU43" s="299"/>
      <c r="ICV43" s="299"/>
      <c r="ICW43" s="299"/>
      <c r="ICX43" s="299"/>
      <c r="ICY43" s="299"/>
      <c r="ICZ43" s="299"/>
      <c r="IDA43" s="299"/>
      <c r="IDB43" s="299"/>
      <c r="IDC43" s="299"/>
      <c r="IDD43" s="299"/>
      <c r="IDE43" s="299"/>
      <c r="IDF43" s="299"/>
      <c r="IDG43" s="299"/>
      <c r="IDH43" s="299"/>
      <c r="IDI43" s="299"/>
      <c r="IDJ43" s="299"/>
      <c r="IDK43" s="299"/>
      <c r="IDL43" s="299"/>
      <c r="IDM43" s="299"/>
      <c r="IDN43" s="299"/>
      <c r="IDO43" s="299"/>
      <c r="IDP43" s="299"/>
      <c r="IDQ43" s="299"/>
      <c r="IDR43" s="299"/>
      <c r="IDS43" s="299"/>
      <c r="IDT43" s="299"/>
      <c r="IDU43" s="299"/>
      <c r="IDV43" s="299"/>
      <c r="IDW43" s="299"/>
      <c r="IDX43" s="299"/>
      <c r="IDY43" s="299"/>
      <c r="IDZ43" s="299"/>
      <c r="IEA43" s="299"/>
      <c r="IEB43" s="299"/>
      <c r="IEC43" s="299"/>
      <c r="IED43" s="299"/>
      <c r="IEE43" s="299"/>
      <c r="IEF43" s="299"/>
      <c r="IEG43" s="299"/>
      <c r="IEH43" s="299"/>
      <c r="IEI43" s="299"/>
      <c r="IEJ43" s="299"/>
      <c r="IEK43" s="299"/>
      <c r="IEL43" s="299"/>
      <c r="IEM43" s="299"/>
      <c r="IEN43" s="299"/>
      <c r="IEO43" s="299"/>
      <c r="IEP43" s="299"/>
      <c r="IEQ43" s="299"/>
      <c r="IER43" s="299"/>
      <c r="IES43" s="299"/>
      <c r="IET43" s="299"/>
      <c r="IEU43" s="299"/>
      <c r="IEV43" s="299"/>
      <c r="IEW43" s="299"/>
      <c r="IEX43" s="299"/>
      <c r="IEY43" s="299"/>
      <c r="IEZ43" s="299"/>
      <c r="IFA43" s="299"/>
      <c r="IFB43" s="299"/>
      <c r="IFC43" s="299"/>
      <c r="IFD43" s="299"/>
      <c r="IFE43" s="299"/>
      <c r="IFF43" s="299"/>
      <c r="IFG43" s="299"/>
      <c r="IFH43" s="299"/>
      <c r="IFI43" s="299"/>
      <c r="IFJ43" s="299"/>
      <c r="IFK43" s="299"/>
      <c r="IFL43" s="299"/>
      <c r="IFM43" s="299"/>
      <c r="IFN43" s="299"/>
      <c r="IFO43" s="299"/>
      <c r="IFP43" s="299"/>
      <c r="IFQ43" s="299"/>
      <c r="IFR43" s="299"/>
      <c r="IFS43" s="299"/>
      <c r="IFT43" s="299"/>
      <c r="IFU43" s="299"/>
      <c r="IFV43" s="299"/>
      <c r="IFW43" s="299"/>
      <c r="IFX43" s="299"/>
      <c r="IFY43" s="299"/>
      <c r="IFZ43" s="299"/>
      <c r="IGA43" s="299"/>
      <c r="IGB43" s="299"/>
      <c r="IGC43" s="299"/>
      <c r="IGD43" s="299"/>
      <c r="IGE43" s="299"/>
      <c r="IGF43" s="299"/>
      <c r="IGG43" s="299"/>
      <c r="IGH43" s="299"/>
      <c r="IGI43" s="299"/>
      <c r="IGJ43" s="299"/>
      <c r="IGK43" s="299"/>
      <c r="IGL43" s="299"/>
      <c r="IGM43" s="299"/>
      <c r="IGN43" s="299"/>
      <c r="IGO43" s="299"/>
      <c r="IGP43" s="299"/>
      <c r="IGQ43" s="299"/>
      <c r="IGR43" s="299"/>
      <c r="IGS43" s="299"/>
      <c r="IGT43" s="299"/>
      <c r="IGU43" s="299"/>
      <c r="IGV43" s="299"/>
      <c r="IGW43" s="299"/>
      <c r="IGX43" s="299"/>
      <c r="IGY43" s="299"/>
      <c r="IGZ43" s="299"/>
      <c r="IHA43" s="299"/>
      <c r="IHB43" s="299"/>
      <c r="IHC43" s="299"/>
      <c r="IHD43" s="299"/>
      <c r="IHE43" s="299"/>
      <c r="IHF43" s="299"/>
      <c r="IHG43" s="299"/>
      <c r="IHH43" s="299"/>
      <c r="IHI43" s="299"/>
      <c r="IHJ43" s="299"/>
      <c r="IHK43" s="299"/>
      <c r="IHL43" s="299"/>
      <c r="IHM43" s="299"/>
      <c r="IHN43" s="299"/>
      <c r="IHO43" s="299"/>
      <c r="IHP43" s="299"/>
      <c r="IHQ43" s="299"/>
      <c r="IHR43" s="299"/>
      <c r="IHS43" s="299"/>
      <c r="IHT43" s="299"/>
      <c r="IHU43" s="299"/>
      <c r="IHV43" s="299"/>
      <c r="IHW43" s="299"/>
      <c r="IHX43" s="299"/>
      <c r="IHY43" s="299"/>
      <c r="IHZ43" s="299"/>
      <c r="IIA43" s="299"/>
      <c r="IIB43" s="299"/>
      <c r="IIC43" s="299"/>
      <c r="IID43" s="299"/>
      <c r="IIE43" s="299"/>
      <c r="IIF43" s="299"/>
      <c r="IIG43" s="299"/>
      <c r="IIH43" s="299"/>
      <c r="III43" s="299"/>
      <c r="IIJ43" s="299"/>
      <c r="IIK43" s="299"/>
      <c r="IIL43" s="299"/>
      <c r="IIM43" s="299"/>
      <c r="IIN43" s="299"/>
      <c r="IIO43" s="299"/>
      <c r="IIP43" s="299"/>
      <c r="IIQ43" s="299"/>
      <c r="IIR43" s="299"/>
      <c r="IIS43" s="299"/>
      <c r="IIT43" s="299"/>
      <c r="IIU43" s="299"/>
      <c r="IIV43" s="299"/>
      <c r="IIW43" s="299"/>
      <c r="IIX43" s="299"/>
      <c r="IIY43" s="299"/>
      <c r="IIZ43" s="299"/>
      <c r="IJA43" s="299"/>
      <c r="IJB43" s="299"/>
      <c r="IJC43" s="299"/>
      <c r="IJD43" s="299"/>
      <c r="IJE43" s="299"/>
      <c r="IJF43" s="299"/>
      <c r="IJG43" s="299"/>
      <c r="IJH43" s="299"/>
      <c r="IJI43" s="299"/>
      <c r="IJJ43" s="299"/>
      <c r="IJK43" s="299"/>
      <c r="IJL43" s="299"/>
      <c r="IJM43" s="299"/>
      <c r="IJN43" s="299"/>
      <c r="IJO43" s="299"/>
      <c r="IJP43" s="299"/>
      <c r="IJQ43" s="299"/>
      <c r="IJR43" s="299"/>
      <c r="IJS43" s="299"/>
      <c r="IJT43" s="299"/>
      <c r="IJU43" s="299"/>
      <c r="IJV43" s="299"/>
      <c r="IJW43" s="299"/>
      <c r="IJX43" s="299"/>
      <c r="IJY43" s="299"/>
      <c r="IJZ43" s="299"/>
      <c r="IKA43" s="299"/>
      <c r="IKB43" s="299"/>
      <c r="IKC43" s="299"/>
      <c r="IKD43" s="299"/>
      <c r="IKE43" s="299"/>
      <c r="IKF43" s="299"/>
      <c r="IKG43" s="299"/>
      <c r="IKH43" s="299"/>
      <c r="IKI43" s="299"/>
      <c r="IKJ43" s="299"/>
      <c r="IKK43" s="299"/>
      <c r="IKL43" s="299"/>
      <c r="IKM43" s="299"/>
      <c r="IKN43" s="299"/>
      <c r="IKO43" s="299"/>
      <c r="IKP43" s="299"/>
      <c r="IKQ43" s="299"/>
      <c r="IKR43" s="299"/>
      <c r="IKS43" s="299"/>
      <c r="IKT43" s="299"/>
      <c r="IKU43" s="299"/>
      <c r="IKV43" s="299"/>
      <c r="IKW43" s="299"/>
      <c r="IKX43" s="299"/>
      <c r="IKY43" s="299"/>
      <c r="IKZ43" s="299"/>
      <c r="ILA43" s="299"/>
      <c r="ILB43" s="299"/>
      <c r="ILC43" s="299"/>
      <c r="ILD43" s="299"/>
      <c r="ILE43" s="299"/>
      <c r="ILF43" s="299"/>
      <c r="ILG43" s="299"/>
      <c r="ILH43" s="299"/>
      <c r="ILI43" s="299"/>
      <c r="ILJ43" s="299"/>
      <c r="ILK43" s="299"/>
      <c r="ILL43" s="299"/>
      <c r="ILM43" s="299"/>
      <c r="ILN43" s="299"/>
      <c r="ILO43" s="299"/>
      <c r="ILP43" s="299"/>
      <c r="ILQ43" s="299"/>
      <c r="ILR43" s="299"/>
      <c r="ILS43" s="299"/>
      <c r="ILT43" s="299"/>
      <c r="ILU43" s="299"/>
      <c r="ILV43" s="299"/>
      <c r="ILW43" s="299"/>
      <c r="ILX43" s="299"/>
      <c r="ILY43" s="299"/>
      <c r="ILZ43" s="299"/>
      <c r="IMA43" s="299"/>
      <c r="IMB43" s="299"/>
      <c r="IMC43" s="299"/>
      <c r="IMD43" s="299"/>
      <c r="IME43" s="299"/>
      <c r="IMF43" s="299"/>
      <c r="IMG43" s="299"/>
      <c r="IMH43" s="299"/>
      <c r="IMI43" s="299"/>
      <c r="IMJ43" s="299"/>
      <c r="IMK43" s="299"/>
      <c r="IML43" s="299"/>
      <c r="IMM43" s="299"/>
      <c r="IMN43" s="299"/>
      <c r="IMO43" s="299"/>
      <c r="IMP43" s="299"/>
      <c r="IMQ43" s="299"/>
      <c r="IMR43" s="299"/>
      <c r="IMS43" s="299"/>
      <c r="IMT43" s="299"/>
      <c r="IMU43" s="299"/>
      <c r="IMV43" s="299"/>
      <c r="IMW43" s="299"/>
      <c r="IMX43" s="299"/>
      <c r="IMY43" s="299"/>
      <c r="IMZ43" s="299"/>
      <c r="INA43" s="299"/>
      <c r="INB43" s="299"/>
      <c r="INC43" s="299"/>
      <c r="IND43" s="299"/>
      <c r="INE43" s="299"/>
      <c r="INF43" s="299"/>
      <c r="ING43" s="299"/>
      <c r="INH43" s="299"/>
      <c r="INI43" s="299"/>
      <c r="INJ43" s="299"/>
      <c r="INK43" s="299"/>
      <c r="INL43" s="299"/>
      <c r="INM43" s="299"/>
      <c r="INN43" s="299"/>
      <c r="INO43" s="299"/>
      <c r="INP43" s="299"/>
      <c r="INQ43" s="299"/>
      <c r="INR43" s="299"/>
      <c r="INS43" s="299"/>
      <c r="INT43" s="299"/>
      <c r="INU43" s="299"/>
      <c r="INV43" s="299"/>
      <c r="INW43" s="299"/>
      <c r="INX43" s="299"/>
      <c r="INY43" s="299"/>
      <c r="INZ43" s="299"/>
      <c r="IOA43" s="299"/>
      <c r="IOB43" s="299"/>
      <c r="IOC43" s="299"/>
      <c r="IOD43" s="299"/>
      <c r="IOE43" s="299"/>
      <c r="IOF43" s="299"/>
      <c r="IOG43" s="299"/>
      <c r="IOH43" s="299"/>
      <c r="IOI43" s="299"/>
      <c r="IOJ43" s="299"/>
      <c r="IOK43" s="299"/>
      <c r="IOL43" s="299"/>
      <c r="IOM43" s="299"/>
      <c r="ION43" s="299"/>
      <c r="IOO43" s="299"/>
      <c r="IOP43" s="299"/>
      <c r="IOQ43" s="299"/>
      <c r="IOR43" s="299"/>
      <c r="IOS43" s="299"/>
      <c r="IOT43" s="299"/>
      <c r="IOU43" s="299"/>
      <c r="IOV43" s="299"/>
      <c r="IOW43" s="299"/>
      <c r="IOX43" s="299"/>
      <c r="IOY43" s="299"/>
      <c r="IOZ43" s="299"/>
      <c r="IPA43" s="299"/>
      <c r="IPB43" s="299"/>
      <c r="IPC43" s="299"/>
      <c r="IPD43" s="299"/>
      <c r="IPE43" s="299"/>
      <c r="IPF43" s="299"/>
      <c r="IPG43" s="299"/>
      <c r="IPH43" s="299"/>
      <c r="IPI43" s="299"/>
      <c r="IPJ43" s="299"/>
      <c r="IPK43" s="299"/>
      <c r="IPL43" s="299"/>
      <c r="IPM43" s="299"/>
      <c r="IPN43" s="299"/>
      <c r="IPO43" s="299"/>
      <c r="IPP43" s="299"/>
      <c r="IPQ43" s="299"/>
      <c r="IPR43" s="299"/>
      <c r="IPS43" s="299"/>
      <c r="IPT43" s="299"/>
      <c r="IPU43" s="299"/>
      <c r="IPV43" s="299"/>
      <c r="IPW43" s="299"/>
      <c r="IPX43" s="299"/>
      <c r="IPY43" s="299"/>
      <c r="IPZ43" s="299"/>
      <c r="IQA43" s="299"/>
      <c r="IQB43" s="299"/>
      <c r="IQC43" s="299"/>
      <c r="IQD43" s="299"/>
      <c r="IQE43" s="299"/>
      <c r="IQF43" s="299"/>
      <c r="IQG43" s="299"/>
      <c r="IQH43" s="299"/>
      <c r="IQI43" s="299"/>
      <c r="IQJ43" s="299"/>
      <c r="IQK43" s="299"/>
      <c r="IQL43" s="299"/>
      <c r="IQM43" s="299"/>
      <c r="IQN43" s="299"/>
      <c r="IQO43" s="299"/>
      <c r="IQP43" s="299"/>
      <c r="IQQ43" s="299"/>
      <c r="IQR43" s="299"/>
      <c r="IQS43" s="299"/>
      <c r="IQT43" s="299"/>
      <c r="IQU43" s="299"/>
      <c r="IQV43" s="299"/>
      <c r="IQW43" s="299"/>
      <c r="IQX43" s="299"/>
      <c r="IQY43" s="299"/>
      <c r="IQZ43" s="299"/>
      <c r="IRA43" s="299"/>
      <c r="IRB43" s="299"/>
      <c r="IRC43" s="299"/>
      <c r="IRD43" s="299"/>
      <c r="IRE43" s="299"/>
      <c r="IRF43" s="299"/>
      <c r="IRG43" s="299"/>
      <c r="IRH43" s="299"/>
      <c r="IRI43" s="299"/>
      <c r="IRJ43" s="299"/>
      <c r="IRK43" s="299"/>
      <c r="IRL43" s="299"/>
      <c r="IRM43" s="299"/>
      <c r="IRN43" s="299"/>
      <c r="IRO43" s="299"/>
      <c r="IRP43" s="299"/>
      <c r="IRQ43" s="299"/>
      <c r="IRR43" s="299"/>
      <c r="IRS43" s="299"/>
      <c r="IRT43" s="299"/>
      <c r="IRU43" s="299"/>
      <c r="IRV43" s="299"/>
      <c r="IRW43" s="299"/>
      <c r="IRX43" s="299"/>
      <c r="IRY43" s="299"/>
      <c r="IRZ43" s="299"/>
      <c r="ISA43" s="299"/>
      <c r="ISB43" s="299"/>
      <c r="ISC43" s="299"/>
      <c r="ISD43" s="299"/>
      <c r="ISE43" s="299"/>
      <c r="ISF43" s="299"/>
      <c r="ISG43" s="299"/>
      <c r="ISH43" s="299"/>
      <c r="ISI43" s="299"/>
      <c r="ISJ43" s="299"/>
      <c r="ISK43" s="299"/>
      <c r="ISL43" s="299"/>
      <c r="ISM43" s="299"/>
      <c r="ISN43" s="299"/>
      <c r="ISO43" s="299"/>
      <c r="ISP43" s="299"/>
      <c r="ISQ43" s="299"/>
      <c r="ISR43" s="299"/>
      <c r="ISS43" s="299"/>
      <c r="IST43" s="299"/>
      <c r="ISU43" s="299"/>
      <c r="ISV43" s="299"/>
      <c r="ISW43" s="299"/>
      <c r="ISX43" s="299"/>
      <c r="ISY43" s="299"/>
      <c r="ISZ43" s="299"/>
      <c r="ITA43" s="299"/>
      <c r="ITB43" s="299"/>
      <c r="ITC43" s="299"/>
      <c r="ITD43" s="299"/>
      <c r="ITE43" s="299"/>
      <c r="ITF43" s="299"/>
      <c r="ITG43" s="299"/>
      <c r="ITH43" s="299"/>
      <c r="ITI43" s="299"/>
      <c r="ITJ43" s="299"/>
      <c r="ITK43" s="299"/>
      <c r="ITL43" s="299"/>
      <c r="ITM43" s="299"/>
      <c r="ITN43" s="299"/>
      <c r="ITO43" s="299"/>
      <c r="ITP43" s="299"/>
      <c r="ITQ43" s="299"/>
      <c r="ITR43" s="299"/>
      <c r="ITS43" s="299"/>
      <c r="ITT43" s="299"/>
      <c r="ITU43" s="299"/>
      <c r="ITV43" s="299"/>
      <c r="ITW43" s="299"/>
      <c r="ITX43" s="299"/>
      <c r="ITY43" s="299"/>
      <c r="ITZ43" s="299"/>
      <c r="IUA43" s="299"/>
      <c r="IUB43" s="299"/>
      <c r="IUC43" s="299"/>
      <c r="IUD43" s="299"/>
      <c r="IUE43" s="299"/>
      <c r="IUF43" s="299"/>
      <c r="IUG43" s="299"/>
      <c r="IUH43" s="299"/>
      <c r="IUI43" s="299"/>
      <c r="IUJ43" s="299"/>
      <c r="IUK43" s="299"/>
      <c r="IUL43" s="299"/>
      <c r="IUM43" s="299"/>
      <c r="IUN43" s="299"/>
      <c r="IUO43" s="299"/>
      <c r="IUP43" s="299"/>
      <c r="IUQ43" s="299"/>
      <c r="IUR43" s="299"/>
      <c r="IUS43" s="299"/>
      <c r="IUT43" s="299"/>
      <c r="IUU43" s="299"/>
      <c r="IUV43" s="299"/>
      <c r="IUW43" s="299"/>
      <c r="IUX43" s="299"/>
      <c r="IUY43" s="299"/>
      <c r="IUZ43" s="299"/>
      <c r="IVA43" s="299"/>
      <c r="IVB43" s="299"/>
      <c r="IVC43" s="299"/>
      <c r="IVD43" s="299"/>
      <c r="IVE43" s="299"/>
      <c r="IVF43" s="299"/>
      <c r="IVG43" s="299"/>
      <c r="IVH43" s="299"/>
      <c r="IVI43" s="299"/>
      <c r="IVJ43" s="299"/>
      <c r="IVK43" s="299"/>
      <c r="IVL43" s="299"/>
      <c r="IVM43" s="299"/>
      <c r="IVN43" s="299"/>
      <c r="IVO43" s="299"/>
      <c r="IVP43" s="299"/>
      <c r="IVQ43" s="299"/>
      <c r="IVR43" s="299"/>
      <c r="IVS43" s="299"/>
      <c r="IVT43" s="299"/>
      <c r="IVU43" s="299"/>
      <c r="IVV43" s="299"/>
      <c r="IVW43" s="299"/>
      <c r="IVX43" s="299"/>
      <c r="IVY43" s="299"/>
      <c r="IVZ43" s="299"/>
      <c r="IWA43" s="299"/>
      <c r="IWB43" s="299"/>
      <c r="IWC43" s="299"/>
      <c r="IWD43" s="299"/>
      <c r="IWE43" s="299"/>
      <c r="IWF43" s="299"/>
      <c r="IWG43" s="299"/>
      <c r="IWH43" s="299"/>
      <c r="IWI43" s="299"/>
      <c r="IWJ43" s="299"/>
      <c r="IWK43" s="299"/>
      <c r="IWL43" s="299"/>
      <c r="IWM43" s="299"/>
      <c r="IWN43" s="299"/>
      <c r="IWO43" s="299"/>
      <c r="IWP43" s="299"/>
      <c r="IWQ43" s="299"/>
      <c r="IWR43" s="299"/>
      <c r="IWS43" s="299"/>
      <c r="IWT43" s="299"/>
      <c r="IWU43" s="299"/>
      <c r="IWV43" s="299"/>
      <c r="IWW43" s="299"/>
      <c r="IWX43" s="299"/>
      <c r="IWY43" s="299"/>
      <c r="IWZ43" s="299"/>
      <c r="IXA43" s="299"/>
      <c r="IXB43" s="299"/>
      <c r="IXC43" s="299"/>
      <c r="IXD43" s="299"/>
      <c r="IXE43" s="299"/>
      <c r="IXF43" s="299"/>
      <c r="IXG43" s="299"/>
      <c r="IXH43" s="299"/>
      <c r="IXI43" s="299"/>
      <c r="IXJ43" s="299"/>
      <c r="IXK43" s="299"/>
      <c r="IXL43" s="299"/>
      <c r="IXM43" s="299"/>
      <c r="IXN43" s="299"/>
      <c r="IXO43" s="299"/>
      <c r="IXP43" s="299"/>
      <c r="IXQ43" s="299"/>
      <c r="IXR43" s="299"/>
      <c r="IXS43" s="299"/>
      <c r="IXT43" s="299"/>
      <c r="IXU43" s="299"/>
      <c r="IXV43" s="299"/>
      <c r="IXW43" s="299"/>
      <c r="IXX43" s="299"/>
      <c r="IXY43" s="299"/>
      <c r="IXZ43" s="299"/>
      <c r="IYA43" s="299"/>
      <c r="IYB43" s="299"/>
      <c r="IYC43" s="299"/>
      <c r="IYD43" s="299"/>
      <c r="IYE43" s="299"/>
      <c r="IYF43" s="299"/>
      <c r="IYG43" s="299"/>
      <c r="IYH43" s="299"/>
      <c r="IYI43" s="299"/>
      <c r="IYJ43" s="299"/>
      <c r="IYK43" s="299"/>
      <c r="IYL43" s="299"/>
      <c r="IYM43" s="299"/>
      <c r="IYN43" s="299"/>
      <c r="IYO43" s="299"/>
      <c r="IYP43" s="299"/>
      <c r="IYQ43" s="299"/>
      <c r="IYR43" s="299"/>
      <c r="IYS43" s="299"/>
      <c r="IYT43" s="299"/>
      <c r="IYU43" s="299"/>
      <c r="IYV43" s="299"/>
      <c r="IYW43" s="299"/>
      <c r="IYX43" s="299"/>
      <c r="IYY43" s="299"/>
      <c r="IYZ43" s="299"/>
      <c r="IZA43" s="299"/>
      <c r="IZB43" s="299"/>
      <c r="IZC43" s="299"/>
      <c r="IZD43" s="299"/>
      <c r="IZE43" s="299"/>
      <c r="IZF43" s="299"/>
      <c r="IZG43" s="299"/>
      <c r="IZH43" s="299"/>
      <c r="IZI43" s="299"/>
      <c r="IZJ43" s="299"/>
      <c r="IZK43" s="299"/>
      <c r="IZL43" s="299"/>
      <c r="IZM43" s="299"/>
      <c r="IZN43" s="299"/>
      <c r="IZO43" s="299"/>
      <c r="IZP43" s="299"/>
      <c r="IZQ43" s="299"/>
      <c r="IZR43" s="299"/>
      <c r="IZS43" s="299"/>
      <c r="IZT43" s="299"/>
      <c r="IZU43" s="299"/>
      <c r="IZV43" s="299"/>
      <c r="IZW43" s="299"/>
      <c r="IZX43" s="299"/>
      <c r="IZY43" s="299"/>
      <c r="IZZ43" s="299"/>
      <c r="JAA43" s="299"/>
      <c r="JAB43" s="299"/>
      <c r="JAC43" s="299"/>
      <c r="JAD43" s="299"/>
      <c r="JAE43" s="299"/>
      <c r="JAF43" s="299"/>
      <c r="JAG43" s="299"/>
      <c r="JAH43" s="299"/>
      <c r="JAI43" s="299"/>
      <c r="JAJ43" s="299"/>
      <c r="JAK43" s="299"/>
      <c r="JAL43" s="299"/>
      <c r="JAM43" s="299"/>
      <c r="JAN43" s="299"/>
      <c r="JAO43" s="299"/>
      <c r="JAP43" s="299"/>
      <c r="JAQ43" s="299"/>
      <c r="JAR43" s="299"/>
      <c r="JAS43" s="299"/>
      <c r="JAT43" s="299"/>
      <c r="JAU43" s="299"/>
      <c r="JAV43" s="299"/>
      <c r="JAW43" s="299"/>
      <c r="JAX43" s="299"/>
      <c r="JAY43" s="299"/>
      <c r="JAZ43" s="299"/>
      <c r="JBA43" s="299"/>
      <c r="JBB43" s="299"/>
      <c r="JBC43" s="299"/>
      <c r="JBD43" s="299"/>
      <c r="JBE43" s="299"/>
      <c r="JBF43" s="299"/>
      <c r="JBG43" s="299"/>
      <c r="JBH43" s="299"/>
      <c r="JBI43" s="299"/>
      <c r="JBJ43" s="299"/>
      <c r="JBK43" s="299"/>
      <c r="JBL43" s="299"/>
      <c r="JBM43" s="299"/>
      <c r="JBN43" s="299"/>
      <c r="JBO43" s="299"/>
      <c r="JBP43" s="299"/>
      <c r="JBQ43" s="299"/>
      <c r="JBR43" s="299"/>
      <c r="JBS43" s="299"/>
      <c r="JBT43" s="299"/>
      <c r="JBU43" s="299"/>
      <c r="JBV43" s="299"/>
      <c r="JBW43" s="299"/>
      <c r="JBX43" s="299"/>
      <c r="JBY43" s="299"/>
      <c r="JBZ43" s="299"/>
      <c r="JCA43" s="299"/>
      <c r="JCB43" s="299"/>
      <c r="JCC43" s="299"/>
      <c r="JCD43" s="299"/>
      <c r="JCE43" s="299"/>
      <c r="JCF43" s="299"/>
      <c r="JCG43" s="299"/>
      <c r="JCH43" s="299"/>
      <c r="JCI43" s="299"/>
      <c r="JCJ43" s="299"/>
      <c r="JCK43" s="299"/>
      <c r="JCL43" s="299"/>
      <c r="JCM43" s="299"/>
      <c r="JCN43" s="299"/>
      <c r="JCO43" s="299"/>
      <c r="JCP43" s="299"/>
      <c r="JCQ43" s="299"/>
      <c r="JCR43" s="299"/>
      <c r="JCS43" s="299"/>
      <c r="JCT43" s="299"/>
      <c r="JCU43" s="299"/>
      <c r="JCV43" s="299"/>
      <c r="JCW43" s="299"/>
      <c r="JCX43" s="299"/>
      <c r="JCY43" s="299"/>
      <c r="JCZ43" s="299"/>
      <c r="JDA43" s="299"/>
      <c r="JDB43" s="299"/>
      <c r="JDC43" s="299"/>
      <c r="JDD43" s="299"/>
      <c r="JDE43" s="299"/>
      <c r="JDF43" s="299"/>
      <c r="JDG43" s="299"/>
      <c r="JDH43" s="299"/>
      <c r="JDI43" s="299"/>
      <c r="JDJ43" s="299"/>
      <c r="JDK43" s="299"/>
      <c r="JDL43" s="299"/>
      <c r="JDM43" s="299"/>
      <c r="JDN43" s="299"/>
      <c r="JDO43" s="299"/>
      <c r="JDP43" s="299"/>
      <c r="JDQ43" s="299"/>
      <c r="JDR43" s="299"/>
      <c r="JDS43" s="299"/>
      <c r="JDT43" s="299"/>
      <c r="JDU43" s="299"/>
      <c r="JDV43" s="299"/>
      <c r="JDW43" s="299"/>
      <c r="JDX43" s="299"/>
      <c r="JDY43" s="299"/>
      <c r="JDZ43" s="299"/>
      <c r="JEA43" s="299"/>
      <c r="JEB43" s="299"/>
      <c r="JEC43" s="299"/>
      <c r="JED43" s="299"/>
      <c r="JEE43" s="299"/>
      <c r="JEF43" s="299"/>
      <c r="JEG43" s="299"/>
      <c r="JEH43" s="299"/>
      <c r="JEI43" s="299"/>
      <c r="JEJ43" s="299"/>
      <c r="JEK43" s="299"/>
      <c r="JEL43" s="299"/>
      <c r="JEM43" s="299"/>
      <c r="JEN43" s="299"/>
      <c r="JEO43" s="299"/>
      <c r="JEP43" s="299"/>
      <c r="JEQ43" s="299"/>
      <c r="JER43" s="299"/>
      <c r="JES43" s="299"/>
      <c r="JET43" s="299"/>
      <c r="JEU43" s="299"/>
      <c r="JEV43" s="299"/>
      <c r="JEW43" s="299"/>
      <c r="JEX43" s="299"/>
      <c r="JEY43" s="299"/>
      <c r="JEZ43" s="299"/>
      <c r="JFA43" s="299"/>
      <c r="JFB43" s="299"/>
      <c r="JFC43" s="299"/>
      <c r="JFD43" s="299"/>
      <c r="JFE43" s="299"/>
      <c r="JFF43" s="299"/>
      <c r="JFG43" s="299"/>
      <c r="JFH43" s="299"/>
      <c r="JFI43" s="299"/>
      <c r="JFJ43" s="299"/>
      <c r="JFK43" s="299"/>
      <c r="JFL43" s="299"/>
      <c r="JFM43" s="299"/>
      <c r="JFN43" s="299"/>
      <c r="JFO43" s="299"/>
      <c r="JFP43" s="299"/>
      <c r="JFQ43" s="299"/>
      <c r="JFR43" s="299"/>
      <c r="JFS43" s="299"/>
      <c r="JFT43" s="299"/>
      <c r="JFU43" s="299"/>
      <c r="JFV43" s="299"/>
      <c r="JFW43" s="299"/>
      <c r="JFX43" s="299"/>
      <c r="JFY43" s="299"/>
      <c r="JFZ43" s="299"/>
      <c r="JGA43" s="299"/>
      <c r="JGB43" s="299"/>
      <c r="JGC43" s="299"/>
      <c r="JGD43" s="299"/>
      <c r="JGE43" s="299"/>
      <c r="JGF43" s="299"/>
      <c r="JGG43" s="299"/>
      <c r="JGH43" s="299"/>
      <c r="JGI43" s="299"/>
      <c r="JGJ43" s="299"/>
      <c r="JGK43" s="299"/>
      <c r="JGL43" s="299"/>
      <c r="JGM43" s="299"/>
      <c r="JGN43" s="299"/>
      <c r="JGO43" s="299"/>
      <c r="JGP43" s="299"/>
      <c r="JGQ43" s="299"/>
      <c r="JGR43" s="299"/>
      <c r="JGS43" s="299"/>
      <c r="JGT43" s="299"/>
      <c r="JGU43" s="299"/>
      <c r="JGV43" s="299"/>
      <c r="JGW43" s="299"/>
      <c r="JGX43" s="299"/>
      <c r="JGY43" s="299"/>
      <c r="JGZ43" s="299"/>
      <c r="JHA43" s="299"/>
      <c r="JHB43" s="299"/>
      <c r="JHC43" s="299"/>
      <c r="JHD43" s="299"/>
      <c r="JHE43" s="299"/>
      <c r="JHF43" s="299"/>
      <c r="JHG43" s="299"/>
      <c r="JHH43" s="299"/>
      <c r="JHI43" s="299"/>
      <c r="JHJ43" s="299"/>
      <c r="JHK43" s="299"/>
      <c r="JHL43" s="299"/>
      <c r="JHM43" s="299"/>
      <c r="JHN43" s="299"/>
      <c r="JHO43" s="299"/>
      <c r="JHP43" s="299"/>
      <c r="JHQ43" s="299"/>
      <c r="JHR43" s="299"/>
      <c r="JHS43" s="299"/>
      <c r="JHT43" s="299"/>
      <c r="JHU43" s="299"/>
      <c r="JHV43" s="299"/>
      <c r="JHW43" s="299"/>
      <c r="JHX43" s="299"/>
      <c r="JHY43" s="299"/>
      <c r="JHZ43" s="299"/>
      <c r="JIA43" s="299"/>
      <c r="JIB43" s="299"/>
      <c r="JIC43" s="299"/>
      <c r="JID43" s="299"/>
      <c r="JIE43" s="299"/>
      <c r="JIF43" s="299"/>
      <c r="JIG43" s="299"/>
      <c r="JIH43" s="299"/>
      <c r="JII43" s="299"/>
      <c r="JIJ43" s="299"/>
      <c r="JIK43" s="299"/>
      <c r="JIL43" s="299"/>
      <c r="JIM43" s="299"/>
      <c r="JIN43" s="299"/>
      <c r="JIO43" s="299"/>
      <c r="JIP43" s="299"/>
      <c r="JIQ43" s="299"/>
      <c r="JIR43" s="299"/>
      <c r="JIS43" s="299"/>
      <c r="JIT43" s="299"/>
      <c r="JIU43" s="299"/>
      <c r="JIV43" s="299"/>
      <c r="JIW43" s="299"/>
      <c r="JIX43" s="299"/>
      <c r="JIY43" s="299"/>
      <c r="JIZ43" s="299"/>
      <c r="JJA43" s="299"/>
      <c r="JJB43" s="299"/>
      <c r="JJC43" s="299"/>
      <c r="JJD43" s="299"/>
      <c r="JJE43" s="299"/>
      <c r="JJF43" s="299"/>
      <c r="JJG43" s="299"/>
      <c r="JJH43" s="299"/>
      <c r="JJI43" s="299"/>
      <c r="JJJ43" s="299"/>
      <c r="JJK43" s="299"/>
      <c r="JJL43" s="299"/>
      <c r="JJM43" s="299"/>
      <c r="JJN43" s="299"/>
      <c r="JJO43" s="299"/>
      <c r="JJP43" s="299"/>
      <c r="JJQ43" s="299"/>
      <c r="JJR43" s="299"/>
      <c r="JJS43" s="299"/>
      <c r="JJT43" s="299"/>
      <c r="JJU43" s="299"/>
      <c r="JJV43" s="299"/>
      <c r="JJW43" s="299"/>
      <c r="JJX43" s="299"/>
      <c r="JJY43" s="299"/>
      <c r="JJZ43" s="299"/>
      <c r="JKA43" s="299"/>
      <c r="JKB43" s="299"/>
      <c r="JKC43" s="299"/>
      <c r="JKD43" s="299"/>
      <c r="JKE43" s="299"/>
      <c r="JKF43" s="299"/>
      <c r="JKG43" s="299"/>
      <c r="JKH43" s="299"/>
      <c r="JKI43" s="299"/>
      <c r="JKJ43" s="299"/>
      <c r="JKK43" s="299"/>
      <c r="JKL43" s="299"/>
      <c r="JKM43" s="299"/>
      <c r="JKN43" s="299"/>
      <c r="JKO43" s="299"/>
      <c r="JKP43" s="299"/>
      <c r="JKQ43" s="299"/>
      <c r="JKR43" s="299"/>
      <c r="JKS43" s="299"/>
      <c r="JKT43" s="299"/>
      <c r="JKU43" s="299"/>
      <c r="JKV43" s="299"/>
      <c r="JKW43" s="299"/>
      <c r="JKX43" s="299"/>
      <c r="JKY43" s="299"/>
      <c r="JKZ43" s="299"/>
      <c r="JLA43" s="299"/>
      <c r="JLB43" s="299"/>
      <c r="JLC43" s="299"/>
      <c r="JLD43" s="299"/>
      <c r="JLE43" s="299"/>
      <c r="JLF43" s="299"/>
      <c r="JLG43" s="299"/>
      <c r="JLH43" s="299"/>
      <c r="JLI43" s="299"/>
      <c r="JLJ43" s="299"/>
      <c r="JLK43" s="299"/>
      <c r="JLL43" s="299"/>
      <c r="JLM43" s="299"/>
      <c r="JLN43" s="299"/>
      <c r="JLO43" s="299"/>
      <c r="JLP43" s="299"/>
      <c r="JLQ43" s="299"/>
      <c r="JLR43" s="299"/>
      <c r="JLS43" s="299"/>
      <c r="JLT43" s="299"/>
      <c r="JLU43" s="299"/>
      <c r="JLV43" s="299"/>
      <c r="JLW43" s="299"/>
      <c r="JLX43" s="299"/>
      <c r="JLY43" s="299"/>
      <c r="JLZ43" s="299"/>
      <c r="JMA43" s="299"/>
      <c r="JMB43" s="299"/>
      <c r="JMC43" s="299"/>
      <c r="JMD43" s="299"/>
      <c r="JME43" s="299"/>
      <c r="JMF43" s="299"/>
      <c r="JMG43" s="299"/>
      <c r="JMH43" s="299"/>
      <c r="JMI43" s="299"/>
      <c r="JMJ43" s="299"/>
      <c r="JMK43" s="299"/>
      <c r="JML43" s="299"/>
      <c r="JMM43" s="299"/>
      <c r="JMN43" s="299"/>
      <c r="JMO43" s="299"/>
      <c r="JMP43" s="299"/>
      <c r="JMQ43" s="299"/>
      <c r="JMR43" s="299"/>
      <c r="JMS43" s="299"/>
      <c r="JMT43" s="299"/>
      <c r="JMU43" s="299"/>
      <c r="JMV43" s="299"/>
      <c r="JMW43" s="299"/>
      <c r="JMX43" s="299"/>
      <c r="JMY43" s="299"/>
      <c r="JMZ43" s="299"/>
      <c r="JNA43" s="299"/>
      <c r="JNB43" s="299"/>
      <c r="JNC43" s="299"/>
      <c r="JND43" s="299"/>
      <c r="JNE43" s="299"/>
      <c r="JNF43" s="299"/>
      <c r="JNG43" s="299"/>
      <c r="JNH43" s="299"/>
      <c r="JNI43" s="299"/>
      <c r="JNJ43" s="299"/>
      <c r="JNK43" s="299"/>
      <c r="JNL43" s="299"/>
      <c r="JNM43" s="299"/>
      <c r="JNN43" s="299"/>
      <c r="JNO43" s="299"/>
      <c r="JNP43" s="299"/>
      <c r="JNQ43" s="299"/>
      <c r="JNR43" s="299"/>
      <c r="JNS43" s="299"/>
      <c r="JNT43" s="299"/>
      <c r="JNU43" s="299"/>
      <c r="JNV43" s="299"/>
      <c r="JNW43" s="299"/>
      <c r="JNX43" s="299"/>
      <c r="JNY43" s="299"/>
      <c r="JNZ43" s="299"/>
      <c r="JOA43" s="299"/>
      <c r="JOB43" s="299"/>
      <c r="JOC43" s="299"/>
      <c r="JOD43" s="299"/>
      <c r="JOE43" s="299"/>
      <c r="JOF43" s="299"/>
      <c r="JOG43" s="299"/>
      <c r="JOH43" s="299"/>
      <c r="JOI43" s="299"/>
      <c r="JOJ43" s="299"/>
      <c r="JOK43" s="299"/>
      <c r="JOL43" s="299"/>
      <c r="JOM43" s="299"/>
      <c r="JON43" s="299"/>
      <c r="JOO43" s="299"/>
      <c r="JOP43" s="299"/>
      <c r="JOQ43" s="299"/>
      <c r="JOR43" s="299"/>
      <c r="JOS43" s="299"/>
      <c r="JOT43" s="299"/>
      <c r="JOU43" s="299"/>
      <c r="JOV43" s="299"/>
      <c r="JOW43" s="299"/>
      <c r="JOX43" s="299"/>
      <c r="JOY43" s="299"/>
      <c r="JOZ43" s="299"/>
      <c r="JPA43" s="299"/>
      <c r="JPB43" s="299"/>
      <c r="JPC43" s="299"/>
      <c r="JPD43" s="299"/>
      <c r="JPE43" s="299"/>
      <c r="JPF43" s="299"/>
      <c r="JPG43" s="299"/>
      <c r="JPH43" s="299"/>
      <c r="JPI43" s="299"/>
      <c r="JPJ43" s="299"/>
      <c r="JPK43" s="299"/>
      <c r="JPL43" s="299"/>
      <c r="JPM43" s="299"/>
      <c r="JPN43" s="299"/>
      <c r="JPO43" s="299"/>
      <c r="JPP43" s="299"/>
      <c r="JPQ43" s="299"/>
      <c r="JPR43" s="299"/>
      <c r="JPS43" s="299"/>
      <c r="JPT43" s="299"/>
      <c r="JPU43" s="299"/>
      <c r="JPV43" s="299"/>
      <c r="JPW43" s="299"/>
      <c r="JPX43" s="299"/>
      <c r="JPY43" s="299"/>
      <c r="JPZ43" s="299"/>
      <c r="JQA43" s="299"/>
      <c r="JQB43" s="299"/>
      <c r="JQC43" s="299"/>
      <c r="JQD43" s="299"/>
      <c r="JQE43" s="299"/>
      <c r="JQF43" s="299"/>
      <c r="JQG43" s="299"/>
      <c r="JQH43" s="299"/>
      <c r="JQI43" s="299"/>
      <c r="JQJ43" s="299"/>
      <c r="JQK43" s="299"/>
      <c r="JQL43" s="299"/>
      <c r="JQM43" s="299"/>
      <c r="JQN43" s="299"/>
      <c r="JQO43" s="299"/>
      <c r="JQP43" s="299"/>
      <c r="JQQ43" s="299"/>
      <c r="JQR43" s="299"/>
      <c r="JQS43" s="299"/>
      <c r="JQT43" s="299"/>
      <c r="JQU43" s="299"/>
      <c r="JQV43" s="299"/>
      <c r="JQW43" s="299"/>
      <c r="JQX43" s="299"/>
      <c r="JQY43" s="299"/>
      <c r="JQZ43" s="299"/>
      <c r="JRA43" s="299"/>
      <c r="JRB43" s="299"/>
      <c r="JRC43" s="299"/>
      <c r="JRD43" s="299"/>
      <c r="JRE43" s="299"/>
      <c r="JRF43" s="299"/>
      <c r="JRG43" s="299"/>
      <c r="JRH43" s="299"/>
      <c r="JRI43" s="299"/>
      <c r="JRJ43" s="299"/>
      <c r="JRK43" s="299"/>
      <c r="JRL43" s="299"/>
      <c r="JRM43" s="299"/>
      <c r="JRN43" s="299"/>
      <c r="JRO43" s="299"/>
      <c r="JRP43" s="299"/>
      <c r="JRQ43" s="299"/>
      <c r="JRR43" s="299"/>
      <c r="JRS43" s="299"/>
      <c r="JRT43" s="299"/>
      <c r="JRU43" s="299"/>
      <c r="JRV43" s="299"/>
      <c r="JRW43" s="299"/>
      <c r="JRX43" s="299"/>
      <c r="JRY43" s="299"/>
      <c r="JRZ43" s="299"/>
      <c r="JSA43" s="299"/>
      <c r="JSB43" s="299"/>
      <c r="JSC43" s="299"/>
      <c r="JSD43" s="299"/>
      <c r="JSE43" s="299"/>
      <c r="JSF43" s="299"/>
      <c r="JSG43" s="299"/>
      <c r="JSH43" s="299"/>
      <c r="JSI43" s="299"/>
      <c r="JSJ43" s="299"/>
      <c r="JSK43" s="299"/>
      <c r="JSL43" s="299"/>
      <c r="JSM43" s="299"/>
      <c r="JSN43" s="299"/>
      <c r="JSO43" s="299"/>
      <c r="JSP43" s="299"/>
      <c r="JSQ43" s="299"/>
      <c r="JSR43" s="299"/>
      <c r="JSS43" s="299"/>
      <c r="JST43" s="299"/>
      <c r="JSU43" s="299"/>
      <c r="JSV43" s="299"/>
      <c r="JSW43" s="299"/>
      <c r="JSX43" s="299"/>
      <c r="JSY43" s="299"/>
      <c r="JSZ43" s="299"/>
      <c r="JTA43" s="299"/>
      <c r="JTB43" s="299"/>
      <c r="JTC43" s="299"/>
      <c r="JTD43" s="299"/>
      <c r="JTE43" s="299"/>
      <c r="JTF43" s="299"/>
      <c r="JTG43" s="299"/>
      <c r="JTH43" s="299"/>
      <c r="JTI43" s="299"/>
      <c r="JTJ43" s="299"/>
      <c r="JTK43" s="299"/>
      <c r="JTL43" s="299"/>
      <c r="JTM43" s="299"/>
      <c r="JTN43" s="299"/>
      <c r="JTO43" s="299"/>
      <c r="JTP43" s="299"/>
      <c r="JTQ43" s="299"/>
      <c r="JTR43" s="299"/>
      <c r="JTS43" s="299"/>
      <c r="JTT43" s="299"/>
      <c r="JTU43" s="299"/>
      <c r="JTV43" s="299"/>
      <c r="JTW43" s="299"/>
      <c r="JTX43" s="299"/>
      <c r="JTY43" s="299"/>
      <c r="JTZ43" s="299"/>
      <c r="JUA43" s="299"/>
      <c r="JUB43" s="299"/>
      <c r="JUC43" s="299"/>
      <c r="JUD43" s="299"/>
      <c r="JUE43" s="299"/>
      <c r="JUF43" s="299"/>
      <c r="JUG43" s="299"/>
      <c r="JUH43" s="299"/>
      <c r="JUI43" s="299"/>
      <c r="JUJ43" s="299"/>
      <c r="JUK43" s="299"/>
      <c r="JUL43" s="299"/>
      <c r="JUM43" s="299"/>
      <c r="JUN43" s="299"/>
      <c r="JUO43" s="299"/>
      <c r="JUP43" s="299"/>
      <c r="JUQ43" s="299"/>
      <c r="JUR43" s="299"/>
      <c r="JUS43" s="299"/>
      <c r="JUT43" s="299"/>
      <c r="JUU43" s="299"/>
      <c r="JUV43" s="299"/>
      <c r="JUW43" s="299"/>
      <c r="JUX43" s="299"/>
      <c r="JUY43" s="299"/>
      <c r="JUZ43" s="299"/>
      <c r="JVA43" s="299"/>
      <c r="JVB43" s="299"/>
      <c r="JVC43" s="299"/>
      <c r="JVD43" s="299"/>
      <c r="JVE43" s="299"/>
      <c r="JVF43" s="299"/>
      <c r="JVG43" s="299"/>
      <c r="JVH43" s="299"/>
      <c r="JVI43" s="299"/>
      <c r="JVJ43" s="299"/>
      <c r="JVK43" s="299"/>
      <c r="JVL43" s="299"/>
      <c r="JVM43" s="299"/>
      <c r="JVN43" s="299"/>
      <c r="JVO43" s="299"/>
      <c r="JVP43" s="299"/>
      <c r="JVQ43" s="299"/>
      <c r="JVR43" s="299"/>
      <c r="JVS43" s="299"/>
      <c r="JVT43" s="299"/>
      <c r="JVU43" s="299"/>
      <c r="JVV43" s="299"/>
      <c r="JVW43" s="299"/>
      <c r="JVX43" s="299"/>
      <c r="JVY43" s="299"/>
      <c r="JVZ43" s="299"/>
      <c r="JWA43" s="299"/>
      <c r="JWB43" s="299"/>
      <c r="JWC43" s="299"/>
      <c r="JWD43" s="299"/>
      <c r="JWE43" s="299"/>
      <c r="JWF43" s="299"/>
      <c r="JWG43" s="299"/>
      <c r="JWH43" s="299"/>
      <c r="JWI43" s="299"/>
      <c r="JWJ43" s="299"/>
      <c r="JWK43" s="299"/>
      <c r="JWL43" s="299"/>
      <c r="JWM43" s="299"/>
      <c r="JWN43" s="299"/>
      <c r="JWO43" s="299"/>
      <c r="JWP43" s="299"/>
      <c r="JWQ43" s="299"/>
      <c r="JWR43" s="299"/>
      <c r="JWS43" s="299"/>
      <c r="JWT43" s="299"/>
      <c r="JWU43" s="299"/>
      <c r="JWV43" s="299"/>
      <c r="JWW43" s="299"/>
      <c r="JWX43" s="299"/>
      <c r="JWY43" s="299"/>
      <c r="JWZ43" s="299"/>
      <c r="JXA43" s="299"/>
      <c r="JXB43" s="299"/>
      <c r="JXC43" s="299"/>
      <c r="JXD43" s="299"/>
      <c r="JXE43" s="299"/>
      <c r="JXF43" s="299"/>
      <c r="JXG43" s="299"/>
      <c r="JXH43" s="299"/>
      <c r="JXI43" s="299"/>
      <c r="JXJ43" s="299"/>
      <c r="JXK43" s="299"/>
      <c r="JXL43" s="299"/>
      <c r="JXM43" s="299"/>
      <c r="JXN43" s="299"/>
      <c r="JXO43" s="299"/>
      <c r="JXP43" s="299"/>
      <c r="JXQ43" s="299"/>
      <c r="JXR43" s="299"/>
      <c r="JXS43" s="299"/>
      <c r="JXT43" s="299"/>
      <c r="JXU43" s="299"/>
      <c r="JXV43" s="299"/>
      <c r="JXW43" s="299"/>
      <c r="JXX43" s="299"/>
      <c r="JXY43" s="299"/>
      <c r="JXZ43" s="299"/>
      <c r="JYA43" s="299"/>
      <c r="JYB43" s="299"/>
      <c r="JYC43" s="299"/>
      <c r="JYD43" s="299"/>
      <c r="JYE43" s="299"/>
      <c r="JYF43" s="299"/>
      <c r="JYG43" s="299"/>
      <c r="JYH43" s="299"/>
      <c r="JYI43" s="299"/>
      <c r="JYJ43" s="299"/>
      <c r="JYK43" s="299"/>
      <c r="JYL43" s="299"/>
      <c r="JYM43" s="299"/>
      <c r="JYN43" s="299"/>
      <c r="JYO43" s="299"/>
      <c r="JYP43" s="299"/>
      <c r="JYQ43" s="299"/>
      <c r="JYR43" s="299"/>
      <c r="JYS43" s="299"/>
      <c r="JYT43" s="299"/>
      <c r="JYU43" s="299"/>
      <c r="JYV43" s="299"/>
      <c r="JYW43" s="299"/>
      <c r="JYX43" s="299"/>
      <c r="JYY43" s="299"/>
      <c r="JYZ43" s="299"/>
      <c r="JZA43" s="299"/>
      <c r="JZB43" s="299"/>
      <c r="JZC43" s="299"/>
      <c r="JZD43" s="299"/>
      <c r="JZE43" s="299"/>
      <c r="JZF43" s="299"/>
      <c r="JZG43" s="299"/>
      <c r="JZH43" s="299"/>
      <c r="JZI43" s="299"/>
      <c r="JZJ43" s="299"/>
      <c r="JZK43" s="299"/>
      <c r="JZL43" s="299"/>
      <c r="JZM43" s="299"/>
      <c r="JZN43" s="299"/>
      <c r="JZO43" s="299"/>
      <c r="JZP43" s="299"/>
      <c r="JZQ43" s="299"/>
      <c r="JZR43" s="299"/>
      <c r="JZS43" s="299"/>
      <c r="JZT43" s="299"/>
      <c r="JZU43" s="299"/>
      <c r="JZV43" s="299"/>
      <c r="JZW43" s="299"/>
      <c r="JZX43" s="299"/>
      <c r="JZY43" s="299"/>
      <c r="JZZ43" s="299"/>
      <c r="KAA43" s="299"/>
      <c r="KAB43" s="299"/>
      <c r="KAC43" s="299"/>
      <c r="KAD43" s="299"/>
      <c r="KAE43" s="299"/>
      <c r="KAF43" s="299"/>
      <c r="KAG43" s="299"/>
      <c r="KAH43" s="299"/>
      <c r="KAI43" s="299"/>
      <c r="KAJ43" s="299"/>
      <c r="KAK43" s="299"/>
      <c r="KAL43" s="299"/>
      <c r="KAM43" s="299"/>
      <c r="KAN43" s="299"/>
      <c r="KAO43" s="299"/>
      <c r="KAP43" s="299"/>
      <c r="KAQ43" s="299"/>
      <c r="KAR43" s="299"/>
      <c r="KAS43" s="299"/>
      <c r="KAT43" s="299"/>
      <c r="KAU43" s="299"/>
      <c r="KAV43" s="299"/>
      <c r="KAW43" s="299"/>
      <c r="KAX43" s="299"/>
      <c r="KAY43" s="299"/>
      <c r="KAZ43" s="299"/>
      <c r="KBA43" s="299"/>
      <c r="KBB43" s="299"/>
      <c r="KBC43" s="299"/>
      <c r="KBD43" s="299"/>
      <c r="KBE43" s="299"/>
      <c r="KBF43" s="299"/>
      <c r="KBG43" s="299"/>
      <c r="KBH43" s="299"/>
      <c r="KBI43" s="299"/>
      <c r="KBJ43" s="299"/>
      <c r="KBK43" s="299"/>
      <c r="KBL43" s="299"/>
      <c r="KBM43" s="299"/>
      <c r="KBN43" s="299"/>
      <c r="KBO43" s="299"/>
      <c r="KBP43" s="299"/>
      <c r="KBQ43" s="299"/>
      <c r="KBR43" s="299"/>
      <c r="KBS43" s="299"/>
      <c r="KBT43" s="299"/>
      <c r="KBU43" s="299"/>
      <c r="KBV43" s="299"/>
      <c r="KBW43" s="299"/>
      <c r="KBX43" s="299"/>
      <c r="KBY43" s="299"/>
      <c r="KBZ43" s="299"/>
      <c r="KCA43" s="299"/>
      <c r="KCB43" s="299"/>
      <c r="KCC43" s="299"/>
      <c r="KCD43" s="299"/>
      <c r="KCE43" s="299"/>
      <c r="KCF43" s="299"/>
      <c r="KCG43" s="299"/>
      <c r="KCH43" s="299"/>
      <c r="KCI43" s="299"/>
      <c r="KCJ43" s="299"/>
      <c r="KCK43" s="299"/>
      <c r="KCL43" s="299"/>
      <c r="KCM43" s="299"/>
      <c r="KCN43" s="299"/>
      <c r="KCO43" s="299"/>
      <c r="KCP43" s="299"/>
      <c r="KCQ43" s="299"/>
      <c r="KCR43" s="299"/>
      <c r="KCS43" s="299"/>
      <c r="KCT43" s="299"/>
      <c r="KCU43" s="299"/>
      <c r="KCV43" s="299"/>
      <c r="KCW43" s="299"/>
      <c r="KCX43" s="299"/>
      <c r="KCY43" s="299"/>
      <c r="KCZ43" s="299"/>
      <c r="KDA43" s="299"/>
      <c r="KDB43" s="299"/>
      <c r="KDC43" s="299"/>
      <c r="KDD43" s="299"/>
      <c r="KDE43" s="299"/>
      <c r="KDF43" s="299"/>
      <c r="KDG43" s="299"/>
      <c r="KDH43" s="299"/>
      <c r="KDI43" s="299"/>
      <c r="KDJ43" s="299"/>
      <c r="KDK43" s="299"/>
      <c r="KDL43" s="299"/>
      <c r="KDM43" s="299"/>
      <c r="KDN43" s="299"/>
      <c r="KDO43" s="299"/>
      <c r="KDP43" s="299"/>
      <c r="KDQ43" s="299"/>
      <c r="KDR43" s="299"/>
      <c r="KDS43" s="299"/>
      <c r="KDT43" s="299"/>
      <c r="KDU43" s="299"/>
      <c r="KDV43" s="299"/>
      <c r="KDW43" s="299"/>
      <c r="KDX43" s="299"/>
      <c r="KDY43" s="299"/>
      <c r="KDZ43" s="299"/>
      <c r="KEA43" s="299"/>
      <c r="KEB43" s="299"/>
      <c r="KEC43" s="299"/>
      <c r="KED43" s="299"/>
      <c r="KEE43" s="299"/>
      <c r="KEF43" s="299"/>
      <c r="KEG43" s="299"/>
      <c r="KEH43" s="299"/>
      <c r="KEI43" s="299"/>
      <c r="KEJ43" s="299"/>
      <c r="KEK43" s="299"/>
      <c r="KEL43" s="299"/>
      <c r="KEM43" s="299"/>
      <c r="KEN43" s="299"/>
      <c r="KEO43" s="299"/>
      <c r="KEP43" s="299"/>
      <c r="KEQ43" s="299"/>
      <c r="KER43" s="299"/>
      <c r="KES43" s="299"/>
      <c r="KET43" s="299"/>
      <c r="KEU43" s="299"/>
      <c r="KEV43" s="299"/>
      <c r="KEW43" s="299"/>
      <c r="KEX43" s="299"/>
      <c r="KEY43" s="299"/>
      <c r="KEZ43" s="299"/>
      <c r="KFA43" s="299"/>
      <c r="KFB43" s="299"/>
      <c r="KFC43" s="299"/>
      <c r="KFD43" s="299"/>
      <c r="KFE43" s="299"/>
      <c r="KFF43" s="299"/>
      <c r="KFG43" s="299"/>
      <c r="KFH43" s="299"/>
      <c r="KFI43" s="299"/>
      <c r="KFJ43" s="299"/>
      <c r="KFK43" s="299"/>
      <c r="KFL43" s="299"/>
      <c r="KFM43" s="299"/>
      <c r="KFN43" s="299"/>
      <c r="KFO43" s="299"/>
      <c r="KFP43" s="299"/>
      <c r="KFQ43" s="299"/>
      <c r="KFR43" s="299"/>
      <c r="KFS43" s="299"/>
      <c r="KFT43" s="299"/>
      <c r="KFU43" s="299"/>
      <c r="KFV43" s="299"/>
      <c r="KFW43" s="299"/>
      <c r="KFX43" s="299"/>
      <c r="KFY43" s="299"/>
      <c r="KFZ43" s="299"/>
      <c r="KGA43" s="299"/>
      <c r="KGB43" s="299"/>
      <c r="KGC43" s="299"/>
      <c r="KGD43" s="299"/>
      <c r="KGE43" s="299"/>
      <c r="KGF43" s="299"/>
      <c r="KGG43" s="299"/>
      <c r="KGH43" s="299"/>
      <c r="KGI43" s="299"/>
      <c r="KGJ43" s="299"/>
      <c r="KGK43" s="299"/>
      <c r="KGL43" s="299"/>
      <c r="KGM43" s="299"/>
      <c r="KGN43" s="299"/>
      <c r="KGO43" s="299"/>
      <c r="KGP43" s="299"/>
      <c r="KGQ43" s="299"/>
      <c r="KGR43" s="299"/>
      <c r="KGS43" s="299"/>
      <c r="KGT43" s="299"/>
      <c r="KGU43" s="299"/>
      <c r="KGV43" s="299"/>
      <c r="KGW43" s="299"/>
      <c r="KGX43" s="299"/>
      <c r="KGY43" s="299"/>
      <c r="KGZ43" s="299"/>
      <c r="KHA43" s="299"/>
      <c r="KHB43" s="299"/>
      <c r="KHC43" s="299"/>
      <c r="KHD43" s="299"/>
      <c r="KHE43" s="299"/>
      <c r="KHF43" s="299"/>
      <c r="KHG43" s="299"/>
      <c r="KHH43" s="299"/>
      <c r="KHI43" s="299"/>
      <c r="KHJ43" s="299"/>
      <c r="KHK43" s="299"/>
      <c r="KHL43" s="299"/>
      <c r="KHM43" s="299"/>
      <c r="KHN43" s="299"/>
      <c r="KHO43" s="299"/>
      <c r="KHP43" s="299"/>
      <c r="KHQ43" s="299"/>
      <c r="KHR43" s="299"/>
      <c r="KHS43" s="299"/>
      <c r="KHT43" s="299"/>
      <c r="KHU43" s="299"/>
      <c r="KHV43" s="299"/>
      <c r="KHW43" s="299"/>
      <c r="KHX43" s="299"/>
      <c r="KHY43" s="299"/>
      <c r="KHZ43" s="299"/>
      <c r="KIA43" s="299"/>
      <c r="KIB43" s="299"/>
      <c r="KIC43" s="299"/>
      <c r="KID43" s="299"/>
      <c r="KIE43" s="299"/>
      <c r="KIF43" s="299"/>
      <c r="KIG43" s="299"/>
      <c r="KIH43" s="299"/>
      <c r="KII43" s="299"/>
      <c r="KIJ43" s="299"/>
      <c r="KIK43" s="299"/>
      <c r="KIL43" s="299"/>
      <c r="KIM43" s="299"/>
      <c r="KIN43" s="299"/>
      <c r="KIO43" s="299"/>
      <c r="KIP43" s="299"/>
      <c r="KIQ43" s="299"/>
      <c r="KIR43" s="299"/>
      <c r="KIS43" s="299"/>
      <c r="KIT43" s="299"/>
      <c r="KIU43" s="299"/>
      <c r="KIV43" s="299"/>
      <c r="KIW43" s="299"/>
      <c r="KIX43" s="299"/>
      <c r="KIY43" s="299"/>
      <c r="KIZ43" s="299"/>
      <c r="KJA43" s="299"/>
      <c r="KJB43" s="299"/>
      <c r="KJC43" s="299"/>
      <c r="KJD43" s="299"/>
      <c r="KJE43" s="299"/>
      <c r="KJF43" s="299"/>
      <c r="KJG43" s="299"/>
      <c r="KJH43" s="299"/>
      <c r="KJI43" s="299"/>
      <c r="KJJ43" s="299"/>
      <c r="KJK43" s="299"/>
      <c r="KJL43" s="299"/>
      <c r="KJM43" s="299"/>
      <c r="KJN43" s="299"/>
      <c r="KJO43" s="299"/>
      <c r="KJP43" s="299"/>
      <c r="KJQ43" s="299"/>
      <c r="KJR43" s="299"/>
      <c r="KJS43" s="299"/>
      <c r="KJT43" s="299"/>
      <c r="KJU43" s="299"/>
      <c r="KJV43" s="299"/>
      <c r="KJW43" s="299"/>
      <c r="KJX43" s="299"/>
      <c r="KJY43" s="299"/>
      <c r="KJZ43" s="299"/>
      <c r="KKA43" s="299"/>
      <c r="KKB43" s="299"/>
      <c r="KKC43" s="299"/>
      <c r="KKD43" s="299"/>
      <c r="KKE43" s="299"/>
      <c r="KKF43" s="299"/>
      <c r="KKG43" s="299"/>
      <c r="KKH43" s="299"/>
      <c r="KKI43" s="299"/>
      <c r="KKJ43" s="299"/>
      <c r="KKK43" s="299"/>
      <c r="KKL43" s="299"/>
      <c r="KKM43" s="299"/>
      <c r="KKN43" s="299"/>
      <c r="KKO43" s="299"/>
      <c r="KKP43" s="299"/>
      <c r="KKQ43" s="299"/>
      <c r="KKR43" s="299"/>
      <c r="KKS43" s="299"/>
      <c r="KKT43" s="299"/>
      <c r="KKU43" s="299"/>
      <c r="KKV43" s="299"/>
      <c r="KKW43" s="299"/>
      <c r="KKX43" s="299"/>
      <c r="KKY43" s="299"/>
      <c r="KKZ43" s="299"/>
      <c r="KLA43" s="299"/>
      <c r="KLB43" s="299"/>
      <c r="KLC43" s="299"/>
      <c r="KLD43" s="299"/>
      <c r="KLE43" s="299"/>
      <c r="KLF43" s="299"/>
      <c r="KLG43" s="299"/>
      <c r="KLH43" s="299"/>
      <c r="KLI43" s="299"/>
      <c r="KLJ43" s="299"/>
      <c r="KLK43" s="299"/>
      <c r="KLL43" s="299"/>
      <c r="KLM43" s="299"/>
      <c r="KLN43" s="299"/>
      <c r="KLO43" s="299"/>
      <c r="KLP43" s="299"/>
      <c r="KLQ43" s="299"/>
      <c r="KLR43" s="299"/>
      <c r="KLS43" s="299"/>
      <c r="KLT43" s="299"/>
      <c r="KLU43" s="299"/>
      <c r="KLV43" s="299"/>
      <c r="KLW43" s="299"/>
      <c r="KLX43" s="299"/>
      <c r="KLY43" s="299"/>
      <c r="KLZ43" s="299"/>
      <c r="KMA43" s="299"/>
      <c r="KMB43" s="299"/>
      <c r="KMC43" s="299"/>
      <c r="KMD43" s="299"/>
      <c r="KME43" s="299"/>
      <c r="KMF43" s="299"/>
      <c r="KMG43" s="299"/>
      <c r="KMH43" s="299"/>
      <c r="KMI43" s="299"/>
      <c r="KMJ43" s="299"/>
      <c r="KMK43" s="299"/>
      <c r="KML43" s="299"/>
      <c r="KMM43" s="299"/>
      <c r="KMN43" s="299"/>
      <c r="KMO43" s="299"/>
      <c r="KMP43" s="299"/>
      <c r="KMQ43" s="299"/>
      <c r="KMR43" s="299"/>
      <c r="KMS43" s="299"/>
      <c r="KMT43" s="299"/>
      <c r="KMU43" s="299"/>
      <c r="KMV43" s="299"/>
      <c r="KMW43" s="299"/>
      <c r="KMX43" s="299"/>
      <c r="KMY43" s="299"/>
      <c r="KMZ43" s="299"/>
      <c r="KNA43" s="299"/>
      <c r="KNB43" s="299"/>
      <c r="KNC43" s="299"/>
      <c r="KND43" s="299"/>
      <c r="KNE43" s="299"/>
      <c r="KNF43" s="299"/>
      <c r="KNG43" s="299"/>
      <c r="KNH43" s="299"/>
      <c r="KNI43" s="299"/>
      <c r="KNJ43" s="299"/>
      <c r="KNK43" s="299"/>
      <c r="KNL43" s="299"/>
      <c r="KNM43" s="299"/>
      <c r="KNN43" s="299"/>
      <c r="KNO43" s="299"/>
      <c r="KNP43" s="299"/>
      <c r="KNQ43" s="299"/>
      <c r="KNR43" s="299"/>
      <c r="KNS43" s="299"/>
      <c r="KNT43" s="299"/>
      <c r="KNU43" s="299"/>
      <c r="KNV43" s="299"/>
      <c r="KNW43" s="299"/>
      <c r="KNX43" s="299"/>
      <c r="KNY43" s="299"/>
      <c r="KNZ43" s="299"/>
      <c r="KOA43" s="299"/>
      <c r="KOB43" s="299"/>
      <c r="KOC43" s="299"/>
      <c r="KOD43" s="299"/>
      <c r="KOE43" s="299"/>
      <c r="KOF43" s="299"/>
      <c r="KOG43" s="299"/>
      <c r="KOH43" s="299"/>
      <c r="KOI43" s="299"/>
      <c r="KOJ43" s="299"/>
      <c r="KOK43" s="299"/>
      <c r="KOL43" s="299"/>
      <c r="KOM43" s="299"/>
      <c r="KON43" s="299"/>
      <c r="KOO43" s="299"/>
      <c r="KOP43" s="299"/>
      <c r="KOQ43" s="299"/>
      <c r="KOR43" s="299"/>
      <c r="KOS43" s="299"/>
      <c r="KOT43" s="299"/>
      <c r="KOU43" s="299"/>
      <c r="KOV43" s="299"/>
      <c r="KOW43" s="299"/>
      <c r="KOX43" s="299"/>
      <c r="KOY43" s="299"/>
      <c r="KOZ43" s="299"/>
      <c r="KPA43" s="299"/>
      <c r="KPB43" s="299"/>
      <c r="KPC43" s="299"/>
      <c r="KPD43" s="299"/>
      <c r="KPE43" s="299"/>
      <c r="KPF43" s="299"/>
      <c r="KPG43" s="299"/>
      <c r="KPH43" s="299"/>
      <c r="KPI43" s="299"/>
      <c r="KPJ43" s="299"/>
      <c r="KPK43" s="299"/>
      <c r="KPL43" s="299"/>
      <c r="KPM43" s="299"/>
      <c r="KPN43" s="299"/>
      <c r="KPO43" s="299"/>
      <c r="KPP43" s="299"/>
      <c r="KPQ43" s="299"/>
      <c r="KPR43" s="299"/>
      <c r="KPS43" s="299"/>
      <c r="KPT43" s="299"/>
      <c r="KPU43" s="299"/>
      <c r="KPV43" s="299"/>
      <c r="KPW43" s="299"/>
      <c r="KPX43" s="299"/>
      <c r="KPY43" s="299"/>
      <c r="KPZ43" s="299"/>
      <c r="KQA43" s="299"/>
      <c r="KQB43" s="299"/>
      <c r="KQC43" s="299"/>
      <c r="KQD43" s="299"/>
      <c r="KQE43" s="299"/>
      <c r="KQF43" s="299"/>
      <c r="KQG43" s="299"/>
      <c r="KQH43" s="299"/>
      <c r="KQI43" s="299"/>
      <c r="KQJ43" s="299"/>
      <c r="KQK43" s="299"/>
      <c r="KQL43" s="299"/>
      <c r="KQM43" s="299"/>
      <c r="KQN43" s="299"/>
      <c r="KQO43" s="299"/>
      <c r="KQP43" s="299"/>
      <c r="KQQ43" s="299"/>
      <c r="KQR43" s="299"/>
      <c r="KQS43" s="299"/>
      <c r="KQT43" s="299"/>
      <c r="KQU43" s="299"/>
      <c r="KQV43" s="299"/>
      <c r="KQW43" s="299"/>
      <c r="KQX43" s="299"/>
      <c r="KQY43" s="299"/>
      <c r="KQZ43" s="299"/>
      <c r="KRA43" s="299"/>
      <c r="KRB43" s="299"/>
      <c r="KRC43" s="299"/>
      <c r="KRD43" s="299"/>
      <c r="KRE43" s="299"/>
      <c r="KRF43" s="299"/>
      <c r="KRG43" s="299"/>
      <c r="KRH43" s="299"/>
      <c r="KRI43" s="299"/>
      <c r="KRJ43" s="299"/>
      <c r="KRK43" s="299"/>
      <c r="KRL43" s="299"/>
      <c r="KRM43" s="299"/>
      <c r="KRN43" s="299"/>
      <c r="KRO43" s="299"/>
      <c r="KRP43" s="299"/>
      <c r="KRQ43" s="299"/>
      <c r="KRR43" s="299"/>
      <c r="KRS43" s="299"/>
      <c r="KRT43" s="299"/>
      <c r="KRU43" s="299"/>
      <c r="KRV43" s="299"/>
      <c r="KRW43" s="299"/>
      <c r="KRX43" s="299"/>
      <c r="KRY43" s="299"/>
      <c r="KRZ43" s="299"/>
      <c r="KSA43" s="299"/>
      <c r="KSB43" s="299"/>
      <c r="KSC43" s="299"/>
      <c r="KSD43" s="299"/>
      <c r="KSE43" s="299"/>
      <c r="KSF43" s="299"/>
      <c r="KSG43" s="299"/>
      <c r="KSH43" s="299"/>
      <c r="KSI43" s="299"/>
      <c r="KSJ43" s="299"/>
      <c r="KSK43" s="299"/>
      <c r="KSL43" s="299"/>
      <c r="KSM43" s="299"/>
      <c r="KSN43" s="299"/>
      <c r="KSO43" s="299"/>
      <c r="KSP43" s="299"/>
      <c r="KSQ43" s="299"/>
      <c r="KSR43" s="299"/>
      <c r="KSS43" s="299"/>
      <c r="KST43" s="299"/>
      <c r="KSU43" s="299"/>
      <c r="KSV43" s="299"/>
      <c r="KSW43" s="299"/>
      <c r="KSX43" s="299"/>
      <c r="KSY43" s="299"/>
      <c r="KSZ43" s="299"/>
      <c r="KTA43" s="299"/>
      <c r="KTB43" s="299"/>
      <c r="KTC43" s="299"/>
      <c r="KTD43" s="299"/>
      <c r="KTE43" s="299"/>
      <c r="KTF43" s="299"/>
      <c r="KTG43" s="299"/>
      <c r="KTH43" s="299"/>
      <c r="KTI43" s="299"/>
      <c r="KTJ43" s="299"/>
      <c r="KTK43" s="299"/>
      <c r="KTL43" s="299"/>
      <c r="KTM43" s="299"/>
      <c r="KTN43" s="299"/>
      <c r="KTO43" s="299"/>
      <c r="KTP43" s="299"/>
      <c r="KTQ43" s="299"/>
      <c r="KTR43" s="299"/>
      <c r="KTS43" s="299"/>
      <c r="KTT43" s="299"/>
      <c r="KTU43" s="299"/>
      <c r="KTV43" s="299"/>
      <c r="KTW43" s="299"/>
      <c r="KTX43" s="299"/>
      <c r="KTY43" s="299"/>
      <c r="KTZ43" s="299"/>
      <c r="KUA43" s="299"/>
      <c r="KUB43" s="299"/>
      <c r="KUC43" s="299"/>
      <c r="KUD43" s="299"/>
      <c r="KUE43" s="299"/>
      <c r="KUF43" s="299"/>
      <c r="KUG43" s="299"/>
      <c r="KUH43" s="299"/>
      <c r="KUI43" s="299"/>
      <c r="KUJ43" s="299"/>
      <c r="KUK43" s="299"/>
      <c r="KUL43" s="299"/>
      <c r="KUM43" s="299"/>
      <c r="KUN43" s="299"/>
      <c r="KUO43" s="299"/>
      <c r="KUP43" s="299"/>
      <c r="KUQ43" s="299"/>
      <c r="KUR43" s="299"/>
      <c r="KUS43" s="299"/>
      <c r="KUT43" s="299"/>
      <c r="KUU43" s="299"/>
      <c r="KUV43" s="299"/>
      <c r="KUW43" s="299"/>
      <c r="KUX43" s="299"/>
      <c r="KUY43" s="299"/>
      <c r="KUZ43" s="299"/>
      <c r="KVA43" s="299"/>
      <c r="KVB43" s="299"/>
      <c r="KVC43" s="299"/>
      <c r="KVD43" s="299"/>
      <c r="KVE43" s="299"/>
      <c r="KVF43" s="299"/>
      <c r="KVG43" s="299"/>
      <c r="KVH43" s="299"/>
      <c r="KVI43" s="299"/>
      <c r="KVJ43" s="299"/>
      <c r="KVK43" s="299"/>
      <c r="KVL43" s="299"/>
      <c r="KVM43" s="299"/>
      <c r="KVN43" s="299"/>
      <c r="KVO43" s="299"/>
      <c r="KVP43" s="299"/>
      <c r="KVQ43" s="299"/>
      <c r="KVR43" s="299"/>
      <c r="KVS43" s="299"/>
      <c r="KVT43" s="299"/>
      <c r="KVU43" s="299"/>
      <c r="KVV43" s="299"/>
      <c r="KVW43" s="299"/>
      <c r="KVX43" s="299"/>
      <c r="KVY43" s="299"/>
      <c r="KVZ43" s="299"/>
      <c r="KWA43" s="299"/>
      <c r="KWB43" s="299"/>
      <c r="KWC43" s="299"/>
      <c r="KWD43" s="299"/>
      <c r="KWE43" s="299"/>
      <c r="KWF43" s="299"/>
      <c r="KWG43" s="299"/>
      <c r="KWH43" s="299"/>
      <c r="KWI43" s="299"/>
      <c r="KWJ43" s="299"/>
      <c r="KWK43" s="299"/>
      <c r="KWL43" s="299"/>
      <c r="KWM43" s="299"/>
      <c r="KWN43" s="299"/>
      <c r="KWO43" s="299"/>
      <c r="KWP43" s="299"/>
      <c r="KWQ43" s="299"/>
      <c r="KWR43" s="299"/>
      <c r="KWS43" s="299"/>
      <c r="KWT43" s="299"/>
      <c r="KWU43" s="299"/>
      <c r="KWV43" s="299"/>
      <c r="KWW43" s="299"/>
      <c r="KWX43" s="299"/>
      <c r="KWY43" s="299"/>
      <c r="KWZ43" s="299"/>
      <c r="KXA43" s="299"/>
      <c r="KXB43" s="299"/>
      <c r="KXC43" s="299"/>
      <c r="KXD43" s="299"/>
      <c r="KXE43" s="299"/>
      <c r="KXF43" s="299"/>
      <c r="KXG43" s="299"/>
      <c r="KXH43" s="299"/>
      <c r="KXI43" s="299"/>
      <c r="KXJ43" s="299"/>
      <c r="KXK43" s="299"/>
      <c r="KXL43" s="299"/>
      <c r="KXM43" s="299"/>
      <c r="KXN43" s="299"/>
      <c r="KXO43" s="299"/>
      <c r="KXP43" s="299"/>
      <c r="KXQ43" s="299"/>
      <c r="KXR43" s="299"/>
      <c r="KXS43" s="299"/>
      <c r="KXT43" s="299"/>
      <c r="KXU43" s="299"/>
      <c r="KXV43" s="299"/>
      <c r="KXW43" s="299"/>
      <c r="KXX43" s="299"/>
      <c r="KXY43" s="299"/>
      <c r="KXZ43" s="299"/>
      <c r="KYA43" s="299"/>
      <c r="KYB43" s="299"/>
      <c r="KYC43" s="299"/>
      <c r="KYD43" s="299"/>
      <c r="KYE43" s="299"/>
      <c r="KYF43" s="299"/>
      <c r="KYG43" s="299"/>
      <c r="KYH43" s="299"/>
      <c r="KYI43" s="299"/>
      <c r="KYJ43" s="299"/>
      <c r="KYK43" s="299"/>
      <c r="KYL43" s="299"/>
      <c r="KYM43" s="299"/>
      <c r="KYN43" s="299"/>
      <c r="KYO43" s="299"/>
      <c r="KYP43" s="299"/>
      <c r="KYQ43" s="299"/>
      <c r="KYR43" s="299"/>
      <c r="KYS43" s="299"/>
      <c r="KYT43" s="299"/>
      <c r="KYU43" s="299"/>
      <c r="KYV43" s="299"/>
      <c r="KYW43" s="299"/>
      <c r="KYX43" s="299"/>
      <c r="KYY43" s="299"/>
      <c r="KYZ43" s="299"/>
      <c r="KZA43" s="299"/>
      <c r="KZB43" s="299"/>
      <c r="KZC43" s="299"/>
      <c r="KZD43" s="299"/>
      <c r="KZE43" s="299"/>
      <c r="KZF43" s="299"/>
      <c r="KZG43" s="299"/>
      <c r="KZH43" s="299"/>
      <c r="KZI43" s="299"/>
      <c r="KZJ43" s="299"/>
      <c r="KZK43" s="299"/>
      <c r="KZL43" s="299"/>
      <c r="KZM43" s="299"/>
      <c r="KZN43" s="299"/>
      <c r="KZO43" s="299"/>
      <c r="KZP43" s="299"/>
      <c r="KZQ43" s="299"/>
      <c r="KZR43" s="299"/>
      <c r="KZS43" s="299"/>
      <c r="KZT43" s="299"/>
      <c r="KZU43" s="299"/>
      <c r="KZV43" s="299"/>
      <c r="KZW43" s="299"/>
      <c r="KZX43" s="299"/>
      <c r="KZY43" s="299"/>
      <c r="KZZ43" s="299"/>
      <c r="LAA43" s="299"/>
      <c r="LAB43" s="299"/>
      <c r="LAC43" s="299"/>
      <c r="LAD43" s="299"/>
      <c r="LAE43" s="299"/>
      <c r="LAF43" s="299"/>
      <c r="LAG43" s="299"/>
      <c r="LAH43" s="299"/>
      <c r="LAI43" s="299"/>
      <c r="LAJ43" s="299"/>
      <c r="LAK43" s="299"/>
      <c r="LAL43" s="299"/>
      <c r="LAM43" s="299"/>
      <c r="LAN43" s="299"/>
      <c r="LAO43" s="299"/>
      <c r="LAP43" s="299"/>
      <c r="LAQ43" s="299"/>
      <c r="LAR43" s="299"/>
      <c r="LAS43" s="299"/>
      <c r="LAT43" s="299"/>
      <c r="LAU43" s="299"/>
      <c r="LAV43" s="299"/>
      <c r="LAW43" s="299"/>
      <c r="LAX43" s="299"/>
      <c r="LAY43" s="299"/>
      <c r="LAZ43" s="299"/>
      <c r="LBA43" s="299"/>
      <c r="LBB43" s="299"/>
      <c r="LBC43" s="299"/>
      <c r="LBD43" s="299"/>
      <c r="LBE43" s="299"/>
      <c r="LBF43" s="299"/>
      <c r="LBG43" s="299"/>
      <c r="LBH43" s="299"/>
      <c r="LBI43" s="299"/>
      <c r="LBJ43" s="299"/>
      <c r="LBK43" s="299"/>
      <c r="LBL43" s="299"/>
      <c r="LBM43" s="299"/>
      <c r="LBN43" s="299"/>
      <c r="LBO43" s="299"/>
      <c r="LBP43" s="299"/>
      <c r="LBQ43" s="299"/>
      <c r="LBR43" s="299"/>
      <c r="LBS43" s="299"/>
      <c r="LBT43" s="299"/>
      <c r="LBU43" s="299"/>
      <c r="LBV43" s="299"/>
      <c r="LBW43" s="299"/>
      <c r="LBX43" s="299"/>
      <c r="LBY43" s="299"/>
      <c r="LBZ43" s="299"/>
      <c r="LCA43" s="299"/>
      <c r="LCB43" s="299"/>
      <c r="LCC43" s="299"/>
      <c r="LCD43" s="299"/>
      <c r="LCE43" s="299"/>
      <c r="LCF43" s="299"/>
      <c r="LCG43" s="299"/>
      <c r="LCH43" s="299"/>
      <c r="LCI43" s="299"/>
      <c r="LCJ43" s="299"/>
      <c r="LCK43" s="299"/>
      <c r="LCL43" s="299"/>
      <c r="LCM43" s="299"/>
      <c r="LCN43" s="299"/>
      <c r="LCO43" s="299"/>
      <c r="LCP43" s="299"/>
      <c r="LCQ43" s="299"/>
      <c r="LCR43" s="299"/>
      <c r="LCS43" s="299"/>
      <c r="LCT43" s="299"/>
      <c r="LCU43" s="299"/>
      <c r="LCV43" s="299"/>
      <c r="LCW43" s="299"/>
      <c r="LCX43" s="299"/>
      <c r="LCY43" s="299"/>
      <c r="LCZ43" s="299"/>
      <c r="LDA43" s="299"/>
      <c r="LDB43" s="299"/>
      <c r="LDC43" s="299"/>
      <c r="LDD43" s="299"/>
      <c r="LDE43" s="299"/>
      <c r="LDF43" s="299"/>
      <c r="LDG43" s="299"/>
      <c r="LDH43" s="299"/>
      <c r="LDI43" s="299"/>
      <c r="LDJ43" s="299"/>
      <c r="LDK43" s="299"/>
      <c r="LDL43" s="299"/>
      <c r="LDM43" s="299"/>
      <c r="LDN43" s="299"/>
      <c r="LDO43" s="299"/>
      <c r="LDP43" s="299"/>
      <c r="LDQ43" s="299"/>
      <c r="LDR43" s="299"/>
      <c r="LDS43" s="299"/>
      <c r="LDT43" s="299"/>
      <c r="LDU43" s="299"/>
      <c r="LDV43" s="299"/>
      <c r="LDW43" s="299"/>
      <c r="LDX43" s="299"/>
      <c r="LDY43" s="299"/>
      <c r="LDZ43" s="299"/>
      <c r="LEA43" s="299"/>
      <c r="LEB43" s="299"/>
      <c r="LEC43" s="299"/>
      <c r="LED43" s="299"/>
      <c r="LEE43" s="299"/>
      <c r="LEF43" s="299"/>
      <c r="LEG43" s="299"/>
      <c r="LEH43" s="299"/>
      <c r="LEI43" s="299"/>
      <c r="LEJ43" s="299"/>
      <c r="LEK43" s="299"/>
      <c r="LEL43" s="299"/>
      <c r="LEM43" s="299"/>
      <c r="LEN43" s="299"/>
      <c r="LEO43" s="299"/>
      <c r="LEP43" s="299"/>
      <c r="LEQ43" s="299"/>
      <c r="LER43" s="299"/>
      <c r="LES43" s="299"/>
      <c r="LET43" s="299"/>
      <c r="LEU43" s="299"/>
      <c r="LEV43" s="299"/>
      <c r="LEW43" s="299"/>
      <c r="LEX43" s="299"/>
      <c r="LEY43" s="299"/>
      <c r="LEZ43" s="299"/>
      <c r="LFA43" s="299"/>
      <c r="LFB43" s="299"/>
      <c r="LFC43" s="299"/>
      <c r="LFD43" s="299"/>
      <c r="LFE43" s="299"/>
      <c r="LFF43" s="299"/>
      <c r="LFG43" s="299"/>
      <c r="LFH43" s="299"/>
      <c r="LFI43" s="299"/>
      <c r="LFJ43" s="299"/>
      <c r="LFK43" s="299"/>
      <c r="LFL43" s="299"/>
      <c r="LFM43" s="299"/>
      <c r="LFN43" s="299"/>
      <c r="LFO43" s="299"/>
      <c r="LFP43" s="299"/>
      <c r="LFQ43" s="299"/>
      <c r="LFR43" s="299"/>
      <c r="LFS43" s="299"/>
      <c r="LFT43" s="299"/>
      <c r="LFU43" s="299"/>
      <c r="LFV43" s="299"/>
      <c r="LFW43" s="299"/>
      <c r="LFX43" s="299"/>
      <c r="LFY43" s="299"/>
      <c r="LFZ43" s="299"/>
      <c r="LGA43" s="299"/>
      <c r="LGB43" s="299"/>
      <c r="LGC43" s="299"/>
      <c r="LGD43" s="299"/>
      <c r="LGE43" s="299"/>
      <c r="LGF43" s="299"/>
      <c r="LGG43" s="299"/>
      <c r="LGH43" s="299"/>
      <c r="LGI43" s="299"/>
      <c r="LGJ43" s="299"/>
      <c r="LGK43" s="299"/>
      <c r="LGL43" s="299"/>
      <c r="LGM43" s="299"/>
      <c r="LGN43" s="299"/>
      <c r="LGO43" s="299"/>
      <c r="LGP43" s="299"/>
      <c r="LGQ43" s="299"/>
      <c r="LGR43" s="299"/>
      <c r="LGS43" s="299"/>
      <c r="LGT43" s="299"/>
      <c r="LGU43" s="299"/>
      <c r="LGV43" s="299"/>
      <c r="LGW43" s="299"/>
      <c r="LGX43" s="299"/>
      <c r="LGY43" s="299"/>
      <c r="LGZ43" s="299"/>
      <c r="LHA43" s="299"/>
      <c r="LHB43" s="299"/>
      <c r="LHC43" s="299"/>
      <c r="LHD43" s="299"/>
      <c r="LHE43" s="299"/>
      <c r="LHF43" s="299"/>
      <c r="LHG43" s="299"/>
      <c r="LHH43" s="299"/>
      <c r="LHI43" s="299"/>
      <c r="LHJ43" s="299"/>
      <c r="LHK43" s="299"/>
      <c r="LHL43" s="299"/>
      <c r="LHM43" s="299"/>
      <c r="LHN43" s="299"/>
      <c r="LHO43" s="299"/>
      <c r="LHP43" s="299"/>
      <c r="LHQ43" s="299"/>
      <c r="LHR43" s="299"/>
      <c r="LHS43" s="299"/>
      <c r="LHT43" s="299"/>
      <c r="LHU43" s="299"/>
      <c r="LHV43" s="299"/>
      <c r="LHW43" s="299"/>
      <c r="LHX43" s="299"/>
      <c r="LHY43" s="299"/>
      <c r="LHZ43" s="299"/>
      <c r="LIA43" s="299"/>
      <c r="LIB43" s="299"/>
      <c r="LIC43" s="299"/>
      <c r="LID43" s="299"/>
      <c r="LIE43" s="299"/>
      <c r="LIF43" s="299"/>
      <c r="LIG43" s="299"/>
      <c r="LIH43" s="299"/>
      <c r="LII43" s="299"/>
      <c r="LIJ43" s="299"/>
      <c r="LIK43" s="299"/>
      <c r="LIL43" s="299"/>
      <c r="LIM43" s="299"/>
      <c r="LIN43" s="299"/>
      <c r="LIO43" s="299"/>
      <c r="LIP43" s="299"/>
      <c r="LIQ43" s="299"/>
      <c r="LIR43" s="299"/>
      <c r="LIS43" s="299"/>
      <c r="LIT43" s="299"/>
      <c r="LIU43" s="299"/>
      <c r="LIV43" s="299"/>
      <c r="LIW43" s="299"/>
      <c r="LIX43" s="299"/>
      <c r="LIY43" s="299"/>
      <c r="LIZ43" s="299"/>
      <c r="LJA43" s="299"/>
      <c r="LJB43" s="299"/>
      <c r="LJC43" s="299"/>
      <c r="LJD43" s="299"/>
      <c r="LJE43" s="299"/>
      <c r="LJF43" s="299"/>
      <c r="LJG43" s="299"/>
      <c r="LJH43" s="299"/>
      <c r="LJI43" s="299"/>
      <c r="LJJ43" s="299"/>
      <c r="LJK43" s="299"/>
      <c r="LJL43" s="299"/>
      <c r="LJM43" s="299"/>
      <c r="LJN43" s="299"/>
      <c r="LJO43" s="299"/>
      <c r="LJP43" s="299"/>
      <c r="LJQ43" s="299"/>
      <c r="LJR43" s="299"/>
      <c r="LJS43" s="299"/>
      <c r="LJT43" s="299"/>
      <c r="LJU43" s="299"/>
      <c r="LJV43" s="299"/>
      <c r="LJW43" s="299"/>
      <c r="LJX43" s="299"/>
      <c r="LJY43" s="299"/>
      <c r="LJZ43" s="299"/>
      <c r="LKA43" s="299"/>
      <c r="LKB43" s="299"/>
      <c r="LKC43" s="299"/>
      <c r="LKD43" s="299"/>
      <c r="LKE43" s="299"/>
      <c r="LKF43" s="299"/>
      <c r="LKG43" s="299"/>
      <c r="LKH43" s="299"/>
      <c r="LKI43" s="299"/>
      <c r="LKJ43" s="299"/>
      <c r="LKK43" s="299"/>
      <c r="LKL43" s="299"/>
      <c r="LKM43" s="299"/>
      <c r="LKN43" s="299"/>
      <c r="LKO43" s="299"/>
      <c r="LKP43" s="299"/>
      <c r="LKQ43" s="299"/>
      <c r="LKR43" s="299"/>
      <c r="LKS43" s="299"/>
      <c r="LKT43" s="299"/>
      <c r="LKU43" s="299"/>
      <c r="LKV43" s="299"/>
      <c r="LKW43" s="299"/>
      <c r="LKX43" s="299"/>
      <c r="LKY43" s="299"/>
      <c r="LKZ43" s="299"/>
      <c r="LLA43" s="299"/>
      <c r="LLB43" s="299"/>
      <c r="LLC43" s="299"/>
      <c r="LLD43" s="299"/>
      <c r="LLE43" s="299"/>
      <c r="LLF43" s="299"/>
      <c r="LLG43" s="299"/>
      <c r="LLH43" s="299"/>
      <c r="LLI43" s="299"/>
      <c r="LLJ43" s="299"/>
      <c r="LLK43" s="299"/>
      <c r="LLL43" s="299"/>
      <c r="LLM43" s="299"/>
      <c r="LLN43" s="299"/>
      <c r="LLO43" s="299"/>
      <c r="LLP43" s="299"/>
      <c r="LLQ43" s="299"/>
      <c r="LLR43" s="299"/>
      <c r="LLS43" s="299"/>
      <c r="LLT43" s="299"/>
      <c r="LLU43" s="299"/>
      <c r="LLV43" s="299"/>
      <c r="LLW43" s="299"/>
      <c r="LLX43" s="299"/>
      <c r="LLY43" s="299"/>
      <c r="LLZ43" s="299"/>
      <c r="LMA43" s="299"/>
      <c r="LMB43" s="299"/>
      <c r="LMC43" s="299"/>
      <c r="LMD43" s="299"/>
      <c r="LME43" s="299"/>
      <c r="LMF43" s="299"/>
      <c r="LMG43" s="299"/>
      <c r="LMH43" s="299"/>
      <c r="LMI43" s="299"/>
      <c r="LMJ43" s="299"/>
      <c r="LMK43" s="299"/>
      <c r="LML43" s="299"/>
      <c r="LMM43" s="299"/>
      <c r="LMN43" s="299"/>
      <c r="LMO43" s="299"/>
      <c r="LMP43" s="299"/>
      <c r="LMQ43" s="299"/>
      <c r="LMR43" s="299"/>
      <c r="LMS43" s="299"/>
      <c r="LMT43" s="299"/>
      <c r="LMU43" s="299"/>
      <c r="LMV43" s="299"/>
      <c r="LMW43" s="299"/>
      <c r="LMX43" s="299"/>
      <c r="LMY43" s="299"/>
      <c r="LMZ43" s="299"/>
      <c r="LNA43" s="299"/>
      <c r="LNB43" s="299"/>
      <c r="LNC43" s="299"/>
      <c r="LND43" s="299"/>
      <c r="LNE43" s="299"/>
      <c r="LNF43" s="299"/>
      <c r="LNG43" s="299"/>
      <c r="LNH43" s="299"/>
      <c r="LNI43" s="299"/>
      <c r="LNJ43" s="299"/>
      <c r="LNK43" s="299"/>
      <c r="LNL43" s="299"/>
      <c r="LNM43" s="299"/>
      <c r="LNN43" s="299"/>
      <c r="LNO43" s="299"/>
      <c r="LNP43" s="299"/>
      <c r="LNQ43" s="299"/>
      <c r="LNR43" s="299"/>
      <c r="LNS43" s="299"/>
      <c r="LNT43" s="299"/>
      <c r="LNU43" s="299"/>
      <c r="LNV43" s="299"/>
      <c r="LNW43" s="299"/>
      <c r="LNX43" s="299"/>
      <c r="LNY43" s="299"/>
      <c r="LNZ43" s="299"/>
      <c r="LOA43" s="299"/>
      <c r="LOB43" s="299"/>
      <c r="LOC43" s="299"/>
      <c r="LOD43" s="299"/>
      <c r="LOE43" s="299"/>
      <c r="LOF43" s="299"/>
      <c r="LOG43" s="299"/>
      <c r="LOH43" s="299"/>
      <c r="LOI43" s="299"/>
      <c r="LOJ43" s="299"/>
      <c r="LOK43" s="299"/>
      <c r="LOL43" s="299"/>
      <c r="LOM43" s="299"/>
      <c r="LON43" s="299"/>
      <c r="LOO43" s="299"/>
      <c r="LOP43" s="299"/>
      <c r="LOQ43" s="299"/>
      <c r="LOR43" s="299"/>
      <c r="LOS43" s="299"/>
      <c r="LOT43" s="299"/>
      <c r="LOU43" s="299"/>
      <c r="LOV43" s="299"/>
      <c r="LOW43" s="299"/>
      <c r="LOX43" s="299"/>
      <c r="LOY43" s="299"/>
      <c r="LOZ43" s="299"/>
      <c r="LPA43" s="299"/>
      <c r="LPB43" s="299"/>
      <c r="LPC43" s="299"/>
      <c r="LPD43" s="299"/>
      <c r="LPE43" s="299"/>
      <c r="LPF43" s="299"/>
      <c r="LPG43" s="299"/>
      <c r="LPH43" s="299"/>
      <c r="LPI43" s="299"/>
      <c r="LPJ43" s="299"/>
      <c r="LPK43" s="299"/>
      <c r="LPL43" s="299"/>
      <c r="LPM43" s="299"/>
      <c r="LPN43" s="299"/>
      <c r="LPO43" s="299"/>
      <c r="LPP43" s="299"/>
      <c r="LPQ43" s="299"/>
      <c r="LPR43" s="299"/>
      <c r="LPS43" s="299"/>
      <c r="LPT43" s="299"/>
      <c r="LPU43" s="299"/>
      <c r="LPV43" s="299"/>
      <c r="LPW43" s="299"/>
      <c r="LPX43" s="299"/>
      <c r="LPY43" s="299"/>
      <c r="LPZ43" s="299"/>
      <c r="LQA43" s="299"/>
      <c r="LQB43" s="299"/>
      <c r="LQC43" s="299"/>
      <c r="LQD43" s="299"/>
      <c r="LQE43" s="299"/>
      <c r="LQF43" s="299"/>
      <c r="LQG43" s="299"/>
      <c r="LQH43" s="299"/>
      <c r="LQI43" s="299"/>
      <c r="LQJ43" s="299"/>
      <c r="LQK43" s="299"/>
      <c r="LQL43" s="299"/>
      <c r="LQM43" s="299"/>
      <c r="LQN43" s="299"/>
      <c r="LQO43" s="299"/>
      <c r="LQP43" s="299"/>
      <c r="LQQ43" s="299"/>
      <c r="LQR43" s="299"/>
      <c r="LQS43" s="299"/>
      <c r="LQT43" s="299"/>
      <c r="LQU43" s="299"/>
      <c r="LQV43" s="299"/>
      <c r="LQW43" s="299"/>
      <c r="LQX43" s="299"/>
      <c r="LQY43" s="299"/>
      <c r="LQZ43" s="299"/>
      <c r="LRA43" s="299"/>
      <c r="LRB43" s="299"/>
      <c r="LRC43" s="299"/>
      <c r="LRD43" s="299"/>
      <c r="LRE43" s="299"/>
      <c r="LRF43" s="299"/>
      <c r="LRG43" s="299"/>
      <c r="LRH43" s="299"/>
      <c r="LRI43" s="299"/>
      <c r="LRJ43" s="299"/>
      <c r="LRK43" s="299"/>
      <c r="LRL43" s="299"/>
      <c r="LRM43" s="299"/>
      <c r="LRN43" s="299"/>
      <c r="LRO43" s="299"/>
      <c r="LRP43" s="299"/>
      <c r="LRQ43" s="299"/>
      <c r="LRR43" s="299"/>
      <c r="LRS43" s="299"/>
      <c r="LRT43" s="299"/>
      <c r="LRU43" s="299"/>
      <c r="LRV43" s="299"/>
      <c r="LRW43" s="299"/>
      <c r="LRX43" s="299"/>
      <c r="LRY43" s="299"/>
      <c r="LRZ43" s="299"/>
      <c r="LSA43" s="299"/>
      <c r="LSB43" s="299"/>
      <c r="LSC43" s="299"/>
      <c r="LSD43" s="299"/>
      <c r="LSE43" s="299"/>
      <c r="LSF43" s="299"/>
      <c r="LSG43" s="299"/>
      <c r="LSH43" s="299"/>
      <c r="LSI43" s="299"/>
      <c r="LSJ43" s="299"/>
      <c r="LSK43" s="299"/>
      <c r="LSL43" s="299"/>
      <c r="LSM43" s="299"/>
      <c r="LSN43" s="299"/>
      <c r="LSO43" s="299"/>
      <c r="LSP43" s="299"/>
      <c r="LSQ43" s="299"/>
      <c r="LSR43" s="299"/>
      <c r="LSS43" s="299"/>
      <c r="LST43" s="299"/>
      <c r="LSU43" s="299"/>
      <c r="LSV43" s="299"/>
      <c r="LSW43" s="299"/>
      <c r="LSX43" s="299"/>
      <c r="LSY43" s="299"/>
      <c r="LSZ43" s="299"/>
      <c r="LTA43" s="299"/>
      <c r="LTB43" s="299"/>
      <c r="LTC43" s="299"/>
      <c r="LTD43" s="299"/>
      <c r="LTE43" s="299"/>
      <c r="LTF43" s="299"/>
      <c r="LTG43" s="299"/>
      <c r="LTH43" s="299"/>
      <c r="LTI43" s="299"/>
      <c r="LTJ43" s="299"/>
      <c r="LTK43" s="299"/>
      <c r="LTL43" s="299"/>
      <c r="LTM43" s="299"/>
      <c r="LTN43" s="299"/>
      <c r="LTO43" s="299"/>
      <c r="LTP43" s="299"/>
      <c r="LTQ43" s="299"/>
      <c r="LTR43" s="299"/>
      <c r="LTS43" s="299"/>
      <c r="LTT43" s="299"/>
      <c r="LTU43" s="299"/>
      <c r="LTV43" s="299"/>
      <c r="LTW43" s="299"/>
      <c r="LTX43" s="299"/>
      <c r="LTY43" s="299"/>
      <c r="LTZ43" s="299"/>
      <c r="LUA43" s="299"/>
      <c r="LUB43" s="299"/>
      <c r="LUC43" s="299"/>
      <c r="LUD43" s="299"/>
      <c r="LUE43" s="299"/>
      <c r="LUF43" s="299"/>
      <c r="LUG43" s="299"/>
      <c r="LUH43" s="299"/>
      <c r="LUI43" s="299"/>
      <c r="LUJ43" s="299"/>
      <c r="LUK43" s="299"/>
      <c r="LUL43" s="299"/>
      <c r="LUM43" s="299"/>
      <c r="LUN43" s="299"/>
      <c r="LUO43" s="299"/>
      <c r="LUP43" s="299"/>
      <c r="LUQ43" s="299"/>
      <c r="LUR43" s="299"/>
      <c r="LUS43" s="299"/>
      <c r="LUT43" s="299"/>
      <c r="LUU43" s="299"/>
      <c r="LUV43" s="299"/>
      <c r="LUW43" s="299"/>
      <c r="LUX43" s="299"/>
      <c r="LUY43" s="299"/>
      <c r="LUZ43" s="299"/>
      <c r="LVA43" s="299"/>
      <c r="LVB43" s="299"/>
      <c r="LVC43" s="299"/>
      <c r="LVD43" s="299"/>
      <c r="LVE43" s="299"/>
      <c r="LVF43" s="299"/>
      <c r="LVG43" s="299"/>
      <c r="LVH43" s="299"/>
      <c r="LVI43" s="299"/>
      <c r="LVJ43" s="299"/>
      <c r="LVK43" s="299"/>
      <c r="LVL43" s="299"/>
      <c r="LVM43" s="299"/>
      <c r="LVN43" s="299"/>
      <c r="LVO43" s="299"/>
      <c r="LVP43" s="299"/>
      <c r="LVQ43" s="299"/>
      <c r="LVR43" s="299"/>
      <c r="LVS43" s="299"/>
      <c r="LVT43" s="299"/>
      <c r="LVU43" s="299"/>
      <c r="LVV43" s="299"/>
      <c r="LVW43" s="299"/>
      <c r="LVX43" s="299"/>
      <c r="LVY43" s="299"/>
      <c r="LVZ43" s="299"/>
      <c r="LWA43" s="299"/>
      <c r="LWB43" s="299"/>
      <c r="LWC43" s="299"/>
      <c r="LWD43" s="299"/>
      <c r="LWE43" s="299"/>
      <c r="LWF43" s="299"/>
      <c r="LWG43" s="299"/>
      <c r="LWH43" s="299"/>
      <c r="LWI43" s="299"/>
      <c r="LWJ43" s="299"/>
      <c r="LWK43" s="299"/>
      <c r="LWL43" s="299"/>
      <c r="LWM43" s="299"/>
      <c r="LWN43" s="299"/>
      <c r="LWO43" s="299"/>
      <c r="LWP43" s="299"/>
      <c r="LWQ43" s="299"/>
      <c r="LWR43" s="299"/>
      <c r="LWS43" s="299"/>
      <c r="LWT43" s="299"/>
      <c r="LWU43" s="299"/>
      <c r="LWV43" s="299"/>
      <c r="LWW43" s="299"/>
      <c r="LWX43" s="299"/>
      <c r="LWY43" s="299"/>
      <c r="LWZ43" s="299"/>
      <c r="LXA43" s="299"/>
      <c r="LXB43" s="299"/>
      <c r="LXC43" s="299"/>
      <c r="LXD43" s="299"/>
      <c r="LXE43" s="299"/>
      <c r="LXF43" s="299"/>
      <c r="LXG43" s="299"/>
      <c r="LXH43" s="299"/>
      <c r="LXI43" s="299"/>
      <c r="LXJ43" s="299"/>
      <c r="LXK43" s="299"/>
      <c r="LXL43" s="299"/>
      <c r="LXM43" s="299"/>
      <c r="LXN43" s="299"/>
      <c r="LXO43" s="299"/>
      <c r="LXP43" s="299"/>
      <c r="LXQ43" s="299"/>
      <c r="LXR43" s="299"/>
      <c r="LXS43" s="299"/>
      <c r="LXT43" s="299"/>
      <c r="LXU43" s="299"/>
      <c r="LXV43" s="299"/>
      <c r="LXW43" s="299"/>
      <c r="LXX43" s="299"/>
      <c r="LXY43" s="299"/>
      <c r="LXZ43" s="299"/>
      <c r="LYA43" s="299"/>
      <c r="LYB43" s="299"/>
      <c r="LYC43" s="299"/>
      <c r="LYD43" s="299"/>
      <c r="LYE43" s="299"/>
      <c r="LYF43" s="299"/>
      <c r="LYG43" s="299"/>
      <c r="LYH43" s="299"/>
      <c r="LYI43" s="299"/>
      <c r="LYJ43" s="299"/>
      <c r="LYK43" s="299"/>
      <c r="LYL43" s="299"/>
      <c r="LYM43" s="299"/>
      <c r="LYN43" s="299"/>
      <c r="LYO43" s="299"/>
      <c r="LYP43" s="299"/>
      <c r="LYQ43" s="299"/>
      <c r="LYR43" s="299"/>
      <c r="LYS43" s="299"/>
      <c r="LYT43" s="299"/>
      <c r="LYU43" s="299"/>
      <c r="LYV43" s="299"/>
      <c r="LYW43" s="299"/>
      <c r="LYX43" s="299"/>
      <c r="LYY43" s="299"/>
      <c r="LYZ43" s="299"/>
      <c r="LZA43" s="299"/>
      <c r="LZB43" s="299"/>
      <c r="LZC43" s="299"/>
      <c r="LZD43" s="299"/>
      <c r="LZE43" s="299"/>
      <c r="LZF43" s="299"/>
      <c r="LZG43" s="299"/>
      <c r="LZH43" s="299"/>
      <c r="LZI43" s="299"/>
      <c r="LZJ43" s="299"/>
      <c r="LZK43" s="299"/>
      <c r="LZL43" s="299"/>
      <c r="LZM43" s="299"/>
      <c r="LZN43" s="299"/>
      <c r="LZO43" s="299"/>
      <c r="LZP43" s="299"/>
      <c r="LZQ43" s="299"/>
      <c r="LZR43" s="299"/>
      <c r="LZS43" s="299"/>
      <c r="LZT43" s="299"/>
      <c r="LZU43" s="299"/>
      <c r="LZV43" s="299"/>
      <c r="LZW43" s="299"/>
      <c r="LZX43" s="299"/>
      <c r="LZY43" s="299"/>
      <c r="LZZ43" s="299"/>
      <c r="MAA43" s="299"/>
      <c r="MAB43" s="299"/>
      <c r="MAC43" s="299"/>
      <c r="MAD43" s="299"/>
      <c r="MAE43" s="299"/>
      <c r="MAF43" s="299"/>
      <c r="MAG43" s="299"/>
      <c r="MAH43" s="299"/>
      <c r="MAI43" s="299"/>
      <c r="MAJ43" s="299"/>
      <c r="MAK43" s="299"/>
      <c r="MAL43" s="299"/>
      <c r="MAM43" s="299"/>
      <c r="MAN43" s="299"/>
      <c r="MAO43" s="299"/>
      <c r="MAP43" s="299"/>
      <c r="MAQ43" s="299"/>
      <c r="MAR43" s="299"/>
      <c r="MAS43" s="299"/>
      <c r="MAT43" s="299"/>
      <c r="MAU43" s="299"/>
      <c r="MAV43" s="299"/>
      <c r="MAW43" s="299"/>
      <c r="MAX43" s="299"/>
      <c r="MAY43" s="299"/>
      <c r="MAZ43" s="299"/>
      <c r="MBA43" s="299"/>
      <c r="MBB43" s="299"/>
      <c r="MBC43" s="299"/>
      <c r="MBD43" s="299"/>
      <c r="MBE43" s="299"/>
      <c r="MBF43" s="299"/>
      <c r="MBG43" s="299"/>
      <c r="MBH43" s="299"/>
      <c r="MBI43" s="299"/>
      <c r="MBJ43" s="299"/>
      <c r="MBK43" s="299"/>
      <c r="MBL43" s="299"/>
      <c r="MBM43" s="299"/>
      <c r="MBN43" s="299"/>
      <c r="MBO43" s="299"/>
      <c r="MBP43" s="299"/>
      <c r="MBQ43" s="299"/>
      <c r="MBR43" s="299"/>
      <c r="MBS43" s="299"/>
      <c r="MBT43" s="299"/>
      <c r="MBU43" s="299"/>
      <c r="MBV43" s="299"/>
      <c r="MBW43" s="299"/>
      <c r="MBX43" s="299"/>
      <c r="MBY43" s="299"/>
      <c r="MBZ43" s="299"/>
      <c r="MCA43" s="299"/>
      <c r="MCB43" s="299"/>
      <c r="MCC43" s="299"/>
      <c r="MCD43" s="299"/>
      <c r="MCE43" s="299"/>
      <c r="MCF43" s="299"/>
      <c r="MCG43" s="299"/>
      <c r="MCH43" s="299"/>
      <c r="MCI43" s="299"/>
      <c r="MCJ43" s="299"/>
      <c r="MCK43" s="299"/>
      <c r="MCL43" s="299"/>
      <c r="MCM43" s="299"/>
      <c r="MCN43" s="299"/>
      <c r="MCO43" s="299"/>
      <c r="MCP43" s="299"/>
      <c r="MCQ43" s="299"/>
      <c r="MCR43" s="299"/>
      <c r="MCS43" s="299"/>
      <c r="MCT43" s="299"/>
      <c r="MCU43" s="299"/>
      <c r="MCV43" s="299"/>
      <c r="MCW43" s="299"/>
      <c r="MCX43" s="299"/>
      <c r="MCY43" s="299"/>
      <c r="MCZ43" s="299"/>
      <c r="MDA43" s="299"/>
      <c r="MDB43" s="299"/>
      <c r="MDC43" s="299"/>
      <c r="MDD43" s="299"/>
      <c r="MDE43" s="299"/>
      <c r="MDF43" s="299"/>
      <c r="MDG43" s="299"/>
      <c r="MDH43" s="299"/>
      <c r="MDI43" s="299"/>
      <c r="MDJ43" s="299"/>
      <c r="MDK43" s="299"/>
      <c r="MDL43" s="299"/>
      <c r="MDM43" s="299"/>
      <c r="MDN43" s="299"/>
      <c r="MDO43" s="299"/>
      <c r="MDP43" s="299"/>
      <c r="MDQ43" s="299"/>
      <c r="MDR43" s="299"/>
      <c r="MDS43" s="299"/>
      <c r="MDT43" s="299"/>
      <c r="MDU43" s="299"/>
      <c r="MDV43" s="299"/>
      <c r="MDW43" s="299"/>
      <c r="MDX43" s="299"/>
      <c r="MDY43" s="299"/>
      <c r="MDZ43" s="299"/>
      <c r="MEA43" s="299"/>
      <c r="MEB43" s="299"/>
      <c r="MEC43" s="299"/>
      <c r="MED43" s="299"/>
      <c r="MEE43" s="299"/>
      <c r="MEF43" s="299"/>
      <c r="MEG43" s="299"/>
      <c r="MEH43" s="299"/>
      <c r="MEI43" s="299"/>
      <c r="MEJ43" s="299"/>
      <c r="MEK43" s="299"/>
      <c r="MEL43" s="299"/>
      <c r="MEM43" s="299"/>
      <c r="MEN43" s="299"/>
      <c r="MEO43" s="299"/>
      <c r="MEP43" s="299"/>
      <c r="MEQ43" s="299"/>
      <c r="MER43" s="299"/>
      <c r="MES43" s="299"/>
      <c r="MET43" s="299"/>
      <c r="MEU43" s="299"/>
      <c r="MEV43" s="299"/>
      <c r="MEW43" s="299"/>
      <c r="MEX43" s="299"/>
      <c r="MEY43" s="299"/>
      <c r="MEZ43" s="299"/>
      <c r="MFA43" s="299"/>
      <c r="MFB43" s="299"/>
      <c r="MFC43" s="299"/>
      <c r="MFD43" s="299"/>
      <c r="MFE43" s="299"/>
      <c r="MFF43" s="299"/>
      <c r="MFG43" s="299"/>
      <c r="MFH43" s="299"/>
      <c r="MFI43" s="299"/>
      <c r="MFJ43" s="299"/>
      <c r="MFK43" s="299"/>
      <c r="MFL43" s="299"/>
      <c r="MFM43" s="299"/>
      <c r="MFN43" s="299"/>
      <c r="MFO43" s="299"/>
      <c r="MFP43" s="299"/>
      <c r="MFQ43" s="299"/>
      <c r="MFR43" s="299"/>
      <c r="MFS43" s="299"/>
      <c r="MFT43" s="299"/>
      <c r="MFU43" s="299"/>
      <c r="MFV43" s="299"/>
      <c r="MFW43" s="299"/>
      <c r="MFX43" s="299"/>
      <c r="MFY43" s="299"/>
      <c r="MFZ43" s="299"/>
      <c r="MGA43" s="299"/>
      <c r="MGB43" s="299"/>
      <c r="MGC43" s="299"/>
      <c r="MGD43" s="299"/>
      <c r="MGE43" s="299"/>
      <c r="MGF43" s="299"/>
      <c r="MGG43" s="299"/>
      <c r="MGH43" s="299"/>
      <c r="MGI43" s="299"/>
      <c r="MGJ43" s="299"/>
      <c r="MGK43" s="299"/>
      <c r="MGL43" s="299"/>
      <c r="MGM43" s="299"/>
      <c r="MGN43" s="299"/>
      <c r="MGO43" s="299"/>
      <c r="MGP43" s="299"/>
      <c r="MGQ43" s="299"/>
      <c r="MGR43" s="299"/>
      <c r="MGS43" s="299"/>
      <c r="MGT43" s="299"/>
      <c r="MGU43" s="299"/>
      <c r="MGV43" s="299"/>
      <c r="MGW43" s="299"/>
      <c r="MGX43" s="299"/>
      <c r="MGY43" s="299"/>
      <c r="MGZ43" s="299"/>
      <c r="MHA43" s="299"/>
      <c r="MHB43" s="299"/>
      <c r="MHC43" s="299"/>
      <c r="MHD43" s="299"/>
      <c r="MHE43" s="299"/>
      <c r="MHF43" s="299"/>
      <c r="MHG43" s="299"/>
      <c r="MHH43" s="299"/>
      <c r="MHI43" s="299"/>
      <c r="MHJ43" s="299"/>
      <c r="MHK43" s="299"/>
      <c r="MHL43" s="299"/>
      <c r="MHM43" s="299"/>
      <c r="MHN43" s="299"/>
      <c r="MHO43" s="299"/>
      <c r="MHP43" s="299"/>
      <c r="MHQ43" s="299"/>
      <c r="MHR43" s="299"/>
      <c r="MHS43" s="299"/>
      <c r="MHT43" s="299"/>
      <c r="MHU43" s="299"/>
      <c r="MHV43" s="299"/>
      <c r="MHW43" s="299"/>
      <c r="MHX43" s="299"/>
      <c r="MHY43" s="299"/>
      <c r="MHZ43" s="299"/>
      <c r="MIA43" s="299"/>
      <c r="MIB43" s="299"/>
      <c r="MIC43" s="299"/>
      <c r="MID43" s="299"/>
      <c r="MIE43" s="299"/>
      <c r="MIF43" s="299"/>
      <c r="MIG43" s="299"/>
      <c r="MIH43" s="299"/>
      <c r="MII43" s="299"/>
      <c r="MIJ43" s="299"/>
      <c r="MIK43" s="299"/>
      <c r="MIL43" s="299"/>
      <c r="MIM43" s="299"/>
      <c r="MIN43" s="299"/>
      <c r="MIO43" s="299"/>
      <c r="MIP43" s="299"/>
      <c r="MIQ43" s="299"/>
      <c r="MIR43" s="299"/>
      <c r="MIS43" s="299"/>
      <c r="MIT43" s="299"/>
      <c r="MIU43" s="299"/>
      <c r="MIV43" s="299"/>
      <c r="MIW43" s="299"/>
      <c r="MIX43" s="299"/>
      <c r="MIY43" s="299"/>
      <c r="MIZ43" s="299"/>
      <c r="MJA43" s="299"/>
      <c r="MJB43" s="299"/>
      <c r="MJC43" s="299"/>
      <c r="MJD43" s="299"/>
      <c r="MJE43" s="299"/>
      <c r="MJF43" s="299"/>
      <c r="MJG43" s="299"/>
      <c r="MJH43" s="299"/>
      <c r="MJI43" s="299"/>
      <c r="MJJ43" s="299"/>
      <c r="MJK43" s="299"/>
      <c r="MJL43" s="299"/>
      <c r="MJM43" s="299"/>
      <c r="MJN43" s="299"/>
      <c r="MJO43" s="299"/>
      <c r="MJP43" s="299"/>
      <c r="MJQ43" s="299"/>
      <c r="MJR43" s="299"/>
      <c r="MJS43" s="299"/>
      <c r="MJT43" s="299"/>
      <c r="MJU43" s="299"/>
      <c r="MJV43" s="299"/>
      <c r="MJW43" s="299"/>
      <c r="MJX43" s="299"/>
      <c r="MJY43" s="299"/>
      <c r="MJZ43" s="299"/>
      <c r="MKA43" s="299"/>
      <c r="MKB43" s="299"/>
      <c r="MKC43" s="299"/>
      <c r="MKD43" s="299"/>
      <c r="MKE43" s="299"/>
      <c r="MKF43" s="299"/>
      <c r="MKG43" s="299"/>
      <c r="MKH43" s="299"/>
      <c r="MKI43" s="299"/>
      <c r="MKJ43" s="299"/>
      <c r="MKK43" s="299"/>
      <c r="MKL43" s="299"/>
      <c r="MKM43" s="299"/>
      <c r="MKN43" s="299"/>
      <c r="MKO43" s="299"/>
      <c r="MKP43" s="299"/>
      <c r="MKQ43" s="299"/>
      <c r="MKR43" s="299"/>
      <c r="MKS43" s="299"/>
      <c r="MKT43" s="299"/>
      <c r="MKU43" s="299"/>
      <c r="MKV43" s="299"/>
      <c r="MKW43" s="299"/>
      <c r="MKX43" s="299"/>
      <c r="MKY43" s="299"/>
      <c r="MKZ43" s="299"/>
      <c r="MLA43" s="299"/>
      <c r="MLB43" s="299"/>
      <c r="MLC43" s="299"/>
      <c r="MLD43" s="299"/>
      <c r="MLE43" s="299"/>
      <c r="MLF43" s="299"/>
      <c r="MLG43" s="299"/>
      <c r="MLH43" s="299"/>
      <c r="MLI43" s="299"/>
      <c r="MLJ43" s="299"/>
      <c r="MLK43" s="299"/>
      <c r="MLL43" s="299"/>
      <c r="MLM43" s="299"/>
      <c r="MLN43" s="299"/>
      <c r="MLO43" s="299"/>
      <c r="MLP43" s="299"/>
      <c r="MLQ43" s="299"/>
      <c r="MLR43" s="299"/>
      <c r="MLS43" s="299"/>
      <c r="MLT43" s="299"/>
      <c r="MLU43" s="299"/>
      <c r="MLV43" s="299"/>
      <c r="MLW43" s="299"/>
      <c r="MLX43" s="299"/>
      <c r="MLY43" s="299"/>
      <c r="MLZ43" s="299"/>
      <c r="MMA43" s="299"/>
      <c r="MMB43" s="299"/>
      <c r="MMC43" s="299"/>
      <c r="MMD43" s="299"/>
      <c r="MME43" s="299"/>
      <c r="MMF43" s="299"/>
      <c r="MMG43" s="299"/>
      <c r="MMH43" s="299"/>
      <c r="MMI43" s="299"/>
      <c r="MMJ43" s="299"/>
      <c r="MMK43" s="299"/>
      <c r="MML43" s="299"/>
      <c r="MMM43" s="299"/>
      <c r="MMN43" s="299"/>
      <c r="MMO43" s="299"/>
      <c r="MMP43" s="299"/>
      <c r="MMQ43" s="299"/>
      <c r="MMR43" s="299"/>
      <c r="MMS43" s="299"/>
      <c r="MMT43" s="299"/>
      <c r="MMU43" s="299"/>
      <c r="MMV43" s="299"/>
      <c r="MMW43" s="299"/>
      <c r="MMX43" s="299"/>
      <c r="MMY43" s="299"/>
      <c r="MMZ43" s="299"/>
      <c r="MNA43" s="299"/>
      <c r="MNB43" s="299"/>
      <c r="MNC43" s="299"/>
      <c r="MND43" s="299"/>
      <c r="MNE43" s="299"/>
      <c r="MNF43" s="299"/>
      <c r="MNG43" s="299"/>
      <c r="MNH43" s="299"/>
      <c r="MNI43" s="299"/>
      <c r="MNJ43" s="299"/>
      <c r="MNK43" s="299"/>
      <c r="MNL43" s="299"/>
      <c r="MNM43" s="299"/>
      <c r="MNN43" s="299"/>
      <c r="MNO43" s="299"/>
      <c r="MNP43" s="299"/>
      <c r="MNQ43" s="299"/>
      <c r="MNR43" s="299"/>
      <c r="MNS43" s="299"/>
      <c r="MNT43" s="299"/>
      <c r="MNU43" s="299"/>
      <c r="MNV43" s="299"/>
      <c r="MNW43" s="299"/>
      <c r="MNX43" s="299"/>
      <c r="MNY43" s="299"/>
      <c r="MNZ43" s="299"/>
      <c r="MOA43" s="299"/>
      <c r="MOB43" s="299"/>
      <c r="MOC43" s="299"/>
      <c r="MOD43" s="299"/>
      <c r="MOE43" s="299"/>
      <c r="MOF43" s="299"/>
      <c r="MOG43" s="299"/>
      <c r="MOH43" s="299"/>
      <c r="MOI43" s="299"/>
      <c r="MOJ43" s="299"/>
      <c r="MOK43" s="299"/>
      <c r="MOL43" s="299"/>
      <c r="MOM43" s="299"/>
      <c r="MON43" s="299"/>
      <c r="MOO43" s="299"/>
      <c r="MOP43" s="299"/>
      <c r="MOQ43" s="299"/>
      <c r="MOR43" s="299"/>
      <c r="MOS43" s="299"/>
      <c r="MOT43" s="299"/>
      <c r="MOU43" s="299"/>
      <c r="MOV43" s="299"/>
      <c r="MOW43" s="299"/>
      <c r="MOX43" s="299"/>
      <c r="MOY43" s="299"/>
      <c r="MOZ43" s="299"/>
      <c r="MPA43" s="299"/>
      <c r="MPB43" s="299"/>
      <c r="MPC43" s="299"/>
      <c r="MPD43" s="299"/>
      <c r="MPE43" s="299"/>
      <c r="MPF43" s="299"/>
      <c r="MPG43" s="299"/>
      <c r="MPH43" s="299"/>
      <c r="MPI43" s="299"/>
      <c r="MPJ43" s="299"/>
      <c r="MPK43" s="299"/>
      <c r="MPL43" s="299"/>
      <c r="MPM43" s="299"/>
      <c r="MPN43" s="299"/>
      <c r="MPO43" s="299"/>
      <c r="MPP43" s="299"/>
      <c r="MPQ43" s="299"/>
      <c r="MPR43" s="299"/>
      <c r="MPS43" s="299"/>
      <c r="MPT43" s="299"/>
      <c r="MPU43" s="299"/>
      <c r="MPV43" s="299"/>
      <c r="MPW43" s="299"/>
      <c r="MPX43" s="299"/>
      <c r="MPY43" s="299"/>
      <c r="MPZ43" s="299"/>
      <c r="MQA43" s="299"/>
      <c r="MQB43" s="299"/>
      <c r="MQC43" s="299"/>
      <c r="MQD43" s="299"/>
      <c r="MQE43" s="299"/>
      <c r="MQF43" s="299"/>
      <c r="MQG43" s="299"/>
      <c r="MQH43" s="299"/>
      <c r="MQI43" s="299"/>
      <c r="MQJ43" s="299"/>
      <c r="MQK43" s="299"/>
      <c r="MQL43" s="299"/>
      <c r="MQM43" s="299"/>
      <c r="MQN43" s="299"/>
      <c r="MQO43" s="299"/>
      <c r="MQP43" s="299"/>
      <c r="MQQ43" s="299"/>
      <c r="MQR43" s="299"/>
      <c r="MQS43" s="299"/>
      <c r="MQT43" s="299"/>
      <c r="MQU43" s="299"/>
      <c r="MQV43" s="299"/>
      <c r="MQW43" s="299"/>
      <c r="MQX43" s="299"/>
      <c r="MQY43" s="299"/>
      <c r="MQZ43" s="299"/>
      <c r="MRA43" s="299"/>
      <c r="MRB43" s="299"/>
      <c r="MRC43" s="299"/>
      <c r="MRD43" s="299"/>
      <c r="MRE43" s="299"/>
      <c r="MRF43" s="299"/>
      <c r="MRG43" s="299"/>
      <c r="MRH43" s="299"/>
      <c r="MRI43" s="299"/>
      <c r="MRJ43" s="299"/>
      <c r="MRK43" s="299"/>
      <c r="MRL43" s="299"/>
      <c r="MRM43" s="299"/>
      <c r="MRN43" s="299"/>
      <c r="MRO43" s="299"/>
      <c r="MRP43" s="299"/>
      <c r="MRQ43" s="299"/>
      <c r="MRR43" s="299"/>
      <c r="MRS43" s="299"/>
      <c r="MRT43" s="299"/>
      <c r="MRU43" s="299"/>
      <c r="MRV43" s="299"/>
      <c r="MRW43" s="299"/>
      <c r="MRX43" s="299"/>
      <c r="MRY43" s="299"/>
      <c r="MRZ43" s="299"/>
      <c r="MSA43" s="299"/>
      <c r="MSB43" s="299"/>
      <c r="MSC43" s="299"/>
      <c r="MSD43" s="299"/>
      <c r="MSE43" s="299"/>
      <c r="MSF43" s="299"/>
      <c r="MSG43" s="299"/>
      <c r="MSH43" s="299"/>
      <c r="MSI43" s="299"/>
      <c r="MSJ43" s="299"/>
      <c r="MSK43" s="299"/>
      <c r="MSL43" s="299"/>
      <c r="MSM43" s="299"/>
      <c r="MSN43" s="299"/>
      <c r="MSO43" s="299"/>
      <c r="MSP43" s="299"/>
      <c r="MSQ43" s="299"/>
      <c r="MSR43" s="299"/>
      <c r="MSS43" s="299"/>
      <c r="MST43" s="299"/>
      <c r="MSU43" s="299"/>
      <c r="MSV43" s="299"/>
      <c r="MSW43" s="299"/>
      <c r="MSX43" s="299"/>
      <c r="MSY43" s="299"/>
      <c r="MSZ43" s="299"/>
      <c r="MTA43" s="299"/>
      <c r="MTB43" s="299"/>
      <c r="MTC43" s="299"/>
      <c r="MTD43" s="299"/>
      <c r="MTE43" s="299"/>
      <c r="MTF43" s="299"/>
      <c r="MTG43" s="299"/>
      <c r="MTH43" s="299"/>
      <c r="MTI43" s="299"/>
      <c r="MTJ43" s="299"/>
      <c r="MTK43" s="299"/>
      <c r="MTL43" s="299"/>
      <c r="MTM43" s="299"/>
      <c r="MTN43" s="299"/>
      <c r="MTO43" s="299"/>
      <c r="MTP43" s="299"/>
      <c r="MTQ43" s="299"/>
      <c r="MTR43" s="299"/>
      <c r="MTS43" s="299"/>
      <c r="MTT43" s="299"/>
      <c r="MTU43" s="299"/>
      <c r="MTV43" s="299"/>
      <c r="MTW43" s="299"/>
      <c r="MTX43" s="299"/>
      <c r="MTY43" s="299"/>
      <c r="MTZ43" s="299"/>
      <c r="MUA43" s="299"/>
      <c r="MUB43" s="299"/>
      <c r="MUC43" s="299"/>
      <c r="MUD43" s="299"/>
      <c r="MUE43" s="299"/>
      <c r="MUF43" s="299"/>
      <c r="MUG43" s="299"/>
      <c r="MUH43" s="299"/>
      <c r="MUI43" s="299"/>
      <c r="MUJ43" s="299"/>
      <c r="MUK43" s="299"/>
      <c r="MUL43" s="299"/>
      <c r="MUM43" s="299"/>
      <c r="MUN43" s="299"/>
      <c r="MUO43" s="299"/>
      <c r="MUP43" s="299"/>
      <c r="MUQ43" s="299"/>
      <c r="MUR43" s="299"/>
      <c r="MUS43" s="299"/>
      <c r="MUT43" s="299"/>
      <c r="MUU43" s="299"/>
      <c r="MUV43" s="299"/>
      <c r="MUW43" s="299"/>
      <c r="MUX43" s="299"/>
      <c r="MUY43" s="299"/>
      <c r="MUZ43" s="299"/>
      <c r="MVA43" s="299"/>
      <c r="MVB43" s="299"/>
      <c r="MVC43" s="299"/>
      <c r="MVD43" s="299"/>
      <c r="MVE43" s="299"/>
      <c r="MVF43" s="299"/>
      <c r="MVG43" s="299"/>
      <c r="MVH43" s="299"/>
      <c r="MVI43" s="299"/>
      <c r="MVJ43" s="299"/>
      <c r="MVK43" s="299"/>
      <c r="MVL43" s="299"/>
      <c r="MVM43" s="299"/>
      <c r="MVN43" s="299"/>
      <c r="MVO43" s="299"/>
      <c r="MVP43" s="299"/>
      <c r="MVQ43" s="299"/>
      <c r="MVR43" s="299"/>
      <c r="MVS43" s="299"/>
      <c r="MVT43" s="299"/>
      <c r="MVU43" s="299"/>
      <c r="MVV43" s="299"/>
      <c r="MVW43" s="299"/>
      <c r="MVX43" s="299"/>
      <c r="MVY43" s="299"/>
      <c r="MVZ43" s="299"/>
      <c r="MWA43" s="299"/>
      <c r="MWB43" s="299"/>
      <c r="MWC43" s="299"/>
      <c r="MWD43" s="299"/>
      <c r="MWE43" s="299"/>
      <c r="MWF43" s="299"/>
      <c r="MWG43" s="299"/>
      <c r="MWH43" s="299"/>
      <c r="MWI43" s="299"/>
      <c r="MWJ43" s="299"/>
      <c r="MWK43" s="299"/>
      <c r="MWL43" s="299"/>
      <c r="MWM43" s="299"/>
      <c r="MWN43" s="299"/>
      <c r="MWO43" s="299"/>
      <c r="MWP43" s="299"/>
      <c r="MWQ43" s="299"/>
      <c r="MWR43" s="299"/>
      <c r="MWS43" s="299"/>
      <c r="MWT43" s="299"/>
      <c r="MWU43" s="299"/>
      <c r="MWV43" s="299"/>
      <c r="MWW43" s="299"/>
      <c r="MWX43" s="299"/>
      <c r="MWY43" s="299"/>
      <c r="MWZ43" s="299"/>
      <c r="MXA43" s="299"/>
      <c r="MXB43" s="299"/>
      <c r="MXC43" s="299"/>
      <c r="MXD43" s="299"/>
      <c r="MXE43" s="299"/>
      <c r="MXF43" s="299"/>
      <c r="MXG43" s="299"/>
      <c r="MXH43" s="299"/>
      <c r="MXI43" s="299"/>
      <c r="MXJ43" s="299"/>
      <c r="MXK43" s="299"/>
      <c r="MXL43" s="299"/>
      <c r="MXM43" s="299"/>
      <c r="MXN43" s="299"/>
      <c r="MXO43" s="299"/>
      <c r="MXP43" s="299"/>
      <c r="MXQ43" s="299"/>
      <c r="MXR43" s="299"/>
      <c r="MXS43" s="299"/>
      <c r="MXT43" s="299"/>
      <c r="MXU43" s="299"/>
      <c r="MXV43" s="299"/>
      <c r="MXW43" s="299"/>
      <c r="MXX43" s="299"/>
      <c r="MXY43" s="299"/>
      <c r="MXZ43" s="299"/>
      <c r="MYA43" s="299"/>
      <c r="MYB43" s="299"/>
      <c r="MYC43" s="299"/>
      <c r="MYD43" s="299"/>
      <c r="MYE43" s="299"/>
      <c r="MYF43" s="299"/>
      <c r="MYG43" s="299"/>
      <c r="MYH43" s="299"/>
      <c r="MYI43" s="299"/>
      <c r="MYJ43" s="299"/>
      <c r="MYK43" s="299"/>
      <c r="MYL43" s="299"/>
      <c r="MYM43" s="299"/>
      <c r="MYN43" s="299"/>
      <c r="MYO43" s="299"/>
      <c r="MYP43" s="299"/>
      <c r="MYQ43" s="299"/>
      <c r="MYR43" s="299"/>
      <c r="MYS43" s="299"/>
      <c r="MYT43" s="299"/>
      <c r="MYU43" s="299"/>
      <c r="MYV43" s="299"/>
      <c r="MYW43" s="299"/>
      <c r="MYX43" s="299"/>
      <c r="MYY43" s="299"/>
      <c r="MYZ43" s="299"/>
      <c r="MZA43" s="299"/>
      <c r="MZB43" s="299"/>
      <c r="MZC43" s="299"/>
      <c r="MZD43" s="299"/>
      <c r="MZE43" s="299"/>
      <c r="MZF43" s="299"/>
      <c r="MZG43" s="299"/>
      <c r="MZH43" s="299"/>
      <c r="MZI43" s="299"/>
      <c r="MZJ43" s="299"/>
      <c r="MZK43" s="299"/>
      <c r="MZL43" s="299"/>
      <c r="MZM43" s="299"/>
      <c r="MZN43" s="299"/>
      <c r="MZO43" s="299"/>
      <c r="MZP43" s="299"/>
      <c r="MZQ43" s="299"/>
      <c r="MZR43" s="299"/>
      <c r="MZS43" s="299"/>
      <c r="MZT43" s="299"/>
      <c r="MZU43" s="299"/>
      <c r="MZV43" s="299"/>
      <c r="MZW43" s="299"/>
      <c r="MZX43" s="299"/>
      <c r="MZY43" s="299"/>
      <c r="MZZ43" s="299"/>
      <c r="NAA43" s="299"/>
      <c r="NAB43" s="299"/>
      <c r="NAC43" s="299"/>
      <c r="NAD43" s="299"/>
      <c r="NAE43" s="299"/>
      <c r="NAF43" s="299"/>
      <c r="NAG43" s="299"/>
      <c r="NAH43" s="299"/>
      <c r="NAI43" s="299"/>
      <c r="NAJ43" s="299"/>
      <c r="NAK43" s="299"/>
      <c r="NAL43" s="299"/>
      <c r="NAM43" s="299"/>
      <c r="NAN43" s="299"/>
      <c r="NAO43" s="299"/>
      <c r="NAP43" s="299"/>
      <c r="NAQ43" s="299"/>
      <c r="NAR43" s="299"/>
      <c r="NAS43" s="299"/>
      <c r="NAT43" s="299"/>
      <c r="NAU43" s="299"/>
      <c r="NAV43" s="299"/>
      <c r="NAW43" s="299"/>
      <c r="NAX43" s="299"/>
      <c r="NAY43" s="299"/>
      <c r="NAZ43" s="299"/>
      <c r="NBA43" s="299"/>
      <c r="NBB43" s="299"/>
      <c r="NBC43" s="299"/>
      <c r="NBD43" s="299"/>
      <c r="NBE43" s="299"/>
      <c r="NBF43" s="299"/>
      <c r="NBG43" s="299"/>
      <c r="NBH43" s="299"/>
      <c r="NBI43" s="299"/>
      <c r="NBJ43" s="299"/>
      <c r="NBK43" s="299"/>
      <c r="NBL43" s="299"/>
      <c r="NBM43" s="299"/>
      <c r="NBN43" s="299"/>
      <c r="NBO43" s="299"/>
      <c r="NBP43" s="299"/>
      <c r="NBQ43" s="299"/>
      <c r="NBR43" s="299"/>
      <c r="NBS43" s="299"/>
      <c r="NBT43" s="299"/>
      <c r="NBU43" s="299"/>
      <c r="NBV43" s="299"/>
      <c r="NBW43" s="299"/>
      <c r="NBX43" s="299"/>
      <c r="NBY43" s="299"/>
      <c r="NBZ43" s="299"/>
      <c r="NCA43" s="299"/>
      <c r="NCB43" s="299"/>
      <c r="NCC43" s="299"/>
      <c r="NCD43" s="299"/>
      <c r="NCE43" s="299"/>
      <c r="NCF43" s="299"/>
      <c r="NCG43" s="299"/>
      <c r="NCH43" s="299"/>
      <c r="NCI43" s="299"/>
      <c r="NCJ43" s="299"/>
      <c r="NCK43" s="299"/>
      <c r="NCL43" s="299"/>
      <c r="NCM43" s="299"/>
      <c r="NCN43" s="299"/>
      <c r="NCO43" s="299"/>
      <c r="NCP43" s="299"/>
      <c r="NCQ43" s="299"/>
      <c r="NCR43" s="299"/>
      <c r="NCS43" s="299"/>
      <c r="NCT43" s="299"/>
      <c r="NCU43" s="299"/>
      <c r="NCV43" s="299"/>
      <c r="NCW43" s="299"/>
      <c r="NCX43" s="299"/>
      <c r="NCY43" s="299"/>
      <c r="NCZ43" s="299"/>
      <c r="NDA43" s="299"/>
      <c r="NDB43" s="299"/>
      <c r="NDC43" s="299"/>
      <c r="NDD43" s="299"/>
      <c r="NDE43" s="299"/>
      <c r="NDF43" s="299"/>
      <c r="NDG43" s="299"/>
      <c r="NDH43" s="299"/>
      <c r="NDI43" s="299"/>
      <c r="NDJ43" s="299"/>
      <c r="NDK43" s="299"/>
      <c r="NDL43" s="299"/>
      <c r="NDM43" s="299"/>
      <c r="NDN43" s="299"/>
      <c r="NDO43" s="299"/>
      <c r="NDP43" s="299"/>
      <c r="NDQ43" s="299"/>
      <c r="NDR43" s="299"/>
      <c r="NDS43" s="299"/>
      <c r="NDT43" s="299"/>
      <c r="NDU43" s="299"/>
      <c r="NDV43" s="299"/>
      <c r="NDW43" s="299"/>
      <c r="NDX43" s="299"/>
      <c r="NDY43" s="299"/>
      <c r="NDZ43" s="299"/>
      <c r="NEA43" s="299"/>
      <c r="NEB43" s="299"/>
      <c r="NEC43" s="299"/>
      <c r="NED43" s="299"/>
      <c r="NEE43" s="299"/>
      <c r="NEF43" s="299"/>
      <c r="NEG43" s="299"/>
      <c r="NEH43" s="299"/>
      <c r="NEI43" s="299"/>
      <c r="NEJ43" s="299"/>
      <c r="NEK43" s="299"/>
      <c r="NEL43" s="299"/>
      <c r="NEM43" s="299"/>
      <c r="NEN43" s="299"/>
      <c r="NEO43" s="299"/>
      <c r="NEP43" s="299"/>
      <c r="NEQ43" s="299"/>
      <c r="NER43" s="299"/>
      <c r="NES43" s="299"/>
      <c r="NET43" s="299"/>
      <c r="NEU43" s="299"/>
      <c r="NEV43" s="299"/>
      <c r="NEW43" s="299"/>
      <c r="NEX43" s="299"/>
      <c r="NEY43" s="299"/>
      <c r="NEZ43" s="299"/>
      <c r="NFA43" s="299"/>
      <c r="NFB43" s="299"/>
      <c r="NFC43" s="299"/>
      <c r="NFD43" s="299"/>
      <c r="NFE43" s="299"/>
      <c r="NFF43" s="299"/>
      <c r="NFG43" s="299"/>
      <c r="NFH43" s="299"/>
      <c r="NFI43" s="299"/>
      <c r="NFJ43" s="299"/>
      <c r="NFK43" s="299"/>
      <c r="NFL43" s="299"/>
      <c r="NFM43" s="299"/>
      <c r="NFN43" s="299"/>
      <c r="NFO43" s="299"/>
      <c r="NFP43" s="299"/>
      <c r="NFQ43" s="299"/>
      <c r="NFR43" s="299"/>
      <c r="NFS43" s="299"/>
      <c r="NFT43" s="299"/>
      <c r="NFU43" s="299"/>
      <c r="NFV43" s="299"/>
      <c r="NFW43" s="299"/>
      <c r="NFX43" s="299"/>
      <c r="NFY43" s="299"/>
      <c r="NFZ43" s="299"/>
      <c r="NGA43" s="299"/>
      <c r="NGB43" s="299"/>
      <c r="NGC43" s="299"/>
      <c r="NGD43" s="299"/>
      <c r="NGE43" s="299"/>
      <c r="NGF43" s="299"/>
      <c r="NGG43" s="299"/>
      <c r="NGH43" s="299"/>
      <c r="NGI43" s="299"/>
      <c r="NGJ43" s="299"/>
      <c r="NGK43" s="299"/>
      <c r="NGL43" s="299"/>
      <c r="NGM43" s="299"/>
      <c r="NGN43" s="299"/>
      <c r="NGO43" s="299"/>
      <c r="NGP43" s="299"/>
      <c r="NGQ43" s="299"/>
      <c r="NGR43" s="299"/>
      <c r="NGS43" s="299"/>
      <c r="NGT43" s="299"/>
      <c r="NGU43" s="299"/>
      <c r="NGV43" s="299"/>
      <c r="NGW43" s="299"/>
      <c r="NGX43" s="299"/>
      <c r="NGY43" s="299"/>
      <c r="NGZ43" s="299"/>
      <c r="NHA43" s="299"/>
      <c r="NHB43" s="299"/>
      <c r="NHC43" s="299"/>
      <c r="NHD43" s="299"/>
      <c r="NHE43" s="299"/>
      <c r="NHF43" s="299"/>
      <c r="NHG43" s="299"/>
      <c r="NHH43" s="299"/>
      <c r="NHI43" s="299"/>
      <c r="NHJ43" s="299"/>
      <c r="NHK43" s="299"/>
      <c r="NHL43" s="299"/>
      <c r="NHM43" s="299"/>
      <c r="NHN43" s="299"/>
      <c r="NHO43" s="299"/>
      <c r="NHP43" s="299"/>
      <c r="NHQ43" s="299"/>
      <c r="NHR43" s="299"/>
      <c r="NHS43" s="299"/>
      <c r="NHT43" s="299"/>
      <c r="NHU43" s="299"/>
      <c r="NHV43" s="299"/>
      <c r="NHW43" s="299"/>
      <c r="NHX43" s="299"/>
      <c r="NHY43" s="299"/>
      <c r="NHZ43" s="299"/>
      <c r="NIA43" s="299"/>
      <c r="NIB43" s="299"/>
      <c r="NIC43" s="299"/>
      <c r="NID43" s="299"/>
      <c r="NIE43" s="299"/>
      <c r="NIF43" s="299"/>
      <c r="NIG43" s="299"/>
      <c r="NIH43" s="299"/>
      <c r="NII43" s="299"/>
      <c r="NIJ43" s="299"/>
      <c r="NIK43" s="299"/>
      <c r="NIL43" s="299"/>
      <c r="NIM43" s="299"/>
      <c r="NIN43" s="299"/>
      <c r="NIO43" s="299"/>
      <c r="NIP43" s="299"/>
      <c r="NIQ43" s="299"/>
      <c r="NIR43" s="299"/>
      <c r="NIS43" s="299"/>
      <c r="NIT43" s="299"/>
      <c r="NIU43" s="299"/>
      <c r="NIV43" s="299"/>
      <c r="NIW43" s="299"/>
      <c r="NIX43" s="299"/>
      <c r="NIY43" s="299"/>
      <c r="NIZ43" s="299"/>
      <c r="NJA43" s="299"/>
      <c r="NJB43" s="299"/>
      <c r="NJC43" s="299"/>
      <c r="NJD43" s="299"/>
      <c r="NJE43" s="299"/>
      <c r="NJF43" s="299"/>
      <c r="NJG43" s="299"/>
      <c r="NJH43" s="299"/>
      <c r="NJI43" s="299"/>
      <c r="NJJ43" s="299"/>
      <c r="NJK43" s="299"/>
      <c r="NJL43" s="299"/>
      <c r="NJM43" s="299"/>
      <c r="NJN43" s="299"/>
      <c r="NJO43" s="299"/>
      <c r="NJP43" s="299"/>
      <c r="NJQ43" s="299"/>
      <c r="NJR43" s="299"/>
      <c r="NJS43" s="299"/>
      <c r="NJT43" s="299"/>
      <c r="NJU43" s="299"/>
      <c r="NJV43" s="299"/>
      <c r="NJW43" s="299"/>
      <c r="NJX43" s="299"/>
      <c r="NJY43" s="299"/>
      <c r="NJZ43" s="299"/>
      <c r="NKA43" s="299"/>
      <c r="NKB43" s="299"/>
      <c r="NKC43" s="299"/>
      <c r="NKD43" s="299"/>
      <c r="NKE43" s="299"/>
      <c r="NKF43" s="299"/>
      <c r="NKG43" s="299"/>
      <c r="NKH43" s="299"/>
      <c r="NKI43" s="299"/>
      <c r="NKJ43" s="299"/>
      <c r="NKK43" s="299"/>
      <c r="NKL43" s="299"/>
      <c r="NKM43" s="299"/>
      <c r="NKN43" s="299"/>
      <c r="NKO43" s="299"/>
      <c r="NKP43" s="299"/>
      <c r="NKQ43" s="299"/>
      <c r="NKR43" s="299"/>
      <c r="NKS43" s="299"/>
      <c r="NKT43" s="299"/>
      <c r="NKU43" s="299"/>
      <c r="NKV43" s="299"/>
      <c r="NKW43" s="299"/>
      <c r="NKX43" s="299"/>
      <c r="NKY43" s="299"/>
      <c r="NKZ43" s="299"/>
      <c r="NLA43" s="299"/>
      <c r="NLB43" s="299"/>
      <c r="NLC43" s="299"/>
      <c r="NLD43" s="299"/>
      <c r="NLE43" s="299"/>
      <c r="NLF43" s="299"/>
      <c r="NLG43" s="299"/>
      <c r="NLH43" s="299"/>
      <c r="NLI43" s="299"/>
      <c r="NLJ43" s="299"/>
      <c r="NLK43" s="299"/>
      <c r="NLL43" s="299"/>
      <c r="NLM43" s="299"/>
      <c r="NLN43" s="299"/>
      <c r="NLO43" s="299"/>
      <c r="NLP43" s="299"/>
      <c r="NLQ43" s="299"/>
      <c r="NLR43" s="299"/>
      <c r="NLS43" s="299"/>
      <c r="NLT43" s="299"/>
      <c r="NLU43" s="299"/>
      <c r="NLV43" s="299"/>
      <c r="NLW43" s="299"/>
      <c r="NLX43" s="299"/>
      <c r="NLY43" s="299"/>
      <c r="NLZ43" s="299"/>
      <c r="NMA43" s="299"/>
      <c r="NMB43" s="299"/>
      <c r="NMC43" s="299"/>
      <c r="NMD43" s="299"/>
      <c r="NME43" s="299"/>
      <c r="NMF43" s="299"/>
      <c r="NMG43" s="299"/>
      <c r="NMH43" s="299"/>
      <c r="NMI43" s="299"/>
      <c r="NMJ43" s="299"/>
      <c r="NMK43" s="299"/>
      <c r="NML43" s="299"/>
      <c r="NMM43" s="299"/>
      <c r="NMN43" s="299"/>
      <c r="NMO43" s="299"/>
      <c r="NMP43" s="299"/>
      <c r="NMQ43" s="299"/>
      <c r="NMR43" s="299"/>
      <c r="NMS43" s="299"/>
      <c r="NMT43" s="299"/>
      <c r="NMU43" s="299"/>
      <c r="NMV43" s="299"/>
      <c r="NMW43" s="299"/>
      <c r="NMX43" s="299"/>
      <c r="NMY43" s="299"/>
      <c r="NMZ43" s="299"/>
      <c r="NNA43" s="299"/>
      <c r="NNB43" s="299"/>
      <c r="NNC43" s="299"/>
      <c r="NND43" s="299"/>
      <c r="NNE43" s="299"/>
      <c r="NNF43" s="299"/>
      <c r="NNG43" s="299"/>
      <c r="NNH43" s="299"/>
      <c r="NNI43" s="299"/>
      <c r="NNJ43" s="299"/>
      <c r="NNK43" s="299"/>
      <c r="NNL43" s="299"/>
      <c r="NNM43" s="299"/>
      <c r="NNN43" s="299"/>
      <c r="NNO43" s="299"/>
      <c r="NNP43" s="299"/>
      <c r="NNQ43" s="299"/>
      <c r="NNR43" s="299"/>
      <c r="NNS43" s="299"/>
      <c r="NNT43" s="299"/>
      <c r="NNU43" s="299"/>
      <c r="NNV43" s="299"/>
      <c r="NNW43" s="299"/>
      <c r="NNX43" s="299"/>
      <c r="NNY43" s="299"/>
      <c r="NNZ43" s="299"/>
      <c r="NOA43" s="299"/>
      <c r="NOB43" s="299"/>
      <c r="NOC43" s="299"/>
      <c r="NOD43" s="299"/>
      <c r="NOE43" s="299"/>
      <c r="NOF43" s="299"/>
      <c r="NOG43" s="299"/>
      <c r="NOH43" s="299"/>
      <c r="NOI43" s="299"/>
      <c r="NOJ43" s="299"/>
      <c r="NOK43" s="299"/>
      <c r="NOL43" s="299"/>
      <c r="NOM43" s="299"/>
      <c r="NON43" s="299"/>
      <c r="NOO43" s="299"/>
      <c r="NOP43" s="299"/>
      <c r="NOQ43" s="299"/>
      <c r="NOR43" s="299"/>
      <c r="NOS43" s="299"/>
      <c r="NOT43" s="299"/>
      <c r="NOU43" s="299"/>
      <c r="NOV43" s="299"/>
      <c r="NOW43" s="299"/>
      <c r="NOX43" s="299"/>
      <c r="NOY43" s="299"/>
      <c r="NOZ43" s="299"/>
      <c r="NPA43" s="299"/>
      <c r="NPB43" s="299"/>
      <c r="NPC43" s="299"/>
      <c r="NPD43" s="299"/>
      <c r="NPE43" s="299"/>
      <c r="NPF43" s="299"/>
      <c r="NPG43" s="299"/>
      <c r="NPH43" s="299"/>
      <c r="NPI43" s="299"/>
      <c r="NPJ43" s="299"/>
      <c r="NPK43" s="299"/>
      <c r="NPL43" s="299"/>
      <c r="NPM43" s="299"/>
      <c r="NPN43" s="299"/>
      <c r="NPO43" s="299"/>
      <c r="NPP43" s="299"/>
      <c r="NPQ43" s="299"/>
      <c r="NPR43" s="299"/>
      <c r="NPS43" s="299"/>
      <c r="NPT43" s="299"/>
      <c r="NPU43" s="299"/>
      <c r="NPV43" s="299"/>
      <c r="NPW43" s="299"/>
      <c r="NPX43" s="299"/>
      <c r="NPY43" s="299"/>
      <c r="NPZ43" s="299"/>
      <c r="NQA43" s="299"/>
      <c r="NQB43" s="299"/>
      <c r="NQC43" s="299"/>
      <c r="NQD43" s="299"/>
      <c r="NQE43" s="299"/>
      <c r="NQF43" s="299"/>
      <c r="NQG43" s="299"/>
      <c r="NQH43" s="299"/>
      <c r="NQI43" s="299"/>
      <c r="NQJ43" s="299"/>
      <c r="NQK43" s="299"/>
      <c r="NQL43" s="299"/>
      <c r="NQM43" s="299"/>
      <c r="NQN43" s="299"/>
      <c r="NQO43" s="299"/>
      <c r="NQP43" s="299"/>
      <c r="NQQ43" s="299"/>
      <c r="NQR43" s="299"/>
      <c r="NQS43" s="299"/>
      <c r="NQT43" s="299"/>
      <c r="NQU43" s="299"/>
      <c r="NQV43" s="299"/>
      <c r="NQW43" s="299"/>
      <c r="NQX43" s="299"/>
      <c r="NQY43" s="299"/>
      <c r="NQZ43" s="299"/>
      <c r="NRA43" s="299"/>
      <c r="NRB43" s="299"/>
      <c r="NRC43" s="299"/>
      <c r="NRD43" s="299"/>
      <c r="NRE43" s="299"/>
      <c r="NRF43" s="299"/>
      <c r="NRG43" s="299"/>
      <c r="NRH43" s="299"/>
      <c r="NRI43" s="299"/>
      <c r="NRJ43" s="299"/>
      <c r="NRK43" s="299"/>
      <c r="NRL43" s="299"/>
      <c r="NRM43" s="299"/>
      <c r="NRN43" s="299"/>
      <c r="NRO43" s="299"/>
      <c r="NRP43" s="299"/>
      <c r="NRQ43" s="299"/>
      <c r="NRR43" s="299"/>
      <c r="NRS43" s="299"/>
      <c r="NRT43" s="299"/>
      <c r="NRU43" s="299"/>
      <c r="NRV43" s="299"/>
      <c r="NRW43" s="299"/>
      <c r="NRX43" s="299"/>
      <c r="NRY43" s="299"/>
      <c r="NRZ43" s="299"/>
      <c r="NSA43" s="299"/>
      <c r="NSB43" s="299"/>
      <c r="NSC43" s="299"/>
      <c r="NSD43" s="299"/>
      <c r="NSE43" s="299"/>
      <c r="NSF43" s="299"/>
      <c r="NSG43" s="299"/>
      <c r="NSH43" s="299"/>
      <c r="NSI43" s="299"/>
      <c r="NSJ43" s="299"/>
      <c r="NSK43" s="299"/>
      <c r="NSL43" s="299"/>
      <c r="NSM43" s="299"/>
      <c r="NSN43" s="299"/>
      <c r="NSO43" s="299"/>
      <c r="NSP43" s="299"/>
      <c r="NSQ43" s="299"/>
      <c r="NSR43" s="299"/>
      <c r="NSS43" s="299"/>
      <c r="NST43" s="299"/>
      <c r="NSU43" s="299"/>
      <c r="NSV43" s="299"/>
      <c r="NSW43" s="299"/>
      <c r="NSX43" s="299"/>
      <c r="NSY43" s="299"/>
      <c r="NSZ43" s="299"/>
      <c r="NTA43" s="299"/>
      <c r="NTB43" s="299"/>
      <c r="NTC43" s="299"/>
      <c r="NTD43" s="299"/>
      <c r="NTE43" s="299"/>
      <c r="NTF43" s="299"/>
      <c r="NTG43" s="299"/>
      <c r="NTH43" s="299"/>
      <c r="NTI43" s="299"/>
      <c r="NTJ43" s="299"/>
      <c r="NTK43" s="299"/>
      <c r="NTL43" s="299"/>
      <c r="NTM43" s="299"/>
      <c r="NTN43" s="299"/>
      <c r="NTO43" s="299"/>
      <c r="NTP43" s="299"/>
      <c r="NTQ43" s="299"/>
      <c r="NTR43" s="299"/>
      <c r="NTS43" s="299"/>
      <c r="NTT43" s="299"/>
      <c r="NTU43" s="299"/>
      <c r="NTV43" s="299"/>
      <c r="NTW43" s="299"/>
      <c r="NTX43" s="299"/>
      <c r="NTY43" s="299"/>
      <c r="NTZ43" s="299"/>
      <c r="NUA43" s="299"/>
      <c r="NUB43" s="299"/>
      <c r="NUC43" s="299"/>
      <c r="NUD43" s="299"/>
      <c r="NUE43" s="299"/>
      <c r="NUF43" s="299"/>
      <c r="NUG43" s="299"/>
      <c r="NUH43" s="299"/>
      <c r="NUI43" s="299"/>
      <c r="NUJ43" s="299"/>
      <c r="NUK43" s="299"/>
      <c r="NUL43" s="299"/>
      <c r="NUM43" s="299"/>
      <c r="NUN43" s="299"/>
      <c r="NUO43" s="299"/>
      <c r="NUP43" s="299"/>
      <c r="NUQ43" s="299"/>
      <c r="NUR43" s="299"/>
      <c r="NUS43" s="299"/>
      <c r="NUT43" s="299"/>
      <c r="NUU43" s="299"/>
      <c r="NUV43" s="299"/>
      <c r="NUW43" s="299"/>
      <c r="NUX43" s="299"/>
      <c r="NUY43" s="299"/>
      <c r="NUZ43" s="299"/>
      <c r="NVA43" s="299"/>
      <c r="NVB43" s="299"/>
      <c r="NVC43" s="299"/>
      <c r="NVD43" s="299"/>
      <c r="NVE43" s="299"/>
      <c r="NVF43" s="299"/>
      <c r="NVG43" s="299"/>
      <c r="NVH43" s="299"/>
      <c r="NVI43" s="299"/>
      <c r="NVJ43" s="299"/>
      <c r="NVK43" s="299"/>
      <c r="NVL43" s="299"/>
      <c r="NVM43" s="299"/>
      <c r="NVN43" s="299"/>
      <c r="NVO43" s="299"/>
      <c r="NVP43" s="299"/>
      <c r="NVQ43" s="299"/>
      <c r="NVR43" s="299"/>
      <c r="NVS43" s="299"/>
      <c r="NVT43" s="299"/>
      <c r="NVU43" s="299"/>
      <c r="NVV43" s="299"/>
      <c r="NVW43" s="299"/>
      <c r="NVX43" s="299"/>
      <c r="NVY43" s="299"/>
      <c r="NVZ43" s="299"/>
      <c r="NWA43" s="299"/>
      <c r="NWB43" s="299"/>
      <c r="NWC43" s="299"/>
      <c r="NWD43" s="299"/>
      <c r="NWE43" s="299"/>
      <c r="NWF43" s="299"/>
      <c r="NWG43" s="299"/>
      <c r="NWH43" s="299"/>
      <c r="NWI43" s="299"/>
      <c r="NWJ43" s="299"/>
      <c r="NWK43" s="299"/>
      <c r="NWL43" s="299"/>
      <c r="NWM43" s="299"/>
      <c r="NWN43" s="299"/>
      <c r="NWO43" s="299"/>
      <c r="NWP43" s="299"/>
      <c r="NWQ43" s="299"/>
      <c r="NWR43" s="299"/>
      <c r="NWS43" s="299"/>
      <c r="NWT43" s="299"/>
      <c r="NWU43" s="299"/>
      <c r="NWV43" s="299"/>
      <c r="NWW43" s="299"/>
      <c r="NWX43" s="299"/>
      <c r="NWY43" s="299"/>
      <c r="NWZ43" s="299"/>
      <c r="NXA43" s="299"/>
      <c r="NXB43" s="299"/>
      <c r="NXC43" s="299"/>
      <c r="NXD43" s="299"/>
      <c r="NXE43" s="299"/>
      <c r="NXF43" s="299"/>
      <c r="NXG43" s="299"/>
      <c r="NXH43" s="299"/>
      <c r="NXI43" s="299"/>
      <c r="NXJ43" s="299"/>
      <c r="NXK43" s="299"/>
      <c r="NXL43" s="299"/>
      <c r="NXM43" s="299"/>
      <c r="NXN43" s="299"/>
      <c r="NXO43" s="299"/>
      <c r="NXP43" s="299"/>
      <c r="NXQ43" s="299"/>
      <c r="NXR43" s="299"/>
      <c r="NXS43" s="299"/>
      <c r="NXT43" s="299"/>
      <c r="NXU43" s="299"/>
      <c r="NXV43" s="299"/>
      <c r="NXW43" s="299"/>
      <c r="NXX43" s="299"/>
      <c r="NXY43" s="299"/>
      <c r="NXZ43" s="299"/>
      <c r="NYA43" s="299"/>
      <c r="NYB43" s="299"/>
      <c r="NYC43" s="299"/>
      <c r="NYD43" s="299"/>
      <c r="NYE43" s="299"/>
      <c r="NYF43" s="299"/>
      <c r="NYG43" s="299"/>
      <c r="NYH43" s="299"/>
      <c r="NYI43" s="299"/>
      <c r="NYJ43" s="299"/>
      <c r="NYK43" s="299"/>
      <c r="NYL43" s="299"/>
      <c r="NYM43" s="299"/>
      <c r="NYN43" s="299"/>
      <c r="NYO43" s="299"/>
      <c r="NYP43" s="299"/>
      <c r="NYQ43" s="299"/>
      <c r="NYR43" s="299"/>
      <c r="NYS43" s="299"/>
      <c r="NYT43" s="299"/>
      <c r="NYU43" s="299"/>
      <c r="NYV43" s="299"/>
      <c r="NYW43" s="299"/>
      <c r="NYX43" s="299"/>
      <c r="NYY43" s="299"/>
      <c r="NYZ43" s="299"/>
      <c r="NZA43" s="299"/>
      <c r="NZB43" s="299"/>
      <c r="NZC43" s="299"/>
      <c r="NZD43" s="299"/>
      <c r="NZE43" s="299"/>
      <c r="NZF43" s="299"/>
      <c r="NZG43" s="299"/>
      <c r="NZH43" s="299"/>
      <c r="NZI43" s="299"/>
      <c r="NZJ43" s="299"/>
      <c r="NZK43" s="299"/>
      <c r="NZL43" s="299"/>
      <c r="NZM43" s="299"/>
      <c r="NZN43" s="299"/>
      <c r="NZO43" s="299"/>
      <c r="NZP43" s="299"/>
      <c r="NZQ43" s="299"/>
      <c r="NZR43" s="299"/>
      <c r="NZS43" s="299"/>
      <c r="NZT43" s="299"/>
      <c r="NZU43" s="299"/>
      <c r="NZV43" s="299"/>
      <c r="NZW43" s="299"/>
      <c r="NZX43" s="299"/>
      <c r="NZY43" s="299"/>
      <c r="NZZ43" s="299"/>
      <c r="OAA43" s="299"/>
      <c r="OAB43" s="299"/>
      <c r="OAC43" s="299"/>
      <c r="OAD43" s="299"/>
      <c r="OAE43" s="299"/>
      <c r="OAF43" s="299"/>
      <c r="OAG43" s="299"/>
      <c r="OAH43" s="299"/>
      <c r="OAI43" s="299"/>
      <c r="OAJ43" s="299"/>
      <c r="OAK43" s="299"/>
      <c r="OAL43" s="299"/>
      <c r="OAM43" s="299"/>
      <c r="OAN43" s="299"/>
      <c r="OAO43" s="299"/>
      <c r="OAP43" s="299"/>
      <c r="OAQ43" s="299"/>
      <c r="OAR43" s="299"/>
      <c r="OAS43" s="299"/>
      <c r="OAT43" s="299"/>
      <c r="OAU43" s="299"/>
      <c r="OAV43" s="299"/>
      <c r="OAW43" s="299"/>
      <c r="OAX43" s="299"/>
      <c r="OAY43" s="299"/>
      <c r="OAZ43" s="299"/>
      <c r="OBA43" s="299"/>
      <c r="OBB43" s="299"/>
      <c r="OBC43" s="299"/>
      <c r="OBD43" s="299"/>
      <c r="OBE43" s="299"/>
      <c r="OBF43" s="299"/>
      <c r="OBG43" s="299"/>
      <c r="OBH43" s="299"/>
      <c r="OBI43" s="299"/>
      <c r="OBJ43" s="299"/>
      <c r="OBK43" s="299"/>
      <c r="OBL43" s="299"/>
      <c r="OBM43" s="299"/>
      <c r="OBN43" s="299"/>
      <c r="OBO43" s="299"/>
      <c r="OBP43" s="299"/>
      <c r="OBQ43" s="299"/>
      <c r="OBR43" s="299"/>
      <c r="OBS43" s="299"/>
      <c r="OBT43" s="299"/>
      <c r="OBU43" s="299"/>
      <c r="OBV43" s="299"/>
      <c r="OBW43" s="299"/>
      <c r="OBX43" s="299"/>
      <c r="OBY43" s="299"/>
      <c r="OBZ43" s="299"/>
      <c r="OCA43" s="299"/>
      <c r="OCB43" s="299"/>
      <c r="OCC43" s="299"/>
      <c r="OCD43" s="299"/>
      <c r="OCE43" s="299"/>
      <c r="OCF43" s="299"/>
      <c r="OCG43" s="299"/>
      <c r="OCH43" s="299"/>
      <c r="OCI43" s="299"/>
      <c r="OCJ43" s="299"/>
      <c r="OCK43" s="299"/>
      <c r="OCL43" s="299"/>
      <c r="OCM43" s="299"/>
      <c r="OCN43" s="299"/>
      <c r="OCO43" s="299"/>
      <c r="OCP43" s="299"/>
      <c r="OCQ43" s="299"/>
      <c r="OCR43" s="299"/>
      <c r="OCS43" s="299"/>
      <c r="OCT43" s="299"/>
      <c r="OCU43" s="299"/>
      <c r="OCV43" s="299"/>
      <c r="OCW43" s="299"/>
      <c r="OCX43" s="299"/>
      <c r="OCY43" s="299"/>
      <c r="OCZ43" s="299"/>
      <c r="ODA43" s="299"/>
      <c r="ODB43" s="299"/>
      <c r="ODC43" s="299"/>
      <c r="ODD43" s="299"/>
      <c r="ODE43" s="299"/>
      <c r="ODF43" s="299"/>
      <c r="ODG43" s="299"/>
      <c r="ODH43" s="299"/>
      <c r="ODI43" s="299"/>
      <c r="ODJ43" s="299"/>
      <c r="ODK43" s="299"/>
      <c r="ODL43" s="299"/>
      <c r="ODM43" s="299"/>
      <c r="ODN43" s="299"/>
      <c r="ODO43" s="299"/>
      <c r="ODP43" s="299"/>
      <c r="ODQ43" s="299"/>
      <c r="ODR43" s="299"/>
      <c r="ODS43" s="299"/>
      <c r="ODT43" s="299"/>
      <c r="ODU43" s="299"/>
      <c r="ODV43" s="299"/>
      <c r="ODW43" s="299"/>
      <c r="ODX43" s="299"/>
      <c r="ODY43" s="299"/>
      <c r="ODZ43" s="299"/>
      <c r="OEA43" s="299"/>
      <c r="OEB43" s="299"/>
      <c r="OEC43" s="299"/>
      <c r="OED43" s="299"/>
      <c r="OEE43" s="299"/>
      <c r="OEF43" s="299"/>
      <c r="OEG43" s="299"/>
      <c r="OEH43" s="299"/>
      <c r="OEI43" s="299"/>
      <c r="OEJ43" s="299"/>
      <c r="OEK43" s="299"/>
      <c r="OEL43" s="299"/>
      <c r="OEM43" s="299"/>
      <c r="OEN43" s="299"/>
      <c r="OEO43" s="299"/>
      <c r="OEP43" s="299"/>
      <c r="OEQ43" s="299"/>
      <c r="OER43" s="299"/>
      <c r="OES43" s="299"/>
      <c r="OET43" s="299"/>
      <c r="OEU43" s="299"/>
      <c r="OEV43" s="299"/>
      <c r="OEW43" s="299"/>
      <c r="OEX43" s="299"/>
      <c r="OEY43" s="299"/>
      <c r="OEZ43" s="299"/>
      <c r="OFA43" s="299"/>
      <c r="OFB43" s="299"/>
      <c r="OFC43" s="299"/>
      <c r="OFD43" s="299"/>
      <c r="OFE43" s="299"/>
      <c r="OFF43" s="299"/>
      <c r="OFG43" s="299"/>
      <c r="OFH43" s="299"/>
      <c r="OFI43" s="299"/>
      <c r="OFJ43" s="299"/>
      <c r="OFK43" s="299"/>
      <c r="OFL43" s="299"/>
      <c r="OFM43" s="299"/>
      <c r="OFN43" s="299"/>
      <c r="OFO43" s="299"/>
      <c r="OFP43" s="299"/>
      <c r="OFQ43" s="299"/>
      <c r="OFR43" s="299"/>
      <c r="OFS43" s="299"/>
      <c r="OFT43" s="299"/>
      <c r="OFU43" s="299"/>
      <c r="OFV43" s="299"/>
      <c r="OFW43" s="299"/>
      <c r="OFX43" s="299"/>
      <c r="OFY43" s="299"/>
      <c r="OFZ43" s="299"/>
      <c r="OGA43" s="299"/>
      <c r="OGB43" s="299"/>
      <c r="OGC43" s="299"/>
      <c r="OGD43" s="299"/>
      <c r="OGE43" s="299"/>
      <c r="OGF43" s="299"/>
      <c r="OGG43" s="299"/>
      <c r="OGH43" s="299"/>
      <c r="OGI43" s="299"/>
      <c r="OGJ43" s="299"/>
      <c r="OGK43" s="299"/>
      <c r="OGL43" s="299"/>
      <c r="OGM43" s="299"/>
      <c r="OGN43" s="299"/>
      <c r="OGO43" s="299"/>
      <c r="OGP43" s="299"/>
      <c r="OGQ43" s="299"/>
      <c r="OGR43" s="299"/>
      <c r="OGS43" s="299"/>
      <c r="OGT43" s="299"/>
      <c r="OGU43" s="299"/>
      <c r="OGV43" s="299"/>
      <c r="OGW43" s="299"/>
      <c r="OGX43" s="299"/>
      <c r="OGY43" s="299"/>
      <c r="OGZ43" s="299"/>
      <c r="OHA43" s="299"/>
      <c r="OHB43" s="299"/>
      <c r="OHC43" s="299"/>
      <c r="OHD43" s="299"/>
      <c r="OHE43" s="299"/>
      <c r="OHF43" s="299"/>
      <c r="OHG43" s="299"/>
      <c r="OHH43" s="299"/>
      <c r="OHI43" s="299"/>
      <c r="OHJ43" s="299"/>
      <c r="OHK43" s="299"/>
      <c r="OHL43" s="299"/>
      <c r="OHM43" s="299"/>
      <c r="OHN43" s="299"/>
      <c r="OHO43" s="299"/>
      <c r="OHP43" s="299"/>
      <c r="OHQ43" s="299"/>
      <c r="OHR43" s="299"/>
      <c r="OHS43" s="299"/>
      <c r="OHT43" s="299"/>
      <c r="OHU43" s="299"/>
      <c r="OHV43" s="299"/>
      <c r="OHW43" s="299"/>
      <c r="OHX43" s="299"/>
      <c r="OHY43" s="299"/>
      <c r="OHZ43" s="299"/>
      <c r="OIA43" s="299"/>
      <c r="OIB43" s="299"/>
      <c r="OIC43" s="299"/>
      <c r="OID43" s="299"/>
      <c r="OIE43" s="299"/>
      <c r="OIF43" s="299"/>
      <c r="OIG43" s="299"/>
      <c r="OIH43" s="299"/>
      <c r="OII43" s="299"/>
      <c r="OIJ43" s="299"/>
      <c r="OIK43" s="299"/>
      <c r="OIL43" s="299"/>
      <c r="OIM43" s="299"/>
      <c r="OIN43" s="299"/>
      <c r="OIO43" s="299"/>
      <c r="OIP43" s="299"/>
      <c r="OIQ43" s="299"/>
      <c r="OIR43" s="299"/>
      <c r="OIS43" s="299"/>
      <c r="OIT43" s="299"/>
      <c r="OIU43" s="299"/>
      <c r="OIV43" s="299"/>
      <c r="OIW43" s="299"/>
      <c r="OIX43" s="299"/>
      <c r="OIY43" s="299"/>
      <c r="OIZ43" s="299"/>
      <c r="OJA43" s="299"/>
      <c r="OJB43" s="299"/>
      <c r="OJC43" s="299"/>
      <c r="OJD43" s="299"/>
      <c r="OJE43" s="299"/>
      <c r="OJF43" s="299"/>
      <c r="OJG43" s="299"/>
      <c r="OJH43" s="299"/>
      <c r="OJI43" s="299"/>
      <c r="OJJ43" s="299"/>
      <c r="OJK43" s="299"/>
      <c r="OJL43" s="299"/>
      <c r="OJM43" s="299"/>
      <c r="OJN43" s="299"/>
      <c r="OJO43" s="299"/>
      <c r="OJP43" s="299"/>
      <c r="OJQ43" s="299"/>
      <c r="OJR43" s="299"/>
      <c r="OJS43" s="299"/>
      <c r="OJT43" s="299"/>
      <c r="OJU43" s="299"/>
      <c r="OJV43" s="299"/>
      <c r="OJW43" s="299"/>
      <c r="OJX43" s="299"/>
      <c r="OJY43" s="299"/>
      <c r="OJZ43" s="299"/>
      <c r="OKA43" s="299"/>
      <c r="OKB43" s="299"/>
      <c r="OKC43" s="299"/>
      <c r="OKD43" s="299"/>
      <c r="OKE43" s="299"/>
      <c r="OKF43" s="299"/>
      <c r="OKG43" s="299"/>
      <c r="OKH43" s="299"/>
      <c r="OKI43" s="299"/>
      <c r="OKJ43" s="299"/>
      <c r="OKK43" s="299"/>
      <c r="OKL43" s="299"/>
      <c r="OKM43" s="299"/>
      <c r="OKN43" s="299"/>
      <c r="OKO43" s="299"/>
      <c r="OKP43" s="299"/>
      <c r="OKQ43" s="299"/>
      <c r="OKR43" s="299"/>
      <c r="OKS43" s="299"/>
      <c r="OKT43" s="299"/>
      <c r="OKU43" s="299"/>
      <c r="OKV43" s="299"/>
      <c r="OKW43" s="299"/>
      <c r="OKX43" s="299"/>
      <c r="OKY43" s="299"/>
      <c r="OKZ43" s="299"/>
      <c r="OLA43" s="299"/>
      <c r="OLB43" s="299"/>
      <c r="OLC43" s="299"/>
      <c r="OLD43" s="299"/>
      <c r="OLE43" s="299"/>
      <c r="OLF43" s="299"/>
      <c r="OLG43" s="299"/>
      <c r="OLH43" s="299"/>
      <c r="OLI43" s="299"/>
      <c r="OLJ43" s="299"/>
      <c r="OLK43" s="299"/>
      <c r="OLL43" s="299"/>
      <c r="OLM43" s="299"/>
      <c r="OLN43" s="299"/>
      <c r="OLO43" s="299"/>
      <c r="OLP43" s="299"/>
      <c r="OLQ43" s="299"/>
      <c r="OLR43" s="299"/>
      <c r="OLS43" s="299"/>
      <c r="OLT43" s="299"/>
      <c r="OLU43" s="299"/>
      <c r="OLV43" s="299"/>
      <c r="OLW43" s="299"/>
      <c r="OLX43" s="299"/>
      <c r="OLY43" s="299"/>
      <c r="OLZ43" s="299"/>
      <c r="OMA43" s="299"/>
      <c r="OMB43" s="299"/>
      <c r="OMC43" s="299"/>
      <c r="OMD43" s="299"/>
      <c r="OME43" s="299"/>
      <c r="OMF43" s="299"/>
      <c r="OMG43" s="299"/>
      <c r="OMH43" s="299"/>
      <c r="OMI43" s="299"/>
      <c r="OMJ43" s="299"/>
      <c r="OMK43" s="299"/>
      <c r="OML43" s="299"/>
      <c r="OMM43" s="299"/>
      <c r="OMN43" s="299"/>
      <c r="OMO43" s="299"/>
      <c r="OMP43" s="299"/>
      <c r="OMQ43" s="299"/>
      <c r="OMR43" s="299"/>
      <c r="OMS43" s="299"/>
      <c r="OMT43" s="299"/>
      <c r="OMU43" s="299"/>
      <c r="OMV43" s="299"/>
      <c r="OMW43" s="299"/>
      <c r="OMX43" s="299"/>
      <c r="OMY43" s="299"/>
      <c r="OMZ43" s="299"/>
      <c r="ONA43" s="299"/>
      <c r="ONB43" s="299"/>
      <c r="ONC43" s="299"/>
      <c r="OND43" s="299"/>
      <c r="ONE43" s="299"/>
      <c r="ONF43" s="299"/>
      <c r="ONG43" s="299"/>
      <c r="ONH43" s="299"/>
      <c r="ONI43" s="299"/>
      <c r="ONJ43" s="299"/>
      <c r="ONK43" s="299"/>
      <c r="ONL43" s="299"/>
      <c r="ONM43" s="299"/>
      <c r="ONN43" s="299"/>
      <c r="ONO43" s="299"/>
      <c r="ONP43" s="299"/>
      <c r="ONQ43" s="299"/>
      <c r="ONR43" s="299"/>
      <c r="ONS43" s="299"/>
      <c r="ONT43" s="299"/>
      <c r="ONU43" s="299"/>
      <c r="ONV43" s="299"/>
      <c r="ONW43" s="299"/>
      <c r="ONX43" s="299"/>
      <c r="ONY43" s="299"/>
      <c r="ONZ43" s="299"/>
      <c r="OOA43" s="299"/>
      <c r="OOB43" s="299"/>
      <c r="OOC43" s="299"/>
      <c r="OOD43" s="299"/>
      <c r="OOE43" s="299"/>
      <c r="OOF43" s="299"/>
      <c r="OOG43" s="299"/>
      <c r="OOH43" s="299"/>
      <c r="OOI43" s="299"/>
      <c r="OOJ43" s="299"/>
      <c r="OOK43" s="299"/>
      <c r="OOL43" s="299"/>
      <c r="OOM43" s="299"/>
      <c r="OON43" s="299"/>
      <c r="OOO43" s="299"/>
      <c r="OOP43" s="299"/>
      <c r="OOQ43" s="299"/>
      <c r="OOR43" s="299"/>
      <c r="OOS43" s="299"/>
      <c r="OOT43" s="299"/>
      <c r="OOU43" s="299"/>
      <c r="OOV43" s="299"/>
      <c r="OOW43" s="299"/>
      <c r="OOX43" s="299"/>
      <c r="OOY43" s="299"/>
      <c r="OOZ43" s="299"/>
      <c r="OPA43" s="299"/>
      <c r="OPB43" s="299"/>
      <c r="OPC43" s="299"/>
      <c r="OPD43" s="299"/>
      <c r="OPE43" s="299"/>
      <c r="OPF43" s="299"/>
      <c r="OPG43" s="299"/>
      <c r="OPH43" s="299"/>
      <c r="OPI43" s="299"/>
      <c r="OPJ43" s="299"/>
      <c r="OPK43" s="299"/>
      <c r="OPL43" s="299"/>
      <c r="OPM43" s="299"/>
      <c r="OPN43" s="299"/>
      <c r="OPO43" s="299"/>
      <c r="OPP43" s="299"/>
      <c r="OPQ43" s="299"/>
      <c r="OPR43" s="299"/>
      <c r="OPS43" s="299"/>
      <c r="OPT43" s="299"/>
      <c r="OPU43" s="299"/>
      <c r="OPV43" s="299"/>
      <c r="OPW43" s="299"/>
      <c r="OPX43" s="299"/>
      <c r="OPY43" s="299"/>
      <c r="OPZ43" s="299"/>
      <c r="OQA43" s="299"/>
      <c r="OQB43" s="299"/>
      <c r="OQC43" s="299"/>
      <c r="OQD43" s="299"/>
      <c r="OQE43" s="299"/>
      <c r="OQF43" s="299"/>
      <c r="OQG43" s="299"/>
      <c r="OQH43" s="299"/>
      <c r="OQI43" s="299"/>
      <c r="OQJ43" s="299"/>
      <c r="OQK43" s="299"/>
      <c r="OQL43" s="299"/>
      <c r="OQM43" s="299"/>
      <c r="OQN43" s="299"/>
      <c r="OQO43" s="299"/>
      <c r="OQP43" s="299"/>
      <c r="OQQ43" s="299"/>
      <c r="OQR43" s="299"/>
      <c r="OQS43" s="299"/>
      <c r="OQT43" s="299"/>
      <c r="OQU43" s="299"/>
      <c r="OQV43" s="299"/>
      <c r="OQW43" s="299"/>
      <c r="OQX43" s="299"/>
      <c r="OQY43" s="299"/>
      <c r="OQZ43" s="299"/>
      <c r="ORA43" s="299"/>
      <c r="ORB43" s="299"/>
      <c r="ORC43" s="299"/>
      <c r="ORD43" s="299"/>
      <c r="ORE43" s="299"/>
      <c r="ORF43" s="299"/>
      <c r="ORG43" s="299"/>
      <c r="ORH43" s="299"/>
      <c r="ORI43" s="299"/>
      <c r="ORJ43" s="299"/>
      <c r="ORK43" s="299"/>
      <c r="ORL43" s="299"/>
      <c r="ORM43" s="299"/>
      <c r="ORN43" s="299"/>
      <c r="ORO43" s="299"/>
      <c r="ORP43" s="299"/>
      <c r="ORQ43" s="299"/>
      <c r="ORR43" s="299"/>
      <c r="ORS43" s="299"/>
      <c r="ORT43" s="299"/>
      <c r="ORU43" s="299"/>
      <c r="ORV43" s="299"/>
      <c r="ORW43" s="299"/>
      <c r="ORX43" s="299"/>
      <c r="ORY43" s="299"/>
      <c r="ORZ43" s="299"/>
      <c r="OSA43" s="299"/>
      <c r="OSB43" s="299"/>
      <c r="OSC43" s="299"/>
      <c r="OSD43" s="299"/>
      <c r="OSE43" s="299"/>
      <c r="OSF43" s="299"/>
      <c r="OSG43" s="299"/>
      <c r="OSH43" s="299"/>
      <c r="OSI43" s="299"/>
      <c r="OSJ43" s="299"/>
      <c r="OSK43" s="299"/>
      <c r="OSL43" s="299"/>
      <c r="OSM43" s="299"/>
      <c r="OSN43" s="299"/>
      <c r="OSO43" s="299"/>
      <c r="OSP43" s="299"/>
      <c r="OSQ43" s="299"/>
      <c r="OSR43" s="299"/>
      <c r="OSS43" s="299"/>
      <c r="OST43" s="299"/>
      <c r="OSU43" s="299"/>
      <c r="OSV43" s="299"/>
      <c r="OSW43" s="299"/>
      <c r="OSX43" s="299"/>
      <c r="OSY43" s="299"/>
      <c r="OSZ43" s="299"/>
      <c r="OTA43" s="299"/>
      <c r="OTB43" s="299"/>
      <c r="OTC43" s="299"/>
      <c r="OTD43" s="299"/>
      <c r="OTE43" s="299"/>
      <c r="OTF43" s="299"/>
      <c r="OTG43" s="299"/>
      <c r="OTH43" s="299"/>
      <c r="OTI43" s="299"/>
      <c r="OTJ43" s="299"/>
      <c r="OTK43" s="299"/>
      <c r="OTL43" s="299"/>
      <c r="OTM43" s="299"/>
      <c r="OTN43" s="299"/>
      <c r="OTO43" s="299"/>
      <c r="OTP43" s="299"/>
      <c r="OTQ43" s="299"/>
      <c r="OTR43" s="299"/>
      <c r="OTS43" s="299"/>
      <c r="OTT43" s="299"/>
      <c r="OTU43" s="299"/>
      <c r="OTV43" s="299"/>
      <c r="OTW43" s="299"/>
      <c r="OTX43" s="299"/>
      <c r="OTY43" s="299"/>
      <c r="OTZ43" s="299"/>
      <c r="OUA43" s="299"/>
      <c r="OUB43" s="299"/>
      <c r="OUC43" s="299"/>
      <c r="OUD43" s="299"/>
      <c r="OUE43" s="299"/>
      <c r="OUF43" s="299"/>
      <c r="OUG43" s="299"/>
      <c r="OUH43" s="299"/>
      <c r="OUI43" s="299"/>
      <c r="OUJ43" s="299"/>
      <c r="OUK43" s="299"/>
      <c r="OUL43" s="299"/>
      <c r="OUM43" s="299"/>
      <c r="OUN43" s="299"/>
      <c r="OUO43" s="299"/>
      <c r="OUP43" s="299"/>
      <c r="OUQ43" s="299"/>
      <c r="OUR43" s="299"/>
      <c r="OUS43" s="299"/>
      <c r="OUT43" s="299"/>
      <c r="OUU43" s="299"/>
      <c r="OUV43" s="299"/>
      <c r="OUW43" s="299"/>
      <c r="OUX43" s="299"/>
      <c r="OUY43" s="299"/>
      <c r="OUZ43" s="299"/>
      <c r="OVA43" s="299"/>
      <c r="OVB43" s="299"/>
      <c r="OVC43" s="299"/>
      <c r="OVD43" s="299"/>
      <c r="OVE43" s="299"/>
      <c r="OVF43" s="299"/>
      <c r="OVG43" s="299"/>
      <c r="OVH43" s="299"/>
      <c r="OVI43" s="299"/>
      <c r="OVJ43" s="299"/>
      <c r="OVK43" s="299"/>
      <c r="OVL43" s="299"/>
      <c r="OVM43" s="299"/>
      <c r="OVN43" s="299"/>
      <c r="OVO43" s="299"/>
      <c r="OVP43" s="299"/>
      <c r="OVQ43" s="299"/>
      <c r="OVR43" s="299"/>
      <c r="OVS43" s="299"/>
      <c r="OVT43" s="299"/>
      <c r="OVU43" s="299"/>
      <c r="OVV43" s="299"/>
      <c r="OVW43" s="299"/>
      <c r="OVX43" s="299"/>
      <c r="OVY43" s="299"/>
      <c r="OVZ43" s="299"/>
      <c r="OWA43" s="299"/>
      <c r="OWB43" s="299"/>
      <c r="OWC43" s="299"/>
      <c r="OWD43" s="299"/>
      <c r="OWE43" s="299"/>
      <c r="OWF43" s="299"/>
      <c r="OWG43" s="299"/>
      <c r="OWH43" s="299"/>
      <c r="OWI43" s="299"/>
      <c r="OWJ43" s="299"/>
      <c r="OWK43" s="299"/>
      <c r="OWL43" s="299"/>
      <c r="OWM43" s="299"/>
      <c r="OWN43" s="299"/>
      <c r="OWO43" s="299"/>
      <c r="OWP43" s="299"/>
      <c r="OWQ43" s="299"/>
      <c r="OWR43" s="299"/>
      <c r="OWS43" s="299"/>
      <c r="OWT43" s="299"/>
      <c r="OWU43" s="299"/>
      <c r="OWV43" s="299"/>
      <c r="OWW43" s="299"/>
      <c r="OWX43" s="299"/>
      <c r="OWY43" s="299"/>
      <c r="OWZ43" s="299"/>
      <c r="OXA43" s="299"/>
      <c r="OXB43" s="299"/>
      <c r="OXC43" s="299"/>
      <c r="OXD43" s="299"/>
      <c r="OXE43" s="299"/>
      <c r="OXF43" s="299"/>
      <c r="OXG43" s="299"/>
      <c r="OXH43" s="299"/>
      <c r="OXI43" s="299"/>
      <c r="OXJ43" s="299"/>
      <c r="OXK43" s="299"/>
      <c r="OXL43" s="299"/>
      <c r="OXM43" s="299"/>
      <c r="OXN43" s="299"/>
      <c r="OXO43" s="299"/>
      <c r="OXP43" s="299"/>
      <c r="OXQ43" s="299"/>
      <c r="OXR43" s="299"/>
      <c r="OXS43" s="299"/>
      <c r="OXT43" s="299"/>
      <c r="OXU43" s="299"/>
      <c r="OXV43" s="299"/>
      <c r="OXW43" s="299"/>
      <c r="OXX43" s="299"/>
      <c r="OXY43" s="299"/>
      <c r="OXZ43" s="299"/>
      <c r="OYA43" s="299"/>
      <c r="OYB43" s="299"/>
      <c r="OYC43" s="299"/>
      <c r="OYD43" s="299"/>
      <c r="OYE43" s="299"/>
      <c r="OYF43" s="299"/>
      <c r="OYG43" s="299"/>
      <c r="OYH43" s="299"/>
      <c r="OYI43" s="299"/>
      <c r="OYJ43" s="299"/>
      <c r="OYK43" s="299"/>
      <c r="OYL43" s="299"/>
      <c r="OYM43" s="299"/>
      <c r="OYN43" s="299"/>
      <c r="OYO43" s="299"/>
      <c r="OYP43" s="299"/>
      <c r="OYQ43" s="299"/>
      <c r="OYR43" s="299"/>
      <c r="OYS43" s="299"/>
      <c r="OYT43" s="299"/>
      <c r="OYU43" s="299"/>
      <c r="OYV43" s="299"/>
      <c r="OYW43" s="299"/>
      <c r="OYX43" s="299"/>
      <c r="OYY43" s="299"/>
      <c r="OYZ43" s="299"/>
      <c r="OZA43" s="299"/>
      <c r="OZB43" s="299"/>
      <c r="OZC43" s="299"/>
      <c r="OZD43" s="299"/>
      <c r="OZE43" s="299"/>
      <c r="OZF43" s="299"/>
      <c r="OZG43" s="299"/>
      <c r="OZH43" s="299"/>
      <c r="OZI43" s="299"/>
      <c r="OZJ43" s="299"/>
      <c r="OZK43" s="299"/>
      <c r="OZL43" s="299"/>
      <c r="OZM43" s="299"/>
      <c r="OZN43" s="299"/>
      <c r="OZO43" s="299"/>
      <c r="OZP43" s="299"/>
      <c r="OZQ43" s="299"/>
      <c r="OZR43" s="299"/>
      <c r="OZS43" s="299"/>
      <c r="OZT43" s="299"/>
      <c r="OZU43" s="299"/>
      <c r="OZV43" s="299"/>
      <c r="OZW43" s="299"/>
      <c r="OZX43" s="299"/>
      <c r="OZY43" s="299"/>
      <c r="OZZ43" s="299"/>
      <c r="PAA43" s="299"/>
      <c r="PAB43" s="299"/>
      <c r="PAC43" s="299"/>
      <c r="PAD43" s="299"/>
      <c r="PAE43" s="299"/>
      <c r="PAF43" s="299"/>
      <c r="PAG43" s="299"/>
      <c r="PAH43" s="299"/>
      <c r="PAI43" s="299"/>
      <c r="PAJ43" s="299"/>
      <c r="PAK43" s="299"/>
      <c r="PAL43" s="299"/>
      <c r="PAM43" s="299"/>
      <c r="PAN43" s="299"/>
      <c r="PAO43" s="299"/>
      <c r="PAP43" s="299"/>
      <c r="PAQ43" s="299"/>
      <c r="PAR43" s="299"/>
      <c r="PAS43" s="299"/>
      <c r="PAT43" s="299"/>
      <c r="PAU43" s="299"/>
      <c r="PAV43" s="299"/>
      <c r="PAW43" s="299"/>
      <c r="PAX43" s="299"/>
      <c r="PAY43" s="299"/>
      <c r="PAZ43" s="299"/>
      <c r="PBA43" s="299"/>
      <c r="PBB43" s="299"/>
      <c r="PBC43" s="299"/>
      <c r="PBD43" s="299"/>
      <c r="PBE43" s="299"/>
      <c r="PBF43" s="299"/>
      <c r="PBG43" s="299"/>
      <c r="PBH43" s="299"/>
      <c r="PBI43" s="299"/>
      <c r="PBJ43" s="299"/>
      <c r="PBK43" s="299"/>
      <c r="PBL43" s="299"/>
      <c r="PBM43" s="299"/>
      <c r="PBN43" s="299"/>
      <c r="PBO43" s="299"/>
      <c r="PBP43" s="299"/>
      <c r="PBQ43" s="299"/>
      <c r="PBR43" s="299"/>
      <c r="PBS43" s="299"/>
      <c r="PBT43" s="299"/>
      <c r="PBU43" s="299"/>
      <c r="PBV43" s="299"/>
      <c r="PBW43" s="299"/>
      <c r="PBX43" s="299"/>
      <c r="PBY43" s="299"/>
      <c r="PBZ43" s="299"/>
      <c r="PCA43" s="299"/>
      <c r="PCB43" s="299"/>
      <c r="PCC43" s="299"/>
      <c r="PCD43" s="299"/>
      <c r="PCE43" s="299"/>
      <c r="PCF43" s="299"/>
      <c r="PCG43" s="299"/>
      <c r="PCH43" s="299"/>
      <c r="PCI43" s="299"/>
      <c r="PCJ43" s="299"/>
      <c r="PCK43" s="299"/>
      <c r="PCL43" s="299"/>
      <c r="PCM43" s="299"/>
      <c r="PCN43" s="299"/>
      <c r="PCO43" s="299"/>
      <c r="PCP43" s="299"/>
      <c r="PCQ43" s="299"/>
      <c r="PCR43" s="299"/>
      <c r="PCS43" s="299"/>
      <c r="PCT43" s="299"/>
      <c r="PCU43" s="299"/>
      <c r="PCV43" s="299"/>
      <c r="PCW43" s="299"/>
      <c r="PCX43" s="299"/>
      <c r="PCY43" s="299"/>
      <c r="PCZ43" s="299"/>
      <c r="PDA43" s="299"/>
      <c r="PDB43" s="299"/>
      <c r="PDC43" s="299"/>
      <c r="PDD43" s="299"/>
      <c r="PDE43" s="299"/>
      <c r="PDF43" s="299"/>
      <c r="PDG43" s="299"/>
      <c r="PDH43" s="299"/>
      <c r="PDI43" s="299"/>
      <c r="PDJ43" s="299"/>
      <c r="PDK43" s="299"/>
      <c r="PDL43" s="299"/>
      <c r="PDM43" s="299"/>
      <c r="PDN43" s="299"/>
      <c r="PDO43" s="299"/>
      <c r="PDP43" s="299"/>
      <c r="PDQ43" s="299"/>
      <c r="PDR43" s="299"/>
      <c r="PDS43" s="299"/>
      <c r="PDT43" s="299"/>
      <c r="PDU43" s="299"/>
      <c r="PDV43" s="299"/>
      <c r="PDW43" s="299"/>
      <c r="PDX43" s="299"/>
      <c r="PDY43" s="299"/>
      <c r="PDZ43" s="299"/>
      <c r="PEA43" s="299"/>
      <c r="PEB43" s="299"/>
      <c r="PEC43" s="299"/>
      <c r="PED43" s="299"/>
      <c r="PEE43" s="299"/>
      <c r="PEF43" s="299"/>
      <c r="PEG43" s="299"/>
      <c r="PEH43" s="299"/>
      <c r="PEI43" s="299"/>
      <c r="PEJ43" s="299"/>
      <c r="PEK43" s="299"/>
      <c r="PEL43" s="299"/>
      <c r="PEM43" s="299"/>
      <c r="PEN43" s="299"/>
      <c r="PEO43" s="299"/>
      <c r="PEP43" s="299"/>
      <c r="PEQ43" s="299"/>
      <c r="PER43" s="299"/>
      <c r="PES43" s="299"/>
      <c r="PET43" s="299"/>
      <c r="PEU43" s="299"/>
      <c r="PEV43" s="299"/>
      <c r="PEW43" s="299"/>
      <c r="PEX43" s="299"/>
      <c r="PEY43" s="299"/>
      <c r="PEZ43" s="299"/>
      <c r="PFA43" s="299"/>
      <c r="PFB43" s="299"/>
      <c r="PFC43" s="299"/>
      <c r="PFD43" s="299"/>
      <c r="PFE43" s="299"/>
      <c r="PFF43" s="299"/>
      <c r="PFG43" s="299"/>
      <c r="PFH43" s="299"/>
      <c r="PFI43" s="299"/>
      <c r="PFJ43" s="299"/>
      <c r="PFK43" s="299"/>
      <c r="PFL43" s="299"/>
      <c r="PFM43" s="299"/>
      <c r="PFN43" s="299"/>
      <c r="PFO43" s="299"/>
      <c r="PFP43" s="299"/>
      <c r="PFQ43" s="299"/>
      <c r="PFR43" s="299"/>
      <c r="PFS43" s="299"/>
      <c r="PFT43" s="299"/>
      <c r="PFU43" s="299"/>
      <c r="PFV43" s="299"/>
      <c r="PFW43" s="299"/>
      <c r="PFX43" s="299"/>
      <c r="PFY43" s="299"/>
      <c r="PFZ43" s="299"/>
      <c r="PGA43" s="299"/>
      <c r="PGB43" s="299"/>
      <c r="PGC43" s="299"/>
      <c r="PGD43" s="299"/>
      <c r="PGE43" s="299"/>
      <c r="PGF43" s="299"/>
      <c r="PGG43" s="299"/>
      <c r="PGH43" s="299"/>
      <c r="PGI43" s="299"/>
      <c r="PGJ43" s="299"/>
      <c r="PGK43" s="299"/>
      <c r="PGL43" s="299"/>
      <c r="PGM43" s="299"/>
      <c r="PGN43" s="299"/>
      <c r="PGO43" s="299"/>
      <c r="PGP43" s="299"/>
      <c r="PGQ43" s="299"/>
      <c r="PGR43" s="299"/>
      <c r="PGS43" s="299"/>
      <c r="PGT43" s="299"/>
      <c r="PGU43" s="299"/>
      <c r="PGV43" s="299"/>
      <c r="PGW43" s="299"/>
      <c r="PGX43" s="299"/>
      <c r="PGY43" s="299"/>
      <c r="PGZ43" s="299"/>
      <c r="PHA43" s="299"/>
      <c r="PHB43" s="299"/>
      <c r="PHC43" s="299"/>
      <c r="PHD43" s="299"/>
      <c r="PHE43" s="299"/>
      <c r="PHF43" s="299"/>
      <c r="PHG43" s="299"/>
      <c r="PHH43" s="299"/>
      <c r="PHI43" s="299"/>
      <c r="PHJ43" s="299"/>
      <c r="PHK43" s="299"/>
      <c r="PHL43" s="299"/>
      <c r="PHM43" s="299"/>
      <c r="PHN43" s="299"/>
      <c r="PHO43" s="299"/>
      <c r="PHP43" s="299"/>
      <c r="PHQ43" s="299"/>
      <c r="PHR43" s="299"/>
      <c r="PHS43" s="299"/>
      <c r="PHT43" s="299"/>
      <c r="PHU43" s="299"/>
      <c r="PHV43" s="299"/>
      <c r="PHW43" s="299"/>
      <c r="PHX43" s="299"/>
      <c r="PHY43" s="299"/>
      <c r="PHZ43" s="299"/>
      <c r="PIA43" s="299"/>
      <c r="PIB43" s="299"/>
      <c r="PIC43" s="299"/>
      <c r="PID43" s="299"/>
      <c r="PIE43" s="299"/>
      <c r="PIF43" s="299"/>
      <c r="PIG43" s="299"/>
      <c r="PIH43" s="299"/>
      <c r="PII43" s="299"/>
      <c r="PIJ43" s="299"/>
      <c r="PIK43" s="299"/>
      <c r="PIL43" s="299"/>
      <c r="PIM43" s="299"/>
      <c r="PIN43" s="299"/>
      <c r="PIO43" s="299"/>
      <c r="PIP43" s="299"/>
      <c r="PIQ43" s="299"/>
      <c r="PIR43" s="299"/>
      <c r="PIS43" s="299"/>
      <c r="PIT43" s="299"/>
      <c r="PIU43" s="299"/>
      <c r="PIV43" s="299"/>
      <c r="PIW43" s="299"/>
      <c r="PIX43" s="299"/>
      <c r="PIY43" s="299"/>
      <c r="PIZ43" s="299"/>
      <c r="PJA43" s="299"/>
      <c r="PJB43" s="299"/>
      <c r="PJC43" s="299"/>
      <c r="PJD43" s="299"/>
      <c r="PJE43" s="299"/>
      <c r="PJF43" s="299"/>
      <c r="PJG43" s="299"/>
      <c r="PJH43" s="299"/>
      <c r="PJI43" s="299"/>
      <c r="PJJ43" s="299"/>
      <c r="PJK43" s="299"/>
      <c r="PJL43" s="299"/>
      <c r="PJM43" s="299"/>
      <c r="PJN43" s="299"/>
      <c r="PJO43" s="299"/>
      <c r="PJP43" s="299"/>
      <c r="PJQ43" s="299"/>
      <c r="PJR43" s="299"/>
      <c r="PJS43" s="299"/>
      <c r="PJT43" s="299"/>
      <c r="PJU43" s="299"/>
      <c r="PJV43" s="299"/>
      <c r="PJW43" s="299"/>
      <c r="PJX43" s="299"/>
      <c r="PJY43" s="299"/>
      <c r="PJZ43" s="299"/>
      <c r="PKA43" s="299"/>
      <c r="PKB43" s="299"/>
      <c r="PKC43" s="299"/>
      <c r="PKD43" s="299"/>
      <c r="PKE43" s="299"/>
      <c r="PKF43" s="299"/>
      <c r="PKG43" s="299"/>
      <c r="PKH43" s="299"/>
      <c r="PKI43" s="299"/>
      <c r="PKJ43" s="299"/>
      <c r="PKK43" s="299"/>
      <c r="PKL43" s="299"/>
      <c r="PKM43" s="299"/>
      <c r="PKN43" s="299"/>
      <c r="PKO43" s="299"/>
      <c r="PKP43" s="299"/>
      <c r="PKQ43" s="299"/>
      <c r="PKR43" s="299"/>
      <c r="PKS43" s="299"/>
      <c r="PKT43" s="299"/>
      <c r="PKU43" s="299"/>
      <c r="PKV43" s="299"/>
      <c r="PKW43" s="299"/>
      <c r="PKX43" s="299"/>
      <c r="PKY43" s="299"/>
      <c r="PKZ43" s="299"/>
      <c r="PLA43" s="299"/>
      <c r="PLB43" s="299"/>
      <c r="PLC43" s="299"/>
      <c r="PLD43" s="299"/>
      <c r="PLE43" s="299"/>
      <c r="PLF43" s="299"/>
      <c r="PLG43" s="299"/>
      <c r="PLH43" s="299"/>
      <c r="PLI43" s="299"/>
      <c r="PLJ43" s="299"/>
      <c r="PLK43" s="299"/>
      <c r="PLL43" s="299"/>
      <c r="PLM43" s="299"/>
      <c r="PLN43" s="299"/>
      <c r="PLO43" s="299"/>
      <c r="PLP43" s="299"/>
      <c r="PLQ43" s="299"/>
      <c r="PLR43" s="299"/>
      <c r="PLS43" s="299"/>
      <c r="PLT43" s="299"/>
      <c r="PLU43" s="299"/>
      <c r="PLV43" s="299"/>
      <c r="PLW43" s="299"/>
      <c r="PLX43" s="299"/>
      <c r="PLY43" s="299"/>
      <c r="PLZ43" s="299"/>
      <c r="PMA43" s="299"/>
      <c r="PMB43" s="299"/>
      <c r="PMC43" s="299"/>
      <c r="PMD43" s="299"/>
      <c r="PME43" s="299"/>
      <c r="PMF43" s="299"/>
      <c r="PMG43" s="299"/>
      <c r="PMH43" s="299"/>
      <c r="PMI43" s="299"/>
      <c r="PMJ43" s="299"/>
      <c r="PMK43" s="299"/>
      <c r="PML43" s="299"/>
      <c r="PMM43" s="299"/>
      <c r="PMN43" s="299"/>
      <c r="PMO43" s="299"/>
      <c r="PMP43" s="299"/>
      <c r="PMQ43" s="299"/>
      <c r="PMR43" s="299"/>
      <c r="PMS43" s="299"/>
      <c r="PMT43" s="299"/>
      <c r="PMU43" s="299"/>
      <c r="PMV43" s="299"/>
      <c r="PMW43" s="299"/>
      <c r="PMX43" s="299"/>
      <c r="PMY43" s="299"/>
      <c r="PMZ43" s="299"/>
      <c r="PNA43" s="299"/>
      <c r="PNB43" s="299"/>
      <c r="PNC43" s="299"/>
      <c r="PND43" s="299"/>
      <c r="PNE43" s="299"/>
      <c r="PNF43" s="299"/>
      <c r="PNG43" s="299"/>
      <c r="PNH43" s="299"/>
      <c r="PNI43" s="299"/>
      <c r="PNJ43" s="299"/>
      <c r="PNK43" s="299"/>
      <c r="PNL43" s="299"/>
      <c r="PNM43" s="299"/>
      <c r="PNN43" s="299"/>
      <c r="PNO43" s="299"/>
      <c r="PNP43" s="299"/>
      <c r="PNQ43" s="299"/>
      <c r="PNR43" s="299"/>
      <c r="PNS43" s="299"/>
      <c r="PNT43" s="299"/>
      <c r="PNU43" s="299"/>
      <c r="PNV43" s="299"/>
      <c r="PNW43" s="299"/>
      <c r="PNX43" s="299"/>
      <c r="PNY43" s="299"/>
      <c r="PNZ43" s="299"/>
      <c r="POA43" s="299"/>
      <c r="POB43" s="299"/>
      <c r="POC43" s="299"/>
      <c r="POD43" s="299"/>
      <c r="POE43" s="299"/>
      <c r="POF43" s="299"/>
      <c r="POG43" s="299"/>
      <c r="POH43" s="299"/>
      <c r="POI43" s="299"/>
      <c r="POJ43" s="299"/>
      <c r="POK43" s="299"/>
      <c r="POL43" s="299"/>
      <c r="POM43" s="299"/>
      <c r="PON43" s="299"/>
      <c r="POO43" s="299"/>
      <c r="POP43" s="299"/>
      <c r="POQ43" s="299"/>
      <c r="POR43" s="299"/>
      <c r="POS43" s="299"/>
      <c r="POT43" s="299"/>
      <c r="POU43" s="299"/>
      <c r="POV43" s="299"/>
      <c r="POW43" s="299"/>
      <c r="POX43" s="299"/>
      <c r="POY43" s="299"/>
      <c r="POZ43" s="299"/>
      <c r="PPA43" s="299"/>
      <c r="PPB43" s="299"/>
      <c r="PPC43" s="299"/>
      <c r="PPD43" s="299"/>
      <c r="PPE43" s="299"/>
      <c r="PPF43" s="299"/>
      <c r="PPG43" s="299"/>
      <c r="PPH43" s="299"/>
      <c r="PPI43" s="299"/>
      <c r="PPJ43" s="299"/>
      <c r="PPK43" s="299"/>
      <c r="PPL43" s="299"/>
      <c r="PPM43" s="299"/>
      <c r="PPN43" s="299"/>
      <c r="PPO43" s="299"/>
      <c r="PPP43" s="299"/>
      <c r="PPQ43" s="299"/>
      <c r="PPR43" s="299"/>
      <c r="PPS43" s="299"/>
      <c r="PPT43" s="299"/>
      <c r="PPU43" s="299"/>
      <c r="PPV43" s="299"/>
      <c r="PPW43" s="299"/>
      <c r="PPX43" s="299"/>
      <c r="PPY43" s="299"/>
      <c r="PPZ43" s="299"/>
      <c r="PQA43" s="299"/>
      <c r="PQB43" s="299"/>
      <c r="PQC43" s="299"/>
      <c r="PQD43" s="299"/>
      <c r="PQE43" s="299"/>
      <c r="PQF43" s="299"/>
      <c r="PQG43" s="299"/>
      <c r="PQH43" s="299"/>
      <c r="PQI43" s="299"/>
      <c r="PQJ43" s="299"/>
      <c r="PQK43" s="299"/>
      <c r="PQL43" s="299"/>
      <c r="PQM43" s="299"/>
      <c r="PQN43" s="299"/>
      <c r="PQO43" s="299"/>
      <c r="PQP43" s="299"/>
      <c r="PQQ43" s="299"/>
      <c r="PQR43" s="299"/>
      <c r="PQS43" s="299"/>
      <c r="PQT43" s="299"/>
      <c r="PQU43" s="299"/>
      <c r="PQV43" s="299"/>
      <c r="PQW43" s="299"/>
      <c r="PQX43" s="299"/>
      <c r="PQY43" s="299"/>
      <c r="PQZ43" s="299"/>
      <c r="PRA43" s="299"/>
      <c r="PRB43" s="299"/>
      <c r="PRC43" s="299"/>
      <c r="PRD43" s="299"/>
      <c r="PRE43" s="299"/>
      <c r="PRF43" s="299"/>
      <c r="PRG43" s="299"/>
      <c r="PRH43" s="299"/>
      <c r="PRI43" s="299"/>
      <c r="PRJ43" s="299"/>
      <c r="PRK43" s="299"/>
      <c r="PRL43" s="299"/>
      <c r="PRM43" s="299"/>
      <c r="PRN43" s="299"/>
      <c r="PRO43" s="299"/>
      <c r="PRP43" s="299"/>
      <c r="PRQ43" s="299"/>
      <c r="PRR43" s="299"/>
      <c r="PRS43" s="299"/>
      <c r="PRT43" s="299"/>
      <c r="PRU43" s="299"/>
      <c r="PRV43" s="299"/>
      <c r="PRW43" s="299"/>
      <c r="PRX43" s="299"/>
      <c r="PRY43" s="299"/>
      <c r="PRZ43" s="299"/>
      <c r="PSA43" s="299"/>
      <c r="PSB43" s="299"/>
      <c r="PSC43" s="299"/>
      <c r="PSD43" s="299"/>
      <c r="PSE43" s="299"/>
      <c r="PSF43" s="299"/>
      <c r="PSG43" s="299"/>
      <c r="PSH43" s="299"/>
      <c r="PSI43" s="299"/>
      <c r="PSJ43" s="299"/>
      <c r="PSK43" s="299"/>
      <c r="PSL43" s="299"/>
      <c r="PSM43" s="299"/>
      <c r="PSN43" s="299"/>
      <c r="PSO43" s="299"/>
      <c r="PSP43" s="299"/>
      <c r="PSQ43" s="299"/>
      <c r="PSR43" s="299"/>
      <c r="PSS43" s="299"/>
      <c r="PST43" s="299"/>
      <c r="PSU43" s="299"/>
      <c r="PSV43" s="299"/>
      <c r="PSW43" s="299"/>
      <c r="PSX43" s="299"/>
      <c r="PSY43" s="299"/>
      <c r="PSZ43" s="299"/>
      <c r="PTA43" s="299"/>
      <c r="PTB43" s="299"/>
      <c r="PTC43" s="299"/>
      <c r="PTD43" s="299"/>
      <c r="PTE43" s="299"/>
      <c r="PTF43" s="299"/>
      <c r="PTG43" s="299"/>
      <c r="PTH43" s="299"/>
      <c r="PTI43" s="299"/>
      <c r="PTJ43" s="299"/>
      <c r="PTK43" s="299"/>
      <c r="PTL43" s="299"/>
      <c r="PTM43" s="299"/>
      <c r="PTN43" s="299"/>
      <c r="PTO43" s="299"/>
      <c r="PTP43" s="299"/>
      <c r="PTQ43" s="299"/>
      <c r="PTR43" s="299"/>
      <c r="PTS43" s="299"/>
      <c r="PTT43" s="299"/>
      <c r="PTU43" s="299"/>
      <c r="PTV43" s="299"/>
      <c r="PTW43" s="299"/>
      <c r="PTX43" s="299"/>
      <c r="PTY43" s="299"/>
      <c r="PTZ43" s="299"/>
      <c r="PUA43" s="299"/>
      <c r="PUB43" s="299"/>
      <c r="PUC43" s="299"/>
      <c r="PUD43" s="299"/>
      <c r="PUE43" s="299"/>
      <c r="PUF43" s="299"/>
      <c r="PUG43" s="299"/>
      <c r="PUH43" s="299"/>
      <c r="PUI43" s="299"/>
      <c r="PUJ43" s="299"/>
      <c r="PUK43" s="299"/>
      <c r="PUL43" s="299"/>
      <c r="PUM43" s="299"/>
      <c r="PUN43" s="299"/>
      <c r="PUO43" s="299"/>
      <c r="PUP43" s="299"/>
      <c r="PUQ43" s="299"/>
      <c r="PUR43" s="299"/>
      <c r="PUS43" s="299"/>
      <c r="PUT43" s="299"/>
      <c r="PUU43" s="299"/>
      <c r="PUV43" s="299"/>
      <c r="PUW43" s="299"/>
      <c r="PUX43" s="299"/>
      <c r="PUY43" s="299"/>
      <c r="PUZ43" s="299"/>
      <c r="PVA43" s="299"/>
      <c r="PVB43" s="299"/>
      <c r="PVC43" s="299"/>
      <c r="PVD43" s="299"/>
      <c r="PVE43" s="299"/>
      <c r="PVF43" s="299"/>
      <c r="PVG43" s="299"/>
      <c r="PVH43" s="299"/>
      <c r="PVI43" s="299"/>
      <c r="PVJ43" s="299"/>
      <c r="PVK43" s="299"/>
      <c r="PVL43" s="299"/>
      <c r="PVM43" s="299"/>
      <c r="PVN43" s="299"/>
      <c r="PVO43" s="299"/>
      <c r="PVP43" s="299"/>
      <c r="PVQ43" s="299"/>
      <c r="PVR43" s="299"/>
      <c r="PVS43" s="299"/>
      <c r="PVT43" s="299"/>
      <c r="PVU43" s="299"/>
      <c r="PVV43" s="299"/>
      <c r="PVW43" s="299"/>
      <c r="PVX43" s="299"/>
      <c r="PVY43" s="299"/>
      <c r="PVZ43" s="299"/>
      <c r="PWA43" s="299"/>
      <c r="PWB43" s="299"/>
      <c r="PWC43" s="299"/>
      <c r="PWD43" s="299"/>
      <c r="PWE43" s="299"/>
      <c r="PWF43" s="299"/>
      <c r="PWG43" s="299"/>
      <c r="PWH43" s="299"/>
      <c r="PWI43" s="299"/>
      <c r="PWJ43" s="299"/>
      <c r="PWK43" s="299"/>
      <c r="PWL43" s="299"/>
      <c r="PWM43" s="299"/>
      <c r="PWN43" s="299"/>
      <c r="PWO43" s="299"/>
      <c r="PWP43" s="299"/>
      <c r="PWQ43" s="299"/>
      <c r="PWR43" s="299"/>
      <c r="PWS43" s="299"/>
      <c r="PWT43" s="299"/>
      <c r="PWU43" s="299"/>
      <c r="PWV43" s="299"/>
      <c r="PWW43" s="299"/>
      <c r="PWX43" s="299"/>
      <c r="PWY43" s="299"/>
      <c r="PWZ43" s="299"/>
      <c r="PXA43" s="299"/>
      <c r="PXB43" s="299"/>
      <c r="PXC43" s="299"/>
      <c r="PXD43" s="299"/>
      <c r="PXE43" s="299"/>
      <c r="PXF43" s="299"/>
      <c r="PXG43" s="299"/>
      <c r="PXH43" s="299"/>
      <c r="PXI43" s="299"/>
      <c r="PXJ43" s="299"/>
      <c r="PXK43" s="299"/>
      <c r="PXL43" s="299"/>
      <c r="PXM43" s="299"/>
      <c r="PXN43" s="299"/>
      <c r="PXO43" s="299"/>
      <c r="PXP43" s="299"/>
      <c r="PXQ43" s="299"/>
      <c r="PXR43" s="299"/>
      <c r="PXS43" s="299"/>
      <c r="PXT43" s="299"/>
      <c r="PXU43" s="299"/>
      <c r="PXV43" s="299"/>
      <c r="PXW43" s="299"/>
      <c r="PXX43" s="299"/>
      <c r="PXY43" s="299"/>
      <c r="PXZ43" s="299"/>
      <c r="PYA43" s="299"/>
      <c r="PYB43" s="299"/>
      <c r="PYC43" s="299"/>
      <c r="PYD43" s="299"/>
      <c r="PYE43" s="299"/>
      <c r="PYF43" s="299"/>
      <c r="PYG43" s="299"/>
      <c r="PYH43" s="299"/>
      <c r="PYI43" s="299"/>
      <c r="PYJ43" s="299"/>
      <c r="PYK43" s="299"/>
      <c r="PYL43" s="299"/>
      <c r="PYM43" s="299"/>
      <c r="PYN43" s="299"/>
      <c r="PYO43" s="299"/>
      <c r="PYP43" s="299"/>
      <c r="PYQ43" s="299"/>
      <c r="PYR43" s="299"/>
      <c r="PYS43" s="299"/>
      <c r="PYT43" s="299"/>
      <c r="PYU43" s="299"/>
      <c r="PYV43" s="299"/>
      <c r="PYW43" s="299"/>
      <c r="PYX43" s="299"/>
      <c r="PYY43" s="299"/>
      <c r="PYZ43" s="299"/>
      <c r="PZA43" s="299"/>
      <c r="PZB43" s="299"/>
      <c r="PZC43" s="299"/>
      <c r="PZD43" s="299"/>
      <c r="PZE43" s="299"/>
      <c r="PZF43" s="299"/>
      <c r="PZG43" s="299"/>
      <c r="PZH43" s="299"/>
      <c r="PZI43" s="299"/>
      <c r="PZJ43" s="299"/>
      <c r="PZK43" s="299"/>
      <c r="PZL43" s="299"/>
      <c r="PZM43" s="299"/>
      <c r="PZN43" s="299"/>
      <c r="PZO43" s="299"/>
      <c r="PZP43" s="299"/>
      <c r="PZQ43" s="299"/>
      <c r="PZR43" s="299"/>
      <c r="PZS43" s="299"/>
      <c r="PZT43" s="299"/>
      <c r="PZU43" s="299"/>
      <c r="PZV43" s="299"/>
      <c r="PZW43" s="299"/>
      <c r="PZX43" s="299"/>
      <c r="PZY43" s="299"/>
      <c r="PZZ43" s="299"/>
      <c r="QAA43" s="299"/>
      <c r="QAB43" s="299"/>
      <c r="QAC43" s="299"/>
      <c r="QAD43" s="299"/>
      <c r="QAE43" s="299"/>
      <c r="QAF43" s="299"/>
      <c r="QAG43" s="299"/>
      <c r="QAH43" s="299"/>
      <c r="QAI43" s="299"/>
      <c r="QAJ43" s="299"/>
      <c r="QAK43" s="299"/>
      <c r="QAL43" s="299"/>
      <c r="QAM43" s="299"/>
      <c r="QAN43" s="299"/>
      <c r="QAO43" s="299"/>
      <c r="QAP43" s="299"/>
      <c r="QAQ43" s="299"/>
      <c r="QAR43" s="299"/>
      <c r="QAS43" s="299"/>
      <c r="QAT43" s="299"/>
      <c r="QAU43" s="299"/>
      <c r="QAV43" s="299"/>
      <c r="QAW43" s="299"/>
      <c r="QAX43" s="299"/>
      <c r="QAY43" s="299"/>
      <c r="QAZ43" s="299"/>
      <c r="QBA43" s="299"/>
      <c r="QBB43" s="299"/>
      <c r="QBC43" s="299"/>
      <c r="QBD43" s="299"/>
      <c r="QBE43" s="299"/>
      <c r="QBF43" s="299"/>
      <c r="QBG43" s="299"/>
      <c r="QBH43" s="299"/>
      <c r="QBI43" s="299"/>
      <c r="QBJ43" s="299"/>
      <c r="QBK43" s="299"/>
      <c r="QBL43" s="299"/>
      <c r="QBM43" s="299"/>
      <c r="QBN43" s="299"/>
      <c r="QBO43" s="299"/>
      <c r="QBP43" s="299"/>
      <c r="QBQ43" s="299"/>
      <c r="QBR43" s="299"/>
      <c r="QBS43" s="299"/>
      <c r="QBT43" s="299"/>
      <c r="QBU43" s="299"/>
      <c r="QBV43" s="299"/>
      <c r="QBW43" s="299"/>
      <c r="QBX43" s="299"/>
      <c r="QBY43" s="299"/>
      <c r="QBZ43" s="299"/>
      <c r="QCA43" s="299"/>
      <c r="QCB43" s="299"/>
      <c r="QCC43" s="299"/>
      <c r="QCD43" s="299"/>
      <c r="QCE43" s="299"/>
      <c r="QCF43" s="299"/>
      <c r="QCG43" s="299"/>
      <c r="QCH43" s="299"/>
      <c r="QCI43" s="299"/>
      <c r="QCJ43" s="299"/>
      <c r="QCK43" s="299"/>
      <c r="QCL43" s="299"/>
      <c r="QCM43" s="299"/>
      <c r="QCN43" s="299"/>
      <c r="QCO43" s="299"/>
      <c r="QCP43" s="299"/>
      <c r="QCQ43" s="299"/>
      <c r="QCR43" s="299"/>
      <c r="QCS43" s="299"/>
      <c r="QCT43" s="299"/>
      <c r="QCU43" s="299"/>
      <c r="QCV43" s="299"/>
      <c r="QCW43" s="299"/>
      <c r="QCX43" s="299"/>
      <c r="QCY43" s="299"/>
      <c r="QCZ43" s="299"/>
      <c r="QDA43" s="299"/>
      <c r="QDB43" s="299"/>
      <c r="QDC43" s="299"/>
      <c r="QDD43" s="299"/>
      <c r="QDE43" s="299"/>
      <c r="QDF43" s="299"/>
      <c r="QDG43" s="299"/>
      <c r="QDH43" s="299"/>
      <c r="QDI43" s="299"/>
      <c r="QDJ43" s="299"/>
      <c r="QDK43" s="299"/>
      <c r="QDL43" s="299"/>
      <c r="QDM43" s="299"/>
      <c r="QDN43" s="299"/>
      <c r="QDO43" s="299"/>
      <c r="QDP43" s="299"/>
      <c r="QDQ43" s="299"/>
      <c r="QDR43" s="299"/>
      <c r="QDS43" s="299"/>
      <c r="QDT43" s="299"/>
      <c r="QDU43" s="299"/>
      <c r="QDV43" s="299"/>
      <c r="QDW43" s="299"/>
      <c r="QDX43" s="299"/>
      <c r="QDY43" s="299"/>
      <c r="QDZ43" s="299"/>
      <c r="QEA43" s="299"/>
      <c r="QEB43" s="299"/>
      <c r="QEC43" s="299"/>
      <c r="QED43" s="299"/>
      <c r="QEE43" s="299"/>
      <c r="QEF43" s="299"/>
      <c r="QEG43" s="299"/>
      <c r="QEH43" s="299"/>
      <c r="QEI43" s="299"/>
      <c r="QEJ43" s="299"/>
      <c r="QEK43" s="299"/>
      <c r="QEL43" s="299"/>
      <c r="QEM43" s="299"/>
      <c r="QEN43" s="299"/>
      <c r="QEO43" s="299"/>
      <c r="QEP43" s="299"/>
      <c r="QEQ43" s="299"/>
      <c r="QER43" s="299"/>
      <c r="QES43" s="299"/>
      <c r="QET43" s="299"/>
      <c r="QEU43" s="299"/>
      <c r="QEV43" s="299"/>
      <c r="QEW43" s="299"/>
      <c r="QEX43" s="299"/>
      <c r="QEY43" s="299"/>
      <c r="QEZ43" s="299"/>
      <c r="QFA43" s="299"/>
      <c r="QFB43" s="299"/>
      <c r="QFC43" s="299"/>
      <c r="QFD43" s="299"/>
      <c r="QFE43" s="299"/>
      <c r="QFF43" s="299"/>
      <c r="QFG43" s="299"/>
      <c r="QFH43" s="299"/>
      <c r="QFI43" s="299"/>
      <c r="QFJ43" s="299"/>
      <c r="QFK43" s="299"/>
      <c r="QFL43" s="299"/>
      <c r="QFM43" s="299"/>
      <c r="QFN43" s="299"/>
      <c r="QFO43" s="299"/>
      <c r="QFP43" s="299"/>
      <c r="QFQ43" s="299"/>
      <c r="QFR43" s="299"/>
      <c r="QFS43" s="299"/>
      <c r="QFT43" s="299"/>
      <c r="QFU43" s="299"/>
      <c r="QFV43" s="299"/>
      <c r="QFW43" s="299"/>
      <c r="QFX43" s="299"/>
      <c r="QFY43" s="299"/>
      <c r="QFZ43" s="299"/>
      <c r="QGA43" s="299"/>
      <c r="QGB43" s="299"/>
      <c r="QGC43" s="299"/>
      <c r="QGD43" s="299"/>
      <c r="QGE43" s="299"/>
      <c r="QGF43" s="299"/>
      <c r="QGG43" s="299"/>
      <c r="QGH43" s="299"/>
      <c r="QGI43" s="299"/>
      <c r="QGJ43" s="299"/>
      <c r="QGK43" s="299"/>
      <c r="QGL43" s="299"/>
      <c r="QGM43" s="299"/>
      <c r="QGN43" s="299"/>
      <c r="QGO43" s="299"/>
      <c r="QGP43" s="299"/>
      <c r="QGQ43" s="299"/>
      <c r="QGR43" s="299"/>
      <c r="QGS43" s="299"/>
      <c r="QGT43" s="299"/>
      <c r="QGU43" s="299"/>
      <c r="QGV43" s="299"/>
      <c r="QGW43" s="299"/>
      <c r="QGX43" s="299"/>
      <c r="QGY43" s="299"/>
      <c r="QGZ43" s="299"/>
      <c r="QHA43" s="299"/>
      <c r="QHB43" s="299"/>
      <c r="QHC43" s="299"/>
      <c r="QHD43" s="299"/>
      <c r="QHE43" s="299"/>
      <c r="QHF43" s="299"/>
      <c r="QHG43" s="299"/>
      <c r="QHH43" s="299"/>
      <c r="QHI43" s="299"/>
      <c r="QHJ43" s="299"/>
      <c r="QHK43" s="299"/>
      <c r="QHL43" s="299"/>
      <c r="QHM43" s="299"/>
      <c r="QHN43" s="299"/>
      <c r="QHO43" s="299"/>
      <c r="QHP43" s="299"/>
      <c r="QHQ43" s="299"/>
      <c r="QHR43" s="299"/>
      <c r="QHS43" s="299"/>
      <c r="QHT43" s="299"/>
      <c r="QHU43" s="299"/>
      <c r="QHV43" s="299"/>
      <c r="QHW43" s="299"/>
      <c r="QHX43" s="299"/>
      <c r="QHY43" s="299"/>
      <c r="QHZ43" s="299"/>
      <c r="QIA43" s="299"/>
      <c r="QIB43" s="299"/>
      <c r="QIC43" s="299"/>
      <c r="QID43" s="299"/>
      <c r="QIE43" s="299"/>
      <c r="QIF43" s="299"/>
      <c r="QIG43" s="299"/>
      <c r="QIH43" s="299"/>
      <c r="QII43" s="299"/>
      <c r="QIJ43" s="299"/>
      <c r="QIK43" s="299"/>
      <c r="QIL43" s="299"/>
      <c r="QIM43" s="299"/>
      <c r="QIN43" s="299"/>
      <c r="QIO43" s="299"/>
      <c r="QIP43" s="299"/>
      <c r="QIQ43" s="299"/>
      <c r="QIR43" s="299"/>
      <c r="QIS43" s="299"/>
      <c r="QIT43" s="299"/>
      <c r="QIU43" s="299"/>
      <c r="QIV43" s="299"/>
      <c r="QIW43" s="299"/>
      <c r="QIX43" s="299"/>
      <c r="QIY43" s="299"/>
      <c r="QIZ43" s="299"/>
      <c r="QJA43" s="299"/>
      <c r="QJB43" s="299"/>
      <c r="QJC43" s="299"/>
      <c r="QJD43" s="299"/>
      <c r="QJE43" s="299"/>
      <c r="QJF43" s="299"/>
      <c r="QJG43" s="299"/>
      <c r="QJH43" s="299"/>
      <c r="QJI43" s="299"/>
      <c r="QJJ43" s="299"/>
      <c r="QJK43" s="299"/>
      <c r="QJL43" s="299"/>
      <c r="QJM43" s="299"/>
      <c r="QJN43" s="299"/>
      <c r="QJO43" s="299"/>
      <c r="QJP43" s="299"/>
      <c r="QJQ43" s="299"/>
      <c r="QJR43" s="299"/>
      <c r="QJS43" s="299"/>
      <c r="QJT43" s="299"/>
      <c r="QJU43" s="299"/>
      <c r="QJV43" s="299"/>
      <c r="QJW43" s="299"/>
      <c r="QJX43" s="299"/>
      <c r="QJY43" s="299"/>
      <c r="QJZ43" s="299"/>
      <c r="QKA43" s="299"/>
      <c r="QKB43" s="299"/>
      <c r="QKC43" s="299"/>
      <c r="QKD43" s="299"/>
      <c r="QKE43" s="299"/>
      <c r="QKF43" s="299"/>
      <c r="QKG43" s="299"/>
      <c r="QKH43" s="299"/>
      <c r="QKI43" s="299"/>
      <c r="QKJ43" s="299"/>
      <c r="QKK43" s="299"/>
      <c r="QKL43" s="299"/>
      <c r="QKM43" s="299"/>
      <c r="QKN43" s="299"/>
      <c r="QKO43" s="299"/>
      <c r="QKP43" s="299"/>
      <c r="QKQ43" s="299"/>
      <c r="QKR43" s="299"/>
      <c r="QKS43" s="299"/>
      <c r="QKT43" s="299"/>
      <c r="QKU43" s="299"/>
      <c r="QKV43" s="299"/>
      <c r="QKW43" s="299"/>
      <c r="QKX43" s="299"/>
      <c r="QKY43" s="299"/>
      <c r="QKZ43" s="299"/>
      <c r="QLA43" s="299"/>
      <c r="QLB43" s="299"/>
      <c r="QLC43" s="299"/>
      <c r="QLD43" s="299"/>
      <c r="QLE43" s="299"/>
      <c r="QLF43" s="299"/>
      <c r="QLG43" s="299"/>
      <c r="QLH43" s="299"/>
      <c r="QLI43" s="299"/>
      <c r="QLJ43" s="299"/>
      <c r="QLK43" s="299"/>
      <c r="QLL43" s="299"/>
      <c r="QLM43" s="299"/>
      <c r="QLN43" s="299"/>
      <c r="QLO43" s="299"/>
      <c r="QLP43" s="299"/>
      <c r="QLQ43" s="299"/>
      <c r="QLR43" s="299"/>
      <c r="QLS43" s="299"/>
      <c r="QLT43" s="299"/>
      <c r="QLU43" s="299"/>
      <c r="QLV43" s="299"/>
      <c r="QLW43" s="299"/>
      <c r="QLX43" s="299"/>
      <c r="QLY43" s="299"/>
      <c r="QLZ43" s="299"/>
      <c r="QMA43" s="299"/>
      <c r="QMB43" s="299"/>
      <c r="QMC43" s="299"/>
      <c r="QMD43" s="299"/>
      <c r="QME43" s="299"/>
      <c r="QMF43" s="299"/>
      <c r="QMG43" s="299"/>
      <c r="QMH43" s="299"/>
      <c r="QMI43" s="299"/>
      <c r="QMJ43" s="299"/>
      <c r="QMK43" s="299"/>
      <c r="QML43" s="299"/>
      <c r="QMM43" s="299"/>
      <c r="QMN43" s="299"/>
      <c r="QMO43" s="299"/>
      <c r="QMP43" s="299"/>
      <c r="QMQ43" s="299"/>
      <c r="QMR43" s="299"/>
      <c r="QMS43" s="299"/>
      <c r="QMT43" s="299"/>
      <c r="QMU43" s="299"/>
      <c r="QMV43" s="299"/>
      <c r="QMW43" s="299"/>
      <c r="QMX43" s="299"/>
      <c r="QMY43" s="299"/>
      <c r="QMZ43" s="299"/>
      <c r="QNA43" s="299"/>
      <c r="QNB43" s="299"/>
      <c r="QNC43" s="299"/>
      <c r="QND43" s="299"/>
      <c r="QNE43" s="299"/>
      <c r="QNF43" s="299"/>
      <c r="QNG43" s="299"/>
      <c r="QNH43" s="299"/>
      <c r="QNI43" s="299"/>
      <c r="QNJ43" s="299"/>
      <c r="QNK43" s="299"/>
      <c r="QNL43" s="299"/>
      <c r="QNM43" s="299"/>
      <c r="QNN43" s="299"/>
      <c r="QNO43" s="299"/>
      <c r="QNP43" s="299"/>
      <c r="QNQ43" s="299"/>
      <c r="QNR43" s="299"/>
      <c r="QNS43" s="299"/>
      <c r="QNT43" s="299"/>
      <c r="QNU43" s="299"/>
      <c r="QNV43" s="299"/>
      <c r="QNW43" s="299"/>
      <c r="QNX43" s="299"/>
      <c r="QNY43" s="299"/>
      <c r="QNZ43" s="299"/>
      <c r="QOA43" s="299"/>
      <c r="QOB43" s="299"/>
      <c r="QOC43" s="299"/>
      <c r="QOD43" s="299"/>
      <c r="QOE43" s="299"/>
      <c r="QOF43" s="299"/>
      <c r="QOG43" s="299"/>
      <c r="QOH43" s="299"/>
      <c r="QOI43" s="299"/>
      <c r="QOJ43" s="299"/>
      <c r="QOK43" s="299"/>
      <c r="QOL43" s="299"/>
      <c r="QOM43" s="299"/>
      <c r="QON43" s="299"/>
      <c r="QOO43" s="299"/>
      <c r="QOP43" s="299"/>
      <c r="QOQ43" s="299"/>
      <c r="QOR43" s="299"/>
      <c r="QOS43" s="299"/>
      <c r="QOT43" s="299"/>
      <c r="QOU43" s="299"/>
      <c r="QOV43" s="299"/>
      <c r="QOW43" s="299"/>
      <c r="QOX43" s="299"/>
      <c r="QOY43" s="299"/>
      <c r="QOZ43" s="299"/>
      <c r="QPA43" s="299"/>
      <c r="QPB43" s="299"/>
      <c r="QPC43" s="299"/>
      <c r="QPD43" s="299"/>
      <c r="QPE43" s="299"/>
      <c r="QPF43" s="299"/>
      <c r="QPG43" s="299"/>
      <c r="QPH43" s="299"/>
      <c r="QPI43" s="299"/>
      <c r="QPJ43" s="299"/>
      <c r="QPK43" s="299"/>
      <c r="QPL43" s="299"/>
      <c r="QPM43" s="299"/>
      <c r="QPN43" s="299"/>
      <c r="QPO43" s="299"/>
      <c r="QPP43" s="299"/>
      <c r="QPQ43" s="299"/>
      <c r="QPR43" s="299"/>
      <c r="QPS43" s="299"/>
      <c r="QPT43" s="299"/>
      <c r="QPU43" s="299"/>
      <c r="QPV43" s="299"/>
      <c r="QPW43" s="299"/>
      <c r="QPX43" s="299"/>
      <c r="QPY43" s="299"/>
      <c r="QPZ43" s="299"/>
      <c r="QQA43" s="299"/>
      <c r="QQB43" s="299"/>
      <c r="QQC43" s="299"/>
      <c r="QQD43" s="299"/>
      <c r="QQE43" s="299"/>
      <c r="QQF43" s="299"/>
      <c r="QQG43" s="299"/>
      <c r="QQH43" s="299"/>
      <c r="QQI43" s="299"/>
      <c r="QQJ43" s="299"/>
      <c r="QQK43" s="299"/>
      <c r="QQL43" s="299"/>
      <c r="QQM43" s="299"/>
      <c r="QQN43" s="299"/>
      <c r="QQO43" s="299"/>
      <c r="QQP43" s="299"/>
      <c r="QQQ43" s="299"/>
      <c r="QQR43" s="299"/>
      <c r="QQS43" s="299"/>
      <c r="QQT43" s="299"/>
      <c r="QQU43" s="299"/>
      <c r="QQV43" s="299"/>
      <c r="QQW43" s="299"/>
      <c r="QQX43" s="299"/>
      <c r="QQY43" s="299"/>
      <c r="QQZ43" s="299"/>
      <c r="QRA43" s="299"/>
      <c r="QRB43" s="299"/>
      <c r="QRC43" s="299"/>
      <c r="QRD43" s="299"/>
      <c r="QRE43" s="299"/>
      <c r="QRF43" s="299"/>
      <c r="QRG43" s="299"/>
      <c r="QRH43" s="299"/>
      <c r="QRI43" s="299"/>
      <c r="QRJ43" s="299"/>
      <c r="QRK43" s="299"/>
      <c r="QRL43" s="299"/>
      <c r="QRM43" s="299"/>
      <c r="QRN43" s="299"/>
      <c r="QRO43" s="299"/>
      <c r="QRP43" s="299"/>
      <c r="QRQ43" s="299"/>
      <c r="QRR43" s="299"/>
      <c r="QRS43" s="299"/>
      <c r="QRT43" s="299"/>
      <c r="QRU43" s="299"/>
      <c r="QRV43" s="299"/>
      <c r="QRW43" s="299"/>
      <c r="QRX43" s="299"/>
      <c r="QRY43" s="299"/>
      <c r="QRZ43" s="299"/>
      <c r="QSA43" s="299"/>
      <c r="QSB43" s="299"/>
      <c r="QSC43" s="299"/>
      <c r="QSD43" s="299"/>
      <c r="QSE43" s="299"/>
      <c r="QSF43" s="299"/>
      <c r="QSG43" s="299"/>
      <c r="QSH43" s="299"/>
      <c r="QSI43" s="299"/>
      <c r="QSJ43" s="299"/>
      <c r="QSK43" s="299"/>
      <c r="QSL43" s="299"/>
      <c r="QSM43" s="299"/>
      <c r="QSN43" s="299"/>
      <c r="QSO43" s="299"/>
      <c r="QSP43" s="299"/>
      <c r="QSQ43" s="299"/>
      <c r="QSR43" s="299"/>
      <c r="QSS43" s="299"/>
      <c r="QST43" s="299"/>
      <c r="QSU43" s="299"/>
      <c r="QSV43" s="299"/>
      <c r="QSW43" s="299"/>
      <c r="QSX43" s="299"/>
      <c r="QSY43" s="299"/>
      <c r="QSZ43" s="299"/>
      <c r="QTA43" s="299"/>
      <c r="QTB43" s="299"/>
      <c r="QTC43" s="299"/>
      <c r="QTD43" s="299"/>
      <c r="QTE43" s="299"/>
      <c r="QTF43" s="299"/>
      <c r="QTG43" s="299"/>
      <c r="QTH43" s="299"/>
      <c r="QTI43" s="299"/>
      <c r="QTJ43" s="299"/>
      <c r="QTK43" s="299"/>
      <c r="QTL43" s="299"/>
      <c r="QTM43" s="299"/>
      <c r="QTN43" s="299"/>
      <c r="QTO43" s="299"/>
      <c r="QTP43" s="299"/>
      <c r="QTQ43" s="299"/>
      <c r="QTR43" s="299"/>
      <c r="QTS43" s="299"/>
      <c r="QTT43" s="299"/>
      <c r="QTU43" s="299"/>
      <c r="QTV43" s="299"/>
      <c r="QTW43" s="299"/>
      <c r="QTX43" s="299"/>
      <c r="QTY43" s="299"/>
      <c r="QTZ43" s="299"/>
      <c r="QUA43" s="299"/>
      <c r="QUB43" s="299"/>
      <c r="QUC43" s="299"/>
      <c r="QUD43" s="299"/>
      <c r="QUE43" s="299"/>
      <c r="QUF43" s="299"/>
      <c r="QUG43" s="299"/>
      <c r="QUH43" s="299"/>
      <c r="QUI43" s="299"/>
      <c r="QUJ43" s="299"/>
      <c r="QUK43" s="299"/>
      <c r="QUL43" s="299"/>
      <c r="QUM43" s="299"/>
      <c r="QUN43" s="299"/>
      <c r="QUO43" s="299"/>
      <c r="QUP43" s="299"/>
      <c r="QUQ43" s="299"/>
      <c r="QUR43" s="299"/>
      <c r="QUS43" s="299"/>
      <c r="QUT43" s="299"/>
      <c r="QUU43" s="299"/>
      <c r="QUV43" s="299"/>
      <c r="QUW43" s="299"/>
      <c r="QUX43" s="299"/>
      <c r="QUY43" s="299"/>
      <c r="QUZ43" s="299"/>
      <c r="QVA43" s="299"/>
      <c r="QVB43" s="299"/>
      <c r="QVC43" s="299"/>
      <c r="QVD43" s="299"/>
      <c r="QVE43" s="299"/>
      <c r="QVF43" s="299"/>
      <c r="QVG43" s="299"/>
      <c r="QVH43" s="299"/>
      <c r="QVI43" s="299"/>
      <c r="QVJ43" s="299"/>
      <c r="QVK43" s="299"/>
      <c r="QVL43" s="299"/>
      <c r="QVM43" s="299"/>
      <c r="QVN43" s="299"/>
      <c r="QVO43" s="299"/>
      <c r="QVP43" s="299"/>
      <c r="QVQ43" s="299"/>
      <c r="QVR43" s="299"/>
      <c r="QVS43" s="299"/>
      <c r="QVT43" s="299"/>
      <c r="QVU43" s="299"/>
      <c r="QVV43" s="299"/>
      <c r="QVW43" s="299"/>
      <c r="QVX43" s="299"/>
      <c r="QVY43" s="299"/>
      <c r="QVZ43" s="299"/>
      <c r="QWA43" s="299"/>
      <c r="QWB43" s="299"/>
      <c r="QWC43" s="299"/>
      <c r="QWD43" s="299"/>
      <c r="QWE43" s="299"/>
      <c r="QWF43" s="299"/>
      <c r="QWG43" s="299"/>
      <c r="QWH43" s="299"/>
      <c r="QWI43" s="299"/>
      <c r="QWJ43" s="299"/>
      <c r="QWK43" s="299"/>
      <c r="QWL43" s="299"/>
      <c r="QWM43" s="299"/>
      <c r="QWN43" s="299"/>
      <c r="QWO43" s="299"/>
      <c r="QWP43" s="299"/>
      <c r="QWQ43" s="299"/>
      <c r="QWR43" s="299"/>
      <c r="QWS43" s="299"/>
      <c r="QWT43" s="299"/>
      <c r="QWU43" s="299"/>
      <c r="QWV43" s="299"/>
      <c r="QWW43" s="299"/>
      <c r="QWX43" s="299"/>
      <c r="QWY43" s="299"/>
      <c r="QWZ43" s="299"/>
      <c r="QXA43" s="299"/>
      <c r="QXB43" s="299"/>
      <c r="QXC43" s="299"/>
      <c r="QXD43" s="299"/>
      <c r="QXE43" s="299"/>
      <c r="QXF43" s="299"/>
      <c r="QXG43" s="299"/>
      <c r="QXH43" s="299"/>
      <c r="QXI43" s="299"/>
      <c r="QXJ43" s="299"/>
      <c r="QXK43" s="299"/>
      <c r="QXL43" s="299"/>
      <c r="QXM43" s="299"/>
      <c r="QXN43" s="299"/>
      <c r="QXO43" s="299"/>
      <c r="QXP43" s="299"/>
      <c r="QXQ43" s="299"/>
      <c r="QXR43" s="299"/>
      <c r="QXS43" s="299"/>
      <c r="QXT43" s="299"/>
      <c r="QXU43" s="299"/>
      <c r="QXV43" s="299"/>
      <c r="QXW43" s="299"/>
      <c r="QXX43" s="299"/>
      <c r="QXY43" s="299"/>
      <c r="QXZ43" s="299"/>
      <c r="QYA43" s="299"/>
      <c r="QYB43" s="299"/>
      <c r="QYC43" s="299"/>
      <c r="QYD43" s="299"/>
      <c r="QYE43" s="299"/>
      <c r="QYF43" s="299"/>
      <c r="QYG43" s="299"/>
      <c r="QYH43" s="299"/>
      <c r="QYI43" s="299"/>
      <c r="QYJ43" s="299"/>
      <c r="QYK43" s="299"/>
      <c r="QYL43" s="299"/>
      <c r="QYM43" s="299"/>
      <c r="QYN43" s="299"/>
      <c r="QYO43" s="299"/>
      <c r="QYP43" s="299"/>
      <c r="QYQ43" s="299"/>
      <c r="QYR43" s="299"/>
      <c r="QYS43" s="299"/>
      <c r="QYT43" s="299"/>
      <c r="QYU43" s="299"/>
      <c r="QYV43" s="299"/>
      <c r="QYW43" s="299"/>
      <c r="QYX43" s="299"/>
      <c r="QYY43" s="299"/>
      <c r="QYZ43" s="299"/>
      <c r="QZA43" s="299"/>
      <c r="QZB43" s="299"/>
      <c r="QZC43" s="299"/>
      <c r="QZD43" s="299"/>
      <c r="QZE43" s="299"/>
      <c r="QZF43" s="299"/>
      <c r="QZG43" s="299"/>
      <c r="QZH43" s="299"/>
      <c r="QZI43" s="299"/>
      <c r="QZJ43" s="299"/>
      <c r="QZK43" s="299"/>
      <c r="QZL43" s="299"/>
      <c r="QZM43" s="299"/>
      <c r="QZN43" s="299"/>
      <c r="QZO43" s="299"/>
      <c r="QZP43" s="299"/>
      <c r="QZQ43" s="299"/>
      <c r="QZR43" s="299"/>
      <c r="QZS43" s="299"/>
      <c r="QZT43" s="299"/>
      <c r="QZU43" s="299"/>
      <c r="QZV43" s="299"/>
      <c r="QZW43" s="299"/>
      <c r="QZX43" s="299"/>
      <c r="QZY43" s="299"/>
      <c r="QZZ43" s="299"/>
      <c r="RAA43" s="299"/>
      <c r="RAB43" s="299"/>
      <c r="RAC43" s="299"/>
      <c r="RAD43" s="299"/>
      <c r="RAE43" s="299"/>
      <c r="RAF43" s="299"/>
      <c r="RAG43" s="299"/>
      <c r="RAH43" s="299"/>
      <c r="RAI43" s="299"/>
      <c r="RAJ43" s="299"/>
      <c r="RAK43" s="299"/>
      <c r="RAL43" s="299"/>
      <c r="RAM43" s="299"/>
      <c r="RAN43" s="299"/>
      <c r="RAO43" s="299"/>
      <c r="RAP43" s="299"/>
      <c r="RAQ43" s="299"/>
      <c r="RAR43" s="299"/>
      <c r="RAS43" s="299"/>
      <c r="RAT43" s="299"/>
      <c r="RAU43" s="299"/>
      <c r="RAV43" s="299"/>
      <c r="RAW43" s="299"/>
      <c r="RAX43" s="299"/>
      <c r="RAY43" s="299"/>
      <c r="RAZ43" s="299"/>
      <c r="RBA43" s="299"/>
      <c r="RBB43" s="299"/>
      <c r="RBC43" s="299"/>
      <c r="RBD43" s="299"/>
      <c r="RBE43" s="299"/>
      <c r="RBF43" s="299"/>
      <c r="RBG43" s="299"/>
      <c r="RBH43" s="299"/>
      <c r="RBI43" s="299"/>
      <c r="RBJ43" s="299"/>
      <c r="RBK43" s="299"/>
      <c r="RBL43" s="299"/>
      <c r="RBM43" s="299"/>
      <c r="RBN43" s="299"/>
      <c r="RBO43" s="299"/>
      <c r="RBP43" s="299"/>
      <c r="RBQ43" s="299"/>
      <c r="RBR43" s="299"/>
      <c r="RBS43" s="299"/>
      <c r="RBT43" s="299"/>
      <c r="RBU43" s="299"/>
      <c r="RBV43" s="299"/>
      <c r="RBW43" s="299"/>
      <c r="RBX43" s="299"/>
      <c r="RBY43" s="299"/>
      <c r="RBZ43" s="299"/>
      <c r="RCA43" s="299"/>
      <c r="RCB43" s="299"/>
      <c r="RCC43" s="299"/>
      <c r="RCD43" s="299"/>
      <c r="RCE43" s="299"/>
      <c r="RCF43" s="299"/>
      <c r="RCG43" s="299"/>
      <c r="RCH43" s="299"/>
      <c r="RCI43" s="299"/>
      <c r="RCJ43" s="299"/>
      <c r="RCK43" s="299"/>
      <c r="RCL43" s="299"/>
      <c r="RCM43" s="299"/>
      <c r="RCN43" s="299"/>
      <c r="RCO43" s="299"/>
      <c r="RCP43" s="299"/>
      <c r="RCQ43" s="299"/>
      <c r="RCR43" s="299"/>
      <c r="RCS43" s="299"/>
      <c r="RCT43" s="299"/>
      <c r="RCU43" s="299"/>
      <c r="RCV43" s="299"/>
      <c r="RCW43" s="299"/>
      <c r="RCX43" s="299"/>
      <c r="RCY43" s="299"/>
      <c r="RCZ43" s="299"/>
      <c r="RDA43" s="299"/>
      <c r="RDB43" s="299"/>
      <c r="RDC43" s="299"/>
      <c r="RDD43" s="299"/>
      <c r="RDE43" s="299"/>
      <c r="RDF43" s="299"/>
      <c r="RDG43" s="299"/>
      <c r="RDH43" s="299"/>
      <c r="RDI43" s="299"/>
      <c r="RDJ43" s="299"/>
      <c r="RDK43" s="299"/>
      <c r="RDL43" s="299"/>
      <c r="RDM43" s="299"/>
      <c r="RDN43" s="299"/>
      <c r="RDO43" s="299"/>
      <c r="RDP43" s="299"/>
      <c r="RDQ43" s="299"/>
      <c r="RDR43" s="299"/>
      <c r="RDS43" s="299"/>
      <c r="RDT43" s="299"/>
      <c r="RDU43" s="299"/>
      <c r="RDV43" s="299"/>
      <c r="RDW43" s="299"/>
      <c r="RDX43" s="299"/>
      <c r="RDY43" s="299"/>
      <c r="RDZ43" s="299"/>
      <c r="REA43" s="299"/>
      <c r="REB43" s="299"/>
      <c r="REC43" s="299"/>
      <c r="RED43" s="299"/>
      <c r="REE43" s="299"/>
      <c r="REF43" s="299"/>
      <c r="REG43" s="299"/>
      <c r="REH43" s="299"/>
      <c r="REI43" s="299"/>
      <c r="REJ43" s="299"/>
      <c r="REK43" s="299"/>
      <c r="REL43" s="299"/>
      <c r="REM43" s="299"/>
      <c r="REN43" s="299"/>
      <c r="REO43" s="299"/>
      <c r="REP43" s="299"/>
      <c r="REQ43" s="299"/>
      <c r="RER43" s="299"/>
      <c r="RES43" s="299"/>
      <c r="RET43" s="299"/>
      <c r="REU43" s="299"/>
      <c r="REV43" s="299"/>
      <c r="REW43" s="299"/>
      <c r="REX43" s="299"/>
      <c r="REY43" s="299"/>
      <c r="REZ43" s="299"/>
      <c r="RFA43" s="299"/>
      <c r="RFB43" s="299"/>
      <c r="RFC43" s="299"/>
      <c r="RFD43" s="299"/>
      <c r="RFE43" s="299"/>
      <c r="RFF43" s="299"/>
      <c r="RFG43" s="299"/>
      <c r="RFH43" s="299"/>
      <c r="RFI43" s="299"/>
      <c r="RFJ43" s="299"/>
      <c r="RFK43" s="299"/>
      <c r="RFL43" s="299"/>
      <c r="RFM43" s="299"/>
      <c r="RFN43" s="299"/>
      <c r="RFO43" s="299"/>
      <c r="RFP43" s="299"/>
      <c r="RFQ43" s="299"/>
      <c r="RFR43" s="299"/>
      <c r="RFS43" s="299"/>
      <c r="RFT43" s="299"/>
      <c r="RFU43" s="299"/>
      <c r="RFV43" s="299"/>
      <c r="RFW43" s="299"/>
      <c r="RFX43" s="299"/>
      <c r="RFY43" s="299"/>
      <c r="RFZ43" s="299"/>
      <c r="RGA43" s="299"/>
      <c r="RGB43" s="299"/>
      <c r="RGC43" s="299"/>
      <c r="RGD43" s="299"/>
      <c r="RGE43" s="299"/>
      <c r="RGF43" s="299"/>
      <c r="RGG43" s="299"/>
      <c r="RGH43" s="299"/>
      <c r="RGI43" s="299"/>
      <c r="RGJ43" s="299"/>
      <c r="RGK43" s="299"/>
      <c r="RGL43" s="299"/>
      <c r="RGM43" s="299"/>
      <c r="RGN43" s="299"/>
      <c r="RGO43" s="299"/>
      <c r="RGP43" s="299"/>
      <c r="RGQ43" s="299"/>
      <c r="RGR43" s="299"/>
      <c r="RGS43" s="299"/>
      <c r="RGT43" s="299"/>
      <c r="RGU43" s="299"/>
      <c r="RGV43" s="299"/>
      <c r="RGW43" s="299"/>
      <c r="RGX43" s="299"/>
      <c r="RGY43" s="299"/>
      <c r="RGZ43" s="299"/>
      <c r="RHA43" s="299"/>
      <c r="RHB43" s="299"/>
      <c r="RHC43" s="299"/>
      <c r="RHD43" s="299"/>
      <c r="RHE43" s="299"/>
      <c r="RHF43" s="299"/>
      <c r="RHG43" s="299"/>
      <c r="RHH43" s="299"/>
      <c r="RHI43" s="299"/>
      <c r="RHJ43" s="299"/>
      <c r="RHK43" s="299"/>
      <c r="RHL43" s="299"/>
      <c r="RHM43" s="299"/>
      <c r="RHN43" s="299"/>
      <c r="RHO43" s="299"/>
      <c r="RHP43" s="299"/>
      <c r="RHQ43" s="299"/>
      <c r="RHR43" s="299"/>
      <c r="RHS43" s="299"/>
      <c r="RHT43" s="299"/>
      <c r="RHU43" s="299"/>
      <c r="RHV43" s="299"/>
      <c r="RHW43" s="299"/>
      <c r="RHX43" s="299"/>
      <c r="RHY43" s="299"/>
      <c r="RHZ43" s="299"/>
      <c r="RIA43" s="299"/>
      <c r="RIB43" s="299"/>
      <c r="RIC43" s="299"/>
      <c r="RID43" s="299"/>
      <c r="RIE43" s="299"/>
      <c r="RIF43" s="299"/>
      <c r="RIG43" s="299"/>
      <c r="RIH43" s="299"/>
      <c r="RII43" s="299"/>
      <c r="RIJ43" s="299"/>
      <c r="RIK43" s="299"/>
      <c r="RIL43" s="299"/>
      <c r="RIM43" s="299"/>
      <c r="RIN43" s="299"/>
      <c r="RIO43" s="299"/>
      <c r="RIP43" s="299"/>
      <c r="RIQ43" s="299"/>
      <c r="RIR43" s="299"/>
      <c r="RIS43" s="299"/>
      <c r="RIT43" s="299"/>
      <c r="RIU43" s="299"/>
      <c r="RIV43" s="299"/>
      <c r="RIW43" s="299"/>
      <c r="RIX43" s="299"/>
      <c r="RIY43" s="299"/>
      <c r="RIZ43" s="299"/>
      <c r="RJA43" s="299"/>
      <c r="RJB43" s="299"/>
      <c r="RJC43" s="299"/>
      <c r="RJD43" s="299"/>
      <c r="RJE43" s="299"/>
      <c r="RJF43" s="299"/>
      <c r="RJG43" s="299"/>
      <c r="RJH43" s="299"/>
      <c r="RJI43" s="299"/>
      <c r="RJJ43" s="299"/>
      <c r="RJK43" s="299"/>
      <c r="RJL43" s="299"/>
      <c r="RJM43" s="299"/>
      <c r="RJN43" s="299"/>
      <c r="RJO43" s="299"/>
      <c r="RJP43" s="299"/>
      <c r="RJQ43" s="299"/>
      <c r="RJR43" s="299"/>
      <c r="RJS43" s="299"/>
      <c r="RJT43" s="299"/>
      <c r="RJU43" s="299"/>
      <c r="RJV43" s="299"/>
      <c r="RJW43" s="299"/>
      <c r="RJX43" s="299"/>
      <c r="RJY43" s="299"/>
      <c r="RJZ43" s="299"/>
      <c r="RKA43" s="299"/>
      <c r="RKB43" s="299"/>
      <c r="RKC43" s="299"/>
      <c r="RKD43" s="299"/>
      <c r="RKE43" s="299"/>
      <c r="RKF43" s="299"/>
      <c r="RKG43" s="299"/>
      <c r="RKH43" s="299"/>
      <c r="RKI43" s="299"/>
      <c r="RKJ43" s="299"/>
      <c r="RKK43" s="299"/>
      <c r="RKL43" s="299"/>
      <c r="RKM43" s="299"/>
      <c r="RKN43" s="299"/>
      <c r="RKO43" s="299"/>
      <c r="RKP43" s="299"/>
      <c r="RKQ43" s="299"/>
      <c r="RKR43" s="299"/>
      <c r="RKS43" s="299"/>
      <c r="RKT43" s="299"/>
      <c r="RKU43" s="299"/>
      <c r="RKV43" s="299"/>
      <c r="RKW43" s="299"/>
      <c r="RKX43" s="299"/>
      <c r="RKY43" s="299"/>
      <c r="RKZ43" s="299"/>
      <c r="RLA43" s="299"/>
      <c r="RLB43" s="299"/>
      <c r="RLC43" s="299"/>
      <c r="RLD43" s="299"/>
      <c r="RLE43" s="299"/>
      <c r="RLF43" s="299"/>
      <c r="RLG43" s="299"/>
      <c r="RLH43" s="299"/>
      <c r="RLI43" s="299"/>
      <c r="RLJ43" s="299"/>
      <c r="RLK43" s="299"/>
      <c r="RLL43" s="299"/>
      <c r="RLM43" s="299"/>
      <c r="RLN43" s="299"/>
      <c r="RLO43" s="299"/>
      <c r="RLP43" s="299"/>
      <c r="RLQ43" s="299"/>
      <c r="RLR43" s="299"/>
      <c r="RLS43" s="299"/>
      <c r="RLT43" s="299"/>
      <c r="RLU43" s="299"/>
      <c r="RLV43" s="299"/>
      <c r="RLW43" s="299"/>
      <c r="RLX43" s="299"/>
      <c r="RLY43" s="299"/>
      <c r="RLZ43" s="299"/>
      <c r="RMA43" s="299"/>
      <c r="RMB43" s="299"/>
      <c r="RMC43" s="299"/>
      <c r="RMD43" s="299"/>
      <c r="RME43" s="299"/>
      <c r="RMF43" s="299"/>
      <c r="RMG43" s="299"/>
      <c r="RMH43" s="299"/>
      <c r="RMI43" s="299"/>
      <c r="RMJ43" s="299"/>
      <c r="RMK43" s="299"/>
      <c r="RML43" s="299"/>
      <c r="RMM43" s="299"/>
      <c r="RMN43" s="299"/>
      <c r="RMO43" s="299"/>
      <c r="RMP43" s="299"/>
      <c r="RMQ43" s="299"/>
      <c r="RMR43" s="299"/>
      <c r="RMS43" s="299"/>
      <c r="RMT43" s="299"/>
      <c r="RMU43" s="299"/>
      <c r="RMV43" s="299"/>
      <c r="RMW43" s="299"/>
      <c r="RMX43" s="299"/>
      <c r="RMY43" s="299"/>
      <c r="RMZ43" s="299"/>
      <c r="RNA43" s="299"/>
      <c r="RNB43" s="299"/>
      <c r="RNC43" s="299"/>
      <c r="RND43" s="299"/>
      <c r="RNE43" s="299"/>
      <c r="RNF43" s="299"/>
      <c r="RNG43" s="299"/>
      <c r="RNH43" s="299"/>
      <c r="RNI43" s="299"/>
      <c r="RNJ43" s="299"/>
      <c r="RNK43" s="299"/>
      <c r="RNL43" s="299"/>
      <c r="RNM43" s="299"/>
      <c r="RNN43" s="299"/>
      <c r="RNO43" s="299"/>
      <c r="RNP43" s="299"/>
      <c r="RNQ43" s="299"/>
      <c r="RNR43" s="299"/>
      <c r="RNS43" s="299"/>
      <c r="RNT43" s="299"/>
      <c r="RNU43" s="299"/>
      <c r="RNV43" s="299"/>
      <c r="RNW43" s="299"/>
      <c r="RNX43" s="299"/>
      <c r="RNY43" s="299"/>
      <c r="RNZ43" s="299"/>
      <c r="ROA43" s="299"/>
      <c r="ROB43" s="299"/>
      <c r="ROC43" s="299"/>
      <c r="ROD43" s="299"/>
      <c r="ROE43" s="299"/>
      <c r="ROF43" s="299"/>
      <c r="ROG43" s="299"/>
      <c r="ROH43" s="299"/>
      <c r="ROI43" s="299"/>
      <c r="ROJ43" s="299"/>
      <c r="ROK43" s="299"/>
      <c r="ROL43" s="299"/>
      <c r="ROM43" s="299"/>
      <c r="RON43" s="299"/>
      <c r="ROO43" s="299"/>
      <c r="ROP43" s="299"/>
      <c r="ROQ43" s="299"/>
      <c r="ROR43" s="299"/>
      <c r="ROS43" s="299"/>
      <c r="ROT43" s="299"/>
      <c r="ROU43" s="299"/>
      <c r="ROV43" s="299"/>
      <c r="ROW43" s="299"/>
      <c r="ROX43" s="299"/>
      <c r="ROY43" s="299"/>
      <c r="ROZ43" s="299"/>
      <c r="RPA43" s="299"/>
      <c r="RPB43" s="299"/>
      <c r="RPC43" s="299"/>
      <c r="RPD43" s="299"/>
      <c r="RPE43" s="299"/>
      <c r="RPF43" s="299"/>
      <c r="RPG43" s="299"/>
      <c r="RPH43" s="299"/>
      <c r="RPI43" s="299"/>
      <c r="RPJ43" s="299"/>
      <c r="RPK43" s="299"/>
      <c r="RPL43" s="299"/>
      <c r="RPM43" s="299"/>
      <c r="RPN43" s="299"/>
      <c r="RPO43" s="299"/>
      <c r="RPP43" s="299"/>
      <c r="RPQ43" s="299"/>
      <c r="RPR43" s="299"/>
      <c r="RPS43" s="299"/>
      <c r="RPT43" s="299"/>
      <c r="RPU43" s="299"/>
      <c r="RPV43" s="299"/>
      <c r="RPW43" s="299"/>
      <c r="RPX43" s="299"/>
      <c r="RPY43" s="299"/>
      <c r="RPZ43" s="299"/>
      <c r="RQA43" s="299"/>
      <c r="RQB43" s="299"/>
      <c r="RQC43" s="299"/>
      <c r="RQD43" s="299"/>
      <c r="RQE43" s="299"/>
      <c r="RQF43" s="299"/>
      <c r="RQG43" s="299"/>
      <c r="RQH43" s="299"/>
      <c r="RQI43" s="299"/>
      <c r="RQJ43" s="299"/>
      <c r="RQK43" s="299"/>
      <c r="RQL43" s="299"/>
      <c r="RQM43" s="299"/>
      <c r="RQN43" s="299"/>
      <c r="RQO43" s="299"/>
      <c r="RQP43" s="299"/>
      <c r="RQQ43" s="299"/>
      <c r="RQR43" s="299"/>
      <c r="RQS43" s="299"/>
      <c r="RQT43" s="299"/>
      <c r="RQU43" s="299"/>
      <c r="RQV43" s="299"/>
      <c r="RQW43" s="299"/>
      <c r="RQX43" s="299"/>
      <c r="RQY43" s="299"/>
      <c r="RQZ43" s="299"/>
      <c r="RRA43" s="299"/>
      <c r="RRB43" s="299"/>
      <c r="RRC43" s="299"/>
      <c r="RRD43" s="299"/>
      <c r="RRE43" s="299"/>
      <c r="RRF43" s="299"/>
      <c r="RRG43" s="299"/>
      <c r="RRH43" s="299"/>
      <c r="RRI43" s="299"/>
      <c r="RRJ43" s="299"/>
      <c r="RRK43" s="299"/>
      <c r="RRL43" s="299"/>
      <c r="RRM43" s="299"/>
      <c r="RRN43" s="299"/>
      <c r="RRO43" s="299"/>
      <c r="RRP43" s="299"/>
      <c r="RRQ43" s="299"/>
      <c r="RRR43" s="299"/>
      <c r="RRS43" s="299"/>
      <c r="RRT43" s="299"/>
      <c r="RRU43" s="299"/>
      <c r="RRV43" s="299"/>
      <c r="RRW43" s="299"/>
      <c r="RRX43" s="299"/>
      <c r="RRY43" s="299"/>
      <c r="RRZ43" s="299"/>
      <c r="RSA43" s="299"/>
      <c r="RSB43" s="299"/>
      <c r="RSC43" s="299"/>
      <c r="RSD43" s="299"/>
      <c r="RSE43" s="299"/>
      <c r="RSF43" s="299"/>
      <c r="RSG43" s="299"/>
      <c r="RSH43" s="299"/>
      <c r="RSI43" s="299"/>
      <c r="RSJ43" s="299"/>
      <c r="RSK43" s="299"/>
      <c r="RSL43" s="299"/>
      <c r="RSM43" s="299"/>
      <c r="RSN43" s="299"/>
      <c r="RSO43" s="299"/>
      <c r="RSP43" s="299"/>
      <c r="RSQ43" s="299"/>
      <c r="RSR43" s="299"/>
      <c r="RSS43" s="299"/>
      <c r="RST43" s="299"/>
      <c r="RSU43" s="299"/>
      <c r="RSV43" s="299"/>
      <c r="RSW43" s="299"/>
      <c r="RSX43" s="299"/>
      <c r="RSY43" s="299"/>
      <c r="RSZ43" s="299"/>
      <c r="RTA43" s="299"/>
      <c r="RTB43" s="299"/>
      <c r="RTC43" s="299"/>
      <c r="RTD43" s="299"/>
      <c r="RTE43" s="299"/>
      <c r="RTF43" s="299"/>
      <c r="RTG43" s="299"/>
      <c r="RTH43" s="299"/>
      <c r="RTI43" s="299"/>
      <c r="RTJ43" s="299"/>
      <c r="RTK43" s="299"/>
      <c r="RTL43" s="299"/>
      <c r="RTM43" s="299"/>
      <c r="RTN43" s="299"/>
      <c r="RTO43" s="299"/>
      <c r="RTP43" s="299"/>
      <c r="RTQ43" s="299"/>
      <c r="RTR43" s="299"/>
      <c r="RTS43" s="299"/>
      <c r="RTT43" s="299"/>
      <c r="RTU43" s="299"/>
      <c r="RTV43" s="299"/>
      <c r="RTW43" s="299"/>
      <c r="RTX43" s="299"/>
      <c r="RTY43" s="299"/>
      <c r="RTZ43" s="299"/>
      <c r="RUA43" s="299"/>
      <c r="RUB43" s="299"/>
      <c r="RUC43" s="299"/>
      <c r="RUD43" s="299"/>
      <c r="RUE43" s="299"/>
      <c r="RUF43" s="299"/>
      <c r="RUG43" s="299"/>
      <c r="RUH43" s="299"/>
      <c r="RUI43" s="299"/>
      <c r="RUJ43" s="299"/>
      <c r="RUK43" s="299"/>
      <c r="RUL43" s="299"/>
      <c r="RUM43" s="299"/>
      <c r="RUN43" s="299"/>
      <c r="RUO43" s="299"/>
      <c r="RUP43" s="299"/>
      <c r="RUQ43" s="299"/>
      <c r="RUR43" s="299"/>
      <c r="RUS43" s="299"/>
      <c r="RUT43" s="299"/>
      <c r="RUU43" s="299"/>
      <c r="RUV43" s="299"/>
      <c r="RUW43" s="299"/>
      <c r="RUX43" s="299"/>
      <c r="RUY43" s="299"/>
      <c r="RUZ43" s="299"/>
      <c r="RVA43" s="299"/>
      <c r="RVB43" s="299"/>
      <c r="RVC43" s="299"/>
      <c r="RVD43" s="299"/>
      <c r="RVE43" s="299"/>
      <c r="RVF43" s="299"/>
      <c r="RVG43" s="299"/>
      <c r="RVH43" s="299"/>
      <c r="RVI43" s="299"/>
      <c r="RVJ43" s="299"/>
      <c r="RVK43" s="299"/>
      <c r="RVL43" s="299"/>
      <c r="RVM43" s="299"/>
      <c r="RVN43" s="299"/>
      <c r="RVO43" s="299"/>
      <c r="RVP43" s="299"/>
      <c r="RVQ43" s="299"/>
      <c r="RVR43" s="299"/>
      <c r="RVS43" s="299"/>
      <c r="RVT43" s="299"/>
      <c r="RVU43" s="299"/>
      <c r="RVV43" s="299"/>
      <c r="RVW43" s="299"/>
      <c r="RVX43" s="299"/>
      <c r="RVY43" s="299"/>
      <c r="RVZ43" s="299"/>
      <c r="RWA43" s="299"/>
      <c r="RWB43" s="299"/>
      <c r="RWC43" s="299"/>
      <c r="RWD43" s="299"/>
      <c r="RWE43" s="299"/>
      <c r="RWF43" s="299"/>
      <c r="RWG43" s="299"/>
      <c r="RWH43" s="299"/>
      <c r="RWI43" s="299"/>
      <c r="RWJ43" s="299"/>
      <c r="RWK43" s="299"/>
      <c r="RWL43" s="299"/>
      <c r="RWM43" s="299"/>
      <c r="RWN43" s="299"/>
      <c r="RWO43" s="299"/>
      <c r="RWP43" s="299"/>
      <c r="RWQ43" s="299"/>
      <c r="RWR43" s="299"/>
      <c r="RWS43" s="299"/>
      <c r="RWT43" s="299"/>
      <c r="RWU43" s="299"/>
      <c r="RWV43" s="299"/>
      <c r="RWW43" s="299"/>
      <c r="RWX43" s="299"/>
      <c r="RWY43" s="299"/>
      <c r="RWZ43" s="299"/>
      <c r="RXA43" s="299"/>
      <c r="RXB43" s="299"/>
      <c r="RXC43" s="299"/>
      <c r="RXD43" s="299"/>
      <c r="RXE43" s="299"/>
      <c r="RXF43" s="299"/>
      <c r="RXG43" s="299"/>
      <c r="RXH43" s="299"/>
      <c r="RXI43" s="299"/>
      <c r="RXJ43" s="299"/>
      <c r="RXK43" s="299"/>
      <c r="RXL43" s="299"/>
      <c r="RXM43" s="299"/>
      <c r="RXN43" s="299"/>
      <c r="RXO43" s="299"/>
      <c r="RXP43" s="299"/>
      <c r="RXQ43" s="299"/>
      <c r="RXR43" s="299"/>
      <c r="RXS43" s="299"/>
      <c r="RXT43" s="299"/>
      <c r="RXU43" s="299"/>
      <c r="RXV43" s="299"/>
      <c r="RXW43" s="299"/>
      <c r="RXX43" s="299"/>
      <c r="RXY43" s="299"/>
      <c r="RXZ43" s="299"/>
      <c r="RYA43" s="299"/>
      <c r="RYB43" s="299"/>
      <c r="RYC43" s="299"/>
      <c r="RYD43" s="299"/>
      <c r="RYE43" s="299"/>
      <c r="RYF43" s="299"/>
      <c r="RYG43" s="299"/>
      <c r="RYH43" s="299"/>
      <c r="RYI43" s="299"/>
      <c r="RYJ43" s="299"/>
      <c r="RYK43" s="299"/>
      <c r="RYL43" s="299"/>
      <c r="RYM43" s="299"/>
      <c r="RYN43" s="299"/>
      <c r="RYO43" s="299"/>
      <c r="RYP43" s="299"/>
      <c r="RYQ43" s="299"/>
      <c r="RYR43" s="299"/>
      <c r="RYS43" s="299"/>
      <c r="RYT43" s="299"/>
      <c r="RYU43" s="299"/>
      <c r="RYV43" s="299"/>
      <c r="RYW43" s="299"/>
      <c r="RYX43" s="299"/>
      <c r="RYY43" s="299"/>
      <c r="RYZ43" s="299"/>
      <c r="RZA43" s="299"/>
      <c r="RZB43" s="299"/>
      <c r="RZC43" s="299"/>
      <c r="RZD43" s="299"/>
      <c r="RZE43" s="299"/>
      <c r="RZF43" s="299"/>
      <c r="RZG43" s="299"/>
      <c r="RZH43" s="299"/>
      <c r="RZI43" s="299"/>
      <c r="RZJ43" s="299"/>
      <c r="RZK43" s="299"/>
      <c r="RZL43" s="299"/>
      <c r="RZM43" s="299"/>
      <c r="RZN43" s="299"/>
      <c r="RZO43" s="299"/>
      <c r="RZP43" s="299"/>
      <c r="RZQ43" s="299"/>
      <c r="RZR43" s="299"/>
      <c r="RZS43" s="299"/>
      <c r="RZT43" s="299"/>
      <c r="RZU43" s="299"/>
      <c r="RZV43" s="299"/>
      <c r="RZW43" s="299"/>
      <c r="RZX43" s="299"/>
      <c r="RZY43" s="299"/>
      <c r="RZZ43" s="299"/>
      <c r="SAA43" s="299"/>
      <c r="SAB43" s="299"/>
      <c r="SAC43" s="299"/>
      <c r="SAD43" s="299"/>
      <c r="SAE43" s="299"/>
      <c r="SAF43" s="299"/>
      <c r="SAG43" s="299"/>
      <c r="SAH43" s="299"/>
      <c r="SAI43" s="299"/>
      <c r="SAJ43" s="299"/>
      <c r="SAK43" s="299"/>
      <c r="SAL43" s="299"/>
      <c r="SAM43" s="299"/>
      <c r="SAN43" s="299"/>
      <c r="SAO43" s="299"/>
      <c r="SAP43" s="299"/>
      <c r="SAQ43" s="299"/>
      <c r="SAR43" s="299"/>
      <c r="SAS43" s="299"/>
      <c r="SAT43" s="299"/>
      <c r="SAU43" s="299"/>
      <c r="SAV43" s="299"/>
      <c r="SAW43" s="299"/>
      <c r="SAX43" s="299"/>
      <c r="SAY43" s="299"/>
      <c r="SAZ43" s="299"/>
      <c r="SBA43" s="299"/>
      <c r="SBB43" s="299"/>
      <c r="SBC43" s="299"/>
      <c r="SBD43" s="299"/>
      <c r="SBE43" s="299"/>
      <c r="SBF43" s="299"/>
      <c r="SBG43" s="299"/>
      <c r="SBH43" s="299"/>
      <c r="SBI43" s="299"/>
      <c r="SBJ43" s="299"/>
      <c r="SBK43" s="299"/>
      <c r="SBL43" s="299"/>
      <c r="SBM43" s="299"/>
      <c r="SBN43" s="299"/>
      <c r="SBO43" s="299"/>
      <c r="SBP43" s="299"/>
      <c r="SBQ43" s="299"/>
      <c r="SBR43" s="299"/>
      <c r="SBS43" s="299"/>
      <c r="SBT43" s="299"/>
      <c r="SBU43" s="299"/>
      <c r="SBV43" s="299"/>
      <c r="SBW43" s="299"/>
      <c r="SBX43" s="299"/>
      <c r="SBY43" s="299"/>
      <c r="SBZ43" s="299"/>
      <c r="SCA43" s="299"/>
      <c r="SCB43" s="299"/>
      <c r="SCC43" s="299"/>
      <c r="SCD43" s="299"/>
      <c r="SCE43" s="299"/>
      <c r="SCF43" s="299"/>
      <c r="SCG43" s="299"/>
      <c r="SCH43" s="299"/>
      <c r="SCI43" s="299"/>
      <c r="SCJ43" s="299"/>
      <c r="SCK43" s="299"/>
      <c r="SCL43" s="299"/>
      <c r="SCM43" s="299"/>
      <c r="SCN43" s="299"/>
      <c r="SCO43" s="299"/>
      <c r="SCP43" s="299"/>
      <c r="SCQ43" s="299"/>
      <c r="SCR43" s="299"/>
      <c r="SCS43" s="299"/>
      <c r="SCT43" s="299"/>
      <c r="SCU43" s="299"/>
      <c r="SCV43" s="299"/>
      <c r="SCW43" s="299"/>
      <c r="SCX43" s="299"/>
      <c r="SCY43" s="299"/>
      <c r="SCZ43" s="299"/>
      <c r="SDA43" s="299"/>
      <c r="SDB43" s="299"/>
      <c r="SDC43" s="299"/>
      <c r="SDD43" s="299"/>
      <c r="SDE43" s="299"/>
      <c r="SDF43" s="299"/>
      <c r="SDG43" s="299"/>
      <c r="SDH43" s="299"/>
      <c r="SDI43" s="299"/>
      <c r="SDJ43" s="299"/>
      <c r="SDK43" s="299"/>
      <c r="SDL43" s="299"/>
      <c r="SDM43" s="299"/>
      <c r="SDN43" s="299"/>
      <c r="SDO43" s="299"/>
      <c r="SDP43" s="299"/>
      <c r="SDQ43" s="299"/>
      <c r="SDR43" s="299"/>
      <c r="SDS43" s="299"/>
      <c r="SDT43" s="299"/>
      <c r="SDU43" s="299"/>
      <c r="SDV43" s="299"/>
      <c r="SDW43" s="299"/>
      <c r="SDX43" s="299"/>
      <c r="SDY43" s="299"/>
      <c r="SDZ43" s="299"/>
      <c r="SEA43" s="299"/>
      <c r="SEB43" s="299"/>
      <c r="SEC43" s="299"/>
      <c r="SED43" s="299"/>
      <c r="SEE43" s="299"/>
      <c r="SEF43" s="299"/>
      <c r="SEG43" s="299"/>
      <c r="SEH43" s="299"/>
      <c r="SEI43" s="299"/>
      <c r="SEJ43" s="299"/>
      <c r="SEK43" s="299"/>
      <c r="SEL43" s="299"/>
      <c r="SEM43" s="299"/>
      <c r="SEN43" s="299"/>
      <c r="SEO43" s="299"/>
      <c r="SEP43" s="299"/>
      <c r="SEQ43" s="299"/>
      <c r="SER43" s="299"/>
      <c r="SES43" s="299"/>
      <c r="SET43" s="299"/>
      <c r="SEU43" s="299"/>
      <c r="SEV43" s="299"/>
      <c r="SEW43" s="299"/>
      <c r="SEX43" s="299"/>
      <c r="SEY43" s="299"/>
      <c r="SEZ43" s="299"/>
      <c r="SFA43" s="299"/>
      <c r="SFB43" s="299"/>
      <c r="SFC43" s="299"/>
      <c r="SFD43" s="299"/>
      <c r="SFE43" s="299"/>
      <c r="SFF43" s="299"/>
      <c r="SFG43" s="299"/>
      <c r="SFH43" s="299"/>
      <c r="SFI43" s="299"/>
      <c r="SFJ43" s="299"/>
      <c r="SFK43" s="299"/>
      <c r="SFL43" s="299"/>
      <c r="SFM43" s="299"/>
      <c r="SFN43" s="299"/>
      <c r="SFO43" s="299"/>
      <c r="SFP43" s="299"/>
      <c r="SFQ43" s="299"/>
      <c r="SFR43" s="299"/>
      <c r="SFS43" s="299"/>
      <c r="SFT43" s="299"/>
      <c r="SFU43" s="299"/>
      <c r="SFV43" s="299"/>
      <c r="SFW43" s="299"/>
      <c r="SFX43" s="299"/>
      <c r="SFY43" s="299"/>
      <c r="SFZ43" s="299"/>
      <c r="SGA43" s="299"/>
      <c r="SGB43" s="299"/>
      <c r="SGC43" s="299"/>
      <c r="SGD43" s="299"/>
      <c r="SGE43" s="299"/>
      <c r="SGF43" s="299"/>
      <c r="SGG43" s="299"/>
      <c r="SGH43" s="299"/>
      <c r="SGI43" s="299"/>
      <c r="SGJ43" s="299"/>
      <c r="SGK43" s="299"/>
      <c r="SGL43" s="299"/>
      <c r="SGM43" s="299"/>
      <c r="SGN43" s="299"/>
      <c r="SGO43" s="299"/>
      <c r="SGP43" s="299"/>
      <c r="SGQ43" s="299"/>
      <c r="SGR43" s="299"/>
      <c r="SGS43" s="299"/>
      <c r="SGT43" s="299"/>
      <c r="SGU43" s="299"/>
      <c r="SGV43" s="299"/>
      <c r="SGW43" s="299"/>
      <c r="SGX43" s="299"/>
      <c r="SGY43" s="299"/>
      <c r="SGZ43" s="299"/>
      <c r="SHA43" s="299"/>
      <c r="SHB43" s="299"/>
      <c r="SHC43" s="299"/>
      <c r="SHD43" s="299"/>
      <c r="SHE43" s="299"/>
      <c r="SHF43" s="299"/>
      <c r="SHG43" s="299"/>
      <c r="SHH43" s="299"/>
      <c r="SHI43" s="299"/>
      <c r="SHJ43" s="299"/>
      <c r="SHK43" s="299"/>
      <c r="SHL43" s="299"/>
      <c r="SHM43" s="299"/>
      <c r="SHN43" s="299"/>
      <c r="SHO43" s="299"/>
      <c r="SHP43" s="299"/>
      <c r="SHQ43" s="299"/>
      <c r="SHR43" s="299"/>
      <c r="SHS43" s="299"/>
      <c r="SHT43" s="299"/>
      <c r="SHU43" s="299"/>
      <c r="SHV43" s="299"/>
      <c r="SHW43" s="299"/>
      <c r="SHX43" s="299"/>
      <c r="SHY43" s="299"/>
      <c r="SHZ43" s="299"/>
      <c r="SIA43" s="299"/>
      <c r="SIB43" s="299"/>
      <c r="SIC43" s="299"/>
      <c r="SID43" s="299"/>
      <c r="SIE43" s="299"/>
      <c r="SIF43" s="299"/>
      <c r="SIG43" s="299"/>
      <c r="SIH43" s="299"/>
      <c r="SII43" s="299"/>
      <c r="SIJ43" s="299"/>
      <c r="SIK43" s="299"/>
      <c r="SIL43" s="299"/>
      <c r="SIM43" s="299"/>
      <c r="SIN43" s="299"/>
      <c r="SIO43" s="299"/>
      <c r="SIP43" s="299"/>
      <c r="SIQ43" s="299"/>
      <c r="SIR43" s="299"/>
      <c r="SIS43" s="299"/>
      <c r="SIT43" s="299"/>
      <c r="SIU43" s="299"/>
      <c r="SIV43" s="299"/>
      <c r="SIW43" s="299"/>
      <c r="SIX43" s="299"/>
      <c r="SIY43" s="299"/>
      <c r="SIZ43" s="299"/>
      <c r="SJA43" s="299"/>
      <c r="SJB43" s="299"/>
      <c r="SJC43" s="299"/>
      <c r="SJD43" s="299"/>
      <c r="SJE43" s="299"/>
      <c r="SJF43" s="299"/>
      <c r="SJG43" s="299"/>
      <c r="SJH43" s="299"/>
      <c r="SJI43" s="299"/>
      <c r="SJJ43" s="299"/>
      <c r="SJK43" s="299"/>
      <c r="SJL43" s="299"/>
      <c r="SJM43" s="299"/>
      <c r="SJN43" s="299"/>
      <c r="SJO43" s="299"/>
      <c r="SJP43" s="299"/>
      <c r="SJQ43" s="299"/>
      <c r="SJR43" s="299"/>
      <c r="SJS43" s="299"/>
      <c r="SJT43" s="299"/>
      <c r="SJU43" s="299"/>
      <c r="SJV43" s="299"/>
      <c r="SJW43" s="299"/>
      <c r="SJX43" s="299"/>
      <c r="SJY43" s="299"/>
      <c r="SJZ43" s="299"/>
      <c r="SKA43" s="299"/>
      <c r="SKB43" s="299"/>
      <c r="SKC43" s="299"/>
      <c r="SKD43" s="299"/>
      <c r="SKE43" s="299"/>
      <c r="SKF43" s="299"/>
      <c r="SKG43" s="299"/>
      <c r="SKH43" s="299"/>
      <c r="SKI43" s="299"/>
      <c r="SKJ43" s="299"/>
      <c r="SKK43" s="299"/>
      <c r="SKL43" s="299"/>
      <c r="SKM43" s="299"/>
      <c r="SKN43" s="299"/>
      <c r="SKO43" s="299"/>
      <c r="SKP43" s="299"/>
      <c r="SKQ43" s="299"/>
      <c r="SKR43" s="299"/>
      <c r="SKS43" s="299"/>
      <c r="SKT43" s="299"/>
      <c r="SKU43" s="299"/>
      <c r="SKV43" s="299"/>
      <c r="SKW43" s="299"/>
      <c r="SKX43" s="299"/>
      <c r="SKY43" s="299"/>
      <c r="SKZ43" s="299"/>
      <c r="SLA43" s="299"/>
      <c r="SLB43" s="299"/>
      <c r="SLC43" s="299"/>
      <c r="SLD43" s="299"/>
      <c r="SLE43" s="299"/>
      <c r="SLF43" s="299"/>
      <c r="SLG43" s="299"/>
      <c r="SLH43" s="299"/>
      <c r="SLI43" s="299"/>
      <c r="SLJ43" s="299"/>
      <c r="SLK43" s="299"/>
      <c r="SLL43" s="299"/>
      <c r="SLM43" s="299"/>
      <c r="SLN43" s="299"/>
      <c r="SLO43" s="299"/>
      <c r="SLP43" s="299"/>
      <c r="SLQ43" s="299"/>
      <c r="SLR43" s="299"/>
      <c r="SLS43" s="299"/>
      <c r="SLT43" s="299"/>
      <c r="SLU43" s="299"/>
      <c r="SLV43" s="299"/>
      <c r="SLW43" s="299"/>
      <c r="SLX43" s="299"/>
      <c r="SLY43" s="299"/>
      <c r="SLZ43" s="299"/>
      <c r="SMA43" s="299"/>
      <c r="SMB43" s="299"/>
      <c r="SMC43" s="299"/>
      <c r="SMD43" s="299"/>
      <c r="SME43" s="299"/>
      <c r="SMF43" s="299"/>
      <c r="SMG43" s="299"/>
      <c r="SMH43" s="299"/>
      <c r="SMI43" s="299"/>
      <c r="SMJ43" s="299"/>
      <c r="SMK43" s="299"/>
      <c r="SML43" s="299"/>
      <c r="SMM43" s="299"/>
      <c r="SMN43" s="299"/>
      <c r="SMO43" s="299"/>
      <c r="SMP43" s="299"/>
      <c r="SMQ43" s="299"/>
      <c r="SMR43" s="299"/>
      <c r="SMS43" s="299"/>
      <c r="SMT43" s="299"/>
      <c r="SMU43" s="299"/>
      <c r="SMV43" s="299"/>
      <c r="SMW43" s="299"/>
      <c r="SMX43" s="299"/>
      <c r="SMY43" s="299"/>
      <c r="SMZ43" s="299"/>
      <c r="SNA43" s="299"/>
      <c r="SNB43" s="299"/>
      <c r="SNC43" s="299"/>
      <c r="SND43" s="299"/>
      <c r="SNE43" s="299"/>
      <c r="SNF43" s="299"/>
      <c r="SNG43" s="299"/>
      <c r="SNH43" s="299"/>
      <c r="SNI43" s="299"/>
      <c r="SNJ43" s="299"/>
      <c r="SNK43" s="299"/>
      <c r="SNL43" s="299"/>
      <c r="SNM43" s="299"/>
      <c r="SNN43" s="299"/>
      <c r="SNO43" s="299"/>
      <c r="SNP43" s="299"/>
      <c r="SNQ43" s="299"/>
      <c r="SNR43" s="299"/>
      <c r="SNS43" s="299"/>
      <c r="SNT43" s="299"/>
      <c r="SNU43" s="299"/>
      <c r="SNV43" s="299"/>
      <c r="SNW43" s="299"/>
      <c r="SNX43" s="299"/>
      <c r="SNY43" s="299"/>
      <c r="SNZ43" s="299"/>
      <c r="SOA43" s="299"/>
      <c r="SOB43" s="299"/>
      <c r="SOC43" s="299"/>
      <c r="SOD43" s="299"/>
      <c r="SOE43" s="299"/>
      <c r="SOF43" s="299"/>
      <c r="SOG43" s="299"/>
      <c r="SOH43" s="299"/>
      <c r="SOI43" s="299"/>
      <c r="SOJ43" s="299"/>
      <c r="SOK43" s="299"/>
      <c r="SOL43" s="299"/>
      <c r="SOM43" s="299"/>
      <c r="SON43" s="299"/>
      <c r="SOO43" s="299"/>
      <c r="SOP43" s="299"/>
      <c r="SOQ43" s="299"/>
      <c r="SOR43" s="299"/>
      <c r="SOS43" s="299"/>
      <c r="SOT43" s="299"/>
      <c r="SOU43" s="299"/>
      <c r="SOV43" s="299"/>
      <c r="SOW43" s="299"/>
      <c r="SOX43" s="299"/>
      <c r="SOY43" s="299"/>
      <c r="SOZ43" s="299"/>
      <c r="SPA43" s="299"/>
      <c r="SPB43" s="299"/>
      <c r="SPC43" s="299"/>
      <c r="SPD43" s="299"/>
      <c r="SPE43" s="299"/>
      <c r="SPF43" s="299"/>
      <c r="SPG43" s="299"/>
      <c r="SPH43" s="299"/>
      <c r="SPI43" s="299"/>
      <c r="SPJ43" s="299"/>
      <c r="SPK43" s="299"/>
      <c r="SPL43" s="299"/>
      <c r="SPM43" s="299"/>
      <c r="SPN43" s="299"/>
      <c r="SPO43" s="299"/>
      <c r="SPP43" s="299"/>
      <c r="SPQ43" s="299"/>
      <c r="SPR43" s="299"/>
      <c r="SPS43" s="299"/>
      <c r="SPT43" s="299"/>
      <c r="SPU43" s="299"/>
      <c r="SPV43" s="299"/>
      <c r="SPW43" s="299"/>
      <c r="SPX43" s="299"/>
      <c r="SPY43" s="299"/>
      <c r="SPZ43" s="299"/>
      <c r="SQA43" s="299"/>
      <c r="SQB43" s="299"/>
      <c r="SQC43" s="299"/>
      <c r="SQD43" s="299"/>
      <c r="SQE43" s="299"/>
      <c r="SQF43" s="299"/>
      <c r="SQG43" s="299"/>
      <c r="SQH43" s="299"/>
      <c r="SQI43" s="299"/>
      <c r="SQJ43" s="299"/>
      <c r="SQK43" s="299"/>
      <c r="SQL43" s="299"/>
      <c r="SQM43" s="299"/>
      <c r="SQN43" s="299"/>
      <c r="SQO43" s="299"/>
      <c r="SQP43" s="299"/>
      <c r="SQQ43" s="299"/>
      <c r="SQR43" s="299"/>
      <c r="SQS43" s="299"/>
      <c r="SQT43" s="299"/>
      <c r="SQU43" s="299"/>
      <c r="SQV43" s="299"/>
      <c r="SQW43" s="299"/>
      <c r="SQX43" s="299"/>
      <c r="SQY43" s="299"/>
      <c r="SQZ43" s="299"/>
      <c r="SRA43" s="299"/>
      <c r="SRB43" s="299"/>
      <c r="SRC43" s="299"/>
      <c r="SRD43" s="299"/>
      <c r="SRE43" s="299"/>
      <c r="SRF43" s="299"/>
      <c r="SRG43" s="299"/>
      <c r="SRH43" s="299"/>
      <c r="SRI43" s="299"/>
      <c r="SRJ43" s="299"/>
      <c r="SRK43" s="299"/>
      <c r="SRL43" s="299"/>
      <c r="SRM43" s="299"/>
      <c r="SRN43" s="299"/>
      <c r="SRO43" s="299"/>
      <c r="SRP43" s="299"/>
      <c r="SRQ43" s="299"/>
      <c r="SRR43" s="299"/>
      <c r="SRS43" s="299"/>
      <c r="SRT43" s="299"/>
      <c r="SRU43" s="299"/>
      <c r="SRV43" s="299"/>
      <c r="SRW43" s="299"/>
      <c r="SRX43" s="299"/>
      <c r="SRY43" s="299"/>
      <c r="SRZ43" s="299"/>
      <c r="SSA43" s="299"/>
      <c r="SSB43" s="299"/>
      <c r="SSC43" s="299"/>
      <c r="SSD43" s="299"/>
      <c r="SSE43" s="299"/>
      <c r="SSF43" s="299"/>
      <c r="SSG43" s="299"/>
      <c r="SSH43" s="299"/>
      <c r="SSI43" s="299"/>
      <c r="SSJ43" s="299"/>
      <c r="SSK43" s="299"/>
      <c r="SSL43" s="299"/>
      <c r="SSM43" s="299"/>
      <c r="SSN43" s="299"/>
      <c r="SSO43" s="299"/>
      <c r="SSP43" s="299"/>
      <c r="SSQ43" s="299"/>
      <c r="SSR43" s="299"/>
      <c r="SSS43" s="299"/>
      <c r="SST43" s="299"/>
      <c r="SSU43" s="299"/>
      <c r="SSV43" s="299"/>
      <c r="SSW43" s="299"/>
      <c r="SSX43" s="299"/>
      <c r="SSY43" s="299"/>
      <c r="SSZ43" s="299"/>
      <c r="STA43" s="299"/>
      <c r="STB43" s="299"/>
      <c r="STC43" s="299"/>
      <c r="STD43" s="299"/>
      <c r="STE43" s="299"/>
      <c r="STF43" s="299"/>
      <c r="STG43" s="299"/>
      <c r="STH43" s="299"/>
      <c r="STI43" s="299"/>
      <c r="STJ43" s="299"/>
      <c r="STK43" s="299"/>
      <c r="STL43" s="299"/>
      <c r="STM43" s="299"/>
      <c r="STN43" s="299"/>
      <c r="STO43" s="299"/>
      <c r="STP43" s="299"/>
      <c r="STQ43" s="299"/>
      <c r="STR43" s="299"/>
      <c r="STS43" s="299"/>
      <c r="STT43" s="299"/>
      <c r="STU43" s="299"/>
      <c r="STV43" s="299"/>
      <c r="STW43" s="299"/>
      <c r="STX43" s="299"/>
      <c r="STY43" s="299"/>
      <c r="STZ43" s="299"/>
      <c r="SUA43" s="299"/>
      <c r="SUB43" s="299"/>
      <c r="SUC43" s="299"/>
      <c r="SUD43" s="299"/>
      <c r="SUE43" s="299"/>
      <c r="SUF43" s="299"/>
      <c r="SUG43" s="299"/>
      <c r="SUH43" s="299"/>
      <c r="SUI43" s="299"/>
      <c r="SUJ43" s="299"/>
      <c r="SUK43" s="299"/>
      <c r="SUL43" s="299"/>
      <c r="SUM43" s="299"/>
      <c r="SUN43" s="299"/>
      <c r="SUO43" s="299"/>
      <c r="SUP43" s="299"/>
      <c r="SUQ43" s="299"/>
      <c r="SUR43" s="299"/>
      <c r="SUS43" s="299"/>
      <c r="SUT43" s="299"/>
      <c r="SUU43" s="299"/>
      <c r="SUV43" s="299"/>
      <c r="SUW43" s="299"/>
      <c r="SUX43" s="299"/>
      <c r="SUY43" s="299"/>
      <c r="SUZ43" s="299"/>
      <c r="SVA43" s="299"/>
      <c r="SVB43" s="299"/>
      <c r="SVC43" s="299"/>
      <c r="SVD43" s="299"/>
      <c r="SVE43" s="299"/>
      <c r="SVF43" s="299"/>
      <c r="SVG43" s="299"/>
      <c r="SVH43" s="299"/>
      <c r="SVI43" s="299"/>
      <c r="SVJ43" s="299"/>
      <c r="SVK43" s="299"/>
      <c r="SVL43" s="299"/>
      <c r="SVM43" s="299"/>
      <c r="SVN43" s="299"/>
      <c r="SVO43" s="299"/>
      <c r="SVP43" s="299"/>
      <c r="SVQ43" s="299"/>
      <c r="SVR43" s="299"/>
      <c r="SVS43" s="299"/>
      <c r="SVT43" s="299"/>
      <c r="SVU43" s="299"/>
      <c r="SVV43" s="299"/>
      <c r="SVW43" s="299"/>
      <c r="SVX43" s="299"/>
      <c r="SVY43" s="299"/>
      <c r="SVZ43" s="299"/>
      <c r="SWA43" s="299"/>
      <c r="SWB43" s="299"/>
      <c r="SWC43" s="299"/>
      <c r="SWD43" s="299"/>
      <c r="SWE43" s="299"/>
      <c r="SWF43" s="299"/>
      <c r="SWG43" s="299"/>
      <c r="SWH43" s="299"/>
      <c r="SWI43" s="299"/>
      <c r="SWJ43" s="299"/>
      <c r="SWK43" s="299"/>
      <c r="SWL43" s="299"/>
      <c r="SWM43" s="299"/>
      <c r="SWN43" s="299"/>
      <c r="SWO43" s="299"/>
      <c r="SWP43" s="299"/>
      <c r="SWQ43" s="299"/>
      <c r="SWR43" s="299"/>
      <c r="SWS43" s="299"/>
      <c r="SWT43" s="299"/>
      <c r="SWU43" s="299"/>
      <c r="SWV43" s="299"/>
      <c r="SWW43" s="299"/>
      <c r="SWX43" s="299"/>
      <c r="SWY43" s="299"/>
      <c r="SWZ43" s="299"/>
      <c r="SXA43" s="299"/>
      <c r="SXB43" s="299"/>
      <c r="SXC43" s="299"/>
      <c r="SXD43" s="299"/>
      <c r="SXE43" s="299"/>
      <c r="SXF43" s="299"/>
      <c r="SXG43" s="299"/>
      <c r="SXH43" s="299"/>
      <c r="SXI43" s="299"/>
      <c r="SXJ43" s="299"/>
      <c r="SXK43" s="299"/>
      <c r="SXL43" s="299"/>
      <c r="SXM43" s="299"/>
      <c r="SXN43" s="299"/>
      <c r="SXO43" s="299"/>
      <c r="SXP43" s="299"/>
      <c r="SXQ43" s="299"/>
      <c r="SXR43" s="299"/>
      <c r="SXS43" s="299"/>
      <c r="SXT43" s="299"/>
      <c r="SXU43" s="299"/>
      <c r="SXV43" s="299"/>
      <c r="SXW43" s="299"/>
      <c r="SXX43" s="299"/>
      <c r="SXY43" s="299"/>
      <c r="SXZ43" s="299"/>
      <c r="SYA43" s="299"/>
      <c r="SYB43" s="299"/>
      <c r="SYC43" s="299"/>
      <c r="SYD43" s="299"/>
      <c r="SYE43" s="299"/>
      <c r="SYF43" s="299"/>
      <c r="SYG43" s="299"/>
      <c r="SYH43" s="299"/>
      <c r="SYI43" s="299"/>
      <c r="SYJ43" s="299"/>
      <c r="SYK43" s="299"/>
      <c r="SYL43" s="299"/>
      <c r="SYM43" s="299"/>
      <c r="SYN43" s="299"/>
      <c r="SYO43" s="299"/>
      <c r="SYP43" s="299"/>
      <c r="SYQ43" s="299"/>
      <c r="SYR43" s="299"/>
      <c r="SYS43" s="299"/>
      <c r="SYT43" s="299"/>
      <c r="SYU43" s="299"/>
      <c r="SYV43" s="299"/>
      <c r="SYW43" s="299"/>
      <c r="SYX43" s="299"/>
      <c r="SYY43" s="299"/>
      <c r="SYZ43" s="299"/>
      <c r="SZA43" s="299"/>
      <c r="SZB43" s="299"/>
      <c r="SZC43" s="299"/>
      <c r="SZD43" s="299"/>
      <c r="SZE43" s="299"/>
      <c r="SZF43" s="299"/>
      <c r="SZG43" s="299"/>
      <c r="SZH43" s="299"/>
      <c r="SZI43" s="299"/>
      <c r="SZJ43" s="299"/>
      <c r="SZK43" s="299"/>
      <c r="SZL43" s="299"/>
      <c r="SZM43" s="299"/>
      <c r="SZN43" s="299"/>
      <c r="SZO43" s="299"/>
      <c r="SZP43" s="299"/>
      <c r="SZQ43" s="299"/>
      <c r="SZR43" s="299"/>
      <c r="SZS43" s="299"/>
      <c r="SZT43" s="299"/>
      <c r="SZU43" s="299"/>
      <c r="SZV43" s="299"/>
      <c r="SZW43" s="299"/>
      <c r="SZX43" s="299"/>
      <c r="SZY43" s="299"/>
      <c r="SZZ43" s="299"/>
      <c r="TAA43" s="299"/>
      <c r="TAB43" s="299"/>
      <c r="TAC43" s="299"/>
      <c r="TAD43" s="299"/>
      <c r="TAE43" s="299"/>
      <c r="TAF43" s="299"/>
      <c r="TAG43" s="299"/>
      <c r="TAH43" s="299"/>
      <c r="TAI43" s="299"/>
      <c r="TAJ43" s="299"/>
      <c r="TAK43" s="299"/>
      <c r="TAL43" s="299"/>
      <c r="TAM43" s="299"/>
      <c r="TAN43" s="299"/>
      <c r="TAO43" s="299"/>
      <c r="TAP43" s="299"/>
      <c r="TAQ43" s="299"/>
      <c r="TAR43" s="299"/>
      <c r="TAS43" s="299"/>
      <c r="TAT43" s="299"/>
      <c r="TAU43" s="299"/>
      <c r="TAV43" s="299"/>
      <c r="TAW43" s="299"/>
      <c r="TAX43" s="299"/>
      <c r="TAY43" s="299"/>
      <c r="TAZ43" s="299"/>
      <c r="TBA43" s="299"/>
      <c r="TBB43" s="299"/>
      <c r="TBC43" s="299"/>
      <c r="TBD43" s="299"/>
      <c r="TBE43" s="299"/>
      <c r="TBF43" s="299"/>
      <c r="TBG43" s="299"/>
      <c r="TBH43" s="299"/>
      <c r="TBI43" s="299"/>
      <c r="TBJ43" s="299"/>
      <c r="TBK43" s="299"/>
      <c r="TBL43" s="299"/>
      <c r="TBM43" s="299"/>
      <c r="TBN43" s="299"/>
      <c r="TBO43" s="299"/>
      <c r="TBP43" s="299"/>
      <c r="TBQ43" s="299"/>
      <c r="TBR43" s="299"/>
      <c r="TBS43" s="299"/>
      <c r="TBT43" s="299"/>
      <c r="TBU43" s="299"/>
      <c r="TBV43" s="299"/>
      <c r="TBW43" s="299"/>
      <c r="TBX43" s="299"/>
      <c r="TBY43" s="299"/>
      <c r="TBZ43" s="299"/>
      <c r="TCA43" s="299"/>
      <c r="TCB43" s="299"/>
      <c r="TCC43" s="299"/>
      <c r="TCD43" s="299"/>
      <c r="TCE43" s="299"/>
      <c r="TCF43" s="299"/>
      <c r="TCG43" s="299"/>
      <c r="TCH43" s="299"/>
      <c r="TCI43" s="299"/>
      <c r="TCJ43" s="299"/>
      <c r="TCK43" s="299"/>
      <c r="TCL43" s="299"/>
      <c r="TCM43" s="299"/>
      <c r="TCN43" s="299"/>
      <c r="TCO43" s="299"/>
      <c r="TCP43" s="299"/>
      <c r="TCQ43" s="299"/>
      <c r="TCR43" s="299"/>
      <c r="TCS43" s="299"/>
      <c r="TCT43" s="299"/>
      <c r="TCU43" s="299"/>
      <c r="TCV43" s="299"/>
      <c r="TCW43" s="299"/>
      <c r="TCX43" s="299"/>
      <c r="TCY43" s="299"/>
      <c r="TCZ43" s="299"/>
      <c r="TDA43" s="299"/>
      <c r="TDB43" s="299"/>
      <c r="TDC43" s="299"/>
      <c r="TDD43" s="299"/>
      <c r="TDE43" s="299"/>
      <c r="TDF43" s="299"/>
      <c r="TDG43" s="299"/>
      <c r="TDH43" s="299"/>
      <c r="TDI43" s="299"/>
      <c r="TDJ43" s="299"/>
      <c r="TDK43" s="299"/>
      <c r="TDL43" s="299"/>
      <c r="TDM43" s="299"/>
      <c r="TDN43" s="299"/>
      <c r="TDO43" s="299"/>
      <c r="TDP43" s="299"/>
      <c r="TDQ43" s="299"/>
      <c r="TDR43" s="299"/>
      <c r="TDS43" s="299"/>
      <c r="TDT43" s="299"/>
      <c r="TDU43" s="299"/>
      <c r="TDV43" s="299"/>
      <c r="TDW43" s="299"/>
      <c r="TDX43" s="299"/>
      <c r="TDY43" s="299"/>
      <c r="TDZ43" s="299"/>
      <c r="TEA43" s="299"/>
      <c r="TEB43" s="299"/>
      <c r="TEC43" s="299"/>
      <c r="TED43" s="299"/>
      <c r="TEE43" s="299"/>
      <c r="TEF43" s="299"/>
      <c r="TEG43" s="299"/>
      <c r="TEH43" s="299"/>
      <c r="TEI43" s="299"/>
      <c r="TEJ43" s="299"/>
      <c r="TEK43" s="299"/>
      <c r="TEL43" s="299"/>
      <c r="TEM43" s="299"/>
      <c r="TEN43" s="299"/>
      <c r="TEO43" s="299"/>
      <c r="TEP43" s="299"/>
      <c r="TEQ43" s="299"/>
      <c r="TER43" s="299"/>
      <c r="TES43" s="299"/>
      <c r="TET43" s="299"/>
      <c r="TEU43" s="299"/>
      <c r="TEV43" s="299"/>
      <c r="TEW43" s="299"/>
      <c r="TEX43" s="299"/>
      <c r="TEY43" s="299"/>
      <c r="TEZ43" s="299"/>
      <c r="TFA43" s="299"/>
      <c r="TFB43" s="299"/>
      <c r="TFC43" s="299"/>
      <c r="TFD43" s="299"/>
      <c r="TFE43" s="299"/>
      <c r="TFF43" s="299"/>
      <c r="TFG43" s="299"/>
      <c r="TFH43" s="299"/>
      <c r="TFI43" s="299"/>
      <c r="TFJ43" s="299"/>
      <c r="TFK43" s="299"/>
      <c r="TFL43" s="299"/>
      <c r="TFM43" s="299"/>
      <c r="TFN43" s="299"/>
      <c r="TFO43" s="299"/>
      <c r="TFP43" s="299"/>
      <c r="TFQ43" s="299"/>
      <c r="TFR43" s="299"/>
      <c r="TFS43" s="299"/>
      <c r="TFT43" s="299"/>
      <c r="TFU43" s="299"/>
      <c r="TFV43" s="299"/>
      <c r="TFW43" s="299"/>
      <c r="TFX43" s="299"/>
      <c r="TFY43" s="299"/>
      <c r="TFZ43" s="299"/>
      <c r="TGA43" s="299"/>
      <c r="TGB43" s="299"/>
      <c r="TGC43" s="299"/>
      <c r="TGD43" s="299"/>
      <c r="TGE43" s="299"/>
      <c r="TGF43" s="299"/>
      <c r="TGG43" s="299"/>
      <c r="TGH43" s="299"/>
      <c r="TGI43" s="299"/>
      <c r="TGJ43" s="299"/>
      <c r="TGK43" s="299"/>
      <c r="TGL43" s="299"/>
      <c r="TGM43" s="299"/>
      <c r="TGN43" s="299"/>
      <c r="TGO43" s="299"/>
      <c r="TGP43" s="299"/>
      <c r="TGQ43" s="299"/>
      <c r="TGR43" s="299"/>
      <c r="TGS43" s="299"/>
      <c r="TGT43" s="299"/>
      <c r="TGU43" s="299"/>
      <c r="TGV43" s="299"/>
      <c r="TGW43" s="299"/>
      <c r="TGX43" s="299"/>
      <c r="TGY43" s="299"/>
      <c r="TGZ43" s="299"/>
      <c r="THA43" s="299"/>
      <c r="THB43" s="299"/>
      <c r="THC43" s="299"/>
      <c r="THD43" s="299"/>
      <c r="THE43" s="299"/>
      <c r="THF43" s="299"/>
      <c r="THG43" s="299"/>
      <c r="THH43" s="299"/>
      <c r="THI43" s="299"/>
      <c r="THJ43" s="299"/>
      <c r="THK43" s="299"/>
      <c r="THL43" s="299"/>
      <c r="THM43" s="299"/>
      <c r="THN43" s="299"/>
      <c r="THO43" s="299"/>
      <c r="THP43" s="299"/>
      <c r="THQ43" s="299"/>
      <c r="THR43" s="299"/>
      <c r="THS43" s="299"/>
      <c r="THT43" s="299"/>
      <c r="THU43" s="299"/>
      <c r="THV43" s="299"/>
      <c r="THW43" s="299"/>
      <c r="THX43" s="299"/>
      <c r="THY43" s="299"/>
      <c r="THZ43" s="299"/>
      <c r="TIA43" s="299"/>
      <c r="TIB43" s="299"/>
      <c r="TIC43" s="299"/>
      <c r="TID43" s="299"/>
      <c r="TIE43" s="299"/>
      <c r="TIF43" s="299"/>
      <c r="TIG43" s="299"/>
      <c r="TIH43" s="299"/>
      <c r="TII43" s="299"/>
      <c r="TIJ43" s="299"/>
      <c r="TIK43" s="299"/>
      <c r="TIL43" s="299"/>
      <c r="TIM43" s="299"/>
      <c r="TIN43" s="299"/>
      <c r="TIO43" s="299"/>
      <c r="TIP43" s="299"/>
      <c r="TIQ43" s="299"/>
      <c r="TIR43" s="299"/>
      <c r="TIS43" s="299"/>
      <c r="TIT43" s="299"/>
      <c r="TIU43" s="299"/>
      <c r="TIV43" s="299"/>
      <c r="TIW43" s="299"/>
      <c r="TIX43" s="299"/>
      <c r="TIY43" s="299"/>
      <c r="TIZ43" s="299"/>
      <c r="TJA43" s="299"/>
      <c r="TJB43" s="299"/>
      <c r="TJC43" s="299"/>
      <c r="TJD43" s="299"/>
      <c r="TJE43" s="299"/>
      <c r="TJF43" s="299"/>
      <c r="TJG43" s="299"/>
      <c r="TJH43" s="299"/>
      <c r="TJI43" s="299"/>
      <c r="TJJ43" s="299"/>
      <c r="TJK43" s="299"/>
      <c r="TJL43" s="299"/>
      <c r="TJM43" s="299"/>
      <c r="TJN43" s="299"/>
      <c r="TJO43" s="299"/>
      <c r="TJP43" s="299"/>
      <c r="TJQ43" s="299"/>
      <c r="TJR43" s="299"/>
      <c r="TJS43" s="299"/>
      <c r="TJT43" s="299"/>
      <c r="TJU43" s="299"/>
      <c r="TJV43" s="299"/>
      <c r="TJW43" s="299"/>
      <c r="TJX43" s="299"/>
      <c r="TJY43" s="299"/>
      <c r="TJZ43" s="299"/>
      <c r="TKA43" s="299"/>
      <c r="TKB43" s="299"/>
      <c r="TKC43" s="299"/>
      <c r="TKD43" s="299"/>
      <c r="TKE43" s="299"/>
      <c r="TKF43" s="299"/>
      <c r="TKG43" s="299"/>
      <c r="TKH43" s="299"/>
      <c r="TKI43" s="299"/>
      <c r="TKJ43" s="299"/>
      <c r="TKK43" s="299"/>
      <c r="TKL43" s="299"/>
      <c r="TKM43" s="299"/>
      <c r="TKN43" s="299"/>
      <c r="TKO43" s="299"/>
      <c r="TKP43" s="299"/>
      <c r="TKQ43" s="299"/>
      <c r="TKR43" s="299"/>
      <c r="TKS43" s="299"/>
      <c r="TKT43" s="299"/>
      <c r="TKU43" s="299"/>
      <c r="TKV43" s="299"/>
      <c r="TKW43" s="299"/>
      <c r="TKX43" s="299"/>
      <c r="TKY43" s="299"/>
      <c r="TKZ43" s="299"/>
      <c r="TLA43" s="299"/>
      <c r="TLB43" s="299"/>
      <c r="TLC43" s="299"/>
      <c r="TLD43" s="299"/>
      <c r="TLE43" s="299"/>
      <c r="TLF43" s="299"/>
      <c r="TLG43" s="299"/>
      <c r="TLH43" s="299"/>
      <c r="TLI43" s="299"/>
      <c r="TLJ43" s="299"/>
      <c r="TLK43" s="299"/>
      <c r="TLL43" s="299"/>
      <c r="TLM43" s="299"/>
      <c r="TLN43" s="299"/>
      <c r="TLO43" s="299"/>
      <c r="TLP43" s="299"/>
      <c r="TLQ43" s="299"/>
      <c r="TLR43" s="299"/>
      <c r="TLS43" s="299"/>
      <c r="TLT43" s="299"/>
      <c r="TLU43" s="299"/>
      <c r="TLV43" s="299"/>
      <c r="TLW43" s="299"/>
      <c r="TLX43" s="299"/>
      <c r="TLY43" s="299"/>
      <c r="TLZ43" s="299"/>
      <c r="TMA43" s="299"/>
      <c r="TMB43" s="299"/>
      <c r="TMC43" s="299"/>
      <c r="TMD43" s="299"/>
      <c r="TME43" s="299"/>
      <c r="TMF43" s="299"/>
      <c r="TMG43" s="299"/>
      <c r="TMH43" s="299"/>
      <c r="TMI43" s="299"/>
      <c r="TMJ43" s="299"/>
      <c r="TMK43" s="299"/>
      <c r="TML43" s="299"/>
      <c r="TMM43" s="299"/>
      <c r="TMN43" s="299"/>
      <c r="TMO43" s="299"/>
      <c r="TMP43" s="299"/>
      <c r="TMQ43" s="299"/>
      <c r="TMR43" s="299"/>
      <c r="TMS43" s="299"/>
      <c r="TMT43" s="299"/>
      <c r="TMU43" s="299"/>
      <c r="TMV43" s="299"/>
      <c r="TMW43" s="299"/>
      <c r="TMX43" s="299"/>
      <c r="TMY43" s="299"/>
      <c r="TMZ43" s="299"/>
      <c r="TNA43" s="299"/>
      <c r="TNB43" s="299"/>
      <c r="TNC43" s="299"/>
      <c r="TND43" s="299"/>
      <c r="TNE43" s="299"/>
      <c r="TNF43" s="299"/>
      <c r="TNG43" s="299"/>
      <c r="TNH43" s="299"/>
      <c r="TNI43" s="299"/>
      <c r="TNJ43" s="299"/>
      <c r="TNK43" s="299"/>
      <c r="TNL43" s="299"/>
      <c r="TNM43" s="299"/>
      <c r="TNN43" s="299"/>
      <c r="TNO43" s="299"/>
      <c r="TNP43" s="299"/>
      <c r="TNQ43" s="299"/>
      <c r="TNR43" s="299"/>
      <c r="TNS43" s="299"/>
      <c r="TNT43" s="299"/>
      <c r="TNU43" s="299"/>
      <c r="TNV43" s="299"/>
      <c r="TNW43" s="299"/>
      <c r="TNX43" s="299"/>
      <c r="TNY43" s="299"/>
      <c r="TNZ43" s="299"/>
      <c r="TOA43" s="299"/>
      <c r="TOB43" s="299"/>
      <c r="TOC43" s="299"/>
      <c r="TOD43" s="299"/>
      <c r="TOE43" s="299"/>
      <c r="TOF43" s="299"/>
      <c r="TOG43" s="299"/>
      <c r="TOH43" s="299"/>
      <c r="TOI43" s="299"/>
      <c r="TOJ43" s="299"/>
      <c r="TOK43" s="299"/>
      <c r="TOL43" s="299"/>
      <c r="TOM43" s="299"/>
      <c r="TON43" s="299"/>
      <c r="TOO43" s="299"/>
      <c r="TOP43" s="299"/>
      <c r="TOQ43" s="299"/>
      <c r="TOR43" s="299"/>
      <c r="TOS43" s="299"/>
      <c r="TOT43" s="299"/>
      <c r="TOU43" s="299"/>
      <c r="TOV43" s="299"/>
      <c r="TOW43" s="299"/>
      <c r="TOX43" s="299"/>
      <c r="TOY43" s="299"/>
      <c r="TOZ43" s="299"/>
      <c r="TPA43" s="299"/>
      <c r="TPB43" s="299"/>
      <c r="TPC43" s="299"/>
      <c r="TPD43" s="299"/>
      <c r="TPE43" s="299"/>
      <c r="TPF43" s="299"/>
      <c r="TPG43" s="299"/>
      <c r="TPH43" s="299"/>
      <c r="TPI43" s="299"/>
      <c r="TPJ43" s="299"/>
      <c r="TPK43" s="299"/>
      <c r="TPL43" s="299"/>
      <c r="TPM43" s="299"/>
      <c r="TPN43" s="299"/>
      <c r="TPO43" s="299"/>
      <c r="TPP43" s="299"/>
      <c r="TPQ43" s="299"/>
      <c r="TPR43" s="299"/>
      <c r="TPS43" s="299"/>
      <c r="TPT43" s="299"/>
      <c r="TPU43" s="299"/>
      <c r="TPV43" s="299"/>
      <c r="TPW43" s="299"/>
      <c r="TPX43" s="299"/>
      <c r="TPY43" s="299"/>
      <c r="TPZ43" s="299"/>
      <c r="TQA43" s="299"/>
      <c r="TQB43" s="299"/>
      <c r="TQC43" s="299"/>
      <c r="TQD43" s="299"/>
      <c r="TQE43" s="299"/>
      <c r="TQF43" s="299"/>
      <c r="TQG43" s="299"/>
      <c r="TQH43" s="299"/>
      <c r="TQI43" s="299"/>
      <c r="TQJ43" s="299"/>
      <c r="TQK43" s="299"/>
      <c r="TQL43" s="299"/>
      <c r="TQM43" s="299"/>
      <c r="TQN43" s="299"/>
      <c r="TQO43" s="299"/>
      <c r="TQP43" s="299"/>
      <c r="TQQ43" s="299"/>
      <c r="TQR43" s="299"/>
      <c r="TQS43" s="299"/>
      <c r="TQT43" s="299"/>
      <c r="TQU43" s="299"/>
      <c r="TQV43" s="299"/>
      <c r="TQW43" s="299"/>
      <c r="TQX43" s="299"/>
      <c r="TQY43" s="299"/>
      <c r="TQZ43" s="299"/>
      <c r="TRA43" s="299"/>
      <c r="TRB43" s="299"/>
      <c r="TRC43" s="299"/>
      <c r="TRD43" s="299"/>
      <c r="TRE43" s="299"/>
      <c r="TRF43" s="299"/>
      <c r="TRG43" s="299"/>
      <c r="TRH43" s="299"/>
      <c r="TRI43" s="299"/>
      <c r="TRJ43" s="299"/>
      <c r="TRK43" s="299"/>
      <c r="TRL43" s="299"/>
      <c r="TRM43" s="299"/>
      <c r="TRN43" s="299"/>
      <c r="TRO43" s="299"/>
      <c r="TRP43" s="299"/>
      <c r="TRQ43" s="299"/>
      <c r="TRR43" s="299"/>
      <c r="TRS43" s="299"/>
      <c r="TRT43" s="299"/>
      <c r="TRU43" s="299"/>
      <c r="TRV43" s="299"/>
      <c r="TRW43" s="299"/>
      <c r="TRX43" s="299"/>
      <c r="TRY43" s="299"/>
      <c r="TRZ43" s="299"/>
      <c r="TSA43" s="299"/>
      <c r="TSB43" s="299"/>
      <c r="TSC43" s="299"/>
      <c r="TSD43" s="299"/>
      <c r="TSE43" s="299"/>
      <c r="TSF43" s="299"/>
      <c r="TSG43" s="299"/>
      <c r="TSH43" s="299"/>
      <c r="TSI43" s="299"/>
      <c r="TSJ43" s="299"/>
      <c r="TSK43" s="299"/>
      <c r="TSL43" s="299"/>
      <c r="TSM43" s="299"/>
      <c r="TSN43" s="299"/>
      <c r="TSO43" s="299"/>
      <c r="TSP43" s="299"/>
      <c r="TSQ43" s="299"/>
      <c r="TSR43" s="299"/>
      <c r="TSS43" s="299"/>
      <c r="TST43" s="299"/>
      <c r="TSU43" s="299"/>
      <c r="TSV43" s="299"/>
      <c r="TSW43" s="299"/>
      <c r="TSX43" s="299"/>
      <c r="TSY43" s="299"/>
      <c r="TSZ43" s="299"/>
      <c r="TTA43" s="299"/>
      <c r="TTB43" s="299"/>
      <c r="TTC43" s="299"/>
      <c r="TTD43" s="299"/>
      <c r="TTE43" s="299"/>
      <c r="TTF43" s="299"/>
      <c r="TTG43" s="299"/>
      <c r="TTH43" s="299"/>
      <c r="TTI43" s="299"/>
      <c r="TTJ43" s="299"/>
      <c r="TTK43" s="299"/>
      <c r="TTL43" s="299"/>
      <c r="TTM43" s="299"/>
      <c r="TTN43" s="299"/>
      <c r="TTO43" s="299"/>
      <c r="TTP43" s="299"/>
      <c r="TTQ43" s="299"/>
      <c r="TTR43" s="299"/>
      <c r="TTS43" s="299"/>
      <c r="TTT43" s="299"/>
      <c r="TTU43" s="299"/>
      <c r="TTV43" s="299"/>
      <c r="TTW43" s="299"/>
      <c r="TTX43" s="299"/>
      <c r="TTY43" s="299"/>
      <c r="TTZ43" s="299"/>
      <c r="TUA43" s="299"/>
      <c r="TUB43" s="299"/>
      <c r="TUC43" s="299"/>
      <c r="TUD43" s="299"/>
      <c r="TUE43" s="299"/>
      <c r="TUF43" s="299"/>
      <c r="TUG43" s="299"/>
      <c r="TUH43" s="299"/>
      <c r="TUI43" s="299"/>
      <c r="TUJ43" s="299"/>
      <c r="TUK43" s="299"/>
      <c r="TUL43" s="299"/>
      <c r="TUM43" s="299"/>
      <c r="TUN43" s="299"/>
      <c r="TUO43" s="299"/>
      <c r="TUP43" s="299"/>
      <c r="TUQ43" s="299"/>
      <c r="TUR43" s="299"/>
      <c r="TUS43" s="299"/>
      <c r="TUT43" s="299"/>
      <c r="TUU43" s="299"/>
      <c r="TUV43" s="299"/>
      <c r="TUW43" s="299"/>
      <c r="TUX43" s="299"/>
      <c r="TUY43" s="299"/>
      <c r="TUZ43" s="299"/>
      <c r="TVA43" s="299"/>
      <c r="TVB43" s="299"/>
      <c r="TVC43" s="299"/>
      <c r="TVD43" s="299"/>
      <c r="TVE43" s="299"/>
      <c r="TVF43" s="299"/>
      <c r="TVG43" s="299"/>
      <c r="TVH43" s="299"/>
      <c r="TVI43" s="299"/>
      <c r="TVJ43" s="299"/>
      <c r="TVK43" s="299"/>
      <c r="TVL43" s="299"/>
      <c r="TVM43" s="299"/>
      <c r="TVN43" s="299"/>
      <c r="TVO43" s="299"/>
      <c r="TVP43" s="299"/>
      <c r="TVQ43" s="299"/>
      <c r="TVR43" s="299"/>
      <c r="TVS43" s="299"/>
      <c r="TVT43" s="299"/>
      <c r="TVU43" s="299"/>
      <c r="TVV43" s="299"/>
      <c r="TVW43" s="299"/>
      <c r="TVX43" s="299"/>
      <c r="TVY43" s="299"/>
      <c r="TVZ43" s="299"/>
      <c r="TWA43" s="299"/>
      <c r="TWB43" s="299"/>
      <c r="TWC43" s="299"/>
      <c r="TWD43" s="299"/>
      <c r="TWE43" s="299"/>
      <c r="TWF43" s="299"/>
      <c r="TWG43" s="299"/>
      <c r="TWH43" s="299"/>
      <c r="TWI43" s="299"/>
      <c r="TWJ43" s="299"/>
      <c r="TWK43" s="299"/>
      <c r="TWL43" s="299"/>
      <c r="TWM43" s="299"/>
      <c r="TWN43" s="299"/>
      <c r="TWO43" s="299"/>
      <c r="TWP43" s="299"/>
      <c r="TWQ43" s="299"/>
      <c r="TWR43" s="299"/>
      <c r="TWS43" s="299"/>
      <c r="TWT43" s="299"/>
      <c r="TWU43" s="299"/>
      <c r="TWV43" s="299"/>
      <c r="TWW43" s="299"/>
      <c r="TWX43" s="299"/>
      <c r="TWY43" s="299"/>
      <c r="TWZ43" s="299"/>
      <c r="TXA43" s="299"/>
      <c r="TXB43" s="299"/>
      <c r="TXC43" s="299"/>
      <c r="TXD43" s="299"/>
      <c r="TXE43" s="299"/>
      <c r="TXF43" s="299"/>
      <c r="TXG43" s="299"/>
      <c r="TXH43" s="299"/>
      <c r="TXI43" s="299"/>
      <c r="TXJ43" s="299"/>
      <c r="TXK43" s="299"/>
      <c r="TXL43" s="299"/>
      <c r="TXM43" s="299"/>
      <c r="TXN43" s="299"/>
      <c r="TXO43" s="299"/>
      <c r="TXP43" s="299"/>
      <c r="TXQ43" s="299"/>
      <c r="TXR43" s="299"/>
      <c r="TXS43" s="299"/>
      <c r="TXT43" s="299"/>
      <c r="TXU43" s="299"/>
      <c r="TXV43" s="299"/>
      <c r="TXW43" s="299"/>
      <c r="TXX43" s="299"/>
      <c r="TXY43" s="299"/>
      <c r="TXZ43" s="299"/>
      <c r="TYA43" s="299"/>
      <c r="TYB43" s="299"/>
      <c r="TYC43" s="299"/>
      <c r="TYD43" s="299"/>
      <c r="TYE43" s="299"/>
      <c r="TYF43" s="299"/>
      <c r="TYG43" s="299"/>
      <c r="TYH43" s="299"/>
      <c r="TYI43" s="299"/>
      <c r="TYJ43" s="299"/>
      <c r="TYK43" s="299"/>
      <c r="TYL43" s="299"/>
      <c r="TYM43" s="299"/>
      <c r="TYN43" s="299"/>
      <c r="TYO43" s="299"/>
      <c r="TYP43" s="299"/>
      <c r="TYQ43" s="299"/>
      <c r="TYR43" s="299"/>
      <c r="TYS43" s="299"/>
      <c r="TYT43" s="299"/>
      <c r="TYU43" s="299"/>
      <c r="TYV43" s="299"/>
      <c r="TYW43" s="299"/>
      <c r="TYX43" s="299"/>
      <c r="TYY43" s="299"/>
      <c r="TYZ43" s="299"/>
      <c r="TZA43" s="299"/>
      <c r="TZB43" s="299"/>
      <c r="TZC43" s="299"/>
      <c r="TZD43" s="299"/>
      <c r="TZE43" s="299"/>
      <c r="TZF43" s="299"/>
      <c r="TZG43" s="299"/>
      <c r="TZH43" s="299"/>
      <c r="TZI43" s="299"/>
      <c r="TZJ43" s="299"/>
      <c r="TZK43" s="299"/>
      <c r="TZL43" s="299"/>
      <c r="TZM43" s="299"/>
      <c r="TZN43" s="299"/>
      <c r="TZO43" s="299"/>
      <c r="TZP43" s="299"/>
      <c r="TZQ43" s="299"/>
      <c r="TZR43" s="299"/>
      <c r="TZS43" s="299"/>
      <c r="TZT43" s="299"/>
      <c r="TZU43" s="299"/>
      <c r="TZV43" s="299"/>
      <c r="TZW43" s="299"/>
      <c r="TZX43" s="299"/>
      <c r="TZY43" s="299"/>
      <c r="TZZ43" s="299"/>
      <c r="UAA43" s="299"/>
      <c r="UAB43" s="299"/>
      <c r="UAC43" s="299"/>
      <c r="UAD43" s="299"/>
      <c r="UAE43" s="299"/>
      <c r="UAF43" s="299"/>
      <c r="UAG43" s="299"/>
      <c r="UAH43" s="299"/>
      <c r="UAI43" s="299"/>
      <c r="UAJ43" s="299"/>
      <c r="UAK43" s="299"/>
      <c r="UAL43" s="299"/>
      <c r="UAM43" s="299"/>
      <c r="UAN43" s="299"/>
      <c r="UAO43" s="299"/>
      <c r="UAP43" s="299"/>
      <c r="UAQ43" s="299"/>
      <c r="UAR43" s="299"/>
      <c r="UAS43" s="299"/>
      <c r="UAT43" s="299"/>
      <c r="UAU43" s="299"/>
      <c r="UAV43" s="299"/>
      <c r="UAW43" s="299"/>
      <c r="UAX43" s="299"/>
      <c r="UAY43" s="299"/>
      <c r="UAZ43" s="299"/>
      <c r="UBA43" s="299"/>
      <c r="UBB43" s="299"/>
      <c r="UBC43" s="299"/>
      <c r="UBD43" s="299"/>
      <c r="UBE43" s="299"/>
      <c r="UBF43" s="299"/>
      <c r="UBG43" s="299"/>
      <c r="UBH43" s="299"/>
      <c r="UBI43" s="299"/>
      <c r="UBJ43" s="299"/>
      <c r="UBK43" s="299"/>
      <c r="UBL43" s="299"/>
      <c r="UBM43" s="299"/>
      <c r="UBN43" s="299"/>
      <c r="UBO43" s="299"/>
      <c r="UBP43" s="299"/>
      <c r="UBQ43" s="299"/>
      <c r="UBR43" s="299"/>
      <c r="UBS43" s="299"/>
      <c r="UBT43" s="299"/>
      <c r="UBU43" s="299"/>
      <c r="UBV43" s="299"/>
      <c r="UBW43" s="299"/>
      <c r="UBX43" s="299"/>
      <c r="UBY43" s="299"/>
      <c r="UBZ43" s="299"/>
      <c r="UCA43" s="299"/>
      <c r="UCB43" s="299"/>
      <c r="UCC43" s="299"/>
      <c r="UCD43" s="299"/>
      <c r="UCE43" s="299"/>
      <c r="UCF43" s="299"/>
      <c r="UCG43" s="299"/>
      <c r="UCH43" s="299"/>
      <c r="UCI43" s="299"/>
      <c r="UCJ43" s="299"/>
      <c r="UCK43" s="299"/>
      <c r="UCL43" s="299"/>
      <c r="UCM43" s="299"/>
      <c r="UCN43" s="299"/>
      <c r="UCO43" s="299"/>
      <c r="UCP43" s="299"/>
      <c r="UCQ43" s="299"/>
      <c r="UCR43" s="299"/>
      <c r="UCS43" s="299"/>
      <c r="UCT43" s="299"/>
      <c r="UCU43" s="299"/>
      <c r="UCV43" s="299"/>
      <c r="UCW43" s="299"/>
      <c r="UCX43" s="299"/>
      <c r="UCY43" s="299"/>
      <c r="UCZ43" s="299"/>
      <c r="UDA43" s="299"/>
      <c r="UDB43" s="299"/>
      <c r="UDC43" s="299"/>
      <c r="UDD43" s="299"/>
      <c r="UDE43" s="299"/>
      <c r="UDF43" s="299"/>
      <c r="UDG43" s="299"/>
      <c r="UDH43" s="299"/>
      <c r="UDI43" s="299"/>
      <c r="UDJ43" s="299"/>
      <c r="UDK43" s="299"/>
      <c r="UDL43" s="299"/>
      <c r="UDM43" s="299"/>
      <c r="UDN43" s="299"/>
      <c r="UDO43" s="299"/>
      <c r="UDP43" s="299"/>
      <c r="UDQ43" s="299"/>
      <c r="UDR43" s="299"/>
      <c r="UDS43" s="299"/>
      <c r="UDT43" s="299"/>
      <c r="UDU43" s="299"/>
      <c r="UDV43" s="299"/>
      <c r="UDW43" s="299"/>
      <c r="UDX43" s="299"/>
      <c r="UDY43" s="299"/>
      <c r="UDZ43" s="299"/>
      <c r="UEA43" s="299"/>
      <c r="UEB43" s="299"/>
      <c r="UEC43" s="299"/>
      <c r="UED43" s="299"/>
      <c r="UEE43" s="299"/>
      <c r="UEF43" s="299"/>
      <c r="UEG43" s="299"/>
      <c r="UEH43" s="299"/>
      <c r="UEI43" s="299"/>
      <c r="UEJ43" s="299"/>
      <c r="UEK43" s="299"/>
      <c r="UEL43" s="299"/>
      <c r="UEM43" s="299"/>
      <c r="UEN43" s="299"/>
      <c r="UEO43" s="299"/>
      <c r="UEP43" s="299"/>
      <c r="UEQ43" s="299"/>
      <c r="UER43" s="299"/>
      <c r="UES43" s="299"/>
      <c r="UET43" s="299"/>
      <c r="UEU43" s="299"/>
      <c r="UEV43" s="299"/>
      <c r="UEW43" s="299"/>
      <c r="UEX43" s="299"/>
      <c r="UEY43" s="299"/>
      <c r="UEZ43" s="299"/>
      <c r="UFA43" s="299"/>
      <c r="UFB43" s="299"/>
      <c r="UFC43" s="299"/>
      <c r="UFD43" s="299"/>
      <c r="UFE43" s="299"/>
      <c r="UFF43" s="299"/>
      <c r="UFG43" s="299"/>
      <c r="UFH43" s="299"/>
      <c r="UFI43" s="299"/>
      <c r="UFJ43" s="299"/>
      <c r="UFK43" s="299"/>
      <c r="UFL43" s="299"/>
      <c r="UFM43" s="299"/>
      <c r="UFN43" s="299"/>
      <c r="UFO43" s="299"/>
      <c r="UFP43" s="299"/>
      <c r="UFQ43" s="299"/>
      <c r="UFR43" s="299"/>
      <c r="UFS43" s="299"/>
      <c r="UFT43" s="299"/>
      <c r="UFU43" s="299"/>
      <c r="UFV43" s="299"/>
      <c r="UFW43" s="299"/>
      <c r="UFX43" s="299"/>
      <c r="UFY43" s="299"/>
      <c r="UFZ43" s="299"/>
      <c r="UGA43" s="299"/>
      <c r="UGB43" s="299"/>
      <c r="UGC43" s="299"/>
      <c r="UGD43" s="299"/>
      <c r="UGE43" s="299"/>
      <c r="UGF43" s="299"/>
      <c r="UGG43" s="299"/>
      <c r="UGH43" s="299"/>
      <c r="UGI43" s="299"/>
      <c r="UGJ43" s="299"/>
      <c r="UGK43" s="299"/>
      <c r="UGL43" s="299"/>
      <c r="UGM43" s="299"/>
      <c r="UGN43" s="299"/>
      <c r="UGO43" s="299"/>
      <c r="UGP43" s="299"/>
      <c r="UGQ43" s="299"/>
      <c r="UGR43" s="299"/>
      <c r="UGS43" s="299"/>
      <c r="UGT43" s="299"/>
      <c r="UGU43" s="299"/>
      <c r="UGV43" s="299"/>
      <c r="UGW43" s="299"/>
      <c r="UGX43" s="299"/>
      <c r="UGY43" s="299"/>
      <c r="UGZ43" s="299"/>
      <c r="UHA43" s="299"/>
      <c r="UHB43" s="299"/>
      <c r="UHC43" s="299"/>
      <c r="UHD43" s="299"/>
      <c r="UHE43" s="299"/>
      <c r="UHF43" s="299"/>
      <c r="UHG43" s="299"/>
      <c r="UHH43" s="299"/>
      <c r="UHI43" s="299"/>
      <c r="UHJ43" s="299"/>
      <c r="UHK43" s="299"/>
      <c r="UHL43" s="299"/>
      <c r="UHM43" s="299"/>
      <c r="UHN43" s="299"/>
      <c r="UHO43" s="299"/>
      <c r="UHP43" s="299"/>
      <c r="UHQ43" s="299"/>
      <c r="UHR43" s="299"/>
      <c r="UHS43" s="299"/>
      <c r="UHT43" s="299"/>
      <c r="UHU43" s="299"/>
      <c r="UHV43" s="299"/>
      <c r="UHW43" s="299"/>
      <c r="UHX43" s="299"/>
      <c r="UHY43" s="299"/>
      <c r="UHZ43" s="299"/>
      <c r="UIA43" s="299"/>
      <c r="UIB43" s="299"/>
      <c r="UIC43" s="299"/>
      <c r="UID43" s="299"/>
      <c r="UIE43" s="299"/>
      <c r="UIF43" s="299"/>
      <c r="UIG43" s="299"/>
      <c r="UIH43" s="299"/>
      <c r="UII43" s="299"/>
      <c r="UIJ43" s="299"/>
      <c r="UIK43" s="299"/>
      <c r="UIL43" s="299"/>
      <c r="UIM43" s="299"/>
      <c r="UIN43" s="299"/>
      <c r="UIO43" s="299"/>
      <c r="UIP43" s="299"/>
      <c r="UIQ43" s="299"/>
      <c r="UIR43" s="299"/>
      <c r="UIS43" s="299"/>
      <c r="UIT43" s="299"/>
      <c r="UIU43" s="299"/>
      <c r="UIV43" s="299"/>
      <c r="UIW43" s="299"/>
      <c r="UIX43" s="299"/>
      <c r="UIY43" s="299"/>
      <c r="UIZ43" s="299"/>
      <c r="UJA43" s="299"/>
      <c r="UJB43" s="299"/>
      <c r="UJC43" s="299"/>
      <c r="UJD43" s="299"/>
      <c r="UJE43" s="299"/>
      <c r="UJF43" s="299"/>
      <c r="UJG43" s="299"/>
      <c r="UJH43" s="299"/>
      <c r="UJI43" s="299"/>
      <c r="UJJ43" s="299"/>
      <c r="UJK43" s="299"/>
      <c r="UJL43" s="299"/>
      <c r="UJM43" s="299"/>
      <c r="UJN43" s="299"/>
      <c r="UJO43" s="299"/>
      <c r="UJP43" s="299"/>
      <c r="UJQ43" s="299"/>
      <c r="UJR43" s="299"/>
      <c r="UJS43" s="299"/>
      <c r="UJT43" s="299"/>
      <c r="UJU43" s="299"/>
      <c r="UJV43" s="299"/>
      <c r="UJW43" s="299"/>
      <c r="UJX43" s="299"/>
      <c r="UJY43" s="299"/>
      <c r="UJZ43" s="299"/>
      <c r="UKA43" s="299"/>
      <c r="UKB43" s="299"/>
      <c r="UKC43" s="299"/>
      <c r="UKD43" s="299"/>
      <c r="UKE43" s="299"/>
      <c r="UKF43" s="299"/>
      <c r="UKG43" s="299"/>
      <c r="UKH43" s="299"/>
      <c r="UKI43" s="299"/>
      <c r="UKJ43" s="299"/>
      <c r="UKK43" s="299"/>
      <c r="UKL43" s="299"/>
      <c r="UKM43" s="299"/>
      <c r="UKN43" s="299"/>
      <c r="UKO43" s="299"/>
      <c r="UKP43" s="299"/>
      <c r="UKQ43" s="299"/>
      <c r="UKR43" s="299"/>
      <c r="UKS43" s="299"/>
      <c r="UKT43" s="299"/>
      <c r="UKU43" s="299"/>
      <c r="UKV43" s="299"/>
      <c r="UKW43" s="299"/>
      <c r="UKX43" s="299"/>
      <c r="UKY43" s="299"/>
      <c r="UKZ43" s="299"/>
      <c r="ULA43" s="299"/>
      <c r="ULB43" s="299"/>
      <c r="ULC43" s="299"/>
      <c r="ULD43" s="299"/>
      <c r="ULE43" s="299"/>
      <c r="ULF43" s="299"/>
      <c r="ULG43" s="299"/>
      <c r="ULH43" s="299"/>
      <c r="ULI43" s="299"/>
      <c r="ULJ43" s="299"/>
      <c r="ULK43" s="299"/>
      <c r="ULL43" s="299"/>
      <c r="ULM43" s="299"/>
      <c r="ULN43" s="299"/>
      <c r="ULO43" s="299"/>
      <c r="ULP43" s="299"/>
      <c r="ULQ43" s="299"/>
      <c r="ULR43" s="299"/>
      <c r="ULS43" s="299"/>
      <c r="ULT43" s="299"/>
      <c r="ULU43" s="299"/>
      <c r="ULV43" s="299"/>
      <c r="ULW43" s="299"/>
      <c r="ULX43" s="299"/>
      <c r="ULY43" s="299"/>
      <c r="ULZ43" s="299"/>
      <c r="UMA43" s="299"/>
      <c r="UMB43" s="299"/>
      <c r="UMC43" s="299"/>
      <c r="UMD43" s="299"/>
      <c r="UME43" s="299"/>
      <c r="UMF43" s="299"/>
      <c r="UMG43" s="299"/>
      <c r="UMH43" s="299"/>
      <c r="UMI43" s="299"/>
      <c r="UMJ43" s="299"/>
      <c r="UMK43" s="299"/>
      <c r="UML43" s="299"/>
      <c r="UMM43" s="299"/>
      <c r="UMN43" s="299"/>
      <c r="UMO43" s="299"/>
      <c r="UMP43" s="299"/>
      <c r="UMQ43" s="299"/>
      <c r="UMR43" s="299"/>
      <c r="UMS43" s="299"/>
      <c r="UMT43" s="299"/>
      <c r="UMU43" s="299"/>
      <c r="UMV43" s="299"/>
      <c r="UMW43" s="299"/>
      <c r="UMX43" s="299"/>
      <c r="UMY43" s="299"/>
      <c r="UMZ43" s="299"/>
      <c r="UNA43" s="299"/>
      <c r="UNB43" s="299"/>
      <c r="UNC43" s="299"/>
      <c r="UND43" s="299"/>
      <c r="UNE43" s="299"/>
      <c r="UNF43" s="299"/>
      <c r="UNG43" s="299"/>
      <c r="UNH43" s="299"/>
      <c r="UNI43" s="299"/>
      <c r="UNJ43" s="299"/>
      <c r="UNK43" s="299"/>
      <c r="UNL43" s="299"/>
      <c r="UNM43" s="299"/>
      <c r="UNN43" s="299"/>
      <c r="UNO43" s="299"/>
      <c r="UNP43" s="299"/>
      <c r="UNQ43" s="299"/>
      <c r="UNR43" s="299"/>
      <c r="UNS43" s="299"/>
      <c r="UNT43" s="299"/>
      <c r="UNU43" s="299"/>
      <c r="UNV43" s="299"/>
      <c r="UNW43" s="299"/>
      <c r="UNX43" s="299"/>
      <c r="UNY43" s="299"/>
      <c r="UNZ43" s="299"/>
      <c r="UOA43" s="299"/>
      <c r="UOB43" s="299"/>
      <c r="UOC43" s="299"/>
      <c r="UOD43" s="299"/>
      <c r="UOE43" s="299"/>
      <c r="UOF43" s="299"/>
      <c r="UOG43" s="299"/>
      <c r="UOH43" s="299"/>
      <c r="UOI43" s="299"/>
      <c r="UOJ43" s="299"/>
      <c r="UOK43" s="299"/>
      <c r="UOL43" s="299"/>
      <c r="UOM43" s="299"/>
      <c r="UON43" s="299"/>
      <c r="UOO43" s="299"/>
      <c r="UOP43" s="299"/>
      <c r="UOQ43" s="299"/>
      <c r="UOR43" s="299"/>
      <c r="UOS43" s="299"/>
      <c r="UOT43" s="299"/>
      <c r="UOU43" s="299"/>
      <c r="UOV43" s="299"/>
      <c r="UOW43" s="299"/>
      <c r="UOX43" s="299"/>
      <c r="UOY43" s="299"/>
      <c r="UOZ43" s="299"/>
      <c r="UPA43" s="299"/>
      <c r="UPB43" s="299"/>
      <c r="UPC43" s="299"/>
      <c r="UPD43" s="299"/>
      <c r="UPE43" s="299"/>
      <c r="UPF43" s="299"/>
      <c r="UPG43" s="299"/>
      <c r="UPH43" s="299"/>
      <c r="UPI43" s="299"/>
      <c r="UPJ43" s="299"/>
      <c r="UPK43" s="299"/>
      <c r="UPL43" s="299"/>
      <c r="UPM43" s="299"/>
      <c r="UPN43" s="299"/>
      <c r="UPO43" s="299"/>
      <c r="UPP43" s="299"/>
      <c r="UPQ43" s="299"/>
      <c r="UPR43" s="299"/>
      <c r="UPS43" s="299"/>
      <c r="UPT43" s="299"/>
      <c r="UPU43" s="299"/>
      <c r="UPV43" s="299"/>
      <c r="UPW43" s="299"/>
      <c r="UPX43" s="299"/>
      <c r="UPY43" s="299"/>
      <c r="UPZ43" s="299"/>
      <c r="UQA43" s="299"/>
      <c r="UQB43" s="299"/>
      <c r="UQC43" s="299"/>
      <c r="UQD43" s="299"/>
      <c r="UQE43" s="299"/>
      <c r="UQF43" s="299"/>
      <c r="UQG43" s="299"/>
      <c r="UQH43" s="299"/>
      <c r="UQI43" s="299"/>
      <c r="UQJ43" s="299"/>
      <c r="UQK43" s="299"/>
      <c r="UQL43" s="299"/>
      <c r="UQM43" s="299"/>
      <c r="UQN43" s="299"/>
      <c r="UQO43" s="299"/>
      <c r="UQP43" s="299"/>
      <c r="UQQ43" s="299"/>
      <c r="UQR43" s="299"/>
      <c r="UQS43" s="299"/>
      <c r="UQT43" s="299"/>
      <c r="UQU43" s="299"/>
      <c r="UQV43" s="299"/>
      <c r="UQW43" s="299"/>
      <c r="UQX43" s="299"/>
      <c r="UQY43" s="299"/>
      <c r="UQZ43" s="299"/>
      <c r="URA43" s="299"/>
      <c r="URB43" s="299"/>
      <c r="URC43" s="299"/>
      <c r="URD43" s="299"/>
      <c r="URE43" s="299"/>
      <c r="URF43" s="299"/>
      <c r="URG43" s="299"/>
      <c r="URH43" s="299"/>
      <c r="URI43" s="299"/>
      <c r="URJ43" s="299"/>
      <c r="URK43" s="299"/>
      <c r="URL43" s="299"/>
      <c r="URM43" s="299"/>
      <c r="URN43" s="299"/>
      <c r="URO43" s="299"/>
      <c r="URP43" s="299"/>
      <c r="URQ43" s="299"/>
      <c r="URR43" s="299"/>
      <c r="URS43" s="299"/>
      <c r="URT43" s="299"/>
      <c r="URU43" s="299"/>
      <c r="URV43" s="299"/>
      <c r="URW43" s="299"/>
      <c r="URX43" s="299"/>
      <c r="URY43" s="299"/>
      <c r="URZ43" s="299"/>
      <c r="USA43" s="299"/>
      <c r="USB43" s="299"/>
      <c r="USC43" s="299"/>
      <c r="USD43" s="299"/>
      <c r="USE43" s="299"/>
      <c r="USF43" s="299"/>
      <c r="USG43" s="299"/>
      <c r="USH43" s="299"/>
      <c r="USI43" s="299"/>
      <c r="USJ43" s="299"/>
      <c r="USK43" s="299"/>
      <c r="USL43" s="299"/>
      <c r="USM43" s="299"/>
      <c r="USN43" s="299"/>
      <c r="USO43" s="299"/>
      <c r="USP43" s="299"/>
      <c r="USQ43" s="299"/>
      <c r="USR43" s="299"/>
      <c r="USS43" s="299"/>
      <c r="UST43" s="299"/>
      <c r="USU43" s="299"/>
      <c r="USV43" s="299"/>
      <c r="USW43" s="299"/>
      <c r="USX43" s="299"/>
      <c r="USY43" s="299"/>
      <c r="USZ43" s="299"/>
      <c r="UTA43" s="299"/>
      <c r="UTB43" s="299"/>
      <c r="UTC43" s="299"/>
      <c r="UTD43" s="299"/>
      <c r="UTE43" s="299"/>
      <c r="UTF43" s="299"/>
      <c r="UTG43" s="299"/>
      <c r="UTH43" s="299"/>
      <c r="UTI43" s="299"/>
      <c r="UTJ43" s="299"/>
      <c r="UTK43" s="299"/>
      <c r="UTL43" s="299"/>
      <c r="UTM43" s="299"/>
      <c r="UTN43" s="299"/>
      <c r="UTO43" s="299"/>
      <c r="UTP43" s="299"/>
      <c r="UTQ43" s="299"/>
      <c r="UTR43" s="299"/>
      <c r="UTS43" s="299"/>
      <c r="UTT43" s="299"/>
      <c r="UTU43" s="299"/>
      <c r="UTV43" s="299"/>
      <c r="UTW43" s="299"/>
      <c r="UTX43" s="299"/>
      <c r="UTY43" s="299"/>
      <c r="UTZ43" s="299"/>
      <c r="UUA43" s="299"/>
      <c r="UUB43" s="299"/>
      <c r="UUC43" s="299"/>
      <c r="UUD43" s="299"/>
      <c r="UUE43" s="299"/>
      <c r="UUF43" s="299"/>
      <c r="UUG43" s="299"/>
      <c r="UUH43" s="299"/>
      <c r="UUI43" s="299"/>
      <c r="UUJ43" s="299"/>
      <c r="UUK43" s="299"/>
      <c r="UUL43" s="299"/>
      <c r="UUM43" s="299"/>
      <c r="UUN43" s="299"/>
      <c r="UUO43" s="299"/>
      <c r="UUP43" s="299"/>
      <c r="UUQ43" s="299"/>
      <c r="UUR43" s="299"/>
      <c r="UUS43" s="299"/>
      <c r="UUT43" s="299"/>
      <c r="UUU43" s="299"/>
      <c r="UUV43" s="299"/>
      <c r="UUW43" s="299"/>
      <c r="UUX43" s="299"/>
      <c r="UUY43" s="299"/>
      <c r="UUZ43" s="299"/>
      <c r="UVA43" s="299"/>
      <c r="UVB43" s="299"/>
      <c r="UVC43" s="299"/>
      <c r="UVD43" s="299"/>
      <c r="UVE43" s="299"/>
      <c r="UVF43" s="299"/>
      <c r="UVG43" s="299"/>
      <c r="UVH43" s="299"/>
      <c r="UVI43" s="299"/>
      <c r="UVJ43" s="299"/>
      <c r="UVK43" s="299"/>
      <c r="UVL43" s="299"/>
      <c r="UVM43" s="299"/>
      <c r="UVN43" s="299"/>
      <c r="UVO43" s="299"/>
      <c r="UVP43" s="299"/>
      <c r="UVQ43" s="299"/>
      <c r="UVR43" s="299"/>
      <c r="UVS43" s="299"/>
      <c r="UVT43" s="299"/>
      <c r="UVU43" s="299"/>
      <c r="UVV43" s="299"/>
      <c r="UVW43" s="299"/>
      <c r="UVX43" s="299"/>
      <c r="UVY43" s="299"/>
      <c r="UVZ43" s="299"/>
      <c r="UWA43" s="299"/>
      <c r="UWB43" s="299"/>
      <c r="UWC43" s="299"/>
      <c r="UWD43" s="299"/>
      <c r="UWE43" s="299"/>
      <c r="UWF43" s="299"/>
      <c r="UWG43" s="299"/>
      <c r="UWH43" s="299"/>
      <c r="UWI43" s="299"/>
      <c r="UWJ43" s="299"/>
      <c r="UWK43" s="299"/>
      <c r="UWL43" s="299"/>
      <c r="UWM43" s="299"/>
      <c r="UWN43" s="299"/>
      <c r="UWO43" s="299"/>
      <c r="UWP43" s="299"/>
      <c r="UWQ43" s="299"/>
      <c r="UWR43" s="299"/>
      <c r="UWS43" s="299"/>
      <c r="UWT43" s="299"/>
      <c r="UWU43" s="299"/>
      <c r="UWV43" s="299"/>
      <c r="UWW43" s="299"/>
      <c r="UWX43" s="299"/>
      <c r="UWY43" s="299"/>
      <c r="UWZ43" s="299"/>
      <c r="UXA43" s="299"/>
      <c r="UXB43" s="299"/>
      <c r="UXC43" s="299"/>
      <c r="UXD43" s="299"/>
      <c r="UXE43" s="299"/>
      <c r="UXF43" s="299"/>
      <c r="UXG43" s="299"/>
      <c r="UXH43" s="299"/>
      <c r="UXI43" s="299"/>
      <c r="UXJ43" s="299"/>
      <c r="UXK43" s="299"/>
      <c r="UXL43" s="299"/>
      <c r="UXM43" s="299"/>
      <c r="UXN43" s="299"/>
      <c r="UXO43" s="299"/>
      <c r="UXP43" s="299"/>
      <c r="UXQ43" s="299"/>
      <c r="UXR43" s="299"/>
      <c r="UXS43" s="299"/>
      <c r="UXT43" s="299"/>
      <c r="UXU43" s="299"/>
      <c r="UXV43" s="299"/>
      <c r="UXW43" s="299"/>
      <c r="UXX43" s="299"/>
      <c r="UXY43" s="299"/>
      <c r="UXZ43" s="299"/>
      <c r="UYA43" s="299"/>
      <c r="UYB43" s="299"/>
      <c r="UYC43" s="299"/>
      <c r="UYD43" s="299"/>
      <c r="UYE43" s="299"/>
      <c r="UYF43" s="299"/>
      <c r="UYG43" s="299"/>
      <c r="UYH43" s="299"/>
      <c r="UYI43" s="299"/>
      <c r="UYJ43" s="299"/>
      <c r="UYK43" s="299"/>
      <c r="UYL43" s="299"/>
      <c r="UYM43" s="299"/>
      <c r="UYN43" s="299"/>
      <c r="UYO43" s="299"/>
      <c r="UYP43" s="299"/>
      <c r="UYQ43" s="299"/>
      <c r="UYR43" s="299"/>
      <c r="UYS43" s="299"/>
      <c r="UYT43" s="299"/>
      <c r="UYU43" s="299"/>
      <c r="UYV43" s="299"/>
      <c r="UYW43" s="299"/>
      <c r="UYX43" s="299"/>
      <c r="UYY43" s="299"/>
      <c r="UYZ43" s="299"/>
      <c r="UZA43" s="299"/>
      <c r="UZB43" s="299"/>
      <c r="UZC43" s="299"/>
      <c r="UZD43" s="299"/>
      <c r="UZE43" s="299"/>
      <c r="UZF43" s="299"/>
      <c r="UZG43" s="299"/>
      <c r="UZH43" s="299"/>
      <c r="UZI43" s="299"/>
      <c r="UZJ43" s="299"/>
      <c r="UZK43" s="299"/>
      <c r="UZL43" s="299"/>
      <c r="UZM43" s="299"/>
      <c r="UZN43" s="299"/>
      <c r="UZO43" s="299"/>
      <c r="UZP43" s="299"/>
      <c r="UZQ43" s="299"/>
      <c r="UZR43" s="299"/>
      <c r="UZS43" s="299"/>
      <c r="UZT43" s="299"/>
      <c r="UZU43" s="299"/>
      <c r="UZV43" s="299"/>
      <c r="UZW43" s="299"/>
      <c r="UZX43" s="299"/>
      <c r="UZY43" s="299"/>
      <c r="UZZ43" s="299"/>
      <c r="VAA43" s="299"/>
      <c r="VAB43" s="299"/>
      <c r="VAC43" s="299"/>
      <c r="VAD43" s="299"/>
      <c r="VAE43" s="299"/>
      <c r="VAF43" s="299"/>
      <c r="VAG43" s="299"/>
      <c r="VAH43" s="299"/>
      <c r="VAI43" s="299"/>
      <c r="VAJ43" s="299"/>
      <c r="VAK43" s="299"/>
      <c r="VAL43" s="299"/>
      <c r="VAM43" s="299"/>
      <c r="VAN43" s="299"/>
      <c r="VAO43" s="299"/>
      <c r="VAP43" s="299"/>
      <c r="VAQ43" s="299"/>
      <c r="VAR43" s="299"/>
      <c r="VAS43" s="299"/>
      <c r="VAT43" s="299"/>
      <c r="VAU43" s="299"/>
      <c r="VAV43" s="299"/>
      <c r="VAW43" s="299"/>
      <c r="VAX43" s="299"/>
      <c r="VAY43" s="299"/>
      <c r="VAZ43" s="299"/>
      <c r="VBA43" s="299"/>
      <c r="VBB43" s="299"/>
      <c r="VBC43" s="299"/>
      <c r="VBD43" s="299"/>
      <c r="VBE43" s="299"/>
      <c r="VBF43" s="299"/>
      <c r="VBG43" s="299"/>
      <c r="VBH43" s="299"/>
      <c r="VBI43" s="299"/>
      <c r="VBJ43" s="299"/>
      <c r="VBK43" s="299"/>
      <c r="VBL43" s="299"/>
      <c r="VBM43" s="299"/>
      <c r="VBN43" s="299"/>
      <c r="VBO43" s="299"/>
      <c r="VBP43" s="299"/>
      <c r="VBQ43" s="299"/>
      <c r="VBR43" s="299"/>
      <c r="VBS43" s="299"/>
      <c r="VBT43" s="299"/>
      <c r="VBU43" s="299"/>
      <c r="VBV43" s="299"/>
      <c r="VBW43" s="299"/>
      <c r="VBX43" s="299"/>
      <c r="VBY43" s="299"/>
      <c r="VBZ43" s="299"/>
      <c r="VCA43" s="299"/>
      <c r="VCB43" s="299"/>
      <c r="VCC43" s="299"/>
      <c r="VCD43" s="299"/>
      <c r="VCE43" s="299"/>
      <c r="VCF43" s="299"/>
      <c r="VCG43" s="299"/>
      <c r="VCH43" s="299"/>
      <c r="VCI43" s="299"/>
      <c r="VCJ43" s="299"/>
      <c r="VCK43" s="299"/>
      <c r="VCL43" s="299"/>
      <c r="VCM43" s="299"/>
      <c r="VCN43" s="299"/>
      <c r="VCO43" s="299"/>
      <c r="VCP43" s="299"/>
      <c r="VCQ43" s="299"/>
      <c r="VCR43" s="299"/>
      <c r="VCS43" s="299"/>
      <c r="VCT43" s="299"/>
      <c r="VCU43" s="299"/>
      <c r="VCV43" s="299"/>
      <c r="VCW43" s="299"/>
      <c r="VCX43" s="299"/>
      <c r="VCY43" s="299"/>
      <c r="VCZ43" s="299"/>
      <c r="VDA43" s="299"/>
      <c r="VDB43" s="299"/>
      <c r="VDC43" s="299"/>
      <c r="VDD43" s="299"/>
      <c r="VDE43" s="299"/>
      <c r="VDF43" s="299"/>
      <c r="VDG43" s="299"/>
      <c r="VDH43" s="299"/>
      <c r="VDI43" s="299"/>
      <c r="VDJ43" s="299"/>
      <c r="VDK43" s="299"/>
      <c r="VDL43" s="299"/>
      <c r="VDM43" s="299"/>
      <c r="VDN43" s="299"/>
      <c r="VDO43" s="299"/>
      <c r="VDP43" s="299"/>
      <c r="VDQ43" s="299"/>
      <c r="VDR43" s="299"/>
      <c r="VDS43" s="299"/>
      <c r="VDT43" s="299"/>
      <c r="VDU43" s="299"/>
      <c r="VDV43" s="299"/>
      <c r="VDW43" s="299"/>
      <c r="VDX43" s="299"/>
      <c r="VDY43" s="299"/>
      <c r="VDZ43" s="299"/>
      <c r="VEA43" s="299"/>
      <c r="VEB43" s="299"/>
      <c r="VEC43" s="299"/>
      <c r="VED43" s="299"/>
      <c r="VEE43" s="299"/>
      <c r="VEF43" s="299"/>
      <c r="VEG43" s="299"/>
      <c r="VEH43" s="299"/>
      <c r="VEI43" s="299"/>
      <c r="VEJ43" s="299"/>
      <c r="VEK43" s="299"/>
      <c r="VEL43" s="299"/>
      <c r="VEM43" s="299"/>
      <c r="VEN43" s="299"/>
      <c r="VEO43" s="299"/>
      <c r="VEP43" s="299"/>
      <c r="VEQ43" s="299"/>
      <c r="VER43" s="299"/>
      <c r="VES43" s="299"/>
      <c r="VET43" s="299"/>
      <c r="VEU43" s="299"/>
      <c r="VEV43" s="299"/>
      <c r="VEW43" s="299"/>
      <c r="VEX43" s="299"/>
      <c r="VEY43" s="299"/>
      <c r="VEZ43" s="299"/>
      <c r="VFA43" s="299"/>
      <c r="VFB43" s="299"/>
      <c r="VFC43" s="299"/>
      <c r="VFD43" s="299"/>
      <c r="VFE43" s="299"/>
      <c r="VFF43" s="299"/>
      <c r="VFG43" s="299"/>
      <c r="VFH43" s="299"/>
      <c r="VFI43" s="299"/>
      <c r="VFJ43" s="299"/>
      <c r="VFK43" s="299"/>
      <c r="VFL43" s="299"/>
      <c r="VFM43" s="299"/>
      <c r="VFN43" s="299"/>
      <c r="VFO43" s="299"/>
      <c r="VFP43" s="299"/>
      <c r="VFQ43" s="299"/>
      <c r="VFR43" s="299"/>
      <c r="VFS43" s="299"/>
      <c r="VFT43" s="299"/>
      <c r="VFU43" s="299"/>
      <c r="VFV43" s="299"/>
      <c r="VFW43" s="299"/>
      <c r="VFX43" s="299"/>
      <c r="VFY43" s="299"/>
      <c r="VFZ43" s="299"/>
      <c r="VGA43" s="299"/>
      <c r="VGB43" s="299"/>
      <c r="VGC43" s="299"/>
      <c r="VGD43" s="299"/>
      <c r="VGE43" s="299"/>
      <c r="VGF43" s="299"/>
      <c r="VGG43" s="299"/>
      <c r="VGH43" s="299"/>
      <c r="VGI43" s="299"/>
      <c r="VGJ43" s="299"/>
      <c r="VGK43" s="299"/>
      <c r="VGL43" s="299"/>
      <c r="VGM43" s="299"/>
      <c r="VGN43" s="299"/>
      <c r="VGO43" s="299"/>
      <c r="VGP43" s="299"/>
      <c r="VGQ43" s="299"/>
      <c r="VGR43" s="299"/>
      <c r="VGS43" s="299"/>
      <c r="VGT43" s="299"/>
      <c r="VGU43" s="299"/>
      <c r="VGV43" s="299"/>
      <c r="VGW43" s="299"/>
      <c r="VGX43" s="299"/>
      <c r="VGY43" s="299"/>
      <c r="VGZ43" s="299"/>
      <c r="VHA43" s="299"/>
      <c r="VHB43" s="299"/>
      <c r="VHC43" s="299"/>
      <c r="VHD43" s="299"/>
      <c r="VHE43" s="299"/>
      <c r="VHF43" s="299"/>
      <c r="VHG43" s="299"/>
      <c r="VHH43" s="299"/>
      <c r="VHI43" s="299"/>
      <c r="VHJ43" s="299"/>
      <c r="VHK43" s="299"/>
      <c r="VHL43" s="299"/>
      <c r="VHM43" s="299"/>
      <c r="VHN43" s="299"/>
      <c r="VHO43" s="299"/>
      <c r="VHP43" s="299"/>
      <c r="VHQ43" s="299"/>
      <c r="VHR43" s="299"/>
      <c r="VHS43" s="299"/>
      <c r="VHT43" s="299"/>
      <c r="VHU43" s="299"/>
      <c r="VHV43" s="299"/>
      <c r="VHW43" s="299"/>
      <c r="VHX43" s="299"/>
      <c r="VHY43" s="299"/>
      <c r="VHZ43" s="299"/>
      <c r="VIA43" s="299"/>
      <c r="VIB43" s="299"/>
      <c r="VIC43" s="299"/>
      <c r="VID43" s="299"/>
      <c r="VIE43" s="299"/>
      <c r="VIF43" s="299"/>
      <c r="VIG43" s="299"/>
      <c r="VIH43" s="299"/>
      <c r="VII43" s="299"/>
      <c r="VIJ43" s="299"/>
      <c r="VIK43" s="299"/>
      <c r="VIL43" s="299"/>
      <c r="VIM43" s="299"/>
      <c r="VIN43" s="299"/>
      <c r="VIO43" s="299"/>
      <c r="VIP43" s="299"/>
      <c r="VIQ43" s="299"/>
      <c r="VIR43" s="299"/>
      <c r="VIS43" s="299"/>
      <c r="VIT43" s="299"/>
      <c r="VIU43" s="299"/>
      <c r="VIV43" s="299"/>
      <c r="VIW43" s="299"/>
      <c r="VIX43" s="299"/>
      <c r="VIY43" s="299"/>
      <c r="VIZ43" s="299"/>
      <c r="VJA43" s="299"/>
      <c r="VJB43" s="299"/>
      <c r="VJC43" s="299"/>
      <c r="VJD43" s="299"/>
      <c r="VJE43" s="299"/>
      <c r="VJF43" s="299"/>
      <c r="VJG43" s="299"/>
      <c r="VJH43" s="299"/>
      <c r="VJI43" s="299"/>
      <c r="VJJ43" s="299"/>
      <c r="VJK43" s="299"/>
      <c r="VJL43" s="299"/>
      <c r="VJM43" s="299"/>
      <c r="VJN43" s="299"/>
      <c r="VJO43" s="299"/>
      <c r="VJP43" s="299"/>
      <c r="VJQ43" s="299"/>
      <c r="VJR43" s="299"/>
      <c r="VJS43" s="299"/>
      <c r="VJT43" s="299"/>
      <c r="VJU43" s="299"/>
      <c r="VJV43" s="299"/>
      <c r="VJW43" s="299"/>
      <c r="VJX43" s="299"/>
      <c r="VJY43" s="299"/>
      <c r="VJZ43" s="299"/>
      <c r="VKA43" s="299"/>
      <c r="VKB43" s="299"/>
      <c r="VKC43" s="299"/>
      <c r="VKD43" s="299"/>
      <c r="VKE43" s="299"/>
      <c r="VKF43" s="299"/>
      <c r="VKG43" s="299"/>
      <c r="VKH43" s="299"/>
      <c r="VKI43" s="299"/>
      <c r="VKJ43" s="299"/>
      <c r="VKK43" s="299"/>
      <c r="VKL43" s="299"/>
      <c r="VKM43" s="299"/>
      <c r="VKN43" s="299"/>
      <c r="VKO43" s="299"/>
      <c r="VKP43" s="299"/>
      <c r="VKQ43" s="299"/>
      <c r="VKR43" s="299"/>
      <c r="VKS43" s="299"/>
      <c r="VKT43" s="299"/>
      <c r="VKU43" s="299"/>
      <c r="VKV43" s="299"/>
      <c r="VKW43" s="299"/>
      <c r="VKX43" s="299"/>
      <c r="VKY43" s="299"/>
      <c r="VKZ43" s="299"/>
      <c r="VLA43" s="299"/>
      <c r="VLB43" s="299"/>
      <c r="VLC43" s="299"/>
      <c r="VLD43" s="299"/>
      <c r="VLE43" s="299"/>
      <c r="VLF43" s="299"/>
      <c r="VLG43" s="299"/>
      <c r="VLH43" s="299"/>
      <c r="VLI43" s="299"/>
      <c r="VLJ43" s="299"/>
      <c r="VLK43" s="299"/>
      <c r="VLL43" s="299"/>
      <c r="VLM43" s="299"/>
      <c r="VLN43" s="299"/>
      <c r="VLO43" s="299"/>
      <c r="VLP43" s="299"/>
      <c r="VLQ43" s="299"/>
      <c r="VLR43" s="299"/>
      <c r="VLS43" s="299"/>
      <c r="VLT43" s="299"/>
      <c r="VLU43" s="299"/>
      <c r="VLV43" s="299"/>
      <c r="VLW43" s="299"/>
      <c r="VLX43" s="299"/>
      <c r="VLY43" s="299"/>
      <c r="VLZ43" s="299"/>
      <c r="VMA43" s="299"/>
      <c r="VMB43" s="299"/>
      <c r="VMC43" s="299"/>
      <c r="VMD43" s="299"/>
      <c r="VME43" s="299"/>
      <c r="VMF43" s="299"/>
      <c r="VMG43" s="299"/>
      <c r="VMH43" s="299"/>
      <c r="VMI43" s="299"/>
      <c r="VMJ43" s="299"/>
      <c r="VMK43" s="299"/>
      <c r="VML43" s="299"/>
      <c r="VMM43" s="299"/>
      <c r="VMN43" s="299"/>
      <c r="VMO43" s="299"/>
      <c r="VMP43" s="299"/>
      <c r="VMQ43" s="299"/>
      <c r="VMR43" s="299"/>
      <c r="VMS43" s="299"/>
      <c r="VMT43" s="299"/>
      <c r="VMU43" s="299"/>
      <c r="VMV43" s="299"/>
      <c r="VMW43" s="299"/>
      <c r="VMX43" s="299"/>
      <c r="VMY43" s="299"/>
      <c r="VMZ43" s="299"/>
      <c r="VNA43" s="299"/>
      <c r="VNB43" s="299"/>
      <c r="VNC43" s="299"/>
      <c r="VND43" s="299"/>
      <c r="VNE43" s="299"/>
      <c r="VNF43" s="299"/>
      <c r="VNG43" s="299"/>
      <c r="VNH43" s="299"/>
      <c r="VNI43" s="299"/>
      <c r="VNJ43" s="299"/>
      <c r="VNK43" s="299"/>
      <c r="VNL43" s="299"/>
      <c r="VNM43" s="299"/>
      <c r="VNN43" s="299"/>
      <c r="VNO43" s="299"/>
      <c r="VNP43" s="299"/>
      <c r="VNQ43" s="299"/>
      <c r="VNR43" s="299"/>
      <c r="VNS43" s="299"/>
      <c r="VNT43" s="299"/>
      <c r="VNU43" s="299"/>
      <c r="VNV43" s="299"/>
      <c r="VNW43" s="299"/>
      <c r="VNX43" s="299"/>
      <c r="VNY43" s="299"/>
      <c r="VNZ43" s="299"/>
      <c r="VOA43" s="299"/>
      <c r="VOB43" s="299"/>
      <c r="VOC43" s="299"/>
      <c r="VOD43" s="299"/>
      <c r="VOE43" s="299"/>
      <c r="VOF43" s="299"/>
      <c r="VOG43" s="299"/>
      <c r="VOH43" s="299"/>
      <c r="VOI43" s="299"/>
      <c r="VOJ43" s="299"/>
      <c r="VOK43" s="299"/>
      <c r="VOL43" s="299"/>
      <c r="VOM43" s="299"/>
      <c r="VON43" s="299"/>
      <c r="VOO43" s="299"/>
      <c r="VOP43" s="299"/>
      <c r="VOQ43" s="299"/>
      <c r="VOR43" s="299"/>
      <c r="VOS43" s="299"/>
      <c r="VOT43" s="299"/>
      <c r="VOU43" s="299"/>
      <c r="VOV43" s="299"/>
      <c r="VOW43" s="299"/>
      <c r="VOX43" s="299"/>
      <c r="VOY43" s="299"/>
      <c r="VOZ43" s="299"/>
      <c r="VPA43" s="299"/>
      <c r="VPB43" s="299"/>
      <c r="VPC43" s="299"/>
      <c r="VPD43" s="299"/>
      <c r="VPE43" s="299"/>
      <c r="VPF43" s="299"/>
      <c r="VPG43" s="299"/>
      <c r="VPH43" s="299"/>
      <c r="VPI43" s="299"/>
      <c r="VPJ43" s="299"/>
      <c r="VPK43" s="299"/>
      <c r="VPL43" s="299"/>
      <c r="VPM43" s="299"/>
      <c r="VPN43" s="299"/>
      <c r="VPO43" s="299"/>
      <c r="VPP43" s="299"/>
      <c r="VPQ43" s="299"/>
      <c r="VPR43" s="299"/>
      <c r="VPS43" s="299"/>
      <c r="VPT43" s="299"/>
      <c r="VPU43" s="299"/>
      <c r="VPV43" s="299"/>
      <c r="VPW43" s="299"/>
      <c r="VPX43" s="299"/>
      <c r="VPY43" s="299"/>
      <c r="VPZ43" s="299"/>
      <c r="VQA43" s="299"/>
      <c r="VQB43" s="299"/>
      <c r="VQC43" s="299"/>
      <c r="VQD43" s="299"/>
      <c r="VQE43" s="299"/>
      <c r="VQF43" s="299"/>
      <c r="VQG43" s="299"/>
      <c r="VQH43" s="299"/>
      <c r="VQI43" s="299"/>
      <c r="VQJ43" s="299"/>
      <c r="VQK43" s="299"/>
      <c r="VQL43" s="299"/>
      <c r="VQM43" s="299"/>
      <c r="VQN43" s="299"/>
      <c r="VQO43" s="299"/>
      <c r="VQP43" s="299"/>
      <c r="VQQ43" s="299"/>
      <c r="VQR43" s="299"/>
      <c r="VQS43" s="299"/>
      <c r="VQT43" s="299"/>
      <c r="VQU43" s="299"/>
      <c r="VQV43" s="299"/>
      <c r="VQW43" s="299"/>
      <c r="VQX43" s="299"/>
      <c r="VQY43" s="299"/>
      <c r="VQZ43" s="299"/>
      <c r="VRA43" s="299"/>
      <c r="VRB43" s="299"/>
      <c r="VRC43" s="299"/>
      <c r="VRD43" s="299"/>
      <c r="VRE43" s="299"/>
      <c r="VRF43" s="299"/>
      <c r="VRG43" s="299"/>
      <c r="VRH43" s="299"/>
      <c r="VRI43" s="299"/>
      <c r="VRJ43" s="299"/>
      <c r="VRK43" s="299"/>
      <c r="VRL43" s="299"/>
      <c r="VRM43" s="299"/>
      <c r="VRN43" s="299"/>
      <c r="VRO43" s="299"/>
      <c r="VRP43" s="299"/>
      <c r="VRQ43" s="299"/>
      <c r="VRR43" s="299"/>
      <c r="VRS43" s="299"/>
      <c r="VRT43" s="299"/>
      <c r="VRU43" s="299"/>
      <c r="VRV43" s="299"/>
      <c r="VRW43" s="299"/>
      <c r="VRX43" s="299"/>
      <c r="VRY43" s="299"/>
      <c r="VRZ43" s="299"/>
      <c r="VSA43" s="299"/>
      <c r="VSB43" s="299"/>
      <c r="VSC43" s="299"/>
      <c r="VSD43" s="299"/>
      <c r="VSE43" s="299"/>
      <c r="VSF43" s="299"/>
      <c r="VSG43" s="299"/>
      <c r="VSH43" s="299"/>
      <c r="VSI43" s="299"/>
      <c r="VSJ43" s="299"/>
      <c r="VSK43" s="299"/>
      <c r="VSL43" s="299"/>
      <c r="VSM43" s="299"/>
      <c r="VSN43" s="299"/>
      <c r="VSO43" s="299"/>
      <c r="VSP43" s="299"/>
      <c r="VSQ43" s="299"/>
      <c r="VSR43" s="299"/>
      <c r="VSS43" s="299"/>
      <c r="VST43" s="299"/>
      <c r="VSU43" s="299"/>
      <c r="VSV43" s="299"/>
      <c r="VSW43" s="299"/>
      <c r="VSX43" s="299"/>
      <c r="VSY43" s="299"/>
      <c r="VSZ43" s="299"/>
      <c r="VTA43" s="299"/>
      <c r="VTB43" s="299"/>
      <c r="VTC43" s="299"/>
      <c r="VTD43" s="299"/>
      <c r="VTE43" s="299"/>
      <c r="VTF43" s="299"/>
      <c r="VTG43" s="299"/>
      <c r="VTH43" s="299"/>
      <c r="VTI43" s="299"/>
      <c r="VTJ43" s="299"/>
      <c r="VTK43" s="299"/>
      <c r="VTL43" s="299"/>
      <c r="VTM43" s="299"/>
      <c r="VTN43" s="299"/>
      <c r="VTO43" s="299"/>
      <c r="VTP43" s="299"/>
      <c r="VTQ43" s="299"/>
      <c r="VTR43" s="299"/>
      <c r="VTS43" s="299"/>
      <c r="VTT43" s="299"/>
      <c r="VTU43" s="299"/>
      <c r="VTV43" s="299"/>
      <c r="VTW43" s="299"/>
      <c r="VTX43" s="299"/>
      <c r="VTY43" s="299"/>
      <c r="VTZ43" s="299"/>
      <c r="VUA43" s="299"/>
      <c r="VUB43" s="299"/>
      <c r="VUC43" s="299"/>
      <c r="VUD43" s="299"/>
      <c r="VUE43" s="299"/>
      <c r="VUF43" s="299"/>
      <c r="VUG43" s="299"/>
      <c r="VUH43" s="299"/>
      <c r="VUI43" s="299"/>
      <c r="VUJ43" s="299"/>
      <c r="VUK43" s="299"/>
      <c r="VUL43" s="299"/>
      <c r="VUM43" s="299"/>
      <c r="VUN43" s="299"/>
      <c r="VUO43" s="299"/>
      <c r="VUP43" s="299"/>
      <c r="VUQ43" s="299"/>
      <c r="VUR43" s="299"/>
      <c r="VUS43" s="299"/>
      <c r="VUT43" s="299"/>
      <c r="VUU43" s="299"/>
      <c r="VUV43" s="299"/>
      <c r="VUW43" s="299"/>
      <c r="VUX43" s="299"/>
      <c r="VUY43" s="299"/>
      <c r="VUZ43" s="299"/>
      <c r="VVA43" s="299"/>
      <c r="VVB43" s="299"/>
      <c r="VVC43" s="299"/>
      <c r="VVD43" s="299"/>
      <c r="VVE43" s="299"/>
      <c r="VVF43" s="299"/>
      <c r="VVG43" s="299"/>
      <c r="VVH43" s="299"/>
      <c r="VVI43" s="299"/>
      <c r="VVJ43" s="299"/>
      <c r="VVK43" s="299"/>
      <c r="VVL43" s="299"/>
      <c r="VVM43" s="299"/>
      <c r="VVN43" s="299"/>
      <c r="VVO43" s="299"/>
      <c r="VVP43" s="299"/>
      <c r="VVQ43" s="299"/>
      <c r="VVR43" s="299"/>
      <c r="VVS43" s="299"/>
      <c r="VVT43" s="299"/>
      <c r="VVU43" s="299"/>
      <c r="VVV43" s="299"/>
      <c r="VVW43" s="299"/>
      <c r="VVX43" s="299"/>
      <c r="VVY43" s="299"/>
      <c r="VVZ43" s="299"/>
      <c r="VWA43" s="299"/>
      <c r="VWB43" s="299"/>
      <c r="VWC43" s="299"/>
      <c r="VWD43" s="299"/>
      <c r="VWE43" s="299"/>
      <c r="VWF43" s="299"/>
      <c r="VWG43" s="299"/>
      <c r="VWH43" s="299"/>
      <c r="VWI43" s="299"/>
      <c r="VWJ43" s="299"/>
      <c r="VWK43" s="299"/>
      <c r="VWL43" s="299"/>
      <c r="VWM43" s="299"/>
      <c r="VWN43" s="299"/>
      <c r="VWO43" s="299"/>
      <c r="VWP43" s="299"/>
      <c r="VWQ43" s="299"/>
      <c r="VWR43" s="299"/>
      <c r="VWS43" s="299"/>
      <c r="VWT43" s="299"/>
      <c r="VWU43" s="299"/>
      <c r="VWV43" s="299"/>
      <c r="VWW43" s="299"/>
      <c r="VWX43" s="299"/>
      <c r="VWY43" s="299"/>
      <c r="VWZ43" s="299"/>
      <c r="VXA43" s="299"/>
      <c r="VXB43" s="299"/>
      <c r="VXC43" s="299"/>
      <c r="VXD43" s="299"/>
      <c r="VXE43" s="299"/>
      <c r="VXF43" s="299"/>
      <c r="VXG43" s="299"/>
      <c r="VXH43" s="299"/>
      <c r="VXI43" s="299"/>
      <c r="VXJ43" s="299"/>
      <c r="VXK43" s="299"/>
      <c r="VXL43" s="299"/>
      <c r="VXM43" s="299"/>
      <c r="VXN43" s="299"/>
      <c r="VXO43" s="299"/>
      <c r="VXP43" s="299"/>
      <c r="VXQ43" s="299"/>
      <c r="VXR43" s="299"/>
      <c r="VXS43" s="299"/>
      <c r="VXT43" s="299"/>
      <c r="VXU43" s="299"/>
      <c r="VXV43" s="299"/>
      <c r="VXW43" s="299"/>
      <c r="VXX43" s="299"/>
      <c r="VXY43" s="299"/>
      <c r="VXZ43" s="299"/>
      <c r="VYA43" s="299"/>
      <c r="VYB43" s="299"/>
      <c r="VYC43" s="299"/>
      <c r="VYD43" s="299"/>
      <c r="VYE43" s="299"/>
      <c r="VYF43" s="299"/>
      <c r="VYG43" s="299"/>
      <c r="VYH43" s="299"/>
      <c r="VYI43" s="299"/>
      <c r="VYJ43" s="299"/>
      <c r="VYK43" s="299"/>
      <c r="VYL43" s="299"/>
      <c r="VYM43" s="299"/>
      <c r="VYN43" s="299"/>
      <c r="VYO43" s="299"/>
      <c r="VYP43" s="299"/>
      <c r="VYQ43" s="299"/>
      <c r="VYR43" s="299"/>
      <c r="VYS43" s="299"/>
      <c r="VYT43" s="299"/>
      <c r="VYU43" s="299"/>
      <c r="VYV43" s="299"/>
      <c r="VYW43" s="299"/>
      <c r="VYX43" s="299"/>
      <c r="VYY43" s="299"/>
      <c r="VYZ43" s="299"/>
      <c r="VZA43" s="299"/>
      <c r="VZB43" s="299"/>
      <c r="VZC43" s="299"/>
      <c r="VZD43" s="299"/>
      <c r="VZE43" s="299"/>
      <c r="VZF43" s="299"/>
      <c r="VZG43" s="299"/>
      <c r="VZH43" s="299"/>
      <c r="VZI43" s="299"/>
      <c r="VZJ43" s="299"/>
      <c r="VZK43" s="299"/>
      <c r="VZL43" s="299"/>
      <c r="VZM43" s="299"/>
      <c r="VZN43" s="299"/>
      <c r="VZO43" s="299"/>
      <c r="VZP43" s="299"/>
      <c r="VZQ43" s="299"/>
      <c r="VZR43" s="299"/>
      <c r="VZS43" s="299"/>
      <c r="VZT43" s="299"/>
      <c r="VZU43" s="299"/>
      <c r="VZV43" s="299"/>
      <c r="VZW43" s="299"/>
      <c r="VZX43" s="299"/>
      <c r="VZY43" s="299"/>
      <c r="VZZ43" s="299"/>
      <c r="WAA43" s="299"/>
      <c r="WAB43" s="299"/>
      <c r="WAC43" s="299"/>
      <c r="WAD43" s="299"/>
      <c r="WAE43" s="299"/>
      <c r="WAF43" s="299"/>
      <c r="WAG43" s="299"/>
      <c r="WAH43" s="299"/>
      <c r="WAI43" s="299"/>
      <c r="WAJ43" s="299"/>
      <c r="WAK43" s="299"/>
      <c r="WAL43" s="299"/>
      <c r="WAM43" s="299"/>
      <c r="WAN43" s="299"/>
      <c r="WAO43" s="299"/>
      <c r="WAP43" s="299"/>
      <c r="WAQ43" s="299"/>
      <c r="WAR43" s="299"/>
      <c r="WAS43" s="299"/>
      <c r="WAT43" s="299"/>
      <c r="WAU43" s="299"/>
      <c r="WAV43" s="299"/>
      <c r="WAW43" s="299"/>
      <c r="WAX43" s="299"/>
      <c r="WAY43" s="299"/>
      <c r="WAZ43" s="299"/>
      <c r="WBA43" s="299"/>
      <c r="WBB43" s="299"/>
      <c r="WBC43" s="299"/>
      <c r="WBD43" s="299"/>
      <c r="WBE43" s="299"/>
      <c r="WBF43" s="299"/>
      <c r="WBG43" s="299"/>
      <c r="WBH43" s="299"/>
      <c r="WBI43" s="299"/>
      <c r="WBJ43" s="299"/>
      <c r="WBK43" s="299"/>
      <c r="WBL43" s="299"/>
      <c r="WBM43" s="299"/>
      <c r="WBN43" s="299"/>
      <c r="WBO43" s="299"/>
      <c r="WBP43" s="299"/>
      <c r="WBQ43" s="299"/>
      <c r="WBR43" s="299"/>
      <c r="WBS43" s="299"/>
      <c r="WBT43" s="299"/>
      <c r="WBU43" s="299"/>
      <c r="WBV43" s="299"/>
      <c r="WBW43" s="299"/>
      <c r="WBX43" s="299"/>
      <c r="WBY43" s="299"/>
      <c r="WBZ43" s="299"/>
      <c r="WCA43" s="299"/>
      <c r="WCB43" s="299"/>
      <c r="WCC43" s="299"/>
      <c r="WCD43" s="299"/>
      <c r="WCE43" s="299"/>
      <c r="WCF43" s="299"/>
      <c r="WCG43" s="299"/>
      <c r="WCH43" s="299"/>
      <c r="WCI43" s="299"/>
      <c r="WCJ43" s="299"/>
      <c r="WCK43" s="299"/>
      <c r="WCL43" s="299"/>
      <c r="WCM43" s="299"/>
      <c r="WCN43" s="299"/>
      <c r="WCO43" s="299"/>
      <c r="WCP43" s="299"/>
      <c r="WCQ43" s="299"/>
      <c r="WCR43" s="299"/>
      <c r="WCS43" s="299"/>
      <c r="WCT43" s="299"/>
      <c r="WCU43" s="299"/>
      <c r="WCV43" s="299"/>
      <c r="WCW43" s="299"/>
      <c r="WCX43" s="299"/>
      <c r="WCY43" s="299"/>
      <c r="WCZ43" s="299"/>
      <c r="WDA43" s="299"/>
      <c r="WDB43" s="299"/>
      <c r="WDC43" s="299"/>
      <c r="WDD43" s="299"/>
      <c r="WDE43" s="299"/>
      <c r="WDF43" s="299"/>
      <c r="WDG43" s="299"/>
      <c r="WDH43" s="299"/>
      <c r="WDI43" s="299"/>
      <c r="WDJ43" s="299"/>
      <c r="WDK43" s="299"/>
      <c r="WDL43" s="299"/>
      <c r="WDM43" s="299"/>
      <c r="WDN43" s="299"/>
      <c r="WDO43" s="299"/>
      <c r="WDP43" s="299"/>
      <c r="WDQ43" s="299"/>
      <c r="WDR43" s="299"/>
      <c r="WDS43" s="299"/>
      <c r="WDT43" s="299"/>
      <c r="WDU43" s="299"/>
      <c r="WDV43" s="299"/>
      <c r="WDW43" s="299"/>
      <c r="WDX43" s="299"/>
      <c r="WDY43" s="299"/>
      <c r="WDZ43" s="299"/>
      <c r="WEA43" s="299"/>
      <c r="WEB43" s="299"/>
      <c r="WEC43" s="299"/>
      <c r="WED43" s="299"/>
      <c r="WEE43" s="299"/>
      <c r="WEF43" s="299"/>
      <c r="WEG43" s="299"/>
      <c r="WEH43" s="299"/>
      <c r="WEI43" s="299"/>
      <c r="WEJ43" s="299"/>
      <c r="WEK43" s="299"/>
      <c r="WEL43" s="299"/>
      <c r="WEM43" s="299"/>
      <c r="WEN43" s="299"/>
      <c r="WEO43" s="299"/>
      <c r="WEP43" s="299"/>
      <c r="WEQ43" s="299"/>
      <c r="WER43" s="299"/>
      <c r="WES43" s="299"/>
      <c r="WET43" s="299"/>
      <c r="WEU43" s="299"/>
      <c r="WEV43" s="299"/>
      <c r="WEW43" s="299"/>
      <c r="WEX43" s="299"/>
      <c r="WEY43" s="299"/>
      <c r="WEZ43" s="299"/>
      <c r="WFA43" s="299"/>
      <c r="WFB43" s="299"/>
      <c r="WFC43" s="299"/>
      <c r="WFD43" s="299"/>
      <c r="WFE43" s="299"/>
      <c r="WFF43" s="299"/>
      <c r="WFG43" s="299"/>
      <c r="WFH43" s="299"/>
      <c r="WFI43" s="299"/>
      <c r="WFJ43" s="299"/>
      <c r="WFK43" s="299"/>
      <c r="WFL43" s="299"/>
      <c r="WFM43" s="299"/>
      <c r="WFN43" s="299"/>
      <c r="WFO43" s="299"/>
      <c r="WFP43" s="299"/>
      <c r="WFQ43" s="299"/>
      <c r="WFR43" s="299"/>
      <c r="WFS43" s="299"/>
      <c r="WFT43" s="299"/>
      <c r="WFU43" s="299"/>
      <c r="WFV43" s="299"/>
      <c r="WFW43" s="299"/>
      <c r="WFX43" s="299"/>
      <c r="WFY43" s="299"/>
      <c r="WFZ43" s="299"/>
      <c r="WGA43" s="299"/>
      <c r="WGB43" s="299"/>
      <c r="WGC43" s="299"/>
      <c r="WGD43" s="299"/>
      <c r="WGE43" s="299"/>
      <c r="WGF43" s="299"/>
      <c r="WGG43" s="299"/>
      <c r="WGH43" s="299"/>
      <c r="WGI43" s="299"/>
      <c r="WGJ43" s="299"/>
      <c r="WGK43" s="299"/>
      <c r="WGL43" s="299"/>
      <c r="WGM43" s="299"/>
      <c r="WGN43" s="299"/>
      <c r="WGO43" s="299"/>
      <c r="WGP43" s="299"/>
      <c r="WGQ43" s="299"/>
      <c r="WGR43" s="299"/>
      <c r="WGS43" s="299"/>
      <c r="WGT43" s="299"/>
      <c r="WGU43" s="299"/>
      <c r="WGV43" s="299"/>
      <c r="WGW43" s="299"/>
      <c r="WGX43" s="299"/>
      <c r="WGY43" s="299"/>
      <c r="WGZ43" s="299"/>
      <c r="WHA43" s="299"/>
      <c r="WHB43" s="299"/>
      <c r="WHC43" s="299"/>
      <c r="WHD43" s="299"/>
      <c r="WHE43" s="299"/>
      <c r="WHF43" s="299"/>
      <c r="WHG43" s="299"/>
      <c r="WHH43" s="299"/>
      <c r="WHI43" s="299"/>
      <c r="WHJ43" s="299"/>
      <c r="WHK43" s="299"/>
      <c r="WHL43" s="299"/>
      <c r="WHM43" s="299"/>
      <c r="WHN43" s="299"/>
      <c r="WHO43" s="299"/>
      <c r="WHP43" s="299"/>
      <c r="WHQ43" s="299"/>
      <c r="WHR43" s="299"/>
      <c r="WHS43" s="299"/>
      <c r="WHT43" s="299"/>
      <c r="WHU43" s="299"/>
      <c r="WHV43" s="299"/>
      <c r="WHW43" s="299"/>
      <c r="WHX43" s="299"/>
      <c r="WHY43" s="299"/>
      <c r="WHZ43" s="299"/>
      <c r="WIA43" s="299"/>
      <c r="WIB43" s="299"/>
      <c r="WIC43" s="299"/>
      <c r="WID43" s="299"/>
      <c r="WIE43" s="299"/>
      <c r="WIF43" s="299"/>
      <c r="WIG43" s="299"/>
      <c r="WIH43" s="299"/>
      <c r="WII43" s="299"/>
      <c r="WIJ43" s="299"/>
      <c r="WIK43" s="299"/>
      <c r="WIL43" s="299"/>
      <c r="WIM43" s="299"/>
      <c r="WIN43" s="299"/>
      <c r="WIO43" s="299"/>
      <c r="WIP43" s="299"/>
      <c r="WIQ43" s="299"/>
      <c r="WIR43" s="299"/>
      <c r="WIS43" s="299"/>
      <c r="WIT43" s="299"/>
      <c r="WIU43" s="299"/>
      <c r="WIV43" s="299"/>
      <c r="WIW43" s="299"/>
      <c r="WIX43" s="299"/>
      <c r="WIY43" s="299"/>
      <c r="WIZ43" s="299"/>
      <c r="WJA43" s="299"/>
      <c r="WJB43" s="299"/>
      <c r="WJC43" s="299"/>
      <c r="WJD43" s="299"/>
      <c r="WJE43" s="299"/>
      <c r="WJF43" s="299"/>
      <c r="WJG43" s="299"/>
      <c r="WJH43" s="299"/>
      <c r="WJI43" s="299"/>
      <c r="WJJ43" s="299"/>
      <c r="WJK43" s="299"/>
      <c r="WJL43" s="299"/>
      <c r="WJM43" s="299"/>
      <c r="WJN43" s="299"/>
      <c r="WJO43" s="299"/>
      <c r="WJP43" s="299"/>
      <c r="WJQ43" s="299"/>
      <c r="WJR43" s="299"/>
      <c r="WJS43" s="299"/>
      <c r="WJT43" s="299"/>
      <c r="WJU43" s="299"/>
      <c r="WJV43" s="299"/>
      <c r="WJW43" s="299"/>
      <c r="WJX43" s="299"/>
      <c r="WJY43" s="299"/>
      <c r="WJZ43" s="299"/>
      <c r="WKA43" s="299"/>
      <c r="WKB43" s="299"/>
      <c r="WKC43" s="299"/>
      <c r="WKD43" s="299"/>
      <c r="WKE43" s="299"/>
      <c r="WKF43" s="299"/>
      <c r="WKG43" s="299"/>
      <c r="WKH43" s="299"/>
      <c r="WKI43" s="299"/>
      <c r="WKJ43" s="299"/>
      <c r="WKK43" s="299"/>
      <c r="WKL43" s="299"/>
      <c r="WKM43" s="299"/>
      <c r="WKN43" s="299"/>
      <c r="WKO43" s="299"/>
      <c r="WKP43" s="299"/>
      <c r="WKQ43" s="299"/>
      <c r="WKR43" s="299"/>
      <c r="WKS43" s="299"/>
      <c r="WKT43" s="299"/>
      <c r="WKU43" s="299"/>
      <c r="WKV43" s="299"/>
      <c r="WKW43" s="299"/>
      <c r="WKX43" s="299"/>
      <c r="WKY43" s="299"/>
      <c r="WKZ43" s="299"/>
      <c r="WLA43" s="299"/>
      <c r="WLB43" s="299"/>
      <c r="WLC43" s="299"/>
      <c r="WLD43" s="299"/>
      <c r="WLE43" s="299"/>
      <c r="WLF43" s="299"/>
      <c r="WLG43" s="299"/>
      <c r="WLH43" s="299"/>
      <c r="WLI43" s="299"/>
      <c r="WLJ43" s="299"/>
      <c r="WLK43" s="299"/>
      <c r="WLL43" s="299"/>
      <c r="WLM43" s="299"/>
      <c r="WLN43" s="299"/>
      <c r="WLO43" s="299"/>
      <c r="WLP43" s="299"/>
      <c r="WLQ43" s="299"/>
      <c r="WLR43" s="299"/>
      <c r="WLS43" s="299"/>
      <c r="WLT43" s="299"/>
      <c r="WLU43" s="299"/>
      <c r="WLV43" s="299"/>
      <c r="WLW43" s="299"/>
      <c r="WLX43" s="299"/>
      <c r="WLY43" s="299"/>
      <c r="WLZ43" s="299"/>
      <c r="WMA43" s="299"/>
      <c r="WMB43" s="299"/>
      <c r="WMC43" s="299"/>
      <c r="WMD43" s="299"/>
      <c r="WME43" s="299"/>
      <c r="WMF43" s="299"/>
      <c r="WMG43" s="299"/>
      <c r="WMH43" s="299"/>
      <c r="WMI43" s="299"/>
      <c r="WMJ43" s="299"/>
      <c r="WMK43" s="299"/>
      <c r="WML43" s="299"/>
      <c r="WMM43" s="299"/>
      <c r="WMN43" s="299"/>
      <c r="WMO43" s="299"/>
      <c r="WMP43" s="299"/>
      <c r="WMQ43" s="299"/>
      <c r="WMR43" s="299"/>
      <c r="WMS43" s="299"/>
      <c r="WMT43" s="299"/>
      <c r="WMU43" s="299"/>
      <c r="WMV43" s="299"/>
      <c r="WMW43" s="299"/>
      <c r="WMX43" s="299"/>
      <c r="WMY43" s="299"/>
      <c r="WMZ43" s="299"/>
      <c r="WNA43" s="299"/>
      <c r="WNB43" s="299"/>
      <c r="WNC43" s="299"/>
      <c r="WND43" s="299"/>
      <c r="WNE43" s="299"/>
      <c r="WNF43" s="299"/>
      <c r="WNG43" s="299"/>
      <c r="WNH43" s="299"/>
      <c r="WNI43" s="299"/>
      <c r="WNJ43" s="299"/>
      <c r="WNK43" s="299"/>
      <c r="WNL43" s="299"/>
      <c r="WNM43" s="299"/>
      <c r="WNN43" s="299"/>
      <c r="WNO43" s="299"/>
      <c r="WNP43" s="299"/>
      <c r="WNQ43" s="299"/>
      <c r="WNR43" s="299"/>
      <c r="WNS43" s="299"/>
      <c r="WNT43" s="299"/>
      <c r="WNU43" s="299"/>
      <c r="WNV43" s="299"/>
      <c r="WNW43" s="299"/>
      <c r="WNX43" s="299"/>
      <c r="WNY43" s="299"/>
      <c r="WNZ43" s="299"/>
      <c r="WOA43" s="299"/>
      <c r="WOB43" s="299"/>
      <c r="WOC43" s="299"/>
      <c r="WOD43" s="299"/>
      <c r="WOE43" s="299"/>
      <c r="WOF43" s="299"/>
      <c r="WOG43" s="299"/>
      <c r="WOH43" s="299"/>
      <c r="WOI43" s="299"/>
      <c r="WOJ43" s="299"/>
      <c r="WOK43" s="299"/>
      <c r="WOL43" s="299"/>
      <c r="WOM43" s="299"/>
      <c r="WON43" s="299"/>
      <c r="WOO43" s="299"/>
      <c r="WOP43" s="299"/>
      <c r="WOQ43" s="299"/>
      <c r="WOR43" s="299"/>
      <c r="WOS43" s="299"/>
      <c r="WOT43" s="299"/>
      <c r="WOU43" s="299"/>
      <c r="WOV43" s="299"/>
      <c r="WOW43" s="299"/>
      <c r="WOX43" s="299"/>
      <c r="WOY43" s="299"/>
      <c r="WOZ43" s="299"/>
      <c r="WPA43" s="299"/>
      <c r="WPB43" s="299"/>
      <c r="WPC43" s="299"/>
      <c r="WPD43" s="299"/>
      <c r="WPE43" s="299"/>
      <c r="WPF43" s="299"/>
      <c r="WPG43" s="299"/>
      <c r="WPH43" s="299"/>
      <c r="WPI43" s="299"/>
      <c r="WPJ43" s="299"/>
      <c r="WPK43" s="299"/>
      <c r="WPL43" s="299"/>
      <c r="WPM43" s="299"/>
      <c r="WPN43" s="299"/>
      <c r="WPO43" s="299"/>
      <c r="WPP43" s="299"/>
      <c r="WPQ43" s="299"/>
      <c r="WPR43" s="299"/>
      <c r="WPS43" s="299"/>
      <c r="WPT43" s="299"/>
      <c r="WPU43" s="299"/>
      <c r="WPV43" s="299"/>
      <c r="WPW43" s="299"/>
      <c r="WPX43" s="299"/>
      <c r="WPY43" s="299"/>
      <c r="WPZ43" s="299"/>
      <c r="WQA43" s="299"/>
      <c r="WQB43" s="299"/>
      <c r="WQC43" s="299"/>
      <c r="WQD43" s="299"/>
      <c r="WQE43" s="299"/>
      <c r="WQF43" s="299"/>
      <c r="WQG43" s="299"/>
      <c r="WQH43" s="299"/>
      <c r="WQI43" s="299"/>
      <c r="WQJ43" s="299"/>
      <c r="WQK43" s="299"/>
      <c r="WQL43" s="299"/>
      <c r="WQM43" s="299"/>
      <c r="WQN43" s="299"/>
      <c r="WQO43" s="299"/>
      <c r="WQP43" s="299"/>
      <c r="WQQ43" s="299"/>
      <c r="WQR43" s="299"/>
      <c r="WQS43" s="299"/>
      <c r="WQT43" s="299"/>
      <c r="WQU43" s="299"/>
      <c r="WQV43" s="299"/>
      <c r="WQW43" s="299"/>
      <c r="WQX43" s="299"/>
      <c r="WQY43" s="299"/>
      <c r="WQZ43" s="299"/>
      <c r="WRA43" s="299"/>
      <c r="WRB43" s="299"/>
      <c r="WRC43" s="299"/>
      <c r="WRD43" s="299"/>
      <c r="WRE43" s="299"/>
      <c r="WRF43" s="299"/>
      <c r="WRG43" s="299"/>
      <c r="WRH43" s="299"/>
      <c r="WRI43" s="299"/>
      <c r="WRJ43" s="299"/>
      <c r="WRK43" s="299"/>
      <c r="WRL43" s="299"/>
      <c r="WRM43" s="299"/>
      <c r="WRN43" s="299"/>
      <c r="WRO43" s="299"/>
      <c r="WRP43" s="299"/>
      <c r="WRQ43" s="299"/>
      <c r="WRR43" s="299"/>
      <c r="WRS43" s="299"/>
      <c r="WRT43" s="299"/>
      <c r="WRU43" s="299"/>
      <c r="WRV43" s="299"/>
      <c r="WRW43" s="299"/>
      <c r="WRX43" s="299"/>
      <c r="WRY43" s="299"/>
      <c r="WRZ43" s="299"/>
      <c r="WSA43" s="299"/>
      <c r="WSB43" s="299"/>
      <c r="WSC43" s="299"/>
      <c r="WSD43" s="299"/>
      <c r="WSE43" s="299"/>
      <c r="WSF43" s="299"/>
      <c r="WSG43" s="299"/>
      <c r="WSH43" s="299"/>
      <c r="WSI43" s="299"/>
      <c r="WSJ43" s="299"/>
      <c r="WSK43" s="299"/>
      <c r="WSL43" s="299"/>
      <c r="WSM43" s="299"/>
      <c r="WSN43" s="299"/>
      <c r="WSO43" s="299"/>
      <c r="WSP43" s="299"/>
      <c r="WSQ43" s="299"/>
      <c r="WSR43" s="299"/>
      <c r="WSS43" s="299"/>
      <c r="WST43" s="299"/>
      <c r="WSU43" s="299"/>
      <c r="WSV43" s="299"/>
      <c r="WSW43" s="299"/>
      <c r="WSX43" s="299"/>
      <c r="WSY43" s="299"/>
      <c r="WSZ43" s="299"/>
      <c r="WTA43" s="299"/>
      <c r="WTB43" s="299"/>
      <c r="WTC43" s="299"/>
      <c r="WTD43" s="299"/>
      <c r="WTE43" s="299"/>
      <c r="WTF43" s="299"/>
      <c r="WTG43" s="299"/>
      <c r="WTH43" s="299"/>
      <c r="WTI43" s="299"/>
      <c r="WTJ43" s="299"/>
      <c r="WTK43" s="299"/>
      <c r="WTL43" s="299"/>
      <c r="WTM43" s="299"/>
      <c r="WTN43" s="299"/>
      <c r="WTO43" s="299"/>
      <c r="WTP43" s="299"/>
      <c r="WTQ43" s="299"/>
      <c r="WTR43" s="299"/>
      <c r="WTS43" s="299"/>
      <c r="WTT43" s="299"/>
      <c r="WTU43" s="299"/>
      <c r="WTV43" s="299"/>
      <c r="WTW43" s="299"/>
      <c r="WTX43" s="299"/>
      <c r="WTY43" s="299"/>
      <c r="WTZ43" s="299"/>
      <c r="WUA43" s="299"/>
      <c r="WUB43" s="299"/>
      <c r="WUC43" s="299"/>
      <c r="WUD43" s="299"/>
      <c r="WUE43" s="299"/>
      <c r="WUF43" s="299"/>
      <c r="WUG43" s="299"/>
      <c r="WUH43" s="299"/>
      <c r="WUI43" s="299"/>
      <c r="WUJ43" s="299"/>
      <c r="WUK43" s="299"/>
      <c r="WUL43" s="299"/>
      <c r="WUM43" s="299"/>
      <c r="WUN43" s="299"/>
      <c r="WUO43" s="299"/>
      <c r="WUP43" s="299"/>
      <c r="WUQ43" s="299"/>
      <c r="WUR43" s="299"/>
      <c r="WUS43" s="299"/>
      <c r="WUT43" s="299"/>
      <c r="WUU43" s="299"/>
      <c r="WUV43" s="299"/>
      <c r="WUW43" s="299"/>
      <c r="WUX43" s="299"/>
      <c r="WUY43" s="299"/>
      <c r="WUZ43" s="299"/>
      <c r="WVA43" s="299"/>
      <c r="WVB43" s="299"/>
      <c r="WVC43" s="299"/>
      <c r="WVD43" s="299"/>
      <c r="WVE43" s="299"/>
      <c r="WVF43" s="299"/>
      <c r="WVG43" s="299"/>
      <c r="WVH43" s="299"/>
      <c r="WVI43" s="299"/>
      <c r="WVJ43" s="299"/>
      <c r="WVK43" s="299"/>
      <c r="WVL43" s="299"/>
      <c r="WVM43" s="299"/>
      <c r="WVN43" s="299"/>
      <c r="WVO43" s="299"/>
      <c r="WVP43" s="299"/>
      <c r="WVQ43" s="299"/>
      <c r="WVR43" s="299"/>
      <c r="WVS43" s="299"/>
      <c r="WVT43" s="299"/>
      <c r="WVU43" s="299"/>
      <c r="WVV43" s="299"/>
      <c r="WVW43" s="299"/>
      <c r="WVX43" s="299"/>
      <c r="WVY43" s="299"/>
      <c r="WVZ43" s="299"/>
      <c r="WWA43" s="299"/>
      <c r="WWB43" s="299"/>
      <c r="WWC43" s="299"/>
      <c r="WWD43" s="299"/>
      <c r="WWE43" s="299"/>
      <c r="WWF43" s="299"/>
      <c r="WWG43" s="299"/>
      <c r="WWH43" s="299"/>
      <c r="WWI43" s="299"/>
      <c r="WWJ43" s="299"/>
      <c r="WWK43" s="299"/>
      <c r="WWL43" s="299"/>
      <c r="WWM43" s="299"/>
      <c r="WWN43" s="299"/>
      <c r="WWO43" s="299"/>
      <c r="WWP43" s="299"/>
      <c r="WWQ43" s="299"/>
      <c r="WWR43" s="299"/>
      <c r="WWS43" s="299"/>
      <c r="WWT43" s="299"/>
      <c r="WWU43" s="299"/>
      <c r="WWV43" s="299"/>
      <c r="WWW43" s="299"/>
      <c r="WWX43" s="299"/>
      <c r="WWY43" s="299"/>
      <c r="WWZ43" s="299"/>
      <c r="WXA43" s="299"/>
      <c r="WXB43" s="299"/>
      <c r="WXC43" s="299"/>
      <c r="WXD43" s="299"/>
      <c r="WXE43" s="299"/>
      <c r="WXF43" s="299"/>
      <c r="WXG43" s="299"/>
      <c r="WXH43" s="299"/>
      <c r="WXI43" s="299"/>
    </row>
    <row r="44" spans="1:16181" ht="2.25" customHeight="1">
      <c r="C44" s="290"/>
      <c r="D44" s="1707"/>
      <c r="E44" s="1707"/>
      <c r="F44" s="1707"/>
      <c r="G44" s="1707"/>
      <c r="H44" s="1707"/>
      <c r="I44" s="1707"/>
      <c r="J44" s="1708"/>
      <c r="K44" s="290"/>
      <c r="L44" s="292"/>
      <c r="M44" s="292"/>
      <c r="N44" s="292"/>
      <c r="O44" s="292"/>
      <c r="P44" s="284"/>
      <c r="Q44" s="293"/>
      <c r="R44" s="288"/>
      <c r="S44" s="492"/>
      <c r="T44" s="288"/>
      <c r="U44" s="288"/>
      <c r="V44" s="288"/>
      <c r="W44" s="294"/>
      <c r="X44" s="291"/>
      <c r="AF44" s="286"/>
      <c r="BC44" s="290"/>
      <c r="BD44" s="1707"/>
      <c r="BE44" s="1707"/>
      <c r="BF44" s="1707"/>
      <c r="BG44" s="1707"/>
      <c r="BH44" s="1707"/>
      <c r="BI44" s="1707"/>
      <c r="BJ44" s="1708"/>
      <c r="BK44" s="290"/>
      <c r="BL44" s="292"/>
      <c r="BM44" s="292"/>
      <c r="BN44" s="292"/>
      <c r="BO44" s="292"/>
      <c r="BP44" s="284"/>
      <c r="BQ44" s="293"/>
      <c r="BR44" s="288"/>
      <c r="BS44" s="492"/>
      <c r="BT44" s="288"/>
      <c r="BU44" s="288"/>
      <c r="BV44" s="288"/>
      <c r="BW44" s="294"/>
      <c r="BX44" s="291"/>
    </row>
    <row r="45" spans="1:16181" s="306" customFormat="1" ht="18" customHeight="1">
      <c r="A45" s="299"/>
      <c r="B45" s="299"/>
      <c r="C45" s="300"/>
      <c r="D45" s="1709"/>
      <c r="E45" s="1709"/>
      <c r="F45" s="1709"/>
      <c r="G45" s="1709"/>
      <c r="H45" s="1709"/>
      <c r="I45" s="1709"/>
      <c r="J45" s="1710"/>
      <c r="K45" s="302"/>
      <c r="L45" s="302" t="s">
        <v>2602</v>
      </c>
      <c r="M45" s="302"/>
      <c r="N45" s="302"/>
      <c r="O45" s="302"/>
      <c r="P45" s="302"/>
      <c r="Q45" s="302"/>
      <c r="R45" s="1749"/>
      <c r="S45" s="1750"/>
      <c r="T45" s="1750"/>
      <c r="U45" s="1750"/>
      <c r="V45" s="1750"/>
      <c r="W45" s="302" t="s">
        <v>2599</v>
      </c>
      <c r="X45" s="308"/>
      <c r="AB45" s="298"/>
      <c r="AC45" s="299"/>
      <c r="AE45" s="299"/>
      <c r="AF45" s="286"/>
      <c r="AG45" s="299"/>
      <c r="AH45" s="299"/>
      <c r="AI45" s="299"/>
      <c r="AJ45" s="299"/>
      <c r="AK45" s="299"/>
      <c r="AL45" s="299"/>
      <c r="AM45" s="299"/>
      <c r="AN45" s="299"/>
      <c r="AO45" s="299"/>
      <c r="AP45" s="299"/>
      <c r="AQ45" s="299"/>
      <c r="AR45" s="299"/>
      <c r="AS45" s="299"/>
      <c r="AT45" s="299"/>
      <c r="AU45" s="299"/>
      <c r="AV45" s="299"/>
      <c r="AW45" s="299"/>
      <c r="AX45" s="299"/>
      <c r="AY45" s="299"/>
      <c r="AZ45" s="299"/>
      <c r="BA45" s="299"/>
      <c r="BB45" s="299"/>
      <c r="BC45" s="300"/>
      <c r="BD45" s="1709"/>
      <c r="BE45" s="1709"/>
      <c r="BF45" s="1709"/>
      <c r="BG45" s="1709"/>
      <c r="BH45" s="1709"/>
      <c r="BI45" s="1709"/>
      <c r="BJ45" s="1710"/>
      <c r="BK45" s="302"/>
      <c r="BL45" s="302" t="s">
        <v>2602</v>
      </c>
      <c r="BM45" s="302"/>
      <c r="BN45" s="302"/>
      <c r="BO45" s="302"/>
      <c r="BP45" s="302"/>
      <c r="BQ45" s="302"/>
      <c r="BR45" s="1713" t="str">
        <f>IF(BR3="","",(共通様式_全体!BF10))</f>
        <v/>
      </c>
      <c r="BS45" s="1714"/>
      <c r="BT45" s="1714"/>
      <c r="BU45" s="1714"/>
      <c r="BV45" s="1714"/>
      <c r="BW45" s="302" t="s">
        <v>2599</v>
      </c>
      <c r="BX45" s="308"/>
      <c r="CA45" s="299"/>
      <c r="CB45" s="299"/>
      <c r="CC45" s="299"/>
      <c r="CD45" s="299"/>
      <c r="CE45" s="299"/>
      <c r="CF45" s="299"/>
      <c r="CG45" s="299"/>
      <c r="CH45" s="299"/>
      <c r="CI45" s="299"/>
      <c r="CJ45" s="299"/>
      <c r="CK45" s="299"/>
      <c r="CL45" s="299"/>
      <c r="CM45" s="299"/>
      <c r="CN45" s="299"/>
      <c r="CO45" s="299"/>
      <c r="CP45" s="299"/>
      <c r="CQ45" s="299"/>
      <c r="CR45" s="299"/>
      <c r="CS45" s="299"/>
      <c r="CT45" s="299"/>
      <c r="CU45" s="299"/>
      <c r="CV45" s="299"/>
      <c r="CW45" s="299"/>
      <c r="CX45" s="299"/>
      <c r="CY45" s="299"/>
      <c r="CZ45" s="299"/>
      <c r="DA45" s="299"/>
      <c r="DB45" s="299"/>
      <c r="DC45" s="299"/>
      <c r="DD45" s="299"/>
      <c r="DE45" s="299"/>
      <c r="DF45" s="299"/>
      <c r="DG45" s="299"/>
      <c r="DH45" s="299"/>
      <c r="DI45" s="299"/>
      <c r="DJ45" s="299"/>
      <c r="DK45" s="299"/>
      <c r="DL45" s="299"/>
      <c r="DM45" s="299"/>
      <c r="DN45" s="299"/>
      <c r="DO45" s="299"/>
      <c r="DP45" s="299"/>
      <c r="DQ45" s="299"/>
      <c r="DR45" s="299"/>
      <c r="DS45" s="299"/>
      <c r="DT45" s="299"/>
      <c r="DU45" s="299"/>
      <c r="DV45" s="299"/>
      <c r="DW45" s="299"/>
      <c r="DX45" s="299"/>
      <c r="DY45" s="299"/>
      <c r="DZ45" s="299"/>
      <c r="EA45" s="299"/>
      <c r="EB45" s="299"/>
      <c r="EC45" s="299"/>
      <c r="ED45" s="299"/>
      <c r="EE45" s="299"/>
      <c r="EF45" s="299"/>
      <c r="EG45" s="299"/>
      <c r="EH45" s="299"/>
      <c r="EI45" s="299"/>
      <c r="EJ45" s="299"/>
      <c r="EK45" s="299"/>
      <c r="EL45" s="299"/>
      <c r="EM45" s="299"/>
      <c r="EN45" s="299"/>
      <c r="EO45" s="299"/>
      <c r="EP45" s="299"/>
      <c r="EQ45" s="299"/>
      <c r="ER45" s="299"/>
      <c r="ES45" s="299"/>
      <c r="ET45" s="299"/>
      <c r="EU45" s="299"/>
      <c r="EV45" s="299"/>
      <c r="EW45" s="299"/>
      <c r="EX45" s="299"/>
      <c r="EY45" s="299"/>
      <c r="EZ45" s="299"/>
      <c r="FA45" s="299"/>
      <c r="FB45" s="299"/>
      <c r="FC45" s="299"/>
      <c r="FD45" s="299"/>
      <c r="FE45" s="299"/>
      <c r="FF45" s="299"/>
      <c r="FG45" s="299"/>
      <c r="FH45" s="299"/>
      <c r="FI45" s="299"/>
      <c r="FJ45" s="299"/>
      <c r="FK45" s="299"/>
      <c r="FL45" s="299"/>
      <c r="FM45" s="299"/>
      <c r="FN45" s="299"/>
      <c r="FO45" s="299"/>
      <c r="FP45" s="299"/>
      <c r="FQ45" s="299"/>
      <c r="FR45" s="299"/>
      <c r="FS45" s="299"/>
      <c r="FT45" s="299"/>
      <c r="FU45" s="299"/>
      <c r="FV45" s="299"/>
      <c r="FW45" s="299"/>
      <c r="FX45" s="299"/>
      <c r="FY45" s="299"/>
      <c r="FZ45" s="299"/>
      <c r="GA45" s="299"/>
      <c r="GB45" s="299"/>
      <c r="GC45" s="299"/>
      <c r="GD45" s="299"/>
      <c r="GE45" s="299"/>
      <c r="GF45" s="299"/>
      <c r="GG45" s="299"/>
      <c r="GH45" s="299"/>
      <c r="GI45" s="299"/>
      <c r="GJ45" s="299"/>
      <c r="GK45" s="299"/>
      <c r="GL45" s="299"/>
      <c r="GM45" s="299"/>
      <c r="GN45" s="299"/>
      <c r="GO45" s="299"/>
      <c r="GP45" s="299"/>
      <c r="GQ45" s="299"/>
      <c r="GR45" s="299"/>
      <c r="GS45" s="299"/>
      <c r="GT45" s="299"/>
      <c r="GU45" s="299"/>
      <c r="GV45" s="299"/>
      <c r="GW45" s="299"/>
      <c r="GX45" s="299"/>
      <c r="GY45" s="299"/>
      <c r="GZ45" s="299"/>
      <c r="HA45" s="299"/>
      <c r="HB45" s="299"/>
      <c r="HC45" s="299"/>
      <c r="HD45" s="299"/>
      <c r="HE45" s="299"/>
      <c r="HF45" s="299"/>
      <c r="HG45" s="299"/>
      <c r="HH45" s="299"/>
      <c r="HI45" s="299"/>
      <c r="HJ45" s="299"/>
      <c r="HK45" s="299"/>
      <c r="HL45" s="299"/>
      <c r="HM45" s="299"/>
      <c r="HN45" s="299"/>
      <c r="HO45" s="299"/>
      <c r="HP45" s="299"/>
      <c r="HQ45" s="299"/>
      <c r="HR45" s="299"/>
      <c r="HS45" s="299"/>
      <c r="HT45" s="299"/>
      <c r="HU45" s="299"/>
      <c r="HV45" s="299"/>
      <c r="HW45" s="299"/>
      <c r="HX45" s="299"/>
      <c r="HY45" s="299"/>
      <c r="HZ45" s="299"/>
      <c r="IA45" s="299"/>
      <c r="IB45" s="299"/>
      <c r="IC45" s="299"/>
      <c r="ID45" s="299"/>
      <c r="IE45" s="299"/>
      <c r="IF45" s="299"/>
      <c r="IG45" s="299"/>
      <c r="IH45" s="299"/>
      <c r="II45" s="299"/>
      <c r="IJ45" s="299"/>
      <c r="IK45" s="299"/>
      <c r="IL45" s="299"/>
      <c r="IM45" s="299"/>
      <c r="IN45" s="299"/>
      <c r="IO45" s="299"/>
      <c r="IP45" s="299"/>
      <c r="IQ45" s="299"/>
      <c r="IR45" s="299"/>
      <c r="IS45" s="299"/>
      <c r="IT45" s="299"/>
      <c r="IU45" s="299"/>
      <c r="IV45" s="299"/>
      <c r="IW45" s="299"/>
      <c r="IX45" s="299"/>
      <c r="IY45" s="299"/>
      <c r="IZ45" s="299"/>
      <c r="JA45" s="299"/>
      <c r="JB45" s="299"/>
      <c r="JC45" s="299"/>
      <c r="JD45" s="299"/>
      <c r="JE45" s="299"/>
      <c r="JF45" s="299"/>
      <c r="JG45" s="299"/>
      <c r="JH45" s="299"/>
      <c r="JI45" s="299"/>
      <c r="JJ45" s="299"/>
      <c r="JK45" s="299"/>
      <c r="JL45" s="299"/>
      <c r="JM45" s="299"/>
      <c r="JN45" s="299"/>
      <c r="JO45" s="299"/>
      <c r="JP45" s="299"/>
      <c r="JQ45" s="299"/>
      <c r="JR45" s="299"/>
      <c r="JS45" s="299"/>
      <c r="JT45" s="299"/>
      <c r="JU45" s="299"/>
      <c r="JV45" s="299"/>
      <c r="JW45" s="299"/>
      <c r="JX45" s="299"/>
      <c r="JY45" s="299"/>
      <c r="JZ45" s="299"/>
      <c r="KA45" s="299"/>
      <c r="KB45" s="299"/>
      <c r="KC45" s="299"/>
      <c r="KD45" s="299"/>
      <c r="KE45" s="299"/>
      <c r="KF45" s="299"/>
      <c r="KG45" s="299"/>
      <c r="KH45" s="299"/>
      <c r="KI45" s="299"/>
      <c r="KJ45" s="299"/>
      <c r="KK45" s="299"/>
      <c r="KL45" s="299"/>
      <c r="KM45" s="299"/>
      <c r="KN45" s="299"/>
      <c r="KO45" s="299"/>
      <c r="KP45" s="299"/>
      <c r="KQ45" s="299"/>
      <c r="KR45" s="299"/>
      <c r="KS45" s="299"/>
      <c r="KT45" s="299"/>
      <c r="KU45" s="299"/>
      <c r="KV45" s="299"/>
      <c r="KW45" s="299"/>
      <c r="KX45" s="299"/>
      <c r="KY45" s="299"/>
      <c r="KZ45" s="299"/>
      <c r="LA45" s="299"/>
      <c r="LB45" s="299"/>
      <c r="LC45" s="299"/>
      <c r="LD45" s="299"/>
      <c r="LE45" s="299"/>
      <c r="LF45" s="299"/>
      <c r="LG45" s="299"/>
      <c r="LH45" s="299"/>
      <c r="LI45" s="299"/>
      <c r="LJ45" s="299"/>
      <c r="LK45" s="299"/>
      <c r="LL45" s="299"/>
      <c r="LM45" s="299"/>
      <c r="LN45" s="299"/>
      <c r="LO45" s="299"/>
      <c r="LP45" s="299"/>
      <c r="LQ45" s="299"/>
      <c r="LR45" s="299"/>
      <c r="LS45" s="299"/>
      <c r="LT45" s="299"/>
      <c r="LU45" s="299"/>
      <c r="LV45" s="299"/>
      <c r="LW45" s="299"/>
      <c r="LX45" s="299"/>
      <c r="LY45" s="299"/>
      <c r="LZ45" s="299"/>
      <c r="MA45" s="299"/>
      <c r="MB45" s="299"/>
      <c r="MC45" s="299"/>
      <c r="MD45" s="299"/>
      <c r="ME45" s="299"/>
      <c r="MF45" s="299"/>
      <c r="MG45" s="299"/>
      <c r="MH45" s="299"/>
      <c r="MI45" s="299"/>
      <c r="MJ45" s="299"/>
      <c r="MK45" s="299"/>
      <c r="ML45" s="299"/>
      <c r="MM45" s="299"/>
      <c r="MN45" s="299"/>
      <c r="MO45" s="299"/>
      <c r="MP45" s="299"/>
      <c r="MQ45" s="299"/>
      <c r="MR45" s="299"/>
      <c r="MS45" s="299"/>
      <c r="MT45" s="299"/>
      <c r="MU45" s="299"/>
      <c r="MV45" s="299"/>
      <c r="MW45" s="299"/>
      <c r="MX45" s="299"/>
      <c r="MY45" s="299"/>
      <c r="MZ45" s="299"/>
      <c r="NA45" s="299"/>
      <c r="NB45" s="299"/>
      <c r="NC45" s="299"/>
      <c r="ND45" s="299"/>
      <c r="NE45" s="299"/>
      <c r="NF45" s="299"/>
      <c r="NG45" s="299"/>
      <c r="NH45" s="299"/>
      <c r="NI45" s="299"/>
      <c r="NJ45" s="299"/>
      <c r="NK45" s="299"/>
      <c r="NL45" s="299"/>
      <c r="NM45" s="299"/>
      <c r="NN45" s="299"/>
      <c r="NO45" s="299"/>
      <c r="NP45" s="299"/>
      <c r="NQ45" s="299"/>
      <c r="NR45" s="299"/>
      <c r="NS45" s="299"/>
      <c r="NT45" s="299"/>
      <c r="NU45" s="299"/>
      <c r="NV45" s="299"/>
      <c r="NW45" s="299"/>
      <c r="NX45" s="299"/>
      <c r="NY45" s="299"/>
      <c r="NZ45" s="299"/>
      <c r="OA45" s="299"/>
      <c r="OB45" s="299"/>
      <c r="OC45" s="299"/>
      <c r="OD45" s="299"/>
      <c r="OE45" s="299"/>
      <c r="OF45" s="299"/>
      <c r="OG45" s="299"/>
      <c r="OH45" s="299"/>
      <c r="OI45" s="299"/>
      <c r="OJ45" s="299"/>
      <c r="OK45" s="299"/>
      <c r="OL45" s="299"/>
      <c r="OM45" s="299"/>
      <c r="ON45" s="299"/>
      <c r="OO45" s="299"/>
      <c r="OP45" s="299"/>
      <c r="OQ45" s="299"/>
      <c r="OR45" s="299"/>
      <c r="OS45" s="299"/>
      <c r="OT45" s="299"/>
      <c r="OU45" s="299"/>
      <c r="OV45" s="299"/>
      <c r="OW45" s="299"/>
      <c r="OX45" s="299"/>
      <c r="OY45" s="299"/>
      <c r="OZ45" s="299"/>
      <c r="PA45" s="299"/>
      <c r="PB45" s="299"/>
      <c r="PC45" s="299"/>
      <c r="PD45" s="299"/>
      <c r="PE45" s="299"/>
      <c r="PF45" s="299"/>
      <c r="PG45" s="299"/>
      <c r="PH45" s="299"/>
      <c r="PI45" s="299"/>
      <c r="PJ45" s="299"/>
      <c r="PK45" s="299"/>
      <c r="PL45" s="299"/>
      <c r="PM45" s="299"/>
      <c r="PN45" s="299"/>
      <c r="PO45" s="299"/>
      <c r="PP45" s="299"/>
      <c r="PQ45" s="299"/>
      <c r="PR45" s="299"/>
      <c r="PS45" s="299"/>
      <c r="PT45" s="299"/>
      <c r="PU45" s="299"/>
      <c r="PV45" s="299"/>
      <c r="PW45" s="299"/>
      <c r="PX45" s="299"/>
      <c r="PY45" s="299"/>
      <c r="PZ45" s="299"/>
      <c r="QA45" s="299"/>
      <c r="QB45" s="299"/>
      <c r="QC45" s="299"/>
      <c r="QD45" s="299"/>
      <c r="QE45" s="299"/>
      <c r="QF45" s="299"/>
      <c r="QG45" s="299"/>
      <c r="QH45" s="299"/>
      <c r="QI45" s="299"/>
      <c r="QJ45" s="299"/>
      <c r="QK45" s="299"/>
      <c r="QL45" s="299"/>
      <c r="QM45" s="299"/>
      <c r="QN45" s="299"/>
      <c r="QO45" s="299"/>
      <c r="QP45" s="299"/>
      <c r="QQ45" s="299"/>
      <c r="QR45" s="299"/>
      <c r="QS45" s="299"/>
      <c r="QT45" s="299"/>
      <c r="QU45" s="299"/>
      <c r="QV45" s="299"/>
      <c r="QW45" s="299"/>
      <c r="QX45" s="299"/>
      <c r="QY45" s="299"/>
      <c r="QZ45" s="299"/>
      <c r="RA45" s="299"/>
      <c r="RB45" s="299"/>
      <c r="RC45" s="299"/>
      <c r="RD45" s="299"/>
      <c r="RE45" s="299"/>
      <c r="RF45" s="299"/>
      <c r="RG45" s="299"/>
      <c r="RH45" s="299"/>
      <c r="RI45" s="299"/>
      <c r="RJ45" s="299"/>
      <c r="RK45" s="299"/>
      <c r="RL45" s="299"/>
      <c r="RM45" s="299"/>
      <c r="RN45" s="299"/>
      <c r="RO45" s="299"/>
      <c r="RP45" s="299"/>
      <c r="RQ45" s="299"/>
      <c r="RR45" s="299"/>
      <c r="RS45" s="299"/>
      <c r="RT45" s="299"/>
      <c r="RU45" s="299"/>
      <c r="RV45" s="299"/>
      <c r="RW45" s="299"/>
      <c r="RX45" s="299"/>
      <c r="RY45" s="299"/>
      <c r="RZ45" s="299"/>
      <c r="SA45" s="299"/>
      <c r="SB45" s="299"/>
      <c r="SC45" s="299"/>
      <c r="SD45" s="299"/>
      <c r="SE45" s="299"/>
      <c r="SF45" s="299"/>
      <c r="SG45" s="299"/>
      <c r="SH45" s="299"/>
      <c r="SI45" s="299"/>
      <c r="SJ45" s="299"/>
      <c r="SK45" s="299"/>
      <c r="SL45" s="299"/>
      <c r="SM45" s="299"/>
      <c r="SN45" s="299"/>
      <c r="SO45" s="299"/>
      <c r="SP45" s="299"/>
      <c r="SQ45" s="299"/>
      <c r="SR45" s="299"/>
      <c r="SS45" s="299"/>
      <c r="ST45" s="299"/>
      <c r="SU45" s="299"/>
      <c r="SV45" s="299"/>
      <c r="SW45" s="299"/>
      <c r="SX45" s="299"/>
      <c r="SY45" s="299"/>
      <c r="SZ45" s="299"/>
      <c r="TA45" s="299"/>
      <c r="TB45" s="299"/>
      <c r="TC45" s="299"/>
      <c r="TD45" s="299"/>
      <c r="TE45" s="299"/>
      <c r="TF45" s="299"/>
      <c r="TG45" s="299"/>
      <c r="TH45" s="299"/>
      <c r="TI45" s="299"/>
      <c r="TJ45" s="299"/>
      <c r="TK45" s="299"/>
      <c r="TL45" s="299"/>
      <c r="TM45" s="299"/>
      <c r="TN45" s="299"/>
      <c r="TO45" s="299"/>
      <c r="TP45" s="299"/>
      <c r="TQ45" s="299"/>
      <c r="TR45" s="299"/>
      <c r="TS45" s="299"/>
      <c r="TT45" s="299"/>
      <c r="TU45" s="299"/>
      <c r="TV45" s="299"/>
      <c r="TW45" s="299"/>
      <c r="TX45" s="299"/>
      <c r="TY45" s="299"/>
      <c r="TZ45" s="299"/>
      <c r="UA45" s="299"/>
      <c r="UB45" s="299"/>
      <c r="UC45" s="299"/>
      <c r="UD45" s="299"/>
      <c r="UE45" s="299"/>
      <c r="UF45" s="299"/>
      <c r="UG45" s="299"/>
      <c r="UH45" s="299"/>
      <c r="UI45" s="299"/>
      <c r="UJ45" s="299"/>
      <c r="UK45" s="299"/>
      <c r="UL45" s="299"/>
      <c r="UM45" s="299"/>
      <c r="UN45" s="299"/>
      <c r="UO45" s="299"/>
      <c r="UP45" s="299"/>
      <c r="UQ45" s="299"/>
      <c r="UR45" s="299"/>
      <c r="US45" s="299"/>
      <c r="UT45" s="299"/>
      <c r="UU45" s="299"/>
      <c r="UV45" s="299"/>
      <c r="UW45" s="299"/>
      <c r="UX45" s="299"/>
      <c r="UY45" s="299"/>
      <c r="UZ45" s="299"/>
      <c r="VA45" s="299"/>
      <c r="VB45" s="299"/>
      <c r="VC45" s="299"/>
      <c r="VD45" s="299"/>
      <c r="VE45" s="299"/>
      <c r="VF45" s="299"/>
      <c r="VG45" s="299"/>
      <c r="VH45" s="299"/>
      <c r="VI45" s="299"/>
      <c r="VJ45" s="299"/>
      <c r="VK45" s="299"/>
      <c r="VL45" s="299"/>
      <c r="VM45" s="299"/>
      <c r="VN45" s="299"/>
      <c r="VO45" s="299"/>
      <c r="VP45" s="299"/>
      <c r="VQ45" s="299"/>
      <c r="VR45" s="299"/>
      <c r="VS45" s="299"/>
      <c r="VT45" s="299"/>
      <c r="VU45" s="299"/>
      <c r="VV45" s="299"/>
      <c r="VW45" s="299"/>
      <c r="VX45" s="299"/>
      <c r="VY45" s="299"/>
      <c r="VZ45" s="299"/>
      <c r="WA45" s="299"/>
      <c r="WB45" s="299"/>
      <c r="WC45" s="299"/>
      <c r="WD45" s="299"/>
      <c r="WE45" s="299"/>
      <c r="WF45" s="299"/>
      <c r="WG45" s="299"/>
      <c r="WH45" s="299"/>
      <c r="WI45" s="299"/>
      <c r="WJ45" s="299"/>
      <c r="WK45" s="299"/>
      <c r="WL45" s="299"/>
      <c r="WM45" s="299"/>
      <c r="WN45" s="299"/>
      <c r="WO45" s="299"/>
      <c r="WP45" s="299"/>
      <c r="WQ45" s="299"/>
      <c r="WR45" s="299"/>
      <c r="WS45" s="299"/>
      <c r="WT45" s="299"/>
      <c r="WU45" s="299"/>
      <c r="WV45" s="299"/>
      <c r="WW45" s="299"/>
      <c r="WX45" s="299"/>
      <c r="WY45" s="299"/>
      <c r="WZ45" s="299"/>
      <c r="XA45" s="299"/>
      <c r="XB45" s="299"/>
      <c r="XC45" s="299"/>
      <c r="XD45" s="299"/>
      <c r="XE45" s="299"/>
      <c r="XF45" s="299"/>
      <c r="XG45" s="299"/>
      <c r="XH45" s="299"/>
      <c r="XI45" s="299"/>
      <c r="XJ45" s="299"/>
      <c r="XK45" s="299"/>
      <c r="XL45" s="299"/>
      <c r="XM45" s="299"/>
      <c r="XN45" s="299"/>
      <c r="XO45" s="299"/>
      <c r="XP45" s="299"/>
      <c r="XQ45" s="299"/>
      <c r="XR45" s="299"/>
      <c r="XS45" s="299"/>
      <c r="XT45" s="299"/>
      <c r="XU45" s="299"/>
      <c r="XV45" s="299"/>
      <c r="XW45" s="299"/>
      <c r="XX45" s="299"/>
      <c r="XY45" s="299"/>
      <c r="XZ45" s="299"/>
      <c r="YA45" s="299"/>
      <c r="YB45" s="299"/>
      <c r="YC45" s="299"/>
      <c r="YD45" s="299"/>
      <c r="YE45" s="299"/>
      <c r="YF45" s="299"/>
      <c r="YG45" s="299"/>
      <c r="YH45" s="299"/>
      <c r="YI45" s="299"/>
      <c r="YJ45" s="299"/>
      <c r="YK45" s="299"/>
      <c r="YL45" s="299"/>
      <c r="YM45" s="299"/>
      <c r="YN45" s="299"/>
      <c r="YO45" s="299"/>
      <c r="YP45" s="299"/>
      <c r="YQ45" s="299"/>
      <c r="YR45" s="299"/>
      <c r="YS45" s="299"/>
      <c r="YT45" s="299"/>
      <c r="YU45" s="299"/>
      <c r="YV45" s="299"/>
      <c r="YW45" s="299"/>
      <c r="YX45" s="299"/>
      <c r="YY45" s="299"/>
      <c r="YZ45" s="299"/>
      <c r="ZA45" s="299"/>
      <c r="ZB45" s="299"/>
      <c r="ZC45" s="299"/>
      <c r="ZD45" s="299"/>
      <c r="ZE45" s="299"/>
      <c r="ZF45" s="299"/>
      <c r="ZG45" s="299"/>
      <c r="ZH45" s="299"/>
      <c r="ZI45" s="299"/>
      <c r="ZJ45" s="299"/>
      <c r="ZK45" s="299"/>
      <c r="ZL45" s="299"/>
      <c r="ZM45" s="299"/>
      <c r="ZN45" s="299"/>
      <c r="ZO45" s="299"/>
      <c r="ZP45" s="299"/>
      <c r="ZQ45" s="299"/>
      <c r="ZR45" s="299"/>
      <c r="ZS45" s="299"/>
      <c r="ZT45" s="299"/>
      <c r="ZU45" s="299"/>
      <c r="ZV45" s="299"/>
      <c r="ZW45" s="299"/>
      <c r="ZX45" s="299"/>
      <c r="ZY45" s="299"/>
      <c r="ZZ45" s="299"/>
      <c r="AAA45" s="299"/>
      <c r="AAB45" s="299"/>
      <c r="AAC45" s="299"/>
      <c r="AAD45" s="299"/>
      <c r="AAE45" s="299"/>
      <c r="AAF45" s="299"/>
      <c r="AAG45" s="299"/>
      <c r="AAH45" s="299"/>
      <c r="AAI45" s="299"/>
      <c r="AAJ45" s="299"/>
      <c r="AAK45" s="299"/>
      <c r="AAL45" s="299"/>
      <c r="AAM45" s="299"/>
      <c r="AAN45" s="299"/>
      <c r="AAO45" s="299"/>
      <c r="AAP45" s="299"/>
      <c r="AAQ45" s="299"/>
      <c r="AAR45" s="299"/>
      <c r="AAS45" s="299"/>
      <c r="AAT45" s="299"/>
      <c r="AAU45" s="299"/>
      <c r="AAV45" s="299"/>
      <c r="AAW45" s="299"/>
      <c r="AAX45" s="299"/>
      <c r="AAY45" s="299"/>
      <c r="AAZ45" s="299"/>
      <c r="ABA45" s="299"/>
      <c r="ABB45" s="299"/>
      <c r="ABC45" s="299"/>
      <c r="ABD45" s="299"/>
      <c r="ABE45" s="299"/>
      <c r="ABF45" s="299"/>
      <c r="ABG45" s="299"/>
      <c r="ABH45" s="299"/>
      <c r="ABI45" s="299"/>
      <c r="ABJ45" s="299"/>
      <c r="ABK45" s="299"/>
      <c r="ABL45" s="299"/>
      <c r="ABM45" s="299"/>
      <c r="ABN45" s="299"/>
      <c r="ABO45" s="299"/>
      <c r="ABP45" s="299"/>
      <c r="ABQ45" s="299"/>
      <c r="ABR45" s="299"/>
      <c r="ABS45" s="299"/>
      <c r="ABT45" s="299"/>
      <c r="ABU45" s="299"/>
      <c r="ABV45" s="299"/>
      <c r="ABW45" s="299"/>
      <c r="ABX45" s="299"/>
      <c r="ABY45" s="299"/>
      <c r="ABZ45" s="299"/>
      <c r="ACA45" s="299"/>
      <c r="ACB45" s="299"/>
      <c r="ACC45" s="299"/>
      <c r="ACD45" s="299"/>
      <c r="ACE45" s="299"/>
      <c r="ACF45" s="299"/>
      <c r="ACG45" s="299"/>
      <c r="ACH45" s="299"/>
      <c r="ACI45" s="299"/>
      <c r="ACJ45" s="299"/>
      <c r="ACK45" s="299"/>
      <c r="ACL45" s="299"/>
      <c r="ACM45" s="299"/>
      <c r="ACN45" s="299"/>
      <c r="ACO45" s="299"/>
      <c r="ACP45" s="299"/>
      <c r="ACQ45" s="299"/>
      <c r="ACR45" s="299"/>
      <c r="ACS45" s="299"/>
      <c r="ACT45" s="299"/>
      <c r="ACU45" s="299"/>
      <c r="ACV45" s="299"/>
      <c r="ACW45" s="299"/>
      <c r="ACX45" s="299"/>
      <c r="ACY45" s="299"/>
      <c r="ACZ45" s="299"/>
      <c r="ADA45" s="299"/>
      <c r="ADB45" s="299"/>
      <c r="ADC45" s="299"/>
      <c r="ADD45" s="299"/>
      <c r="ADE45" s="299"/>
      <c r="ADF45" s="299"/>
      <c r="ADG45" s="299"/>
      <c r="ADH45" s="299"/>
      <c r="ADI45" s="299"/>
      <c r="ADJ45" s="299"/>
      <c r="ADK45" s="299"/>
      <c r="ADL45" s="299"/>
      <c r="ADM45" s="299"/>
      <c r="ADN45" s="299"/>
      <c r="ADO45" s="299"/>
      <c r="ADP45" s="299"/>
      <c r="ADQ45" s="299"/>
      <c r="ADR45" s="299"/>
      <c r="ADS45" s="299"/>
      <c r="ADT45" s="299"/>
      <c r="ADU45" s="299"/>
      <c r="ADV45" s="299"/>
      <c r="ADW45" s="299"/>
      <c r="ADX45" s="299"/>
      <c r="ADY45" s="299"/>
      <c r="ADZ45" s="299"/>
      <c r="AEA45" s="299"/>
      <c r="AEB45" s="299"/>
      <c r="AEC45" s="299"/>
      <c r="AED45" s="299"/>
      <c r="AEE45" s="299"/>
      <c r="AEF45" s="299"/>
      <c r="AEG45" s="299"/>
      <c r="AEH45" s="299"/>
      <c r="AEI45" s="299"/>
      <c r="AEJ45" s="299"/>
      <c r="AEK45" s="299"/>
      <c r="AEL45" s="299"/>
      <c r="AEM45" s="299"/>
      <c r="AEN45" s="299"/>
      <c r="AEO45" s="299"/>
      <c r="AEP45" s="299"/>
      <c r="AEQ45" s="299"/>
      <c r="AER45" s="299"/>
      <c r="AES45" s="299"/>
      <c r="AET45" s="299"/>
      <c r="AEU45" s="299"/>
      <c r="AEV45" s="299"/>
      <c r="AEW45" s="299"/>
      <c r="AEX45" s="299"/>
      <c r="AEY45" s="299"/>
      <c r="AEZ45" s="299"/>
      <c r="AFA45" s="299"/>
      <c r="AFB45" s="299"/>
      <c r="AFC45" s="299"/>
      <c r="AFD45" s="299"/>
      <c r="AFE45" s="299"/>
      <c r="AFF45" s="299"/>
      <c r="AFG45" s="299"/>
      <c r="AFH45" s="299"/>
      <c r="AFI45" s="299"/>
      <c r="AFJ45" s="299"/>
      <c r="AFK45" s="299"/>
      <c r="AFL45" s="299"/>
      <c r="AFM45" s="299"/>
      <c r="AFN45" s="299"/>
      <c r="AFO45" s="299"/>
      <c r="AFP45" s="299"/>
      <c r="AFQ45" s="299"/>
      <c r="AFR45" s="299"/>
      <c r="AFS45" s="299"/>
      <c r="AFT45" s="299"/>
      <c r="AFU45" s="299"/>
      <c r="AFV45" s="299"/>
      <c r="AFW45" s="299"/>
      <c r="AFX45" s="299"/>
      <c r="AFY45" s="299"/>
      <c r="AFZ45" s="299"/>
      <c r="AGA45" s="299"/>
      <c r="AGB45" s="299"/>
      <c r="AGC45" s="299"/>
      <c r="AGD45" s="299"/>
      <c r="AGE45" s="299"/>
      <c r="AGF45" s="299"/>
      <c r="AGG45" s="299"/>
      <c r="AGH45" s="299"/>
      <c r="AGI45" s="299"/>
      <c r="AGJ45" s="299"/>
      <c r="AGK45" s="299"/>
      <c r="AGL45" s="299"/>
      <c r="AGM45" s="299"/>
      <c r="AGN45" s="299"/>
      <c r="AGO45" s="299"/>
      <c r="AGP45" s="299"/>
      <c r="AGQ45" s="299"/>
      <c r="AGR45" s="299"/>
      <c r="AGS45" s="299"/>
      <c r="AGT45" s="299"/>
      <c r="AGU45" s="299"/>
      <c r="AGV45" s="299"/>
      <c r="AGW45" s="299"/>
      <c r="AGX45" s="299"/>
      <c r="AGY45" s="299"/>
      <c r="AGZ45" s="299"/>
      <c r="AHA45" s="299"/>
      <c r="AHB45" s="299"/>
      <c r="AHC45" s="299"/>
      <c r="AHD45" s="299"/>
      <c r="AHE45" s="299"/>
      <c r="AHF45" s="299"/>
      <c r="AHG45" s="299"/>
      <c r="AHH45" s="299"/>
      <c r="AHI45" s="299"/>
      <c r="AHJ45" s="299"/>
      <c r="AHK45" s="299"/>
      <c r="AHL45" s="299"/>
      <c r="AHM45" s="299"/>
      <c r="AHN45" s="299"/>
      <c r="AHO45" s="299"/>
      <c r="AHP45" s="299"/>
      <c r="AHQ45" s="299"/>
      <c r="AHR45" s="299"/>
      <c r="AHS45" s="299"/>
      <c r="AHT45" s="299"/>
      <c r="AHU45" s="299"/>
      <c r="AHV45" s="299"/>
      <c r="AHW45" s="299"/>
      <c r="AHX45" s="299"/>
      <c r="AHY45" s="299"/>
      <c r="AHZ45" s="299"/>
      <c r="AIA45" s="299"/>
      <c r="AIB45" s="299"/>
      <c r="AIC45" s="299"/>
      <c r="AID45" s="299"/>
      <c r="AIE45" s="299"/>
      <c r="AIF45" s="299"/>
      <c r="AIG45" s="299"/>
      <c r="AIH45" s="299"/>
      <c r="AII45" s="299"/>
      <c r="AIJ45" s="299"/>
      <c r="AIK45" s="299"/>
      <c r="AIL45" s="299"/>
      <c r="AIM45" s="299"/>
      <c r="AIN45" s="299"/>
      <c r="AIO45" s="299"/>
      <c r="AIP45" s="299"/>
      <c r="AIQ45" s="299"/>
      <c r="AIR45" s="299"/>
      <c r="AIS45" s="299"/>
      <c r="AIT45" s="299"/>
      <c r="AIU45" s="299"/>
      <c r="AIV45" s="299"/>
      <c r="AIW45" s="299"/>
      <c r="AIX45" s="299"/>
      <c r="AIY45" s="299"/>
      <c r="AIZ45" s="299"/>
      <c r="AJA45" s="299"/>
      <c r="AJB45" s="299"/>
      <c r="AJC45" s="299"/>
      <c r="AJD45" s="299"/>
      <c r="AJE45" s="299"/>
      <c r="AJF45" s="299"/>
      <c r="AJG45" s="299"/>
      <c r="AJH45" s="299"/>
      <c r="AJI45" s="299"/>
      <c r="AJJ45" s="299"/>
      <c r="AJK45" s="299"/>
      <c r="AJL45" s="299"/>
      <c r="AJM45" s="299"/>
      <c r="AJN45" s="299"/>
      <c r="AJO45" s="299"/>
      <c r="AJP45" s="299"/>
      <c r="AJQ45" s="299"/>
      <c r="AJR45" s="299"/>
      <c r="AJS45" s="299"/>
      <c r="AJT45" s="299"/>
      <c r="AJU45" s="299"/>
      <c r="AJV45" s="299"/>
      <c r="AJW45" s="299"/>
      <c r="AJX45" s="299"/>
      <c r="AJY45" s="299"/>
      <c r="AJZ45" s="299"/>
      <c r="AKA45" s="299"/>
      <c r="AKB45" s="299"/>
      <c r="AKC45" s="299"/>
      <c r="AKD45" s="299"/>
      <c r="AKE45" s="299"/>
      <c r="AKF45" s="299"/>
      <c r="AKG45" s="299"/>
      <c r="AKH45" s="299"/>
      <c r="AKI45" s="299"/>
      <c r="AKJ45" s="299"/>
      <c r="AKK45" s="299"/>
      <c r="AKL45" s="299"/>
      <c r="AKM45" s="299"/>
      <c r="AKN45" s="299"/>
      <c r="AKO45" s="299"/>
      <c r="AKP45" s="299"/>
      <c r="AKQ45" s="299"/>
      <c r="AKR45" s="299"/>
      <c r="AKS45" s="299"/>
      <c r="AKT45" s="299"/>
      <c r="AKU45" s="299"/>
      <c r="AKV45" s="299"/>
      <c r="AKW45" s="299"/>
      <c r="AKX45" s="299"/>
      <c r="AKY45" s="299"/>
      <c r="AKZ45" s="299"/>
      <c r="ALA45" s="299"/>
      <c r="ALB45" s="299"/>
      <c r="ALC45" s="299"/>
      <c r="ALD45" s="299"/>
      <c r="ALE45" s="299"/>
      <c r="ALF45" s="299"/>
      <c r="ALG45" s="299"/>
      <c r="ALH45" s="299"/>
      <c r="ALI45" s="299"/>
      <c r="ALJ45" s="299"/>
      <c r="ALK45" s="299"/>
      <c r="ALL45" s="299"/>
      <c r="ALM45" s="299"/>
      <c r="ALN45" s="299"/>
      <c r="ALO45" s="299"/>
      <c r="ALP45" s="299"/>
      <c r="ALQ45" s="299"/>
      <c r="ALR45" s="299"/>
      <c r="ALS45" s="299"/>
      <c r="ALT45" s="299"/>
      <c r="ALU45" s="299"/>
      <c r="ALV45" s="299"/>
      <c r="ALW45" s="299"/>
      <c r="ALX45" s="299"/>
      <c r="ALY45" s="299"/>
      <c r="ALZ45" s="299"/>
      <c r="AMA45" s="299"/>
      <c r="AMB45" s="299"/>
      <c r="AMC45" s="299"/>
      <c r="AMD45" s="299"/>
      <c r="AME45" s="299"/>
      <c r="AMF45" s="299"/>
      <c r="AMG45" s="299"/>
      <c r="AMH45" s="299"/>
      <c r="AMI45" s="299"/>
      <c r="AMJ45" s="299"/>
      <c r="AMK45" s="299"/>
      <c r="AML45" s="299"/>
      <c r="AMM45" s="299"/>
      <c r="AMN45" s="299"/>
      <c r="AMO45" s="299"/>
      <c r="AMP45" s="299"/>
      <c r="AMQ45" s="299"/>
      <c r="AMR45" s="299"/>
      <c r="AMS45" s="299"/>
      <c r="AMT45" s="299"/>
      <c r="AMU45" s="299"/>
      <c r="AMV45" s="299"/>
      <c r="AMW45" s="299"/>
      <c r="AMX45" s="299"/>
      <c r="AMY45" s="299"/>
      <c r="AMZ45" s="299"/>
      <c r="ANA45" s="299"/>
      <c r="ANB45" s="299"/>
      <c r="ANC45" s="299"/>
      <c r="AND45" s="299"/>
      <c r="ANE45" s="299"/>
      <c r="ANF45" s="299"/>
      <c r="ANG45" s="299"/>
      <c r="ANH45" s="299"/>
      <c r="ANI45" s="299"/>
      <c r="ANJ45" s="299"/>
      <c r="ANK45" s="299"/>
      <c r="ANL45" s="299"/>
      <c r="ANM45" s="299"/>
      <c r="ANN45" s="299"/>
      <c r="ANO45" s="299"/>
      <c r="ANP45" s="299"/>
      <c r="ANQ45" s="299"/>
      <c r="ANR45" s="299"/>
      <c r="ANS45" s="299"/>
      <c r="ANT45" s="299"/>
      <c r="ANU45" s="299"/>
      <c r="ANV45" s="299"/>
      <c r="ANW45" s="299"/>
      <c r="ANX45" s="299"/>
      <c r="ANY45" s="299"/>
      <c r="ANZ45" s="299"/>
      <c r="AOA45" s="299"/>
      <c r="AOB45" s="299"/>
      <c r="AOC45" s="299"/>
      <c r="AOD45" s="299"/>
      <c r="AOE45" s="299"/>
      <c r="AOF45" s="299"/>
      <c r="AOG45" s="299"/>
      <c r="AOH45" s="299"/>
      <c r="AOI45" s="299"/>
      <c r="AOJ45" s="299"/>
      <c r="AOK45" s="299"/>
      <c r="AOL45" s="299"/>
      <c r="AOM45" s="299"/>
      <c r="AON45" s="299"/>
      <c r="AOO45" s="299"/>
      <c r="AOP45" s="299"/>
      <c r="AOQ45" s="299"/>
      <c r="AOR45" s="299"/>
      <c r="AOS45" s="299"/>
      <c r="AOT45" s="299"/>
      <c r="AOU45" s="299"/>
      <c r="AOV45" s="299"/>
      <c r="AOW45" s="299"/>
      <c r="AOX45" s="299"/>
      <c r="AOY45" s="299"/>
      <c r="AOZ45" s="299"/>
      <c r="APA45" s="299"/>
      <c r="APB45" s="299"/>
      <c r="APC45" s="299"/>
      <c r="APD45" s="299"/>
      <c r="APE45" s="299"/>
      <c r="APF45" s="299"/>
      <c r="APG45" s="299"/>
      <c r="APH45" s="299"/>
      <c r="API45" s="299"/>
      <c r="APJ45" s="299"/>
      <c r="APK45" s="299"/>
      <c r="APL45" s="299"/>
      <c r="APM45" s="299"/>
      <c r="APN45" s="299"/>
      <c r="APO45" s="299"/>
      <c r="APP45" s="299"/>
      <c r="APQ45" s="299"/>
      <c r="APR45" s="299"/>
      <c r="APS45" s="299"/>
      <c r="APT45" s="299"/>
      <c r="APU45" s="299"/>
      <c r="APV45" s="299"/>
      <c r="APW45" s="299"/>
      <c r="APX45" s="299"/>
      <c r="APY45" s="299"/>
      <c r="APZ45" s="299"/>
      <c r="AQA45" s="299"/>
      <c r="AQB45" s="299"/>
      <c r="AQC45" s="299"/>
      <c r="AQD45" s="299"/>
      <c r="AQE45" s="299"/>
      <c r="AQF45" s="299"/>
      <c r="AQG45" s="299"/>
      <c r="AQH45" s="299"/>
      <c r="AQI45" s="299"/>
      <c r="AQJ45" s="299"/>
      <c r="AQK45" s="299"/>
      <c r="AQL45" s="299"/>
      <c r="AQM45" s="299"/>
      <c r="AQN45" s="299"/>
      <c r="AQO45" s="299"/>
      <c r="AQP45" s="299"/>
      <c r="AQQ45" s="299"/>
      <c r="AQR45" s="299"/>
      <c r="AQS45" s="299"/>
      <c r="AQT45" s="299"/>
      <c r="AQU45" s="299"/>
      <c r="AQV45" s="299"/>
      <c r="AQW45" s="299"/>
      <c r="AQX45" s="299"/>
      <c r="AQY45" s="299"/>
      <c r="AQZ45" s="299"/>
      <c r="ARA45" s="299"/>
      <c r="ARB45" s="299"/>
      <c r="ARC45" s="299"/>
      <c r="ARD45" s="299"/>
      <c r="ARE45" s="299"/>
      <c r="ARF45" s="299"/>
      <c r="ARG45" s="299"/>
      <c r="ARH45" s="299"/>
      <c r="ARI45" s="299"/>
      <c r="ARJ45" s="299"/>
      <c r="ARK45" s="299"/>
      <c r="ARL45" s="299"/>
      <c r="ARM45" s="299"/>
      <c r="ARN45" s="299"/>
      <c r="ARO45" s="299"/>
      <c r="ARP45" s="299"/>
      <c r="ARQ45" s="299"/>
      <c r="ARR45" s="299"/>
      <c r="ARS45" s="299"/>
      <c r="ART45" s="299"/>
      <c r="ARU45" s="299"/>
      <c r="ARV45" s="299"/>
      <c r="ARW45" s="299"/>
      <c r="ARX45" s="299"/>
      <c r="ARY45" s="299"/>
      <c r="ARZ45" s="299"/>
      <c r="ASA45" s="299"/>
      <c r="ASB45" s="299"/>
      <c r="ASC45" s="299"/>
      <c r="ASD45" s="299"/>
      <c r="ASE45" s="299"/>
      <c r="ASF45" s="299"/>
      <c r="ASG45" s="299"/>
      <c r="ASH45" s="299"/>
      <c r="ASI45" s="299"/>
      <c r="ASJ45" s="299"/>
      <c r="ASK45" s="299"/>
      <c r="ASL45" s="299"/>
      <c r="ASM45" s="299"/>
      <c r="ASN45" s="299"/>
      <c r="ASO45" s="299"/>
      <c r="ASP45" s="299"/>
      <c r="ASQ45" s="299"/>
      <c r="ASR45" s="299"/>
      <c r="ASS45" s="299"/>
      <c r="AST45" s="299"/>
      <c r="ASU45" s="299"/>
      <c r="ASV45" s="299"/>
      <c r="ASW45" s="299"/>
      <c r="ASX45" s="299"/>
      <c r="ASY45" s="299"/>
      <c r="ASZ45" s="299"/>
      <c r="ATA45" s="299"/>
      <c r="ATB45" s="299"/>
      <c r="ATC45" s="299"/>
      <c r="ATD45" s="299"/>
      <c r="ATE45" s="299"/>
      <c r="ATF45" s="299"/>
      <c r="ATG45" s="299"/>
      <c r="ATH45" s="299"/>
      <c r="ATI45" s="299"/>
      <c r="ATJ45" s="299"/>
      <c r="ATK45" s="299"/>
      <c r="ATL45" s="299"/>
      <c r="ATM45" s="299"/>
      <c r="ATN45" s="299"/>
      <c r="ATO45" s="299"/>
      <c r="ATP45" s="299"/>
      <c r="ATQ45" s="299"/>
      <c r="ATR45" s="299"/>
      <c r="ATS45" s="299"/>
      <c r="ATT45" s="299"/>
      <c r="ATU45" s="299"/>
      <c r="ATV45" s="299"/>
      <c r="ATW45" s="299"/>
      <c r="ATX45" s="299"/>
      <c r="ATY45" s="299"/>
      <c r="ATZ45" s="299"/>
      <c r="AUA45" s="299"/>
      <c r="AUB45" s="299"/>
      <c r="AUC45" s="299"/>
      <c r="AUD45" s="299"/>
      <c r="AUE45" s="299"/>
      <c r="AUF45" s="299"/>
      <c r="AUG45" s="299"/>
      <c r="AUH45" s="299"/>
      <c r="AUI45" s="299"/>
      <c r="AUJ45" s="299"/>
      <c r="AUK45" s="299"/>
      <c r="AUL45" s="299"/>
      <c r="AUM45" s="299"/>
      <c r="AUN45" s="299"/>
      <c r="AUO45" s="299"/>
      <c r="AUP45" s="299"/>
      <c r="AUQ45" s="299"/>
      <c r="AUR45" s="299"/>
      <c r="AUS45" s="299"/>
      <c r="AUT45" s="299"/>
      <c r="AUU45" s="299"/>
      <c r="AUV45" s="299"/>
      <c r="AUW45" s="299"/>
      <c r="AUX45" s="299"/>
      <c r="AUY45" s="299"/>
      <c r="AUZ45" s="299"/>
      <c r="AVA45" s="299"/>
      <c r="AVB45" s="299"/>
      <c r="AVC45" s="299"/>
      <c r="AVD45" s="299"/>
      <c r="AVE45" s="299"/>
      <c r="AVF45" s="299"/>
      <c r="AVG45" s="299"/>
      <c r="AVH45" s="299"/>
      <c r="AVI45" s="299"/>
      <c r="AVJ45" s="299"/>
      <c r="AVK45" s="299"/>
      <c r="AVL45" s="299"/>
      <c r="AVM45" s="299"/>
      <c r="AVN45" s="299"/>
      <c r="AVO45" s="299"/>
      <c r="AVP45" s="299"/>
      <c r="AVQ45" s="299"/>
      <c r="AVR45" s="299"/>
      <c r="AVS45" s="299"/>
      <c r="AVT45" s="299"/>
      <c r="AVU45" s="299"/>
      <c r="AVV45" s="299"/>
      <c r="AVW45" s="299"/>
      <c r="AVX45" s="299"/>
      <c r="AVY45" s="299"/>
      <c r="AVZ45" s="299"/>
      <c r="AWA45" s="299"/>
      <c r="AWB45" s="299"/>
      <c r="AWC45" s="299"/>
      <c r="AWD45" s="299"/>
      <c r="AWE45" s="299"/>
      <c r="AWF45" s="299"/>
      <c r="AWG45" s="299"/>
      <c r="AWH45" s="299"/>
      <c r="AWI45" s="299"/>
      <c r="AWJ45" s="299"/>
      <c r="AWK45" s="299"/>
      <c r="AWL45" s="299"/>
      <c r="AWM45" s="299"/>
      <c r="AWN45" s="299"/>
      <c r="AWO45" s="299"/>
      <c r="AWP45" s="299"/>
      <c r="AWQ45" s="299"/>
      <c r="AWR45" s="299"/>
      <c r="AWS45" s="299"/>
      <c r="AWT45" s="299"/>
      <c r="AWU45" s="299"/>
      <c r="AWV45" s="299"/>
      <c r="AWW45" s="299"/>
      <c r="AWX45" s="299"/>
      <c r="AWY45" s="299"/>
      <c r="AWZ45" s="299"/>
      <c r="AXA45" s="299"/>
      <c r="AXB45" s="299"/>
      <c r="AXC45" s="299"/>
      <c r="AXD45" s="299"/>
      <c r="AXE45" s="299"/>
      <c r="AXF45" s="299"/>
      <c r="AXG45" s="299"/>
      <c r="AXH45" s="299"/>
      <c r="AXI45" s="299"/>
      <c r="AXJ45" s="299"/>
      <c r="AXK45" s="299"/>
      <c r="AXL45" s="299"/>
      <c r="AXM45" s="299"/>
      <c r="AXN45" s="299"/>
      <c r="AXO45" s="299"/>
      <c r="AXP45" s="299"/>
      <c r="AXQ45" s="299"/>
      <c r="AXR45" s="299"/>
      <c r="AXS45" s="299"/>
      <c r="AXT45" s="299"/>
      <c r="AXU45" s="299"/>
      <c r="AXV45" s="299"/>
      <c r="AXW45" s="299"/>
      <c r="AXX45" s="299"/>
      <c r="AXY45" s="299"/>
      <c r="AXZ45" s="299"/>
      <c r="AYA45" s="299"/>
      <c r="AYB45" s="299"/>
      <c r="AYC45" s="299"/>
      <c r="AYD45" s="299"/>
      <c r="AYE45" s="299"/>
      <c r="AYF45" s="299"/>
      <c r="AYG45" s="299"/>
      <c r="AYH45" s="299"/>
      <c r="AYI45" s="299"/>
      <c r="AYJ45" s="299"/>
      <c r="AYK45" s="299"/>
      <c r="AYL45" s="299"/>
      <c r="AYM45" s="299"/>
      <c r="AYN45" s="299"/>
      <c r="AYO45" s="299"/>
      <c r="AYP45" s="299"/>
      <c r="AYQ45" s="299"/>
      <c r="AYR45" s="299"/>
      <c r="AYS45" s="299"/>
      <c r="AYT45" s="299"/>
      <c r="AYU45" s="299"/>
      <c r="AYV45" s="299"/>
      <c r="AYW45" s="299"/>
      <c r="AYX45" s="299"/>
      <c r="AYY45" s="299"/>
      <c r="AYZ45" s="299"/>
      <c r="AZA45" s="299"/>
      <c r="AZB45" s="299"/>
      <c r="AZC45" s="299"/>
      <c r="AZD45" s="299"/>
      <c r="AZE45" s="299"/>
      <c r="AZF45" s="299"/>
      <c r="AZG45" s="299"/>
      <c r="AZH45" s="299"/>
      <c r="AZI45" s="299"/>
      <c r="AZJ45" s="299"/>
      <c r="AZK45" s="299"/>
      <c r="AZL45" s="299"/>
      <c r="AZM45" s="299"/>
      <c r="AZN45" s="299"/>
      <c r="AZO45" s="299"/>
      <c r="AZP45" s="299"/>
      <c r="AZQ45" s="299"/>
      <c r="AZR45" s="299"/>
      <c r="AZS45" s="299"/>
      <c r="AZT45" s="299"/>
      <c r="AZU45" s="299"/>
      <c r="AZV45" s="299"/>
      <c r="AZW45" s="299"/>
      <c r="AZX45" s="299"/>
      <c r="AZY45" s="299"/>
      <c r="AZZ45" s="299"/>
      <c r="BAA45" s="299"/>
      <c r="BAB45" s="299"/>
      <c r="BAC45" s="299"/>
      <c r="BAD45" s="299"/>
      <c r="BAE45" s="299"/>
      <c r="BAF45" s="299"/>
      <c r="BAG45" s="299"/>
      <c r="BAH45" s="299"/>
      <c r="BAI45" s="299"/>
      <c r="BAJ45" s="299"/>
      <c r="BAK45" s="299"/>
      <c r="BAL45" s="299"/>
      <c r="BAM45" s="299"/>
      <c r="BAN45" s="299"/>
      <c r="BAO45" s="299"/>
      <c r="BAP45" s="299"/>
      <c r="BAQ45" s="299"/>
      <c r="BAR45" s="299"/>
      <c r="BAS45" s="299"/>
      <c r="BAT45" s="299"/>
      <c r="BAU45" s="299"/>
      <c r="BAV45" s="299"/>
      <c r="BAW45" s="299"/>
      <c r="BAX45" s="299"/>
      <c r="BAY45" s="299"/>
      <c r="BAZ45" s="299"/>
      <c r="BBA45" s="299"/>
      <c r="BBB45" s="299"/>
      <c r="BBC45" s="299"/>
      <c r="BBD45" s="299"/>
      <c r="BBE45" s="299"/>
      <c r="BBF45" s="299"/>
      <c r="BBG45" s="299"/>
      <c r="BBH45" s="299"/>
      <c r="BBI45" s="299"/>
      <c r="BBJ45" s="299"/>
      <c r="BBK45" s="299"/>
      <c r="BBL45" s="299"/>
      <c r="BBM45" s="299"/>
      <c r="BBN45" s="299"/>
      <c r="BBO45" s="299"/>
      <c r="BBP45" s="299"/>
      <c r="BBQ45" s="299"/>
      <c r="BBR45" s="299"/>
      <c r="BBS45" s="299"/>
      <c r="BBT45" s="299"/>
      <c r="BBU45" s="299"/>
      <c r="BBV45" s="299"/>
      <c r="BBW45" s="299"/>
      <c r="BBX45" s="299"/>
      <c r="BBY45" s="299"/>
      <c r="BBZ45" s="299"/>
      <c r="BCA45" s="299"/>
      <c r="BCB45" s="299"/>
      <c r="BCC45" s="299"/>
      <c r="BCD45" s="299"/>
      <c r="BCE45" s="299"/>
      <c r="BCF45" s="299"/>
      <c r="BCG45" s="299"/>
      <c r="BCH45" s="299"/>
      <c r="BCI45" s="299"/>
      <c r="BCJ45" s="299"/>
      <c r="BCK45" s="299"/>
      <c r="BCL45" s="299"/>
      <c r="BCM45" s="299"/>
      <c r="BCN45" s="299"/>
      <c r="BCO45" s="299"/>
      <c r="BCP45" s="299"/>
      <c r="BCQ45" s="299"/>
      <c r="BCR45" s="299"/>
      <c r="BCS45" s="299"/>
      <c r="BCT45" s="299"/>
      <c r="BCU45" s="299"/>
      <c r="BCV45" s="299"/>
      <c r="BCW45" s="299"/>
      <c r="BCX45" s="299"/>
      <c r="BCY45" s="299"/>
      <c r="BCZ45" s="299"/>
      <c r="BDA45" s="299"/>
      <c r="BDB45" s="299"/>
      <c r="BDC45" s="299"/>
      <c r="BDD45" s="299"/>
      <c r="BDE45" s="299"/>
      <c r="BDF45" s="299"/>
      <c r="BDG45" s="299"/>
      <c r="BDH45" s="299"/>
      <c r="BDI45" s="299"/>
      <c r="BDJ45" s="299"/>
      <c r="BDK45" s="299"/>
      <c r="BDL45" s="299"/>
      <c r="BDM45" s="299"/>
      <c r="BDN45" s="299"/>
      <c r="BDO45" s="299"/>
      <c r="BDP45" s="299"/>
      <c r="BDQ45" s="299"/>
      <c r="BDR45" s="299"/>
      <c r="BDS45" s="299"/>
      <c r="BDT45" s="299"/>
      <c r="BDU45" s="299"/>
      <c r="BDV45" s="299"/>
      <c r="BDW45" s="299"/>
      <c r="BDX45" s="299"/>
      <c r="BDY45" s="299"/>
      <c r="BDZ45" s="299"/>
      <c r="BEA45" s="299"/>
      <c r="BEB45" s="299"/>
      <c r="BEC45" s="299"/>
      <c r="BED45" s="299"/>
      <c r="BEE45" s="299"/>
      <c r="BEF45" s="299"/>
      <c r="BEG45" s="299"/>
      <c r="BEH45" s="299"/>
      <c r="BEI45" s="299"/>
      <c r="BEJ45" s="299"/>
      <c r="BEK45" s="299"/>
      <c r="BEL45" s="299"/>
      <c r="BEM45" s="299"/>
      <c r="BEN45" s="299"/>
      <c r="BEO45" s="299"/>
      <c r="BEP45" s="299"/>
      <c r="BEQ45" s="299"/>
      <c r="BER45" s="299"/>
      <c r="BES45" s="299"/>
      <c r="BET45" s="299"/>
      <c r="BEU45" s="299"/>
      <c r="BEV45" s="299"/>
      <c r="BEW45" s="299"/>
      <c r="BEX45" s="299"/>
      <c r="BEY45" s="299"/>
      <c r="BEZ45" s="299"/>
      <c r="BFA45" s="299"/>
      <c r="BFB45" s="299"/>
      <c r="BFC45" s="299"/>
      <c r="BFD45" s="299"/>
      <c r="BFE45" s="299"/>
      <c r="BFF45" s="299"/>
      <c r="BFG45" s="299"/>
      <c r="BFH45" s="299"/>
      <c r="BFI45" s="299"/>
      <c r="BFJ45" s="299"/>
      <c r="BFK45" s="299"/>
      <c r="BFL45" s="299"/>
      <c r="BFM45" s="299"/>
      <c r="BFN45" s="299"/>
      <c r="BFO45" s="299"/>
      <c r="BFP45" s="299"/>
      <c r="BFQ45" s="299"/>
      <c r="BFR45" s="299"/>
      <c r="BFS45" s="299"/>
      <c r="BFT45" s="299"/>
      <c r="BFU45" s="299"/>
      <c r="BFV45" s="299"/>
      <c r="BFW45" s="299"/>
      <c r="BFX45" s="299"/>
      <c r="BFY45" s="299"/>
      <c r="BFZ45" s="299"/>
      <c r="BGA45" s="299"/>
      <c r="BGB45" s="299"/>
      <c r="BGC45" s="299"/>
      <c r="BGD45" s="299"/>
      <c r="BGE45" s="299"/>
      <c r="BGF45" s="299"/>
      <c r="BGG45" s="299"/>
      <c r="BGH45" s="299"/>
      <c r="BGI45" s="299"/>
      <c r="BGJ45" s="299"/>
      <c r="BGK45" s="299"/>
      <c r="BGL45" s="299"/>
      <c r="BGM45" s="299"/>
      <c r="BGN45" s="299"/>
      <c r="BGO45" s="299"/>
      <c r="BGP45" s="299"/>
      <c r="BGQ45" s="299"/>
      <c r="BGR45" s="299"/>
      <c r="BGS45" s="299"/>
      <c r="BGT45" s="299"/>
      <c r="BGU45" s="299"/>
      <c r="BGV45" s="299"/>
      <c r="BGW45" s="299"/>
      <c r="BGX45" s="299"/>
      <c r="BGY45" s="299"/>
      <c r="BGZ45" s="299"/>
      <c r="BHA45" s="299"/>
      <c r="BHB45" s="299"/>
      <c r="BHC45" s="299"/>
      <c r="BHD45" s="299"/>
      <c r="BHE45" s="299"/>
      <c r="BHF45" s="299"/>
      <c r="BHG45" s="299"/>
      <c r="BHH45" s="299"/>
      <c r="BHI45" s="299"/>
      <c r="BHJ45" s="299"/>
      <c r="BHK45" s="299"/>
      <c r="BHL45" s="299"/>
      <c r="BHM45" s="299"/>
      <c r="BHN45" s="299"/>
      <c r="BHO45" s="299"/>
      <c r="BHP45" s="299"/>
      <c r="BHQ45" s="299"/>
      <c r="BHR45" s="299"/>
      <c r="BHS45" s="299"/>
      <c r="BHT45" s="299"/>
      <c r="BHU45" s="299"/>
      <c r="BHV45" s="299"/>
      <c r="BHW45" s="299"/>
      <c r="BHX45" s="299"/>
      <c r="BHY45" s="299"/>
      <c r="BHZ45" s="299"/>
      <c r="BIA45" s="299"/>
      <c r="BIB45" s="299"/>
      <c r="BIC45" s="299"/>
      <c r="BID45" s="299"/>
      <c r="BIE45" s="299"/>
      <c r="BIF45" s="299"/>
      <c r="BIG45" s="299"/>
      <c r="BIH45" s="299"/>
      <c r="BII45" s="299"/>
      <c r="BIJ45" s="299"/>
      <c r="BIK45" s="299"/>
      <c r="BIL45" s="299"/>
      <c r="BIM45" s="299"/>
      <c r="BIN45" s="299"/>
      <c r="BIO45" s="299"/>
      <c r="BIP45" s="299"/>
      <c r="BIQ45" s="299"/>
      <c r="BIR45" s="299"/>
      <c r="BIS45" s="299"/>
      <c r="BIT45" s="299"/>
      <c r="BIU45" s="299"/>
      <c r="BIV45" s="299"/>
      <c r="BIW45" s="299"/>
      <c r="BIX45" s="299"/>
      <c r="BIY45" s="299"/>
      <c r="BIZ45" s="299"/>
      <c r="BJA45" s="299"/>
      <c r="BJB45" s="299"/>
      <c r="BJC45" s="299"/>
      <c r="BJD45" s="299"/>
      <c r="BJE45" s="299"/>
      <c r="BJF45" s="299"/>
      <c r="BJG45" s="299"/>
      <c r="BJH45" s="299"/>
      <c r="BJI45" s="299"/>
      <c r="BJJ45" s="299"/>
      <c r="BJK45" s="299"/>
      <c r="BJL45" s="299"/>
      <c r="BJM45" s="299"/>
      <c r="BJN45" s="299"/>
      <c r="BJO45" s="299"/>
      <c r="BJP45" s="299"/>
      <c r="BJQ45" s="299"/>
      <c r="BJR45" s="299"/>
      <c r="BJS45" s="299"/>
      <c r="BJT45" s="299"/>
      <c r="BJU45" s="299"/>
      <c r="BJV45" s="299"/>
      <c r="BJW45" s="299"/>
      <c r="BJX45" s="299"/>
      <c r="BJY45" s="299"/>
      <c r="BJZ45" s="299"/>
      <c r="BKA45" s="299"/>
      <c r="BKB45" s="299"/>
      <c r="BKC45" s="299"/>
      <c r="BKD45" s="299"/>
      <c r="BKE45" s="299"/>
      <c r="BKF45" s="299"/>
      <c r="BKG45" s="299"/>
      <c r="BKH45" s="299"/>
      <c r="BKI45" s="299"/>
      <c r="BKJ45" s="299"/>
      <c r="BKK45" s="299"/>
      <c r="BKL45" s="299"/>
      <c r="BKM45" s="299"/>
      <c r="BKN45" s="299"/>
      <c r="BKO45" s="299"/>
      <c r="BKP45" s="299"/>
      <c r="BKQ45" s="299"/>
      <c r="BKR45" s="299"/>
      <c r="BKS45" s="299"/>
      <c r="BKT45" s="299"/>
      <c r="BKU45" s="299"/>
      <c r="BKV45" s="299"/>
      <c r="BKW45" s="299"/>
      <c r="BKX45" s="299"/>
      <c r="BKY45" s="299"/>
      <c r="BKZ45" s="299"/>
      <c r="BLA45" s="299"/>
      <c r="BLB45" s="299"/>
      <c r="BLC45" s="299"/>
      <c r="BLD45" s="299"/>
      <c r="BLE45" s="299"/>
      <c r="BLF45" s="299"/>
      <c r="BLG45" s="299"/>
      <c r="BLH45" s="299"/>
      <c r="BLI45" s="299"/>
      <c r="BLJ45" s="299"/>
      <c r="BLK45" s="299"/>
      <c r="BLL45" s="299"/>
      <c r="BLM45" s="299"/>
      <c r="BLN45" s="299"/>
      <c r="BLO45" s="299"/>
      <c r="BLP45" s="299"/>
      <c r="BLQ45" s="299"/>
      <c r="BLR45" s="299"/>
      <c r="BLS45" s="299"/>
      <c r="BLT45" s="299"/>
      <c r="BLU45" s="299"/>
      <c r="BLV45" s="299"/>
      <c r="BLW45" s="299"/>
      <c r="BLX45" s="299"/>
      <c r="BLY45" s="299"/>
      <c r="BLZ45" s="299"/>
      <c r="BMA45" s="299"/>
      <c r="BMB45" s="299"/>
      <c r="BMC45" s="299"/>
      <c r="BMD45" s="299"/>
      <c r="BME45" s="299"/>
      <c r="BMF45" s="299"/>
      <c r="BMG45" s="299"/>
      <c r="BMH45" s="299"/>
      <c r="BMI45" s="299"/>
      <c r="BMJ45" s="299"/>
      <c r="BMK45" s="299"/>
      <c r="BML45" s="299"/>
      <c r="BMM45" s="299"/>
      <c r="BMN45" s="299"/>
      <c r="BMO45" s="299"/>
      <c r="BMP45" s="299"/>
      <c r="BMQ45" s="299"/>
      <c r="BMR45" s="299"/>
      <c r="BMS45" s="299"/>
      <c r="BMT45" s="299"/>
      <c r="BMU45" s="299"/>
      <c r="BMV45" s="299"/>
      <c r="BMW45" s="299"/>
      <c r="BMX45" s="299"/>
      <c r="BMY45" s="299"/>
      <c r="BMZ45" s="299"/>
      <c r="BNA45" s="299"/>
      <c r="BNB45" s="299"/>
      <c r="BNC45" s="299"/>
      <c r="BND45" s="299"/>
      <c r="BNE45" s="299"/>
      <c r="BNF45" s="299"/>
      <c r="BNG45" s="299"/>
      <c r="BNH45" s="299"/>
      <c r="BNI45" s="299"/>
      <c r="BNJ45" s="299"/>
      <c r="BNK45" s="299"/>
      <c r="BNL45" s="299"/>
      <c r="BNM45" s="299"/>
      <c r="BNN45" s="299"/>
      <c r="BNO45" s="299"/>
      <c r="BNP45" s="299"/>
      <c r="BNQ45" s="299"/>
      <c r="BNR45" s="299"/>
      <c r="BNS45" s="299"/>
      <c r="BNT45" s="299"/>
      <c r="BNU45" s="299"/>
      <c r="BNV45" s="299"/>
      <c r="BNW45" s="299"/>
      <c r="BNX45" s="299"/>
      <c r="BNY45" s="299"/>
      <c r="BNZ45" s="299"/>
      <c r="BOA45" s="299"/>
      <c r="BOB45" s="299"/>
      <c r="BOC45" s="299"/>
      <c r="BOD45" s="299"/>
      <c r="BOE45" s="299"/>
      <c r="BOF45" s="299"/>
      <c r="BOG45" s="299"/>
      <c r="BOH45" s="299"/>
      <c r="BOI45" s="299"/>
      <c r="BOJ45" s="299"/>
      <c r="BOK45" s="299"/>
      <c r="BOL45" s="299"/>
      <c r="BOM45" s="299"/>
      <c r="BON45" s="299"/>
      <c r="BOO45" s="299"/>
      <c r="BOP45" s="299"/>
      <c r="BOQ45" s="299"/>
      <c r="BOR45" s="299"/>
      <c r="BOS45" s="299"/>
      <c r="BOT45" s="299"/>
      <c r="BOU45" s="299"/>
      <c r="BOV45" s="299"/>
      <c r="BOW45" s="299"/>
      <c r="BOX45" s="299"/>
      <c r="BOY45" s="299"/>
      <c r="BOZ45" s="299"/>
      <c r="BPA45" s="299"/>
      <c r="BPB45" s="299"/>
      <c r="BPC45" s="299"/>
      <c r="BPD45" s="299"/>
      <c r="BPE45" s="299"/>
      <c r="BPF45" s="299"/>
      <c r="BPG45" s="299"/>
      <c r="BPH45" s="299"/>
      <c r="BPI45" s="299"/>
      <c r="BPJ45" s="299"/>
      <c r="BPK45" s="299"/>
      <c r="BPL45" s="299"/>
      <c r="BPM45" s="299"/>
      <c r="BPN45" s="299"/>
      <c r="BPO45" s="299"/>
      <c r="BPP45" s="299"/>
      <c r="BPQ45" s="299"/>
      <c r="BPR45" s="299"/>
      <c r="BPS45" s="299"/>
      <c r="BPT45" s="299"/>
      <c r="BPU45" s="299"/>
      <c r="BPV45" s="299"/>
      <c r="BPW45" s="299"/>
      <c r="BPX45" s="299"/>
      <c r="BPY45" s="299"/>
      <c r="BPZ45" s="299"/>
      <c r="BQA45" s="299"/>
      <c r="BQB45" s="299"/>
      <c r="BQC45" s="299"/>
      <c r="BQD45" s="299"/>
      <c r="BQE45" s="299"/>
      <c r="BQF45" s="299"/>
      <c r="BQG45" s="299"/>
      <c r="BQH45" s="299"/>
      <c r="BQI45" s="299"/>
      <c r="BQJ45" s="299"/>
      <c r="BQK45" s="299"/>
      <c r="BQL45" s="299"/>
      <c r="BQM45" s="299"/>
      <c r="BQN45" s="299"/>
      <c r="BQO45" s="299"/>
      <c r="BQP45" s="299"/>
      <c r="BQQ45" s="299"/>
      <c r="BQR45" s="299"/>
      <c r="BQS45" s="299"/>
      <c r="BQT45" s="299"/>
      <c r="BQU45" s="299"/>
      <c r="BQV45" s="299"/>
      <c r="BQW45" s="299"/>
      <c r="BQX45" s="299"/>
      <c r="BQY45" s="299"/>
      <c r="BQZ45" s="299"/>
      <c r="BRA45" s="299"/>
      <c r="BRB45" s="299"/>
      <c r="BRC45" s="299"/>
      <c r="BRD45" s="299"/>
      <c r="BRE45" s="299"/>
      <c r="BRF45" s="299"/>
      <c r="BRG45" s="299"/>
      <c r="BRH45" s="299"/>
      <c r="BRI45" s="299"/>
      <c r="BRJ45" s="299"/>
      <c r="BRK45" s="299"/>
      <c r="BRL45" s="299"/>
      <c r="BRM45" s="299"/>
      <c r="BRN45" s="299"/>
      <c r="BRO45" s="299"/>
      <c r="BRP45" s="299"/>
      <c r="BRQ45" s="299"/>
      <c r="BRR45" s="299"/>
      <c r="BRS45" s="299"/>
      <c r="BRT45" s="299"/>
      <c r="BRU45" s="299"/>
      <c r="BRV45" s="299"/>
      <c r="BRW45" s="299"/>
      <c r="BRX45" s="299"/>
      <c r="BRY45" s="299"/>
      <c r="BRZ45" s="299"/>
      <c r="BSA45" s="299"/>
      <c r="BSB45" s="299"/>
      <c r="BSC45" s="299"/>
      <c r="BSD45" s="299"/>
      <c r="BSE45" s="299"/>
      <c r="BSF45" s="299"/>
      <c r="BSG45" s="299"/>
      <c r="BSH45" s="299"/>
      <c r="BSI45" s="299"/>
      <c r="BSJ45" s="299"/>
      <c r="BSK45" s="299"/>
      <c r="BSL45" s="299"/>
      <c r="BSM45" s="299"/>
      <c r="BSN45" s="299"/>
      <c r="BSO45" s="299"/>
      <c r="BSP45" s="299"/>
      <c r="BSQ45" s="299"/>
      <c r="BSR45" s="299"/>
      <c r="BSS45" s="299"/>
      <c r="BST45" s="299"/>
      <c r="BSU45" s="299"/>
      <c r="BSV45" s="299"/>
      <c r="BSW45" s="299"/>
      <c r="BSX45" s="299"/>
      <c r="BSY45" s="299"/>
      <c r="BSZ45" s="299"/>
      <c r="BTA45" s="299"/>
      <c r="BTB45" s="299"/>
      <c r="BTC45" s="299"/>
      <c r="BTD45" s="299"/>
      <c r="BTE45" s="299"/>
      <c r="BTF45" s="299"/>
      <c r="BTG45" s="299"/>
      <c r="BTH45" s="299"/>
      <c r="BTI45" s="299"/>
      <c r="BTJ45" s="299"/>
      <c r="BTK45" s="299"/>
      <c r="BTL45" s="299"/>
      <c r="BTM45" s="299"/>
      <c r="BTN45" s="299"/>
      <c r="BTO45" s="299"/>
      <c r="BTP45" s="299"/>
      <c r="BTQ45" s="299"/>
      <c r="BTR45" s="299"/>
      <c r="BTS45" s="299"/>
      <c r="BTT45" s="299"/>
      <c r="BTU45" s="299"/>
      <c r="BTV45" s="299"/>
      <c r="BTW45" s="299"/>
      <c r="BTX45" s="299"/>
      <c r="BTY45" s="299"/>
      <c r="BTZ45" s="299"/>
      <c r="BUA45" s="299"/>
      <c r="BUB45" s="299"/>
      <c r="BUC45" s="299"/>
      <c r="BUD45" s="299"/>
      <c r="BUE45" s="299"/>
      <c r="BUF45" s="299"/>
      <c r="BUG45" s="299"/>
      <c r="BUH45" s="299"/>
      <c r="BUI45" s="299"/>
      <c r="BUJ45" s="299"/>
      <c r="BUK45" s="299"/>
      <c r="BUL45" s="299"/>
      <c r="BUM45" s="299"/>
      <c r="BUN45" s="299"/>
      <c r="BUO45" s="299"/>
      <c r="BUP45" s="299"/>
      <c r="BUQ45" s="299"/>
      <c r="BUR45" s="299"/>
      <c r="BUS45" s="299"/>
      <c r="BUT45" s="299"/>
      <c r="BUU45" s="299"/>
      <c r="BUV45" s="299"/>
      <c r="BUW45" s="299"/>
      <c r="BUX45" s="299"/>
      <c r="BUY45" s="299"/>
      <c r="BUZ45" s="299"/>
      <c r="BVA45" s="299"/>
      <c r="BVB45" s="299"/>
      <c r="BVC45" s="299"/>
      <c r="BVD45" s="299"/>
      <c r="BVE45" s="299"/>
      <c r="BVF45" s="299"/>
      <c r="BVG45" s="299"/>
      <c r="BVH45" s="299"/>
      <c r="BVI45" s="299"/>
      <c r="BVJ45" s="299"/>
      <c r="BVK45" s="299"/>
      <c r="BVL45" s="299"/>
      <c r="BVM45" s="299"/>
      <c r="BVN45" s="299"/>
      <c r="BVO45" s="299"/>
      <c r="BVP45" s="299"/>
      <c r="BVQ45" s="299"/>
      <c r="BVR45" s="299"/>
      <c r="BVS45" s="299"/>
      <c r="BVT45" s="299"/>
      <c r="BVU45" s="299"/>
      <c r="BVV45" s="299"/>
      <c r="BVW45" s="299"/>
      <c r="BVX45" s="299"/>
      <c r="BVY45" s="299"/>
      <c r="BVZ45" s="299"/>
      <c r="BWA45" s="299"/>
      <c r="BWB45" s="299"/>
      <c r="BWC45" s="299"/>
      <c r="BWD45" s="299"/>
      <c r="BWE45" s="299"/>
      <c r="BWF45" s="299"/>
      <c r="BWG45" s="299"/>
      <c r="BWH45" s="299"/>
      <c r="BWI45" s="299"/>
      <c r="BWJ45" s="299"/>
      <c r="BWK45" s="299"/>
      <c r="BWL45" s="299"/>
      <c r="BWM45" s="299"/>
      <c r="BWN45" s="299"/>
      <c r="BWO45" s="299"/>
      <c r="BWP45" s="299"/>
      <c r="BWQ45" s="299"/>
      <c r="BWR45" s="299"/>
      <c r="BWS45" s="299"/>
      <c r="BWT45" s="299"/>
      <c r="BWU45" s="299"/>
      <c r="BWV45" s="299"/>
      <c r="BWW45" s="299"/>
      <c r="BWX45" s="299"/>
      <c r="BWY45" s="299"/>
      <c r="BWZ45" s="299"/>
      <c r="BXA45" s="299"/>
      <c r="BXB45" s="299"/>
      <c r="BXC45" s="299"/>
      <c r="BXD45" s="299"/>
      <c r="BXE45" s="299"/>
      <c r="BXF45" s="299"/>
      <c r="BXG45" s="299"/>
      <c r="BXH45" s="299"/>
      <c r="BXI45" s="299"/>
      <c r="BXJ45" s="299"/>
      <c r="BXK45" s="299"/>
      <c r="BXL45" s="299"/>
      <c r="BXM45" s="299"/>
      <c r="BXN45" s="299"/>
      <c r="BXO45" s="299"/>
      <c r="BXP45" s="299"/>
      <c r="BXQ45" s="299"/>
      <c r="BXR45" s="299"/>
      <c r="BXS45" s="299"/>
      <c r="BXT45" s="299"/>
      <c r="BXU45" s="299"/>
      <c r="BXV45" s="299"/>
      <c r="BXW45" s="299"/>
      <c r="BXX45" s="299"/>
      <c r="BXY45" s="299"/>
      <c r="BXZ45" s="299"/>
      <c r="BYA45" s="299"/>
      <c r="BYB45" s="299"/>
      <c r="BYC45" s="299"/>
      <c r="BYD45" s="299"/>
      <c r="BYE45" s="299"/>
      <c r="BYF45" s="299"/>
      <c r="BYG45" s="299"/>
      <c r="BYH45" s="299"/>
      <c r="BYI45" s="299"/>
      <c r="BYJ45" s="299"/>
      <c r="BYK45" s="299"/>
      <c r="BYL45" s="299"/>
      <c r="BYM45" s="299"/>
      <c r="BYN45" s="299"/>
      <c r="BYO45" s="299"/>
      <c r="BYP45" s="299"/>
      <c r="BYQ45" s="299"/>
      <c r="BYR45" s="299"/>
      <c r="BYS45" s="299"/>
      <c r="BYT45" s="299"/>
      <c r="BYU45" s="299"/>
      <c r="BYV45" s="299"/>
      <c r="BYW45" s="299"/>
      <c r="BYX45" s="299"/>
      <c r="BYY45" s="299"/>
      <c r="BYZ45" s="299"/>
      <c r="BZA45" s="299"/>
      <c r="BZB45" s="299"/>
      <c r="BZC45" s="299"/>
      <c r="BZD45" s="299"/>
      <c r="BZE45" s="299"/>
      <c r="BZF45" s="299"/>
      <c r="BZG45" s="299"/>
      <c r="BZH45" s="299"/>
      <c r="BZI45" s="299"/>
      <c r="BZJ45" s="299"/>
      <c r="BZK45" s="299"/>
      <c r="BZL45" s="299"/>
      <c r="BZM45" s="299"/>
      <c r="BZN45" s="299"/>
      <c r="BZO45" s="299"/>
      <c r="BZP45" s="299"/>
      <c r="BZQ45" s="299"/>
      <c r="BZR45" s="299"/>
      <c r="BZS45" s="299"/>
      <c r="BZT45" s="299"/>
      <c r="BZU45" s="299"/>
      <c r="BZV45" s="299"/>
      <c r="BZW45" s="299"/>
      <c r="BZX45" s="299"/>
      <c r="BZY45" s="299"/>
      <c r="BZZ45" s="299"/>
      <c r="CAA45" s="299"/>
      <c r="CAB45" s="299"/>
      <c r="CAC45" s="299"/>
      <c r="CAD45" s="299"/>
      <c r="CAE45" s="299"/>
      <c r="CAF45" s="299"/>
      <c r="CAG45" s="299"/>
      <c r="CAH45" s="299"/>
      <c r="CAI45" s="299"/>
      <c r="CAJ45" s="299"/>
      <c r="CAK45" s="299"/>
      <c r="CAL45" s="299"/>
      <c r="CAM45" s="299"/>
      <c r="CAN45" s="299"/>
      <c r="CAO45" s="299"/>
      <c r="CAP45" s="299"/>
      <c r="CAQ45" s="299"/>
      <c r="CAR45" s="299"/>
      <c r="CAS45" s="299"/>
      <c r="CAT45" s="299"/>
      <c r="CAU45" s="299"/>
      <c r="CAV45" s="299"/>
      <c r="CAW45" s="299"/>
      <c r="CAX45" s="299"/>
      <c r="CAY45" s="299"/>
      <c r="CAZ45" s="299"/>
      <c r="CBA45" s="299"/>
      <c r="CBB45" s="299"/>
      <c r="CBC45" s="299"/>
      <c r="CBD45" s="299"/>
      <c r="CBE45" s="299"/>
      <c r="CBF45" s="299"/>
      <c r="CBG45" s="299"/>
      <c r="CBH45" s="299"/>
      <c r="CBI45" s="299"/>
      <c r="CBJ45" s="299"/>
      <c r="CBK45" s="299"/>
      <c r="CBL45" s="299"/>
      <c r="CBM45" s="299"/>
      <c r="CBN45" s="299"/>
      <c r="CBO45" s="299"/>
      <c r="CBP45" s="299"/>
      <c r="CBQ45" s="299"/>
      <c r="CBR45" s="299"/>
      <c r="CBS45" s="299"/>
      <c r="CBT45" s="299"/>
      <c r="CBU45" s="299"/>
      <c r="CBV45" s="299"/>
      <c r="CBW45" s="299"/>
      <c r="CBX45" s="299"/>
      <c r="CBY45" s="299"/>
      <c r="CBZ45" s="299"/>
      <c r="CCA45" s="299"/>
      <c r="CCB45" s="299"/>
      <c r="CCC45" s="299"/>
      <c r="CCD45" s="299"/>
      <c r="CCE45" s="299"/>
      <c r="CCF45" s="299"/>
      <c r="CCG45" s="299"/>
      <c r="CCH45" s="299"/>
      <c r="CCI45" s="299"/>
      <c r="CCJ45" s="299"/>
      <c r="CCK45" s="299"/>
      <c r="CCL45" s="299"/>
      <c r="CCM45" s="299"/>
      <c r="CCN45" s="299"/>
      <c r="CCO45" s="299"/>
      <c r="CCP45" s="299"/>
      <c r="CCQ45" s="299"/>
      <c r="CCR45" s="299"/>
      <c r="CCS45" s="299"/>
      <c r="CCT45" s="299"/>
      <c r="CCU45" s="299"/>
      <c r="CCV45" s="299"/>
      <c r="CCW45" s="299"/>
      <c r="CCX45" s="299"/>
      <c r="CCY45" s="299"/>
      <c r="CCZ45" s="299"/>
      <c r="CDA45" s="299"/>
      <c r="CDB45" s="299"/>
      <c r="CDC45" s="299"/>
      <c r="CDD45" s="299"/>
      <c r="CDE45" s="299"/>
      <c r="CDF45" s="299"/>
      <c r="CDG45" s="299"/>
      <c r="CDH45" s="299"/>
      <c r="CDI45" s="299"/>
      <c r="CDJ45" s="299"/>
      <c r="CDK45" s="299"/>
      <c r="CDL45" s="299"/>
      <c r="CDM45" s="299"/>
      <c r="CDN45" s="299"/>
      <c r="CDO45" s="299"/>
      <c r="CDP45" s="299"/>
      <c r="CDQ45" s="299"/>
      <c r="CDR45" s="299"/>
      <c r="CDS45" s="299"/>
      <c r="CDT45" s="299"/>
      <c r="CDU45" s="299"/>
      <c r="CDV45" s="299"/>
      <c r="CDW45" s="299"/>
      <c r="CDX45" s="299"/>
      <c r="CDY45" s="299"/>
      <c r="CDZ45" s="299"/>
      <c r="CEA45" s="299"/>
      <c r="CEB45" s="299"/>
      <c r="CEC45" s="299"/>
      <c r="CED45" s="299"/>
      <c r="CEE45" s="299"/>
      <c r="CEF45" s="299"/>
      <c r="CEG45" s="299"/>
      <c r="CEH45" s="299"/>
      <c r="CEI45" s="299"/>
      <c r="CEJ45" s="299"/>
      <c r="CEK45" s="299"/>
      <c r="CEL45" s="299"/>
      <c r="CEM45" s="299"/>
      <c r="CEN45" s="299"/>
      <c r="CEO45" s="299"/>
      <c r="CEP45" s="299"/>
      <c r="CEQ45" s="299"/>
      <c r="CER45" s="299"/>
      <c r="CES45" s="299"/>
      <c r="CET45" s="299"/>
      <c r="CEU45" s="299"/>
      <c r="CEV45" s="299"/>
      <c r="CEW45" s="299"/>
      <c r="CEX45" s="299"/>
      <c r="CEY45" s="299"/>
      <c r="CEZ45" s="299"/>
      <c r="CFA45" s="299"/>
      <c r="CFB45" s="299"/>
      <c r="CFC45" s="299"/>
      <c r="CFD45" s="299"/>
      <c r="CFE45" s="299"/>
      <c r="CFF45" s="299"/>
      <c r="CFG45" s="299"/>
      <c r="CFH45" s="299"/>
      <c r="CFI45" s="299"/>
      <c r="CFJ45" s="299"/>
      <c r="CFK45" s="299"/>
      <c r="CFL45" s="299"/>
      <c r="CFM45" s="299"/>
      <c r="CFN45" s="299"/>
      <c r="CFO45" s="299"/>
      <c r="CFP45" s="299"/>
      <c r="CFQ45" s="299"/>
      <c r="CFR45" s="299"/>
      <c r="CFS45" s="299"/>
      <c r="CFT45" s="299"/>
      <c r="CFU45" s="299"/>
      <c r="CFV45" s="299"/>
      <c r="CFW45" s="299"/>
      <c r="CFX45" s="299"/>
      <c r="CFY45" s="299"/>
      <c r="CFZ45" s="299"/>
      <c r="CGA45" s="299"/>
      <c r="CGB45" s="299"/>
      <c r="CGC45" s="299"/>
      <c r="CGD45" s="299"/>
      <c r="CGE45" s="299"/>
      <c r="CGF45" s="299"/>
      <c r="CGG45" s="299"/>
      <c r="CGH45" s="299"/>
      <c r="CGI45" s="299"/>
      <c r="CGJ45" s="299"/>
      <c r="CGK45" s="299"/>
      <c r="CGL45" s="299"/>
      <c r="CGM45" s="299"/>
      <c r="CGN45" s="299"/>
      <c r="CGO45" s="299"/>
      <c r="CGP45" s="299"/>
      <c r="CGQ45" s="299"/>
      <c r="CGR45" s="299"/>
      <c r="CGS45" s="299"/>
      <c r="CGT45" s="299"/>
      <c r="CGU45" s="299"/>
      <c r="CGV45" s="299"/>
      <c r="CGW45" s="299"/>
      <c r="CGX45" s="299"/>
      <c r="CGY45" s="299"/>
      <c r="CGZ45" s="299"/>
      <c r="CHA45" s="299"/>
      <c r="CHB45" s="299"/>
      <c r="CHC45" s="299"/>
      <c r="CHD45" s="299"/>
      <c r="CHE45" s="299"/>
      <c r="CHF45" s="299"/>
      <c r="CHG45" s="299"/>
      <c r="CHH45" s="299"/>
      <c r="CHI45" s="299"/>
      <c r="CHJ45" s="299"/>
      <c r="CHK45" s="299"/>
      <c r="CHL45" s="299"/>
      <c r="CHM45" s="299"/>
      <c r="CHN45" s="299"/>
      <c r="CHO45" s="299"/>
      <c r="CHP45" s="299"/>
      <c r="CHQ45" s="299"/>
      <c r="CHR45" s="299"/>
      <c r="CHS45" s="299"/>
      <c r="CHT45" s="299"/>
      <c r="CHU45" s="299"/>
      <c r="CHV45" s="299"/>
      <c r="CHW45" s="299"/>
      <c r="CHX45" s="299"/>
      <c r="CHY45" s="299"/>
      <c r="CHZ45" s="299"/>
      <c r="CIA45" s="299"/>
      <c r="CIB45" s="299"/>
      <c r="CIC45" s="299"/>
      <c r="CID45" s="299"/>
      <c r="CIE45" s="299"/>
      <c r="CIF45" s="299"/>
      <c r="CIG45" s="299"/>
      <c r="CIH45" s="299"/>
      <c r="CII45" s="299"/>
      <c r="CIJ45" s="299"/>
      <c r="CIK45" s="299"/>
      <c r="CIL45" s="299"/>
      <c r="CIM45" s="299"/>
      <c r="CIN45" s="299"/>
      <c r="CIO45" s="299"/>
      <c r="CIP45" s="299"/>
      <c r="CIQ45" s="299"/>
      <c r="CIR45" s="299"/>
      <c r="CIS45" s="299"/>
      <c r="CIT45" s="299"/>
      <c r="CIU45" s="299"/>
      <c r="CIV45" s="299"/>
      <c r="CIW45" s="299"/>
      <c r="CIX45" s="299"/>
      <c r="CIY45" s="299"/>
      <c r="CIZ45" s="299"/>
      <c r="CJA45" s="299"/>
      <c r="CJB45" s="299"/>
      <c r="CJC45" s="299"/>
      <c r="CJD45" s="299"/>
      <c r="CJE45" s="299"/>
      <c r="CJF45" s="299"/>
      <c r="CJG45" s="299"/>
      <c r="CJH45" s="299"/>
      <c r="CJI45" s="299"/>
      <c r="CJJ45" s="299"/>
      <c r="CJK45" s="299"/>
      <c r="CJL45" s="299"/>
      <c r="CJM45" s="299"/>
      <c r="CJN45" s="299"/>
      <c r="CJO45" s="299"/>
      <c r="CJP45" s="299"/>
      <c r="CJQ45" s="299"/>
      <c r="CJR45" s="299"/>
      <c r="CJS45" s="299"/>
      <c r="CJT45" s="299"/>
      <c r="CJU45" s="299"/>
      <c r="CJV45" s="299"/>
      <c r="CJW45" s="299"/>
      <c r="CJX45" s="299"/>
      <c r="CJY45" s="299"/>
      <c r="CJZ45" s="299"/>
      <c r="CKA45" s="299"/>
      <c r="CKB45" s="299"/>
      <c r="CKC45" s="299"/>
      <c r="CKD45" s="299"/>
      <c r="CKE45" s="299"/>
      <c r="CKF45" s="299"/>
      <c r="CKG45" s="299"/>
      <c r="CKH45" s="299"/>
      <c r="CKI45" s="299"/>
      <c r="CKJ45" s="299"/>
      <c r="CKK45" s="299"/>
      <c r="CKL45" s="299"/>
      <c r="CKM45" s="299"/>
      <c r="CKN45" s="299"/>
      <c r="CKO45" s="299"/>
      <c r="CKP45" s="299"/>
      <c r="CKQ45" s="299"/>
      <c r="CKR45" s="299"/>
      <c r="CKS45" s="299"/>
      <c r="CKT45" s="299"/>
      <c r="CKU45" s="299"/>
      <c r="CKV45" s="299"/>
      <c r="CKW45" s="299"/>
      <c r="CKX45" s="299"/>
      <c r="CKY45" s="299"/>
      <c r="CKZ45" s="299"/>
      <c r="CLA45" s="299"/>
      <c r="CLB45" s="299"/>
      <c r="CLC45" s="299"/>
      <c r="CLD45" s="299"/>
      <c r="CLE45" s="299"/>
      <c r="CLF45" s="299"/>
      <c r="CLG45" s="299"/>
      <c r="CLH45" s="299"/>
      <c r="CLI45" s="299"/>
      <c r="CLJ45" s="299"/>
      <c r="CLK45" s="299"/>
      <c r="CLL45" s="299"/>
      <c r="CLM45" s="299"/>
      <c r="CLN45" s="299"/>
      <c r="CLO45" s="299"/>
      <c r="CLP45" s="299"/>
      <c r="CLQ45" s="299"/>
      <c r="CLR45" s="299"/>
      <c r="CLS45" s="299"/>
      <c r="CLT45" s="299"/>
      <c r="CLU45" s="299"/>
      <c r="CLV45" s="299"/>
      <c r="CLW45" s="299"/>
      <c r="CLX45" s="299"/>
      <c r="CLY45" s="299"/>
      <c r="CLZ45" s="299"/>
      <c r="CMA45" s="299"/>
      <c r="CMB45" s="299"/>
      <c r="CMC45" s="299"/>
      <c r="CMD45" s="299"/>
      <c r="CME45" s="299"/>
      <c r="CMF45" s="299"/>
      <c r="CMG45" s="299"/>
      <c r="CMH45" s="299"/>
      <c r="CMI45" s="299"/>
      <c r="CMJ45" s="299"/>
      <c r="CMK45" s="299"/>
      <c r="CML45" s="299"/>
      <c r="CMM45" s="299"/>
      <c r="CMN45" s="299"/>
      <c r="CMO45" s="299"/>
      <c r="CMP45" s="299"/>
      <c r="CMQ45" s="299"/>
      <c r="CMR45" s="299"/>
      <c r="CMS45" s="299"/>
      <c r="CMT45" s="299"/>
      <c r="CMU45" s="299"/>
      <c r="CMV45" s="299"/>
      <c r="CMW45" s="299"/>
      <c r="CMX45" s="299"/>
      <c r="CMY45" s="299"/>
      <c r="CMZ45" s="299"/>
      <c r="CNA45" s="299"/>
      <c r="CNB45" s="299"/>
      <c r="CNC45" s="299"/>
      <c r="CND45" s="299"/>
      <c r="CNE45" s="299"/>
      <c r="CNF45" s="299"/>
      <c r="CNG45" s="299"/>
      <c r="CNH45" s="299"/>
      <c r="CNI45" s="299"/>
      <c r="CNJ45" s="299"/>
      <c r="CNK45" s="299"/>
      <c r="CNL45" s="299"/>
      <c r="CNM45" s="299"/>
      <c r="CNN45" s="299"/>
      <c r="CNO45" s="299"/>
      <c r="CNP45" s="299"/>
      <c r="CNQ45" s="299"/>
      <c r="CNR45" s="299"/>
      <c r="CNS45" s="299"/>
      <c r="CNT45" s="299"/>
      <c r="CNU45" s="299"/>
      <c r="CNV45" s="299"/>
      <c r="CNW45" s="299"/>
      <c r="CNX45" s="299"/>
      <c r="CNY45" s="299"/>
      <c r="CNZ45" s="299"/>
      <c r="COA45" s="299"/>
      <c r="COB45" s="299"/>
      <c r="COC45" s="299"/>
      <c r="COD45" s="299"/>
      <c r="COE45" s="299"/>
      <c r="COF45" s="299"/>
      <c r="COG45" s="299"/>
      <c r="COH45" s="299"/>
      <c r="COI45" s="299"/>
      <c r="COJ45" s="299"/>
      <c r="COK45" s="299"/>
      <c r="COL45" s="299"/>
      <c r="COM45" s="299"/>
      <c r="CON45" s="299"/>
      <c r="COO45" s="299"/>
      <c r="COP45" s="299"/>
      <c r="COQ45" s="299"/>
      <c r="COR45" s="299"/>
      <c r="COS45" s="299"/>
      <c r="COT45" s="299"/>
      <c r="COU45" s="299"/>
      <c r="COV45" s="299"/>
      <c r="COW45" s="299"/>
      <c r="COX45" s="299"/>
      <c r="COY45" s="299"/>
      <c r="COZ45" s="299"/>
      <c r="CPA45" s="299"/>
      <c r="CPB45" s="299"/>
      <c r="CPC45" s="299"/>
      <c r="CPD45" s="299"/>
      <c r="CPE45" s="299"/>
      <c r="CPF45" s="299"/>
      <c r="CPG45" s="299"/>
      <c r="CPH45" s="299"/>
      <c r="CPI45" s="299"/>
      <c r="CPJ45" s="299"/>
      <c r="CPK45" s="299"/>
      <c r="CPL45" s="299"/>
      <c r="CPM45" s="299"/>
      <c r="CPN45" s="299"/>
      <c r="CPO45" s="299"/>
      <c r="CPP45" s="299"/>
      <c r="CPQ45" s="299"/>
      <c r="CPR45" s="299"/>
      <c r="CPS45" s="299"/>
      <c r="CPT45" s="299"/>
      <c r="CPU45" s="299"/>
      <c r="CPV45" s="299"/>
      <c r="CPW45" s="299"/>
      <c r="CPX45" s="299"/>
      <c r="CPY45" s="299"/>
      <c r="CPZ45" s="299"/>
      <c r="CQA45" s="299"/>
      <c r="CQB45" s="299"/>
      <c r="CQC45" s="299"/>
      <c r="CQD45" s="299"/>
      <c r="CQE45" s="299"/>
      <c r="CQF45" s="299"/>
      <c r="CQG45" s="299"/>
      <c r="CQH45" s="299"/>
      <c r="CQI45" s="299"/>
      <c r="CQJ45" s="299"/>
      <c r="CQK45" s="299"/>
      <c r="CQL45" s="299"/>
      <c r="CQM45" s="299"/>
      <c r="CQN45" s="299"/>
      <c r="CQO45" s="299"/>
      <c r="CQP45" s="299"/>
      <c r="CQQ45" s="299"/>
      <c r="CQR45" s="299"/>
      <c r="CQS45" s="299"/>
      <c r="CQT45" s="299"/>
      <c r="CQU45" s="299"/>
      <c r="CQV45" s="299"/>
      <c r="CQW45" s="299"/>
      <c r="CQX45" s="299"/>
      <c r="CQY45" s="299"/>
      <c r="CQZ45" s="299"/>
      <c r="CRA45" s="299"/>
      <c r="CRB45" s="299"/>
      <c r="CRC45" s="299"/>
      <c r="CRD45" s="299"/>
      <c r="CRE45" s="299"/>
      <c r="CRF45" s="299"/>
      <c r="CRG45" s="299"/>
      <c r="CRH45" s="299"/>
      <c r="CRI45" s="299"/>
      <c r="CRJ45" s="299"/>
      <c r="CRK45" s="299"/>
      <c r="CRL45" s="299"/>
      <c r="CRM45" s="299"/>
      <c r="CRN45" s="299"/>
      <c r="CRO45" s="299"/>
      <c r="CRP45" s="299"/>
      <c r="CRQ45" s="299"/>
      <c r="CRR45" s="299"/>
      <c r="CRS45" s="299"/>
      <c r="CRT45" s="299"/>
      <c r="CRU45" s="299"/>
      <c r="CRV45" s="299"/>
      <c r="CRW45" s="299"/>
      <c r="CRX45" s="299"/>
      <c r="CRY45" s="299"/>
      <c r="CRZ45" s="299"/>
      <c r="CSA45" s="299"/>
      <c r="CSB45" s="299"/>
      <c r="CSC45" s="299"/>
      <c r="CSD45" s="299"/>
      <c r="CSE45" s="299"/>
      <c r="CSF45" s="299"/>
      <c r="CSG45" s="299"/>
      <c r="CSH45" s="299"/>
      <c r="CSI45" s="299"/>
      <c r="CSJ45" s="299"/>
      <c r="CSK45" s="299"/>
      <c r="CSL45" s="299"/>
      <c r="CSM45" s="299"/>
      <c r="CSN45" s="299"/>
      <c r="CSO45" s="299"/>
      <c r="CSP45" s="299"/>
      <c r="CSQ45" s="299"/>
      <c r="CSR45" s="299"/>
      <c r="CSS45" s="299"/>
      <c r="CST45" s="299"/>
      <c r="CSU45" s="299"/>
      <c r="CSV45" s="299"/>
      <c r="CSW45" s="299"/>
      <c r="CSX45" s="299"/>
      <c r="CSY45" s="299"/>
      <c r="CSZ45" s="299"/>
      <c r="CTA45" s="299"/>
      <c r="CTB45" s="299"/>
      <c r="CTC45" s="299"/>
      <c r="CTD45" s="299"/>
      <c r="CTE45" s="299"/>
      <c r="CTF45" s="299"/>
      <c r="CTG45" s="299"/>
      <c r="CTH45" s="299"/>
      <c r="CTI45" s="299"/>
      <c r="CTJ45" s="299"/>
      <c r="CTK45" s="299"/>
      <c r="CTL45" s="299"/>
      <c r="CTM45" s="299"/>
      <c r="CTN45" s="299"/>
      <c r="CTO45" s="299"/>
      <c r="CTP45" s="299"/>
      <c r="CTQ45" s="299"/>
      <c r="CTR45" s="299"/>
      <c r="CTS45" s="299"/>
      <c r="CTT45" s="299"/>
      <c r="CTU45" s="299"/>
      <c r="CTV45" s="299"/>
      <c r="CTW45" s="299"/>
      <c r="CTX45" s="299"/>
      <c r="CTY45" s="299"/>
      <c r="CTZ45" s="299"/>
      <c r="CUA45" s="299"/>
      <c r="CUB45" s="299"/>
      <c r="CUC45" s="299"/>
      <c r="CUD45" s="299"/>
      <c r="CUE45" s="299"/>
      <c r="CUF45" s="299"/>
      <c r="CUG45" s="299"/>
      <c r="CUH45" s="299"/>
      <c r="CUI45" s="299"/>
      <c r="CUJ45" s="299"/>
      <c r="CUK45" s="299"/>
      <c r="CUL45" s="299"/>
      <c r="CUM45" s="299"/>
      <c r="CUN45" s="299"/>
      <c r="CUO45" s="299"/>
      <c r="CUP45" s="299"/>
      <c r="CUQ45" s="299"/>
      <c r="CUR45" s="299"/>
      <c r="CUS45" s="299"/>
      <c r="CUT45" s="299"/>
      <c r="CUU45" s="299"/>
      <c r="CUV45" s="299"/>
      <c r="CUW45" s="299"/>
      <c r="CUX45" s="299"/>
      <c r="CUY45" s="299"/>
      <c r="CUZ45" s="299"/>
      <c r="CVA45" s="299"/>
      <c r="CVB45" s="299"/>
      <c r="CVC45" s="299"/>
      <c r="CVD45" s="299"/>
      <c r="CVE45" s="299"/>
      <c r="CVF45" s="299"/>
      <c r="CVG45" s="299"/>
      <c r="CVH45" s="299"/>
      <c r="CVI45" s="299"/>
      <c r="CVJ45" s="299"/>
      <c r="CVK45" s="299"/>
      <c r="CVL45" s="299"/>
      <c r="CVM45" s="299"/>
      <c r="CVN45" s="299"/>
      <c r="CVO45" s="299"/>
      <c r="CVP45" s="299"/>
      <c r="CVQ45" s="299"/>
      <c r="CVR45" s="299"/>
      <c r="CVS45" s="299"/>
      <c r="CVT45" s="299"/>
      <c r="CVU45" s="299"/>
      <c r="CVV45" s="299"/>
      <c r="CVW45" s="299"/>
      <c r="CVX45" s="299"/>
      <c r="CVY45" s="299"/>
      <c r="CVZ45" s="299"/>
      <c r="CWA45" s="299"/>
      <c r="CWB45" s="299"/>
      <c r="CWC45" s="299"/>
      <c r="CWD45" s="299"/>
      <c r="CWE45" s="299"/>
      <c r="CWF45" s="299"/>
      <c r="CWG45" s="299"/>
      <c r="CWH45" s="299"/>
      <c r="CWI45" s="299"/>
      <c r="CWJ45" s="299"/>
      <c r="CWK45" s="299"/>
      <c r="CWL45" s="299"/>
      <c r="CWM45" s="299"/>
      <c r="CWN45" s="299"/>
      <c r="CWO45" s="299"/>
      <c r="CWP45" s="299"/>
      <c r="CWQ45" s="299"/>
      <c r="CWR45" s="299"/>
      <c r="CWS45" s="299"/>
      <c r="CWT45" s="299"/>
      <c r="CWU45" s="299"/>
      <c r="CWV45" s="299"/>
      <c r="CWW45" s="299"/>
      <c r="CWX45" s="299"/>
      <c r="CWY45" s="299"/>
      <c r="CWZ45" s="299"/>
      <c r="CXA45" s="299"/>
      <c r="CXB45" s="299"/>
      <c r="CXC45" s="299"/>
      <c r="CXD45" s="299"/>
      <c r="CXE45" s="299"/>
      <c r="CXF45" s="299"/>
      <c r="CXG45" s="299"/>
      <c r="CXH45" s="299"/>
      <c r="CXI45" s="299"/>
      <c r="CXJ45" s="299"/>
      <c r="CXK45" s="299"/>
      <c r="CXL45" s="299"/>
      <c r="CXM45" s="299"/>
      <c r="CXN45" s="299"/>
      <c r="CXO45" s="299"/>
      <c r="CXP45" s="299"/>
      <c r="CXQ45" s="299"/>
      <c r="CXR45" s="299"/>
      <c r="CXS45" s="299"/>
      <c r="CXT45" s="299"/>
      <c r="CXU45" s="299"/>
      <c r="CXV45" s="299"/>
      <c r="CXW45" s="299"/>
      <c r="CXX45" s="299"/>
      <c r="CXY45" s="299"/>
      <c r="CXZ45" s="299"/>
      <c r="CYA45" s="299"/>
      <c r="CYB45" s="299"/>
      <c r="CYC45" s="299"/>
      <c r="CYD45" s="299"/>
      <c r="CYE45" s="299"/>
      <c r="CYF45" s="299"/>
      <c r="CYG45" s="299"/>
      <c r="CYH45" s="299"/>
      <c r="CYI45" s="299"/>
      <c r="CYJ45" s="299"/>
      <c r="CYK45" s="299"/>
      <c r="CYL45" s="299"/>
      <c r="CYM45" s="299"/>
      <c r="CYN45" s="299"/>
      <c r="CYO45" s="299"/>
      <c r="CYP45" s="299"/>
      <c r="CYQ45" s="299"/>
      <c r="CYR45" s="299"/>
      <c r="CYS45" s="299"/>
      <c r="CYT45" s="299"/>
      <c r="CYU45" s="299"/>
      <c r="CYV45" s="299"/>
      <c r="CYW45" s="299"/>
      <c r="CYX45" s="299"/>
      <c r="CYY45" s="299"/>
      <c r="CYZ45" s="299"/>
      <c r="CZA45" s="299"/>
      <c r="CZB45" s="299"/>
      <c r="CZC45" s="299"/>
      <c r="CZD45" s="299"/>
      <c r="CZE45" s="299"/>
      <c r="CZF45" s="299"/>
      <c r="CZG45" s="299"/>
      <c r="CZH45" s="299"/>
      <c r="CZI45" s="299"/>
      <c r="CZJ45" s="299"/>
      <c r="CZK45" s="299"/>
      <c r="CZL45" s="299"/>
      <c r="CZM45" s="299"/>
      <c r="CZN45" s="299"/>
      <c r="CZO45" s="299"/>
      <c r="CZP45" s="299"/>
      <c r="CZQ45" s="299"/>
      <c r="CZR45" s="299"/>
      <c r="CZS45" s="299"/>
      <c r="CZT45" s="299"/>
      <c r="CZU45" s="299"/>
      <c r="CZV45" s="299"/>
      <c r="CZW45" s="299"/>
      <c r="CZX45" s="299"/>
      <c r="CZY45" s="299"/>
      <c r="CZZ45" s="299"/>
      <c r="DAA45" s="299"/>
      <c r="DAB45" s="299"/>
      <c r="DAC45" s="299"/>
      <c r="DAD45" s="299"/>
      <c r="DAE45" s="299"/>
      <c r="DAF45" s="299"/>
      <c r="DAG45" s="299"/>
      <c r="DAH45" s="299"/>
      <c r="DAI45" s="299"/>
      <c r="DAJ45" s="299"/>
      <c r="DAK45" s="299"/>
      <c r="DAL45" s="299"/>
      <c r="DAM45" s="299"/>
      <c r="DAN45" s="299"/>
      <c r="DAO45" s="299"/>
      <c r="DAP45" s="299"/>
      <c r="DAQ45" s="299"/>
      <c r="DAR45" s="299"/>
      <c r="DAS45" s="299"/>
      <c r="DAT45" s="299"/>
      <c r="DAU45" s="299"/>
      <c r="DAV45" s="299"/>
      <c r="DAW45" s="299"/>
      <c r="DAX45" s="299"/>
      <c r="DAY45" s="299"/>
      <c r="DAZ45" s="299"/>
      <c r="DBA45" s="299"/>
      <c r="DBB45" s="299"/>
      <c r="DBC45" s="299"/>
      <c r="DBD45" s="299"/>
      <c r="DBE45" s="299"/>
      <c r="DBF45" s="299"/>
      <c r="DBG45" s="299"/>
      <c r="DBH45" s="299"/>
      <c r="DBI45" s="299"/>
      <c r="DBJ45" s="299"/>
      <c r="DBK45" s="299"/>
      <c r="DBL45" s="299"/>
      <c r="DBM45" s="299"/>
      <c r="DBN45" s="299"/>
      <c r="DBO45" s="299"/>
      <c r="DBP45" s="299"/>
      <c r="DBQ45" s="299"/>
      <c r="DBR45" s="299"/>
      <c r="DBS45" s="299"/>
      <c r="DBT45" s="299"/>
      <c r="DBU45" s="299"/>
      <c r="DBV45" s="299"/>
      <c r="DBW45" s="299"/>
      <c r="DBX45" s="299"/>
      <c r="DBY45" s="299"/>
      <c r="DBZ45" s="299"/>
      <c r="DCA45" s="299"/>
      <c r="DCB45" s="299"/>
      <c r="DCC45" s="299"/>
      <c r="DCD45" s="299"/>
      <c r="DCE45" s="299"/>
      <c r="DCF45" s="299"/>
      <c r="DCG45" s="299"/>
      <c r="DCH45" s="299"/>
      <c r="DCI45" s="299"/>
      <c r="DCJ45" s="299"/>
      <c r="DCK45" s="299"/>
      <c r="DCL45" s="299"/>
      <c r="DCM45" s="299"/>
      <c r="DCN45" s="299"/>
      <c r="DCO45" s="299"/>
      <c r="DCP45" s="299"/>
      <c r="DCQ45" s="299"/>
      <c r="DCR45" s="299"/>
      <c r="DCS45" s="299"/>
      <c r="DCT45" s="299"/>
      <c r="DCU45" s="299"/>
      <c r="DCV45" s="299"/>
      <c r="DCW45" s="299"/>
      <c r="DCX45" s="299"/>
      <c r="DCY45" s="299"/>
      <c r="DCZ45" s="299"/>
      <c r="DDA45" s="299"/>
      <c r="DDB45" s="299"/>
      <c r="DDC45" s="299"/>
      <c r="DDD45" s="299"/>
      <c r="DDE45" s="299"/>
      <c r="DDF45" s="299"/>
      <c r="DDG45" s="299"/>
      <c r="DDH45" s="299"/>
      <c r="DDI45" s="299"/>
      <c r="DDJ45" s="299"/>
      <c r="DDK45" s="299"/>
      <c r="DDL45" s="299"/>
      <c r="DDM45" s="299"/>
      <c r="DDN45" s="299"/>
      <c r="DDO45" s="299"/>
      <c r="DDP45" s="299"/>
      <c r="DDQ45" s="299"/>
      <c r="DDR45" s="299"/>
      <c r="DDS45" s="299"/>
      <c r="DDT45" s="299"/>
      <c r="DDU45" s="299"/>
      <c r="DDV45" s="299"/>
      <c r="DDW45" s="299"/>
      <c r="DDX45" s="299"/>
      <c r="DDY45" s="299"/>
      <c r="DDZ45" s="299"/>
      <c r="DEA45" s="299"/>
      <c r="DEB45" s="299"/>
      <c r="DEC45" s="299"/>
      <c r="DED45" s="299"/>
      <c r="DEE45" s="299"/>
      <c r="DEF45" s="299"/>
      <c r="DEG45" s="299"/>
      <c r="DEH45" s="299"/>
      <c r="DEI45" s="299"/>
      <c r="DEJ45" s="299"/>
      <c r="DEK45" s="299"/>
      <c r="DEL45" s="299"/>
      <c r="DEM45" s="299"/>
      <c r="DEN45" s="299"/>
      <c r="DEO45" s="299"/>
      <c r="DEP45" s="299"/>
      <c r="DEQ45" s="299"/>
      <c r="DER45" s="299"/>
      <c r="DES45" s="299"/>
      <c r="DET45" s="299"/>
      <c r="DEU45" s="299"/>
      <c r="DEV45" s="299"/>
      <c r="DEW45" s="299"/>
      <c r="DEX45" s="299"/>
      <c r="DEY45" s="299"/>
      <c r="DEZ45" s="299"/>
      <c r="DFA45" s="299"/>
      <c r="DFB45" s="299"/>
      <c r="DFC45" s="299"/>
      <c r="DFD45" s="299"/>
      <c r="DFE45" s="299"/>
      <c r="DFF45" s="299"/>
      <c r="DFG45" s="299"/>
      <c r="DFH45" s="299"/>
      <c r="DFI45" s="299"/>
      <c r="DFJ45" s="299"/>
      <c r="DFK45" s="299"/>
      <c r="DFL45" s="299"/>
      <c r="DFM45" s="299"/>
      <c r="DFN45" s="299"/>
      <c r="DFO45" s="299"/>
      <c r="DFP45" s="299"/>
      <c r="DFQ45" s="299"/>
      <c r="DFR45" s="299"/>
      <c r="DFS45" s="299"/>
      <c r="DFT45" s="299"/>
      <c r="DFU45" s="299"/>
      <c r="DFV45" s="299"/>
      <c r="DFW45" s="299"/>
      <c r="DFX45" s="299"/>
      <c r="DFY45" s="299"/>
      <c r="DFZ45" s="299"/>
      <c r="DGA45" s="299"/>
      <c r="DGB45" s="299"/>
      <c r="DGC45" s="299"/>
      <c r="DGD45" s="299"/>
      <c r="DGE45" s="299"/>
      <c r="DGF45" s="299"/>
      <c r="DGG45" s="299"/>
      <c r="DGH45" s="299"/>
      <c r="DGI45" s="299"/>
      <c r="DGJ45" s="299"/>
      <c r="DGK45" s="299"/>
      <c r="DGL45" s="299"/>
      <c r="DGM45" s="299"/>
      <c r="DGN45" s="299"/>
      <c r="DGO45" s="299"/>
      <c r="DGP45" s="299"/>
      <c r="DGQ45" s="299"/>
      <c r="DGR45" s="299"/>
      <c r="DGS45" s="299"/>
      <c r="DGT45" s="299"/>
      <c r="DGU45" s="299"/>
      <c r="DGV45" s="299"/>
      <c r="DGW45" s="299"/>
      <c r="DGX45" s="299"/>
      <c r="DGY45" s="299"/>
      <c r="DGZ45" s="299"/>
      <c r="DHA45" s="299"/>
      <c r="DHB45" s="299"/>
      <c r="DHC45" s="299"/>
      <c r="DHD45" s="299"/>
      <c r="DHE45" s="299"/>
      <c r="DHF45" s="299"/>
      <c r="DHG45" s="299"/>
      <c r="DHH45" s="299"/>
      <c r="DHI45" s="299"/>
      <c r="DHJ45" s="299"/>
      <c r="DHK45" s="299"/>
      <c r="DHL45" s="299"/>
      <c r="DHM45" s="299"/>
      <c r="DHN45" s="299"/>
      <c r="DHO45" s="299"/>
      <c r="DHP45" s="299"/>
      <c r="DHQ45" s="299"/>
      <c r="DHR45" s="299"/>
      <c r="DHS45" s="299"/>
      <c r="DHT45" s="299"/>
      <c r="DHU45" s="299"/>
      <c r="DHV45" s="299"/>
      <c r="DHW45" s="299"/>
      <c r="DHX45" s="299"/>
      <c r="DHY45" s="299"/>
      <c r="DHZ45" s="299"/>
      <c r="DIA45" s="299"/>
      <c r="DIB45" s="299"/>
      <c r="DIC45" s="299"/>
      <c r="DID45" s="299"/>
      <c r="DIE45" s="299"/>
      <c r="DIF45" s="299"/>
      <c r="DIG45" s="299"/>
      <c r="DIH45" s="299"/>
      <c r="DII45" s="299"/>
      <c r="DIJ45" s="299"/>
      <c r="DIK45" s="299"/>
      <c r="DIL45" s="299"/>
      <c r="DIM45" s="299"/>
      <c r="DIN45" s="299"/>
      <c r="DIO45" s="299"/>
      <c r="DIP45" s="299"/>
      <c r="DIQ45" s="299"/>
      <c r="DIR45" s="299"/>
      <c r="DIS45" s="299"/>
      <c r="DIT45" s="299"/>
      <c r="DIU45" s="299"/>
      <c r="DIV45" s="299"/>
      <c r="DIW45" s="299"/>
      <c r="DIX45" s="299"/>
      <c r="DIY45" s="299"/>
      <c r="DIZ45" s="299"/>
      <c r="DJA45" s="299"/>
      <c r="DJB45" s="299"/>
      <c r="DJC45" s="299"/>
      <c r="DJD45" s="299"/>
      <c r="DJE45" s="299"/>
      <c r="DJF45" s="299"/>
      <c r="DJG45" s="299"/>
      <c r="DJH45" s="299"/>
      <c r="DJI45" s="299"/>
      <c r="DJJ45" s="299"/>
      <c r="DJK45" s="299"/>
      <c r="DJL45" s="299"/>
      <c r="DJM45" s="299"/>
      <c r="DJN45" s="299"/>
      <c r="DJO45" s="299"/>
      <c r="DJP45" s="299"/>
      <c r="DJQ45" s="299"/>
      <c r="DJR45" s="299"/>
      <c r="DJS45" s="299"/>
      <c r="DJT45" s="299"/>
      <c r="DJU45" s="299"/>
      <c r="DJV45" s="299"/>
      <c r="DJW45" s="299"/>
      <c r="DJX45" s="299"/>
      <c r="DJY45" s="299"/>
      <c r="DJZ45" s="299"/>
      <c r="DKA45" s="299"/>
      <c r="DKB45" s="299"/>
      <c r="DKC45" s="299"/>
      <c r="DKD45" s="299"/>
      <c r="DKE45" s="299"/>
      <c r="DKF45" s="299"/>
      <c r="DKG45" s="299"/>
      <c r="DKH45" s="299"/>
      <c r="DKI45" s="299"/>
      <c r="DKJ45" s="299"/>
      <c r="DKK45" s="299"/>
      <c r="DKL45" s="299"/>
      <c r="DKM45" s="299"/>
      <c r="DKN45" s="299"/>
      <c r="DKO45" s="299"/>
      <c r="DKP45" s="299"/>
      <c r="DKQ45" s="299"/>
      <c r="DKR45" s="299"/>
      <c r="DKS45" s="299"/>
      <c r="DKT45" s="299"/>
      <c r="DKU45" s="299"/>
      <c r="DKV45" s="299"/>
      <c r="DKW45" s="299"/>
      <c r="DKX45" s="299"/>
      <c r="DKY45" s="299"/>
      <c r="DKZ45" s="299"/>
      <c r="DLA45" s="299"/>
      <c r="DLB45" s="299"/>
      <c r="DLC45" s="299"/>
      <c r="DLD45" s="299"/>
      <c r="DLE45" s="299"/>
      <c r="DLF45" s="299"/>
      <c r="DLG45" s="299"/>
      <c r="DLH45" s="299"/>
      <c r="DLI45" s="299"/>
      <c r="DLJ45" s="299"/>
      <c r="DLK45" s="299"/>
      <c r="DLL45" s="299"/>
      <c r="DLM45" s="299"/>
      <c r="DLN45" s="299"/>
      <c r="DLO45" s="299"/>
      <c r="DLP45" s="299"/>
      <c r="DLQ45" s="299"/>
      <c r="DLR45" s="299"/>
      <c r="DLS45" s="299"/>
      <c r="DLT45" s="299"/>
      <c r="DLU45" s="299"/>
      <c r="DLV45" s="299"/>
      <c r="DLW45" s="299"/>
      <c r="DLX45" s="299"/>
      <c r="DLY45" s="299"/>
      <c r="DLZ45" s="299"/>
      <c r="DMA45" s="299"/>
      <c r="DMB45" s="299"/>
      <c r="DMC45" s="299"/>
      <c r="DMD45" s="299"/>
      <c r="DME45" s="299"/>
      <c r="DMF45" s="299"/>
      <c r="DMG45" s="299"/>
      <c r="DMH45" s="299"/>
      <c r="DMI45" s="299"/>
      <c r="DMJ45" s="299"/>
      <c r="DMK45" s="299"/>
      <c r="DML45" s="299"/>
      <c r="DMM45" s="299"/>
      <c r="DMN45" s="299"/>
      <c r="DMO45" s="299"/>
      <c r="DMP45" s="299"/>
      <c r="DMQ45" s="299"/>
      <c r="DMR45" s="299"/>
      <c r="DMS45" s="299"/>
      <c r="DMT45" s="299"/>
      <c r="DMU45" s="299"/>
      <c r="DMV45" s="299"/>
      <c r="DMW45" s="299"/>
      <c r="DMX45" s="299"/>
      <c r="DMY45" s="299"/>
      <c r="DMZ45" s="299"/>
      <c r="DNA45" s="299"/>
      <c r="DNB45" s="299"/>
      <c r="DNC45" s="299"/>
      <c r="DND45" s="299"/>
      <c r="DNE45" s="299"/>
      <c r="DNF45" s="299"/>
      <c r="DNG45" s="299"/>
      <c r="DNH45" s="299"/>
      <c r="DNI45" s="299"/>
      <c r="DNJ45" s="299"/>
      <c r="DNK45" s="299"/>
      <c r="DNL45" s="299"/>
      <c r="DNM45" s="299"/>
      <c r="DNN45" s="299"/>
      <c r="DNO45" s="299"/>
      <c r="DNP45" s="299"/>
      <c r="DNQ45" s="299"/>
      <c r="DNR45" s="299"/>
      <c r="DNS45" s="299"/>
      <c r="DNT45" s="299"/>
      <c r="DNU45" s="299"/>
      <c r="DNV45" s="299"/>
      <c r="DNW45" s="299"/>
      <c r="DNX45" s="299"/>
      <c r="DNY45" s="299"/>
      <c r="DNZ45" s="299"/>
      <c r="DOA45" s="299"/>
      <c r="DOB45" s="299"/>
      <c r="DOC45" s="299"/>
      <c r="DOD45" s="299"/>
      <c r="DOE45" s="299"/>
      <c r="DOF45" s="299"/>
      <c r="DOG45" s="299"/>
      <c r="DOH45" s="299"/>
      <c r="DOI45" s="299"/>
      <c r="DOJ45" s="299"/>
      <c r="DOK45" s="299"/>
      <c r="DOL45" s="299"/>
      <c r="DOM45" s="299"/>
      <c r="DON45" s="299"/>
      <c r="DOO45" s="299"/>
      <c r="DOP45" s="299"/>
      <c r="DOQ45" s="299"/>
      <c r="DOR45" s="299"/>
      <c r="DOS45" s="299"/>
      <c r="DOT45" s="299"/>
      <c r="DOU45" s="299"/>
      <c r="DOV45" s="299"/>
      <c r="DOW45" s="299"/>
      <c r="DOX45" s="299"/>
      <c r="DOY45" s="299"/>
      <c r="DOZ45" s="299"/>
      <c r="DPA45" s="299"/>
      <c r="DPB45" s="299"/>
      <c r="DPC45" s="299"/>
      <c r="DPD45" s="299"/>
      <c r="DPE45" s="299"/>
      <c r="DPF45" s="299"/>
      <c r="DPG45" s="299"/>
      <c r="DPH45" s="299"/>
      <c r="DPI45" s="299"/>
      <c r="DPJ45" s="299"/>
      <c r="DPK45" s="299"/>
      <c r="DPL45" s="299"/>
      <c r="DPM45" s="299"/>
      <c r="DPN45" s="299"/>
      <c r="DPO45" s="299"/>
      <c r="DPP45" s="299"/>
      <c r="DPQ45" s="299"/>
      <c r="DPR45" s="299"/>
      <c r="DPS45" s="299"/>
      <c r="DPT45" s="299"/>
      <c r="DPU45" s="299"/>
      <c r="DPV45" s="299"/>
      <c r="DPW45" s="299"/>
      <c r="DPX45" s="299"/>
      <c r="DPY45" s="299"/>
      <c r="DPZ45" s="299"/>
      <c r="DQA45" s="299"/>
      <c r="DQB45" s="299"/>
      <c r="DQC45" s="299"/>
      <c r="DQD45" s="299"/>
      <c r="DQE45" s="299"/>
      <c r="DQF45" s="299"/>
      <c r="DQG45" s="299"/>
      <c r="DQH45" s="299"/>
      <c r="DQI45" s="299"/>
      <c r="DQJ45" s="299"/>
      <c r="DQK45" s="299"/>
      <c r="DQL45" s="299"/>
      <c r="DQM45" s="299"/>
      <c r="DQN45" s="299"/>
      <c r="DQO45" s="299"/>
      <c r="DQP45" s="299"/>
      <c r="DQQ45" s="299"/>
      <c r="DQR45" s="299"/>
      <c r="DQS45" s="299"/>
      <c r="DQT45" s="299"/>
      <c r="DQU45" s="299"/>
      <c r="DQV45" s="299"/>
      <c r="DQW45" s="299"/>
      <c r="DQX45" s="299"/>
      <c r="DQY45" s="299"/>
      <c r="DQZ45" s="299"/>
      <c r="DRA45" s="299"/>
      <c r="DRB45" s="299"/>
      <c r="DRC45" s="299"/>
      <c r="DRD45" s="299"/>
      <c r="DRE45" s="299"/>
      <c r="DRF45" s="299"/>
      <c r="DRG45" s="299"/>
      <c r="DRH45" s="299"/>
      <c r="DRI45" s="299"/>
      <c r="DRJ45" s="299"/>
      <c r="DRK45" s="299"/>
      <c r="DRL45" s="299"/>
      <c r="DRM45" s="299"/>
      <c r="DRN45" s="299"/>
      <c r="DRO45" s="299"/>
      <c r="DRP45" s="299"/>
      <c r="DRQ45" s="299"/>
      <c r="DRR45" s="299"/>
      <c r="DRS45" s="299"/>
      <c r="DRT45" s="299"/>
      <c r="DRU45" s="299"/>
      <c r="DRV45" s="299"/>
      <c r="DRW45" s="299"/>
      <c r="DRX45" s="299"/>
      <c r="DRY45" s="299"/>
      <c r="DRZ45" s="299"/>
      <c r="DSA45" s="299"/>
      <c r="DSB45" s="299"/>
      <c r="DSC45" s="299"/>
      <c r="DSD45" s="299"/>
      <c r="DSE45" s="299"/>
      <c r="DSF45" s="299"/>
      <c r="DSG45" s="299"/>
      <c r="DSH45" s="299"/>
      <c r="DSI45" s="299"/>
      <c r="DSJ45" s="299"/>
      <c r="DSK45" s="299"/>
      <c r="DSL45" s="299"/>
      <c r="DSM45" s="299"/>
      <c r="DSN45" s="299"/>
      <c r="DSO45" s="299"/>
      <c r="DSP45" s="299"/>
      <c r="DSQ45" s="299"/>
      <c r="DSR45" s="299"/>
      <c r="DSS45" s="299"/>
      <c r="DST45" s="299"/>
      <c r="DSU45" s="299"/>
      <c r="DSV45" s="299"/>
      <c r="DSW45" s="299"/>
      <c r="DSX45" s="299"/>
      <c r="DSY45" s="299"/>
      <c r="DSZ45" s="299"/>
      <c r="DTA45" s="299"/>
      <c r="DTB45" s="299"/>
      <c r="DTC45" s="299"/>
      <c r="DTD45" s="299"/>
      <c r="DTE45" s="299"/>
      <c r="DTF45" s="299"/>
      <c r="DTG45" s="299"/>
      <c r="DTH45" s="299"/>
      <c r="DTI45" s="299"/>
      <c r="DTJ45" s="299"/>
      <c r="DTK45" s="299"/>
      <c r="DTL45" s="299"/>
      <c r="DTM45" s="299"/>
      <c r="DTN45" s="299"/>
      <c r="DTO45" s="299"/>
      <c r="DTP45" s="299"/>
      <c r="DTQ45" s="299"/>
      <c r="DTR45" s="299"/>
      <c r="DTS45" s="299"/>
      <c r="DTT45" s="299"/>
      <c r="DTU45" s="299"/>
      <c r="DTV45" s="299"/>
      <c r="DTW45" s="299"/>
      <c r="DTX45" s="299"/>
      <c r="DTY45" s="299"/>
      <c r="DTZ45" s="299"/>
      <c r="DUA45" s="299"/>
      <c r="DUB45" s="299"/>
      <c r="DUC45" s="299"/>
      <c r="DUD45" s="299"/>
      <c r="DUE45" s="299"/>
      <c r="DUF45" s="299"/>
      <c r="DUG45" s="299"/>
      <c r="DUH45" s="299"/>
      <c r="DUI45" s="299"/>
      <c r="DUJ45" s="299"/>
      <c r="DUK45" s="299"/>
      <c r="DUL45" s="299"/>
      <c r="DUM45" s="299"/>
      <c r="DUN45" s="299"/>
      <c r="DUO45" s="299"/>
      <c r="DUP45" s="299"/>
      <c r="DUQ45" s="299"/>
      <c r="DUR45" s="299"/>
      <c r="DUS45" s="299"/>
      <c r="DUT45" s="299"/>
      <c r="DUU45" s="299"/>
      <c r="DUV45" s="299"/>
      <c r="DUW45" s="299"/>
      <c r="DUX45" s="299"/>
      <c r="DUY45" s="299"/>
      <c r="DUZ45" s="299"/>
      <c r="DVA45" s="299"/>
      <c r="DVB45" s="299"/>
      <c r="DVC45" s="299"/>
      <c r="DVD45" s="299"/>
      <c r="DVE45" s="299"/>
      <c r="DVF45" s="299"/>
      <c r="DVG45" s="299"/>
      <c r="DVH45" s="299"/>
      <c r="DVI45" s="299"/>
      <c r="DVJ45" s="299"/>
      <c r="DVK45" s="299"/>
      <c r="DVL45" s="299"/>
      <c r="DVM45" s="299"/>
      <c r="DVN45" s="299"/>
      <c r="DVO45" s="299"/>
      <c r="DVP45" s="299"/>
      <c r="DVQ45" s="299"/>
      <c r="DVR45" s="299"/>
      <c r="DVS45" s="299"/>
      <c r="DVT45" s="299"/>
      <c r="DVU45" s="299"/>
      <c r="DVV45" s="299"/>
      <c r="DVW45" s="299"/>
      <c r="DVX45" s="299"/>
      <c r="DVY45" s="299"/>
      <c r="DVZ45" s="299"/>
      <c r="DWA45" s="299"/>
      <c r="DWB45" s="299"/>
      <c r="DWC45" s="299"/>
      <c r="DWD45" s="299"/>
      <c r="DWE45" s="299"/>
      <c r="DWF45" s="299"/>
      <c r="DWG45" s="299"/>
      <c r="DWH45" s="299"/>
      <c r="DWI45" s="299"/>
      <c r="DWJ45" s="299"/>
      <c r="DWK45" s="299"/>
      <c r="DWL45" s="299"/>
      <c r="DWM45" s="299"/>
      <c r="DWN45" s="299"/>
      <c r="DWO45" s="299"/>
      <c r="DWP45" s="299"/>
      <c r="DWQ45" s="299"/>
      <c r="DWR45" s="299"/>
      <c r="DWS45" s="299"/>
      <c r="DWT45" s="299"/>
      <c r="DWU45" s="299"/>
      <c r="DWV45" s="299"/>
      <c r="DWW45" s="299"/>
      <c r="DWX45" s="299"/>
      <c r="DWY45" s="299"/>
      <c r="DWZ45" s="299"/>
      <c r="DXA45" s="299"/>
      <c r="DXB45" s="299"/>
      <c r="DXC45" s="299"/>
      <c r="DXD45" s="299"/>
      <c r="DXE45" s="299"/>
      <c r="DXF45" s="299"/>
      <c r="DXG45" s="299"/>
      <c r="DXH45" s="299"/>
      <c r="DXI45" s="299"/>
      <c r="DXJ45" s="299"/>
      <c r="DXK45" s="299"/>
      <c r="DXL45" s="299"/>
      <c r="DXM45" s="299"/>
      <c r="DXN45" s="299"/>
      <c r="DXO45" s="299"/>
      <c r="DXP45" s="299"/>
      <c r="DXQ45" s="299"/>
      <c r="DXR45" s="299"/>
      <c r="DXS45" s="299"/>
      <c r="DXT45" s="299"/>
      <c r="DXU45" s="299"/>
      <c r="DXV45" s="299"/>
      <c r="DXW45" s="299"/>
      <c r="DXX45" s="299"/>
      <c r="DXY45" s="299"/>
      <c r="DXZ45" s="299"/>
      <c r="DYA45" s="299"/>
      <c r="DYB45" s="299"/>
      <c r="DYC45" s="299"/>
      <c r="DYD45" s="299"/>
      <c r="DYE45" s="299"/>
      <c r="DYF45" s="299"/>
      <c r="DYG45" s="299"/>
      <c r="DYH45" s="299"/>
      <c r="DYI45" s="299"/>
      <c r="DYJ45" s="299"/>
      <c r="DYK45" s="299"/>
      <c r="DYL45" s="299"/>
      <c r="DYM45" s="299"/>
      <c r="DYN45" s="299"/>
      <c r="DYO45" s="299"/>
      <c r="DYP45" s="299"/>
      <c r="DYQ45" s="299"/>
      <c r="DYR45" s="299"/>
      <c r="DYS45" s="299"/>
      <c r="DYT45" s="299"/>
      <c r="DYU45" s="299"/>
      <c r="DYV45" s="299"/>
      <c r="DYW45" s="299"/>
      <c r="DYX45" s="299"/>
      <c r="DYY45" s="299"/>
      <c r="DYZ45" s="299"/>
      <c r="DZA45" s="299"/>
      <c r="DZB45" s="299"/>
      <c r="DZC45" s="299"/>
      <c r="DZD45" s="299"/>
      <c r="DZE45" s="299"/>
      <c r="DZF45" s="299"/>
      <c r="DZG45" s="299"/>
      <c r="DZH45" s="299"/>
      <c r="DZI45" s="299"/>
      <c r="DZJ45" s="299"/>
      <c r="DZK45" s="299"/>
      <c r="DZL45" s="299"/>
      <c r="DZM45" s="299"/>
      <c r="DZN45" s="299"/>
      <c r="DZO45" s="299"/>
      <c r="DZP45" s="299"/>
      <c r="DZQ45" s="299"/>
      <c r="DZR45" s="299"/>
      <c r="DZS45" s="299"/>
      <c r="DZT45" s="299"/>
      <c r="DZU45" s="299"/>
      <c r="DZV45" s="299"/>
      <c r="DZW45" s="299"/>
      <c r="DZX45" s="299"/>
      <c r="DZY45" s="299"/>
      <c r="DZZ45" s="299"/>
      <c r="EAA45" s="299"/>
      <c r="EAB45" s="299"/>
      <c r="EAC45" s="299"/>
      <c r="EAD45" s="299"/>
      <c r="EAE45" s="299"/>
      <c r="EAF45" s="299"/>
      <c r="EAG45" s="299"/>
      <c r="EAH45" s="299"/>
      <c r="EAI45" s="299"/>
      <c r="EAJ45" s="299"/>
      <c r="EAK45" s="299"/>
      <c r="EAL45" s="299"/>
      <c r="EAM45" s="299"/>
      <c r="EAN45" s="299"/>
      <c r="EAO45" s="299"/>
      <c r="EAP45" s="299"/>
      <c r="EAQ45" s="299"/>
      <c r="EAR45" s="299"/>
      <c r="EAS45" s="299"/>
      <c r="EAT45" s="299"/>
      <c r="EAU45" s="299"/>
      <c r="EAV45" s="299"/>
      <c r="EAW45" s="299"/>
      <c r="EAX45" s="299"/>
      <c r="EAY45" s="299"/>
      <c r="EAZ45" s="299"/>
      <c r="EBA45" s="299"/>
      <c r="EBB45" s="299"/>
      <c r="EBC45" s="299"/>
      <c r="EBD45" s="299"/>
      <c r="EBE45" s="299"/>
      <c r="EBF45" s="299"/>
      <c r="EBG45" s="299"/>
      <c r="EBH45" s="299"/>
      <c r="EBI45" s="299"/>
      <c r="EBJ45" s="299"/>
      <c r="EBK45" s="299"/>
      <c r="EBL45" s="299"/>
      <c r="EBM45" s="299"/>
      <c r="EBN45" s="299"/>
      <c r="EBO45" s="299"/>
      <c r="EBP45" s="299"/>
      <c r="EBQ45" s="299"/>
      <c r="EBR45" s="299"/>
      <c r="EBS45" s="299"/>
      <c r="EBT45" s="299"/>
      <c r="EBU45" s="299"/>
      <c r="EBV45" s="299"/>
      <c r="EBW45" s="299"/>
      <c r="EBX45" s="299"/>
      <c r="EBY45" s="299"/>
      <c r="EBZ45" s="299"/>
      <c r="ECA45" s="299"/>
      <c r="ECB45" s="299"/>
      <c r="ECC45" s="299"/>
      <c r="ECD45" s="299"/>
      <c r="ECE45" s="299"/>
      <c r="ECF45" s="299"/>
      <c r="ECG45" s="299"/>
      <c r="ECH45" s="299"/>
      <c r="ECI45" s="299"/>
      <c r="ECJ45" s="299"/>
      <c r="ECK45" s="299"/>
      <c r="ECL45" s="299"/>
      <c r="ECM45" s="299"/>
      <c r="ECN45" s="299"/>
      <c r="ECO45" s="299"/>
      <c r="ECP45" s="299"/>
      <c r="ECQ45" s="299"/>
      <c r="ECR45" s="299"/>
      <c r="ECS45" s="299"/>
      <c r="ECT45" s="299"/>
      <c r="ECU45" s="299"/>
      <c r="ECV45" s="299"/>
      <c r="ECW45" s="299"/>
      <c r="ECX45" s="299"/>
      <c r="ECY45" s="299"/>
      <c r="ECZ45" s="299"/>
      <c r="EDA45" s="299"/>
      <c r="EDB45" s="299"/>
      <c r="EDC45" s="299"/>
      <c r="EDD45" s="299"/>
      <c r="EDE45" s="299"/>
      <c r="EDF45" s="299"/>
      <c r="EDG45" s="299"/>
      <c r="EDH45" s="299"/>
      <c r="EDI45" s="299"/>
      <c r="EDJ45" s="299"/>
      <c r="EDK45" s="299"/>
      <c r="EDL45" s="299"/>
      <c r="EDM45" s="299"/>
      <c r="EDN45" s="299"/>
      <c r="EDO45" s="299"/>
      <c r="EDP45" s="299"/>
      <c r="EDQ45" s="299"/>
      <c r="EDR45" s="299"/>
      <c r="EDS45" s="299"/>
      <c r="EDT45" s="299"/>
      <c r="EDU45" s="299"/>
      <c r="EDV45" s="299"/>
      <c r="EDW45" s="299"/>
      <c r="EDX45" s="299"/>
      <c r="EDY45" s="299"/>
      <c r="EDZ45" s="299"/>
      <c r="EEA45" s="299"/>
      <c r="EEB45" s="299"/>
      <c r="EEC45" s="299"/>
      <c r="EED45" s="299"/>
      <c r="EEE45" s="299"/>
      <c r="EEF45" s="299"/>
      <c r="EEG45" s="299"/>
      <c r="EEH45" s="299"/>
      <c r="EEI45" s="299"/>
      <c r="EEJ45" s="299"/>
      <c r="EEK45" s="299"/>
      <c r="EEL45" s="299"/>
      <c r="EEM45" s="299"/>
      <c r="EEN45" s="299"/>
      <c r="EEO45" s="299"/>
      <c r="EEP45" s="299"/>
      <c r="EEQ45" s="299"/>
      <c r="EER45" s="299"/>
      <c r="EES45" s="299"/>
      <c r="EET45" s="299"/>
      <c r="EEU45" s="299"/>
      <c r="EEV45" s="299"/>
      <c r="EEW45" s="299"/>
      <c r="EEX45" s="299"/>
      <c r="EEY45" s="299"/>
      <c r="EEZ45" s="299"/>
      <c r="EFA45" s="299"/>
      <c r="EFB45" s="299"/>
      <c r="EFC45" s="299"/>
      <c r="EFD45" s="299"/>
      <c r="EFE45" s="299"/>
      <c r="EFF45" s="299"/>
      <c r="EFG45" s="299"/>
      <c r="EFH45" s="299"/>
      <c r="EFI45" s="299"/>
      <c r="EFJ45" s="299"/>
      <c r="EFK45" s="299"/>
      <c r="EFL45" s="299"/>
      <c r="EFM45" s="299"/>
      <c r="EFN45" s="299"/>
      <c r="EFO45" s="299"/>
      <c r="EFP45" s="299"/>
      <c r="EFQ45" s="299"/>
      <c r="EFR45" s="299"/>
      <c r="EFS45" s="299"/>
      <c r="EFT45" s="299"/>
      <c r="EFU45" s="299"/>
      <c r="EFV45" s="299"/>
      <c r="EFW45" s="299"/>
      <c r="EFX45" s="299"/>
      <c r="EFY45" s="299"/>
      <c r="EFZ45" s="299"/>
      <c r="EGA45" s="299"/>
      <c r="EGB45" s="299"/>
      <c r="EGC45" s="299"/>
      <c r="EGD45" s="299"/>
      <c r="EGE45" s="299"/>
      <c r="EGF45" s="299"/>
      <c r="EGG45" s="299"/>
      <c r="EGH45" s="299"/>
      <c r="EGI45" s="299"/>
      <c r="EGJ45" s="299"/>
      <c r="EGK45" s="299"/>
      <c r="EGL45" s="299"/>
      <c r="EGM45" s="299"/>
      <c r="EGN45" s="299"/>
      <c r="EGO45" s="299"/>
      <c r="EGP45" s="299"/>
      <c r="EGQ45" s="299"/>
      <c r="EGR45" s="299"/>
      <c r="EGS45" s="299"/>
      <c r="EGT45" s="299"/>
      <c r="EGU45" s="299"/>
      <c r="EGV45" s="299"/>
      <c r="EGW45" s="299"/>
      <c r="EGX45" s="299"/>
      <c r="EGY45" s="299"/>
      <c r="EGZ45" s="299"/>
      <c r="EHA45" s="299"/>
      <c r="EHB45" s="299"/>
      <c r="EHC45" s="299"/>
      <c r="EHD45" s="299"/>
      <c r="EHE45" s="299"/>
      <c r="EHF45" s="299"/>
      <c r="EHG45" s="299"/>
      <c r="EHH45" s="299"/>
      <c r="EHI45" s="299"/>
      <c r="EHJ45" s="299"/>
      <c r="EHK45" s="299"/>
      <c r="EHL45" s="299"/>
      <c r="EHM45" s="299"/>
      <c r="EHN45" s="299"/>
      <c r="EHO45" s="299"/>
      <c r="EHP45" s="299"/>
      <c r="EHQ45" s="299"/>
      <c r="EHR45" s="299"/>
      <c r="EHS45" s="299"/>
      <c r="EHT45" s="299"/>
      <c r="EHU45" s="299"/>
      <c r="EHV45" s="299"/>
      <c r="EHW45" s="299"/>
      <c r="EHX45" s="299"/>
      <c r="EHY45" s="299"/>
      <c r="EHZ45" s="299"/>
      <c r="EIA45" s="299"/>
      <c r="EIB45" s="299"/>
      <c r="EIC45" s="299"/>
      <c r="EID45" s="299"/>
      <c r="EIE45" s="299"/>
      <c r="EIF45" s="299"/>
      <c r="EIG45" s="299"/>
      <c r="EIH45" s="299"/>
      <c r="EII45" s="299"/>
      <c r="EIJ45" s="299"/>
      <c r="EIK45" s="299"/>
      <c r="EIL45" s="299"/>
      <c r="EIM45" s="299"/>
      <c r="EIN45" s="299"/>
      <c r="EIO45" s="299"/>
      <c r="EIP45" s="299"/>
      <c r="EIQ45" s="299"/>
      <c r="EIR45" s="299"/>
      <c r="EIS45" s="299"/>
      <c r="EIT45" s="299"/>
      <c r="EIU45" s="299"/>
      <c r="EIV45" s="299"/>
      <c r="EIW45" s="299"/>
      <c r="EIX45" s="299"/>
      <c r="EIY45" s="299"/>
      <c r="EIZ45" s="299"/>
      <c r="EJA45" s="299"/>
      <c r="EJB45" s="299"/>
      <c r="EJC45" s="299"/>
      <c r="EJD45" s="299"/>
      <c r="EJE45" s="299"/>
      <c r="EJF45" s="299"/>
      <c r="EJG45" s="299"/>
      <c r="EJH45" s="299"/>
      <c r="EJI45" s="299"/>
      <c r="EJJ45" s="299"/>
      <c r="EJK45" s="299"/>
      <c r="EJL45" s="299"/>
      <c r="EJM45" s="299"/>
      <c r="EJN45" s="299"/>
      <c r="EJO45" s="299"/>
      <c r="EJP45" s="299"/>
      <c r="EJQ45" s="299"/>
      <c r="EJR45" s="299"/>
      <c r="EJS45" s="299"/>
      <c r="EJT45" s="299"/>
      <c r="EJU45" s="299"/>
      <c r="EJV45" s="299"/>
      <c r="EJW45" s="299"/>
      <c r="EJX45" s="299"/>
      <c r="EJY45" s="299"/>
      <c r="EJZ45" s="299"/>
      <c r="EKA45" s="299"/>
      <c r="EKB45" s="299"/>
      <c r="EKC45" s="299"/>
      <c r="EKD45" s="299"/>
      <c r="EKE45" s="299"/>
      <c r="EKF45" s="299"/>
      <c r="EKG45" s="299"/>
      <c r="EKH45" s="299"/>
      <c r="EKI45" s="299"/>
      <c r="EKJ45" s="299"/>
      <c r="EKK45" s="299"/>
      <c r="EKL45" s="299"/>
      <c r="EKM45" s="299"/>
      <c r="EKN45" s="299"/>
      <c r="EKO45" s="299"/>
      <c r="EKP45" s="299"/>
      <c r="EKQ45" s="299"/>
      <c r="EKR45" s="299"/>
      <c r="EKS45" s="299"/>
      <c r="EKT45" s="299"/>
      <c r="EKU45" s="299"/>
      <c r="EKV45" s="299"/>
      <c r="EKW45" s="299"/>
      <c r="EKX45" s="299"/>
      <c r="EKY45" s="299"/>
      <c r="EKZ45" s="299"/>
      <c r="ELA45" s="299"/>
      <c r="ELB45" s="299"/>
      <c r="ELC45" s="299"/>
      <c r="ELD45" s="299"/>
      <c r="ELE45" s="299"/>
      <c r="ELF45" s="299"/>
      <c r="ELG45" s="299"/>
      <c r="ELH45" s="299"/>
      <c r="ELI45" s="299"/>
      <c r="ELJ45" s="299"/>
      <c r="ELK45" s="299"/>
      <c r="ELL45" s="299"/>
      <c r="ELM45" s="299"/>
      <c r="ELN45" s="299"/>
      <c r="ELO45" s="299"/>
      <c r="ELP45" s="299"/>
      <c r="ELQ45" s="299"/>
      <c r="ELR45" s="299"/>
      <c r="ELS45" s="299"/>
      <c r="ELT45" s="299"/>
      <c r="ELU45" s="299"/>
      <c r="ELV45" s="299"/>
      <c r="ELW45" s="299"/>
      <c r="ELX45" s="299"/>
      <c r="ELY45" s="299"/>
      <c r="ELZ45" s="299"/>
      <c r="EMA45" s="299"/>
      <c r="EMB45" s="299"/>
      <c r="EMC45" s="299"/>
      <c r="EMD45" s="299"/>
      <c r="EME45" s="299"/>
      <c r="EMF45" s="299"/>
      <c r="EMG45" s="299"/>
      <c r="EMH45" s="299"/>
      <c r="EMI45" s="299"/>
      <c r="EMJ45" s="299"/>
      <c r="EMK45" s="299"/>
      <c r="EML45" s="299"/>
      <c r="EMM45" s="299"/>
      <c r="EMN45" s="299"/>
      <c r="EMO45" s="299"/>
      <c r="EMP45" s="299"/>
      <c r="EMQ45" s="299"/>
      <c r="EMR45" s="299"/>
      <c r="EMS45" s="299"/>
      <c r="EMT45" s="299"/>
      <c r="EMU45" s="299"/>
      <c r="EMV45" s="299"/>
      <c r="EMW45" s="299"/>
      <c r="EMX45" s="299"/>
      <c r="EMY45" s="299"/>
      <c r="EMZ45" s="299"/>
      <c r="ENA45" s="299"/>
      <c r="ENB45" s="299"/>
      <c r="ENC45" s="299"/>
      <c r="END45" s="299"/>
      <c r="ENE45" s="299"/>
      <c r="ENF45" s="299"/>
      <c r="ENG45" s="299"/>
      <c r="ENH45" s="299"/>
      <c r="ENI45" s="299"/>
      <c r="ENJ45" s="299"/>
      <c r="ENK45" s="299"/>
      <c r="ENL45" s="299"/>
      <c r="ENM45" s="299"/>
      <c r="ENN45" s="299"/>
      <c r="ENO45" s="299"/>
      <c r="ENP45" s="299"/>
      <c r="ENQ45" s="299"/>
      <c r="ENR45" s="299"/>
      <c r="ENS45" s="299"/>
      <c r="ENT45" s="299"/>
      <c r="ENU45" s="299"/>
      <c r="ENV45" s="299"/>
      <c r="ENW45" s="299"/>
      <c r="ENX45" s="299"/>
      <c r="ENY45" s="299"/>
      <c r="ENZ45" s="299"/>
      <c r="EOA45" s="299"/>
      <c r="EOB45" s="299"/>
      <c r="EOC45" s="299"/>
      <c r="EOD45" s="299"/>
      <c r="EOE45" s="299"/>
      <c r="EOF45" s="299"/>
      <c r="EOG45" s="299"/>
      <c r="EOH45" s="299"/>
      <c r="EOI45" s="299"/>
      <c r="EOJ45" s="299"/>
      <c r="EOK45" s="299"/>
      <c r="EOL45" s="299"/>
      <c r="EOM45" s="299"/>
      <c r="EON45" s="299"/>
      <c r="EOO45" s="299"/>
      <c r="EOP45" s="299"/>
      <c r="EOQ45" s="299"/>
      <c r="EOR45" s="299"/>
      <c r="EOS45" s="299"/>
      <c r="EOT45" s="299"/>
      <c r="EOU45" s="299"/>
      <c r="EOV45" s="299"/>
      <c r="EOW45" s="299"/>
      <c r="EOX45" s="299"/>
      <c r="EOY45" s="299"/>
      <c r="EOZ45" s="299"/>
      <c r="EPA45" s="299"/>
      <c r="EPB45" s="299"/>
      <c r="EPC45" s="299"/>
      <c r="EPD45" s="299"/>
      <c r="EPE45" s="299"/>
      <c r="EPF45" s="299"/>
      <c r="EPG45" s="299"/>
      <c r="EPH45" s="299"/>
      <c r="EPI45" s="299"/>
      <c r="EPJ45" s="299"/>
      <c r="EPK45" s="299"/>
      <c r="EPL45" s="299"/>
      <c r="EPM45" s="299"/>
      <c r="EPN45" s="299"/>
      <c r="EPO45" s="299"/>
      <c r="EPP45" s="299"/>
      <c r="EPQ45" s="299"/>
      <c r="EPR45" s="299"/>
      <c r="EPS45" s="299"/>
      <c r="EPT45" s="299"/>
      <c r="EPU45" s="299"/>
      <c r="EPV45" s="299"/>
      <c r="EPW45" s="299"/>
      <c r="EPX45" s="299"/>
      <c r="EPY45" s="299"/>
      <c r="EPZ45" s="299"/>
      <c r="EQA45" s="299"/>
      <c r="EQB45" s="299"/>
      <c r="EQC45" s="299"/>
      <c r="EQD45" s="299"/>
      <c r="EQE45" s="299"/>
      <c r="EQF45" s="299"/>
      <c r="EQG45" s="299"/>
      <c r="EQH45" s="299"/>
      <c r="EQI45" s="299"/>
      <c r="EQJ45" s="299"/>
      <c r="EQK45" s="299"/>
      <c r="EQL45" s="299"/>
      <c r="EQM45" s="299"/>
      <c r="EQN45" s="299"/>
      <c r="EQO45" s="299"/>
      <c r="EQP45" s="299"/>
      <c r="EQQ45" s="299"/>
      <c r="EQR45" s="299"/>
      <c r="EQS45" s="299"/>
      <c r="EQT45" s="299"/>
      <c r="EQU45" s="299"/>
      <c r="EQV45" s="299"/>
      <c r="EQW45" s="299"/>
      <c r="EQX45" s="299"/>
      <c r="EQY45" s="299"/>
      <c r="EQZ45" s="299"/>
      <c r="ERA45" s="299"/>
      <c r="ERB45" s="299"/>
      <c r="ERC45" s="299"/>
      <c r="ERD45" s="299"/>
      <c r="ERE45" s="299"/>
      <c r="ERF45" s="299"/>
      <c r="ERG45" s="299"/>
      <c r="ERH45" s="299"/>
      <c r="ERI45" s="299"/>
      <c r="ERJ45" s="299"/>
      <c r="ERK45" s="299"/>
      <c r="ERL45" s="299"/>
      <c r="ERM45" s="299"/>
      <c r="ERN45" s="299"/>
      <c r="ERO45" s="299"/>
      <c r="ERP45" s="299"/>
      <c r="ERQ45" s="299"/>
      <c r="ERR45" s="299"/>
      <c r="ERS45" s="299"/>
      <c r="ERT45" s="299"/>
      <c r="ERU45" s="299"/>
      <c r="ERV45" s="299"/>
      <c r="ERW45" s="299"/>
      <c r="ERX45" s="299"/>
      <c r="ERY45" s="299"/>
      <c r="ERZ45" s="299"/>
      <c r="ESA45" s="299"/>
      <c r="ESB45" s="299"/>
      <c r="ESC45" s="299"/>
      <c r="ESD45" s="299"/>
      <c r="ESE45" s="299"/>
      <c r="ESF45" s="299"/>
      <c r="ESG45" s="299"/>
      <c r="ESH45" s="299"/>
      <c r="ESI45" s="299"/>
      <c r="ESJ45" s="299"/>
      <c r="ESK45" s="299"/>
      <c r="ESL45" s="299"/>
      <c r="ESM45" s="299"/>
      <c r="ESN45" s="299"/>
      <c r="ESO45" s="299"/>
      <c r="ESP45" s="299"/>
      <c r="ESQ45" s="299"/>
      <c r="ESR45" s="299"/>
      <c r="ESS45" s="299"/>
      <c r="EST45" s="299"/>
      <c r="ESU45" s="299"/>
      <c r="ESV45" s="299"/>
      <c r="ESW45" s="299"/>
      <c r="ESX45" s="299"/>
      <c r="ESY45" s="299"/>
      <c r="ESZ45" s="299"/>
      <c r="ETA45" s="299"/>
      <c r="ETB45" s="299"/>
      <c r="ETC45" s="299"/>
      <c r="ETD45" s="299"/>
      <c r="ETE45" s="299"/>
      <c r="ETF45" s="299"/>
      <c r="ETG45" s="299"/>
      <c r="ETH45" s="299"/>
      <c r="ETI45" s="299"/>
      <c r="ETJ45" s="299"/>
      <c r="ETK45" s="299"/>
      <c r="ETL45" s="299"/>
      <c r="ETM45" s="299"/>
      <c r="ETN45" s="299"/>
      <c r="ETO45" s="299"/>
      <c r="ETP45" s="299"/>
      <c r="ETQ45" s="299"/>
      <c r="ETR45" s="299"/>
      <c r="ETS45" s="299"/>
      <c r="ETT45" s="299"/>
      <c r="ETU45" s="299"/>
      <c r="ETV45" s="299"/>
      <c r="ETW45" s="299"/>
      <c r="ETX45" s="299"/>
      <c r="ETY45" s="299"/>
      <c r="ETZ45" s="299"/>
      <c r="EUA45" s="299"/>
      <c r="EUB45" s="299"/>
      <c r="EUC45" s="299"/>
      <c r="EUD45" s="299"/>
      <c r="EUE45" s="299"/>
      <c r="EUF45" s="299"/>
      <c r="EUG45" s="299"/>
      <c r="EUH45" s="299"/>
      <c r="EUI45" s="299"/>
      <c r="EUJ45" s="299"/>
      <c r="EUK45" s="299"/>
      <c r="EUL45" s="299"/>
      <c r="EUM45" s="299"/>
      <c r="EUN45" s="299"/>
      <c r="EUO45" s="299"/>
      <c r="EUP45" s="299"/>
      <c r="EUQ45" s="299"/>
      <c r="EUR45" s="299"/>
      <c r="EUS45" s="299"/>
      <c r="EUT45" s="299"/>
      <c r="EUU45" s="299"/>
      <c r="EUV45" s="299"/>
      <c r="EUW45" s="299"/>
      <c r="EUX45" s="299"/>
      <c r="EUY45" s="299"/>
      <c r="EUZ45" s="299"/>
      <c r="EVA45" s="299"/>
      <c r="EVB45" s="299"/>
      <c r="EVC45" s="299"/>
      <c r="EVD45" s="299"/>
      <c r="EVE45" s="299"/>
      <c r="EVF45" s="299"/>
      <c r="EVG45" s="299"/>
      <c r="EVH45" s="299"/>
      <c r="EVI45" s="299"/>
      <c r="EVJ45" s="299"/>
      <c r="EVK45" s="299"/>
      <c r="EVL45" s="299"/>
      <c r="EVM45" s="299"/>
      <c r="EVN45" s="299"/>
      <c r="EVO45" s="299"/>
      <c r="EVP45" s="299"/>
      <c r="EVQ45" s="299"/>
      <c r="EVR45" s="299"/>
      <c r="EVS45" s="299"/>
      <c r="EVT45" s="299"/>
      <c r="EVU45" s="299"/>
      <c r="EVV45" s="299"/>
      <c r="EVW45" s="299"/>
      <c r="EVX45" s="299"/>
      <c r="EVY45" s="299"/>
      <c r="EVZ45" s="299"/>
      <c r="EWA45" s="299"/>
      <c r="EWB45" s="299"/>
      <c r="EWC45" s="299"/>
      <c r="EWD45" s="299"/>
      <c r="EWE45" s="299"/>
      <c r="EWF45" s="299"/>
      <c r="EWG45" s="299"/>
      <c r="EWH45" s="299"/>
      <c r="EWI45" s="299"/>
      <c r="EWJ45" s="299"/>
      <c r="EWK45" s="299"/>
      <c r="EWL45" s="299"/>
      <c r="EWM45" s="299"/>
      <c r="EWN45" s="299"/>
      <c r="EWO45" s="299"/>
      <c r="EWP45" s="299"/>
      <c r="EWQ45" s="299"/>
      <c r="EWR45" s="299"/>
      <c r="EWS45" s="299"/>
      <c r="EWT45" s="299"/>
      <c r="EWU45" s="299"/>
      <c r="EWV45" s="299"/>
      <c r="EWW45" s="299"/>
      <c r="EWX45" s="299"/>
      <c r="EWY45" s="299"/>
      <c r="EWZ45" s="299"/>
      <c r="EXA45" s="299"/>
      <c r="EXB45" s="299"/>
      <c r="EXC45" s="299"/>
      <c r="EXD45" s="299"/>
      <c r="EXE45" s="299"/>
      <c r="EXF45" s="299"/>
      <c r="EXG45" s="299"/>
      <c r="EXH45" s="299"/>
      <c r="EXI45" s="299"/>
      <c r="EXJ45" s="299"/>
      <c r="EXK45" s="299"/>
      <c r="EXL45" s="299"/>
      <c r="EXM45" s="299"/>
      <c r="EXN45" s="299"/>
      <c r="EXO45" s="299"/>
      <c r="EXP45" s="299"/>
      <c r="EXQ45" s="299"/>
      <c r="EXR45" s="299"/>
      <c r="EXS45" s="299"/>
      <c r="EXT45" s="299"/>
      <c r="EXU45" s="299"/>
      <c r="EXV45" s="299"/>
      <c r="EXW45" s="299"/>
      <c r="EXX45" s="299"/>
      <c r="EXY45" s="299"/>
      <c r="EXZ45" s="299"/>
      <c r="EYA45" s="299"/>
      <c r="EYB45" s="299"/>
      <c r="EYC45" s="299"/>
      <c r="EYD45" s="299"/>
      <c r="EYE45" s="299"/>
      <c r="EYF45" s="299"/>
      <c r="EYG45" s="299"/>
      <c r="EYH45" s="299"/>
      <c r="EYI45" s="299"/>
      <c r="EYJ45" s="299"/>
      <c r="EYK45" s="299"/>
      <c r="EYL45" s="299"/>
      <c r="EYM45" s="299"/>
      <c r="EYN45" s="299"/>
      <c r="EYO45" s="299"/>
      <c r="EYP45" s="299"/>
      <c r="EYQ45" s="299"/>
      <c r="EYR45" s="299"/>
      <c r="EYS45" s="299"/>
      <c r="EYT45" s="299"/>
      <c r="EYU45" s="299"/>
      <c r="EYV45" s="299"/>
      <c r="EYW45" s="299"/>
      <c r="EYX45" s="299"/>
      <c r="EYY45" s="299"/>
      <c r="EYZ45" s="299"/>
      <c r="EZA45" s="299"/>
      <c r="EZB45" s="299"/>
      <c r="EZC45" s="299"/>
      <c r="EZD45" s="299"/>
      <c r="EZE45" s="299"/>
      <c r="EZF45" s="299"/>
      <c r="EZG45" s="299"/>
      <c r="EZH45" s="299"/>
      <c r="EZI45" s="299"/>
      <c r="EZJ45" s="299"/>
      <c r="EZK45" s="299"/>
      <c r="EZL45" s="299"/>
      <c r="EZM45" s="299"/>
      <c r="EZN45" s="299"/>
      <c r="EZO45" s="299"/>
      <c r="EZP45" s="299"/>
      <c r="EZQ45" s="299"/>
      <c r="EZR45" s="299"/>
      <c r="EZS45" s="299"/>
      <c r="EZT45" s="299"/>
      <c r="EZU45" s="299"/>
      <c r="EZV45" s="299"/>
      <c r="EZW45" s="299"/>
      <c r="EZX45" s="299"/>
      <c r="EZY45" s="299"/>
      <c r="EZZ45" s="299"/>
      <c r="FAA45" s="299"/>
      <c r="FAB45" s="299"/>
      <c r="FAC45" s="299"/>
      <c r="FAD45" s="299"/>
      <c r="FAE45" s="299"/>
      <c r="FAF45" s="299"/>
      <c r="FAG45" s="299"/>
      <c r="FAH45" s="299"/>
      <c r="FAI45" s="299"/>
      <c r="FAJ45" s="299"/>
      <c r="FAK45" s="299"/>
      <c r="FAL45" s="299"/>
      <c r="FAM45" s="299"/>
      <c r="FAN45" s="299"/>
      <c r="FAO45" s="299"/>
      <c r="FAP45" s="299"/>
      <c r="FAQ45" s="299"/>
      <c r="FAR45" s="299"/>
      <c r="FAS45" s="299"/>
      <c r="FAT45" s="299"/>
      <c r="FAU45" s="299"/>
      <c r="FAV45" s="299"/>
      <c r="FAW45" s="299"/>
      <c r="FAX45" s="299"/>
      <c r="FAY45" s="299"/>
      <c r="FAZ45" s="299"/>
      <c r="FBA45" s="299"/>
      <c r="FBB45" s="299"/>
      <c r="FBC45" s="299"/>
      <c r="FBD45" s="299"/>
      <c r="FBE45" s="299"/>
      <c r="FBF45" s="299"/>
      <c r="FBG45" s="299"/>
      <c r="FBH45" s="299"/>
      <c r="FBI45" s="299"/>
      <c r="FBJ45" s="299"/>
      <c r="FBK45" s="299"/>
      <c r="FBL45" s="299"/>
      <c r="FBM45" s="299"/>
      <c r="FBN45" s="299"/>
      <c r="FBO45" s="299"/>
      <c r="FBP45" s="299"/>
      <c r="FBQ45" s="299"/>
      <c r="FBR45" s="299"/>
      <c r="FBS45" s="299"/>
      <c r="FBT45" s="299"/>
      <c r="FBU45" s="299"/>
      <c r="FBV45" s="299"/>
      <c r="FBW45" s="299"/>
      <c r="FBX45" s="299"/>
      <c r="FBY45" s="299"/>
      <c r="FBZ45" s="299"/>
      <c r="FCA45" s="299"/>
      <c r="FCB45" s="299"/>
      <c r="FCC45" s="299"/>
      <c r="FCD45" s="299"/>
      <c r="FCE45" s="299"/>
      <c r="FCF45" s="299"/>
      <c r="FCG45" s="299"/>
      <c r="FCH45" s="299"/>
      <c r="FCI45" s="299"/>
      <c r="FCJ45" s="299"/>
      <c r="FCK45" s="299"/>
      <c r="FCL45" s="299"/>
      <c r="FCM45" s="299"/>
      <c r="FCN45" s="299"/>
      <c r="FCO45" s="299"/>
      <c r="FCP45" s="299"/>
      <c r="FCQ45" s="299"/>
      <c r="FCR45" s="299"/>
      <c r="FCS45" s="299"/>
      <c r="FCT45" s="299"/>
      <c r="FCU45" s="299"/>
      <c r="FCV45" s="299"/>
      <c r="FCW45" s="299"/>
      <c r="FCX45" s="299"/>
      <c r="FCY45" s="299"/>
      <c r="FCZ45" s="299"/>
      <c r="FDA45" s="299"/>
      <c r="FDB45" s="299"/>
      <c r="FDC45" s="299"/>
      <c r="FDD45" s="299"/>
      <c r="FDE45" s="299"/>
      <c r="FDF45" s="299"/>
      <c r="FDG45" s="299"/>
      <c r="FDH45" s="299"/>
      <c r="FDI45" s="299"/>
      <c r="FDJ45" s="299"/>
      <c r="FDK45" s="299"/>
      <c r="FDL45" s="299"/>
      <c r="FDM45" s="299"/>
      <c r="FDN45" s="299"/>
      <c r="FDO45" s="299"/>
      <c r="FDP45" s="299"/>
      <c r="FDQ45" s="299"/>
      <c r="FDR45" s="299"/>
      <c r="FDS45" s="299"/>
      <c r="FDT45" s="299"/>
      <c r="FDU45" s="299"/>
      <c r="FDV45" s="299"/>
      <c r="FDW45" s="299"/>
      <c r="FDX45" s="299"/>
      <c r="FDY45" s="299"/>
      <c r="FDZ45" s="299"/>
      <c r="FEA45" s="299"/>
      <c r="FEB45" s="299"/>
      <c r="FEC45" s="299"/>
      <c r="FED45" s="299"/>
      <c r="FEE45" s="299"/>
      <c r="FEF45" s="299"/>
      <c r="FEG45" s="299"/>
      <c r="FEH45" s="299"/>
      <c r="FEI45" s="299"/>
      <c r="FEJ45" s="299"/>
      <c r="FEK45" s="299"/>
      <c r="FEL45" s="299"/>
      <c r="FEM45" s="299"/>
      <c r="FEN45" s="299"/>
      <c r="FEO45" s="299"/>
      <c r="FEP45" s="299"/>
      <c r="FEQ45" s="299"/>
      <c r="FER45" s="299"/>
      <c r="FES45" s="299"/>
      <c r="FET45" s="299"/>
      <c r="FEU45" s="299"/>
      <c r="FEV45" s="299"/>
      <c r="FEW45" s="299"/>
      <c r="FEX45" s="299"/>
      <c r="FEY45" s="299"/>
      <c r="FEZ45" s="299"/>
      <c r="FFA45" s="299"/>
      <c r="FFB45" s="299"/>
      <c r="FFC45" s="299"/>
      <c r="FFD45" s="299"/>
      <c r="FFE45" s="299"/>
      <c r="FFF45" s="299"/>
      <c r="FFG45" s="299"/>
      <c r="FFH45" s="299"/>
      <c r="FFI45" s="299"/>
      <c r="FFJ45" s="299"/>
      <c r="FFK45" s="299"/>
      <c r="FFL45" s="299"/>
      <c r="FFM45" s="299"/>
      <c r="FFN45" s="299"/>
      <c r="FFO45" s="299"/>
      <c r="FFP45" s="299"/>
      <c r="FFQ45" s="299"/>
      <c r="FFR45" s="299"/>
      <c r="FFS45" s="299"/>
      <c r="FFT45" s="299"/>
      <c r="FFU45" s="299"/>
      <c r="FFV45" s="299"/>
      <c r="FFW45" s="299"/>
      <c r="FFX45" s="299"/>
      <c r="FFY45" s="299"/>
      <c r="FFZ45" s="299"/>
      <c r="FGA45" s="299"/>
      <c r="FGB45" s="299"/>
      <c r="FGC45" s="299"/>
      <c r="FGD45" s="299"/>
      <c r="FGE45" s="299"/>
      <c r="FGF45" s="299"/>
      <c r="FGG45" s="299"/>
      <c r="FGH45" s="299"/>
      <c r="FGI45" s="299"/>
      <c r="FGJ45" s="299"/>
      <c r="FGK45" s="299"/>
      <c r="FGL45" s="299"/>
      <c r="FGM45" s="299"/>
      <c r="FGN45" s="299"/>
      <c r="FGO45" s="299"/>
      <c r="FGP45" s="299"/>
      <c r="FGQ45" s="299"/>
      <c r="FGR45" s="299"/>
      <c r="FGS45" s="299"/>
      <c r="FGT45" s="299"/>
      <c r="FGU45" s="299"/>
      <c r="FGV45" s="299"/>
      <c r="FGW45" s="299"/>
      <c r="FGX45" s="299"/>
      <c r="FGY45" s="299"/>
      <c r="FGZ45" s="299"/>
      <c r="FHA45" s="299"/>
      <c r="FHB45" s="299"/>
      <c r="FHC45" s="299"/>
      <c r="FHD45" s="299"/>
      <c r="FHE45" s="299"/>
      <c r="FHF45" s="299"/>
      <c r="FHG45" s="299"/>
      <c r="FHH45" s="299"/>
      <c r="FHI45" s="299"/>
      <c r="FHJ45" s="299"/>
      <c r="FHK45" s="299"/>
      <c r="FHL45" s="299"/>
      <c r="FHM45" s="299"/>
      <c r="FHN45" s="299"/>
      <c r="FHO45" s="299"/>
      <c r="FHP45" s="299"/>
      <c r="FHQ45" s="299"/>
      <c r="FHR45" s="299"/>
      <c r="FHS45" s="299"/>
      <c r="FHT45" s="299"/>
      <c r="FHU45" s="299"/>
      <c r="FHV45" s="299"/>
      <c r="FHW45" s="299"/>
      <c r="FHX45" s="299"/>
      <c r="FHY45" s="299"/>
      <c r="FHZ45" s="299"/>
      <c r="FIA45" s="299"/>
      <c r="FIB45" s="299"/>
      <c r="FIC45" s="299"/>
      <c r="FID45" s="299"/>
      <c r="FIE45" s="299"/>
      <c r="FIF45" s="299"/>
      <c r="FIG45" s="299"/>
      <c r="FIH45" s="299"/>
      <c r="FII45" s="299"/>
      <c r="FIJ45" s="299"/>
      <c r="FIK45" s="299"/>
      <c r="FIL45" s="299"/>
      <c r="FIM45" s="299"/>
      <c r="FIN45" s="299"/>
      <c r="FIO45" s="299"/>
      <c r="FIP45" s="299"/>
      <c r="FIQ45" s="299"/>
      <c r="FIR45" s="299"/>
      <c r="FIS45" s="299"/>
      <c r="FIT45" s="299"/>
      <c r="FIU45" s="299"/>
      <c r="FIV45" s="299"/>
      <c r="FIW45" s="299"/>
      <c r="FIX45" s="299"/>
      <c r="FIY45" s="299"/>
      <c r="FIZ45" s="299"/>
      <c r="FJA45" s="299"/>
      <c r="FJB45" s="299"/>
      <c r="FJC45" s="299"/>
      <c r="FJD45" s="299"/>
      <c r="FJE45" s="299"/>
      <c r="FJF45" s="299"/>
      <c r="FJG45" s="299"/>
      <c r="FJH45" s="299"/>
      <c r="FJI45" s="299"/>
      <c r="FJJ45" s="299"/>
      <c r="FJK45" s="299"/>
      <c r="FJL45" s="299"/>
      <c r="FJM45" s="299"/>
      <c r="FJN45" s="299"/>
      <c r="FJO45" s="299"/>
      <c r="FJP45" s="299"/>
      <c r="FJQ45" s="299"/>
      <c r="FJR45" s="299"/>
      <c r="FJS45" s="299"/>
      <c r="FJT45" s="299"/>
      <c r="FJU45" s="299"/>
      <c r="FJV45" s="299"/>
      <c r="FJW45" s="299"/>
      <c r="FJX45" s="299"/>
      <c r="FJY45" s="299"/>
      <c r="FJZ45" s="299"/>
      <c r="FKA45" s="299"/>
      <c r="FKB45" s="299"/>
      <c r="FKC45" s="299"/>
      <c r="FKD45" s="299"/>
      <c r="FKE45" s="299"/>
      <c r="FKF45" s="299"/>
      <c r="FKG45" s="299"/>
      <c r="FKH45" s="299"/>
      <c r="FKI45" s="299"/>
      <c r="FKJ45" s="299"/>
      <c r="FKK45" s="299"/>
      <c r="FKL45" s="299"/>
      <c r="FKM45" s="299"/>
      <c r="FKN45" s="299"/>
      <c r="FKO45" s="299"/>
      <c r="FKP45" s="299"/>
      <c r="FKQ45" s="299"/>
      <c r="FKR45" s="299"/>
      <c r="FKS45" s="299"/>
      <c r="FKT45" s="299"/>
      <c r="FKU45" s="299"/>
      <c r="FKV45" s="299"/>
      <c r="FKW45" s="299"/>
      <c r="FKX45" s="299"/>
      <c r="FKY45" s="299"/>
      <c r="FKZ45" s="299"/>
      <c r="FLA45" s="299"/>
      <c r="FLB45" s="299"/>
      <c r="FLC45" s="299"/>
      <c r="FLD45" s="299"/>
      <c r="FLE45" s="299"/>
      <c r="FLF45" s="299"/>
      <c r="FLG45" s="299"/>
      <c r="FLH45" s="299"/>
      <c r="FLI45" s="299"/>
      <c r="FLJ45" s="299"/>
      <c r="FLK45" s="299"/>
      <c r="FLL45" s="299"/>
      <c r="FLM45" s="299"/>
      <c r="FLN45" s="299"/>
      <c r="FLO45" s="299"/>
      <c r="FLP45" s="299"/>
      <c r="FLQ45" s="299"/>
      <c r="FLR45" s="299"/>
      <c r="FLS45" s="299"/>
      <c r="FLT45" s="299"/>
      <c r="FLU45" s="299"/>
      <c r="FLV45" s="299"/>
      <c r="FLW45" s="299"/>
      <c r="FLX45" s="299"/>
      <c r="FLY45" s="299"/>
      <c r="FLZ45" s="299"/>
      <c r="FMA45" s="299"/>
      <c r="FMB45" s="299"/>
      <c r="FMC45" s="299"/>
      <c r="FMD45" s="299"/>
      <c r="FME45" s="299"/>
      <c r="FMF45" s="299"/>
      <c r="FMG45" s="299"/>
      <c r="FMH45" s="299"/>
      <c r="FMI45" s="299"/>
      <c r="FMJ45" s="299"/>
      <c r="FMK45" s="299"/>
      <c r="FML45" s="299"/>
      <c r="FMM45" s="299"/>
      <c r="FMN45" s="299"/>
      <c r="FMO45" s="299"/>
      <c r="FMP45" s="299"/>
      <c r="FMQ45" s="299"/>
      <c r="FMR45" s="299"/>
      <c r="FMS45" s="299"/>
      <c r="FMT45" s="299"/>
      <c r="FMU45" s="299"/>
      <c r="FMV45" s="299"/>
      <c r="FMW45" s="299"/>
      <c r="FMX45" s="299"/>
      <c r="FMY45" s="299"/>
      <c r="FMZ45" s="299"/>
      <c r="FNA45" s="299"/>
      <c r="FNB45" s="299"/>
      <c r="FNC45" s="299"/>
      <c r="FND45" s="299"/>
      <c r="FNE45" s="299"/>
      <c r="FNF45" s="299"/>
      <c r="FNG45" s="299"/>
      <c r="FNH45" s="299"/>
      <c r="FNI45" s="299"/>
      <c r="FNJ45" s="299"/>
      <c r="FNK45" s="299"/>
      <c r="FNL45" s="299"/>
      <c r="FNM45" s="299"/>
      <c r="FNN45" s="299"/>
      <c r="FNO45" s="299"/>
      <c r="FNP45" s="299"/>
      <c r="FNQ45" s="299"/>
      <c r="FNR45" s="299"/>
      <c r="FNS45" s="299"/>
      <c r="FNT45" s="299"/>
      <c r="FNU45" s="299"/>
      <c r="FNV45" s="299"/>
      <c r="FNW45" s="299"/>
      <c r="FNX45" s="299"/>
      <c r="FNY45" s="299"/>
      <c r="FNZ45" s="299"/>
      <c r="FOA45" s="299"/>
      <c r="FOB45" s="299"/>
      <c r="FOC45" s="299"/>
      <c r="FOD45" s="299"/>
      <c r="FOE45" s="299"/>
      <c r="FOF45" s="299"/>
      <c r="FOG45" s="299"/>
      <c r="FOH45" s="299"/>
      <c r="FOI45" s="299"/>
      <c r="FOJ45" s="299"/>
      <c r="FOK45" s="299"/>
      <c r="FOL45" s="299"/>
      <c r="FOM45" s="299"/>
      <c r="FON45" s="299"/>
      <c r="FOO45" s="299"/>
      <c r="FOP45" s="299"/>
      <c r="FOQ45" s="299"/>
      <c r="FOR45" s="299"/>
      <c r="FOS45" s="299"/>
      <c r="FOT45" s="299"/>
      <c r="FOU45" s="299"/>
      <c r="FOV45" s="299"/>
      <c r="FOW45" s="299"/>
      <c r="FOX45" s="299"/>
      <c r="FOY45" s="299"/>
      <c r="FOZ45" s="299"/>
      <c r="FPA45" s="299"/>
      <c r="FPB45" s="299"/>
      <c r="FPC45" s="299"/>
      <c r="FPD45" s="299"/>
      <c r="FPE45" s="299"/>
      <c r="FPF45" s="299"/>
      <c r="FPG45" s="299"/>
      <c r="FPH45" s="299"/>
      <c r="FPI45" s="299"/>
      <c r="FPJ45" s="299"/>
      <c r="FPK45" s="299"/>
      <c r="FPL45" s="299"/>
      <c r="FPM45" s="299"/>
      <c r="FPN45" s="299"/>
      <c r="FPO45" s="299"/>
      <c r="FPP45" s="299"/>
      <c r="FPQ45" s="299"/>
      <c r="FPR45" s="299"/>
      <c r="FPS45" s="299"/>
      <c r="FPT45" s="299"/>
      <c r="FPU45" s="299"/>
      <c r="FPV45" s="299"/>
      <c r="FPW45" s="299"/>
      <c r="FPX45" s="299"/>
      <c r="FPY45" s="299"/>
      <c r="FPZ45" s="299"/>
      <c r="FQA45" s="299"/>
      <c r="FQB45" s="299"/>
      <c r="FQC45" s="299"/>
      <c r="FQD45" s="299"/>
      <c r="FQE45" s="299"/>
      <c r="FQF45" s="299"/>
      <c r="FQG45" s="299"/>
      <c r="FQH45" s="299"/>
      <c r="FQI45" s="299"/>
      <c r="FQJ45" s="299"/>
      <c r="FQK45" s="299"/>
      <c r="FQL45" s="299"/>
      <c r="FQM45" s="299"/>
      <c r="FQN45" s="299"/>
      <c r="FQO45" s="299"/>
      <c r="FQP45" s="299"/>
      <c r="FQQ45" s="299"/>
      <c r="FQR45" s="299"/>
      <c r="FQS45" s="299"/>
      <c r="FQT45" s="299"/>
      <c r="FQU45" s="299"/>
      <c r="FQV45" s="299"/>
      <c r="FQW45" s="299"/>
      <c r="FQX45" s="299"/>
      <c r="FQY45" s="299"/>
      <c r="FQZ45" s="299"/>
      <c r="FRA45" s="299"/>
      <c r="FRB45" s="299"/>
      <c r="FRC45" s="299"/>
      <c r="FRD45" s="299"/>
      <c r="FRE45" s="299"/>
      <c r="FRF45" s="299"/>
      <c r="FRG45" s="299"/>
      <c r="FRH45" s="299"/>
      <c r="FRI45" s="299"/>
      <c r="FRJ45" s="299"/>
      <c r="FRK45" s="299"/>
      <c r="FRL45" s="299"/>
      <c r="FRM45" s="299"/>
      <c r="FRN45" s="299"/>
      <c r="FRO45" s="299"/>
      <c r="FRP45" s="299"/>
      <c r="FRQ45" s="299"/>
      <c r="FRR45" s="299"/>
      <c r="FRS45" s="299"/>
      <c r="FRT45" s="299"/>
      <c r="FRU45" s="299"/>
      <c r="FRV45" s="299"/>
      <c r="FRW45" s="299"/>
      <c r="FRX45" s="299"/>
      <c r="FRY45" s="299"/>
      <c r="FRZ45" s="299"/>
      <c r="FSA45" s="299"/>
      <c r="FSB45" s="299"/>
      <c r="FSC45" s="299"/>
      <c r="FSD45" s="299"/>
      <c r="FSE45" s="299"/>
      <c r="FSF45" s="299"/>
      <c r="FSG45" s="299"/>
      <c r="FSH45" s="299"/>
      <c r="FSI45" s="299"/>
      <c r="FSJ45" s="299"/>
      <c r="FSK45" s="299"/>
      <c r="FSL45" s="299"/>
      <c r="FSM45" s="299"/>
      <c r="FSN45" s="299"/>
      <c r="FSO45" s="299"/>
      <c r="FSP45" s="299"/>
      <c r="FSQ45" s="299"/>
      <c r="FSR45" s="299"/>
      <c r="FSS45" s="299"/>
      <c r="FST45" s="299"/>
      <c r="FSU45" s="299"/>
      <c r="FSV45" s="299"/>
      <c r="FSW45" s="299"/>
      <c r="FSX45" s="299"/>
      <c r="FSY45" s="299"/>
      <c r="FSZ45" s="299"/>
      <c r="FTA45" s="299"/>
      <c r="FTB45" s="299"/>
      <c r="FTC45" s="299"/>
      <c r="FTD45" s="299"/>
      <c r="FTE45" s="299"/>
      <c r="FTF45" s="299"/>
      <c r="FTG45" s="299"/>
      <c r="FTH45" s="299"/>
      <c r="FTI45" s="299"/>
      <c r="FTJ45" s="299"/>
      <c r="FTK45" s="299"/>
      <c r="FTL45" s="299"/>
      <c r="FTM45" s="299"/>
      <c r="FTN45" s="299"/>
      <c r="FTO45" s="299"/>
      <c r="FTP45" s="299"/>
      <c r="FTQ45" s="299"/>
      <c r="FTR45" s="299"/>
      <c r="FTS45" s="299"/>
      <c r="FTT45" s="299"/>
      <c r="FTU45" s="299"/>
      <c r="FTV45" s="299"/>
      <c r="FTW45" s="299"/>
      <c r="FTX45" s="299"/>
      <c r="FTY45" s="299"/>
      <c r="FTZ45" s="299"/>
      <c r="FUA45" s="299"/>
      <c r="FUB45" s="299"/>
      <c r="FUC45" s="299"/>
      <c r="FUD45" s="299"/>
      <c r="FUE45" s="299"/>
      <c r="FUF45" s="299"/>
      <c r="FUG45" s="299"/>
      <c r="FUH45" s="299"/>
      <c r="FUI45" s="299"/>
      <c r="FUJ45" s="299"/>
      <c r="FUK45" s="299"/>
      <c r="FUL45" s="299"/>
      <c r="FUM45" s="299"/>
      <c r="FUN45" s="299"/>
      <c r="FUO45" s="299"/>
      <c r="FUP45" s="299"/>
      <c r="FUQ45" s="299"/>
      <c r="FUR45" s="299"/>
      <c r="FUS45" s="299"/>
      <c r="FUT45" s="299"/>
      <c r="FUU45" s="299"/>
      <c r="FUV45" s="299"/>
      <c r="FUW45" s="299"/>
      <c r="FUX45" s="299"/>
      <c r="FUY45" s="299"/>
      <c r="FUZ45" s="299"/>
      <c r="FVA45" s="299"/>
      <c r="FVB45" s="299"/>
      <c r="FVC45" s="299"/>
      <c r="FVD45" s="299"/>
      <c r="FVE45" s="299"/>
      <c r="FVF45" s="299"/>
      <c r="FVG45" s="299"/>
      <c r="FVH45" s="299"/>
      <c r="FVI45" s="299"/>
      <c r="FVJ45" s="299"/>
      <c r="FVK45" s="299"/>
      <c r="FVL45" s="299"/>
      <c r="FVM45" s="299"/>
      <c r="FVN45" s="299"/>
      <c r="FVO45" s="299"/>
      <c r="FVP45" s="299"/>
      <c r="FVQ45" s="299"/>
      <c r="FVR45" s="299"/>
      <c r="FVS45" s="299"/>
      <c r="FVT45" s="299"/>
      <c r="FVU45" s="299"/>
      <c r="FVV45" s="299"/>
      <c r="FVW45" s="299"/>
      <c r="FVX45" s="299"/>
      <c r="FVY45" s="299"/>
      <c r="FVZ45" s="299"/>
      <c r="FWA45" s="299"/>
      <c r="FWB45" s="299"/>
      <c r="FWC45" s="299"/>
      <c r="FWD45" s="299"/>
      <c r="FWE45" s="299"/>
      <c r="FWF45" s="299"/>
      <c r="FWG45" s="299"/>
      <c r="FWH45" s="299"/>
      <c r="FWI45" s="299"/>
      <c r="FWJ45" s="299"/>
      <c r="FWK45" s="299"/>
      <c r="FWL45" s="299"/>
      <c r="FWM45" s="299"/>
      <c r="FWN45" s="299"/>
      <c r="FWO45" s="299"/>
      <c r="FWP45" s="299"/>
      <c r="FWQ45" s="299"/>
      <c r="FWR45" s="299"/>
      <c r="FWS45" s="299"/>
      <c r="FWT45" s="299"/>
      <c r="FWU45" s="299"/>
      <c r="FWV45" s="299"/>
      <c r="FWW45" s="299"/>
      <c r="FWX45" s="299"/>
      <c r="FWY45" s="299"/>
      <c r="FWZ45" s="299"/>
      <c r="FXA45" s="299"/>
      <c r="FXB45" s="299"/>
      <c r="FXC45" s="299"/>
      <c r="FXD45" s="299"/>
      <c r="FXE45" s="299"/>
      <c r="FXF45" s="299"/>
      <c r="FXG45" s="299"/>
      <c r="FXH45" s="299"/>
      <c r="FXI45" s="299"/>
      <c r="FXJ45" s="299"/>
      <c r="FXK45" s="299"/>
      <c r="FXL45" s="299"/>
      <c r="FXM45" s="299"/>
      <c r="FXN45" s="299"/>
      <c r="FXO45" s="299"/>
      <c r="FXP45" s="299"/>
      <c r="FXQ45" s="299"/>
      <c r="FXR45" s="299"/>
      <c r="FXS45" s="299"/>
      <c r="FXT45" s="299"/>
      <c r="FXU45" s="299"/>
      <c r="FXV45" s="299"/>
      <c r="FXW45" s="299"/>
      <c r="FXX45" s="299"/>
      <c r="FXY45" s="299"/>
      <c r="FXZ45" s="299"/>
      <c r="FYA45" s="299"/>
      <c r="FYB45" s="299"/>
      <c r="FYC45" s="299"/>
      <c r="FYD45" s="299"/>
      <c r="FYE45" s="299"/>
      <c r="FYF45" s="299"/>
      <c r="FYG45" s="299"/>
      <c r="FYH45" s="299"/>
      <c r="FYI45" s="299"/>
      <c r="FYJ45" s="299"/>
      <c r="FYK45" s="299"/>
      <c r="FYL45" s="299"/>
      <c r="FYM45" s="299"/>
      <c r="FYN45" s="299"/>
      <c r="FYO45" s="299"/>
      <c r="FYP45" s="299"/>
      <c r="FYQ45" s="299"/>
      <c r="FYR45" s="299"/>
      <c r="FYS45" s="299"/>
      <c r="FYT45" s="299"/>
      <c r="FYU45" s="299"/>
      <c r="FYV45" s="299"/>
      <c r="FYW45" s="299"/>
      <c r="FYX45" s="299"/>
      <c r="FYY45" s="299"/>
      <c r="FYZ45" s="299"/>
      <c r="FZA45" s="299"/>
      <c r="FZB45" s="299"/>
      <c r="FZC45" s="299"/>
      <c r="FZD45" s="299"/>
      <c r="FZE45" s="299"/>
      <c r="FZF45" s="299"/>
      <c r="FZG45" s="299"/>
      <c r="FZH45" s="299"/>
      <c r="FZI45" s="299"/>
      <c r="FZJ45" s="299"/>
      <c r="FZK45" s="299"/>
      <c r="FZL45" s="299"/>
      <c r="FZM45" s="299"/>
      <c r="FZN45" s="299"/>
      <c r="FZO45" s="299"/>
      <c r="FZP45" s="299"/>
      <c r="FZQ45" s="299"/>
      <c r="FZR45" s="299"/>
      <c r="FZS45" s="299"/>
      <c r="FZT45" s="299"/>
      <c r="FZU45" s="299"/>
      <c r="FZV45" s="299"/>
      <c r="FZW45" s="299"/>
      <c r="FZX45" s="299"/>
      <c r="FZY45" s="299"/>
      <c r="FZZ45" s="299"/>
      <c r="GAA45" s="299"/>
      <c r="GAB45" s="299"/>
      <c r="GAC45" s="299"/>
      <c r="GAD45" s="299"/>
      <c r="GAE45" s="299"/>
      <c r="GAF45" s="299"/>
      <c r="GAG45" s="299"/>
      <c r="GAH45" s="299"/>
      <c r="GAI45" s="299"/>
      <c r="GAJ45" s="299"/>
      <c r="GAK45" s="299"/>
      <c r="GAL45" s="299"/>
      <c r="GAM45" s="299"/>
      <c r="GAN45" s="299"/>
      <c r="GAO45" s="299"/>
      <c r="GAP45" s="299"/>
      <c r="GAQ45" s="299"/>
      <c r="GAR45" s="299"/>
      <c r="GAS45" s="299"/>
      <c r="GAT45" s="299"/>
      <c r="GAU45" s="299"/>
      <c r="GAV45" s="299"/>
      <c r="GAW45" s="299"/>
      <c r="GAX45" s="299"/>
      <c r="GAY45" s="299"/>
      <c r="GAZ45" s="299"/>
      <c r="GBA45" s="299"/>
      <c r="GBB45" s="299"/>
      <c r="GBC45" s="299"/>
      <c r="GBD45" s="299"/>
      <c r="GBE45" s="299"/>
      <c r="GBF45" s="299"/>
      <c r="GBG45" s="299"/>
      <c r="GBH45" s="299"/>
      <c r="GBI45" s="299"/>
      <c r="GBJ45" s="299"/>
      <c r="GBK45" s="299"/>
      <c r="GBL45" s="299"/>
      <c r="GBM45" s="299"/>
      <c r="GBN45" s="299"/>
      <c r="GBO45" s="299"/>
      <c r="GBP45" s="299"/>
      <c r="GBQ45" s="299"/>
      <c r="GBR45" s="299"/>
      <c r="GBS45" s="299"/>
      <c r="GBT45" s="299"/>
      <c r="GBU45" s="299"/>
      <c r="GBV45" s="299"/>
      <c r="GBW45" s="299"/>
      <c r="GBX45" s="299"/>
      <c r="GBY45" s="299"/>
      <c r="GBZ45" s="299"/>
      <c r="GCA45" s="299"/>
      <c r="GCB45" s="299"/>
      <c r="GCC45" s="299"/>
      <c r="GCD45" s="299"/>
      <c r="GCE45" s="299"/>
      <c r="GCF45" s="299"/>
      <c r="GCG45" s="299"/>
      <c r="GCH45" s="299"/>
      <c r="GCI45" s="299"/>
      <c r="GCJ45" s="299"/>
      <c r="GCK45" s="299"/>
      <c r="GCL45" s="299"/>
      <c r="GCM45" s="299"/>
      <c r="GCN45" s="299"/>
      <c r="GCO45" s="299"/>
      <c r="GCP45" s="299"/>
      <c r="GCQ45" s="299"/>
      <c r="GCR45" s="299"/>
      <c r="GCS45" s="299"/>
      <c r="GCT45" s="299"/>
      <c r="GCU45" s="299"/>
      <c r="GCV45" s="299"/>
      <c r="GCW45" s="299"/>
      <c r="GCX45" s="299"/>
      <c r="GCY45" s="299"/>
      <c r="GCZ45" s="299"/>
      <c r="GDA45" s="299"/>
      <c r="GDB45" s="299"/>
      <c r="GDC45" s="299"/>
      <c r="GDD45" s="299"/>
      <c r="GDE45" s="299"/>
      <c r="GDF45" s="299"/>
      <c r="GDG45" s="299"/>
      <c r="GDH45" s="299"/>
      <c r="GDI45" s="299"/>
      <c r="GDJ45" s="299"/>
      <c r="GDK45" s="299"/>
      <c r="GDL45" s="299"/>
      <c r="GDM45" s="299"/>
      <c r="GDN45" s="299"/>
      <c r="GDO45" s="299"/>
      <c r="GDP45" s="299"/>
      <c r="GDQ45" s="299"/>
      <c r="GDR45" s="299"/>
      <c r="GDS45" s="299"/>
      <c r="GDT45" s="299"/>
      <c r="GDU45" s="299"/>
      <c r="GDV45" s="299"/>
      <c r="GDW45" s="299"/>
      <c r="GDX45" s="299"/>
      <c r="GDY45" s="299"/>
      <c r="GDZ45" s="299"/>
      <c r="GEA45" s="299"/>
      <c r="GEB45" s="299"/>
      <c r="GEC45" s="299"/>
      <c r="GED45" s="299"/>
      <c r="GEE45" s="299"/>
      <c r="GEF45" s="299"/>
      <c r="GEG45" s="299"/>
      <c r="GEH45" s="299"/>
      <c r="GEI45" s="299"/>
      <c r="GEJ45" s="299"/>
      <c r="GEK45" s="299"/>
      <c r="GEL45" s="299"/>
      <c r="GEM45" s="299"/>
      <c r="GEN45" s="299"/>
      <c r="GEO45" s="299"/>
      <c r="GEP45" s="299"/>
      <c r="GEQ45" s="299"/>
      <c r="GER45" s="299"/>
      <c r="GES45" s="299"/>
      <c r="GET45" s="299"/>
      <c r="GEU45" s="299"/>
      <c r="GEV45" s="299"/>
      <c r="GEW45" s="299"/>
      <c r="GEX45" s="299"/>
      <c r="GEY45" s="299"/>
      <c r="GEZ45" s="299"/>
      <c r="GFA45" s="299"/>
      <c r="GFB45" s="299"/>
      <c r="GFC45" s="299"/>
      <c r="GFD45" s="299"/>
      <c r="GFE45" s="299"/>
      <c r="GFF45" s="299"/>
      <c r="GFG45" s="299"/>
      <c r="GFH45" s="299"/>
      <c r="GFI45" s="299"/>
      <c r="GFJ45" s="299"/>
      <c r="GFK45" s="299"/>
      <c r="GFL45" s="299"/>
      <c r="GFM45" s="299"/>
      <c r="GFN45" s="299"/>
      <c r="GFO45" s="299"/>
      <c r="GFP45" s="299"/>
      <c r="GFQ45" s="299"/>
      <c r="GFR45" s="299"/>
      <c r="GFS45" s="299"/>
      <c r="GFT45" s="299"/>
      <c r="GFU45" s="299"/>
      <c r="GFV45" s="299"/>
      <c r="GFW45" s="299"/>
      <c r="GFX45" s="299"/>
      <c r="GFY45" s="299"/>
      <c r="GFZ45" s="299"/>
      <c r="GGA45" s="299"/>
      <c r="GGB45" s="299"/>
      <c r="GGC45" s="299"/>
      <c r="GGD45" s="299"/>
      <c r="GGE45" s="299"/>
      <c r="GGF45" s="299"/>
      <c r="GGG45" s="299"/>
      <c r="GGH45" s="299"/>
      <c r="GGI45" s="299"/>
      <c r="GGJ45" s="299"/>
      <c r="GGK45" s="299"/>
      <c r="GGL45" s="299"/>
      <c r="GGM45" s="299"/>
      <c r="GGN45" s="299"/>
      <c r="GGO45" s="299"/>
      <c r="GGP45" s="299"/>
      <c r="GGQ45" s="299"/>
      <c r="GGR45" s="299"/>
      <c r="GGS45" s="299"/>
      <c r="GGT45" s="299"/>
      <c r="GGU45" s="299"/>
      <c r="GGV45" s="299"/>
      <c r="GGW45" s="299"/>
      <c r="GGX45" s="299"/>
      <c r="GGY45" s="299"/>
      <c r="GGZ45" s="299"/>
      <c r="GHA45" s="299"/>
      <c r="GHB45" s="299"/>
      <c r="GHC45" s="299"/>
      <c r="GHD45" s="299"/>
      <c r="GHE45" s="299"/>
      <c r="GHF45" s="299"/>
      <c r="GHG45" s="299"/>
      <c r="GHH45" s="299"/>
      <c r="GHI45" s="299"/>
      <c r="GHJ45" s="299"/>
      <c r="GHK45" s="299"/>
      <c r="GHL45" s="299"/>
      <c r="GHM45" s="299"/>
      <c r="GHN45" s="299"/>
      <c r="GHO45" s="299"/>
      <c r="GHP45" s="299"/>
      <c r="GHQ45" s="299"/>
      <c r="GHR45" s="299"/>
      <c r="GHS45" s="299"/>
      <c r="GHT45" s="299"/>
      <c r="GHU45" s="299"/>
      <c r="GHV45" s="299"/>
      <c r="GHW45" s="299"/>
      <c r="GHX45" s="299"/>
      <c r="GHY45" s="299"/>
      <c r="GHZ45" s="299"/>
      <c r="GIA45" s="299"/>
      <c r="GIB45" s="299"/>
      <c r="GIC45" s="299"/>
      <c r="GID45" s="299"/>
      <c r="GIE45" s="299"/>
      <c r="GIF45" s="299"/>
      <c r="GIG45" s="299"/>
      <c r="GIH45" s="299"/>
      <c r="GII45" s="299"/>
      <c r="GIJ45" s="299"/>
      <c r="GIK45" s="299"/>
      <c r="GIL45" s="299"/>
      <c r="GIM45" s="299"/>
      <c r="GIN45" s="299"/>
      <c r="GIO45" s="299"/>
      <c r="GIP45" s="299"/>
      <c r="GIQ45" s="299"/>
      <c r="GIR45" s="299"/>
      <c r="GIS45" s="299"/>
      <c r="GIT45" s="299"/>
      <c r="GIU45" s="299"/>
      <c r="GIV45" s="299"/>
      <c r="GIW45" s="299"/>
      <c r="GIX45" s="299"/>
      <c r="GIY45" s="299"/>
      <c r="GIZ45" s="299"/>
      <c r="GJA45" s="299"/>
      <c r="GJB45" s="299"/>
      <c r="GJC45" s="299"/>
      <c r="GJD45" s="299"/>
      <c r="GJE45" s="299"/>
      <c r="GJF45" s="299"/>
      <c r="GJG45" s="299"/>
      <c r="GJH45" s="299"/>
      <c r="GJI45" s="299"/>
      <c r="GJJ45" s="299"/>
      <c r="GJK45" s="299"/>
      <c r="GJL45" s="299"/>
      <c r="GJM45" s="299"/>
      <c r="GJN45" s="299"/>
      <c r="GJO45" s="299"/>
      <c r="GJP45" s="299"/>
      <c r="GJQ45" s="299"/>
      <c r="GJR45" s="299"/>
      <c r="GJS45" s="299"/>
      <c r="GJT45" s="299"/>
      <c r="GJU45" s="299"/>
      <c r="GJV45" s="299"/>
      <c r="GJW45" s="299"/>
      <c r="GJX45" s="299"/>
      <c r="GJY45" s="299"/>
      <c r="GJZ45" s="299"/>
      <c r="GKA45" s="299"/>
      <c r="GKB45" s="299"/>
      <c r="GKC45" s="299"/>
      <c r="GKD45" s="299"/>
      <c r="GKE45" s="299"/>
      <c r="GKF45" s="299"/>
      <c r="GKG45" s="299"/>
      <c r="GKH45" s="299"/>
      <c r="GKI45" s="299"/>
      <c r="GKJ45" s="299"/>
      <c r="GKK45" s="299"/>
      <c r="GKL45" s="299"/>
      <c r="GKM45" s="299"/>
      <c r="GKN45" s="299"/>
      <c r="GKO45" s="299"/>
      <c r="GKP45" s="299"/>
      <c r="GKQ45" s="299"/>
      <c r="GKR45" s="299"/>
      <c r="GKS45" s="299"/>
      <c r="GKT45" s="299"/>
      <c r="GKU45" s="299"/>
      <c r="GKV45" s="299"/>
      <c r="GKW45" s="299"/>
      <c r="GKX45" s="299"/>
      <c r="GKY45" s="299"/>
      <c r="GKZ45" s="299"/>
      <c r="GLA45" s="299"/>
      <c r="GLB45" s="299"/>
      <c r="GLC45" s="299"/>
      <c r="GLD45" s="299"/>
      <c r="GLE45" s="299"/>
      <c r="GLF45" s="299"/>
      <c r="GLG45" s="299"/>
      <c r="GLH45" s="299"/>
      <c r="GLI45" s="299"/>
      <c r="GLJ45" s="299"/>
      <c r="GLK45" s="299"/>
      <c r="GLL45" s="299"/>
      <c r="GLM45" s="299"/>
      <c r="GLN45" s="299"/>
      <c r="GLO45" s="299"/>
      <c r="GLP45" s="299"/>
      <c r="GLQ45" s="299"/>
      <c r="GLR45" s="299"/>
      <c r="GLS45" s="299"/>
      <c r="GLT45" s="299"/>
      <c r="GLU45" s="299"/>
      <c r="GLV45" s="299"/>
      <c r="GLW45" s="299"/>
      <c r="GLX45" s="299"/>
      <c r="GLY45" s="299"/>
      <c r="GLZ45" s="299"/>
      <c r="GMA45" s="299"/>
      <c r="GMB45" s="299"/>
      <c r="GMC45" s="299"/>
      <c r="GMD45" s="299"/>
      <c r="GME45" s="299"/>
      <c r="GMF45" s="299"/>
      <c r="GMG45" s="299"/>
      <c r="GMH45" s="299"/>
      <c r="GMI45" s="299"/>
      <c r="GMJ45" s="299"/>
      <c r="GMK45" s="299"/>
      <c r="GML45" s="299"/>
      <c r="GMM45" s="299"/>
      <c r="GMN45" s="299"/>
      <c r="GMO45" s="299"/>
      <c r="GMP45" s="299"/>
      <c r="GMQ45" s="299"/>
      <c r="GMR45" s="299"/>
      <c r="GMS45" s="299"/>
      <c r="GMT45" s="299"/>
      <c r="GMU45" s="299"/>
      <c r="GMV45" s="299"/>
      <c r="GMW45" s="299"/>
      <c r="GMX45" s="299"/>
      <c r="GMY45" s="299"/>
      <c r="GMZ45" s="299"/>
      <c r="GNA45" s="299"/>
      <c r="GNB45" s="299"/>
      <c r="GNC45" s="299"/>
      <c r="GND45" s="299"/>
      <c r="GNE45" s="299"/>
      <c r="GNF45" s="299"/>
      <c r="GNG45" s="299"/>
      <c r="GNH45" s="299"/>
      <c r="GNI45" s="299"/>
      <c r="GNJ45" s="299"/>
      <c r="GNK45" s="299"/>
      <c r="GNL45" s="299"/>
      <c r="GNM45" s="299"/>
      <c r="GNN45" s="299"/>
      <c r="GNO45" s="299"/>
      <c r="GNP45" s="299"/>
      <c r="GNQ45" s="299"/>
      <c r="GNR45" s="299"/>
      <c r="GNS45" s="299"/>
      <c r="GNT45" s="299"/>
      <c r="GNU45" s="299"/>
      <c r="GNV45" s="299"/>
      <c r="GNW45" s="299"/>
      <c r="GNX45" s="299"/>
      <c r="GNY45" s="299"/>
      <c r="GNZ45" s="299"/>
      <c r="GOA45" s="299"/>
      <c r="GOB45" s="299"/>
      <c r="GOC45" s="299"/>
      <c r="GOD45" s="299"/>
      <c r="GOE45" s="299"/>
      <c r="GOF45" s="299"/>
      <c r="GOG45" s="299"/>
      <c r="GOH45" s="299"/>
      <c r="GOI45" s="299"/>
      <c r="GOJ45" s="299"/>
      <c r="GOK45" s="299"/>
      <c r="GOL45" s="299"/>
      <c r="GOM45" s="299"/>
      <c r="GON45" s="299"/>
      <c r="GOO45" s="299"/>
      <c r="GOP45" s="299"/>
      <c r="GOQ45" s="299"/>
      <c r="GOR45" s="299"/>
      <c r="GOS45" s="299"/>
      <c r="GOT45" s="299"/>
      <c r="GOU45" s="299"/>
      <c r="GOV45" s="299"/>
      <c r="GOW45" s="299"/>
      <c r="GOX45" s="299"/>
      <c r="GOY45" s="299"/>
      <c r="GOZ45" s="299"/>
      <c r="GPA45" s="299"/>
      <c r="GPB45" s="299"/>
      <c r="GPC45" s="299"/>
      <c r="GPD45" s="299"/>
      <c r="GPE45" s="299"/>
      <c r="GPF45" s="299"/>
      <c r="GPG45" s="299"/>
      <c r="GPH45" s="299"/>
      <c r="GPI45" s="299"/>
      <c r="GPJ45" s="299"/>
      <c r="GPK45" s="299"/>
      <c r="GPL45" s="299"/>
      <c r="GPM45" s="299"/>
      <c r="GPN45" s="299"/>
      <c r="GPO45" s="299"/>
      <c r="GPP45" s="299"/>
      <c r="GPQ45" s="299"/>
      <c r="GPR45" s="299"/>
      <c r="GPS45" s="299"/>
      <c r="GPT45" s="299"/>
      <c r="GPU45" s="299"/>
      <c r="GPV45" s="299"/>
      <c r="GPW45" s="299"/>
      <c r="GPX45" s="299"/>
      <c r="GPY45" s="299"/>
      <c r="GPZ45" s="299"/>
      <c r="GQA45" s="299"/>
      <c r="GQB45" s="299"/>
      <c r="GQC45" s="299"/>
      <c r="GQD45" s="299"/>
      <c r="GQE45" s="299"/>
      <c r="GQF45" s="299"/>
      <c r="GQG45" s="299"/>
      <c r="GQH45" s="299"/>
      <c r="GQI45" s="299"/>
      <c r="GQJ45" s="299"/>
      <c r="GQK45" s="299"/>
      <c r="GQL45" s="299"/>
      <c r="GQM45" s="299"/>
      <c r="GQN45" s="299"/>
      <c r="GQO45" s="299"/>
      <c r="GQP45" s="299"/>
      <c r="GQQ45" s="299"/>
      <c r="GQR45" s="299"/>
      <c r="GQS45" s="299"/>
      <c r="GQT45" s="299"/>
      <c r="GQU45" s="299"/>
      <c r="GQV45" s="299"/>
      <c r="GQW45" s="299"/>
      <c r="GQX45" s="299"/>
      <c r="GQY45" s="299"/>
      <c r="GQZ45" s="299"/>
      <c r="GRA45" s="299"/>
      <c r="GRB45" s="299"/>
      <c r="GRC45" s="299"/>
      <c r="GRD45" s="299"/>
      <c r="GRE45" s="299"/>
      <c r="GRF45" s="299"/>
      <c r="GRG45" s="299"/>
      <c r="GRH45" s="299"/>
      <c r="GRI45" s="299"/>
      <c r="GRJ45" s="299"/>
      <c r="GRK45" s="299"/>
      <c r="GRL45" s="299"/>
      <c r="GRM45" s="299"/>
      <c r="GRN45" s="299"/>
      <c r="GRO45" s="299"/>
      <c r="GRP45" s="299"/>
      <c r="GRQ45" s="299"/>
      <c r="GRR45" s="299"/>
      <c r="GRS45" s="299"/>
      <c r="GRT45" s="299"/>
      <c r="GRU45" s="299"/>
      <c r="GRV45" s="299"/>
      <c r="GRW45" s="299"/>
      <c r="GRX45" s="299"/>
      <c r="GRY45" s="299"/>
      <c r="GRZ45" s="299"/>
      <c r="GSA45" s="299"/>
      <c r="GSB45" s="299"/>
      <c r="GSC45" s="299"/>
      <c r="GSD45" s="299"/>
      <c r="GSE45" s="299"/>
      <c r="GSF45" s="299"/>
      <c r="GSG45" s="299"/>
      <c r="GSH45" s="299"/>
      <c r="GSI45" s="299"/>
      <c r="GSJ45" s="299"/>
      <c r="GSK45" s="299"/>
      <c r="GSL45" s="299"/>
      <c r="GSM45" s="299"/>
      <c r="GSN45" s="299"/>
      <c r="GSO45" s="299"/>
      <c r="GSP45" s="299"/>
      <c r="GSQ45" s="299"/>
      <c r="GSR45" s="299"/>
      <c r="GSS45" s="299"/>
      <c r="GST45" s="299"/>
      <c r="GSU45" s="299"/>
      <c r="GSV45" s="299"/>
      <c r="GSW45" s="299"/>
      <c r="GSX45" s="299"/>
      <c r="GSY45" s="299"/>
      <c r="GSZ45" s="299"/>
      <c r="GTA45" s="299"/>
      <c r="GTB45" s="299"/>
      <c r="GTC45" s="299"/>
      <c r="GTD45" s="299"/>
      <c r="GTE45" s="299"/>
      <c r="GTF45" s="299"/>
      <c r="GTG45" s="299"/>
      <c r="GTH45" s="299"/>
      <c r="GTI45" s="299"/>
      <c r="GTJ45" s="299"/>
      <c r="GTK45" s="299"/>
      <c r="GTL45" s="299"/>
      <c r="GTM45" s="299"/>
      <c r="GTN45" s="299"/>
      <c r="GTO45" s="299"/>
      <c r="GTP45" s="299"/>
      <c r="GTQ45" s="299"/>
      <c r="GTR45" s="299"/>
      <c r="GTS45" s="299"/>
      <c r="GTT45" s="299"/>
      <c r="GTU45" s="299"/>
      <c r="GTV45" s="299"/>
      <c r="GTW45" s="299"/>
      <c r="GTX45" s="299"/>
      <c r="GTY45" s="299"/>
      <c r="GTZ45" s="299"/>
      <c r="GUA45" s="299"/>
      <c r="GUB45" s="299"/>
      <c r="GUC45" s="299"/>
      <c r="GUD45" s="299"/>
      <c r="GUE45" s="299"/>
      <c r="GUF45" s="299"/>
      <c r="GUG45" s="299"/>
      <c r="GUH45" s="299"/>
      <c r="GUI45" s="299"/>
      <c r="GUJ45" s="299"/>
      <c r="GUK45" s="299"/>
      <c r="GUL45" s="299"/>
      <c r="GUM45" s="299"/>
      <c r="GUN45" s="299"/>
      <c r="GUO45" s="299"/>
      <c r="GUP45" s="299"/>
      <c r="GUQ45" s="299"/>
      <c r="GUR45" s="299"/>
      <c r="GUS45" s="299"/>
      <c r="GUT45" s="299"/>
      <c r="GUU45" s="299"/>
      <c r="GUV45" s="299"/>
      <c r="GUW45" s="299"/>
      <c r="GUX45" s="299"/>
      <c r="GUY45" s="299"/>
      <c r="GUZ45" s="299"/>
      <c r="GVA45" s="299"/>
      <c r="GVB45" s="299"/>
      <c r="GVC45" s="299"/>
      <c r="GVD45" s="299"/>
      <c r="GVE45" s="299"/>
      <c r="GVF45" s="299"/>
      <c r="GVG45" s="299"/>
      <c r="GVH45" s="299"/>
      <c r="GVI45" s="299"/>
      <c r="GVJ45" s="299"/>
      <c r="GVK45" s="299"/>
      <c r="GVL45" s="299"/>
      <c r="GVM45" s="299"/>
      <c r="GVN45" s="299"/>
      <c r="GVO45" s="299"/>
      <c r="GVP45" s="299"/>
      <c r="GVQ45" s="299"/>
      <c r="GVR45" s="299"/>
      <c r="GVS45" s="299"/>
      <c r="GVT45" s="299"/>
      <c r="GVU45" s="299"/>
      <c r="GVV45" s="299"/>
      <c r="GVW45" s="299"/>
      <c r="GVX45" s="299"/>
      <c r="GVY45" s="299"/>
      <c r="GVZ45" s="299"/>
      <c r="GWA45" s="299"/>
      <c r="GWB45" s="299"/>
      <c r="GWC45" s="299"/>
      <c r="GWD45" s="299"/>
      <c r="GWE45" s="299"/>
      <c r="GWF45" s="299"/>
      <c r="GWG45" s="299"/>
      <c r="GWH45" s="299"/>
      <c r="GWI45" s="299"/>
      <c r="GWJ45" s="299"/>
      <c r="GWK45" s="299"/>
      <c r="GWL45" s="299"/>
      <c r="GWM45" s="299"/>
      <c r="GWN45" s="299"/>
      <c r="GWO45" s="299"/>
      <c r="GWP45" s="299"/>
      <c r="GWQ45" s="299"/>
      <c r="GWR45" s="299"/>
      <c r="GWS45" s="299"/>
      <c r="GWT45" s="299"/>
      <c r="GWU45" s="299"/>
      <c r="GWV45" s="299"/>
      <c r="GWW45" s="299"/>
      <c r="GWX45" s="299"/>
      <c r="GWY45" s="299"/>
      <c r="GWZ45" s="299"/>
      <c r="GXA45" s="299"/>
      <c r="GXB45" s="299"/>
      <c r="GXC45" s="299"/>
      <c r="GXD45" s="299"/>
      <c r="GXE45" s="299"/>
      <c r="GXF45" s="299"/>
      <c r="GXG45" s="299"/>
      <c r="GXH45" s="299"/>
      <c r="GXI45" s="299"/>
      <c r="GXJ45" s="299"/>
      <c r="GXK45" s="299"/>
      <c r="GXL45" s="299"/>
      <c r="GXM45" s="299"/>
      <c r="GXN45" s="299"/>
      <c r="GXO45" s="299"/>
      <c r="GXP45" s="299"/>
      <c r="GXQ45" s="299"/>
      <c r="GXR45" s="299"/>
      <c r="GXS45" s="299"/>
      <c r="GXT45" s="299"/>
      <c r="GXU45" s="299"/>
      <c r="GXV45" s="299"/>
      <c r="GXW45" s="299"/>
      <c r="GXX45" s="299"/>
      <c r="GXY45" s="299"/>
      <c r="GXZ45" s="299"/>
      <c r="GYA45" s="299"/>
      <c r="GYB45" s="299"/>
      <c r="GYC45" s="299"/>
      <c r="GYD45" s="299"/>
      <c r="GYE45" s="299"/>
      <c r="GYF45" s="299"/>
      <c r="GYG45" s="299"/>
      <c r="GYH45" s="299"/>
      <c r="GYI45" s="299"/>
      <c r="GYJ45" s="299"/>
      <c r="GYK45" s="299"/>
      <c r="GYL45" s="299"/>
      <c r="GYM45" s="299"/>
      <c r="GYN45" s="299"/>
      <c r="GYO45" s="299"/>
      <c r="GYP45" s="299"/>
      <c r="GYQ45" s="299"/>
      <c r="GYR45" s="299"/>
      <c r="GYS45" s="299"/>
      <c r="GYT45" s="299"/>
      <c r="GYU45" s="299"/>
      <c r="GYV45" s="299"/>
      <c r="GYW45" s="299"/>
      <c r="GYX45" s="299"/>
      <c r="GYY45" s="299"/>
      <c r="GYZ45" s="299"/>
      <c r="GZA45" s="299"/>
      <c r="GZB45" s="299"/>
      <c r="GZC45" s="299"/>
      <c r="GZD45" s="299"/>
      <c r="GZE45" s="299"/>
      <c r="GZF45" s="299"/>
      <c r="GZG45" s="299"/>
      <c r="GZH45" s="299"/>
      <c r="GZI45" s="299"/>
      <c r="GZJ45" s="299"/>
      <c r="GZK45" s="299"/>
      <c r="GZL45" s="299"/>
      <c r="GZM45" s="299"/>
      <c r="GZN45" s="299"/>
      <c r="GZO45" s="299"/>
      <c r="GZP45" s="299"/>
      <c r="GZQ45" s="299"/>
      <c r="GZR45" s="299"/>
      <c r="GZS45" s="299"/>
      <c r="GZT45" s="299"/>
      <c r="GZU45" s="299"/>
      <c r="GZV45" s="299"/>
      <c r="GZW45" s="299"/>
      <c r="GZX45" s="299"/>
      <c r="GZY45" s="299"/>
      <c r="GZZ45" s="299"/>
      <c r="HAA45" s="299"/>
      <c r="HAB45" s="299"/>
      <c r="HAC45" s="299"/>
      <c r="HAD45" s="299"/>
      <c r="HAE45" s="299"/>
      <c r="HAF45" s="299"/>
      <c r="HAG45" s="299"/>
      <c r="HAH45" s="299"/>
      <c r="HAI45" s="299"/>
      <c r="HAJ45" s="299"/>
      <c r="HAK45" s="299"/>
      <c r="HAL45" s="299"/>
      <c r="HAM45" s="299"/>
      <c r="HAN45" s="299"/>
      <c r="HAO45" s="299"/>
      <c r="HAP45" s="299"/>
      <c r="HAQ45" s="299"/>
      <c r="HAR45" s="299"/>
      <c r="HAS45" s="299"/>
      <c r="HAT45" s="299"/>
      <c r="HAU45" s="299"/>
      <c r="HAV45" s="299"/>
      <c r="HAW45" s="299"/>
      <c r="HAX45" s="299"/>
      <c r="HAY45" s="299"/>
      <c r="HAZ45" s="299"/>
      <c r="HBA45" s="299"/>
      <c r="HBB45" s="299"/>
      <c r="HBC45" s="299"/>
      <c r="HBD45" s="299"/>
      <c r="HBE45" s="299"/>
      <c r="HBF45" s="299"/>
      <c r="HBG45" s="299"/>
      <c r="HBH45" s="299"/>
      <c r="HBI45" s="299"/>
      <c r="HBJ45" s="299"/>
      <c r="HBK45" s="299"/>
      <c r="HBL45" s="299"/>
      <c r="HBM45" s="299"/>
      <c r="HBN45" s="299"/>
      <c r="HBO45" s="299"/>
      <c r="HBP45" s="299"/>
      <c r="HBQ45" s="299"/>
      <c r="HBR45" s="299"/>
      <c r="HBS45" s="299"/>
      <c r="HBT45" s="299"/>
      <c r="HBU45" s="299"/>
      <c r="HBV45" s="299"/>
      <c r="HBW45" s="299"/>
      <c r="HBX45" s="299"/>
      <c r="HBY45" s="299"/>
      <c r="HBZ45" s="299"/>
      <c r="HCA45" s="299"/>
      <c r="HCB45" s="299"/>
      <c r="HCC45" s="299"/>
      <c r="HCD45" s="299"/>
      <c r="HCE45" s="299"/>
      <c r="HCF45" s="299"/>
      <c r="HCG45" s="299"/>
      <c r="HCH45" s="299"/>
      <c r="HCI45" s="299"/>
      <c r="HCJ45" s="299"/>
      <c r="HCK45" s="299"/>
      <c r="HCL45" s="299"/>
      <c r="HCM45" s="299"/>
      <c r="HCN45" s="299"/>
      <c r="HCO45" s="299"/>
      <c r="HCP45" s="299"/>
      <c r="HCQ45" s="299"/>
      <c r="HCR45" s="299"/>
      <c r="HCS45" s="299"/>
      <c r="HCT45" s="299"/>
      <c r="HCU45" s="299"/>
      <c r="HCV45" s="299"/>
      <c r="HCW45" s="299"/>
      <c r="HCX45" s="299"/>
      <c r="HCY45" s="299"/>
      <c r="HCZ45" s="299"/>
      <c r="HDA45" s="299"/>
      <c r="HDB45" s="299"/>
      <c r="HDC45" s="299"/>
      <c r="HDD45" s="299"/>
      <c r="HDE45" s="299"/>
      <c r="HDF45" s="299"/>
      <c r="HDG45" s="299"/>
      <c r="HDH45" s="299"/>
      <c r="HDI45" s="299"/>
      <c r="HDJ45" s="299"/>
      <c r="HDK45" s="299"/>
      <c r="HDL45" s="299"/>
      <c r="HDM45" s="299"/>
      <c r="HDN45" s="299"/>
      <c r="HDO45" s="299"/>
      <c r="HDP45" s="299"/>
      <c r="HDQ45" s="299"/>
      <c r="HDR45" s="299"/>
      <c r="HDS45" s="299"/>
      <c r="HDT45" s="299"/>
      <c r="HDU45" s="299"/>
      <c r="HDV45" s="299"/>
      <c r="HDW45" s="299"/>
      <c r="HDX45" s="299"/>
      <c r="HDY45" s="299"/>
      <c r="HDZ45" s="299"/>
      <c r="HEA45" s="299"/>
      <c r="HEB45" s="299"/>
      <c r="HEC45" s="299"/>
      <c r="HED45" s="299"/>
      <c r="HEE45" s="299"/>
      <c r="HEF45" s="299"/>
      <c r="HEG45" s="299"/>
      <c r="HEH45" s="299"/>
      <c r="HEI45" s="299"/>
      <c r="HEJ45" s="299"/>
      <c r="HEK45" s="299"/>
      <c r="HEL45" s="299"/>
      <c r="HEM45" s="299"/>
      <c r="HEN45" s="299"/>
      <c r="HEO45" s="299"/>
      <c r="HEP45" s="299"/>
      <c r="HEQ45" s="299"/>
      <c r="HER45" s="299"/>
      <c r="HES45" s="299"/>
      <c r="HET45" s="299"/>
      <c r="HEU45" s="299"/>
      <c r="HEV45" s="299"/>
      <c r="HEW45" s="299"/>
      <c r="HEX45" s="299"/>
      <c r="HEY45" s="299"/>
      <c r="HEZ45" s="299"/>
      <c r="HFA45" s="299"/>
      <c r="HFB45" s="299"/>
      <c r="HFC45" s="299"/>
      <c r="HFD45" s="299"/>
      <c r="HFE45" s="299"/>
      <c r="HFF45" s="299"/>
      <c r="HFG45" s="299"/>
      <c r="HFH45" s="299"/>
      <c r="HFI45" s="299"/>
      <c r="HFJ45" s="299"/>
      <c r="HFK45" s="299"/>
      <c r="HFL45" s="299"/>
      <c r="HFM45" s="299"/>
      <c r="HFN45" s="299"/>
      <c r="HFO45" s="299"/>
      <c r="HFP45" s="299"/>
      <c r="HFQ45" s="299"/>
      <c r="HFR45" s="299"/>
      <c r="HFS45" s="299"/>
      <c r="HFT45" s="299"/>
      <c r="HFU45" s="299"/>
      <c r="HFV45" s="299"/>
      <c r="HFW45" s="299"/>
      <c r="HFX45" s="299"/>
      <c r="HFY45" s="299"/>
      <c r="HFZ45" s="299"/>
      <c r="HGA45" s="299"/>
      <c r="HGB45" s="299"/>
      <c r="HGC45" s="299"/>
      <c r="HGD45" s="299"/>
      <c r="HGE45" s="299"/>
      <c r="HGF45" s="299"/>
      <c r="HGG45" s="299"/>
      <c r="HGH45" s="299"/>
      <c r="HGI45" s="299"/>
      <c r="HGJ45" s="299"/>
      <c r="HGK45" s="299"/>
      <c r="HGL45" s="299"/>
      <c r="HGM45" s="299"/>
      <c r="HGN45" s="299"/>
      <c r="HGO45" s="299"/>
      <c r="HGP45" s="299"/>
      <c r="HGQ45" s="299"/>
      <c r="HGR45" s="299"/>
      <c r="HGS45" s="299"/>
      <c r="HGT45" s="299"/>
      <c r="HGU45" s="299"/>
      <c r="HGV45" s="299"/>
      <c r="HGW45" s="299"/>
      <c r="HGX45" s="299"/>
      <c r="HGY45" s="299"/>
      <c r="HGZ45" s="299"/>
      <c r="HHA45" s="299"/>
      <c r="HHB45" s="299"/>
      <c r="HHC45" s="299"/>
      <c r="HHD45" s="299"/>
      <c r="HHE45" s="299"/>
      <c r="HHF45" s="299"/>
      <c r="HHG45" s="299"/>
      <c r="HHH45" s="299"/>
      <c r="HHI45" s="299"/>
      <c r="HHJ45" s="299"/>
      <c r="HHK45" s="299"/>
      <c r="HHL45" s="299"/>
      <c r="HHM45" s="299"/>
      <c r="HHN45" s="299"/>
      <c r="HHO45" s="299"/>
      <c r="HHP45" s="299"/>
      <c r="HHQ45" s="299"/>
      <c r="HHR45" s="299"/>
      <c r="HHS45" s="299"/>
      <c r="HHT45" s="299"/>
      <c r="HHU45" s="299"/>
      <c r="HHV45" s="299"/>
      <c r="HHW45" s="299"/>
      <c r="HHX45" s="299"/>
      <c r="HHY45" s="299"/>
      <c r="HHZ45" s="299"/>
      <c r="HIA45" s="299"/>
      <c r="HIB45" s="299"/>
      <c r="HIC45" s="299"/>
      <c r="HID45" s="299"/>
      <c r="HIE45" s="299"/>
      <c r="HIF45" s="299"/>
      <c r="HIG45" s="299"/>
      <c r="HIH45" s="299"/>
      <c r="HII45" s="299"/>
      <c r="HIJ45" s="299"/>
      <c r="HIK45" s="299"/>
      <c r="HIL45" s="299"/>
      <c r="HIM45" s="299"/>
      <c r="HIN45" s="299"/>
      <c r="HIO45" s="299"/>
      <c r="HIP45" s="299"/>
      <c r="HIQ45" s="299"/>
      <c r="HIR45" s="299"/>
      <c r="HIS45" s="299"/>
      <c r="HIT45" s="299"/>
      <c r="HIU45" s="299"/>
      <c r="HIV45" s="299"/>
      <c r="HIW45" s="299"/>
      <c r="HIX45" s="299"/>
      <c r="HIY45" s="299"/>
      <c r="HIZ45" s="299"/>
      <c r="HJA45" s="299"/>
      <c r="HJB45" s="299"/>
      <c r="HJC45" s="299"/>
      <c r="HJD45" s="299"/>
      <c r="HJE45" s="299"/>
      <c r="HJF45" s="299"/>
      <c r="HJG45" s="299"/>
      <c r="HJH45" s="299"/>
      <c r="HJI45" s="299"/>
      <c r="HJJ45" s="299"/>
      <c r="HJK45" s="299"/>
      <c r="HJL45" s="299"/>
      <c r="HJM45" s="299"/>
      <c r="HJN45" s="299"/>
      <c r="HJO45" s="299"/>
      <c r="HJP45" s="299"/>
      <c r="HJQ45" s="299"/>
      <c r="HJR45" s="299"/>
      <c r="HJS45" s="299"/>
      <c r="HJT45" s="299"/>
      <c r="HJU45" s="299"/>
      <c r="HJV45" s="299"/>
      <c r="HJW45" s="299"/>
      <c r="HJX45" s="299"/>
      <c r="HJY45" s="299"/>
      <c r="HJZ45" s="299"/>
      <c r="HKA45" s="299"/>
      <c r="HKB45" s="299"/>
      <c r="HKC45" s="299"/>
      <c r="HKD45" s="299"/>
      <c r="HKE45" s="299"/>
      <c r="HKF45" s="299"/>
      <c r="HKG45" s="299"/>
      <c r="HKH45" s="299"/>
      <c r="HKI45" s="299"/>
      <c r="HKJ45" s="299"/>
      <c r="HKK45" s="299"/>
      <c r="HKL45" s="299"/>
      <c r="HKM45" s="299"/>
      <c r="HKN45" s="299"/>
      <c r="HKO45" s="299"/>
      <c r="HKP45" s="299"/>
      <c r="HKQ45" s="299"/>
      <c r="HKR45" s="299"/>
      <c r="HKS45" s="299"/>
      <c r="HKT45" s="299"/>
      <c r="HKU45" s="299"/>
      <c r="HKV45" s="299"/>
      <c r="HKW45" s="299"/>
      <c r="HKX45" s="299"/>
      <c r="HKY45" s="299"/>
      <c r="HKZ45" s="299"/>
      <c r="HLA45" s="299"/>
      <c r="HLB45" s="299"/>
      <c r="HLC45" s="299"/>
      <c r="HLD45" s="299"/>
      <c r="HLE45" s="299"/>
      <c r="HLF45" s="299"/>
      <c r="HLG45" s="299"/>
      <c r="HLH45" s="299"/>
      <c r="HLI45" s="299"/>
      <c r="HLJ45" s="299"/>
      <c r="HLK45" s="299"/>
      <c r="HLL45" s="299"/>
      <c r="HLM45" s="299"/>
      <c r="HLN45" s="299"/>
      <c r="HLO45" s="299"/>
      <c r="HLP45" s="299"/>
      <c r="HLQ45" s="299"/>
      <c r="HLR45" s="299"/>
      <c r="HLS45" s="299"/>
      <c r="HLT45" s="299"/>
      <c r="HLU45" s="299"/>
      <c r="HLV45" s="299"/>
      <c r="HLW45" s="299"/>
      <c r="HLX45" s="299"/>
      <c r="HLY45" s="299"/>
      <c r="HLZ45" s="299"/>
      <c r="HMA45" s="299"/>
      <c r="HMB45" s="299"/>
      <c r="HMC45" s="299"/>
      <c r="HMD45" s="299"/>
      <c r="HME45" s="299"/>
      <c r="HMF45" s="299"/>
      <c r="HMG45" s="299"/>
      <c r="HMH45" s="299"/>
      <c r="HMI45" s="299"/>
      <c r="HMJ45" s="299"/>
      <c r="HMK45" s="299"/>
      <c r="HML45" s="299"/>
      <c r="HMM45" s="299"/>
      <c r="HMN45" s="299"/>
      <c r="HMO45" s="299"/>
      <c r="HMP45" s="299"/>
      <c r="HMQ45" s="299"/>
      <c r="HMR45" s="299"/>
      <c r="HMS45" s="299"/>
      <c r="HMT45" s="299"/>
      <c r="HMU45" s="299"/>
      <c r="HMV45" s="299"/>
      <c r="HMW45" s="299"/>
      <c r="HMX45" s="299"/>
      <c r="HMY45" s="299"/>
      <c r="HMZ45" s="299"/>
      <c r="HNA45" s="299"/>
      <c r="HNB45" s="299"/>
      <c r="HNC45" s="299"/>
      <c r="HND45" s="299"/>
      <c r="HNE45" s="299"/>
      <c r="HNF45" s="299"/>
      <c r="HNG45" s="299"/>
      <c r="HNH45" s="299"/>
      <c r="HNI45" s="299"/>
      <c r="HNJ45" s="299"/>
      <c r="HNK45" s="299"/>
      <c r="HNL45" s="299"/>
      <c r="HNM45" s="299"/>
      <c r="HNN45" s="299"/>
      <c r="HNO45" s="299"/>
      <c r="HNP45" s="299"/>
      <c r="HNQ45" s="299"/>
      <c r="HNR45" s="299"/>
      <c r="HNS45" s="299"/>
      <c r="HNT45" s="299"/>
      <c r="HNU45" s="299"/>
      <c r="HNV45" s="299"/>
      <c r="HNW45" s="299"/>
      <c r="HNX45" s="299"/>
      <c r="HNY45" s="299"/>
      <c r="HNZ45" s="299"/>
      <c r="HOA45" s="299"/>
      <c r="HOB45" s="299"/>
      <c r="HOC45" s="299"/>
      <c r="HOD45" s="299"/>
      <c r="HOE45" s="299"/>
      <c r="HOF45" s="299"/>
      <c r="HOG45" s="299"/>
      <c r="HOH45" s="299"/>
      <c r="HOI45" s="299"/>
      <c r="HOJ45" s="299"/>
      <c r="HOK45" s="299"/>
      <c r="HOL45" s="299"/>
      <c r="HOM45" s="299"/>
      <c r="HON45" s="299"/>
      <c r="HOO45" s="299"/>
      <c r="HOP45" s="299"/>
      <c r="HOQ45" s="299"/>
      <c r="HOR45" s="299"/>
      <c r="HOS45" s="299"/>
      <c r="HOT45" s="299"/>
      <c r="HOU45" s="299"/>
      <c r="HOV45" s="299"/>
      <c r="HOW45" s="299"/>
      <c r="HOX45" s="299"/>
      <c r="HOY45" s="299"/>
      <c r="HOZ45" s="299"/>
      <c r="HPA45" s="299"/>
      <c r="HPB45" s="299"/>
      <c r="HPC45" s="299"/>
      <c r="HPD45" s="299"/>
      <c r="HPE45" s="299"/>
      <c r="HPF45" s="299"/>
      <c r="HPG45" s="299"/>
      <c r="HPH45" s="299"/>
      <c r="HPI45" s="299"/>
      <c r="HPJ45" s="299"/>
      <c r="HPK45" s="299"/>
      <c r="HPL45" s="299"/>
      <c r="HPM45" s="299"/>
      <c r="HPN45" s="299"/>
      <c r="HPO45" s="299"/>
      <c r="HPP45" s="299"/>
      <c r="HPQ45" s="299"/>
      <c r="HPR45" s="299"/>
      <c r="HPS45" s="299"/>
      <c r="HPT45" s="299"/>
      <c r="HPU45" s="299"/>
      <c r="HPV45" s="299"/>
      <c r="HPW45" s="299"/>
      <c r="HPX45" s="299"/>
      <c r="HPY45" s="299"/>
      <c r="HPZ45" s="299"/>
      <c r="HQA45" s="299"/>
      <c r="HQB45" s="299"/>
      <c r="HQC45" s="299"/>
      <c r="HQD45" s="299"/>
      <c r="HQE45" s="299"/>
      <c r="HQF45" s="299"/>
      <c r="HQG45" s="299"/>
      <c r="HQH45" s="299"/>
      <c r="HQI45" s="299"/>
      <c r="HQJ45" s="299"/>
      <c r="HQK45" s="299"/>
      <c r="HQL45" s="299"/>
      <c r="HQM45" s="299"/>
      <c r="HQN45" s="299"/>
      <c r="HQO45" s="299"/>
      <c r="HQP45" s="299"/>
      <c r="HQQ45" s="299"/>
      <c r="HQR45" s="299"/>
      <c r="HQS45" s="299"/>
      <c r="HQT45" s="299"/>
      <c r="HQU45" s="299"/>
      <c r="HQV45" s="299"/>
      <c r="HQW45" s="299"/>
      <c r="HQX45" s="299"/>
      <c r="HQY45" s="299"/>
      <c r="HQZ45" s="299"/>
      <c r="HRA45" s="299"/>
      <c r="HRB45" s="299"/>
      <c r="HRC45" s="299"/>
      <c r="HRD45" s="299"/>
      <c r="HRE45" s="299"/>
      <c r="HRF45" s="299"/>
      <c r="HRG45" s="299"/>
      <c r="HRH45" s="299"/>
      <c r="HRI45" s="299"/>
      <c r="HRJ45" s="299"/>
      <c r="HRK45" s="299"/>
      <c r="HRL45" s="299"/>
      <c r="HRM45" s="299"/>
      <c r="HRN45" s="299"/>
      <c r="HRO45" s="299"/>
      <c r="HRP45" s="299"/>
      <c r="HRQ45" s="299"/>
      <c r="HRR45" s="299"/>
      <c r="HRS45" s="299"/>
      <c r="HRT45" s="299"/>
      <c r="HRU45" s="299"/>
      <c r="HRV45" s="299"/>
      <c r="HRW45" s="299"/>
      <c r="HRX45" s="299"/>
      <c r="HRY45" s="299"/>
      <c r="HRZ45" s="299"/>
      <c r="HSA45" s="299"/>
      <c r="HSB45" s="299"/>
      <c r="HSC45" s="299"/>
      <c r="HSD45" s="299"/>
      <c r="HSE45" s="299"/>
      <c r="HSF45" s="299"/>
      <c r="HSG45" s="299"/>
      <c r="HSH45" s="299"/>
      <c r="HSI45" s="299"/>
      <c r="HSJ45" s="299"/>
      <c r="HSK45" s="299"/>
      <c r="HSL45" s="299"/>
      <c r="HSM45" s="299"/>
      <c r="HSN45" s="299"/>
      <c r="HSO45" s="299"/>
      <c r="HSP45" s="299"/>
      <c r="HSQ45" s="299"/>
      <c r="HSR45" s="299"/>
      <c r="HSS45" s="299"/>
      <c r="HST45" s="299"/>
      <c r="HSU45" s="299"/>
      <c r="HSV45" s="299"/>
      <c r="HSW45" s="299"/>
      <c r="HSX45" s="299"/>
      <c r="HSY45" s="299"/>
      <c r="HSZ45" s="299"/>
      <c r="HTA45" s="299"/>
      <c r="HTB45" s="299"/>
      <c r="HTC45" s="299"/>
      <c r="HTD45" s="299"/>
      <c r="HTE45" s="299"/>
      <c r="HTF45" s="299"/>
      <c r="HTG45" s="299"/>
      <c r="HTH45" s="299"/>
      <c r="HTI45" s="299"/>
      <c r="HTJ45" s="299"/>
      <c r="HTK45" s="299"/>
      <c r="HTL45" s="299"/>
      <c r="HTM45" s="299"/>
      <c r="HTN45" s="299"/>
      <c r="HTO45" s="299"/>
      <c r="HTP45" s="299"/>
      <c r="HTQ45" s="299"/>
      <c r="HTR45" s="299"/>
      <c r="HTS45" s="299"/>
      <c r="HTT45" s="299"/>
      <c r="HTU45" s="299"/>
      <c r="HTV45" s="299"/>
      <c r="HTW45" s="299"/>
      <c r="HTX45" s="299"/>
      <c r="HTY45" s="299"/>
      <c r="HTZ45" s="299"/>
      <c r="HUA45" s="299"/>
      <c r="HUB45" s="299"/>
      <c r="HUC45" s="299"/>
      <c r="HUD45" s="299"/>
      <c r="HUE45" s="299"/>
      <c r="HUF45" s="299"/>
      <c r="HUG45" s="299"/>
      <c r="HUH45" s="299"/>
      <c r="HUI45" s="299"/>
      <c r="HUJ45" s="299"/>
      <c r="HUK45" s="299"/>
      <c r="HUL45" s="299"/>
      <c r="HUM45" s="299"/>
      <c r="HUN45" s="299"/>
      <c r="HUO45" s="299"/>
      <c r="HUP45" s="299"/>
      <c r="HUQ45" s="299"/>
      <c r="HUR45" s="299"/>
      <c r="HUS45" s="299"/>
      <c r="HUT45" s="299"/>
      <c r="HUU45" s="299"/>
      <c r="HUV45" s="299"/>
      <c r="HUW45" s="299"/>
      <c r="HUX45" s="299"/>
      <c r="HUY45" s="299"/>
      <c r="HUZ45" s="299"/>
      <c r="HVA45" s="299"/>
      <c r="HVB45" s="299"/>
      <c r="HVC45" s="299"/>
      <c r="HVD45" s="299"/>
      <c r="HVE45" s="299"/>
      <c r="HVF45" s="299"/>
      <c r="HVG45" s="299"/>
      <c r="HVH45" s="299"/>
      <c r="HVI45" s="299"/>
      <c r="HVJ45" s="299"/>
      <c r="HVK45" s="299"/>
      <c r="HVL45" s="299"/>
      <c r="HVM45" s="299"/>
      <c r="HVN45" s="299"/>
      <c r="HVO45" s="299"/>
      <c r="HVP45" s="299"/>
      <c r="HVQ45" s="299"/>
      <c r="HVR45" s="299"/>
      <c r="HVS45" s="299"/>
      <c r="HVT45" s="299"/>
      <c r="HVU45" s="299"/>
      <c r="HVV45" s="299"/>
      <c r="HVW45" s="299"/>
      <c r="HVX45" s="299"/>
      <c r="HVY45" s="299"/>
      <c r="HVZ45" s="299"/>
      <c r="HWA45" s="299"/>
      <c r="HWB45" s="299"/>
      <c r="HWC45" s="299"/>
      <c r="HWD45" s="299"/>
      <c r="HWE45" s="299"/>
      <c r="HWF45" s="299"/>
      <c r="HWG45" s="299"/>
      <c r="HWH45" s="299"/>
      <c r="HWI45" s="299"/>
      <c r="HWJ45" s="299"/>
      <c r="HWK45" s="299"/>
      <c r="HWL45" s="299"/>
      <c r="HWM45" s="299"/>
      <c r="HWN45" s="299"/>
      <c r="HWO45" s="299"/>
      <c r="HWP45" s="299"/>
      <c r="HWQ45" s="299"/>
      <c r="HWR45" s="299"/>
      <c r="HWS45" s="299"/>
      <c r="HWT45" s="299"/>
      <c r="HWU45" s="299"/>
      <c r="HWV45" s="299"/>
      <c r="HWW45" s="299"/>
      <c r="HWX45" s="299"/>
      <c r="HWY45" s="299"/>
      <c r="HWZ45" s="299"/>
      <c r="HXA45" s="299"/>
      <c r="HXB45" s="299"/>
      <c r="HXC45" s="299"/>
      <c r="HXD45" s="299"/>
      <c r="HXE45" s="299"/>
      <c r="HXF45" s="299"/>
      <c r="HXG45" s="299"/>
      <c r="HXH45" s="299"/>
      <c r="HXI45" s="299"/>
      <c r="HXJ45" s="299"/>
      <c r="HXK45" s="299"/>
      <c r="HXL45" s="299"/>
      <c r="HXM45" s="299"/>
      <c r="HXN45" s="299"/>
      <c r="HXO45" s="299"/>
      <c r="HXP45" s="299"/>
      <c r="HXQ45" s="299"/>
      <c r="HXR45" s="299"/>
      <c r="HXS45" s="299"/>
      <c r="HXT45" s="299"/>
      <c r="HXU45" s="299"/>
      <c r="HXV45" s="299"/>
      <c r="HXW45" s="299"/>
      <c r="HXX45" s="299"/>
      <c r="HXY45" s="299"/>
      <c r="HXZ45" s="299"/>
      <c r="HYA45" s="299"/>
      <c r="HYB45" s="299"/>
      <c r="HYC45" s="299"/>
      <c r="HYD45" s="299"/>
      <c r="HYE45" s="299"/>
      <c r="HYF45" s="299"/>
      <c r="HYG45" s="299"/>
      <c r="HYH45" s="299"/>
      <c r="HYI45" s="299"/>
      <c r="HYJ45" s="299"/>
      <c r="HYK45" s="299"/>
      <c r="HYL45" s="299"/>
      <c r="HYM45" s="299"/>
      <c r="HYN45" s="299"/>
      <c r="HYO45" s="299"/>
      <c r="HYP45" s="299"/>
      <c r="HYQ45" s="299"/>
      <c r="HYR45" s="299"/>
      <c r="HYS45" s="299"/>
      <c r="HYT45" s="299"/>
      <c r="HYU45" s="299"/>
      <c r="HYV45" s="299"/>
      <c r="HYW45" s="299"/>
      <c r="HYX45" s="299"/>
      <c r="HYY45" s="299"/>
      <c r="HYZ45" s="299"/>
      <c r="HZA45" s="299"/>
      <c r="HZB45" s="299"/>
      <c r="HZC45" s="299"/>
      <c r="HZD45" s="299"/>
      <c r="HZE45" s="299"/>
      <c r="HZF45" s="299"/>
      <c r="HZG45" s="299"/>
      <c r="HZH45" s="299"/>
      <c r="HZI45" s="299"/>
      <c r="HZJ45" s="299"/>
      <c r="HZK45" s="299"/>
      <c r="HZL45" s="299"/>
      <c r="HZM45" s="299"/>
      <c r="HZN45" s="299"/>
      <c r="HZO45" s="299"/>
      <c r="HZP45" s="299"/>
      <c r="HZQ45" s="299"/>
      <c r="HZR45" s="299"/>
      <c r="HZS45" s="299"/>
      <c r="HZT45" s="299"/>
      <c r="HZU45" s="299"/>
      <c r="HZV45" s="299"/>
      <c r="HZW45" s="299"/>
      <c r="HZX45" s="299"/>
      <c r="HZY45" s="299"/>
      <c r="HZZ45" s="299"/>
      <c r="IAA45" s="299"/>
      <c r="IAB45" s="299"/>
      <c r="IAC45" s="299"/>
      <c r="IAD45" s="299"/>
      <c r="IAE45" s="299"/>
      <c r="IAF45" s="299"/>
      <c r="IAG45" s="299"/>
      <c r="IAH45" s="299"/>
      <c r="IAI45" s="299"/>
      <c r="IAJ45" s="299"/>
      <c r="IAK45" s="299"/>
      <c r="IAL45" s="299"/>
      <c r="IAM45" s="299"/>
      <c r="IAN45" s="299"/>
      <c r="IAO45" s="299"/>
      <c r="IAP45" s="299"/>
      <c r="IAQ45" s="299"/>
      <c r="IAR45" s="299"/>
      <c r="IAS45" s="299"/>
      <c r="IAT45" s="299"/>
      <c r="IAU45" s="299"/>
      <c r="IAV45" s="299"/>
      <c r="IAW45" s="299"/>
      <c r="IAX45" s="299"/>
      <c r="IAY45" s="299"/>
      <c r="IAZ45" s="299"/>
      <c r="IBA45" s="299"/>
      <c r="IBB45" s="299"/>
      <c r="IBC45" s="299"/>
      <c r="IBD45" s="299"/>
      <c r="IBE45" s="299"/>
      <c r="IBF45" s="299"/>
      <c r="IBG45" s="299"/>
      <c r="IBH45" s="299"/>
      <c r="IBI45" s="299"/>
      <c r="IBJ45" s="299"/>
      <c r="IBK45" s="299"/>
      <c r="IBL45" s="299"/>
      <c r="IBM45" s="299"/>
      <c r="IBN45" s="299"/>
      <c r="IBO45" s="299"/>
      <c r="IBP45" s="299"/>
      <c r="IBQ45" s="299"/>
      <c r="IBR45" s="299"/>
      <c r="IBS45" s="299"/>
      <c r="IBT45" s="299"/>
      <c r="IBU45" s="299"/>
      <c r="IBV45" s="299"/>
      <c r="IBW45" s="299"/>
      <c r="IBX45" s="299"/>
      <c r="IBY45" s="299"/>
      <c r="IBZ45" s="299"/>
      <c r="ICA45" s="299"/>
      <c r="ICB45" s="299"/>
      <c r="ICC45" s="299"/>
      <c r="ICD45" s="299"/>
      <c r="ICE45" s="299"/>
      <c r="ICF45" s="299"/>
      <c r="ICG45" s="299"/>
      <c r="ICH45" s="299"/>
      <c r="ICI45" s="299"/>
      <c r="ICJ45" s="299"/>
      <c r="ICK45" s="299"/>
      <c r="ICL45" s="299"/>
      <c r="ICM45" s="299"/>
      <c r="ICN45" s="299"/>
      <c r="ICO45" s="299"/>
      <c r="ICP45" s="299"/>
      <c r="ICQ45" s="299"/>
      <c r="ICR45" s="299"/>
      <c r="ICS45" s="299"/>
      <c r="ICT45" s="299"/>
      <c r="ICU45" s="299"/>
      <c r="ICV45" s="299"/>
      <c r="ICW45" s="299"/>
      <c r="ICX45" s="299"/>
      <c r="ICY45" s="299"/>
      <c r="ICZ45" s="299"/>
      <c r="IDA45" s="299"/>
      <c r="IDB45" s="299"/>
      <c r="IDC45" s="299"/>
      <c r="IDD45" s="299"/>
      <c r="IDE45" s="299"/>
      <c r="IDF45" s="299"/>
      <c r="IDG45" s="299"/>
      <c r="IDH45" s="299"/>
      <c r="IDI45" s="299"/>
      <c r="IDJ45" s="299"/>
      <c r="IDK45" s="299"/>
      <c r="IDL45" s="299"/>
      <c r="IDM45" s="299"/>
      <c r="IDN45" s="299"/>
      <c r="IDO45" s="299"/>
      <c r="IDP45" s="299"/>
      <c r="IDQ45" s="299"/>
      <c r="IDR45" s="299"/>
      <c r="IDS45" s="299"/>
      <c r="IDT45" s="299"/>
      <c r="IDU45" s="299"/>
      <c r="IDV45" s="299"/>
      <c r="IDW45" s="299"/>
      <c r="IDX45" s="299"/>
      <c r="IDY45" s="299"/>
      <c r="IDZ45" s="299"/>
      <c r="IEA45" s="299"/>
      <c r="IEB45" s="299"/>
      <c r="IEC45" s="299"/>
      <c r="IED45" s="299"/>
      <c r="IEE45" s="299"/>
      <c r="IEF45" s="299"/>
      <c r="IEG45" s="299"/>
      <c r="IEH45" s="299"/>
      <c r="IEI45" s="299"/>
      <c r="IEJ45" s="299"/>
      <c r="IEK45" s="299"/>
      <c r="IEL45" s="299"/>
      <c r="IEM45" s="299"/>
      <c r="IEN45" s="299"/>
      <c r="IEO45" s="299"/>
      <c r="IEP45" s="299"/>
      <c r="IEQ45" s="299"/>
      <c r="IER45" s="299"/>
      <c r="IES45" s="299"/>
      <c r="IET45" s="299"/>
      <c r="IEU45" s="299"/>
      <c r="IEV45" s="299"/>
      <c r="IEW45" s="299"/>
      <c r="IEX45" s="299"/>
      <c r="IEY45" s="299"/>
      <c r="IEZ45" s="299"/>
      <c r="IFA45" s="299"/>
      <c r="IFB45" s="299"/>
      <c r="IFC45" s="299"/>
      <c r="IFD45" s="299"/>
      <c r="IFE45" s="299"/>
      <c r="IFF45" s="299"/>
      <c r="IFG45" s="299"/>
      <c r="IFH45" s="299"/>
      <c r="IFI45" s="299"/>
      <c r="IFJ45" s="299"/>
      <c r="IFK45" s="299"/>
      <c r="IFL45" s="299"/>
      <c r="IFM45" s="299"/>
      <c r="IFN45" s="299"/>
      <c r="IFO45" s="299"/>
      <c r="IFP45" s="299"/>
      <c r="IFQ45" s="299"/>
      <c r="IFR45" s="299"/>
      <c r="IFS45" s="299"/>
      <c r="IFT45" s="299"/>
      <c r="IFU45" s="299"/>
      <c r="IFV45" s="299"/>
      <c r="IFW45" s="299"/>
      <c r="IFX45" s="299"/>
      <c r="IFY45" s="299"/>
      <c r="IFZ45" s="299"/>
      <c r="IGA45" s="299"/>
      <c r="IGB45" s="299"/>
      <c r="IGC45" s="299"/>
      <c r="IGD45" s="299"/>
      <c r="IGE45" s="299"/>
      <c r="IGF45" s="299"/>
      <c r="IGG45" s="299"/>
      <c r="IGH45" s="299"/>
      <c r="IGI45" s="299"/>
      <c r="IGJ45" s="299"/>
      <c r="IGK45" s="299"/>
      <c r="IGL45" s="299"/>
      <c r="IGM45" s="299"/>
      <c r="IGN45" s="299"/>
      <c r="IGO45" s="299"/>
      <c r="IGP45" s="299"/>
      <c r="IGQ45" s="299"/>
      <c r="IGR45" s="299"/>
      <c r="IGS45" s="299"/>
      <c r="IGT45" s="299"/>
      <c r="IGU45" s="299"/>
      <c r="IGV45" s="299"/>
      <c r="IGW45" s="299"/>
      <c r="IGX45" s="299"/>
      <c r="IGY45" s="299"/>
      <c r="IGZ45" s="299"/>
      <c r="IHA45" s="299"/>
      <c r="IHB45" s="299"/>
      <c r="IHC45" s="299"/>
      <c r="IHD45" s="299"/>
      <c r="IHE45" s="299"/>
      <c r="IHF45" s="299"/>
      <c r="IHG45" s="299"/>
      <c r="IHH45" s="299"/>
      <c r="IHI45" s="299"/>
      <c r="IHJ45" s="299"/>
      <c r="IHK45" s="299"/>
      <c r="IHL45" s="299"/>
      <c r="IHM45" s="299"/>
      <c r="IHN45" s="299"/>
      <c r="IHO45" s="299"/>
      <c r="IHP45" s="299"/>
      <c r="IHQ45" s="299"/>
      <c r="IHR45" s="299"/>
      <c r="IHS45" s="299"/>
      <c r="IHT45" s="299"/>
      <c r="IHU45" s="299"/>
      <c r="IHV45" s="299"/>
      <c r="IHW45" s="299"/>
      <c r="IHX45" s="299"/>
      <c r="IHY45" s="299"/>
      <c r="IHZ45" s="299"/>
      <c r="IIA45" s="299"/>
      <c r="IIB45" s="299"/>
      <c r="IIC45" s="299"/>
      <c r="IID45" s="299"/>
      <c r="IIE45" s="299"/>
      <c r="IIF45" s="299"/>
      <c r="IIG45" s="299"/>
      <c r="IIH45" s="299"/>
      <c r="III45" s="299"/>
      <c r="IIJ45" s="299"/>
      <c r="IIK45" s="299"/>
      <c r="IIL45" s="299"/>
      <c r="IIM45" s="299"/>
      <c r="IIN45" s="299"/>
      <c r="IIO45" s="299"/>
      <c r="IIP45" s="299"/>
      <c r="IIQ45" s="299"/>
      <c r="IIR45" s="299"/>
      <c r="IIS45" s="299"/>
      <c r="IIT45" s="299"/>
      <c r="IIU45" s="299"/>
      <c r="IIV45" s="299"/>
      <c r="IIW45" s="299"/>
      <c r="IIX45" s="299"/>
      <c r="IIY45" s="299"/>
      <c r="IIZ45" s="299"/>
      <c r="IJA45" s="299"/>
      <c r="IJB45" s="299"/>
      <c r="IJC45" s="299"/>
      <c r="IJD45" s="299"/>
      <c r="IJE45" s="299"/>
      <c r="IJF45" s="299"/>
      <c r="IJG45" s="299"/>
      <c r="IJH45" s="299"/>
      <c r="IJI45" s="299"/>
      <c r="IJJ45" s="299"/>
      <c r="IJK45" s="299"/>
      <c r="IJL45" s="299"/>
      <c r="IJM45" s="299"/>
      <c r="IJN45" s="299"/>
      <c r="IJO45" s="299"/>
      <c r="IJP45" s="299"/>
      <c r="IJQ45" s="299"/>
      <c r="IJR45" s="299"/>
      <c r="IJS45" s="299"/>
      <c r="IJT45" s="299"/>
      <c r="IJU45" s="299"/>
      <c r="IJV45" s="299"/>
      <c r="IJW45" s="299"/>
      <c r="IJX45" s="299"/>
      <c r="IJY45" s="299"/>
      <c r="IJZ45" s="299"/>
      <c r="IKA45" s="299"/>
      <c r="IKB45" s="299"/>
      <c r="IKC45" s="299"/>
      <c r="IKD45" s="299"/>
      <c r="IKE45" s="299"/>
      <c r="IKF45" s="299"/>
      <c r="IKG45" s="299"/>
      <c r="IKH45" s="299"/>
      <c r="IKI45" s="299"/>
      <c r="IKJ45" s="299"/>
      <c r="IKK45" s="299"/>
      <c r="IKL45" s="299"/>
      <c r="IKM45" s="299"/>
      <c r="IKN45" s="299"/>
      <c r="IKO45" s="299"/>
      <c r="IKP45" s="299"/>
      <c r="IKQ45" s="299"/>
      <c r="IKR45" s="299"/>
      <c r="IKS45" s="299"/>
      <c r="IKT45" s="299"/>
      <c r="IKU45" s="299"/>
      <c r="IKV45" s="299"/>
      <c r="IKW45" s="299"/>
      <c r="IKX45" s="299"/>
      <c r="IKY45" s="299"/>
      <c r="IKZ45" s="299"/>
      <c r="ILA45" s="299"/>
      <c r="ILB45" s="299"/>
      <c r="ILC45" s="299"/>
      <c r="ILD45" s="299"/>
      <c r="ILE45" s="299"/>
      <c r="ILF45" s="299"/>
      <c r="ILG45" s="299"/>
      <c r="ILH45" s="299"/>
      <c r="ILI45" s="299"/>
      <c r="ILJ45" s="299"/>
      <c r="ILK45" s="299"/>
      <c r="ILL45" s="299"/>
      <c r="ILM45" s="299"/>
      <c r="ILN45" s="299"/>
      <c r="ILO45" s="299"/>
      <c r="ILP45" s="299"/>
      <c r="ILQ45" s="299"/>
      <c r="ILR45" s="299"/>
      <c r="ILS45" s="299"/>
      <c r="ILT45" s="299"/>
      <c r="ILU45" s="299"/>
      <c r="ILV45" s="299"/>
      <c r="ILW45" s="299"/>
      <c r="ILX45" s="299"/>
      <c r="ILY45" s="299"/>
      <c r="ILZ45" s="299"/>
      <c r="IMA45" s="299"/>
      <c r="IMB45" s="299"/>
      <c r="IMC45" s="299"/>
      <c r="IMD45" s="299"/>
      <c r="IME45" s="299"/>
      <c r="IMF45" s="299"/>
      <c r="IMG45" s="299"/>
      <c r="IMH45" s="299"/>
      <c r="IMI45" s="299"/>
      <c r="IMJ45" s="299"/>
      <c r="IMK45" s="299"/>
      <c r="IML45" s="299"/>
      <c r="IMM45" s="299"/>
      <c r="IMN45" s="299"/>
      <c r="IMO45" s="299"/>
      <c r="IMP45" s="299"/>
      <c r="IMQ45" s="299"/>
      <c r="IMR45" s="299"/>
      <c r="IMS45" s="299"/>
      <c r="IMT45" s="299"/>
      <c r="IMU45" s="299"/>
      <c r="IMV45" s="299"/>
      <c r="IMW45" s="299"/>
      <c r="IMX45" s="299"/>
      <c r="IMY45" s="299"/>
      <c r="IMZ45" s="299"/>
      <c r="INA45" s="299"/>
      <c r="INB45" s="299"/>
      <c r="INC45" s="299"/>
      <c r="IND45" s="299"/>
      <c r="INE45" s="299"/>
      <c r="INF45" s="299"/>
      <c r="ING45" s="299"/>
      <c r="INH45" s="299"/>
      <c r="INI45" s="299"/>
      <c r="INJ45" s="299"/>
      <c r="INK45" s="299"/>
      <c r="INL45" s="299"/>
      <c r="INM45" s="299"/>
      <c r="INN45" s="299"/>
      <c r="INO45" s="299"/>
      <c r="INP45" s="299"/>
      <c r="INQ45" s="299"/>
      <c r="INR45" s="299"/>
      <c r="INS45" s="299"/>
      <c r="INT45" s="299"/>
      <c r="INU45" s="299"/>
      <c r="INV45" s="299"/>
      <c r="INW45" s="299"/>
      <c r="INX45" s="299"/>
      <c r="INY45" s="299"/>
      <c r="INZ45" s="299"/>
      <c r="IOA45" s="299"/>
      <c r="IOB45" s="299"/>
      <c r="IOC45" s="299"/>
      <c r="IOD45" s="299"/>
      <c r="IOE45" s="299"/>
      <c r="IOF45" s="299"/>
      <c r="IOG45" s="299"/>
      <c r="IOH45" s="299"/>
      <c r="IOI45" s="299"/>
      <c r="IOJ45" s="299"/>
      <c r="IOK45" s="299"/>
      <c r="IOL45" s="299"/>
      <c r="IOM45" s="299"/>
      <c r="ION45" s="299"/>
      <c r="IOO45" s="299"/>
      <c r="IOP45" s="299"/>
      <c r="IOQ45" s="299"/>
      <c r="IOR45" s="299"/>
      <c r="IOS45" s="299"/>
      <c r="IOT45" s="299"/>
      <c r="IOU45" s="299"/>
      <c r="IOV45" s="299"/>
      <c r="IOW45" s="299"/>
      <c r="IOX45" s="299"/>
      <c r="IOY45" s="299"/>
      <c r="IOZ45" s="299"/>
      <c r="IPA45" s="299"/>
      <c r="IPB45" s="299"/>
      <c r="IPC45" s="299"/>
      <c r="IPD45" s="299"/>
      <c r="IPE45" s="299"/>
      <c r="IPF45" s="299"/>
      <c r="IPG45" s="299"/>
      <c r="IPH45" s="299"/>
      <c r="IPI45" s="299"/>
      <c r="IPJ45" s="299"/>
      <c r="IPK45" s="299"/>
      <c r="IPL45" s="299"/>
      <c r="IPM45" s="299"/>
      <c r="IPN45" s="299"/>
      <c r="IPO45" s="299"/>
      <c r="IPP45" s="299"/>
      <c r="IPQ45" s="299"/>
      <c r="IPR45" s="299"/>
      <c r="IPS45" s="299"/>
      <c r="IPT45" s="299"/>
      <c r="IPU45" s="299"/>
      <c r="IPV45" s="299"/>
      <c r="IPW45" s="299"/>
      <c r="IPX45" s="299"/>
      <c r="IPY45" s="299"/>
      <c r="IPZ45" s="299"/>
      <c r="IQA45" s="299"/>
      <c r="IQB45" s="299"/>
      <c r="IQC45" s="299"/>
      <c r="IQD45" s="299"/>
      <c r="IQE45" s="299"/>
      <c r="IQF45" s="299"/>
      <c r="IQG45" s="299"/>
      <c r="IQH45" s="299"/>
      <c r="IQI45" s="299"/>
      <c r="IQJ45" s="299"/>
      <c r="IQK45" s="299"/>
      <c r="IQL45" s="299"/>
      <c r="IQM45" s="299"/>
      <c r="IQN45" s="299"/>
      <c r="IQO45" s="299"/>
      <c r="IQP45" s="299"/>
      <c r="IQQ45" s="299"/>
      <c r="IQR45" s="299"/>
      <c r="IQS45" s="299"/>
      <c r="IQT45" s="299"/>
      <c r="IQU45" s="299"/>
      <c r="IQV45" s="299"/>
      <c r="IQW45" s="299"/>
      <c r="IQX45" s="299"/>
      <c r="IQY45" s="299"/>
      <c r="IQZ45" s="299"/>
      <c r="IRA45" s="299"/>
      <c r="IRB45" s="299"/>
      <c r="IRC45" s="299"/>
      <c r="IRD45" s="299"/>
      <c r="IRE45" s="299"/>
      <c r="IRF45" s="299"/>
      <c r="IRG45" s="299"/>
      <c r="IRH45" s="299"/>
      <c r="IRI45" s="299"/>
      <c r="IRJ45" s="299"/>
      <c r="IRK45" s="299"/>
      <c r="IRL45" s="299"/>
      <c r="IRM45" s="299"/>
      <c r="IRN45" s="299"/>
      <c r="IRO45" s="299"/>
      <c r="IRP45" s="299"/>
      <c r="IRQ45" s="299"/>
      <c r="IRR45" s="299"/>
      <c r="IRS45" s="299"/>
      <c r="IRT45" s="299"/>
      <c r="IRU45" s="299"/>
      <c r="IRV45" s="299"/>
      <c r="IRW45" s="299"/>
      <c r="IRX45" s="299"/>
      <c r="IRY45" s="299"/>
      <c r="IRZ45" s="299"/>
      <c r="ISA45" s="299"/>
      <c r="ISB45" s="299"/>
      <c r="ISC45" s="299"/>
      <c r="ISD45" s="299"/>
      <c r="ISE45" s="299"/>
      <c r="ISF45" s="299"/>
      <c r="ISG45" s="299"/>
      <c r="ISH45" s="299"/>
      <c r="ISI45" s="299"/>
      <c r="ISJ45" s="299"/>
      <c r="ISK45" s="299"/>
      <c r="ISL45" s="299"/>
      <c r="ISM45" s="299"/>
      <c r="ISN45" s="299"/>
      <c r="ISO45" s="299"/>
      <c r="ISP45" s="299"/>
      <c r="ISQ45" s="299"/>
      <c r="ISR45" s="299"/>
      <c r="ISS45" s="299"/>
      <c r="IST45" s="299"/>
      <c r="ISU45" s="299"/>
      <c r="ISV45" s="299"/>
      <c r="ISW45" s="299"/>
      <c r="ISX45" s="299"/>
      <c r="ISY45" s="299"/>
      <c r="ISZ45" s="299"/>
      <c r="ITA45" s="299"/>
      <c r="ITB45" s="299"/>
      <c r="ITC45" s="299"/>
      <c r="ITD45" s="299"/>
      <c r="ITE45" s="299"/>
      <c r="ITF45" s="299"/>
      <c r="ITG45" s="299"/>
      <c r="ITH45" s="299"/>
      <c r="ITI45" s="299"/>
      <c r="ITJ45" s="299"/>
      <c r="ITK45" s="299"/>
      <c r="ITL45" s="299"/>
      <c r="ITM45" s="299"/>
      <c r="ITN45" s="299"/>
      <c r="ITO45" s="299"/>
      <c r="ITP45" s="299"/>
      <c r="ITQ45" s="299"/>
      <c r="ITR45" s="299"/>
      <c r="ITS45" s="299"/>
      <c r="ITT45" s="299"/>
      <c r="ITU45" s="299"/>
      <c r="ITV45" s="299"/>
      <c r="ITW45" s="299"/>
      <c r="ITX45" s="299"/>
      <c r="ITY45" s="299"/>
      <c r="ITZ45" s="299"/>
      <c r="IUA45" s="299"/>
      <c r="IUB45" s="299"/>
      <c r="IUC45" s="299"/>
      <c r="IUD45" s="299"/>
      <c r="IUE45" s="299"/>
      <c r="IUF45" s="299"/>
      <c r="IUG45" s="299"/>
      <c r="IUH45" s="299"/>
      <c r="IUI45" s="299"/>
      <c r="IUJ45" s="299"/>
      <c r="IUK45" s="299"/>
      <c r="IUL45" s="299"/>
      <c r="IUM45" s="299"/>
      <c r="IUN45" s="299"/>
      <c r="IUO45" s="299"/>
      <c r="IUP45" s="299"/>
      <c r="IUQ45" s="299"/>
      <c r="IUR45" s="299"/>
      <c r="IUS45" s="299"/>
      <c r="IUT45" s="299"/>
      <c r="IUU45" s="299"/>
      <c r="IUV45" s="299"/>
      <c r="IUW45" s="299"/>
      <c r="IUX45" s="299"/>
      <c r="IUY45" s="299"/>
      <c r="IUZ45" s="299"/>
      <c r="IVA45" s="299"/>
      <c r="IVB45" s="299"/>
      <c r="IVC45" s="299"/>
      <c r="IVD45" s="299"/>
      <c r="IVE45" s="299"/>
      <c r="IVF45" s="299"/>
      <c r="IVG45" s="299"/>
      <c r="IVH45" s="299"/>
      <c r="IVI45" s="299"/>
      <c r="IVJ45" s="299"/>
      <c r="IVK45" s="299"/>
      <c r="IVL45" s="299"/>
      <c r="IVM45" s="299"/>
      <c r="IVN45" s="299"/>
      <c r="IVO45" s="299"/>
      <c r="IVP45" s="299"/>
      <c r="IVQ45" s="299"/>
      <c r="IVR45" s="299"/>
      <c r="IVS45" s="299"/>
      <c r="IVT45" s="299"/>
      <c r="IVU45" s="299"/>
      <c r="IVV45" s="299"/>
      <c r="IVW45" s="299"/>
      <c r="IVX45" s="299"/>
      <c r="IVY45" s="299"/>
      <c r="IVZ45" s="299"/>
      <c r="IWA45" s="299"/>
      <c r="IWB45" s="299"/>
      <c r="IWC45" s="299"/>
      <c r="IWD45" s="299"/>
      <c r="IWE45" s="299"/>
      <c r="IWF45" s="299"/>
      <c r="IWG45" s="299"/>
      <c r="IWH45" s="299"/>
      <c r="IWI45" s="299"/>
      <c r="IWJ45" s="299"/>
      <c r="IWK45" s="299"/>
      <c r="IWL45" s="299"/>
      <c r="IWM45" s="299"/>
      <c r="IWN45" s="299"/>
      <c r="IWO45" s="299"/>
      <c r="IWP45" s="299"/>
      <c r="IWQ45" s="299"/>
      <c r="IWR45" s="299"/>
      <c r="IWS45" s="299"/>
      <c r="IWT45" s="299"/>
      <c r="IWU45" s="299"/>
      <c r="IWV45" s="299"/>
      <c r="IWW45" s="299"/>
      <c r="IWX45" s="299"/>
      <c r="IWY45" s="299"/>
      <c r="IWZ45" s="299"/>
      <c r="IXA45" s="299"/>
      <c r="IXB45" s="299"/>
      <c r="IXC45" s="299"/>
      <c r="IXD45" s="299"/>
      <c r="IXE45" s="299"/>
      <c r="IXF45" s="299"/>
      <c r="IXG45" s="299"/>
      <c r="IXH45" s="299"/>
      <c r="IXI45" s="299"/>
      <c r="IXJ45" s="299"/>
      <c r="IXK45" s="299"/>
      <c r="IXL45" s="299"/>
      <c r="IXM45" s="299"/>
      <c r="IXN45" s="299"/>
      <c r="IXO45" s="299"/>
      <c r="IXP45" s="299"/>
      <c r="IXQ45" s="299"/>
      <c r="IXR45" s="299"/>
      <c r="IXS45" s="299"/>
      <c r="IXT45" s="299"/>
      <c r="IXU45" s="299"/>
      <c r="IXV45" s="299"/>
      <c r="IXW45" s="299"/>
      <c r="IXX45" s="299"/>
      <c r="IXY45" s="299"/>
      <c r="IXZ45" s="299"/>
      <c r="IYA45" s="299"/>
      <c r="IYB45" s="299"/>
      <c r="IYC45" s="299"/>
      <c r="IYD45" s="299"/>
      <c r="IYE45" s="299"/>
      <c r="IYF45" s="299"/>
      <c r="IYG45" s="299"/>
      <c r="IYH45" s="299"/>
      <c r="IYI45" s="299"/>
      <c r="IYJ45" s="299"/>
      <c r="IYK45" s="299"/>
      <c r="IYL45" s="299"/>
      <c r="IYM45" s="299"/>
      <c r="IYN45" s="299"/>
      <c r="IYO45" s="299"/>
      <c r="IYP45" s="299"/>
      <c r="IYQ45" s="299"/>
      <c r="IYR45" s="299"/>
      <c r="IYS45" s="299"/>
      <c r="IYT45" s="299"/>
      <c r="IYU45" s="299"/>
      <c r="IYV45" s="299"/>
      <c r="IYW45" s="299"/>
      <c r="IYX45" s="299"/>
      <c r="IYY45" s="299"/>
      <c r="IYZ45" s="299"/>
      <c r="IZA45" s="299"/>
      <c r="IZB45" s="299"/>
      <c r="IZC45" s="299"/>
      <c r="IZD45" s="299"/>
      <c r="IZE45" s="299"/>
      <c r="IZF45" s="299"/>
      <c r="IZG45" s="299"/>
      <c r="IZH45" s="299"/>
      <c r="IZI45" s="299"/>
      <c r="IZJ45" s="299"/>
      <c r="IZK45" s="299"/>
      <c r="IZL45" s="299"/>
      <c r="IZM45" s="299"/>
      <c r="IZN45" s="299"/>
      <c r="IZO45" s="299"/>
      <c r="IZP45" s="299"/>
      <c r="IZQ45" s="299"/>
      <c r="IZR45" s="299"/>
      <c r="IZS45" s="299"/>
      <c r="IZT45" s="299"/>
      <c r="IZU45" s="299"/>
      <c r="IZV45" s="299"/>
      <c r="IZW45" s="299"/>
      <c r="IZX45" s="299"/>
      <c r="IZY45" s="299"/>
      <c r="IZZ45" s="299"/>
      <c r="JAA45" s="299"/>
      <c r="JAB45" s="299"/>
      <c r="JAC45" s="299"/>
      <c r="JAD45" s="299"/>
      <c r="JAE45" s="299"/>
      <c r="JAF45" s="299"/>
      <c r="JAG45" s="299"/>
      <c r="JAH45" s="299"/>
      <c r="JAI45" s="299"/>
      <c r="JAJ45" s="299"/>
      <c r="JAK45" s="299"/>
      <c r="JAL45" s="299"/>
      <c r="JAM45" s="299"/>
      <c r="JAN45" s="299"/>
      <c r="JAO45" s="299"/>
      <c r="JAP45" s="299"/>
      <c r="JAQ45" s="299"/>
      <c r="JAR45" s="299"/>
      <c r="JAS45" s="299"/>
      <c r="JAT45" s="299"/>
      <c r="JAU45" s="299"/>
      <c r="JAV45" s="299"/>
      <c r="JAW45" s="299"/>
      <c r="JAX45" s="299"/>
      <c r="JAY45" s="299"/>
      <c r="JAZ45" s="299"/>
      <c r="JBA45" s="299"/>
      <c r="JBB45" s="299"/>
      <c r="JBC45" s="299"/>
      <c r="JBD45" s="299"/>
      <c r="JBE45" s="299"/>
      <c r="JBF45" s="299"/>
      <c r="JBG45" s="299"/>
      <c r="JBH45" s="299"/>
      <c r="JBI45" s="299"/>
      <c r="JBJ45" s="299"/>
      <c r="JBK45" s="299"/>
      <c r="JBL45" s="299"/>
      <c r="JBM45" s="299"/>
      <c r="JBN45" s="299"/>
      <c r="JBO45" s="299"/>
      <c r="JBP45" s="299"/>
      <c r="JBQ45" s="299"/>
      <c r="JBR45" s="299"/>
      <c r="JBS45" s="299"/>
      <c r="JBT45" s="299"/>
      <c r="JBU45" s="299"/>
      <c r="JBV45" s="299"/>
      <c r="JBW45" s="299"/>
      <c r="JBX45" s="299"/>
      <c r="JBY45" s="299"/>
      <c r="JBZ45" s="299"/>
      <c r="JCA45" s="299"/>
      <c r="JCB45" s="299"/>
      <c r="JCC45" s="299"/>
      <c r="JCD45" s="299"/>
      <c r="JCE45" s="299"/>
      <c r="JCF45" s="299"/>
      <c r="JCG45" s="299"/>
      <c r="JCH45" s="299"/>
      <c r="JCI45" s="299"/>
      <c r="JCJ45" s="299"/>
      <c r="JCK45" s="299"/>
      <c r="JCL45" s="299"/>
      <c r="JCM45" s="299"/>
      <c r="JCN45" s="299"/>
      <c r="JCO45" s="299"/>
      <c r="JCP45" s="299"/>
      <c r="JCQ45" s="299"/>
      <c r="JCR45" s="299"/>
      <c r="JCS45" s="299"/>
      <c r="JCT45" s="299"/>
      <c r="JCU45" s="299"/>
      <c r="JCV45" s="299"/>
      <c r="JCW45" s="299"/>
      <c r="JCX45" s="299"/>
      <c r="JCY45" s="299"/>
      <c r="JCZ45" s="299"/>
      <c r="JDA45" s="299"/>
      <c r="JDB45" s="299"/>
      <c r="JDC45" s="299"/>
      <c r="JDD45" s="299"/>
      <c r="JDE45" s="299"/>
      <c r="JDF45" s="299"/>
      <c r="JDG45" s="299"/>
      <c r="JDH45" s="299"/>
      <c r="JDI45" s="299"/>
      <c r="JDJ45" s="299"/>
      <c r="JDK45" s="299"/>
      <c r="JDL45" s="299"/>
      <c r="JDM45" s="299"/>
      <c r="JDN45" s="299"/>
      <c r="JDO45" s="299"/>
      <c r="JDP45" s="299"/>
      <c r="JDQ45" s="299"/>
      <c r="JDR45" s="299"/>
      <c r="JDS45" s="299"/>
      <c r="JDT45" s="299"/>
      <c r="JDU45" s="299"/>
      <c r="JDV45" s="299"/>
      <c r="JDW45" s="299"/>
      <c r="JDX45" s="299"/>
      <c r="JDY45" s="299"/>
      <c r="JDZ45" s="299"/>
      <c r="JEA45" s="299"/>
      <c r="JEB45" s="299"/>
      <c r="JEC45" s="299"/>
      <c r="JED45" s="299"/>
      <c r="JEE45" s="299"/>
      <c r="JEF45" s="299"/>
      <c r="JEG45" s="299"/>
      <c r="JEH45" s="299"/>
      <c r="JEI45" s="299"/>
      <c r="JEJ45" s="299"/>
      <c r="JEK45" s="299"/>
      <c r="JEL45" s="299"/>
      <c r="JEM45" s="299"/>
      <c r="JEN45" s="299"/>
      <c r="JEO45" s="299"/>
      <c r="JEP45" s="299"/>
      <c r="JEQ45" s="299"/>
      <c r="JER45" s="299"/>
      <c r="JES45" s="299"/>
      <c r="JET45" s="299"/>
      <c r="JEU45" s="299"/>
      <c r="JEV45" s="299"/>
      <c r="JEW45" s="299"/>
      <c r="JEX45" s="299"/>
      <c r="JEY45" s="299"/>
      <c r="JEZ45" s="299"/>
      <c r="JFA45" s="299"/>
      <c r="JFB45" s="299"/>
      <c r="JFC45" s="299"/>
      <c r="JFD45" s="299"/>
      <c r="JFE45" s="299"/>
      <c r="JFF45" s="299"/>
      <c r="JFG45" s="299"/>
      <c r="JFH45" s="299"/>
      <c r="JFI45" s="299"/>
      <c r="JFJ45" s="299"/>
      <c r="JFK45" s="299"/>
      <c r="JFL45" s="299"/>
      <c r="JFM45" s="299"/>
      <c r="JFN45" s="299"/>
      <c r="JFO45" s="299"/>
      <c r="JFP45" s="299"/>
      <c r="JFQ45" s="299"/>
      <c r="JFR45" s="299"/>
      <c r="JFS45" s="299"/>
      <c r="JFT45" s="299"/>
      <c r="JFU45" s="299"/>
      <c r="JFV45" s="299"/>
      <c r="JFW45" s="299"/>
      <c r="JFX45" s="299"/>
      <c r="JFY45" s="299"/>
      <c r="JFZ45" s="299"/>
      <c r="JGA45" s="299"/>
      <c r="JGB45" s="299"/>
      <c r="JGC45" s="299"/>
      <c r="JGD45" s="299"/>
      <c r="JGE45" s="299"/>
      <c r="JGF45" s="299"/>
      <c r="JGG45" s="299"/>
      <c r="JGH45" s="299"/>
      <c r="JGI45" s="299"/>
      <c r="JGJ45" s="299"/>
      <c r="JGK45" s="299"/>
      <c r="JGL45" s="299"/>
      <c r="JGM45" s="299"/>
      <c r="JGN45" s="299"/>
      <c r="JGO45" s="299"/>
      <c r="JGP45" s="299"/>
      <c r="JGQ45" s="299"/>
      <c r="JGR45" s="299"/>
      <c r="JGS45" s="299"/>
      <c r="JGT45" s="299"/>
      <c r="JGU45" s="299"/>
      <c r="JGV45" s="299"/>
      <c r="JGW45" s="299"/>
      <c r="JGX45" s="299"/>
      <c r="JGY45" s="299"/>
      <c r="JGZ45" s="299"/>
      <c r="JHA45" s="299"/>
      <c r="JHB45" s="299"/>
      <c r="JHC45" s="299"/>
      <c r="JHD45" s="299"/>
      <c r="JHE45" s="299"/>
      <c r="JHF45" s="299"/>
      <c r="JHG45" s="299"/>
      <c r="JHH45" s="299"/>
      <c r="JHI45" s="299"/>
      <c r="JHJ45" s="299"/>
      <c r="JHK45" s="299"/>
      <c r="JHL45" s="299"/>
      <c r="JHM45" s="299"/>
      <c r="JHN45" s="299"/>
      <c r="JHO45" s="299"/>
      <c r="JHP45" s="299"/>
      <c r="JHQ45" s="299"/>
      <c r="JHR45" s="299"/>
      <c r="JHS45" s="299"/>
      <c r="JHT45" s="299"/>
      <c r="JHU45" s="299"/>
      <c r="JHV45" s="299"/>
      <c r="JHW45" s="299"/>
      <c r="JHX45" s="299"/>
      <c r="JHY45" s="299"/>
      <c r="JHZ45" s="299"/>
      <c r="JIA45" s="299"/>
      <c r="JIB45" s="299"/>
      <c r="JIC45" s="299"/>
      <c r="JID45" s="299"/>
      <c r="JIE45" s="299"/>
      <c r="JIF45" s="299"/>
      <c r="JIG45" s="299"/>
      <c r="JIH45" s="299"/>
      <c r="JII45" s="299"/>
      <c r="JIJ45" s="299"/>
      <c r="JIK45" s="299"/>
      <c r="JIL45" s="299"/>
      <c r="JIM45" s="299"/>
      <c r="JIN45" s="299"/>
      <c r="JIO45" s="299"/>
      <c r="JIP45" s="299"/>
      <c r="JIQ45" s="299"/>
      <c r="JIR45" s="299"/>
      <c r="JIS45" s="299"/>
      <c r="JIT45" s="299"/>
      <c r="JIU45" s="299"/>
      <c r="JIV45" s="299"/>
      <c r="JIW45" s="299"/>
      <c r="JIX45" s="299"/>
      <c r="JIY45" s="299"/>
      <c r="JIZ45" s="299"/>
      <c r="JJA45" s="299"/>
      <c r="JJB45" s="299"/>
      <c r="JJC45" s="299"/>
      <c r="JJD45" s="299"/>
      <c r="JJE45" s="299"/>
      <c r="JJF45" s="299"/>
      <c r="JJG45" s="299"/>
      <c r="JJH45" s="299"/>
      <c r="JJI45" s="299"/>
      <c r="JJJ45" s="299"/>
      <c r="JJK45" s="299"/>
      <c r="JJL45" s="299"/>
      <c r="JJM45" s="299"/>
      <c r="JJN45" s="299"/>
      <c r="JJO45" s="299"/>
      <c r="JJP45" s="299"/>
      <c r="JJQ45" s="299"/>
      <c r="JJR45" s="299"/>
      <c r="JJS45" s="299"/>
      <c r="JJT45" s="299"/>
      <c r="JJU45" s="299"/>
      <c r="JJV45" s="299"/>
      <c r="JJW45" s="299"/>
      <c r="JJX45" s="299"/>
      <c r="JJY45" s="299"/>
      <c r="JJZ45" s="299"/>
      <c r="JKA45" s="299"/>
      <c r="JKB45" s="299"/>
      <c r="JKC45" s="299"/>
      <c r="JKD45" s="299"/>
      <c r="JKE45" s="299"/>
      <c r="JKF45" s="299"/>
      <c r="JKG45" s="299"/>
      <c r="JKH45" s="299"/>
      <c r="JKI45" s="299"/>
      <c r="JKJ45" s="299"/>
      <c r="JKK45" s="299"/>
      <c r="JKL45" s="299"/>
      <c r="JKM45" s="299"/>
      <c r="JKN45" s="299"/>
      <c r="JKO45" s="299"/>
      <c r="JKP45" s="299"/>
      <c r="JKQ45" s="299"/>
      <c r="JKR45" s="299"/>
      <c r="JKS45" s="299"/>
      <c r="JKT45" s="299"/>
      <c r="JKU45" s="299"/>
      <c r="JKV45" s="299"/>
      <c r="JKW45" s="299"/>
      <c r="JKX45" s="299"/>
      <c r="JKY45" s="299"/>
      <c r="JKZ45" s="299"/>
      <c r="JLA45" s="299"/>
      <c r="JLB45" s="299"/>
      <c r="JLC45" s="299"/>
      <c r="JLD45" s="299"/>
      <c r="JLE45" s="299"/>
      <c r="JLF45" s="299"/>
      <c r="JLG45" s="299"/>
      <c r="JLH45" s="299"/>
      <c r="JLI45" s="299"/>
      <c r="JLJ45" s="299"/>
      <c r="JLK45" s="299"/>
      <c r="JLL45" s="299"/>
      <c r="JLM45" s="299"/>
      <c r="JLN45" s="299"/>
      <c r="JLO45" s="299"/>
      <c r="JLP45" s="299"/>
      <c r="JLQ45" s="299"/>
      <c r="JLR45" s="299"/>
      <c r="JLS45" s="299"/>
      <c r="JLT45" s="299"/>
      <c r="JLU45" s="299"/>
      <c r="JLV45" s="299"/>
      <c r="JLW45" s="299"/>
      <c r="JLX45" s="299"/>
      <c r="JLY45" s="299"/>
      <c r="JLZ45" s="299"/>
      <c r="JMA45" s="299"/>
      <c r="JMB45" s="299"/>
      <c r="JMC45" s="299"/>
      <c r="JMD45" s="299"/>
      <c r="JME45" s="299"/>
      <c r="JMF45" s="299"/>
      <c r="JMG45" s="299"/>
      <c r="JMH45" s="299"/>
      <c r="JMI45" s="299"/>
      <c r="JMJ45" s="299"/>
      <c r="JMK45" s="299"/>
      <c r="JML45" s="299"/>
      <c r="JMM45" s="299"/>
      <c r="JMN45" s="299"/>
      <c r="JMO45" s="299"/>
      <c r="JMP45" s="299"/>
      <c r="JMQ45" s="299"/>
      <c r="JMR45" s="299"/>
      <c r="JMS45" s="299"/>
      <c r="JMT45" s="299"/>
      <c r="JMU45" s="299"/>
      <c r="JMV45" s="299"/>
      <c r="JMW45" s="299"/>
      <c r="JMX45" s="299"/>
      <c r="JMY45" s="299"/>
      <c r="JMZ45" s="299"/>
      <c r="JNA45" s="299"/>
      <c r="JNB45" s="299"/>
      <c r="JNC45" s="299"/>
      <c r="JND45" s="299"/>
      <c r="JNE45" s="299"/>
      <c r="JNF45" s="299"/>
      <c r="JNG45" s="299"/>
      <c r="JNH45" s="299"/>
      <c r="JNI45" s="299"/>
      <c r="JNJ45" s="299"/>
      <c r="JNK45" s="299"/>
      <c r="JNL45" s="299"/>
      <c r="JNM45" s="299"/>
      <c r="JNN45" s="299"/>
      <c r="JNO45" s="299"/>
      <c r="JNP45" s="299"/>
      <c r="JNQ45" s="299"/>
      <c r="JNR45" s="299"/>
      <c r="JNS45" s="299"/>
      <c r="JNT45" s="299"/>
      <c r="JNU45" s="299"/>
      <c r="JNV45" s="299"/>
      <c r="JNW45" s="299"/>
      <c r="JNX45" s="299"/>
      <c r="JNY45" s="299"/>
      <c r="JNZ45" s="299"/>
      <c r="JOA45" s="299"/>
      <c r="JOB45" s="299"/>
      <c r="JOC45" s="299"/>
      <c r="JOD45" s="299"/>
      <c r="JOE45" s="299"/>
      <c r="JOF45" s="299"/>
      <c r="JOG45" s="299"/>
      <c r="JOH45" s="299"/>
      <c r="JOI45" s="299"/>
      <c r="JOJ45" s="299"/>
      <c r="JOK45" s="299"/>
      <c r="JOL45" s="299"/>
      <c r="JOM45" s="299"/>
      <c r="JON45" s="299"/>
      <c r="JOO45" s="299"/>
      <c r="JOP45" s="299"/>
      <c r="JOQ45" s="299"/>
      <c r="JOR45" s="299"/>
      <c r="JOS45" s="299"/>
      <c r="JOT45" s="299"/>
      <c r="JOU45" s="299"/>
      <c r="JOV45" s="299"/>
      <c r="JOW45" s="299"/>
      <c r="JOX45" s="299"/>
      <c r="JOY45" s="299"/>
      <c r="JOZ45" s="299"/>
      <c r="JPA45" s="299"/>
      <c r="JPB45" s="299"/>
      <c r="JPC45" s="299"/>
      <c r="JPD45" s="299"/>
      <c r="JPE45" s="299"/>
      <c r="JPF45" s="299"/>
      <c r="JPG45" s="299"/>
      <c r="JPH45" s="299"/>
      <c r="JPI45" s="299"/>
      <c r="JPJ45" s="299"/>
      <c r="JPK45" s="299"/>
      <c r="JPL45" s="299"/>
      <c r="JPM45" s="299"/>
      <c r="JPN45" s="299"/>
      <c r="JPO45" s="299"/>
      <c r="JPP45" s="299"/>
      <c r="JPQ45" s="299"/>
      <c r="JPR45" s="299"/>
      <c r="JPS45" s="299"/>
      <c r="JPT45" s="299"/>
      <c r="JPU45" s="299"/>
      <c r="JPV45" s="299"/>
      <c r="JPW45" s="299"/>
      <c r="JPX45" s="299"/>
      <c r="JPY45" s="299"/>
      <c r="JPZ45" s="299"/>
      <c r="JQA45" s="299"/>
      <c r="JQB45" s="299"/>
      <c r="JQC45" s="299"/>
      <c r="JQD45" s="299"/>
      <c r="JQE45" s="299"/>
      <c r="JQF45" s="299"/>
      <c r="JQG45" s="299"/>
      <c r="JQH45" s="299"/>
      <c r="JQI45" s="299"/>
      <c r="JQJ45" s="299"/>
      <c r="JQK45" s="299"/>
      <c r="JQL45" s="299"/>
      <c r="JQM45" s="299"/>
      <c r="JQN45" s="299"/>
      <c r="JQO45" s="299"/>
      <c r="JQP45" s="299"/>
      <c r="JQQ45" s="299"/>
      <c r="JQR45" s="299"/>
      <c r="JQS45" s="299"/>
      <c r="JQT45" s="299"/>
      <c r="JQU45" s="299"/>
      <c r="JQV45" s="299"/>
      <c r="JQW45" s="299"/>
      <c r="JQX45" s="299"/>
      <c r="JQY45" s="299"/>
      <c r="JQZ45" s="299"/>
      <c r="JRA45" s="299"/>
      <c r="JRB45" s="299"/>
      <c r="JRC45" s="299"/>
      <c r="JRD45" s="299"/>
      <c r="JRE45" s="299"/>
      <c r="JRF45" s="299"/>
      <c r="JRG45" s="299"/>
      <c r="JRH45" s="299"/>
      <c r="JRI45" s="299"/>
      <c r="JRJ45" s="299"/>
      <c r="JRK45" s="299"/>
      <c r="JRL45" s="299"/>
      <c r="JRM45" s="299"/>
      <c r="JRN45" s="299"/>
      <c r="JRO45" s="299"/>
      <c r="JRP45" s="299"/>
      <c r="JRQ45" s="299"/>
      <c r="JRR45" s="299"/>
      <c r="JRS45" s="299"/>
      <c r="JRT45" s="299"/>
      <c r="JRU45" s="299"/>
      <c r="JRV45" s="299"/>
      <c r="JRW45" s="299"/>
      <c r="JRX45" s="299"/>
      <c r="JRY45" s="299"/>
      <c r="JRZ45" s="299"/>
      <c r="JSA45" s="299"/>
      <c r="JSB45" s="299"/>
      <c r="JSC45" s="299"/>
      <c r="JSD45" s="299"/>
      <c r="JSE45" s="299"/>
      <c r="JSF45" s="299"/>
      <c r="JSG45" s="299"/>
      <c r="JSH45" s="299"/>
      <c r="JSI45" s="299"/>
      <c r="JSJ45" s="299"/>
      <c r="JSK45" s="299"/>
      <c r="JSL45" s="299"/>
      <c r="JSM45" s="299"/>
      <c r="JSN45" s="299"/>
      <c r="JSO45" s="299"/>
      <c r="JSP45" s="299"/>
      <c r="JSQ45" s="299"/>
      <c r="JSR45" s="299"/>
      <c r="JSS45" s="299"/>
      <c r="JST45" s="299"/>
      <c r="JSU45" s="299"/>
      <c r="JSV45" s="299"/>
      <c r="JSW45" s="299"/>
      <c r="JSX45" s="299"/>
      <c r="JSY45" s="299"/>
      <c r="JSZ45" s="299"/>
      <c r="JTA45" s="299"/>
      <c r="JTB45" s="299"/>
      <c r="JTC45" s="299"/>
      <c r="JTD45" s="299"/>
      <c r="JTE45" s="299"/>
      <c r="JTF45" s="299"/>
      <c r="JTG45" s="299"/>
      <c r="JTH45" s="299"/>
      <c r="JTI45" s="299"/>
      <c r="JTJ45" s="299"/>
      <c r="JTK45" s="299"/>
      <c r="JTL45" s="299"/>
      <c r="JTM45" s="299"/>
      <c r="JTN45" s="299"/>
      <c r="JTO45" s="299"/>
      <c r="JTP45" s="299"/>
      <c r="JTQ45" s="299"/>
      <c r="JTR45" s="299"/>
      <c r="JTS45" s="299"/>
      <c r="JTT45" s="299"/>
      <c r="JTU45" s="299"/>
      <c r="JTV45" s="299"/>
      <c r="JTW45" s="299"/>
      <c r="JTX45" s="299"/>
      <c r="JTY45" s="299"/>
      <c r="JTZ45" s="299"/>
      <c r="JUA45" s="299"/>
      <c r="JUB45" s="299"/>
      <c r="JUC45" s="299"/>
      <c r="JUD45" s="299"/>
      <c r="JUE45" s="299"/>
      <c r="JUF45" s="299"/>
      <c r="JUG45" s="299"/>
      <c r="JUH45" s="299"/>
      <c r="JUI45" s="299"/>
      <c r="JUJ45" s="299"/>
      <c r="JUK45" s="299"/>
      <c r="JUL45" s="299"/>
      <c r="JUM45" s="299"/>
      <c r="JUN45" s="299"/>
      <c r="JUO45" s="299"/>
      <c r="JUP45" s="299"/>
      <c r="JUQ45" s="299"/>
      <c r="JUR45" s="299"/>
      <c r="JUS45" s="299"/>
      <c r="JUT45" s="299"/>
      <c r="JUU45" s="299"/>
      <c r="JUV45" s="299"/>
      <c r="JUW45" s="299"/>
      <c r="JUX45" s="299"/>
      <c r="JUY45" s="299"/>
      <c r="JUZ45" s="299"/>
      <c r="JVA45" s="299"/>
      <c r="JVB45" s="299"/>
      <c r="JVC45" s="299"/>
      <c r="JVD45" s="299"/>
      <c r="JVE45" s="299"/>
      <c r="JVF45" s="299"/>
      <c r="JVG45" s="299"/>
      <c r="JVH45" s="299"/>
      <c r="JVI45" s="299"/>
      <c r="JVJ45" s="299"/>
      <c r="JVK45" s="299"/>
      <c r="JVL45" s="299"/>
      <c r="JVM45" s="299"/>
      <c r="JVN45" s="299"/>
      <c r="JVO45" s="299"/>
      <c r="JVP45" s="299"/>
      <c r="JVQ45" s="299"/>
      <c r="JVR45" s="299"/>
      <c r="JVS45" s="299"/>
      <c r="JVT45" s="299"/>
      <c r="JVU45" s="299"/>
      <c r="JVV45" s="299"/>
      <c r="JVW45" s="299"/>
      <c r="JVX45" s="299"/>
      <c r="JVY45" s="299"/>
      <c r="JVZ45" s="299"/>
      <c r="JWA45" s="299"/>
      <c r="JWB45" s="299"/>
      <c r="JWC45" s="299"/>
      <c r="JWD45" s="299"/>
      <c r="JWE45" s="299"/>
      <c r="JWF45" s="299"/>
      <c r="JWG45" s="299"/>
      <c r="JWH45" s="299"/>
      <c r="JWI45" s="299"/>
      <c r="JWJ45" s="299"/>
      <c r="JWK45" s="299"/>
      <c r="JWL45" s="299"/>
      <c r="JWM45" s="299"/>
      <c r="JWN45" s="299"/>
      <c r="JWO45" s="299"/>
      <c r="JWP45" s="299"/>
      <c r="JWQ45" s="299"/>
      <c r="JWR45" s="299"/>
      <c r="JWS45" s="299"/>
      <c r="JWT45" s="299"/>
      <c r="JWU45" s="299"/>
      <c r="JWV45" s="299"/>
      <c r="JWW45" s="299"/>
      <c r="JWX45" s="299"/>
      <c r="JWY45" s="299"/>
      <c r="JWZ45" s="299"/>
      <c r="JXA45" s="299"/>
      <c r="JXB45" s="299"/>
      <c r="JXC45" s="299"/>
      <c r="JXD45" s="299"/>
      <c r="JXE45" s="299"/>
      <c r="JXF45" s="299"/>
      <c r="JXG45" s="299"/>
      <c r="JXH45" s="299"/>
      <c r="JXI45" s="299"/>
      <c r="JXJ45" s="299"/>
      <c r="JXK45" s="299"/>
      <c r="JXL45" s="299"/>
      <c r="JXM45" s="299"/>
      <c r="JXN45" s="299"/>
      <c r="JXO45" s="299"/>
      <c r="JXP45" s="299"/>
      <c r="JXQ45" s="299"/>
      <c r="JXR45" s="299"/>
      <c r="JXS45" s="299"/>
      <c r="JXT45" s="299"/>
      <c r="JXU45" s="299"/>
      <c r="JXV45" s="299"/>
      <c r="JXW45" s="299"/>
      <c r="JXX45" s="299"/>
      <c r="JXY45" s="299"/>
      <c r="JXZ45" s="299"/>
      <c r="JYA45" s="299"/>
      <c r="JYB45" s="299"/>
      <c r="JYC45" s="299"/>
      <c r="JYD45" s="299"/>
      <c r="JYE45" s="299"/>
      <c r="JYF45" s="299"/>
      <c r="JYG45" s="299"/>
      <c r="JYH45" s="299"/>
      <c r="JYI45" s="299"/>
      <c r="JYJ45" s="299"/>
      <c r="JYK45" s="299"/>
      <c r="JYL45" s="299"/>
      <c r="JYM45" s="299"/>
      <c r="JYN45" s="299"/>
      <c r="JYO45" s="299"/>
      <c r="JYP45" s="299"/>
      <c r="JYQ45" s="299"/>
      <c r="JYR45" s="299"/>
      <c r="JYS45" s="299"/>
      <c r="JYT45" s="299"/>
      <c r="JYU45" s="299"/>
      <c r="JYV45" s="299"/>
      <c r="JYW45" s="299"/>
      <c r="JYX45" s="299"/>
      <c r="JYY45" s="299"/>
      <c r="JYZ45" s="299"/>
      <c r="JZA45" s="299"/>
      <c r="JZB45" s="299"/>
      <c r="JZC45" s="299"/>
      <c r="JZD45" s="299"/>
      <c r="JZE45" s="299"/>
      <c r="JZF45" s="299"/>
      <c r="JZG45" s="299"/>
      <c r="JZH45" s="299"/>
      <c r="JZI45" s="299"/>
      <c r="JZJ45" s="299"/>
      <c r="JZK45" s="299"/>
      <c r="JZL45" s="299"/>
      <c r="JZM45" s="299"/>
      <c r="JZN45" s="299"/>
      <c r="JZO45" s="299"/>
      <c r="JZP45" s="299"/>
      <c r="JZQ45" s="299"/>
      <c r="JZR45" s="299"/>
      <c r="JZS45" s="299"/>
      <c r="JZT45" s="299"/>
      <c r="JZU45" s="299"/>
      <c r="JZV45" s="299"/>
      <c r="JZW45" s="299"/>
      <c r="JZX45" s="299"/>
      <c r="JZY45" s="299"/>
      <c r="JZZ45" s="299"/>
      <c r="KAA45" s="299"/>
      <c r="KAB45" s="299"/>
      <c r="KAC45" s="299"/>
      <c r="KAD45" s="299"/>
      <c r="KAE45" s="299"/>
      <c r="KAF45" s="299"/>
      <c r="KAG45" s="299"/>
      <c r="KAH45" s="299"/>
      <c r="KAI45" s="299"/>
      <c r="KAJ45" s="299"/>
      <c r="KAK45" s="299"/>
      <c r="KAL45" s="299"/>
      <c r="KAM45" s="299"/>
      <c r="KAN45" s="299"/>
      <c r="KAO45" s="299"/>
      <c r="KAP45" s="299"/>
      <c r="KAQ45" s="299"/>
      <c r="KAR45" s="299"/>
      <c r="KAS45" s="299"/>
      <c r="KAT45" s="299"/>
      <c r="KAU45" s="299"/>
      <c r="KAV45" s="299"/>
      <c r="KAW45" s="299"/>
      <c r="KAX45" s="299"/>
      <c r="KAY45" s="299"/>
      <c r="KAZ45" s="299"/>
      <c r="KBA45" s="299"/>
      <c r="KBB45" s="299"/>
      <c r="KBC45" s="299"/>
      <c r="KBD45" s="299"/>
      <c r="KBE45" s="299"/>
      <c r="KBF45" s="299"/>
      <c r="KBG45" s="299"/>
      <c r="KBH45" s="299"/>
      <c r="KBI45" s="299"/>
      <c r="KBJ45" s="299"/>
      <c r="KBK45" s="299"/>
      <c r="KBL45" s="299"/>
      <c r="KBM45" s="299"/>
      <c r="KBN45" s="299"/>
      <c r="KBO45" s="299"/>
      <c r="KBP45" s="299"/>
      <c r="KBQ45" s="299"/>
      <c r="KBR45" s="299"/>
      <c r="KBS45" s="299"/>
      <c r="KBT45" s="299"/>
      <c r="KBU45" s="299"/>
      <c r="KBV45" s="299"/>
      <c r="KBW45" s="299"/>
      <c r="KBX45" s="299"/>
      <c r="KBY45" s="299"/>
      <c r="KBZ45" s="299"/>
      <c r="KCA45" s="299"/>
      <c r="KCB45" s="299"/>
      <c r="KCC45" s="299"/>
      <c r="KCD45" s="299"/>
      <c r="KCE45" s="299"/>
      <c r="KCF45" s="299"/>
      <c r="KCG45" s="299"/>
      <c r="KCH45" s="299"/>
      <c r="KCI45" s="299"/>
      <c r="KCJ45" s="299"/>
      <c r="KCK45" s="299"/>
      <c r="KCL45" s="299"/>
      <c r="KCM45" s="299"/>
      <c r="KCN45" s="299"/>
      <c r="KCO45" s="299"/>
      <c r="KCP45" s="299"/>
      <c r="KCQ45" s="299"/>
      <c r="KCR45" s="299"/>
      <c r="KCS45" s="299"/>
      <c r="KCT45" s="299"/>
      <c r="KCU45" s="299"/>
      <c r="KCV45" s="299"/>
      <c r="KCW45" s="299"/>
      <c r="KCX45" s="299"/>
      <c r="KCY45" s="299"/>
      <c r="KCZ45" s="299"/>
      <c r="KDA45" s="299"/>
      <c r="KDB45" s="299"/>
      <c r="KDC45" s="299"/>
      <c r="KDD45" s="299"/>
      <c r="KDE45" s="299"/>
      <c r="KDF45" s="299"/>
      <c r="KDG45" s="299"/>
      <c r="KDH45" s="299"/>
      <c r="KDI45" s="299"/>
      <c r="KDJ45" s="299"/>
      <c r="KDK45" s="299"/>
      <c r="KDL45" s="299"/>
      <c r="KDM45" s="299"/>
      <c r="KDN45" s="299"/>
      <c r="KDO45" s="299"/>
      <c r="KDP45" s="299"/>
      <c r="KDQ45" s="299"/>
      <c r="KDR45" s="299"/>
      <c r="KDS45" s="299"/>
      <c r="KDT45" s="299"/>
      <c r="KDU45" s="299"/>
      <c r="KDV45" s="299"/>
      <c r="KDW45" s="299"/>
      <c r="KDX45" s="299"/>
      <c r="KDY45" s="299"/>
      <c r="KDZ45" s="299"/>
      <c r="KEA45" s="299"/>
      <c r="KEB45" s="299"/>
      <c r="KEC45" s="299"/>
      <c r="KED45" s="299"/>
      <c r="KEE45" s="299"/>
      <c r="KEF45" s="299"/>
      <c r="KEG45" s="299"/>
      <c r="KEH45" s="299"/>
      <c r="KEI45" s="299"/>
      <c r="KEJ45" s="299"/>
      <c r="KEK45" s="299"/>
      <c r="KEL45" s="299"/>
      <c r="KEM45" s="299"/>
      <c r="KEN45" s="299"/>
      <c r="KEO45" s="299"/>
      <c r="KEP45" s="299"/>
      <c r="KEQ45" s="299"/>
      <c r="KER45" s="299"/>
      <c r="KES45" s="299"/>
      <c r="KET45" s="299"/>
      <c r="KEU45" s="299"/>
      <c r="KEV45" s="299"/>
      <c r="KEW45" s="299"/>
      <c r="KEX45" s="299"/>
      <c r="KEY45" s="299"/>
      <c r="KEZ45" s="299"/>
      <c r="KFA45" s="299"/>
      <c r="KFB45" s="299"/>
      <c r="KFC45" s="299"/>
      <c r="KFD45" s="299"/>
      <c r="KFE45" s="299"/>
      <c r="KFF45" s="299"/>
      <c r="KFG45" s="299"/>
      <c r="KFH45" s="299"/>
      <c r="KFI45" s="299"/>
      <c r="KFJ45" s="299"/>
      <c r="KFK45" s="299"/>
      <c r="KFL45" s="299"/>
      <c r="KFM45" s="299"/>
      <c r="KFN45" s="299"/>
      <c r="KFO45" s="299"/>
      <c r="KFP45" s="299"/>
      <c r="KFQ45" s="299"/>
      <c r="KFR45" s="299"/>
      <c r="KFS45" s="299"/>
      <c r="KFT45" s="299"/>
      <c r="KFU45" s="299"/>
      <c r="KFV45" s="299"/>
      <c r="KFW45" s="299"/>
      <c r="KFX45" s="299"/>
      <c r="KFY45" s="299"/>
      <c r="KFZ45" s="299"/>
      <c r="KGA45" s="299"/>
      <c r="KGB45" s="299"/>
      <c r="KGC45" s="299"/>
      <c r="KGD45" s="299"/>
      <c r="KGE45" s="299"/>
      <c r="KGF45" s="299"/>
      <c r="KGG45" s="299"/>
      <c r="KGH45" s="299"/>
      <c r="KGI45" s="299"/>
      <c r="KGJ45" s="299"/>
      <c r="KGK45" s="299"/>
      <c r="KGL45" s="299"/>
      <c r="KGM45" s="299"/>
      <c r="KGN45" s="299"/>
      <c r="KGO45" s="299"/>
      <c r="KGP45" s="299"/>
      <c r="KGQ45" s="299"/>
      <c r="KGR45" s="299"/>
      <c r="KGS45" s="299"/>
      <c r="KGT45" s="299"/>
      <c r="KGU45" s="299"/>
      <c r="KGV45" s="299"/>
      <c r="KGW45" s="299"/>
      <c r="KGX45" s="299"/>
      <c r="KGY45" s="299"/>
      <c r="KGZ45" s="299"/>
      <c r="KHA45" s="299"/>
      <c r="KHB45" s="299"/>
      <c r="KHC45" s="299"/>
      <c r="KHD45" s="299"/>
      <c r="KHE45" s="299"/>
      <c r="KHF45" s="299"/>
      <c r="KHG45" s="299"/>
      <c r="KHH45" s="299"/>
      <c r="KHI45" s="299"/>
      <c r="KHJ45" s="299"/>
      <c r="KHK45" s="299"/>
      <c r="KHL45" s="299"/>
      <c r="KHM45" s="299"/>
      <c r="KHN45" s="299"/>
      <c r="KHO45" s="299"/>
      <c r="KHP45" s="299"/>
      <c r="KHQ45" s="299"/>
      <c r="KHR45" s="299"/>
      <c r="KHS45" s="299"/>
      <c r="KHT45" s="299"/>
      <c r="KHU45" s="299"/>
      <c r="KHV45" s="299"/>
      <c r="KHW45" s="299"/>
      <c r="KHX45" s="299"/>
      <c r="KHY45" s="299"/>
      <c r="KHZ45" s="299"/>
      <c r="KIA45" s="299"/>
      <c r="KIB45" s="299"/>
      <c r="KIC45" s="299"/>
      <c r="KID45" s="299"/>
      <c r="KIE45" s="299"/>
      <c r="KIF45" s="299"/>
      <c r="KIG45" s="299"/>
      <c r="KIH45" s="299"/>
      <c r="KII45" s="299"/>
      <c r="KIJ45" s="299"/>
      <c r="KIK45" s="299"/>
      <c r="KIL45" s="299"/>
      <c r="KIM45" s="299"/>
      <c r="KIN45" s="299"/>
      <c r="KIO45" s="299"/>
      <c r="KIP45" s="299"/>
      <c r="KIQ45" s="299"/>
      <c r="KIR45" s="299"/>
      <c r="KIS45" s="299"/>
      <c r="KIT45" s="299"/>
      <c r="KIU45" s="299"/>
      <c r="KIV45" s="299"/>
      <c r="KIW45" s="299"/>
      <c r="KIX45" s="299"/>
      <c r="KIY45" s="299"/>
      <c r="KIZ45" s="299"/>
      <c r="KJA45" s="299"/>
      <c r="KJB45" s="299"/>
      <c r="KJC45" s="299"/>
      <c r="KJD45" s="299"/>
      <c r="KJE45" s="299"/>
      <c r="KJF45" s="299"/>
      <c r="KJG45" s="299"/>
      <c r="KJH45" s="299"/>
      <c r="KJI45" s="299"/>
      <c r="KJJ45" s="299"/>
      <c r="KJK45" s="299"/>
      <c r="KJL45" s="299"/>
      <c r="KJM45" s="299"/>
      <c r="KJN45" s="299"/>
      <c r="KJO45" s="299"/>
      <c r="KJP45" s="299"/>
      <c r="KJQ45" s="299"/>
      <c r="KJR45" s="299"/>
      <c r="KJS45" s="299"/>
      <c r="KJT45" s="299"/>
      <c r="KJU45" s="299"/>
      <c r="KJV45" s="299"/>
      <c r="KJW45" s="299"/>
      <c r="KJX45" s="299"/>
      <c r="KJY45" s="299"/>
      <c r="KJZ45" s="299"/>
      <c r="KKA45" s="299"/>
      <c r="KKB45" s="299"/>
      <c r="KKC45" s="299"/>
      <c r="KKD45" s="299"/>
      <c r="KKE45" s="299"/>
      <c r="KKF45" s="299"/>
      <c r="KKG45" s="299"/>
      <c r="KKH45" s="299"/>
      <c r="KKI45" s="299"/>
      <c r="KKJ45" s="299"/>
      <c r="KKK45" s="299"/>
      <c r="KKL45" s="299"/>
      <c r="KKM45" s="299"/>
      <c r="KKN45" s="299"/>
      <c r="KKO45" s="299"/>
      <c r="KKP45" s="299"/>
      <c r="KKQ45" s="299"/>
      <c r="KKR45" s="299"/>
      <c r="KKS45" s="299"/>
      <c r="KKT45" s="299"/>
      <c r="KKU45" s="299"/>
      <c r="KKV45" s="299"/>
      <c r="KKW45" s="299"/>
      <c r="KKX45" s="299"/>
      <c r="KKY45" s="299"/>
      <c r="KKZ45" s="299"/>
      <c r="KLA45" s="299"/>
      <c r="KLB45" s="299"/>
      <c r="KLC45" s="299"/>
      <c r="KLD45" s="299"/>
      <c r="KLE45" s="299"/>
      <c r="KLF45" s="299"/>
      <c r="KLG45" s="299"/>
      <c r="KLH45" s="299"/>
      <c r="KLI45" s="299"/>
      <c r="KLJ45" s="299"/>
      <c r="KLK45" s="299"/>
      <c r="KLL45" s="299"/>
      <c r="KLM45" s="299"/>
      <c r="KLN45" s="299"/>
      <c r="KLO45" s="299"/>
      <c r="KLP45" s="299"/>
      <c r="KLQ45" s="299"/>
      <c r="KLR45" s="299"/>
      <c r="KLS45" s="299"/>
      <c r="KLT45" s="299"/>
      <c r="KLU45" s="299"/>
      <c r="KLV45" s="299"/>
      <c r="KLW45" s="299"/>
      <c r="KLX45" s="299"/>
      <c r="KLY45" s="299"/>
      <c r="KLZ45" s="299"/>
      <c r="KMA45" s="299"/>
      <c r="KMB45" s="299"/>
      <c r="KMC45" s="299"/>
      <c r="KMD45" s="299"/>
      <c r="KME45" s="299"/>
      <c r="KMF45" s="299"/>
      <c r="KMG45" s="299"/>
      <c r="KMH45" s="299"/>
      <c r="KMI45" s="299"/>
      <c r="KMJ45" s="299"/>
      <c r="KMK45" s="299"/>
      <c r="KML45" s="299"/>
      <c r="KMM45" s="299"/>
      <c r="KMN45" s="299"/>
      <c r="KMO45" s="299"/>
      <c r="KMP45" s="299"/>
      <c r="KMQ45" s="299"/>
      <c r="KMR45" s="299"/>
      <c r="KMS45" s="299"/>
      <c r="KMT45" s="299"/>
      <c r="KMU45" s="299"/>
      <c r="KMV45" s="299"/>
      <c r="KMW45" s="299"/>
      <c r="KMX45" s="299"/>
      <c r="KMY45" s="299"/>
      <c r="KMZ45" s="299"/>
      <c r="KNA45" s="299"/>
      <c r="KNB45" s="299"/>
      <c r="KNC45" s="299"/>
      <c r="KND45" s="299"/>
      <c r="KNE45" s="299"/>
      <c r="KNF45" s="299"/>
      <c r="KNG45" s="299"/>
      <c r="KNH45" s="299"/>
      <c r="KNI45" s="299"/>
      <c r="KNJ45" s="299"/>
      <c r="KNK45" s="299"/>
      <c r="KNL45" s="299"/>
      <c r="KNM45" s="299"/>
      <c r="KNN45" s="299"/>
      <c r="KNO45" s="299"/>
      <c r="KNP45" s="299"/>
      <c r="KNQ45" s="299"/>
      <c r="KNR45" s="299"/>
      <c r="KNS45" s="299"/>
      <c r="KNT45" s="299"/>
      <c r="KNU45" s="299"/>
      <c r="KNV45" s="299"/>
      <c r="KNW45" s="299"/>
      <c r="KNX45" s="299"/>
      <c r="KNY45" s="299"/>
      <c r="KNZ45" s="299"/>
      <c r="KOA45" s="299"/>
      <c r="KOB45" s="299"/>
      <c r="KOC45" s="299"/>
      <c r="KOD45" s="299"/>
      <c r="KOE45" s="299"/>
      <c r="KOF45" s="299"/>
      <c r="KOG45" s="299"/>
      <c r="KOH45" s="299"/>
      <c r="KOI45" s="299"/>
      <c r="KOJ45" s="299"/>
      <c r="KOK45" s="299"/>
      <c r="KOL45" s="299"/>
      <c r="KOM45" s="299"/>
      <c r="KON45" s="299"/>
      <c r="KOO45" s="299"/>
      <c r="KOP45" s="299"/>
      <c r="KOQ45" s="299"/>
      <c r="KOR45" s="299"/>
      <c r="KOS45" s="299"/>
      <c r="KOT45" s="299"/>
      <c r="KOU45" s="299"/>
      <c r="KOV45" s="299"/>
      <c r="KOW45" s="299"/>
      <c r="KOX45" s="299"/>
      <c r="KOY45" s="299"/>
      <c r="KOZ45" s="299"/>
      <c r="KPA45" s="299"/>
      <c r="KPB45" s="299"/>
      <c r="KPC45" s="299"/>
      <c r="KPD45" s="299"/>
      <c r="KPE45" s="299"/>
      <c r="KPF45" s="299"/>
      <c r="KPG45" s="299"/>
      <c r="KPH45" s="299"/>
      <c r="KPI45" s="299"/>
      <c r="KPJ45" s="299"/>
      <c r="KPK45" s="299"/>
      <c r="KPL45" s="299"/>
      <c r="KPM45" s="299"/>
      <c r="KPN45" s="299"/>
      <c r="KPO45" s="299"/>
      <c r="KPP45" s="299"/>
      <c r="KPQ45" s="299"/>
      <c r="KPR45" s="299"/>
      <c r="KPS45" s="299"/>
      <c r="KPT45" s="299"/>
      <c r="KPU45" s="299"/>
      <c r="KPV45" s="299"/>
      <c r="KPW45" s="299"/>
      <c r="KPX45" s="299"/>
      <c r="KPY45" s="299"/>
      <c r="KPZ45" s="299"/>
      <c r="KQA45" s="299"/>
      <c r="KQB45" s="299"/>
      <c r="KQC45" s="299"/>
      <c r="KQD45" s="299"/>
      <c r="KQE45" s="299"/>
      <c r="KQF45" s="299"/>
      <c r="KQG45" s="299"/>
      <c r="KQH45" s="299"/>
      <c r="KQI45" s="299"/>
      <c r="KQJ45" s="299"/>
      <c r="KQK45" s="299"/>
      <c r="KQL45" s="299"/>
      <c r="KQM45" s="299"/>
      <c r="KQN45" s="299"/>
      <c r="KQO45" s="299"/>
      <c r="KQP45" s="299"/>
      <c r="KQQ45" s="299"/>
      <c r="KQR45" s="299"/>
      <c r="KQS45" s="299"/>
      <c r="KQT45" s="299"/>
      <c r="KQU45" s="299"/>
      <c r="KQV45" s="299"/>
      <c r="KQW45" s="299"/>
      <c r="KQX45" s="299"/>
      <c r="KQY45" s="299"/>
      <c r="KQZ45" s="299"/>
      <c r="KRA45" s="299"/>
      <c r="KRB45" s="299"/>
      <c r="KRC45" s="299"/>
      <c r="KRD45" s="299"/>
      <c r="KRE45" s="299"/>
      <c r="KRF45" s="299"/>
      <c r="KRG45" s="299"/>
      <c r="KRH45" s="299"/>
      <c r="KRI45" s="299"/>
      <c r="KRJ45" s="299"/>
      <c r="KRK45" s="299"/>
      <c r="KRL45" s="299"/>
      <c r="KRM45" s="299"/>
      <c r="KRN45" s="299"/>
      <c r="KRO45" s="299"/>
      <c r="KRP45" s="299"/>
      <c r="KRQ45" s="299"/>
      <c r="KRR45" s="299"/>
      <c r="KRS45" s="299"/>
      <c r="KRT45" s="299"/>
      <c r="KRU45" s="299"/>
      <c r="KRV45" s="299"/>
      <c r="KRW45" s="299"/>
      <c r="KRX45" s="299"/>
      <c r="KRY45" s="299"/>
      <c r="KRZ45" s="299"/>
      <c r="KSA45" s="299"/>
      <c r="KSB45" s="299"/>
      <c r="KSC45" s="299"/>
      <c r="KSD45" s="299"/>
      <c r="KSE45" s="299"/>
      <c r="KSF45" s="299"/>
      <c r="KSG45" s="299"/>
      <c r="KSH45" s="299"/>
      <c r="KSI45" s="299"/>
      <c r="KSJ45" s="299"/>
      <c r="KSK45" s="299"/>
      <c r="KSL45" s="299"/>
      <c r="KSM45" s="299"/>
      <c r="KSN45" s="299"/>
      <c r="KSO45" s="299"/>
      <c r="KSP45" s="299"/>
      <c r="KSQ45" s="299"/>
      <c r="KSR45" s="299"/>
      <c r="KSS45" s="299"/>
      <c r="KST45" s="299"/>
      <c r="KSU45" s="299"/>
      <c r="KSV45" s="299"/>
      <c r="KSW45" s="299"/>
      <c r="KSX45" s="299"/>
      <c r="KSY45" s="299"/>
      <c r="KSZ45" s="299"/>
      <c r="KTA45" s="299"/>
      <c r="KTB45" s="299"/>
      <c r="KTC45" s="299"/>
      <c r="KTD45" s="299"/>
      <c r="KTE45" s="299"/>
      <c r="KTF45" s="299"/>
      <c r="KTG45" s="299"/>
      <c r="KTH45" s="299"/>
      <c r="KTI45" s="299"/>
      <c r="KTJ45" s="299"/>
      <c r="KTK45" s="299"/>
      <c r="KTL45" s="299"/>
      <c r="KTM45" s="299"/>
      <c r="KTN45" s="299"/>
      <c r="KTO45" s="299"/>
      <c r="KTP45" s="299"/>
      <c r="KTQ45" s="299"/>
      <c r="KTR45" s="299"/>
      <c r="KTS45" s="299"/>
      <c r="KTT45" s="299"/>
      <c r="KTU45" s="299"/>
      <c r="KTV45" s="299"/>
      <c r="KTW45" s="299"/>
      <c r="KTX45" s="299"/>
      <c r="KTY45" s="299"/>
      <c r="KTZ45" s="299"/>
      <c r="KUA45" s="299"/>
      <c r="KUB45" s="299"/>
      <c r="KUC45" s="299"/>
      <c r="KUD45" s="299"/>
      <c r="KUE45" s="299"/>
      <c r="KUF45" s="299"/>
      <c r="KUG45" s="299"/>
      <c r="KUH45" s="299"/>
      <c r="KUI45" s="299"/>
      <c r="KUJ45" s="299"/>
      <c r="KUK45" s="299"/>
      <c r="KUL45" s="299"/>
      <c r="KUM45" s="299"/>
      <c r="KUN45" s="299"/>
      <c r="KUO45" s="299"/>
      <c r="KUP45" s="299"/>
      <c r="KUQ45" s="299"/>
      <c r="KUR45" s="299"/>
      <c r="KUS45" s="299"/>
      <c r="KUT45" s="299"/>
      <c r="KUU45" s="299"/>
      <c r="KUV45" s="299"/>
      <c r="KUW45" s="299"/>
      <c r="KUX45" s="299"/>
      <c r="KUY45" s="299"/>
      <c r="KUZ45" s="299"/>
      <c r="KVA45" s="299"/>
      <c r="KVB45" s="299"/>
      <c r="KVC45" s="299"/>
      <c r="KVD45" s="299"/>
      <c r="KVE45" s="299"/>
      <c r="KVF45" s="299"/>
      <c r="KVG45" s="299"/>
      <c r="KVH45" s="299"/>
      <c r="KVI45" s="299"/>
      <c r="KVJ45" s="299"/>
      <c r="KVK45" s="299"/>
      <c r="KVL45" s="299"/>
      <c r="KVM45" s="299"/>
      <c r="KVN45" s="299"/>
      <c r="KVO45" s="299"/>
      <c r="KVP45" s="299"/>
      <c r="KVQ45" s="299"/>
      <c r="KVR45" s="299"/>
      <c r="KVS45" s="299"/>
      <c r="KVT45" s="299"/>
      <c r="KVU45" s="299"/>
      <c r="KVV45" s="299"/>
      <c r="KVW45" s="299"/>
      <c r="KVX45" s="299"/>
      <c r="KVY45" s="299"/>
      <c r="KVZ45" s="299"/>
      <c r="KWA45" s="299"/>
      <c r="KWB45" s="299"/>
      <c r="KWC45" s="299"/>
      <c r="KWD45" s="299"/>
      <c r="KWE45" s="299"/>
      <c r="KWF45" s="299"/>
      <c r="KWG45" s="299"/>
      <c r="KWH45" s="299"/>
      <c r="KWI45" s="299"/>
      <c r="KWJ45" s="299"/>
      <c r="KWK45" s="299"/>
      <c r="KWL45" s="299"/>
      <c r="KWM45" s="299"/>
      <c r="KWN45" s="299"/>
      <c r="KWO45" s="299"/>
      <c r="KWP45" s="299"/>
      <c r="KWQ45" s="299"/>
      <c r="KWR45" s="299"/>
      <c r="KWS45" s="299"/>
      <c r="KWT45" s="299"/>
      <c r="KWU45" s="299"/>
      <c r="KWV45" s="299"/>
      <c r="KWW45" s="299"/>
      <c r="KWX45" s="299"/>
      <c r="KWY45" s="299"/>
      <c r="KWZ45" s="299"/>
      <c r="KXA45" s="299"/>
      <c r="KXB45" s="299"/>
      <c r="KXC45" s="299"/>
      <c r="KXD45" s="299"/>
      <c r="KXE45" s="299"/>
      <c r="KXF45" s="299"/>
      <c r="KXG45" s="299"/>
      <c r="KXH45" s="299"/>
      <c r="KXI45" s="299"/>
      <c r="KXJ45" s="299"/>
      <c r="KXK45" s="299"/>
      <c r="KXL45" s="299"/>
      <c r="KXM45" s="299"/>
      <c r="KXN45" s="299"/>
      <c r="KXO45" s="299"/>
      <c r="KXP45" s="299"/>
      <c r="KXQ45" s="299"/>
      <c r="KXR45" s="299"/>
      <c r="KXS45" s="299"/>
      <c r="KXT45" s="299"/>
      <c r="KXU45" s="299"/>
      <c r="KXV45" s="299"/>
      <c r="KXW45" s="299"/>
      <c r="KXX45" s="299"/>
      <c r="KXY45" s="299"/>
      <c r="KXZ45" s="299"/>
      <c r="KYA45" s="299"/>
      <c r="KYB45" s="299"/>
      <c r="KYC45" s="299"/>
      <c r="KYD45" s="299"/>
      <c r="KYE45" s="299"/>
      <c r="KYF45" s="299"/>
      <c r="KYG45" s="299"/>
      <c r="KYH45" s="299"/>
      <c r="KYI45" s="299"/>
      <c r="KYJ45" s="299"/>
      <c r="KYK45" s="299"/>
      <c r="KYL45" s="299"/>
      <c r="KYM45" s="299"/>
      <c r="KYN45" s="299"/>
      <c r="KYO45" s="299"/>
      <c r="KYP45" s="299"/>
      <c r="KYQ45" s="299"/>
      <c r="KYR45" s="299"/>
      <c r="KYS45" s="299"/>
      <c r="KYT45" s="299"/>
      <c r="KYU45" s="299"/>
      <c r="KYV45" s="299"/>
      <c r="KYW45" s="299"/>
      <c r="KYX45" s="299"/>
      <c r="KYY45" s="299"/>
      <c r="KYZ45" s="299"/>
      <c r="KZA45" s="299"/>
      <c r="KZB45" s="299"/>
      <c r="KZC45" s="299"/>
      <c r="KZD45" s="299"/>
      <c r="KZE45" s="299"/>
      <c r="KZF45" s="299"/>
      <c r="KZG45" s="299"/>
      <c r="KZH45" s="299"/>
      <c r="KZI45" s="299"/>
      <c r="KZJ45" s="299"/>
      <c r="KZK45" s="299"/>
      <c r="KZL45" s="299"/>
      <c r="KZM45" s="299"/>
      <c r="KZN45" s="299"/>
      <c r="KZO45" s="299"/>
      <c r="KZP45" s="299"/>
      <c r="KZQ45" s="299"/>
      <c r="KZR45" s="299"/>
      <c r="KZS45" s="299"/>
      <c r="KZT45" s="299"/>
      <c r="KZU45" s="299"/>
      <c r="KZV45" s="299"/>
      <c r="KZW45" s="299"/>
      <c r="KZX45" s="299"/>
      <c r="KZY45" s="299"/>
      <c r="KZZ45" s="299"/>
      <c r="LAA45" s="299"/>
      <c r="LAB45" s="299"/>
      <c r="LAC45" s="299"/>
      <c r="LAD45" s="299"/>
      <c r="LAE45" s="299"/>
      <c r="LAF45" s="299"/>
      <c r="LAG45" s="299"/>
      <c r="LAH45" s="299"/>
      <c r="LAI45" s="299"/>
      <c r="LAJ45" s="299"/>
      <c r="LAK45" s="299"/>
      <c r="LAL45" s="299"/>
      <c r="LAM45" s="299"/>
      <c r="LAN45" s="299"/>
      <c r="LAO45" s="299"/>
      <c r="LAP45" s="299"/>
      <c r="LAQ45" s="299"/>
      <c r="LAR45" s="299"/>
      <c r="LAS45" s="299"/>
      <c r="LAT45" s="299"/>
      <c r="LAU45" s="299"/>
      <c r="LAV45" s="299"/>
      <c r="LAW45" s="299"/>
      <c r="LAX45" s="299"/>
      <c r="LAY45" s="299"/>
      <c r="LAZ45" s="299"/>
      <c r="LBA45" s="299"/>
      <c r="LBB45" s="299"/>
      <c r="LBC45" s="299"/>
      <c r="LBD45" s="299"/>
      <c r="LBE45" s="299"/>
      <c r="LBF45" s="299"/>
      <c r="LBG45" s="299"/>
      <c r="LBH45" s="299"/>
      <c r="LBI45" s="299"/>
      <c r="LBJ45" s="299"/>
      <c r="LBK45" s="299"/>
      <c r="LBL45" s="299"/>
      <c r="LBM45" s="299"/>
      <c r="LBN45" s="299"/>
      <c r="LBO45" s="299"/>
      <c r="LBP45" s="299"/>
      <c r="LBQ45" s="299"/>
      <c r="LBR45" s="299"/>
      <c r="LBS45" s="299"/>
      <c r="LBT45" s="299"/>
      <c r="LBU45" s="299"/>
      <c r="LBV45" s="299"/>
      <c r="LBW45" s="299"/>
      <c r="LBX45" s="299"/>
      <c r="LBY45" s="299"/>
      <c r="LBZ45" s="299"/>
      <c r="LCA45" s="299"/>
      <c r="LCB45" s="299"/>
      <c r="LCC45" s="299"/>
      <c r="LCD45" s="299"/>
      <c r="LCE45" s="299"/>
      <c r="LCF45" s="299"/>
      <c r="LCG45" s="299"/>
      <c r="LCH45" s="299"/>
      <c r="LCI45" s="299"/>
      <c r="LCJ45" s="299"/>
      <c r="LCK45" s="299"/>
      <c r="LCL45" s="299"/>
      <c r="LCM45" s="299"/>
      <c r="LCN45" s="299"/>
      <c r="LCO45" s="299"/>
      <c r="LCP45" s="299"/>
      <c r="LCQ45" s="299"/>
      <c r="LCR45" s="299"/>
      <c r="LCS45" s="299"/>
      <c r="LCT45" s="299"/>
      <c r="LCU45" s="299"/>
      <c r="LCV45" s="299"/>
      <c r="LCW45" s="299"/>
      <c r="LCX45" s="299"/>
      <c r="LCY45" s="299"/>
      <c r="LCZ45" s="299"/>
      <c r="LDA45" s="299"/>
      <c r="LDB45" s="299"/>
      <c r="LDC45" s="299"/>
      <c r="LDD45" s="299"/>
      <c r="LDE45" s="299"/>
      <c r="LDF45" s="299"/>
      <c r="LDG45" s="299"/>
      <c r="LDH45" s="299"/>
      <c r="LDI45" s="299"/>
      <c r="LDJ45" s="299"/>
      <c r="LDK45" s="299"/>
      <c r="LDL45" s="299"/>
      <c r="LDM45" s="299"/>
      <c r="LDN45" s="299"/>
      <c r="LDO45" s="299"/>
      <c r="LDP45" s="299"/>
      <c r="LDQ45" s="299"/>
      <c r="LDR45" s="299"/>
      <c r="LDS45" s="299"/>
      <c r="LDT45" s="299"/>
      <c r="LDU45" s="299"/>
      <c r="LDV45" s="299"/>
      <c r="LDW45" s="299"/>
      <c r="LDX45" s="299"/>
      <c r="LDY45" s="299"/>
      <c r="LDZ45" s="299"/>
      <c r="LEA45" s="299"/>
      <c r="LEB45" s="299"/>
      <c r="LEC45" s="299"/>
      <c r="LED45" s="299"/>
      <c r="LEE45" s="299"/>
      <c r="LEF45" s="299"/>
      <c r="LEG45" s="299"/>
      <c r="LEH45" s="299"/>
      <c r="LEI45" s="299"/>
      <c r="LEJ45" s="299"/>
      <c r="LEK45" s="299"/>
      <c r="LEL45" s="299"/>
      <c r="LEM45" s="299"/>
      <c r="LEN45" s="299"/>
      <c r="LEO45" s="299"/>
      <c r="LEP45" s="299"/>
      <c r="LEQ45" s="299"/>
      <c r="LER45" s="299"/>
      <c r="LES45" s="299"/>
      <c r="LET45" s="299"/>
      <c r="LEU45" s="299"/>
      <c r="LEV45" s="299"/>
      <c r="LEW45" s="299"/>
      <c r="LEX45" s="299"/>
      <c r="LEY45" s="299"/>
      <c r="LEZ45" s="299"/>
      <c r="LFA45" s="299"/>
      <c r="LFB45" s="299"/>
      <c r="LFC45" s="299"/>
      <c r="LFD45" s="299"/>
      <c r="LFE45" s="299"/>
      <c r="LFF45" s="299"/>
      <c r="LFG45" s="299"/>
      <c r="LFH45" s="299"/>
      <c r="LFI45" s="299"/>
      <c r="LFJ45" s="299"/>
      <c r="LFK45" s="299"/>
      <c r="LFL45" s="299"/>
      <c r="LFM45" s="299"/>
      <c r="LFN45" s="299"/>
      <c r="LFO45" s="299"/>
      <c r="LFP45" s="299"/>
      <c r="LFQ45" s="299"/>
      <c r="LFR45" s="299"/>
      <c r="LFS45" s="299"/>
      <c r="LFT45" s="299"/>
      <c r="LFU45" s="299"/>
      <c r="LFV45" s="299"/>
      <c r="LFW45" s="299"/>
      <c r="LFX45" s="299"/>
      <c r="LFY45" s="299"/>
      <c r="LFZ45" s="299"/>
      <c r="LGA45" s="299"/>
      <c r="LGB45" s="299"/>
      <c r="LGC45" s="299"/>
      <c r="LGD45" s="299"/>
      <c r="LGE45" s="299"/>
      <c r="LGF45" s="299"/>
      <c r="LGG45" s="299"/>
      <c r="LGH45" s="299"/>
      <c r="LGI45" s="299"/>
      <c r="LGJ45" s="299"/>
      <c r="LGK45" s="299"/>
      <c r="LGL45" s="299"/>
      <c r="LGM45" s="299"/>
      <c r="LGN45" s="299"/>
      <c r="LGO45" s="299"/>
      <c r="LGP45" s="299"/>
      <c r="LGQ45" s="299"/>
      <c r="LGR45" s="299"/>
      <c r="LGS45" s="299"/>
      <c r="LGT45" s="299"/>
      <c r="LGU45" s="299"/>
      <c r="LGV45" s="299"/>
      <c r="LGW45" s="299"/>
      <c r="LGX45" s="299"/>
      <c r="LGY45" s="299"/>
      <c r="LGZ45" s="299"/>
      <c r="LHA45" s="299"/>
      <c r="LHB45" s="299"/>
      <c r="LHC45" s="299"/>
      <c r="LHD45" s="299"/>
      <c r="LHE45" s="299"/>
      <c r="LHF45" s="299"/>
      <c r="LHG45" s="299"/>
      <c r="LHH45" s="299"/>
      <c r="LHI45" s="299"/>
      <c r="LHJ45" s="299"/>
      <c r="LHK45" s="299"/>
      <c r="LHL45" s="299"/>
      <c r="LHM45" s="299"/>
      <c r="LHN45" s="299"/>
      <c r="LHO45" s="299"/>
      <c r="LHP45" s="299"/>
      <c r="LHQ45" s="299"/>
      <c r="LHR45" s="299"/>
      <c r="LHS45" s="299"/>
      <c r="LHT45" s="299"/>
      <c r="LHU45" s="299"/>
      <c r="LHV45" s="299"/>
      <c r="LHW45" s="299"/>
      <c r="LHX45" s="299"/>
      <c r="LHY45" s="299"/>
      <c r="LHZ45" s="299"/>
      <c r="LIA45" s="299"/>
      <c r="LIB45" s="299"/>
      <c r="LIC45" s="299"/>
      <c r="LID45" s="299"/>
      <c r="LIE45" s="299"/>
      <c r="LIF45" s="299"/>
      <c r="LIG45" s="299"/>
      <c r="LIH45" s="299"/>
      <c r="LII45" s="299"/>
      <c r="LIJ45" s="299"/>
      <c r="LIK45" s="299"/>
      <c r="LIL45" s="299"/>
      <c r="LIM45" s="299"/>
      <c r="LIN45" s="299"/>
      <c r="LIO45" s="299"/>
      <c r="LIP45" s="299"/>
      <c r="LIQ45" s="299"/>
      <c r="LIR45" s="299"/>
      <c r="LIS45" s="299"/>
      <c r="LIT45" s="299"/>
      <c r="LIU45" s="299"/>
      <c r="LIV45" s="299"/>
      <c r="LIW45" s="299"/>
      <c r="LIX45" s="299"/>
      <c r="LIY45" s="299"/>
      <c r="LIZ45" s="299"/>
      <c r="LJA45" s="299"/>
      <c r="LJB45" s="299"/>
      <c r="LJC45" s="299"/>
      <c r="LJD45" s="299"/>
      <c r="LJE45" s="299"/>
      <c r="LJF45" s="299"/>
      <c r="LJG45" s="299"/>
      <c r="LJH45" s="299"/>
      <c r="LJI45" s="299"/>
      <c r="LJJ45" s="299"/>
      <c r="LJK45" s="299"/>
      <c r="LJL45" s="299"/>
      <c r="LJM45" s="299"/>
      <c r="LJN45" s="299"/>
      <c r="LJO45" s="299"/>
      <c r="LJP45" s="299"/>
      <c r="LJQ45" s="299"/>
      <c r="LJR45" s="299"/>
      <c r="LJS45" s="299"/>
      <c r="LJT45" s="299"/>
      <c r="LJU45" s="299"/>
      <c r="LJV45" s="299"/>
      <c r="LJW45" s="299"/>
      <c r="LJX45" s="299"/>
      <c r="LJY45" s="299"/>
      <c r="LJZ45" s="299"/>
      <c r="LKA45" s="299"/>
      <c r="LKB45" s="299"/>
      <c r="LKC45" s="299"/>
      <c r="LKD45" s="299"/>
      <c r="LKE45" s="299"/>
      <c r="LKF45" s="299"/>
      <c r="LKG45" s="299"/>
      <c r="LKH45" s="299"/>
      <c r="LKI45" s="299"/>
      <c r="LKJ45" s="299"/>
      <c r="LKK45" s="299"/>
      <c r="LKL45" s="299"/>
      <c r="LKM45" s="299"/>
      <c r="LKN45" s="299"/>
      <c r="LKO45" s="299"/>
      <c r="LKP45" s="299"/>
      <c r="LKQ45" s="299"/>
      <c r="LKR45" s="299"/>
      <c r="LKS45" s="299"/>
      <c r="LKT45" s="299"/>
      <c r="LKU45" s="299"/>
      <c r="LKV45" s="299"/>
      <c r="LKW45" s="299"/>
      <c r="LKX45" s="299"/>
      <c r="LKY45" s="299"/>
      <c r="LKZ45" s="299"/>
      <c r="LLA45" s="299"/>
      <c r="LLB45" s="299"/>
      <c r="LLC45" s="299"/>
      <c r="LLD45" s="299"/>
      <c r="LLE45" s="299"/>
      <c r="LLF45" s="299"/>
      <c r="LLG45" s="299"/>
      <c r="LLH45" s="299"/>
      <c r="LLI45" s="299"/>
      <c r="LLJ45" s="299"/>
      <c r="LLK45" s="299"/>
      <c r="LLL45" s="299"/>
      <c r="LLM45" s="299"/>
      <c r="LLN45" s="299"/>
      <c r="LLO45" s="299"/>
      <c r="LLP45" s="299"/>
      <c r="LLQ45" s="299"/>
      <c r="LLR45" s="299"/>
      <c r="LLS45" s="299"/>
      <c r="LLT45" s="299"/>
      <c r="LLU45" s="299"/>
      <c r="LLV45" s="299"/>
      <c r="LLW45" s="299"/>
      <c r="LLX45" s="299"/>
      <c r="LLY45" s="299"/>
      <c r="LLZ45" s="299"/>
      <c r="LMA45" s="299"/>
      <c r="LMB45" s="299"/>
      <c r="LMC45" s="299"/>
      <c r="LMD45" s="299"/>
      <c r="LME45" s="299"/>
      <c r="LMF45" s="299"/>
      <c r="LMG45" s="299"/>
      <c r="LMH45" s="299"/>
      <c r="LMI45" s="299"/>
      <c r="LMJ45" s="299"/>
      <c r="LMK45" s="299"/>
      <c r="LML45" s="299"/>
      <c r="LMM45" s="299"/>
      <c r="LMN45" s="299"/>
      <c r="LMO45" s="299"/>
      <c r="LMP45" s="299"/>
      <c r="LMQ45" s="299"/>
      <c r="LMR45" s="299"/>
      <c r="LMS45" s="299"/>
      <c r="LMT45" s="299"/>
      <c r="LMU45" s="299"/>
      <c r="LMV45" s="299"/>
      <c r="LMW45" s="299"/>
      <c r="LMX45" s="299"/>
      <c r="LMY45" s="299"/>
      <c r="LMZ45" s="299"/>
      <c r="LNA45" s="299"/>
      <c r="LNB45" s="299"/>
      <c r="LNC45" s="299"/>
      <c r="LND45" s="299"/>
      <c r="LNE45" s="299"/>
      <c r="LNF45" s="299"/>
      <c r="LNG45" s="299"/>
      <c r="LNH45" s="299"/>
      <c r="LNI45" s="299"/>
      <c r="LNJ45" s="299"/>
      <c r="LNK45" s="299"/>
      <c r="LNL45" s="299"/>
      <c r="LNM45" s="299"/>
      <c r="LNN45" s="299"/>
      <c r="LNO45" s="299"/>
      <c r="LNP45" s="299"/>
      <c r="LNQ45" s="299"/>
      <c r="LNR45" s="299"/>
      <c r="LNS45" s="299"/>
      <c r="LNT45" s="299"/>
      <c r="LNU45" s="299"/>
      <c r="LNV45" s="299"/>
      <c r="LNW45" s="299"/>
      <c r="LNX45" s="299"/>
      <c r="LNY45" s="299"/>
      <c r="LNZ45" s="299"/>
      <c r="LOA45" s="299"/>
      <c r="LOB45" s="299"/>
      <c r="LOC45" s="299"/>
      <c r="LOD45" s="299"/>
      <c r="LOE45" s="299"/>
      <c r="LOF45" s="299"/>
      <c r="LOG45" s="299"/>
      <c r="LOH45" s="299"/>
      <c r="LOI45" s="299"/>
      <c r="LOJ45" s="299"/>
      <c r="LOK45" s="299"/>
      <c r="LOL45" s="299"/>
      <c r="LOM45" s="299"/>
      <c r="LON45" s="299"/>
      <c r="LOO45" s="299"/>
      <c r="LOP45" s="299"/>
      <c r="LOQ45" s="299"/>
      <c r="LOR45" s="299"/>
      <c r="LOS45" s="299"/>
      <c r="LOT45" s="299"/>
      <c r="LOU45" s="299"/>
      <c r="LOV45" s="299"/>
      <c r="LOW45" s="299"/>
      <c r="LOX45" s="299"/>
      <c r="LOY45" s="299"/>
      <c r="LOZ45" s="299"/>
      <c r="LPA45" s="299"/>
      <c r="LPB45" s="299"/>
      <c r="LPC45" s="299"/>
      <c r="LPD45" s="299"/>
      <c r="LPE45" s="299"/>
      <c r="LPF45" s="299"/>
      <c r="LPG45" s="299"/>
      <c r="LPH45" s="299"/>
      <c r="LPI45" s="299"/>
      <c r="LPJ45" s="299"/>
      <c r="LPK45" s="299"/>
      <c r="LPL45" s="299"/>
      <c r="LPM45" s="299"/>
      <c r="LPN45" s="299"/>
      <c r="LPO45" s="299"/>
      <c r="LPP45" s="299"/>
      <c r="LPQ45" s="299"/>
      <c r="LPR45" s="299"/>
      <c r="LPS45" s="299"/>
      <c r="LPT45" s="299"/>
      <c r="LPU45" s="299"/>
      <c r="LPV45" s="299"/>
      <c r="LPW45" s="299"/>
      <c r="LPX45" s="299"/>
      <c r="LPY45" s="299"/>
      <c r="LPZ45" s="299"/>
      <c r="LQA45" s="299"/>
      <c r="LQB45" s="299"/>
      <c r="LQC45" s="299"/>
      <c r="LQD45" s="299"/>
      <c r="LQE45" s="299"/>
      <c r="LQF45" s="299"/>
      <c r="LQG45" s="299"/>
      <c r="LQH45" s="299"/>
      <c r="LQI45" s="299"/>
      <c r="LQJ45" s="299"/>
      <c r="LQK45" s="299"/>
      <c r="LQL45" s="299"/>
      <c r="LQM45" s="299"/>
      <c r="LQN45" s="299"/>
      <c r="LQO45" s="299"/>
      <c r="LQP45" s="299"/>
      <c r="LQQ45" s="299"/>
      <c r="LQR45" s="299"/>
      <c r="LQS45" s="299"/>
      <c r="LQT45" s="299"/>
      <c r="LQU45" s="299"/>
      <c r="LQV45" s="299"/>
      <c r="LQW45" s="299"/>
      <c r="LQX45" s="299"/>
      <c r="LQY45" s="299"/>
      <c r="LQZ45" s="299"/>
      <c r="LRA45" s="299"/>
      <c r="LRB45" s="299"/>
      <c r="LRC45" s="299"/>
      <c r="LRD45" s="299"/>
      <c r="LRE45" s="299"/>
      <c r="LRF45" s="299"/>
      <c r="LRG45" s="299"/>
      <c r="LRH45" s="299"/>
      <c r="LRI45" s="299"/>
      <c r="LRJ45" s="299"/>
      <c r="LRK45" s="299"/>
      <c r="LRL45" s="299"/>
      <c r="LRM45" s="299"/>
      <c r="LRN45" s="299"/>
      <c r="LRO45" s="299"/>
      <c r="LRP45" s="299"/>
      <c r="LRQ45" s="299"/>
      <c r="LRR45" s="299"/>
      <c r="LRS45" s="299"/>
      <c r="LRT45" s="299"/>
      <c r="LRU45" s="299"/>
      <c r="LRV45" s="299"/>
      <c r="LRW45" s="299"/>
      <c r="LRX45" s="299"/>
      <c r="LRY45" s="299"/>
      <c r="LRZ45" s="299"/>
      <c r="LSA45" s="299"/>
      <c r="LSB45" s="299"/>
      <c r="LSC45" s="299"/>
      <c r="LSD45" s="299"/>
      <c r="LSE45" s="299"/>
      <c r="LSF45" s="299"/>
      <c r="LSG45" s="299"/>
      <c r="LSH45" s="299"/>
      <c r="LSI45" s="299"/>
      <c r="LSJ45" s="299"/>
      <c r="LSK45" s="299"/>
      <c r="LSL45" s="299"/>
      <c r="LSM45" s="299"/>
      <c r="LSN45" s="299"/>
      <c r="LSO45" s="299"/>
      <c r="LSP45" s="299"/>
      <c r="LSQ45" s="299"/>
      <c r="LSR45" s="299"/>
      <c r="LSS45" s="299"/>
      <c r="LST45" s="299"/>
      <c r="LSU45" s="299"/>
      <c r="LSV45" s="299"/>
      <c r="LSW45" s="299"/>
      <c r="LSX45" s="299"/>
      <c r="LSY45" s="299"/>
      <c r="LSZ45" s="299"/>
      <c r="LTA45" s="299"/>
      <c r="LTB45" s="299"/>
      <c r="LTC45" s="299"/>
      <c r="LTD45" s="299"/>
      <c r="LTE45" s="299"/>
      <c r="LTF45" s="299"/>
      <c r="LTG45" s="299"/>
      <c r="LTH45" s="299"/>
      <c r="LTI45" s="299"/>
      <c r="LTJ45" s="299"/>
      <c r="LTK45" s="299"/>
      <c r="LTL45" s="299"/>
      <c r="LTM45" s="299"/>
      <c r="LTN45" s="299"/>
      <c r="LTO45" s="299"/>
      <c r="LTP45" s="299"/>
      <c r="LTQ45" s="299"/>
      <c r="LTR45" s="299"/>
      <c r="LTS45" s="299"/>
      <c r="LTT45" s="299"/>
      <c r="LTU45" s="299"/>
      <c r="LTV45" s="299"/>
      <c r="LTW45" s="299"/>
      <c r="LTX45" s="299"/>
      <c r="LTY45" s="299"/>
      <c r="LTZ45" s="299"/>
      <c r="LUA45" s="299"/>
      <c r="LUB45" s="299"/>
      <c r="LUC45" s="299"/>
      <c r="LUD45" s="299"/>
      <c r="LUE45" s="299"/>
      <c r="LUF45" s="299"/>
      <c r="LUG45" s="299"/>
      <c r="LUH45" s="299"/>
      <c r="LUI45" s="299"/>
      <c r="LUJ45" s="299"/>
      <c r="LUK45" s="299"/>
      <c r="LUL45" s="299"/>
      <c r="LUM45" s="299"/>
      <c r="LUN45" s="299"/>
      <c r="LUO45" s="299"/>
      <c r="LUP45" s="299"/>
      <c r="LUQ45" s="299"/>
      <c r="LUR45" s="299"/>
      <c r="LUS45" s="299"/>
      <c r="LUT45" s="299"/>
      <c r="LUU45" s="299"/>
      <c r="LUV45" s="299"/>
      <c r="LUW45" s="299"/>
      <c r="LUX45" s="299"/>
      <c r="LUY45" s="299"/>
      <c r="LUZ45" s="299"/>
      <c r="LVA45" s="299"/>
      <c r="LVB45" s="299"/>
      <c r="LVC45" s="299"/>
      <c r="LVD45" s="299"/>
      <c r="LVE45" s="299"/>
      <c r="LVF45" s="299"/>
      <c r="LVG45" s="299"/>
      <c r="LVH45" s="299"/>
      <c r="LVI45" s="299"/>
      <c r="LVJ45" s="299"/>
      <c r="LVK45" s="299"/>
      <c r="LVL45" s="299"/>
      <c r="LVM45" s="299"/>
      <c r="LVN45" s="299"/>
      <c r="LVO45" s="299"/>
      <c r="LVP45" s="299"/>
      <c r="LVQ45" s="299"/>
      <c r="LVR45" s="299"/>
      <c r="LVS45" s="299"/>
      <c r="LVT45" s="299"/>
      <c r="LVU45" s="299"/>
      <c r="LVV45" s="299"/>
      <c r="LVW45" s="299"/>
      <c r="LVX45" s="299"/>
      <c r="LVY45" s="299"/>
      <c r="LVZ45" s="299"/>
      <c r="LWA45" s="299"/>
      <c r="LWB45" s="299"/>
      <c r="LWC45" s="299"/>
      <c r="LWD45" s="299"/>
      <c r="LWE45" s="299"/>
      <c r="LWF45" s="299"/>
      <c r="LWG45" s="299"/>
      <c r="LWH45" s="299"/>
      <c r="LWI45" s="299"/>
      <c r="LWJ45" s="299"/>
      <c r="LWK45" s="299"/>
      <c r="LWL45" s="299"/>
      <c r="LWM45" s="299"/>
      <c r="LWN45" s="299"/>
      <c r="LWO45" s="299"/>
      <c r="LWP45" s="299"/>
      <c r="LWQ45" s="299"/>
      <c r="LWR45" s="299"/>
      <c r="LWS45" s="299"/>
      <c r="LWT45" s="299"/>
      <c r="LWU45" s="299"/>
      <c r="LWV45" s="299"/>
      <c r="LWW45" s="299"/>
      <c r="LWX45" s="299"/>
      <c r="LWY45" s="299"/>
      <c r="LWZ45" s="299"/>
      <c r="LXA45" s="299"/>
      <c r="LXB45" s="299"/>
      <c r="LXC45" s="299"/>
      <c r="LXD45" s="299"/>
      <c r="LXE45" s="299"/>
      <c r="LXF45" s="299"/>
      <c r="LXG45" s="299"/>
      <c r="LXH45" s="299"/>
      <c r="LXI45" s="299"/>
      <c r="LXJ45" s="299"/>
      <c r="LXK45" s="299"/>
      <c r="LXL45" s="299"/>
      <c r="LXM45" s="299"/>
      <c r="LXN45" s="299"/>
      <c r="LXO45" s="299"/>
      <c r="LXP45" s="299"/>
      <c r="LXQ45" s="299"/>
      <c r="LXR45" s="299"/>
      <c r="LXS45" s="299"/>
      <c r="LXT45" s="299"/>
      <c r="LXU45" s="299"/>
      <c r="LXV45" s="299"/>
      <c r="LXW45" s="299"/>
      <c r="LXX45" s="299"/>
      <c r="LXY45" s="299"/>
      <c r="LXZ45" s="299"/>
      <c r="LYA45" s="299"/>
      <c r="LYB45" s="299"/>
      <c r="LYC45" s="299"/>
      <c r="LYD45" s="299"/>
      <c r="LYE45" s="299"/>
      <c r="LYF45" s="299"/>
      <c r="LYG45" s="299"/>
      <c r="LYH45" s="299"/>
      <c r="LYI45" s="299"/>
      <c r="LYJ45" s="299"/>
      <c r="LYK45" s="299"/>
      <c r="LYL45" s="299"/>
      <c r="LYM45" s="299"/>
      <c r="LYN45" s="299"/>
      <c r="LYO45" s="299"/>
      <c r="LYP45" s="299"/>
      <c r="LYQ45" s="299"/>
      <c r="LYR45" s="299"/>
      <c r="LYS45" s="299"/>
      <c r="LYT45" s="299"/>
      <c r="LYU45" s="299"/>
      <c r="LYV45" s="299"/>
      <c r="LYW45" s="299"/>
      <c r="LYX45" s="299"/>
      <c r="LYY45" s="299"/>
      <c r="LYZ45" s="299"/>
      <c r="LZA45" s="299"/>
      <c r="LZB45" s="299"/>
      <c r="LZC45" s="299"/>
      <c r="LZD45" s="299"/>
      <c r="LZE45" s="299"/>
      <c r="LZF45" s="299"/>
      <c r="LZG45" s="299"/>
      <c r="LZH45" s="299"/>
      <c r="LZI45" s="299"/>
      <c r="LZJ45" s="299"/>
      <c r="LZK45" s="299"/>
      <c r="LZL45" s="299"/>
      <c r="LZM45" s="299"/>
      <c r="LZN45" s="299"/>
      <c r="LZO45" s="299"/>
      <c r="LZP45" s="299"/>
      <c r="LZQ45" s="299"/>
      <c r="LZR45" s="299"/>
      <c r="LZS45" s="299"/>
      <c r="LZT45" s="299"/>
      <c r="LZU45" s="299"/>
      <c r="LZV45" s="299"/>
      <c r="LZW45" s="299"/>
      <c r="LZX45" s="299"/>
      <c r="LZY45" s="299"/>
      <c r="LZZ45" s="299"/>
      <c r="MAA45" s="299"/>
      <c r="MAB45" s="299"/>
      <c r="MAC45" s="299"/>
      <c r="MAD45" s="299"/>
      <c r="MAE45" s="299"/>
      <c r="MAF45" s="299"/>
      <c r="MAG45" s="299"/>
      <c r="MAH45" s="299"/>
      <c r="MAI45" s="299"/>
      <c r="MAJ45" s="299"/>
      <c r="MAK45" s="299"/>
      <c r="MAL45" s="299"/>
      <c r="MAM45" s="299"/>
      <c r="MAN45" s="299"/>
      <c r="MAO45" s="299"/>
      <c r="MAP45" s="299"/>
      <c r="MAQ45" s="299"/>
      <c r="MAR45" s="299"/>
      <c r="MAS45" s="299"/>
      <c r="MAT45" s="299"/>
      <c r="MAU45" s="299"/>
      <c r="MAV45" s="299"/>
      <c r="MAW45" s="299"/>
      <c r="MAX45" s="299"/>
      <c r="MAY45" s="299"/>
      <c r="MAZ45" s="299"/>
      <c r="MBA45" s="299"/>
      <c r="MBB45" s="299"/>
      <c r="MBC45" s="299"/>
      <c r="MBD45" s="299"/>
      <c r="MBE45" s="299"/>
      <c r="MBF45" s="299"/>
      <c r="MBG45" s="299"/>
      <c r="MBH45" s="299"/>
      <c r="MBI45" s="299"/>
      <c r="MBJ45" s="299"/>
      <c r="MBK45" s="299"/>
      <c r="MBL45" s="299"/>
      <c r="MBM45" s="299"/>
      <c r="MBN45" s="299"/>
      <c r="MBO45" s="299"/>
      <c r="MBP45" s="299"/>
      <c r="MBQ45" s="299"/>
      <c r="MBR45" s="299"/>
      <c r="MBS45" s="299"/>
      <c r="MBT45" s="299"/>
      <c r="MBU45" s="299"/>
      <c r="MBV45" s="299"/>
      <c r="MBW45" s="299"/>
      <c r="MBX45" s="299"/>
      <c r="MBY45" s="299"/>
      <c r="MBZ45" s="299"/>
      <c r="MCA45" s="299"/>
      <c r="MCB45" s="299"/>
      <c r="MCC45" s="299"/>
      <c r="MCD45" s="299"/>
      <c r="MCE45" s="299"/>
      <c r="MCF45" s="299"/>
      <c r="MCG45" s="299"/>
      <c r="MCH45" s="299"/>
      <c r="MCI45" s="299"/>
      <c r="MCJ45" s="299"/>
      <c r="MCK45" s="299"/>
      <c r="MCL45" s="299"/>
      <c r="MCM45" s="299"/>
      <c r="MCN45" s="299"/>
      <c r="MCO45" s="299"/>
      <c r="MCP45" s="299"/>
      <c r="MCQ45" s="299"/>
      <c r="MCR45" s="299"/>
      <c r="MCS45" s="299"/>
      <c r="MCT45" s="299"/>
      <c r="MCU45" s="299"/>
      <c r="MCV45" s="299"/>
      <c r="MCW45" s="299"/>
      <c r="MCX45" s="299"/>
      <c r="MCY45" s="299"/>
      <c r="MCZ45" s="299"/>
      <c r="MDA45" s="299"/>
      <c r="MDB45" s="299"/>
      <c r="MDC45" s="299"/>
      <c r="MDD45" s="299"/>
      <c r="MDE45" s="299"/>
      <c r="MDF45" s="299"/>
      <c r="MDG45" s="299"/>
      <c r="MDH45" s="299"/>
      <c r="MDI45" s="299"/>
      <c r="MDJ45" s="299"/>
      <c r="MDK45" s="299"/>
      <c r="MDL45" s="299"/>
      <c r="MDM45" s="299"/>
      <c r="MDN45" s="299"/>
      <c r="MDO45" s="299"/>
      <c r="MDP45" s="299"/>
      <c r="MDQ45" s="299"/>
      <c r="MDR45" s="299"/>
      <c r="MDS45" s="299"/>
      <c r="MDT45" s="299"/>
      <c r="MDU45" s="299"/>
      <c r="MDV45" s="299"/>
      <c r="MDW45" s="299"/>
      <c r="MDX45" s="299"/>
      <c r="MDY45" s="299"/>
      <c r="MDZ45" s="299"/>
      <c r="MEA45" s="299"/>
      <c r="MEB45" s="299"/>
      <c r="MEC45" s="299"/>
      <c r="MED45" s="299"/>
      <c r="MEE45" s="299"/>
      <c r="MEF45" s="299"/>
      <c r="MEG45" s="299"/>
      <c r="MEH45" s="299"/>
      <c r="MEI45" s="299"/>
      <c r="MEJ45" s="299"/>
      <c r="MEK45" s="299"/>
      <c r="MEL45" s="299"/>
      <c r="MEM45" s="299"/>
      <c r="MEN45" s="299"/>
      <c r="MEO45" s="299"/>
      <c r="MEP45" s="299"/>
      <c r="MEQ45" s="299"/>
      <c r="MER45" s="299"/>
      <c r="MES45" s="299"/>
      <c r="MET45" s="299"/>
      <c r="MEU45" s="299"/>
      <c r="MEV45" s="299"/>
      <c r="MEW45" s="299"/>
      <c r="MEX45" s="299"/>
      <c r="MEY45" s="299"/>
      <c r="MEZ45" s="299"/>
      <c r="MFA45" s="299"/>
      <c r="MFB45" s="299"/>
      <c r="MFC45" s="299"/>
      <c r="MFD45" s="299"/>
      <c r="MFE45" s="299"/>
      <c r="MFF45" s="299"/>
      <c r="MFG45" s="299"/>
      <c r="MFH45" s="299"/>
      <c r="MFI45" s="299"/>
      <c r="MFJ45" s="299"/>
      <c r="MFK45" s="299"/>
      <c r="MFL45" s="299"/>
      <c r="MFM45" s="299"/>
      <c r="MFN45" s="299"/>
      <c r="MFO45" s="299"/>
      <c r="MFP45" s="299"/>
      <c r="MFQ45" s="299"/>
      <c r="MFR45" s="299"/>
      <c r="MFS45" s="299"/>
      <c r="MFT45" s="299"/>
      <c r="MFU45" s="299"/>
      <c r="MFV45" s="299"/>
      <c r="MFW45" s="299"/>
      <c r="MFX45" s="299"/>
      <c r="MFY45" s="299"/>
      <c r="MFZ45" s="299"/>
      <c r="MGA45" s="299"/>
      <c r="MGB45" s="299"/>
      <c r="MGC45" s="299"/>
      <c r="MGD45" s="299"/>
      <c r="MGE45" s="299"/>
      <c r="MGF45" s="299"/>
      <c r="MGG45" s="299"/>
      <c r="MGH45" s="299"/>
      <c r="MGI45" s="299"/>
      <c r="MGJ45" s="299"/>
      <c r="MGK45" s="299"/>
      <c r="MGL45" s="299"/>
      <c r="MGM45" s="299"/>
      <c r="MGN45" s="299"/>
      <c r="MGO45" s="299"/>
      <c r="MGP45" s="299"/>
      <c r="MGQ45" s="299"/>
      <c r="MGR45" s="299"/>
      <c r="MGS45" s="299"/>
      <c r="MGT45" s="299"/>
      <c r="MGU45" s="299"/>
      <c r="MGV45" s="299"/>
      <c r="MGW45" s="299"/>
      <c r="MGX45" s="299"/>
      <c r="MGY45" s="299"/>
      <c r="MGZ45" s="299"/>
      <c r="MHA45" s="299"/>
      <c r="MHB45" s="299"/>
      <c r="MHC45" s="299"/>
      <c r="MHD45" s="299"/>
      <c r="MHE45" s="299"/>
      <c r="MHF45" s="299"/>
      <c r="MHG45" s="299"/>
      <c r="MHH45" s="299"/>
      <c r="MHI45" s="299"/>
      <c r="MHJ45" s="299"/>
      <c r="MHK45" s="299"/>
      <c r="MHL45" s="299"/>
      <c r="MHM45" s="299"/>
      <c r="MHN45" s="299"/>
      <c r="MHO45" s="299"/>
      <c r="MHP45" s="299"/>
      <c r="MHQ45" s="299"/>
      <c r="MHR45" s="299"/>
      <c r="MHS45" s="299"/>
      <c r="MHT45" s="299"/>
      <c r="MHU45" s="299"/>
      <c r="MHV45" s="299"/>
      <c r="MHW45" s="299"/>
      <c r="MHX45" s="299"/>
      <c r="MHY45" s="299"/>
      <c r="MHZ45" s="299"/>
      <c r="MIA45" s="299"/>
      <c r="MIB45" s="299"/>
      <c r="MIC45" s="299"/>
      <c r="MID45" s="299"/>
      <c r="MIE45" s="299"/>
      <c r="MIF45" s="299"/>
      <c r="MIG45" s="299"/>
      <c r="MIH45" s="299"/>
      <c r="MII45" s="299"/>
      <c r="MIJ45" s="299"/>
      <c r="MIK45" s="299"/>
      <c r="MIL45" s="299"/>
      <c r="MIM45" s="299"/>
      <c r="MIN45" s="299"/>
      <c r="MIO45" s="299"/>
      <c r="MIP45" s="299"/>
      <c r="MIQ45" s="299"/>
      <c r="MIR45" s="299"/>
      <c r="MIS45" s="299"/>
      <c r="MIT45" s="299"/>
      <c r="MIU45" s="299"/>
      <c r="MIV45" s="299"/>
      <c r="MIW45" s="299"/>
      <c r="MIX45" s="299"/>
      <c r="MIY45" s="299"/>
      <c r="MIZ45" s="299"/>
      <c r="MJA45" s="299"/>
      <c r="MJB45" s="299"/>
      <c r="MJC45" s="299"/>
      <c r="MJD45" s="299"/>
      <c r="MJE45" s="299"/>
      <c r="MJF45" s="299"/>
      <c r="MJG45" s="299"/>
      <c r="MJH45" s="299"/>
      <c r="MJI45" s="299"/>
      <c r="MJJ45" s="299"/>
      <c r="MJK45" s="299"/>
      <c r="MJL45" s="299"/>
      <c r="MJM45" s="299"/>
      <c r="MJN45" s="299"/>
      <c r="MJO45" s="299"/>
      <c r="MJP45" s="299"/>
      <c r="MJQ45" s="299"/>
      <c r="MJR45" s="299"/>
      <c r="MJS45" s="299"/>
      <c r="MJT45" s="299"/>
      <c r="MJU45" s="299"/>
      <c r="MJV45" s="299"/>
      <c r="MJW45" s="299"/>
      <c r="MJX45" s="299"/>
      <c r="MJY45" s="299"/>
      <c r="MJZ45" s="299"/>
      <c r="MKA45" s="299"/>
      <c r="MKB45" s="299"/>
      <c r="MKC45" s="299"/>
      <c r="MKD45" s="299"/>
      <c r="MKE45" s="299"/>
      <c r="MKF45" s="299"/>
      <c r="MKG45" s="299"/>
      <c r="MKH45" s="299"/>
      <c r="MKI45" s="299"/>
      <c r="MKJ45" s="299"/>
      <c r="MKK45" s="299"/>
      <c r="MKL45" s="299"/>
      <c r="MKM45" s="299"/>
      <c r="MKN45" s="299"/>
      <c r="MKO45" s="299"/>
      <c r="MKP45" s="299"/>
      <c r="MKQ45" s="299"/>
      <c r="MKR45" s="299"/>
      <c r="MKS45" s="299"/>
      <c r="MKT45" s="299"/>
      <c r="MKU45" s="299"/>
      <c r="MKV45" s="299"/>
      <c r="MKW45" s="299"/>
      <c r="MKX45" s="299"/>
      <c r="MKY45" s="299"/>
      <c r="MKZ45" s="299"/>
      <c r="MLA45" s="299"/>
      <c r="MLB45" s="299"/>
      <c r="MLC45" s="299"/>
      <c r="MLD45" s="299"/>
      <c r="MLE45" s="299"/>
      <c r="MLF45" s="299"/>
      <c r="MLG45" s="299"/>
      <c r="MLH45" s="299"/>
      <c r="MLI45" s="299"/>
      <c r="MLJ45" s="299"/>
      <c r="MLK45" s="299"/>
      <c r="MLL45" s="299"/>
      <c r="MLM45" s="299"/>
      <c r="MLN45" s="299"/>
      <c r="MLO45" s="299"/>
      <c r="MLP45" s="299"/>
      <c r="MLQ45" s="299"/>
      <c r="MLR45" s="299"/>
      <c r="MLS45" s="299"/>
      <c r="MLT45" s="299"/>
      <c r="MLU45" s="299"/>
      <c r="MLV45" s="299"/>
      <c r="MLW45" s="299"/>
      <c r="MLX45" s="299"/>
      <c r="MLY45" s="299"/>
      <c r="MLZ45" s="299"/>
      <c r="MMA45" s="299"/>
      <c r="MMB45" s="299"/>
      <c r="MMC45" s="299"/>
      <c r="MMD45" s="299"/>
      <c r="MME45" s="299"/>
      <c r="MMF45" s="299"/>
      <c r="MMG45" s="299"/>
      <c r="MMH45" s="299"/>
      <c r="MMI45" s="299"/>
      <c r="MMJ45" s="299"/>
      <c r="MMK45" s="299"/>
      <c r="MML45" s="299"/>
      <c r="MMM45" s="299"/>
      <c r="MMN45" s="299"/>
      <c r="MMO45" s="299"/>
      <c r="MMP45" s="299"/>
      <c r="MMQ45" s="299"/>
      <c r="MMR45" s="299"/>
      <c r="MMS45" s="299"/>
      <c r="MMT45" s="299"/>
      <c r="MMU45" s="299"/>
      <c r="MMV45" s="299"/>
      <c r="MMW45" s="299"/>
      <c r="MMX45" s="299"/>
      <c r="MMY45" s="299"/>
      <c r="MMZ45" s="299"/>
      <c r="MNA45" s="299"/>
      <c r="MNB45" s="299"/>
      <c r="MNC45" s="299"/>
      <c r="MND45" s="299"/>
      <c r="MNE45" s="299"/>
      <c r="MNF45" s="299"/>
      <c r="MNG45" s="299"/>
      <c r="MNH45" s="299"/>
      <c r="MNI45" s="299"/>
      <c r="MNJ45" s="299"/>
      <c r="MNK45" s="299"/>
      <c r="MNL45" s="299"/>
      <c r="MNM45" s="299"/>
      <c r="MNN45" s="299"/>
      <c r="MNO45" s="299"/>
      <c r="MNP45" s="299"/>
      <c r="MNQ45" s="299"/>
      <c r="MNR45" s="299"/>
      <c r="MNS45" s="299"/>
      <c r="MNT45" s="299"/>
      <c r="MNU45" s="299"/>
      <c r="MNV45" s="299"/>
      <c r="MNW45" s="299"/>
      <c r="MNX45" s="299"/>
      <c r="MNY45" s="299"/>
      <c r="MNZ45" s="299"/>
      <c r="MOA45" s="299"/>
      <c r="MOB45" s="299"/>
      <c r="MOC45" s="299"/>
      <c r="MOD45" s="299"/>
      <c r="MOE45" s="299"/>
      <c r="MOF45" s="299"/>
      <c r="MOG45" s="299"/>
      <c r="MOH45" s="299"/>
      <c r="MOI45" s="299"/>
      <c r="MOJ45" s="299"/>
      <c r="MOK45" s="299"/>
      <c r="MOL45" s="299"/>
      <c r="MOM45" s="299"/>
      <c r="MON45" s="299"/>
      <c r="MOO45" s="299"/>
      <c r="MOP45" s="299"/>
      <c r="MOQ45" s="299"/>
      <c r="MOR45" s="299"/>
      <c r="MOS45" s="299"/>
      <c r="MOT45" s="299"/>
      <c r="MOU45" s="299"/>
      <c r="MOV45" s="299"/>
      <c r="MOW45" s="299"/>
      <c r="MOX45" s="299"/>
      <c r="MOY45" s="299"/>
      <c r="MOZ45" s="299"/>
      <c r="MPA45" s="299"/>
      <c r="MPB45" s="299"/>
      <c r="MPC45" s="299"/>
      <c r="MPD45" s="299"/>
      <c r="MPE45" s="299"/>
      <c r="MPF45" s="299"/>
      <c r="MPG45" s="299"/>
      <c r="MPH45" s="299"/>
      <c r="MPI45" s="299"/>
      <c r="MPJ45" s="299"/>
      <c r="MPK45" s="299"/>
      <c r="MPL45" s="299"/>
      <c r="MPM45" s="299"/>
      <c r="MPN45" s="299"/>
      <c r="MPO45" s="299"/>
      <c r="MPP45" s="299"/>
      <c r="MPQ45" s="299"/>
      <c r="MPR45" s="299"/>
      <c r="MPS45" s="299"/>
      <c r="MPT45" s="299"/>
      <c r="MPU45" s="299"/>
      <c r="MPV45" s="299"/>
      <c r="MPW45" s="299"/>
      <c r="MPX45" s="299"/>
      <c r="MPY45" s="299"/>
      <c r="MPZ45" s="299"/>
      <c r="MQA45" s="299"/>
      <c r="MQB45" s="299"/>
      <c r="MQC45" s="299"/>
      <c r="MQD45" s="299"/>
      <c r="MQE45" s="299"/>
      <c r="MQF45" s="299"/>
      <c r="MQG45" s="299"/>
      <c r="MQH45" s="299"/>
      <c r="MQI45" s="299"/>
      <c r="MQJ45" s="299"/>
      <c r="MQK45" s="299"/>
      <c r="MQL45" s="299"/>
      <c r="MQM45" s="299"/>
      <c r="MQN45" s="299"/>
      <c r="MQO45" s="299"/>
      <c r="MQP45" s="299"/>
      <c r="MQQ45" s="299"/>
      <c r="MQR45" s="299"/>
      <c r="MQS45" s="299"/>
      <c r="MQT45" s="299"/>
      <c r="MQU45" s="299"/>
      <c r="MQV45" s="299"/>
      <c r="MQW45" s="299"/>
      <c r="MQX45" s="299"/>
      <c r="MQY45" s="299"/>
      <c r="MQZ45" s="299"/>
      <c r="MRA45" s="299"/>
      <c r="MRB45" s="299"/>
      <c r="MRC45" s="299"/>
      <c r="MRD45" s="299"/>
      <c r="MRE45" s="299"/>
      <c r="MRF45" s="299"/>
      <c r="MRG45" s="299"/>
      <c r="MRH45" s="299"/>
      <c r="MRI45" s="299"/>
      <c r="MRJ45" s="299"/>
      <c r="MRK45" s="299"/>
      <c r="MRL45" s="299"/>
      <c r="MRM45" s="299"/>
      <c r="MRN45" s="299"/>
      <c r="MRO45" s="299"/>
      <c r="MRP45" s="299"/>
      <c r="MRQ45" s="299"/>
      <c r="MRR45" s="299"/>
      <c r="MRS45" s="299"/>
      <c r="MRT45" s="299"/>
      <c r="MRU45" s="299"/>
      <c r="MRV45" s="299"/>
      <c r="MRW45" s="299"/>
      <c r="MRX45" s="299"/>
      <c r="MRY45" s="299"/>
      <c r="MRZ45" s="299"/>
      <c r="MSA45" s="299"/>
      <c r="MSB45" s="299"/>
      <c r="MSC45" s="299"/>
      <c r="MSD45" s="299"/>
      <c r="MSE45" s="299"/>
      <c r="MSF45" s="299"/>
      <c r="MSG45" s="299"/>
      <c r="MSH45" s="299"/>
      <c r="MSI45" s="299"/>
      <c r="MSJ45" s="299"/>
      <c r="MSK45" s="299"/>
      <c r="MSL45" s="299"/>
      <c r="MSM45" s="299"/>
      <c r="MSN45" s="299"/>
      <c r="MSO45" s="299"/>
      <c r="MSP45" s="299"/>
      <c r="MSQ45" s="299"/>
      <c r="MSR45" s="299"/>
      <c r="MSS45" s="299"/>
      <c r="MST45" s="299"/>
      <c r="MSU45" s="299"/>
      <c r="MSV45" s="299"/>
      <c r="MSW45" s="299"/>
      <c r="MSX45" s="299"/>
      <c r="MSY45" s="299"/>
      <c r="MSZ45" s="299"/>
      <c r="MTA45" s="299"/>
      <c r="MTB45" s="299"/>
      <c r="MTC45" s="299"/>
      <c r="MTD45" s="299"/>
      <c r="MTE45" s="299"/>
      <c r="MTF45" s="299"/>
      <c r="MTG45" s="299"/>
      <c r="MTH45" s="299"/>
      <c r="MTI45" s="299"/>
      <c r="MTJ45" s="299"/>
      <c r="MTK45" s="299"/>
      <c r="MTL45" s="299"/>
      <c r="MTM45" s="299"/>
      <c r="MTN45" s="299"/>
      <c r="MTO45" s="299"/>
      <c r="MTP45" s="299"/>
      <c r="MTQ45" s="299"/>
      <c r="MTR45" s="299"/>
      <c r="MTS45" s="299"/>
      <c r="MTT45" s="299"/>
      <c r="MTU45" s="299"/>
      <c r="MTV45" s="299"/>
      <c r="MTW45" s="299"/>
      <c r="MTX45" s="299"/>
      <c r="MTY45" s="299"/>
      <c r="MTZ45" s="299"/>
      <c r="MUA45" s="299"/>
      <c r="MUB45" s="299"/>
      <c r="MUC45" s="299"/>
      <c r="MUD45" s="299"/>
      <c r="MUE45" s="299"/>
      <c r="MUF45" s="299"/>
      <c r="MUG45" s="299"/>
      <c r="MUH45" s="299"/>
      <c r="MUI45" s="299"/>
      <c r="MUJ45" s="299"/>
      <c r="MUK45" s="299"/>
      <c r="MUL45" s="299"/>
      <c r="MUM45" s="299"/>
      <c r="MUN45" s="299"/>
      <c r="MUO45" s="299"/>
      <c r="MUP45" s="299"/>
      <c r="MUQ45" s="299"/>
      <c r="MUR45" s="299"/>
      <c r="MUS45" s="299"/>
      <c r="MUT45" s="299"/>
      <c r="MUU45" s="299"/>
      <c r="MUV45" s="299"/>
      <c r="MUW45" s="299"/>
      <c r="MUX45" s="299"/>
      <c r="MUY45" s="299"/>
      <c r="MUZ45" s="299"/>
      <c r="MVA45" s="299"/>
      <c r="MVB45" s="299"/>
      <c r="MVC45" s="299"/>
      <c r="MVD45" s="299"/>
      <c r="MVE45" s="299"/>
      <c r="MVF45" s="299"/>
      <c r="MVG45" s="299"/>
      <c r="MVH45" s="299"/>
      <c r="MVI45" s="299"/>
      <c r="MVJ45" s="299"/>
      <c r="MVK45" s="299"/>
      <c r="MVL45" s="299"/>
      <c r="MVM45" s="299"/>
      <c r="MVN45" s="299"/>
      <c r="MVO45" s="299"/>
      <c r="MVP45" s="299"/>
      <c r="MVQ45" s="299"/>
      <c r="MVR45" s="299"/>
      <c r="MVS45" s="299"/>
      <c r="MVT45" s="299"/>
      <c r="MVU45" s="299"/>
      <c r="MVV45" s="299"/>
      <c r="MVW45" s="299"/>
      <c r="MVX45" s="299"/>
      <c r="MVY45" s="299"/>
      <c r="MVZ45" s="299"/>
      <c r="MWA45" s="299"/>
      <c r="MWB45" s="299"/>
      <c r="MWC45" s="299"/>
      <c r="MWD45" s="299"/>
      <c r="MWE45" s="299"/>
      <c r="MWF45" s="299"/>
      <c r="MWG45" s="299"/>
      <c r="MWH45" s="299"/>
      <c r="MWI45" s="299"/>
      <c r="MWJ45" s="299"/>
      <c r="MWK45" s="299"/>
      <c r="MWL45" s="299"/>
      <c r="MWM45" s="299"/>
      <c r="MWN45" s="299"/>
      <c r="MWO45" s="299"/>
      <c r="MWP45" s="299"/>
      <c r="MWQ45" s="299"/>
      <c r="MWR45" s="299"/>
      <c r="MWS45" s="299"/>
      <c r="MWT45" s="299"/>
      <c r="MWU45" s="299"/>
      <c r="MWV45" s="299"/>
      <c r="MWW45" s="299"/>
      <c r="MWX45" s="299"/>
      <c r="MWY45" s="299"/>
      <c r="MWZ45" s="299"/>
      <c r="MXA45" s="299"/>
      <c r="MXB45" s="299"/>
      <c r="MXC45" s="299"/>
      <c r="MXD45" s="299"/>
      <c r="MXE45" s="299"/>
      <c r="MXF45" s="299"/>
      <c r="MXG45" s="299"/>
      <c r="MXH45" s="299"/>
      <c r="MXI45" s="299"/>
      <c r="MXJ45" s="299"/>
      <c r="MXK45" s="299"/>
      <c r="MXL45" s="299"/>
      <c r="MXM45" s="299"/>
      <c r="MXN45" s="299"/>
      <c r="MXO45" s="299"/>
      <c r="MXP45" s="299"/>
      <c r="MXQ45" s="299"/>
      <c r="MXR45" s="299"/>
      <c r="MXS45" s="299"/>
      <c r="MXT45" s="299"/>
      <c r="MXU45" s="299"/>
      <c r="MXV45" s="299"/>
      <c r="MXW45" s="299"/>
      <c r="MXX45" s="299"/>
      <c r="MXY45" s="299"/>
      <c r="MXZ45" s="299"/>
      <c r="MYA45" s="299"/>
      <c r="MYB45" s="299"/>
      <c r="MYC45" s="299"/>
      <c r="MYD45" s="299"/>
      <c r="MYE45" s="299"/>
      <c r="MYF45" s="299"/>
      <c r="MYG45" s="299"/>
      <c r="MYH45" s="299"/>
      <c r="MYI45" s="299"/>
      <c r="MYJ45" s="299"/>
      <c r="MYK45" s="299"/>
      <c r="MYL45" s="299"/>
      <c r="MYM45" s="299"/>
      <c r="MYN45" s="299"/>
      <c r="MYO45" s="299"/>
      <c r="MYP45" s="299"/>
      <c r="MYQ45" s="299"/>
      <c r="MYR45" s="299"/>
      <c r="MYS45" s="299"/>
      <c r="MYT45" s="299"/>
      <c r="MYU45" s="299"/>
      <c r="MYV45" s="299"/>
      <c r="MYW45" s="299"/>
      <c r="MYX45" s="299"/>
      <c r="MYY45" s="299"/>
      <c r="MYZ45" s="299"/>
      <c r="MZA45" s="299"/>
      <c r="MZB45" s="299"/>
      <c r="MZC45" s="299"/>
      <c r="MZD45" s="299"/>
      <c r="MZE45" s="299"/>
      <c r="MZF45" s="299"/>
      <c r="MZG45" s="299"/>
      <c r="MZH45" s="299"/>
      <c r="MZI45" s="299"/>
      <c r="MZJ45" s="299"/>
      <c r="MZK45" s="299"/>
      <c r="MZL45" s="299"/>
      <c r="MZM45" s="299"/>
      <c r="MZN45" s="299"/>
      <c r="MZO45" s="299"/>
      <c r="MZP45" s="299"/>
      <c r="MZQ45" s="299"/>
      <c r="MZR45" s="299"/>
      <c r="MZS45" s="299"/>
      <c r="MZT45" s="299"/>
      <c r="MZU45" s="299"/>
      <c r="MZV45" s="299"/>
      <c r="MZW45" s="299"/>
      <c r="MZX45" s="299"/>
      <c r="MZY45" s="299"/>
      <c r="MZZ45" s="299"/>
      <c r="NAA45" s="299"/>
      <c r="NAB45" s="299"/>
      <c r="NAC45" s="299"/>
      <c r="NAD45" s="299"/>
      <c r="NAE45" s="299"/>
      <c r="NAF45" s="299"/>
      <c r="NAG45" s="299"/>
      <c r="NAH45" s="299"/>
      <c r="NAI45" s="299"/>
      <c r="NAJ45" s="299"/>
      <c r="NAK45" s="299"/>
      <c r="NAL45" s="299"/>
      <c r="NAM45" s="299"/>
      <c r="NAN45" s="299"/>
      <c r="NAO45" s="299"/>
      <c r="NAP45" s="299"/>
      <c r="NAQ45" s="299"/>
      <c r="NAR45" s="299"/>
      <c r="NAS45" s="299"/>
      <c r="NAT45" s="299"/>
      <c r="NAU45" s="299"/>
      <c r="NAV45" s="299"/>
      <c r="NAW45" s="299"/>
      <c r="NAX45" s="299"/>
      <c r="NAY45" s="299"/>
      <c r="NAZ45" s="299"/>
      <c r="NBA45" s="299"/>
      <c r="NBB45" s="299"/>
      <c r="NBC45" s="299"/>
      <c r="NBD45" s="299"/>
      <c r="NBE45" s="299"/>
      <c r="NBF45" s="299"/>
      <c r="NBG45" s="299"/>
      <c r="NBH45" s="299"/>
      <c r="NBI45" s="299"/>
      <c r="NBJ45" s="299"/>
      <c r="NBK45" s="299"/>
      <c r="NBL45" s="299"/>
      <c r="NBM45" s="299"/>
      <c r="NBN45" s="299"/>
      <c r="NBO45" s="299"/>
      <c r="NBP45" s="299"/>
      <c r="NBQ45" s="299"/>
      <c r="NBR45" s="299"/>
      <c r="NBS45" s="299"/>
      <c r="NBT45" s="299"/>
      <c r="NBU45" s="299"/>
      <c r="NBV45" s="299"/>
      <c r="NBW45" s="299"/>
      <c r="NBX45" s="299"/>
      <c r="NBY45" s="299"/>
      <c r="NBZ45" s="299"/>
      <c r="NCA45" s="299"/>
      <c r="NCB45" s="299"/>
      <c r="NCC45" s="299"/>
      <c r="NCD45" s="299"/>
      <c r="NCE45" s="299"/>
      <c r="NCF45" s="299"/>
      <c r="NCG45" s="299"/>
      <c r="NCH45" s="299"/>
      <c r="NCI45" s="299"/>
      <c r="NCJ45" s="299"/>
      <c r="NCK45" s="299"/>
      <c r="NCL45" s="299"/>
      <c r="NCM45" s="299"/>
      <c r="NCN45" s="299"/>
      <c r="NCO45" s="299"/>
      <c r="NCP45" s="299"/>
      <c r="NCQ45" s="299"/>
      <c r="NCR45" s="299"/>
      <c r="NCS45" s="299"/>
      <c r="NCT45" s="299"/>
      <c r="NCU45" s="299"/>
      <c r="NCV45" s="299"/>
      <c r="NCW45" s="299"/>
      <c r="NCX45" s="299"/>
      <c r="NCY45" s="299"/>
      <c r="NCZ45" s="299"/>
      <c r="NDA45" s="299"/>
      <c r="NDB45" s="299"/>
      <c r="NDC45" s="299"/>
      <c r="NDD45" s="299"/>
      <c r="NDE45" s="299"/>
      <c r="NDF45" s="299"/>
      <c r="NDG45" s="299"/>
      <c r="NDH45" s="299"/>
      <c r="NDI45" s="299"/>
      <c r="NDJ45" s="299"/>
      <c r="NDK45" s="299"/>
      <c r="NDL45" s="299"/>
      <c r="NDM45" s="299"/>
      <c r="NDN45" s="299"/>
      <c r="NDO45" s="299"/>
      <c r="NDP45" s="299"/>
      <c r="NDQ45" s="299"/>
      <c r="NDR45" s="299"/>
      <c r="NDS45" s="299"/>
      <c r="NDT45" s="299"/>
      <c r="NDU45" s="299"/>
      <c r="NDV45" s="299"/>
      <c r="NDW45" s="299"/>
      <c r="NDX45" s="299"/>
      <c r="NDY45" s="299"/>
      <c r="NDZ45" s="299"/>
      <c r="NEA45" s="299"/>
      <c r="NEB45" s="299"/>
      <c r="NEC45" s="299"/>
      <c r="NED45" s="299"/>
      <c r="NEE45" s="299"/>
      <c r="NEF45" s="299"/>
      <c r="NEG45" s="299"/>
      <c r="NEH45" s="299"/>
      <c r="NEI45" s="299"/>
      <c r="NEJ45" s="299"/>
      <c r="NEK45" s="299"/>
      <c r="NEL45" s="299"/>
      <c r="NEM45" s="299"/>
      <c r="NEN45" s="299"/>
      <c r="NEO45" s="299"/>
      <c r="NEP45" s="299"/>
      <c r="NEQ45" s="299"/>
      <c r="NER45" s="299"/>
      <c r="NES45" s="299"/>
      <c r="NET45" s="299"/>
      <c r="NEU45" s="299"/>
      <c r="NEV45" s="299"/>
      <c r="NEW45" s="299"/>
      <c r="NEX45" s="299"/>
      <c r="NEY45" s="299"/>
      <c r="NEZ45" s="299"/>
      <c r="NFA45" s="299"/>
      <c r="NFB45" s="299"/>
      <c r="NFC45" s="299"/>
      <c r="NFD45" s="299"/>
      <c r="NFE45" s="299"/>
      <c r="NFF45" s="299"/>
      <c r="NFG45" s="299"/>
      <c r="NFH45" s="299"/>
      <c r="NFI45" s="299"/>
      <c r="NFJ45" s="299"/>
      <c r="NFK45" s="299"/>
      <c r="NFL45" s="299"/>
      <c r="NFM45" s="299"/>
      <c r="NFN45" s="299"/>
      <c r="NFO45" s="299"/>
      <c r="NFP45" s="299"/>
      <c r="NFQ45" s="299"/>
      <c r="NFR45" s="299"/>
      <c r="NFS45" s="299"/>
      <c r="NFT45" s="299"/>
      <c r="NFU45" s="299"/>
      <c r="NFV45" s="299"/>
      <c r="NFW45" s="299"/>
      <c r="NFX45" s="299"/>
      <c r="NFY45" s="299"/>
      <c r="NFZ45" s="299"/>
      <c r="NGA45" s="299"/>
      <c r="NGB45" s="299"/>
      <c r="NGC45" s="299"/>
      <c r="NGD45" s="299"/>
      <c r="NGE45" s="299"/>
      <c r="NGF45" s="299"/>
      <c r="NGG45" s="299"/>
      <c r="NGH45" s="299"/>
      <c r="NGI45" s="299"/>
      <c r="NGJ45" s="299"/>
      <c r="NGK45" s="299"/>
      <c r="NGL45" s="299"/>
      <c r="NGM45" s="299"/>
      <c r="NGN45" s="299"/>
      <c r="NGO45" s="299"/>
      <c r="NGP45" s="299"/>
      <c r="NGQ45" s="299"/>
      <c r="NGR45" s="299"/>
      <c r="NGS45" s="299"/>
      <c r="NGT45" s="299"/>
      <c r="NGU45" s="299"/>
      <c r="NGV45" s="299"/>
      <c r="NGW45" s="299"/>
      <c r="NGX45" s="299"/>
      <c r="NGY45" s="299"/>
      <c r="NGZ45" s="299"/>
      <c r="NHA45" s="299"/>
      <c r="NHB45" s="299"/>
      <c r="NHC45" s="299"/>
      <c r="NHD45" s="299"/>
      <c r="NHE45" s="299"/>
      <c r="NHF45" s="299"/>
      <c r="NHG45" s="299"/>
      <c r="NHH45" s="299"/>
      <c r="NHI45" s="299"/>
      <c r="NHJ45" s="299"/>
      <c r="NHK45" s="299"/>
      <c r="NHL45" s="299"/>
      <c r="NHM45" s="299"/>
      <c r="NHN45" s="299"/>
      <c r="NHO45" s="299"/>
      <c r="NHP45" s="299"/>
      <c r="NHQ45" s="299"/>
      <c r="NHR45" s="299"/>
      <c r="NHS45" s="299"/>
      <c r="NHT45" s="299"/>
      <c r="NHU45" s="299"/>
      <c r="NHV45" s="299"/>
      <c r="NHW45" s="299"/>
      <c r="NHX45" s="299"/>
      <c r="NHY45" s="299"/>
      <c r="NHZ45" s="299"/>
      <c r="NIA45" s="299"/>
      <c r="NIB45" s="299"/>
      <c r="NIC45" s="299"/>
      <c r="NID45" s="299"/>
      <c r="NIE45" s="299"/>
      <c r="NIF45" s="299"/>
      <c r="NIG45" s="299"/>
      <c r="NIH45" s="299"/>
      <c r="NII45" s="299"/>
      <c r="NIJ45" s="299"/>
      <c r="NIK45" s="299"/>
      <c r="NIL45" s="299"/>
      <c r="NIM45" s="299"/>
      <c r="NIN45" s="299"/>
      <c r="NIO45" s="299"/>
      <c r="NIP45" s="299"/>
      <c r="NIQ45" s="299"/>
      <c r="NIR45" s="299"/>
      <c r="NIS45" s="299"/>
      <c r="NIT45" s="299"/>
      <c r="NIU45" s="299"/>
      <c r="NIV45" s="299"/>
      <c r="NIW45" s="299"/>
      <c r="NIX45" s="299"/>
      <c r="NIY45" s="299"/>
      <c r="NIZ45" s="299"/>
      <c r="NJA45" s="299"/>
      <c r="NJB45" s="299"/>
      <c r="NJC45" s="299"/>
      <c r="NJD45" s="299"/>
      <c r="NJE45" s="299"/>
      <c r="NJF45" s="299"/>
      <c r="NJG45" s="299"/>
      <c r="NJH45" s="299"/>
      <c r="NJI45" s="299"/>
      <c r="NJJ45" s="299"/>
      <c r="NJK45" s="299"/>
      <c r="NJL45" s="299"/>
      <c r="NJM45" s="299"/>
      <c r="NJN45" s="299"/>
      <c r="NJO45" s="299"/>
      <c r="NJP45" s="299"/>
      <c r="NJQ45" s="299"/>
      <c r="NJR45" s="299"/>
      <c r="NJS45" s="299"/>
      <c r="NJT45" s="299"/>
      <c r="NJU45" s="299"/>
      <c r="NJV45" s="299"/>
      <c r="NJW45" s="299"/>
      <c r="NJX45" s="299"/>
      <c r="NJY45" s="299"/>
      <c r="NJZ45" s="299"/>
      <c r="NKA45" s="299"/>
      <c r="NKB45" s="299"/>
      <c r="NKC45" s="299"/>
      <c r="NKD45" s="299"/>
      <c r="NKE45" s="299"/>
      <c r="NKF45" s="299"/>
      <c r="NKG45" s="299"/>
      <c r="NKH45" s="299"/>
      <c r="NKI45" s="299"/>
      <c r="NKJ45" s="299"/>
      <c r="NKK45" s="299"/>
      <c r="NKL45" s="299"/>
      <c r="NKM45" s="299"/>
      <c r="NKN45" s="299"/>
      <c r="NKO45" s="299"/>
      <c r="NKP45" s="299"/>
      <c r="NKQ45" s="299"/>
      <c r="NKR45" s="299"/>
      <c r="NKS45" s="299"/>
      <c r="NKT45" s="299"/>
      <c r="NKU45" s="299"/>
      <c r="NKV45" s="299"/>
      <c r="NKW45" s="299"/>
      <c r="NKX45" s="299"/>
      <c r="NKY45" s="299"/>
      <c r="NKZ45" s="299"/>
      <c r="NLA45" s="299"/>
      <c r="NLB45" s="299"/>
      <c r="NLC45" s="299"/>
      <c r="NLD45" s="299"/>
      <c r="NLE45" s="299"/>
      <c r="NLF45" s="299"/>
      <c r="NLG45" s="299"/>
      <c r="NLH45" s="299"/>
      <c r="NLI45" s="299"/>
      <c r="NLJ45" s="299"/>
      <c r="NLK45" s="299"/>
      <c r="NLL45" s="299"/>
      <c r="NLM45" s="299"/>
      <c r="NLN45" s="299"/>
      <c r="NLO45" s="299"/>
      <c r="NLP45" s="299"/>
      <c r="NLQ45" s="299"/>
      <c r="NLR45" s="299"/>
      <c r="NLS45" s="299"/>
      <c r="NLT45" s="299"/>
      <c r="NLU45" s="299"/>
      <c r="NLV45" s="299"/>
      <c r="NLW45" s="299"/>
      <c r="NLX45" s="299"/>
      <c r="NLY45" s="299"/>
      <c r="NLZ45" s="299"/>
      <c r="NMA45" s="299"/>
      <c r="NMB45" s="299"/>
      <c r="NMC45" s="299"/>
      <c r="NMD45" s="299"/>
      <c r="NME45" s="299"/>
      <c r="NMF45" s="299"/>
      <c r="NMG45" s="299"/>
      <c r="NMH45" s="299"/>
      <c r="NMI45" s="299"/>
      <c r="NMJ45" s="299"/>
      <c r="NMK45" s="299"/>
      <c r="NML45" s="299"/>
      <c r="NMM45" s="299"/>
      <c r="NMN45" s="299"/>
      <c r="NMO45" s="299"/>
      <c r="NMP45" s="299"/>
      <c r="NMQ45" s="299"/>
      <c r="NMR45" s="299"/>
      <c r="NMS45" s="299"/>
      <c r="NMT45" s="299"/>
      <c r="NMU45" s="299"/>
      <c r="NMV45" s="299"/>
      <c r="NMW45" s="299"/>
      <c r="NMX45" s="299"/>
      <c r="NMY45" s="299"/>
      <c r="NMZ45" s="299"/>
      <c r="NNA45" s="299"/>
      <c r="NNB45" s="299"/>
      <c r="NNC45" s="299"/>
      <c r="NND45" s="299"/>
      <c r="NNE45" s="299"/>
      <c r="NNF45" s="299"/>
      <c r="NNG45" s="299"/>
      <c r="NNH45" s="299"/>
      <c r="NNI45" s="299"/>
      <c r="NNJ45" s="299"/>
      <c r="NNK45" s="299"/>
      <c r="NNL45" s="299"/>
      <c r="NNM45" s="299"/>
      <c r="NNN45" s="299"/>
      <c r="NNO45" s="299"/>
      <c r="NNP45" s="299"/>
      <c r="NNQ45" s="299"/>
      <c r="NNR45" s="299"/>
      <c r="NNS45" s="299"/>
      <c r="NNT45" s="299"/>
      <c r="NNU45" s="299"/>
      <c r="NNV45" s="299"/>
      <c r="NNW45" s="299"/>
      <c r="NNX45" s="299"/>
      <c r="NNY45" s="299"/>
      <c r="NNZ45" s="299"/>
      <c r="NOA45" s="299"/>
      <c r="NOB45" s="299"/>
      <c r="NOC45" s="299"/>
      <c r="NOD45" s="299"/>
      <c r="NOE45" s="299"/>
      <c r="NOF45" s="299"/>
      <c r="NOG45" s="299"/>
      <c r="NOH45" s="299"/>
      <c r="NOI45" s="299"/>
      <c r="NOJ45" s="299"/>
      <c r="NOK45" s="299"/>
      <c r="NOL45" s="299"/>
      <c r="NOM45" s="299"/>
      <c r="NON45" s="299"/>
      <c r="NOO45" s="299"/>
      <c r="NOP45" s="299"/>
      <c r="NOQ45" s="299"/>
      <c r="NOR45" s="299"/>
      <c r="NOS45" s="299"/>
      <c r="NOT45" s="299"/>
      <c r="NOU45" s="299"/>
      <c r="NOV45" s="299"/>
      <c r="NOW45" s="299"/>
      <c r="NOX45" s="299"/>
      <c r="NOY45" s="299"/>
      <c r="NOZ45" s="299"/>
      <c r="NPA45" s="299"/>
      <c r="NPB45" s="299"/>
      <c r="NPC45" s="299"/>
      <c r="NPD45" s="299"/>
      <c r="NPE45" s="299"/>
      <c r="NPF45" s="299"/>
      <c r="NPG45" s="299"/>
      <c r="NPH45" s="299"/>
      <c r="NPI45" s="299"/>
      <c r="NPJ45" s="299"/>
      <c r="NPK45" s="299"/>
      <c r="NPL45" s="299"/>
      <c r="NPM45" s="299"/>
      <c r="NPN45" s="299"/>
      <c r="NPO45" s="299"/>
      <c r="NPP45" s="299"/>
      <c r="NPQ45" s="299"/>
      <c r="NPR45" s="299"/>
      <c r="NPS45" s="299"/>
      <c r="NPT45" s="299"/>
      <c r="NPU45" s="299"/>
      <c r="NPV45" s="299"/>
      <c r="NPW45" s="299"/>
      <c r="NPX45" s="299"/>
      <c r="NPY45" s="299"/>
      <c r="NPZ45" s="299"/>
      <c r="NQA45" s="299"/>
      <c r="NQB45" s="299"/>
      <c r="NQC45" s="299"/>
      <c r="NQD45" s="299"/>
      <c r="NQE45" s="299"/>
      <c r="NQF45" s="299"/>
      <c r="NQG45" s="299"/>
      <c r="NQH45" s="299"/>
      <c r="NQI45" s="299"/>
      <c r="NQJ45" s="299"/>
      <c r="NQK45" s="299"/>
      <c r="NQL45" s="299"/>
      <c r="NQM45" s="299"/>
      <c r="NQN45" s="299"/>
      <c r="NQO45" s="299"/>
      <c r="NQP45" s="299"/>
      <c r="NQQ45" s="299"/>
      <c r="NQR45" s="299"/>
      <c r="NQS45" s="299"/>
      <c r="NQT45" s="299"/>
      <c r="NQU45" s="299"/>
      <c r="NQV45" s="299"/>
      <c r="NQW45" s="299"/>
      <c r="NQX45" s="299"/>
      <c r="NQY45" s="299"/>
      <c r="NQZ45" s="299"/>
      <c r="NRA45" s="299"/>
      <c r="NRB45" s="299"/>
      <c r="NRC45" s="299"/>
      <c r="NRD45" s="299"/>
      <c r="NRE45" s="299"/>
      <c r="NRF45" s="299"/>
      <c r="NRG45" s="299"/>
      <c r="NRH45" s="299"/>
      <c r="NRI45" s="299"/>
      <c r="NRJ45" s="299"/>
      <c r="NRK45" s="299"/>
      <c r="NRL45" s="299"/>
      <c r="NRM45" s="299"/>
      <c r="NRN45" s="299"/>
      <c r="NRO45" s="299"/>
      <c r="NRP45" s="299"/>
      <c r="NRQ45" s="299"/>
      <c r="NRR45" s="299"/>
      <c r="NRS45" s="299"/>
      <c r="NRT45" s="299"/>
      <c r="NRU45" s="299"/>
      <c r="NRV45" s="299"/>
      <c r="NRW45" s="299"/>
      <c r="NRX45" s="299"/>
      <c r="NRY45" s="299"/>
      <c r="NRZ45" s="299"/>
      <c r="NSA45" s="299"/>
      <c r="NSB45" s="299"/>
      <c r="NSC45" s="299"/>
      <c r="NSD45" s="299"/>
      <c r="NSE45" s="299"/>
      <c r="NSF45" s="299"/>
      <c r="NSG45" s="299"/>
      <c r="NSH45" s="299"/>
      <c r="NSI45" s="299"/>
      <c r="NSJ45" s="299"/>
      <c r="NSK45" s="299"/>
      <c r="NSL45" s="299"/>
      <c r="NSM45" s="299"/>
      <c r="NSN45" s="299"/>
      <c r="NSO45" s="299"/>
      <c r="NSP45" s="299"/>
      <c r="NSQ45" s="299"/>
      <c r="NSR45" s="299"/>
      <c r="NSS45" s="299"/>
      <c r="NST45" s="299"/>
      <c r="NSU45" s="299"/>
      <c r="NSV45" s="299"/>
      <c r="NSW45" s="299"/>
      <c r="NSX45" s="299"/>
      <c r="NSY45" s="299"/>
      <c r="NSZ45" s="299"/>
      <c r="NTA45" s="299"/>
      <c r="NTB45" s="299"/>
      <c r="NTC45" s="299"/>
      <c r="NTD45" s="299"/>
      <c r="NTE45" s="299"/>
      <c r="NTF45" s="299"/>
      <c r="NTG45" s="299"/>
      <c r="NTH45" s="299"/>
      <c r="NTI45" s="299"/>
      <c r="NTJ45" s="299"/>
      <c r="NTK45" s="299"/>
      <c r="NTL45" s="299"/>
      <c r="NTM45" s="299"/>
      <c r="NTN45" s="299"/>
      <c r="NTO45" s="299"/>
      <c r="NTP45" s="299"/>
      <c r="NTQ45" s="299"/>
      <c r="NTR45" s="299"/>
      <c r="NTS45" s="299"/>
      <c r="NTT45" s="299"/>
      <c r="NTU45" s="299"/>
      <c r="NTV45" s="299"/>
      <c r="NTW45" s="299"/>
      <c r="NTX45" s="299"/>
      <c r="NTY45" s="299"/>
      <c r="NTZ45" s="299"/>
      <c r="NUA45" s="299"/>
      <c r="NUB45" s="299"/>
      <c r="NUC45" s="299"/>
      <c r="NUD45" s="299"/>
      <c r="NUE45" s="299"/>
      <c r="NUF45" s="299"/>
      <c r="NUG45" s="299"/>
      <c r="NUH45" s="299"/>
      <c r="NUI45" s="299"/>
      <c r="NUJ45" s="299"/>
      <c r="NUK45" s="299"/>
      <c r="NUL45" s="299"/>
      <c r="NUM45" s="299"/>
      <c r="NUN45" s="299"/>
      <c r="NUO45" s="299"/>
      <c r="NUP45" s="299"/>
      <c r="NUQ45" s="299"/>
      <c r="NUR45" s="299"/>
      <c r="NUS45" s="299"/>
      <c r="NUT45" s="299"/>
      <c r="NUU45" s="299"/>
      <c r="NUV45" s="299"/>
      <c r="NUW45" s="299"/>
      <c r="NUX45" s="299"/>
      <c r="NUY45" s="299"/>
      <c r="NUZ45" s="299"/>
      <c r="NVA45" s="299"/>
      <c r="NVB45" s="299"/>
      <c r="NVC45" s="299"/>
      <c r="NVD45" s="299"/>
      <c r="NVE45" s="299"/>
      <c r="NVF45" s="299"/>
      <c r="NVG45" s="299"/>
      <c r="NVH45" s="299"/>
      <c r="NVI45" s="299"/>
      <c r="NVJ45" s="299"/>
      <c r="NVK45" s="299"/>
      <c r="NVL45" s="299"/>
      <c r="NVM45" s="299"/>
      <c r="NVN45" s="299"/>
      <c r="NVO45" s="299"/>
      <c r="NVP45" s="299"/>
      <c r="NVQ45" s="299"/>
      <c r="NVR45" s="299"/>
      <c r="NVS45" s="299"/>
      <c r="NVT45" s="299"/>
      <c r="NVU45" s="299"/>
      <c r="NVV45" s="299"/>
      <c r="NVW45" s="299"/>
      <c r="NVX45" s="299"/>
      <c r="NVY45" s="299"/>
      <c r="NVZ45" s="299"/>
      <c r="NWA45" s="299"/>
      <c r="NWB45" s="299"/>
      <c r="NWC45" s="299"/>
      <c r="NWD45" s="299"/>
      <c r="NWE45" s="299"/>
      <c r="NWF45" s="299"/>
      <c r="NWG45" s="299"/>
      <c r="NWH45" s="299"/>
      <c r="NWI45" s="299"/>
      <c r="NWJ45" s="299"/>
      <c r="NWK45" s="299"/>
      <c r="NWL45" s="299"/>
      <c r="NWM45" s="299"/>
      <c r="NWN45" s="299"/>
      <c r="NWO45" s="299"/>
      <c r="NWP45" s="299"/>
      <c r="NWQ45" s="299"/>
      <c r="NWR45" s="299"/>
      <c r="NWS45" s="299"/>
      <c r="NWT45" s="299"/>
      <c r="NWU45" s="299"/>
      <c r="NWV45" s="299"/>
      <c r="NWW45" s="299"/>
      <c r="NWX45" s="299"/>
      <c r="NWY45" s="299"/>
      <c r="NWZ45" s="299"/>
      <c r="NXA45" s="299"/>
      <c r="NXB45" s="299"/>
      <c r="NXC45" s="299"/>
      <c r="NXD45" s="299"/>
      <c r="NXE45" s="299"/>
      <c r="NXF45" s="299"/>
      <c r="NXG45" s="299"/>
      <c r="NXH45" s="299"/>
      <c r="NXI45" s="299"/>
      <c r="NXJ45" s="299"/>
      <c r="NXK45" s="299"/>
      <c r="NXL45" s="299"/>
      <c r="NXM45" s="299"/>
      <c r="NXN45" s="299"/>
      <c r="NXO45" s="299"/>
      <c r="NXP45" s="299"/>
      <c r="NXQ45" s="299"/>
      <c r="NXR45" s="299"/>
      <c r="NXS45" s="299"/>
      <c r="NXT45" s="299"/>
      <c r="NXU45" s="299"/>
      <c r="NXV45" s="299"/>
      <c r="NXW45" s="299"/>
      <c r="NXX45" s="299"/>
      <c r="NXY45" s="299"/>
      <c r="NXZ45" s="299"/>
      <c r="NYA45" s="299"/>
      <c r="NYB45" s="299"/>
      <c r="NYC45" s="299"/>
      <c r="NYD45" s="299"/>
      <c r="NYE45" s="299"/>
      <c r="NYF45" s="299"/>
      <c r="NYG45" s="299"/>
      <c r="NYH45" s="299"/>
      <c r="NYI45" s="299"/>
      <c r="NYJ45" s="299"/>
      <c r="NYK45" s="299"/>
      <c r="NYL45" s="299"/>
      <c r="NYM45" s="299"/>
      <c r="NYN45" s="299"/>
      <c r="NYO45" s="299"/>
      <c r="NYP45" s="299"/>
      <c r="NYQ45" s="299"/>
      <c r="NYR45" s="299"/>
      <c r="NYS45" s="299"/>
      <c r="NYT45" s="299"/>
      <c r="NYU45" s="299"/>
      <c r="NYV45" s="299"/>
      <c r="NYW45" s="299"/>
      <c r="NYX45" s="299"/>
      <c r="NYY45" s="299"/>
      <c r="NYZ45" s="299"/>
      <c r="NZA45" s="299"/>
      <c r="NZB45" s="299"/>
      <c r="NZC45" s="299"/>
      <c r="NZD45" s="299"/>
      <c r="NZE45" s="299"/>
      <c r="NZF45" s="299"/>
      <c r="NZG45" s="299"/>
      <c r="NZH45" s="299"/>
      <c r="NZI45" s="299"/>
      <c r="NZJ45" s="299"/>
      <c r="NZK45" s="299"/>
      <c r="NZL45" s="299"/>
      <c r="NZM45" s="299"/>
      <c r="NZN45" s="299"/>
      <c r="NZO45" s="299"/>
      <c r="NZP45" s="299"/>
      <c r="NZQ45" s="299"/>
      <c r="NZR45" s="299"/>
      <c r="NZS45" s="299"/>
      <c r="NZT45" s="299"/>
      <c r="NZU45" s="299"/>
      <c r="NZV45" s="299"/>
      <c r="NZW45" s="299"/>
      <c r="NZX45" s="299"/>
      <c r="NZY45" s="299"/>
      <c r="NZZ45" s="299"/>
      <c r="OAA45" s="299"/>
      <c r="OAB45" s="299"/>
      <c r="OAC45" s="299"/>
      <c r="OAD45" s="299"/>
      <c r="OAE45" s="299"/>
      <c r="OAF45" s="299"/>
      <c r="OAG45" s="299"/>
      <c r="OAH45" s="299"/>
      <c r="OAI45" s="299"/>
      <c r="OAJ45" s="299"/>
      <c r="OAK45" s="299"/>
      <c r="OAL45" s="299"/>
      <c r="OAM45" s="299"/>
      <c r="OAN45" s="299"/>
      <c r="OAO45" s="299"/>
      <c r="OAP45" s="299"/>
      <c r="OAQ45" s="299"/>
      <c r="OAR45" s="299"/>
      <c r="OAS45" s="299"/>
      <c r="OAT45" s="299"/>
      <c r="OAU45" s="299"/>
      <c r="OAV45" s="299"/>
      <c r="OAW45" s="299"/>
      <c r="OAX45" s="299"/>
      <c r="OAY45" s="299"/>
      <c r="OAZ45" s="299"/>
      <c r="OBA45" s="299"/>
      <c r="OBB45" s="299"/>
      <c r="OBC45" s="299"/>
      <c r="OBD45" s="299"/>
      <c r="OBE45" s="299"/>
      <c r="OBF45" s="299"/>
      <c r="OBG45" s="299"/>
      <c r="OBH45" s="299"/>
      <c r="OBI45" s="299"/>
      <c r="OBJ45" s="299"/>
      <c r="OBK45" s="299"/>
      <c r="OBL45" s="299"/>
      <c r="OBM45" s="299"/>
      <c r="OBN45" s="299"/>
      <c r="OBO45" s="299"/>
      <c r="OBP45" s="299"/>
      <c r="OBQ45" s="299"/>
      <c r="OBR45" s="299"/>
      <c r="OBS45" s="299"/>
      <c r="OBT45" s="299"/>
      <c r="OBU45" s="299"/>
      <c r="OBV45" s="299"/>
      <c r="OBW45" s="299"/>
      <c r="OBX45" s="299"/>
      <c r="OBY45" s="299"/>
      <c r="OBZ45" s="299"/>
      <c r="OCA45" s="299"/>
      <c r="OCB45" s="299"/>
      <c r="OCC45" s="299"/>
      <c r="OCD45" s="299"/>
      <c r="OCE45" s="299"/>
      <c r="OCF45" s="299"/>
      <c r="OCG45" s="299"/>
      <c r="OCH45" s="299"/>
      <c r="OCI45" s="299"/>
      <c r="OCJ45" s="299"/>
      <c r="OCK45" s="299"/>
      <c r="OCL45" s="299"/>
      <c r="OCM45" s="299"/>
      <c r="OCN45" s="299"/>
      <c r="OCO45" s="299"/>
      <c r="OCP45" s="299"/>
      <c r="OCQ45" s="299"/>
      <c r="OCR45" s="299"/>
      <c r="OCS45" s="299"/>
      <c r="OCT45" s="299"/>
      <c r="OCU45" s="299"/>
      <c r="OCV45" s="299"/>
      <c r="OCW45" s="299"/>
      <c r="OCX45" s="299"/>
      <c r="OCY45" s="299"/>
      <c r="OCZ45" s="299"/>
      <c r="ODA45" s="299"/>
      <c r="ODB45" s="299"/>
      <c r="ODC45" s="299"/>
      <c r="ODD45" s="299"/>
      <c r="ODE45" s="299"/>
      <c r="ODF45" s="299"/>
      <c r="ODG45" s="299"/>
      <c r="ODH45" s="299"/>
      <c r="ODI45" s="299"/>
      <c r="ODJ45" s="299"/>
      <c r="ODK45" s="299"/>
      <c r="ODL45" s="299"/>
      <c r="ODM45" s="299"/>
      <c r="ODN45" s="299"/>
      <c r="ODO45" s="299"/>
      <c r="ODP45" s="299"/>
      <c r="ODQ45" s="299"/>
      <c r="ODR45" s="299"/>
      <c r="ODS45" s="299"/>
      <c r="ODT45" s="299"/>
      <c r="ODU45" s="299"/>
      <c r="ODV45" s="299"/>
      <c r="ODW45" s="299"/>
      <c r="ODX45" s="299"/>
      <c r="ODY45" s="299"/>
      <c r="ODZ45" s="299"/>
      <c r="OEA45" s="299"/>
      <c r="OEB45" s="299"/>
      <c r="OEC45" s="299"/>
      <c r="OED45" s="299"/>
      <c r="OEE45" s="299"/>
      <c r="OEF45" s="299"/>
      <c r="OEG45" s="299"/>
      <c r="OEH45" s="299"/>
      <c r="OEI45" s="299"/>
      <c r="OEJ45" s="299"/>
      <c r="OEK45" s="299"/>
      <c r="OEL45" s="299"/>
      <c r="OEM45" s="299"/>
      <c r="OEN45" s="299"/>
      <c r="OEO45" s="299"/>
      <c r="OEP45" s="299"/>
      <c r="OEQ45" s="299"/>
      <c r="OER45" s="299"/>
      <c r="OES45" s="299"/>
      <c r="OET45" s="299"/>
      <c r="OEU45" s="299"/>
      <c r="OEV45" s="299"/>
      <c r="OEW45" s="299"/>
      <c r="OEX45" s="299"/>
      <c r="OEY45" s="299"/>
      <c r="OEZ45" s="299"/>
      <c r="OFA45" s="299"/>
      <c r="OFB45" s="299"/>
      <c r="OFC45" s="299"/>
      <c r="OFD45" s="299"/>
      <c r="OFE45" s="299"/>
      <c r="OFF45" s="299"/>
      <c r="OFG45" s="299"/>
      <c r="OFH45" s="299"/>
      <c r="OFI45" s="299"/>
      <c r="OFJ45" s="299"/>
      <c r="OFK45" s="299"/>
      <c r="OFL45" s="299"/>
      <c r="OFM45" s="299"/>
      <c r="OFN45" s="299"/>
      <c r="OFO45" s="299"/>
      <c r="OFP45" s="299"/>
      <c r="OFQ45" s="299"/>
      <c r="OFR45" s="299"/>
      <c r="OFS45" s="299"/>
      <c r="OFT45" s="299"/>
      <c r="OFU45" s="299"/>
      <c r="OFV45" s="299"/>
      <c r="OFW45" s="299"/>
      <c r="OFX45" s="299"/>
      <c r="OFY45" s="299"/>
      <c r="OFZ45" s="299"/>
      <c r="OGA45" s="299"/>
      <c r="OGB45" s="299"/>
      <c r="OGC45" s="299"/>
      <c r="OGD45" s="299"/>
      <c r="OGE45" s="299"/>
      <c r="OGF45" s="299"/>
      <c r="OGG45" s="299"/>
      <c r="OGH45" s="299"/>
      <c r="OGI45" s="299"/>
      <c r="OGJ45" s="299"/>
      <c r="OGK45" s="299"/>
      <c r="OGL45" s="299"/>
      <c r="OGM45" s="299"/>
      <c r="OGN45" s="299"/>
      <c r="OGO45" s="299"/>
      <c r="OGP45" s="299"/>
      <c r="OGQ45" s="299"/>
      <c r="OGR45" s="299"/>
      <c r="OGS45" s="299"/>
      <c r="OGT45" s="299"/>
      <c r="OGU45" s="299"/>
      <c r="OGV45" s="299"/>
      <c r="OGW45" s="299"/>
      <c r="OGX45" s="299"/>
      <c r="OGY45" s="299"/>
      <c r="OGZ45" s="299"/>
      <c r="OHA45" s="299"/>
      <c r="OHB45" s="299"/>
      <c r="OHC45" s="299"/>
      <c r="OHD45" s="299"/>
      <c r="OHE45" s="299"/>
      <c r="OHF45" s="299"/>
      <c r="OHG45" s="299"/>
      <c r="OHH45" s="299"/>
      <c r="OHI45" s="299"/>
      <c r="OHJ45" s="299"/>
      <c r="OHK45" s="299"/>
      <c r="OHL45" s="299"/>
      <c r="OHM45" s="299"/>
      <c r="OHN45" s="299"/>
      <c r="OHO45" s="299"/>
      <c r="OHP45" s="299"/>
      <c r="OHQ45" s="299"/>
      <c r="OHR45" s="299"/>
      <c r="OHS45" s="299"/>
      <c r="OHT45" s="299"/>
      <c r="OHU45" s="299"/>
      <c r="OHV45" s="299"/>
      <c r="OHW45" s="299"/>
      <c r="OHX45" s="299"/>
      <c r="OHY45" s="299"/>
      <c r="OHZ45" s="299"/>
      <c r="OIA45" s="299"/>
      <c r="OIB45" s="299"/>
      <c r="OIC45" s="299"/>
      <c r="OID45" s="299"/>
      <c r="OIE45" s="299"/>
      <c r="OIF45" s="299"/>
      <c r="OIG45" s="299"/>
      <c r="OIH45" s="299"/>
      <c r="OII45" s="299"/>
      <c r="OIJ45" s="299"/>
      <c r="OIK45" s="299"/>
      <c r="OIL45" s="299"/>
      <c r="OIM45" s="299"/>
      <c r="OIN45" s="299"/>
      <c r="OIO45" s="299"/>
      <c r="OIP45" s="299"/>
      <c r="OIQ45" s="299"/>
      <c r="OIR45" s="299"/>
      <c r="OIS45" s="299"/>
      <c r="OIT45" s="299"/>
      <c r="OIU45" s="299"/>
      <c r="OIV45" s="299"/>
      <c r="OIW45" s="299"/>
      <c r="OIX45" s="299"/>
      <c r="OIY45" s="299"/>
      <c r="OIZ45" s="299"/>
      <c r="OJA45" s="299"/>
      <c r="OJB45" s="299"/>
      <c r="OJC45" s="299"/>
      <c r="OJD45" s="299"/>
      <c r="OJE45" s="299"/>
      <c r="OJF45" s="299"/>
      <c r="OJG45" s="299"/>
      <c r="OJH45" s="299"/>
      <c r="OJI45" s="299"/>
      <c r="OJJ45" s="299"/>
      <c r="OJK45" s="299"/>
      <c r="OJL45" s="299"/>
      <c r="OJM45" s="299"/>
      <c r="OJN45" s="299"/>
      <c r="OJO45" s="299"/>
      <c r="OJP45" s="299"/>
      <c r="OJQ45" s="299"/>
      <c r="OJR45" s="299"/>
      <c r="OJS45" s="299"/>
      <c r="OJT45" s="299"/>
      <c r="OJU45" s="299"/>
      <c r="OJV45" s="299"/>
      <c r="OJW45" s="299"/>
      <c r="OJX45" s="299"/>
      <c r="OJY45" s="299"/>
      <c r="OJZ45" s="299"/>
      <c r="OKA45" s="299"/>
      <c r="OKB45" s="299"/>
      <c r="OKC45" s="299"/>
      <c r="OKD45" s="299"/>
      <c r="OKE45" s="299"/>
      <c r="OKF45" s="299"/>
      <c r="OKG45" s="299"/>
      <c r="OKH45" s="299"/>
      <c r="OKI45" s="299"/>
      <c r="OKJ45" s="299"/>
      <c r="OKK45" s="299"/>
      <c r="OKL45" s="299"/>
      <c r="OKM45" s="299"/>
      <c r="OKN45" s="299"/>
      <c r="OKO45" s="299"/>
      <c r="OKP45" s="299"/>
      <c r="OKQ45" s="299"/>
      <c r="OKR45" s="299"/>
      <c r="OKS45" s="299"/>
      <c r="OKT45" s="299"/>
      <c r="OKU45" s="299"/>
      <c r="OKV45" s="299"/>
      <c r="OKW45" s="299"/>
      <c r="OKX45" s="299"/>
      <c r="OKY45" s="299"/>
      <c r="OKZ45" s="299"/>
      <c r="OLA45" s="299"/>
      <c r="OLB45" s="299"/>
      <c r="OLC45" s="299"/>
      <c r="OLD45" s="299"/>
      <c r="OLE45" s="299"/>
      <c r="OLF45" s="299"/>
      <c r="OLG45" s="299"/>
      <c r="OLH45" s="299"/>
      <c r="OLI45" s="299"/>
      <c r="OLJ45" s="299"/>
      <c r="OLK45" s="299"/>
      <c r="OLL45" s="299"/>
      <c r="OLM45" s="299"/>
      <c r="OLN45" s="299"/>
      <c r="OLO45" s="299"/>
      <c r="OLP45" s="299"/>
      <c r="OLQ45" s="299"/>
      <c r="OLR45" s="299"/>
      <c r="OLS45" s="299"/>
      <c r="OLT45" s="299"/>
      <c r="OLU45" s="299"/>
      <c r="OLV45" s="299"/>
      <c r="OLW45" s="299"/>
      <c r="OLX45" s="299"/>
      <c r="OLY45" s="299"/>
      <c r="OLZ45" s="299"/>
      <c r="OMA45" s="299"/>
      <c r="OMB45" s="299"/>
      <c r="OMC45" s="299"/>
      <c r="OMD45" s="299"/>
      <c r="OME45" s="299"/>
      <c r="OMF45" s="299"/>
      <c r="OMG45" s="299"/>
      <c r="OMH45" s="299"/>
      <c r="OMI45" s="299"/>
      <c r="OMJ45" s="299"/>
      <c r="OMK45" s="299"/>
      <c r="OML45" s="299"/>
      <c r="OMM45" s="299"/>
      <c r="OMN45" s="299"/>
      <c r="OMO45" s="299"/>
      <c r="OMP45" s="299"/>
      <c r="OMQ45" s="299"/>
      <c r="OMR45" s="299"/>
      <c r="OMS45" s="299"/>
      <c r="OMT45" s="299"/>
      <c r="OMU45" s="299"/>
      <c r="OMV45" s="299"/>
      <c r="OMW45" s="299"/>
      <c r="OMX45" s="299"/>
      <c r="OMY45" s="299"/>
      <c r="OMZ45" s="299"/>
      <c r="ONA45" s="299"/>
      <c r="ONB45" s="299"/>
      <c r="ONC45" s="299"/>
      <c r="OND45" s="299"/>
      <c r="ONE45" s="299"/>
      <c r="ONF45" s="299"/>
      <c r="ONG45" s="299"/>
      <c r="ONH45" s="299"/>
      <c r="ONI45" s="299"/>
      <c r="ONJ45" s="299"/>
      <c r="ONK45" s="299"/>
      <c r="ONL45" s="299"/>
      <c r="ONM45" s="299"/>
      <c r="ONN45" s="299"/>
      <c r="ONO45" s="299"/>
      <c r="ONP45" s="299"/>
      <c r="ONQ45" s="299"/>
      <c r="ONR45" s="299"/>
      <c r="ONS45" s="299"/>
      <c r="ONT45" s="299"/>
      <c r="ONU45" s="299"/>
      <c r="ONV45" s="299"/>
      <c r="ONW45" s="299"/>
      <c r="ONX45" s="299"/>
      <c r="ONY45" s="299"/>
      <c r="ONZ45" s="299"/>
      <c r="OOA45" s="299"/>
      <c r="OOB45" s="299"/>
      <c r="OOC45" s="299"/>
      <c r="OOD45" s="299"/>
      <c r="OOE45" s="299"/>
      <c r="OOF45" s="299"/>
      <c r="OOG45" s="299"/>
      <c r="OOH45" s="299"/>
      <c r="OOI45" s="299"/>
      <c r="OOJ45" s="299"/>
      <c r="OOK45" s="299"/>
      <c r="OOL45" s="299"/>
      <c r="OOM45" s="299"/>
      <c r="OON45" s="299"/>
      <c r="OOO45" s="299"/>
      <c r="OOP45" s="299"/>
      <c r="OOQ45" s="299"/>
      <c r="OOR45" s="299"/>
      <c r="OOS45" s="299"/>
      <c r="OOT45" s="299"/>
      <c r="OOU45" s="299"/>
      <c r="OOV45" s="299"/>
      <c r="OOW45" s="299"/>
      <c r="OOX45" s="299"/>
      <c r="OOY45" s="299"/>
      <c r="OOZ45" s="299"/>
      <c r="OPA45" s="299"/>
      <c r="OPB45" s="299"/>
      <c r="OPC45" s="299"/>
      <c r="OPD45" s="299"/>
      <c r="OPE45" s="299"/>
      <c r="OPF45" s="299"/>
      <c r="OPG45" s="299"/>
      <c r="OPH45" s="299"/>
      <c r="OPI45" s="299"/>
      <c r="OPJ45" s="299"/>
      <c r="OPK45" s="299"/>
      <c r="OPL45" s="299"/>
      <c r="OPM45" s="299"/>
      <c r="OPN45" s="299"/>
      <c r="OPO45" s="299"/>
      <c r="OPP45" s="299"/>
      <c r="OPQ45" s="299"/>
      <c r="OPR45" s="299"/>
      <c r="OPS45" s="299"/>
      <c r="OPT45" s="299"/>
      <c r="OPU45" s="299"/>
      <c r="OPV45" s="299"/>
      <c r="OPW45" s="299"/>
      <c r="OPX45" s="299"/>
      <c r="OPY45" s="299"/>
      <c r="OPZ45" s="299"/>
      <c r="OQA45" s="299"/>
      <c r="OQB45" s="299"/>
      <c r="OQC45" s="299"/>
      <c r="OQD45" s="299"/>
      <c r="OQE45" s="299"/>
      <c r="OQF45" s="299"/>
      <c r="OQG45" s="299"/>
      <c r="OQH45" s="299"/>
      <c r="OQI45" s="299"/>
      <c r="OQJ45" s="299"/>
      <c r="OQK45" s="299"/>
      <c r="OQL45" s="299"/>
      <c r="OQM45" s="299"/>
      <c r="OQN45" s="299"/>
      <c r="OQO45" s="299"/>
      <c r="OQP45" s="299"/>
      <c r="OQQ45" s="299"/>
      <c r="OQR45" s="299"/>
      <c r="OQS45" s="299"/>
      <c r="OQT45" s="299"/>
      <c r="OQU45" s="299"/>
      <c r="OQV45" s="299"/>
      <c r="OQW45" s="299"/>
      <c r="OQX45" s="299"/>
      <c r="OQY45" s="299"/>
      <c r="OQZ45" s="299"/>
      <c r="ORA45" s="299"/>
      <c r="ORB45" s="299"/>
      <c r="ORC45" s="299"/>
      <c r="ORD45" s="299"/>
      <c r="ORE45" s="299"/>
      <c r="ORF45" s="299"/>
      <c r="ORG45" s="299"/>
      <c r="ORH45" s="299"/>
      <c r="ORI45" s="299"/>
      <c r="ORJ45" s="299"/>
      <c r="ORK45" s="299"/>
      <c r="ORL45" s="299"/>
      <c r="ORM45" s="299"/>
      <c r="ORN45" s="299"/>
      <c r="ORO45" s="299"/>
      <c r="ORP45" s="299"/>
      <c r="ORQ45" s="299"/>
      <c r="ORR45" s="299"/>
      <c r="ORS45" s="299"/>
      <c r="ORT45" s="299"/>
      <c r="ORU45" s="299"/>
      <c r="ORV45" s="299"/>
      <c r="ORW45" s="299"/>
      <c r="ORX45" s="299"/>
      <c r="ORY45" s="299"/>
      <c r="ORZ45" s="299"/>
      <c r="OSA45" s="299"/>
      <c r="OSB45" s="299"/>
      <c r="OSC45" s="299"/>
      <c r="OSD45" s="299"/>
      <c r="OSE45" s="299"/>
      <c r="OSF45" s="299"/>
      <c r="OSG45" s="299"/>
      <c r="OSH45" s="299"/>
      <c r="OSI45" s="299"/>
      <c r="OSJ45" s="299"/>
      <c r="OSK45" s="299"/>
      <c r="OSL45" s="299"/>
      <c r="OSM45" s="299"/>
      <c r="OSN45" s="299"/>
      <c r="OSO45" s="299"/>
      <c r="OSP45" s="299"/>
      <c r="OSQ45" s="299"/>
      <c r="OSR45" s="299"/>
      <c r="OSS45" s="299"/>
      <c r="OST45" s="299"/>
      <c r="OSU45" s="299"/>
      <c r="OSV45" s="299"/>
      <c r="OSW45" s="299"/>
      <c r="OSX45" s="299"/>
      <c r="OSY45" s="299"/>
      <c r="OSZ45" s="299"/>
      <c r="OTA45" s="299"/>
      <c r="OTB45" s="299"/>
      <c r="OTC45" s="299"/>
      <c r="OTD45" s="299"/>
      <c r="OTE45" s="299"/>
      <c r="OTF45" s="299"/>
      <c r="OTG45" s="299"/>
      <c r="OTH45" s="299"/>
      <c r="OTI45" s="299"/>
      <c r="OTJ45" s="299"/>
      <c r="OTK45" s="299"/>
      <c r="OTL45" s="299"/>
      <c r="OTM45" s="299"/>
      <c r="OTN45" s="299"/>
      <c r="OTO45" s="299"/>
      <c r="OTP45" s="299"/>
      <c r="OTQ45" s="299"/>
      <c r="OTR45" s="299"/>
      <c r="OTS45" s="299"/>
      <c r="OTT45" s="299"/>
      <c r="OTU45" s="299"/>
      <c r="OTV45" s="299"/>
      <c r="OTW45" s="299"/>
      <c r="OTX45" s="299"/>
      <c r="OTY45" s="299"/>
      <c r="OTZ45" s="299"/>
      <c r="OUA45" s="299"/>
      <c r="OUB45" s="299"/>
      <c r="OUC45" s="299"/>
      <c r="OUD45" s="299"/>
      <c r="OUE45" s="299"/>
      <c r="OUF45" s="299"/>
      <c r="OUG45" s="299"/>
      <c r="OUH45" s="299"/>
      <c r="OUI45" s="299"/>
      <c r="OUJ45" s="299"/>
      <c r="OUK45" s="299"/>
      <c r="OUL45" s="299"/>
      <c r="OUM45" s="299"/>
      <c r="OUN45" s="299"/>
      <c r="OUO45" s="299"/>
      <c r="OUP45" s="299"/>
      <c r="OUQ45" s="299"/>
      <c r="OUR45" s="299"/>
      <c r="OUS45" s="299"/>
      <c r="OUT45" s="299"/>
      <c r="OUU45" s="299"/>
      <c r="OUV45" s="299"/>
      <c r="OUW45" s="299"/>
      <c r="OUX45" s="299"/>
      <c r="OUY45" s="299"/>
      <c r="OUZ45" s="299"/>
      <c r="OVA45" s="299"/>
      <c r="OVB45" s="299"/>
      <c r="OVC45" s="299"/>
      <c r="OVD45" s="299"/>
      <c r="OVE45" s="299"/>
      <c r="OVF45" s="299"/>
      <c r="OVG45" s="299"/>
      <c r="OVH45" s="299"/>
      <c r="OVI45" s="299"/>
      <c r="OVJ45" s="299"/>
      <c r="OVK45" s="299"/>
      <c r="OVL45" s="299"/>
      <c r="OVM45" s="299"/>
      <c r="OVN45" s="299"/>
      <c r="OVO45" s="299"/>
      <c r="OVP45" s="299"/>
      <c r="OVQ45" s="299"/>
      <c r="OVR45" s="299"/>
      <c r="OVS45" s="299"/>
      <c r="OVT45" s="299"/>
      <c r="OVU45" s="299"/>
      <c r="OVV45" s="299"/>
      <c r="OVW45" s="299"/>
      <c r="OVX45" s="299"/>
      <c r="OVY45" s="299"/>
      <c r="OVZ45" s="299"/>
      <c r="OWA45" s="299"/>
      <c r="OWB45" s="299"/>
      <c r="OWC45" s="299"/>
      <c r="OWD45" s="299"/>
      <c r="OWE45" s="299"/>
      <c r="OWF45" s="299"/>
      <c r="OWG45" s="299"/>
      <c r="OWH45" s="299"/>
      <c r="OWI45" s="299"/>
      <c r="OWJ45" s="299"/>
      <c r="OWK45" s="299"/>
      <c r="OWL45" s="299"/>
      <c r="OWM45" s="299"/>
      <c r="OWN45" s="299"/>
      <c r="OWO45" s="299"/>
      <c r="OWP45" s="299"/>
      <c r="OWQ45" s="299"/>
      <c r="OWR45" s="299"/>
      <c r="OWS45" s="299"/>
      <c r="OWT45" s="299"/>
      <c r="OWU45" s="299"/>
      <c r="OWV45" s="299"/>
      <c r="OWW45" s="299"/>
      <c r="OWX45" s="299"/>
      <c r="OWY45" s="299"/>
      <c r="OWZ45" s="299"/>
      <c r="OXA45" s="299"/>
      <c r="OXB45" s="299"/>
      <c r="OXC45" s="299"/>
      <c r="OXD45" s="299"/>
      <c r="OXE45" s="299"/>
      <c r="OXF45" s="299"/>
      <c r="OXG45" s="299"/>
      <c r="OXH45" s="299"/>
      <c r="OXI45" s="299"/>
      <c r="OXJ45" s="299"/>
      <c r="OXK45" s="299"/>
      <c r="OXL45" s="299"/>
      <c r="OXM45" s="299"/>
      <c r="OXN45" s="299"/>
      <c r="OXO45" s="299"/>
      <c r="OXP45" s="299"/>
      <c r="OXQ45" s="299"/>
      <c r="OXR45" s="299"/>
      <c r="OXS45" s="299"/>
      <c r="OXT45" s="299"/>
      <c r="OXU45" s="299"/>
      <c r="OXV45" s="299"/>
      <c r="OXW45" s="299"/>
      <c r="OXX45" s="299"/>
      <c r="OXY45" s="299"/>
      <c r="OXZ45" s="299"/>
      <c r="OYA45" s="299"/>
      <c r="OYB45" s="299"/>
      <c r="OYC45" s="299"/>
      <c r="OYD45" s="299"/>
      <c r="OYE45" s="299"/>
      <c r="OYF45" s="299"/>
      <c r="OYG45" s="299"/>
      <c r="OYH45" s="299"/>
      <c r="OYI45" s="299"/>
      <c r="OYJ45" s="299"/>
      <c r="OYK45" s="299"/>
      <c r="OYL45" s="299"/>
      <c r="OYM45" s="299"/>
      <c r="OYN45" s="299"/>
      <c r="OYO45" s="299"/>
      <c r="OYP45" s="299"/>
      <c r="OYQ45" s="299"/>
      <c r="OYR45" s="299"/>
      <c r="OYS45" s="299"/>
      <c r="OYT45" s="299"/>
      <c r="OYU45" s="299"/>
      <c r="OYV45" s="299"/>
      <c r="OYW45" s="299"/>
      <c r="OYX45" s="299"/>
      <c r="OYY45" s="299"/>
      <c r="OYZ45" s="299"/>
      <c r="OZA45" s="299"/>
      <c r="OZB45" s="299"/>
      <c r="OZC45" s="299"/>
      <c r="OZD45" s="299"/>
      <c r="OZE45" s="299"/>
      <c r="OZF45" s="299"/>
      <c r="OZG45" s="299"/>
      <c r="OZH45" s="299"/>
      <c r="OZI45" s="299"/>
      <c r="OZJ45" s="299"/>
      <c r="OZK45" s="299"/>
      <c r="OZL45" s="299"/>
      <c r="OZM45" s="299"/>
      <c r="OZN45" s="299"/>
      <c r="OZO45" s="299"/>
      <c r="OZP45" s="299"/>
      <c r="OZQ45" s="299"/>
      <c r="OZR45" s="299"/>
      <c r="OZS45" s="299"/>
      <c r="OZT45" s="299"/>
      <c r="OZU45" s="299"/>
      <c r="OZV45" s="299"/>
      <c r="OZW45" s="299"/>
      <c r="OZX45" s="299"/>
      <c r="OZY45" s="299"/>
      <c r="OZZ45" s="299"/>
      <c r="PAA45" s="299"/>
      <c r="PAB45" s="299"/>
      <c r="PAC45" s="299"/>
      <c r="PAD45" s="299"/>
      <c r="PAE45" s="299"/>
      <c r="PAF45" s="299"/>
      <c r="PAG45" s="299"/>
      <c r="PAH45" s="299"/>
      <c r="PAI45" s="299"/>
      <c r="PAJ45" s="299"/>
      <c r="PAK45" s="299"/>
      <c r="PAL45" s="299"/>
      <c r="PAM45" s="299"/>
      <c r="PAN45" s="299"/>
      <c r="PAO45" s="299"/>
      <c r="PAP45" s="299"/>
      <c r="PAQ45" s="299"/>
      <c r="PAR45" s="299"/>
      <c r="PAS45" s="299"/>
      <c r="PAT45" s="299"/>
      <c r="PAU45" s="299"/>
      <c r="PAV45" s="299"/>
      <c r="PAW45" s="299"/>
      <c r="PAX45" s="299"/>
      <c r="PAY45" s="299"/>
      <c r="PAZ45" s="299"/>
      <c r="PBA45" s="299"/>
      <c r="PBB45" s="299"/>
      <c r="PBC45" s="299"/>
      <c r="PBD45" s="299"/>
      <c r="PBE45" s="299"/>
      <c r="PBF45" s="299"/>
      <c r="PBG45" s="299"/>
      <c r="PBH45" s="299"/>
      <c r="PBI45" s="299"/>
      <c r="PBJ45" s="299"/>
      <c r="PBK45" s="299"/>
      <c r="PBL45" s="299"/>
      <c r="PBM45" s="299"/>
      <c r="PBN45" s="299"/>
      <c r="PBO45" s="299"/>
      <c r="PBP45" s="299"/>
      <c r="PBQ45" s="299"/>
      <c r="PBR45" s="299"/>
      <c r="PBS45" s="299"/>
      <c r="PBT45" s="299"/>
      <c r="PBU45" s="299"/>
      <c r="PBV45" s="299"/>
      <c r="PBW45" s="299"/>
      <c r="PBX45" s="299"/>
      <c r="PBY45" s="299"/>
      <c r="PBZ45" s="299"/>
      <c r="PCA45" s="299"/>
      <c r="PCB45" s="299"/>
      <c r="PCC45" s="299"/>
      <c r="PCD45" s="299"/>
      <c r="PCE45" s="299"/>
      <c r="PCF45" s="299"/>
      <c r="PCG45" s="299"/>
      <c r="PCH45" s="299"/>
      <c r="PCI45" s="299"/>
      <c r="PCJ45" s="299"/>
      <c r="PCK45" s="299"/>
      <c r="PCL45" s="299"/>
      <c r="PCM45" s="299"/>
      <c r="PCN45" s="299"/>
      <c r="PCO45" s="299"/>
      <c r="PCP45" s="299"/>
      <c r="PCQ45" s="299"/>
      <c r="PCR45" s="299"/>
      <c r="PCS45" s="299"/>
      <c r="PCT45" s="299"/>
      <c r="PCU45" s="299"/>
      <c r="PCV45" s="299"/>
      <c r="PCW45" s="299"/>
      <c r="PCX45" s="299"/>
      <c r="PCY45" s="299"/>
      <c r="PCZ45" s="299"/>
      <c r="PDA45" s="299"/>
      <c r="PDB45" s="299"/>
      <c r="PDC45" s="299"/>
      <c r="PDD45" s="299"/>
      <c r="PDE45" s="299"/>
      <c r="PDF45" s="299"/>
      <c r="PDG45" s="299"/>
      <c r="PDH45" s="299"/>
      <c r="PDI45" s="299"/>
      <c r="PDJ45" s="299"/>
      <c r="PDK45" s="299"/>
      <c r="PDL45" s="299"/>
      <c r="PDM45" s="299"/>
      <c r="PDN45" s="299"/>
      <c r="PDO45" s="299"/>
      <c r="PDP45" s="299"/>
      <c r="PDQ45" s="299"/>
      <c r="PDR45" s="299"/>
      <c r="PDS45" s="299"/>
      <c r="PDT45" s="299"/>
      <c r="PDU45" s="299"/>
      <c r="PDV45" s="299"/>
      <c r="PDW45" s="299"/>
      <c r="PDX45" s="299"/>
      <c r="PDY45" s="299"/>
      <c r="PDZ45" s="299"/>
      <c r="PEA45" s="299"/>
      <c r="PEB45" s="299"/>
      <c r="PEC45" s="299"/>
      <c r="PED45" s="299"/>
      <c r="PEE45" s="299"/>
      <c r="PEF45" s="299"/>
      <c r="PEG45" s="299"/>
      <c r="PEH45" s="299"/>
      <c r="PEI45" s="299"/>
      <c r="PEJ45" s="299"/>
      <c r="PEK45" s="299"/>
      <c r="PEL45" s="299"/>
      <c r="PEM45" s="299"/>
      <c r="PEN45" s="299"/>
      <c r="PEO45" s="299"/>
      <c r="PEP45" s="299"/>
      <c r="PEQ45" s="299"/>
      <c r="PER45" s="299"/>
      <c r="PES45" s="299"/>
      <c r="PET45" s="299"/>
      <c r="PEU45" s="299"/>
      <c r="PEV45" s="299"/>
      <c r="PEW45" s="299"/>
      <c r="PEX45" s="299"/>
      <c r="PEY45" s="299"/>
      <c r="PEZ45" s="299"/>
      <c r="PFA45" s="299"/>
      <c r="PFB45" s="299"/>
      <c r="PFC45" s="299"/>
      <c r="PFD45" s="299"/>
      <c r="PFE45" s="299"/>
      <c r="PFF45" s="299"/>
      <c r="PFG45" s="299"/>
      <c r="PFH45" s="299"/>
      <c r="PFI45" s="299"/>
      <c r="PFJ45" s="299"/>
      <c r="PFK45" s="299"/>
      <c r="PFL45" s="299"/>
      <c r="PFM45" s="299"/>
      <c r="PFN45" s="299"/>
      <c r="PFO45" s="299"/>
      <c r="PFP45" s="299"/>
      <c r="PFQ45" s="299"/>
      <c r="PFR45" s="299"/>
      <c r="PFS45" s="299"/>
      <c r="PFT45" s="299"/>
      <c r="PFU45" s="299"/>
      <c r="PFV45" s="299"/>
      <c r="PFW45" s="299"/>
      <c r="PFX45" s="299"/>
      <c r="PFY45" s="299"/>
      <c r="PFZ45" s="299"/>
      <c r="PGA45" s="299"/>
      <c r="PGB45" s="299"/>
      <c r="PGC45" s="299"/>
      <c r="PGD45" s="299"/>
      <c r="PGE45" s="299"/>
      <c r="PGF45" s="299"/>
      <c r="PGG45" s="299"/>
      <c r="PGH45" s="299"/>
      <c r="PGI45" s="299"/>
      <c r="PGJ45" s="299"/>
      <c r="PGK45" s="299"/>
      <c r="PGL45" s="299"/>
      <c r="PGM45" s="299"/>
      <c r="PGN45" s="299"/>
      <c r="PGO45" s="299"/>
      <c r="PGP45" s="299"/>
      <c r="PGQ45" s="299"/>
      <c r="PGR45" s="299"/>
      <c r="PGS45" s="299"/>
      <c r="PGT45" s="299"/>
      <c r="PGU45" s="299"/>
      <c r="PGV45" s="299"/>
      <c r="PGW45" s="299"/>
      <c r="PGX45" s="299"/>
      <c r="PGY45" s="299"/>
      <c r="PGZ45" s="299"/>
      <c r="PHA45" s="299"/>
      <c r="PHB45" s="299"/>
      <c r="PHC45" s="299"/>
      <c r="PHD45" s="299"/>
      <c r="PHE45" s="299"/>
      <c r="PHF45" s="299"/>
      <c r="PHG45" s="299"/>
      <c r="PHH45" s="299"/>
      <c r="PHI45" s="299"/>
      <c r="PHJ45" s="299"/>
      <c r="PHK45" s="299"/>
      <c r="PHL45" s="299"/>
      <c r="PHM45" s="299"/>
      <c r="PHN45" s="299"/>
      <c r="PHO45" s="299"/>
      <c r="PHP45" s="299"/>
      <c r="PHQ45" s="299"/>
      <c r="PHR45" s="299"/>
      <c r="PHS45" s="299"/>
      <c r="PHT45" s="299"/>
      <c r="PHU45" s="299"/>
      <c r="PHV45" s="299"/>
      <c r="PHW45" s="299"/>
      <c r="PHX45" s="299"/>
      <c r="PHY45" s="299"/>
      <c r="PHZ45" s="299"/>
      <c r="PIA45" s="299"/>
      <c r="PIB45" s="299"/>
      <c r="PIC45" s="299"/>
      <c r="PID45" s="299"/>
      <c r="PIE45" s="299"/>
      <c r="PIF45" s="299"/>
      <c r="PIG45" s="299"/>
      <c r="PIH45" s="299"/>
      <c r="PII45" s="299"/>
      <c r="PIJ45" s="299"/>
      <c r="PIK45" s="299"/>
      <c r="PIL45" s="299"/>
      <c r="PIM45" s="299"/>
      <c r="PIN45" s="299"/>
      <c r="PIO45" s="299"/>
      <c r="PIP45" s="299"/>
      <c r="PIQ45" s="299"/>
      <c r="PIR45" s="299"/>
      <c r="PIS45" s="299"/>
      <c r="PIT45" s="299"/>
      <c r="PIU45" s="299"/>
      <c r="PIV45" s="299"/>
      <c r="PIW45" s="299"/>
      <c r="PIX45" s="299"/>
      <c r="PIY45" s="299"/>
      <c r="PIZ45" s="299"/>
      <c r="PJA45" s="299"/>
      <c r="PJB45" s="299"/>
      <c r="PJC45" s="299"/>
      <c r="PJD45" s="299"/>
      <c r="PJE45" s="299"/>
      <c r="PJF45" s="299"/>
      <c r="PJG45" s="299"/>
      <c r="PJH45" s="299"/>
      <c r="PJI45" s="299"/>
      <c r="PJJ45" s="299"/>
      <c r="PJK45" s="299"/>
      <c r="PJL45" s="299"/>
      <c r="PJM45" s="299"/>
      <c r="PJN45" s="299"/>
      <c r="PJO45" s="299"/>
      <c r="PJP45" s="299"/>
      <c r="PJQ45" s="299"/>
      <c r="PJR45" s="299"/>
      <c r="PJS45" s="299"/>
      <c r="PJT45" s="299"/>
      <c r="PJU45" s="299"/>
      <c r="PJV45" s="299"/>
      <c r="PJW45" s="299"/>
      <c r="PJX45" s="299"/>
      <c r="PJY45" s="299"/>
      <c r="PJZ45" s="299"/>
      <c r="PKA45" s="299"/>
      <c r="PKB45" s="299"/>
      <c r="PKC45" s="299"/>
      <c r="PKD45" s="299"/>
      <c r="PKE45" s="299"/>
      <c r="PKF45" s="299"/>
      <c r="PKG45" s="299"/>
      <c r="PKH45" s="299"/>
      <c r="PKI45" s="299"/>
      <c r="PKJ45" s="299"/>
      <c r="PKK45" s="299"/>
      <c r="PKL45" s="299"/>
      <c r="PKM45" s="299"/>
      <c r="PKN45" s="299"/>
      <c r="PKO45" s="299"/>
      <c r="PKP45" s="299"/>
      <c r="PKQ45" s="299"/>
      <c r="PKR45" s="299"/>
      <c r="PKS45" s="299"/>
      <c r="PKT45" s="299"/>
      <c r="PKU45" s="299"/>
      <c r="PKV45" s="299"/>
      <c r="PKW45" s="299"/>
      <c r="PKX45" s="299"/>
      <c r="PKY45" s="299"/>
      <c r="PKZ45" s="299"/>
      <c r="PLA45" s="299"/>
      <c r="PLB45" s="299"/>
      <c r="PLC45" s="299"/>
      <c r="PLD45" s="299"/>
      <c r="PLE45" s="299"/>
      <c r="PLF45" s="299"/>
      <c r="PLG45" s="299"/>
      <c r="PLH45" s="299"/>
      <c r="PLI45" s="299"/>
      <c r="PLJ45" s="299"/>
      <c r="PLK45" s="299"/>
      <c r="PLL45" s="299"/>
      <c r="PLM45" s="299"/>
      <c r="PLN45" s="299"/>
      <c r="PLO45" s="299"/>
      <c r="PLP45" s="299"/>
      <c r="PLQ45" s="299"/>
      <c r="PLR45" s="299"/>
      <c r="PLS45" s="299"/>
      <c r="PLT45" s="299"/>
      <c r="PLU45" s="299"/>
      <c r="PLV45" s="299"/>
      <c r="PLW45" s="299"/>
      <c r="PLX45" s="299"/>
      <c r="PLY45" s="299"/>
      <c r="PLZ45" s="299"/>
      <c r="PMA45" s="299"/>
      <c r="PMB45" s="299"/>
      <c r="PMC45" s="299"/>
      <c r="PMD45" s="299"/>
      <c r="PME45" s="299"/>
      <c r="PMF45" s="299"/>
      <c r="PMG45" s="299"/>
      <c r="PMH45" s="299"/>
      <c r="PMI45" s="299"/>
      <c r="PMJ45" s="299"/>
      <c r="PMK45" s="299"/>
      <c r="PML45" s="299"/>
      <c r="PMM45" s="299"/>
      <c r="PMN45" s="299"/>
      <c r="PMO45" s="299"/>
      <c r="PMP45" s="299"/>
      <c r="PMQ45" s="299"/>
      <c r="PMR45" s="299"/>
      <c r="PMS45" s="299"/>
      <c r="PMT45" s="299"/>
      <c r="PMU45" s="299"/>
      <c r="PMV45" s="299"/>
      <c r="PMW45" s="299"/>
      <c r="PMX45" s="299"/>
      <c r="PMY45" s="299"/>
      <c r="PMZ45" s="299"/>
      <c r="PNA45" s="299"/>
      <c r="PNB45" s="299"/>
      <c r="PNC45" s="299"/>
      <c r="PND45" s="299"/>
      <c r="PNE45" s="299"/>
      <c r="PNF45" s="299"/>
      <c r="PNG45" s="299"/>
      <c r="PNH45" s="299"/>
      <c r="PNI45" s="299"/>
      <c r="PNJ45" s="299"/>
      <c r="PNK45" s="299"/>
      <c r="PNL45" s="299"/>
      <c r="PNM45" s="299"/>
      <c r="PNN45" s="299"/>
      <c r="PNO45" s="299"/>
      <c r="PNP45" s="299"/>
      <c r="PNQ45" s="299"/>
      <c r="PNR45" s="299"/>
      <c r="PNS45" s="299"/>
      <c r="PNT45" s="299"/>
      <c r="PNU45" s="299"/>
      <c r="PNV45" s="299"/>
      <c r="PNW45" s="299"/>
      <c r="PNX45" s="299"/>
      <c r="PNY45" s="299"/>
      <c r="PNZ45" s="299"/>
      <c r="POA45" s="299"/>
      <c r="POB45" s="299"/>
      <c r="POC45" s="299"/>
      <c r="POD45" s="299"/>
      <c r="POE45" s="299"/>
      <c r="POF45" s="299"/>
      <c r="POG45" s="299"/>
      <c r="POH45" s="299"/>
      <c r="POI45" s="299"/>
      <c r="POJ45" s="299"/>
      <c r="POK45" s="299"/>
      <c r="POL45" s="299"/>
      <c r="POM45" s="299"/>
      <c r="PON45" s="299"/>
      <c r="POO45" s="299"/>
      <c r="POP45" s="299"/>
      <c r="POQ45" s="299"/>
      <c r="POR45" s="299"/>
      <c r="POS45" s="299"/>
      <c r="POT45" s="299"/>
      <c r="POU45" s="299"/>
      <c r="POV45" s="299"/>
      <c r="POW45" s="299"/>
      <c r="POX45" s="299"/>
      <c r="POY45" s="299"/>
      <c r="POZ45" s="299"/>
      <c r="PPA45" s="299"/>
      <c r="PPB45" s="299"/>
      <c r="PPC45" s="299"/>
      <c r="PPD45" s="299"/>
      <c r="PPE45" s="299"/>
      <c r="PPF45" s="299"/>
      <c r="PPG45" s="299"/>
      <c r="PPH45" s="299"/>
      <c r="PPI45" s="299"/>
      <c r="PPJ45" s="299"/>
      <c r="PPK45" s="299"/>
      <c r="PPL45" s="299"/>
      <c r="PPM45" s="299"/>
      <c r="PPN45" s="299"/>
      <c r="PPO45" s="299"/>
      <c r="PPP45" s="299"/>
      <c r="PPQ45" s="299"/>
      <c r="PPR45" s="299"/>
      <c r="PPS45" s="299"/>
      <c r="PPT45" s="299"/>
      <c r="PPU45" s="299"/>
      <c r="PPV45" s="299"/>
      <c r="PPW45" s="299"/>
      <c r="PPX45" s="299"/>
      <c r="PPY45" s="299"/>
      <c r="PPZ45" s="299"/>
      <c r="PQA45" s="299"/>
      <c r="PQB45" s="299"/>
      <c r="PQC45" s="299"/>
      <c r="PQD45" s="299"/>
      <c r="PQE45" s="299"/>
      <c r="PQF45" s="299"/>
      <c r="PQG45" s="299"/>
      <c r="PQH45" s="299"/>
      <c r="PQI45" s="299"/>
      <c r="PQJ45" s="299"/>
      <c r="PQK45" s="299"/>
      <c r="PQL45" s="299"/>
      <c r="PQM45" s="299"/>
      <c r="PQN45" s="299"/>
      <c r="PQO45" s="299"/>
      <c r="PQP45" s="299"/>
      <c r="PQQ45" s="299"/>
      <c r="PQR45" s="299"/>
      <c r="PQS45" s="299"/>
      <c r="PQT45" s="299"/>
      <c r="PQU45" s="299"/>
      <c r="PQV45" s="299"/>
      <c r="PQW45" s="299"/>
      <c r="PQX45" s="299"/>
      <c r="PQY45" s="299"/>
      <c r="PQZ45" s="299"/>
      <c r="PRA45" s="299"/>
      <c r="PRB45" s="299"/>
      <c r="PRC45" s="299"/>
      <c r="PRD45" s="299"/>
      <c r="PRE45" s="299"/>
      <c r="PRF45" s="299"/>
      <c r="PRG45" s="299"/>
      <c r="PRH45" s="299"/>
      <c r="PRI45" s="299"/>
      <c r="PRJ45" s="299"/>
      <c r="PRK45" s="299"/>
      <c r="PRL45" s="299"/>
      <c r="PRM45" s="299"/>
      <c r="PRN45" s="299"/>
      <c r="PRO45" s="299"/>
      <c r="PRP45" s="299"/>
      <c r="PRQ45" s="299"/>
      <c r="PRR45" s="299"/>
      <c r="PRS45" s="299"/>
      <c r="PRT45" s="299"/>
      <c r="PRU45" s="299"/>
      <c r="PRV45" s="299"/>
      <c r="PRW45" s="299"/>
      <c r="PRX45" s="299"/>
      <c r="PRY45" s="299"/>
      <c r="PRZ45" s="299"/>
      <c r="PSA45" s="299"/>
      <c r="PSB45" s="299"/>
      <c r="PSC45" s="299"/>
      <c r="PSD45" s="299"/>
      <c r="PSE45" s="299"/>
      <c r="PSF45" s="299"/>
      <c r="PSG45" s="299"/>
      <c r="PSH45" s="299"/>
      <c r="PSI45" s="299"/>
      <c r="PSJ45" s="299"/>
      <c r="PSK45" s="299"/>
      <c r="PSL45" s="299"/>
      <c r="PSM45" s="299"/>
      <c r="PSN45" s="299"/>
      <c r="PSO45" s="299"/>
      <c r="PSP45" s="299"/>
      <c r="PSQ45" s="299"/>
      <c r="PSR45" s="299"/>
      <c r="PSS45" s="299"/>
      <c r="PST45" s="299"/>
      <c r="PSU45" s="299"/>
      <c r="PSV45" s="299"/>
      <c r="PSW45" s="299"/>
      <c r="PSX45" s="299"/>
      <c r="PSY45" s="299"/>
      <c r="PSZ45" s="299"/>
      <c r="PTA45" s="299"/>
      <c r="PTB45" s="299"/>
      <c r="PTC45" s="299"/>
      <c r="PTD45" s="299"/>
      <c r="PTE45" s="299"/>
      <c r="PTF45" s="299"/>
      <c r="PTG45" s="299"/>
      <c r="PTH45" s="299"/>
      <c r="PTI45" s="299"/>
      <c r="PTJ45" s="299"/>
      <c r="PTK45" s="299"/>
      <c r="PTL45" s="299"/>
      <c r="PTM45" s="299"/>
      <c r="PTN45" s="299"/>
      <c r="PTO45" s="299"/>
      <c r="PTP45" s="299"/>
      <c r="PTQ45" s="299"/>
      <c r="PTR45" s="299"/>
      <c r="PTS45" s="299"/>
      <c r="PTT45" s="299"/>
      <c r="PTU45" s="299"/>
      <c r="PTV45" s="299"/>
      <c r="PTW45" s="299"/>
      <c r="PTX45" s="299"/>
      <c r="PTY45" s="299"/>
      <c r="PTZ45" s="299"/>
      <c r="PUA45" s="299"/>
      <c r="PUB45" s="299"/>
      <c r="PUC45" s="299"/>
      <c r="PUD45" s="299"/>
      <c r="PUE45" s="299"/>
      <c r="PUF45" s="299"/>
      <c r="PUG45" s="299"/>
      <c r="PUH45" s="299"/>
      <c r="PUI45" s="299"/>
      <c r="PUJ45" s="299"/>
      <c r="PUK45" s="299"/>
      <c r="PUL45" s="299"/>
      <c r="PUM45" s="299"/>
      <c r="PUN45" s="299"/>
      <c r="PUO45" s="299"/>
      <c r="PUP45" s="299"/>
      <c r="PUQ45" s="299"/>
      <c r="PUR45" s="299"/>
      <c r="PUS45" s="299"/>
      <c r="PUT45" s="299"/>
      <c r="PUU45" s="299"/>
      <c r="PUV45" s="299"/>
      <c r="PUW45" s="299"/>
      <c r="PUX45" s="299"/>
      <c r="PUY45" s="299"/>
      <c r="PUZ45" s="299"/>
      <c r="PVA45" s="299"/>
      <c r="PVB45" s="299"/>
      <c r="PVC45" s="299"/>
      <c r="PVD45" s="299"/>
      <c r="PVE45" s="299"/>
      <c r="PVF45" s="299"/>
      <c r="PVG45" s="299"/>
      <c r="PVH45" s="299"/>
      <c r="PVI45" s="299"/>
      <c r="PVJ45" s="299"/>
      <c r="PVK45" s="299"/>
      <c r="PVL45" s="299"/>
      <c r="PVM45" s="299"/>
      <c r="PVN45" s="299"/>
      <c r="PVO45" s="299"/>
      <c r="PVP45" s="299"/>
      <c r="PVQ45" s="299"/>
      <c r="PVR45" s="299"/>
      <c r="PVS45" s="299"/>
      <c r="PVT45" s="299"/>
      <c r="PVU45" s="299"/>
      <c r="PVV45" s="299"/>
      <c r="PVW45" s="299"/>
      <c r="PVX45" s="299"/>
      <c r="PVY45" s="299"/>
      <c r="PVZ45" s="299"/>
      <c r="PWA45" s="299"/>
      <c r="PWB45" s="299"/>
      <c r="PWC45" s="299"/>
      <c r="PWD45" s="299"/>
      <c r="PWE45" s="299"/>
      <c r="PWF45" s="299"/>
      <c r="PWG45" s="299"/>
      <c r="PWH45" s="299"/>
      <c r="PWI45" s="299"/>
      <c r="PWJ45" s="299"/>
      <c r="PWK45" s="299"/>
      <c r="PWL45" s="299"/>
      <c r="PWM45" s="299"/>
      <c r="PWN45" s="299"/>
      <c r="PWO45" s="299"/>
      <c r="PWP45" s="299"/>
      <c r="PWQ45" s="299"/>
      <c r="PWR45" s="299"/>
      <c r="PWS45" s="299"/>
      <c r="PWT45" s="299"/>
      <c r="PWU45" s="299"/>
      <c r="PWV45" s="299"/>
      <c r="PWW45" s="299"/>
      <c r="PWX45" s="299"/>
      <c r="PWY45" s="299"/>
      <c r="PWZ45" s="299"/>
      <c r="PXA45" s="299"/>
      <c r="PXB45" s="299"/>
      <c r="PXC45" s="299"/>
      <c r="PXD45" s="299"/>
      <c r="PXE45" s="299"/>
      <c r="PXF45" s="299"/>
      <c r="PXG45" s="299"/>
      <c r="PXH45" s="299"/>
      <c r="PXI45" s="299"/>
      <c r="PXJ45" s="299"/>
      <c r="PXK45" s="299"/>
      <c r="PXL45" s="299"/>
      <c r="PXM45" s="299"/>
      <c r="PXN45" s="299"/>
      <c r="PXO45" s="299"/>
      <c r="PXP45" s="299"/>
      <c r="PXQ45" s="299"/>
      <c r="PXR45" s="299"/>
      <c r="PXS45" s="299"/>
      <c r="PXT45" s="299"/>
      <c r="PXU45" s="299"/>
      <c r="PXV45" s="299"/>
      <c r="PXW45" s="299"/>
      <c r="PXX45" s="299"/>
      <c r="PXY45" s="299"/>
      <c r="PXZ45" s="299"/>
      <c r="PYA45" s="299"/>
      <c r="PYB45" s="299"/>
      <c r="PYC45" s="299"/>
      <c r="PYD45" s="299"/>
      <c r="PYE45" s="299"/>
      <c r="PYF45" s="299"/>
      <c r="PYG45" s="299"/>
      <c r="PYH45" s="299"/>
      <c r="PYI45" s="299"/>
      <c r="PYJ45" s="299"/>
      <c r="PYK45" s="299"/>
      <c r="PYL45" s="299"/>
      <c r="PYM45" s="299"/>
      <c r="PYN45" s="299"/>
      <c r="PYO45" s="299"/>
      <c r="PYP45" s="299"/>
      <c r="PYQ45" s="299"/>
      <c r="PYR45" s="299"/>
      <c r="PYS45" s="299"/>
      <c r="PYT45" s="299"/>
      <c r="PYU45" s="299"/>
      <c r="PYV45" s="299"/>
      <c r="PYW45" s="299"/>
      <c r="PYX45" s="299"/>
      <c r="PYY45" s="299"/>
      <c r="PYZ45" s="299"/>
      <c r="PZA45" s="299"/>
      <c r="PZB45" s="299"/>
      <c r="PZC45" s="299"/>
      <c r="PZD45" s="299"/>
      <c r="PZE45" s="299"/>
      <c r="PZF45" s="299"/>
      <c r="PZG45" s="299"/>
      <c r="PZH45" s="299"/>
      <c r="PZI45" s="299"/>
      <c r="PZJ45" s="299"/>
      <c r="PZK45" s="299"/>
      <c r="PZL45" s="299"/>
      <c r="PZM45" s="299"/>
      <c r="PZN45" s="299"/>
      <c r="PZO45" s="299"/>
      <c r="PZP45" s="299"/>
      <c r="PZQ45" s="299"/>
      <c r="PZR45" s="299"/>
      <c r="PZS45" s="299"/>
      <c r="PZT45" s="299"/>
      <c r="PZU45" s="299"/>
      <c r="PZV45" s="299"/>
      <c r="PZW45" s="299"/>
      <c r="PZX45" s="299"/>
      <c r="PZY45" s="299"/>
      <c r="PZZ45" s="299"/>
      <c r="QAA45" s="299"/>
      <c r="QAB45" s="299"/>
      <c r="QAC45" s="299"/>
      <c r="QAD45" s="299"/>
      <c r="QAE45" s="299"/>
      <c r="QAF45" s="299"/>
      <c r="QAG45" s="299"/>
      <c r="QAH45" s="299"/>
      <c r="QAI45" s="299"/>
      <c r="QAJ45" s="299"/>
      <c r="QAK45" s="299"/>
      <c r="QAL45" s="299"/>
      <c r="QAM45" s="299"/>
      <c r="QAN45" s="299"/>
      <c r="QAO45" s="299"/>
      <c r="QAP45" s="299"/>
      <c r="QAQ45" s="299"/>
      <c r="QAR45" s="299"/>
      <c r="QAS45" s="299"/>
      <c r="QAT45" s="299"/>
      <c r="QAU45" s="299"/>
      <c r="QAV45" s="299"/>
      <c r="QAW45" s="299"/>
      <c r="QAX45" s="299"/>
      <c r="QAY45" s="299"/>
      <c r="QAZ45" s="299"/>
      <c r="QBA45" s="299"/>
      <c r="QBB45" s="299"/>
      <c r="QBC45" s="299"/>
      <c r="QBD45" s="299"/>
      <c r="QBE45" s="299"/>
      <c r="QBF45" s="299"/>
      <c r="QBG45" s="299"/>
      <c r="QBH45" s="299"/>
      <c r="QBI45" s="299"/>
      <c r="QBJ45" s="299"/>
      <c r="QBK45" s="299"/>
      <c r="QBL45" s="299"/>
      <c r="QBM45" s="299"/>
      <c r="QBN45" s="299"/>
      <c r="QBO45" s="299"/>
      <c r="QBP45" s="299"/>
      <c r="QBQ45" s="299"/>
      <c r="QBR45" s="299"/>
      <c r="QBS45" s="299"/>
      <c r="QBT45" s="299"/>
      <c r="QBU45" s="299"/>
      <c r="QBV45" s="299"/>
      <c r="QBW45" s="299"/>
      <c r="QBX45" s="299"/>
      <c r="QBY45" s="299"/>
      <c r="QBZ45" s="299"/>
      <c r="QCA45" s="299"/>
      <c r="QCB45" s="299"/>
      <c r="QCC45" s="299"/>
      <c r="QCD45" s="299"/>
      <c r="QCE45" s="299"/>
      <c r="QCF45" s="299"/>
      <c r="QCG45" s="299"/>
      <c r="QCH45" s="299"/>
      <c r="QCI45" s="299"/>
      <c r="QCJ45" s="299"/>
      <c r="QCK45" s="299"/>
      <c r="QCL45" s="299"/>
      <c r="QCM45" s="299"/>
      <c r="QCN45" s="299"/>
      <c r="QCO45" s="299"/>
      <c r="QCP45" s="299"/>
      <c r="QCQ45" s="299"/>
      <c r="QCR45" s="299"/>
      <c r="QCS45" s="299"/>
      <c r="QCT45" s="299"/>
      <c r="QCU45" s="299"/>
      <c r="QCV45" s="299"/>
      <c r="QCW45" s="299"/>
      <c r="QCX45" s="299"/>
      <c r="QCY45" s="299"/>
      <c r="QCZ45" s="299"/>
      <c r="QDA45" s="299"/>
      <c r="QDB45" s="299"/>
      <c r="QDC45" s="299"/>
      <c r="QDD45" s="299"/>
      <c r="QDE45" s="299"/>
      <c r="QDF45" s="299"/>
      <c r="QDG45" s="299"/>
      <c r="QDH45" s="299"/>
      <c r="QDI45" s="299"/>
      <c r="QDJ45" s="299"/>
      <c r="QDK45" s="299"/>
      <c r="QDL45" s="299"/>
      <c r="QDM45" s="299"/>
      <c r="QDN45" s="299"/>
      <c r="QDO45" s="299"/>
      <c r="QDP45" s="299"/>
      <c r="QDQ45" s="299"/>
      <c r="QDR45" s="299"/>
      <c r="QDS45" s="299"/>
      <c r="QDT45" s="299"/>
      <c r="QDU45" s="299"/>
      <c r="QDV45" s="299"/>
      <c r="QDW45" s="299"/>
      <c r="QDX45" s="299"/>
      <c r="QDY45" s="299"/>
      <c r="QDZ45" s="299"/>
      <c r="QEA45" s="299"/>
      <c r="QEB45" s="299"/>
      <c r="QEC45" s="299"/>
      <c r="QED45" s="299"/>
      <c r="QEE45" s="299"/>
      <c r="QEF45" s="299"/>
      <c r="QEG45" s="299"/>
      <c r="QEH45" s="299"/>
      <c r="QEI45" s="299"/>
      <c r="QEJ45" s="299"/>
      <c r="QEK45" s="299"/>
      <c r="QEL45" s="299"/>
      <c r="QEM45" s="299"/>
      <c r="QEN45" s="299"/>
      <c r="QEO45" s="299"/>
      <c r="QEP45" s="299"/>
      <c r="QEQ45" s="299"/>
      <c r="QER45" s="299"/>
      <c r="QES45" s="299"/>
      <c r="QET45" s="299"/>
      <c r="QEU45" s="299"/>
      <c r="QEV45" s="299"/>
      <c r="QEW45" s="299"/>
      <c r="QEX45" s="299"/>
      <c r="QEY45" s="299"/>
      <c r="QEZ45" s="299"/>
      <c r="QFA45" s="299"/>
      <c r="QFB45" s="299"/>
      <c r="QFC45" s="299"/>
      <c r="QFD45" s="299"/>
      <c r="QFE45" s="299"/>
      <c r="QFF45" s="299"/>
      <c r="QFG45" s="299"/>
      <c r="QFH45" s="299"/>
      <c r="QFI45" s="299"/>
      <c r="QFJ45" s="299"/>
      <c r="QFK45" s="299"/>
      <c r="QFL45" s="299"/>
      <c r="QFM45" s="299"/>
      <c r="QFN45" s="299"/>
      <c r="QFO45" s="299"/>
      <c r="QFP45" s="299"/>
      <c r="QFQ45" s="299"/>
      <c r="QFR45" s="299"/>
      <c r="QFS45" s="299"/>
      <c r="QFT45" s="299"/>
      <c r="QFU45" s="299"/>
      <c r="QFV45" s="299"/>
      <c r="QFW45" s="299"/>
      <c r="QFX45" s="299"/>
      <c r="QFY45" s="299"/>
      <c r="QFZ45" s="299"/>
      <c r="QGA45" s="299"/>
      <c r="QGB45" s="299"/>
      <c r="QGC45" s="299"/>
      <c r="QGD45" s="299"/>
      <c r="QGE45" s="299"/>
      <c r="QGF45" s="299"/>
      <c r="QGG45" s="299"/>
      <c r="QGH45" s="299"/>
      <c r="QGI45" s="299"/>
      <c r="QGJ45" s="299"/>
      <c r="QGK45" s="299"/>
      <c r="QGL45" s="299"/>
      <c r="QGM45" s="299"/>
      <c r="QGN45" s="299"/>
      <c r="QGO45" s="299"/>
      <c r="QGP45" s="299"/>
      <c r="QGQ45" s="299"/>
      <c r="QGR45" s="299"/>
      <c r="QGS45" s="299"/>
      <c r="QGT45" s="299"/>
      <c r="QGU45" s="299"/>
      <c r="QGV45" s="299"/>
      <c r="QGW45" s="299"/>
      <c r="QGX45" s="299"/>
      <c r="QGY45" s="299"/>
      <c r="QGZ45" s="299"/>
      <c r="QHA45" s="299"/>
      <c r="QHB45" s="299"/>
      <c r="QHC45" s="299"/>
      <c r="QHD45" s="299"/>
      <c r="QHE45" s="299"/>
      <c r="QHF45" s="299"/>
      <c r="QHG45" s="299"/>
      <c r="QHH45" s="299"/>
      <c r="QHI45" s="299"/>
      <c r="QHJ45" s="299"/>
      <c r="QHK45" s="299"/>
      <c r="QHL45" s="299"/>
      <c r="QHM45" s="299"/>
      <c r="QHN45" s="299"/>
      <c r="QHO45" s="299"/>
      <c r="QHP45" s="299"/>
      <c r="QHQ45" s="299"/>
      <c r="QHR45" s="299"/>
      <c r="QHS45" s="299"/>
      <c r="QHT45" s="299"/>
      <c r="QHU45" s="299"/>
      <c r="QHV45" s="299"/>
      <c r="QHW45" s="299"/>
      <c r="QHX45" s="299"/>
      <c r="QHY45" s="299"/>
      <c r="QHZ45" s="299"/>
      <c r="QIA45" s="299"/>
      <c r="QIB45" s="299"/>
      <c r="QIC45" s="299"/>
      <c r="QID45" s="299"/>
      <c r="QIE45" s="299"/>
      <c r="QIF45" s="299"/>
      <c r="QIG45" s="299"/>
      <c r="QIH45" s="299"/>
      <c r="QII45" s="299"/>
      <c r="QIJ45" s="299"/>
      <c r="QIK45" s="299"/>
      <c r="QIL45" s="299"/>
      <c r="QIM45" s="299"/>
      <c r="QIN45" s="299"/>
      <c r="QIO45" s="299"/>
      <c r="QIP45" s="299"/>
      <c r="QIQ45" s="299"/>
      <c r="QIR45" s="299"/>
      <c r="QIS45" s="299"/>
      <c r="QIT45" s="299"/>
      <c r="QIU45" s="299"/>
      <c r="QIV45" s="299"/>
      <c r="QIW45" s="299"/>
      <c r="QIX45" s="299"/>
      <c r="QIY45" s="299"/>
      <c r="QIZ45" s="299"/>
      <c r="QJA45" s="299"/>
      <c r="QJB45" s="299"/>
      <c r="QJC45" s="299"/>
      <c r="QJD45" s="299"/>
      <c r="QJE45" s="299"/>
      <c r="QJF45" s="299"/>
      <c r="QJG45" s="299"/>
      <c r="QJH45" s="299"/>
      <c r="QJI45" s="299"/>
      <c r="QJJ45" s="299"/>
      <c r="QJK45" s="299"/>
      <c r="QJL45" s="299"/>
      <c r="QJM45" s="299"/>
      <c r="QJN45" s="299"/>
      <c r="QJO45" s="299"/>
      <c r="QJP45" s="299"/>
      <c r="QJQ45" s="299"/>
      <c r="QJR45" s="299"/>
      <c r="QJS45" s="299"/>
      <c r="QJT45" s="299"/>
      <c r="QJU45" s="299"/>
      <c r="QJV45" s="299"/>
      <c r="QJW45" s="299"/>
      <c r="QJX45" s="299"/>
      <c r="QJY45" s="299"/>
      <c r="QJZ45" s="299"/>
      <c r="QKA45" s="299"/>
      <c r="QKB45" s="299"/>
      <c r="QKC45" s="299"/>
      <c r="QKD45" s="299"/>
      <c r="QKE45" s="299"/>
      <c r="QKF45" s="299"/>
      <c r="QKG45" s="299"/>
      <c r="QKH45" s="299"/>
      <c r="QKI45" s="299"/>
      <c r="QKJ45" s="299"/>
      <c r="QKK45" s="299"/>
      <c r="QKL45" s="299"/>
      <c r="QKM45" s="299"/>
      <c r="QKN45" s="299"/>
      <c r="QKO45" s="299"/>
      <c r="QKP45" s="299"/>
      <c r="QKQ45" s="299"/>
      <c r="QKR45" s="299"/>
      <c r="QKS45" s="299"/>
      <c r="QKT45" s="299"/>
      <c r="QKU45" s="299"/>
      <c r="QKV45" s="299"/>
      <c r="QKW45" s="299"/>
      <c r="QKX45" s="299"/>
      <c r="QKY45" s="299"/>
      <c r="QKZ45" s="299"/>
      <c r="QLA45" s="299"/>
      <c r="QLB45" s="299"/>
      <c r="QLC45" s="299"/>
      <c r="QLD45" s="299"/>
      <c r="QLE45" s="299"/>
      <c r="QLF45" s="299"/>
      <c r="QLG45" s="299"/>
      <c r="QLH45" s="299"/>
      <c r="QLI45" s="299"/>
      <c r="QLJ45" s="299"/>
      <c r="QLK45" s="299"/>
      <c r="QLL45" s="299"/>
      <c r="QLM45" s="299"/>
      <c r="QLN45" s="299"/>
      <c r="QLO45" s="299"/>
      <c r="QLP45" s="299"/>
      <c r="QLQ45" s="299"/>
      <c r="QLR45" s="299"/>
      <c r="QLS45" s="299"/>
      <c r="QLT45" s="299"/>
      <c r="QLU45" s="299"/>
      <c r="QLV45" s="299"/>
      <c r="QLW45" s="299"/>
      <c r="QLX45" s="299"/>
      <c r="QLY45" s="299"/>
      <c r="QLZ45" s="299"/>
      <c r="QMA45" s="299"/>
      <c r="QMB45" s="299"/>
      <c r="QMC45" s="299"/>
      <c r="QMD45" s="299"/>
      <c r="QME45" s="299"/>
      <c r="QMF45" s="299"/>
      <c r="QMG45" s="299"/>
      <c r="QMH45" s="299"/>
      <c r="QMI45" s="299"/>
      <c r="QMJ45" s="299"/>
      <c r="QMK45" s="299"/>
      <c r="QML45" s="299"/>
      <c r="QMM45" s="299"/>
      <c r="QMN45" s="299"/>
      <c r="QMO45" s="299"/>
      <c r="QMP45" s="299"/>
      <c r="QMQ45" s="299"/>
      <c r="QMR45" s="299"/>
      <c r="QMS45" s="299"/>
      <c r="QMT45" s="299"/>
      <c r="QMU45" s="299"/>
      <c r="QMV45" s="299"/>
      <c r="QMW45" s="299"/>
      <c r="QMX45" s="299"/>
      <c r="QMY45" s="299"/>
      <c r="QMZ45" s="299"/>
      <c r="QNA45" s="299"/>
      <c r="QNB45" s="299"/>
      <c r="QNC45" s="299"/>
      <c r="QND45" s="299"/>
      <c r="QNE45" s="299"/>
      <c r="QNF45" s="299"/>
      <c r="QNG45" s="299"/>
      <c r="QNH45" s="299"/>
      <c r="QNI45" s="299"/>
      <c r="QNJ45" s="299"/>
      <c r="QNK45" s="299"/>
      <c r="QNL45" s="299"/>
      <c r="QNM45" s="299"/>
      <c r="QNN45" s="299"/>
      <c r="QNO45" s="299"/>
      <c r="QNP45" s="299"/>
      <c r="QNQ45" s="299"/>
      <c r="QNR45" s="299"/>
      <c r="QNS45" s="299"/>
      <c r="QNT45" s="299"/>
      <c r="QNU45" s="299"/>
      <c r="QNV45" s="299"/>
      <c r="QNW45" s="299"/>
      <c r="QNX45" s="299"/>
      <c r="QNY45" s="299"/>
      <c r="QNZ45" s="299"/>
      <c r="QOA45" s="299"/>
      <c r="QOB45" s="299"/>
      <c r="QOC45" s="299"/>
      <c r="QOD45" s="299"/>
      <c r="QOE45" s="299"/>
      <c r="QOF45" s="299"/>
      <c r="QOG45" s="299"/>
      <c r="QOH45" s="299"/>
      <c r="QOI45" s="299"/>
      <c r="QOJ45" s="299"/>
      <c r="QOK45" s="299"/>
      <c r="QOL45" s="299"/>
      <c r="QOM45" s="299"/>
      <c r="QON45" s="299"/>
      <c r="QOO45" s="299"/>
      <c r="QOP45" s="299"/>
      <c r="QOQ45" s="299"/>
      <c r="QOR45" s="299"/>
      <c r="QOS45" s="299"/>
      <c r="QOT45" s="299"/>
      <c r="QOU45" s="299"/>
      <c r="QOV45" s="299"/>
      <c r="QOW45" s="299"/>
      <c r="QOX45" s="299"/>
      <c r="QOY45" s="299"/>
      <c r="QOZ45" s="299"/>
      <c r="QPA45" s="299"/>
      <c r="QPB45" s="299"/>
      <c r="QPC45" s="299"/>
      <c r="QPD45" s="299"/>
      <c r="QPE45" s="299"/>
      <c r="QPF45" s="299"/>
      <c r="QPG45" s="299"/>
      <c r="QPH45" s="299"/>
      <c r="QPI45" s="299"/>
      <c r="QPJ45" s="299"/>
      <c r="QPK45" s="299"/>
      <c r="QPL45" s="299"/>
      <c r="QPM45" s="299"/>
      <c r="QPN45" s="299"/>
      <c r="QPO45" s="299"/>
      <c r="QPP45" s="299"/>
      <c r="QPQ45" s="299"/>
      <c r="QPR45" s="299"/>
      <c r="QPS45" s="299"/>
      <c r="QPT45" s="299"/>
      <c r="QPU45" s="299"/>
      <c r="QPV45" s="299"/>
      <c r="QPW45" s="299"/>
      <c r="QPX45" s="299"/>
      <c r="QPY45" s="299"/>
      <c r="QPZ45" s="299"/>
      <c r="QQA45" s="299"/>
      <c r="QQB45" s="299"/>
      <c r="QQC45" s="299"/>
      <c r="QQD45" s="299"/>
      <c r="QQE45" s="299"/>
      <c r="QQF45" s="299"/>
      <c r="QQG45" s="299"/>
      <c r="QQH45" s="299"/>
      <c r="QQI45" s="299"/>
      <c r="QQJ45" s="299"/>
      <c r="QQK45" s="299"/>
      <c r="QQL45" s="299"/>
      <c r="QQM45" s="299"/>
      <c r="QQN45" s="299"/>
      <c r="QQO45" s="299"/>
      <c r="QQP45" s="299"/>
      <c r="QQQ45" s="299"/>
      <c r="QQR45" s="299"/>
      <c r="QQS45" s="299"/>
      <c r="QQT45" s="299"/>
      <c r="QQU45" s="299"/>
      <c r="QQV45" s="299"/>
      <c r="QQW45" s="299"/>
      <c r="QQX45" s="299"/>
      <c r="QQY45" s="299"/>
      <c r="QQZ45" s="299"/>
      <c r="QRA45" s="299"/>
      <c r="QRB45" s="299"/>
      <c r="QRC45" s="299"/>
      <c r="QRD45" s="299"/>
      <c r="QRE45" s="299"/>
      <c r="QRF45" s="299"/>
      <c r="QRG45" s="299"/>
      <c r="QRH45" s="299"/>
      <c r="QRI45" s="299"/>
      <c r="QRJ45" s="299"/>
      <c r="QRK45" s="299"/>
      <c r="QRL45" s="299"/>
      <c r="QRM45" s="299"/>
      <c r="QRN45" s="299"/>
      <c r="QRO45" s="299"/>
      <c r="QRP45" s="299"/>
      <c r="QRQ45" s="299"/>
      <c r="QRR45" s="299"/>
      <c r="QRS45" s="299"/>
      <c r="QRT45" s="299"/>
      <c r="QRU45" s="299"/>
      <c r="QRV45" s="299"/>
      <c r="QRW45" s="299"/>
      <c r="QRX45" s="299"/>
      <c r="QRY45" s="299"/>
      <c r="QRZ45" s="299"/>
      <c r="QSA45" s="299"/>
      <c r="QSB45" s="299"/>
      <c r="QSC45" s="299"/>
      <c r="QSD45" s="299"/>
      <c r="QSE45" s="299"/>
      <c r="QSF45" s="299"/>
      <c r="QSG45" s="299"/>
      <c r="QSH45" s="299"/>
      <c r="QSI45" s="299"/>
      <c r="QSJ45" s="299"/>
      <c r="QSK45" s="299"/>
      <c r="QSL45" s="299"/>
      <c r="QSM45" s="299"/>
      <c r="QSN45" s="299"/>
      <c r="QSO45" s="299"/>
      <c r="QSP45" s="299"/>
      <c r="QSQ45" s="299"/>
      <c r="QSR45" s="299"/>
      <c r="QSS45" s="299"/>
      <c r="QST45" s="299"/>
      <c r="QSU45" s="299"/>
      <c r="QSV45" s="299"/>
      <c r="QSW45" s="299"/>
      <c r="QSX45" s="299"/>
      <c r="QSY45" s="299"/>
      <c r="QSZ45" s="299"/>
      <c r="QTA45" s="299"/>
      <c r="QTB45" s="299"/>
      <c r="QTC45" s="299"/>
      <c r="QTD45" s="299"/>
      <c r="QTE45" s="299"/>
      <c r="QTF45" s="299"/>
      <c r="QTG45" s="299"/>
      <c r="QTH45" s="299"/>
      <c r="QTI45" s="299"/>
      <c r="QTJ45" s="299"/>
      <c r="QTK45" s="299"/>
      <c r="QTL45" s="299"/>
      <c r="QTM45" s="299"/>
      <c r="QTN45" s="299"/>
      <c r="QTO45" s="299"/>
      <c r="QTP45" s="299"/>
      <c r="QTQ45" s="299"/>
      <c r="QTR45" s="299"/>
      <c r="QTS45" s="299"/>
      <c r="QTT45" s="299"/>
      <c r="QTU45" s="299"/>
      <c r="QTV45" s="299"/>
      <c r="QTW45" s="299"/>
      <c r="QTX45" s="299"/>
      <c r="QTY45" s="299"/>
      <c r="QTZ45" s="299"/>
      <c r="QUA45" s="299"/>
      <c r="QUB45" s="299"/>
      <c r="QUC45" s="299"/>
      <c r="QUD45" s="299"/>
      <c r="QUE45" s="299"/>
      <c r="QUF45" s="299"/>
      <c r="QUG45" s="299"/>
      <c r="QUH45" s="299"/>
      <c r="QUI45" s="299"/>
      <c r="QUJ45" s="299"/>
      <c r="QUK45" s="299"/>
      <c r="QUL45" s="299"/>
      <c r="QUM45" s="299"/>
      <c r="QUN45" s="299"/>
      <c r="QUO45" s="299"/>
      <c r="QUP45" s="299"/>
      <c r="QUQ45" s="299"/>
      <c r="QUR45" s="299"/>
      <c r="QUS45" s="299"/>
      <c r="QUT45" s="299"/>
      <c r="QUU45" s="299"/>
      <c r="QUV45" s="299"/>
      <c r="QUW45" s="299"/>
      <c r="QUX45" s="299"/>
      <c r="QUY45" s="299"/>
      <c r="QUZ45" s="299"/>
      <c r="QVA45" s="299"/>
      <c r="QVB45" s="299"/>
      <c r="QVC45" s="299"/>
      <c r="QVD45" s="299"/>
      <c r="QVE45" s="299"/>
      <c r="QVF45" s="299"/>
      <c r="QVG45" s="299"/>
      <c r="QVH45" s="299"/>
      <c r="QVI45" s="299"/>
      <c r="QVJ45" s="299"/>
      <c r="QVK45" s="299"/>
      <c r="QVL45" s="299"/>
      <c r="QVM45" s="299"/>
      <c r="QVN45" s="299"/>
      <c r="QVO45" s="299"/>
      <c r="QVP45" s="299"/>
      <c r="QVQ45" s="299"/>
      <c r="QVR45" s="299"/>
      <c r="QVS45" s="299"/>
      <c r="QVT45" s="299"/>
      <c r="QVU45" s="299"/>
      <c r="QVV45" s="299"/>
      <c r="QVW45" s="299"/>
      <c r="QVX45" s="299"/>
      <c r="QVY45" s="299"/>
      <c r="QVZ45" s="299"/>
      <c r="QWA45" s="299"/>
      <c r="QWB45" s="299"/>
      <c r="QWC45" s="299"/>
      <c r="QWD45" s="299"/>
      <c r="QWE45" s="299"/>
      <c r="QWF45" s="299"/>
      <c r="QWG45" s="299"/>
      <c r="QWH45" s="299"/>
      <c r="QWI45" s="299"/>
      <c r="QWJ45" s="299"/>
      <c r="QWK45" s="299"/>
      <c r="QWL45" s="299"/>
      <c r="QWM45" s="299"/>
      <c r="QWN45" s="299"/>
      <c r="QWO45" s="299"/>
      <c r="QWP45" s="299"/>
      <c r="QWQ45" s="299"/>
      <c r="QWR45" s="299"/>
      <c r="QWS45" s="299"/>
      <c r="QWT45" s="299"/>
      <c r="QWU45" s="299"/>
      <c r="QWV45" s="299"/>
      <c r="QWW45" s="299"/>
      <c r="QWX45" s="299"/>
      <c r="QWY45" s="299"/>
      <c r="QWZ45" s="299"/>
      <c r="QXA45" s="299"/>
      <c r="QXB45" s="299"/>
      <c r="QXC45" s="299"/>
      <c r="QXD45" s="299"/>
      <c r="QXE45" s="299"/>
      <c r="QXF45" s="299"/>
      <c r="QXG45" s="299"/>
      <c r="QXH45" s="299"/>
      <c r="QXI45" s="299"/>
      <c r="QXJ45" s="299"/>
      <c r="QXK45" s="299"/>
      <c r="QXL45" s="299"/>
      <c r="QXM45" s="299"/>
      <c r="QXN45" s="299"/>
      <c r="QXO45" s="299"/>
      <c r="QXP45" s="299"/>
      <c r="QXQ45" s="299"/>
      <c r="QXR45" s="299"/>
      <c r="QXS45" s="299"/>
      <c r="QXT45" s="299"/>
      <c r="QXU45" s="299"/>
      <c r="QXV45" s="299"/>
      <c r="QXW45" s="299"/>
      <c r="QXX45" s="299"/>
      <c r="QXY45" s="299"/>
      <c r="QXZ45" s="299"/>
      <c r="QYA45" s="299"/>
      <c r="QYB45" s="299"/>
      <c r="QYC45" s="299"/>
      <c r="QYD45" s="299"/>
      <c r="QYE45" s="299"/>
      <c r="QYF45" s="299"/>
      <c r="QYG45" s="299"/>
      <c r="QYH45" s="299"/>
      <c r="QYI45" s="299"/>
      <c r="QYJ45" s="299"/>
      <c r="QYK45" s="299"/>
      <c r="QYL45" s="299"/>
      <c r="QYM45" s="299"/>
      <c r="QYN45" s="299"/>
      <c r="QYO45" s="299"/>
      <c r="QYP45" s="299"/>
      <c r="QYQ45" s="299"/>
      <c r="QYR45" s="299"/>
      <c r="QYS45" s="299"/>
      <c r="QYT45" s="299"/>
      <c r="QYU45" s="299"/>
      <c r="QYV45" s="299"/>
      <c r="QYW45" s="299"/>
      <c r="QYX45" s="299"/>
      <c r="QYY45" s="299"/>
      <c r="QYZ45" s="299"/>
      <c r="QZA45" s="299"/>
      <c r="QZB45" s="299"/>
      <c r="QZC45" s="299"/>
      <c r="QZD45" s="299"/>
      <c r="QZE45" s="299"/>
      <c r="QZF45" s="299"/>
      <c r="QZG45" s="299"/>
      <c r="QZH45" s="299"/>
      <c r="QZI45" s="299"/>
      <c r="QZJ45" s="299"/>
      <c r="QZK45" s="299"/>
      <c r="QZL45" s="299"/>
      <c r="QZM45" s="299"/>
      <c r="QZN45" s="299"/>
      <c r="QZO45" s="299"/>
      <c r="QZP45" s="299"/>
      <c r="QZQ45" s="299"/>
      <c r="QZR45" s="299"/>
      <c r="QZS45" s="299"/>
      <c r="QZT45" s="299"/>
      <c r="QZU45" s="299"/>
      <c r="QZV45" s="299"/>
      <c r="QZW45" s="299"/>
      <c r="QZX45" s="299"/>
      <c r="QZY45" s="299"/>
      <c r="QZZ45" s="299"/>
      <c r="RAA45" s="299"/>
      <c r="RAB45" s="299"/>
      <c r="RAC45" s="299"/>
      <c r="RAD45" s="299"/>
      <c r="RAE45" s="299"/>
      <c r="RAF45" s="299"/>
      <c r="RAG45" s="299"/>
      <c r="RAH45" s="299"/>
      <c r="RAI45" s="299"/>
      <c r="RAJ45" s="299"/>
      <c r="RAK45" s="299"/>
      <c r="RAL45" s="299"/>
      <c r="RAM45" s="299"/>
      <c r="RAN45" s="299"/>
      <c r="RAO45" s="299"/>
      <c r="RAP45" s="299"/>
      <c r="RAQ45" s="299"/>
      <c r="RAR45" s="299"/>
      <c r="RAS45" s="299"/>
      <c r="RAT45" s="299"/>
      <c r="RAU45" s="299"/>
      <c r="RAV45" s="299"/>
      <c r="RAW45" s="299"/>
      <c r="RAX45" s="299"/>
      <c r="RAY45" s="299"/>
      <c r="RAZ45" s="299"/>
      <c r="RBA45" s="299"/>
      <c r="RBB45" s="299"/>
      <c r="RBC45" s="299"/>
      <c r="RBD45" s="299"/>
      <c r="RBE45" s="299"/>
      <c r="RBF45" s="299"/>
      <c r="RBG45" s="299"/>
      <c r="RBH45" s="299"/>
      <c r="RBI45" s="299"/>
      <c r="RBJ45" s="299"/>
      <c r="RBK45" s="299"/>
      <c r="RBL45" s="299"/>
      <c r="RBM45" s="299"/>
      <c r="RBN45" s="299"/>
      <c r="RBO45" s="299"/>
      <c r="RBP45" s="299"/>
      <c r="RBQ45" s="299"/>
      <c r="RBR45" s="299"/>
      <c r="RBS45" s="299"/>
      <c r="RBT45" s="299"/>
      <c r="RBU45" s="299"/>
      <c r="RBV45" s="299"/>
      <c r="RBW45" s="299"/>
      <c r="RBX45" s="299"/>
      <c r="RBY45" s="299"/>
      <c r="RBZ45" s="299"/>
      <c r="RCA45" s="299"/>
      <c r="RCB45" s="299"/>
      <c r="RCC45" s="299"/>
      <c r="RCD45" s="299"/>
      <c r="RCE45" s="299"/>
      <c r="RCF45" s="299"/>
      <c r="RCG45" s="299"/>
      <c r="RCH45" s="299"/>
      <c r="RCI45" s="299"/>
      <c r="RCJ45" s="299"/>
      <c r="RCK45" s="299"/>
      <c r="RCL45" s="299"/>
      <c r="RCM45" s="299"/>
      <c r="RCN45" s="299"/>
      <c r="RCO45" s="299"/>
      <c r="RCP45" s="299"/>
      <c r="RCQ45" s="299"/>
      <c r="RCR45" s="299"/>
      <c r="RCS45" s="299"/>
      <c r="RCT45" s="299"/>
      <c r="RCU45" s="299"/>
      <c r="RCV45" s="299"/>
      <c r="RCW45" s="299"/>
      <c r="RCX45" s="299"/>
      <c r="RCY45" s="299"/>
      <c r="RCZ45" s="299"/>
      <c r="RDA45" s="299"/>
      <c r="RDB45" s="299"/>
      <c r="RDC45" s="299"/>
      <c r="RDD45" s="299"/>
      <c r="RDE45" s="299"/>
      <c r="RDF45" s="299"/>
      <c r="RDG45" s="299"/>
      <c r="RDH45" s="299"/>
      <c r="RDI45" s="299"/>
      <c r="RDJ45" s="299"/>
      <c r="RDK45" s="299"/>
      <c r="RDL45" s="299"/>
      <c r="RDM45" s="299"/>
      <c r="RDN45" s="299"/>
      <c r="RDO45" s="299"/>
      <c r="RDP45" s="299"/>
      <c r="RDQ45" s="299"/>
      <c r="RDR45" s="299"/>
      <c r="RDS45" s="299"/>
      <c r="RDT45" s="299"/>
      <c r="RDU45" s="299"/>
      <c r="RDV45" s="299"/>
      <c r="RDW45" s="299"/>
      <c r="RDX45" s="299"/>
      <c r="RDY45" s="299"/>
      <c r="RDZ45" s="299"/>
      <c r="REA45" s="299"/>
      <c r="REB45" s="299"/>
      <c r="REC45" s="299"/>
      <c r="RED45" s="299"/>
      <c r="REE45" s="299"/>
      <c r="REF45" s="299"/>
      <c r="REG45" s="299"/>
      <c r="REH45" s="299"/>
      <c r="REI45" s="299"/>
      <c r="REJ45" s="299"/>
      <c r="REK45" s="299"/>
      <c r="REL45" s="299"/>
      <c r="REM45" s="299"/>
      <c r="REN45" s="299"/>
      <c r="REO45" s="299"/>
      <c r="REP45" s="299"/>
      <c r="REQ45" s="299"/>
      <c r="RER45" s="299"/>
      <c r="RES45" s="299"/>
      <c r="RET45" s="299"/>
      <c r="REU45" s="299"/>
      <c r="REV45" s="299"/>
      <c r="REW45" s="299"/>
      <c r="REX45" s="299"/>
      <c r="REY45" s="299"/>
      <c r="REZ45" s="299"/>
      <c r="RFA45" s="299"/>
      <c r="RFB45" s="299"/>
      <c r="RFC45" s="299"/>
      <c r="RFD45" s="299"/>
      <c r="RFE45" s="299"/>
      <c r="RFF45" s="299"/>
      <c r="RFG45" s="299"/>
      <c r="RFH45" s="299"/>
      <c r="RFI45" s="299"/>
      <c r="RFJ45" s="299"/>
      <c r="RFK45" s="299"/>
      <c r="RFL45" s="299"/>
      <c r="RFM45" s="299"/>
      <c r="RFN45" s="299"/>
      <c r="RFO45" s="299"/>
      <c r="RFP45" s="299"/>
      <c r="RFQ45" s="299"/>
      <c r="RFR45" s="299"/>
      <c r="RFS45" s="299"/>
      <c r="RFT45" s="299"/>
      <c r="RFU45" s="299"/>
      <c r="RFV45" s="299"/>
      <c r="RFW45" s="299"/>
      <c r="RFX45" s="299"/>
      <c r="RFY45" s="299"/>
      <c r="RFZ45" s="299"/>
      <c r="RGA45" s="299"/>
      <c r="RGB45" s="299"/>
      <c r="RGC45" s="299"/>
      <c r="RGD45" s="299"/>
      <c r="RGE45" s="299"/>
      <c r="RGF45" s="299"/>
      <c r="RGG45" s="299"/>
      <c r="RGH45" s="299"/>
      <c r="RGI45" s="299"/>
      <c r="RGJ45" s="299"/>
      <c r="RGK45" s="299"/>
      <c r="RGL45" s="299"/>
      <c r="RGM45" s="299"/>
      <c r="RGN45" s="299"/>
      <c r="RGO45" s="299"/>
      <c r="RGP45" s="299"/>
      <c r="RGQ45" s="299"/>
      <c r="RGR45" s="299"/>
      <c r="RGS45" s="299"/>
      <c r="RGT45" s="299"/>
      <c r="RGU45" s="299"/>
      <c r="RGV45" s="299"/>
      <c r="RGW45" s="299"/>
      <c r="RGX45" s="299"/>
      <c r="RGY45" s="299"/>
      <c r="RGZ45" s="299"/>
      <c r="RHA45" s="299"/>
      <c r="RHB45" s="299"/>
      <c r="RHC45" s="299"/>
      <c r="RHD45" s="299"/>
      <c r="RHE45" s="299"/>
      <c r="RHF45" s="299"/>
      <c r="RHG45" s="299"/>
      <c r="RHH45" s="299"/>
      <c r="RHI45" s="299"/>
      <c r="RHJ45" s="299"/>
      <c r="RHK45" s="299"/>
      <c r="RHL45" s="299"/>
      <c r="RHM45" s="299"/>
      <c r="RHN45" s="299"/>
      <c r="RHO45" s="299"/>
      <c r="RHP45" s="299"/>
      <c r="RHQ45" s="299"/>
      <c r="RHR45" s="299"/>
      <c r="RHS45" s="299"/>
      <c r="RHT45" s="299"/>
      <c r="RHU45" s="299"/>
      <c r="RHV45" s="299"/>
      <c r="RHW45" s="299"/>
      <c r="RHX45" s="299"/>
      <c r="RHY45" s="299"/>
      <c r="RHZ45" s="299"/>
      <c r="RIA45" s="299"/>
      <c r="RIB45" s="299"/>
      <c r="RIC45" s="299"/>
      <c r="RID45" s="299"/>
      <c r="RIE45" s="299"/>
      <c r="RIF45" s="299"/>
      <c r="RIG45" s="299"/>
      <c r="RIH45" s="299"/>
      <c r="RII45" s="299"/>
      <c r="RIJ45" s="299"/>
      <c r="RIK45" s="299"/>
      <c r="RIL45" s="299"/>
      <c r="RIM45" s="299"/>
      <c r="RIN45" s="299"/>
      <c r="RIO45" s="299"/>
      <c r="RIP45" s="299"/>
      <c r="RIQ45" s="299"/>
      <c r="RIR45" s="299"/>
      <c r="RIS45" s="299"/>
      <c r="RIT45" s="299"/>
      <c r="RIU45" s="299"/>
      <c r="RIV45" s="299"/>
      <c r="RIW45" s="299"/>
      <c r="RIX45" s="299"/>
      <c r="RIY45" s="299"/>
      <c r="RIZ45" s="299"/>
      <c r="RJA45" s="299"/>
      <c r="RJB45" s="299"/>
      <c r="RJC45" s="299"/>
      <c r="RJD45" s="299"/>
      <c r="RJE45" s="299"/>
      <c r="RJF45" s="299"/>
      <c r="RJG45" s="299"/>
      <c r="RJH45" s="299"/>
      <c r="RJI45" s="299"/>
      <c r="RJJ45" s="299"/>
      <c r="RJK45" s="299"/>
      <c r="RJL45" s="299"/>
      <c r="RJM45" s="299"/>
      <c r="RJN45" s="299"/>
      <c r="RJO45" s="299"/>
      <c r="RJP45" s="299"/>
      <c r="RJQ45" s="299"/>
      <c r="RJR45" s="299"/>
      <c r="RJS45" s="299"/>
      <c r="RJT45" s="299"/>
      <c r="RJU45" s="299"/>
      <c r="RJV45" s="299"/>
      <c r="RJW45" s="299"/>
      <c r="RJX45" s="299"/>
      <c r="RJY45" s="299"/>
      <c r="RJZ45" s="299"/>
      <c r="RKA45" s="299"/>
      <c r="RKB45" s="299"/>
      <c r="RKC45" s="299"/>
      <c r="RKD45" s="299"/>
      <c r="RKE45" s="299"/>
      <c r="RKF45" s="299"/>
      <c r="RKG45" s="299"/>
      <c r="RKH45" s="299"/>
      <c r="RKI45" s="299"/>
      <c r="RKJ45" s="299"/>
      <c r="RKK45" s="299"/>
      <c r="RKL45" s="299"/>
      <c r="RKM45" s="299"/>
      <c r="RKN45" s="299"/>
      <c r="RKO45" s="299"/>
      <c r="RKP45" s="299"/>
      <c r="RKQ45" s="299"/>
      <c r="RKR45" s="299"/>
      <c r="RKS45" s="299"/>
      <c r="RKT45" s="299"/>
      <c r="RKU45" s="299"/>
      <c r="RKV45" s="299"/>
      <c r="RKW45" s="299"/>
      <c r="RKX45" s="299"/>
      <c r="RKY45" s="299"/>
      <c r="RKZ45" s="299"/>
      <c r="RLA45" s="299"/>
      <c r="RLB45" s="299"/>
      <c r="RLC45" s="299"/>
      <c r="RLD45" s="299"/>
      <c r="RLE45" s="299"/>
      <c r="RLF45" s="299"/>
      <c r="RLG45" s="299"/>
      <c r="RLH45" s="299"/>
      <c r="RLI45" s="299"/>
      <c r="RLJ45" s="299"/>
      <c r="RLK45" s="299"/>
      <c r="RLL45" s="299"/>
      <c r="RLM45" s="299"/>
      <c r="RLN45" s="299"/>
      <c r="RLO45" s="299"/>
      <c r="RLP45" s="299"/>
      <c r="RLQ45" s="299"/>
      <c r="RLR45" s="299"/>
      <c r="RLS45" s="299"/>
      <c r="RLT45" s="299"/>
      <c r="RLU45" s="299"/>
      <c r="RLV45" s="299"/>
      <c r="RLW45" s="299"/>
      <c r="RLX45" s="299"/>
      <c r="RLY45" s="299"/>
      <c r="RLZ45" s="299"/>
      <c r="RMA45" s="299"/>
      <c r="RMB45" s="299"/>
      <c r="RMC45" s="299"/>
      <c r="RMD45" s="299"/>
      <c r="RME45" s="299"/>
      <c r="RMF45" s="299"/>
      <c r="RMG45" s="299"/>
      <c r="RMH45" s="299"/>
      <c r="RMI45" s="299"/>
      <c r="RMJ45" s="299"/>
      <c r="RMK45" s="299"/>
      <c r="RML45" s="299"/>
      <c r="RMM45" s="299"/>
      <c r="RMN45" s="299"/>
      <c r="RMO45" s="299"/>
      <c r="RMP45" s="299"/>
      <c r="RMQ45" s="299"/>
      <c r="RMR45" s="299"/>
      <c r="RMS45" s="299"/>
      <c r="RMT45" s="299"/>
      <c r="RMU45" s="299"/>
      <c r="RMV45" s="299"/>
      <c r="RMW45" s="299"/>
      <c r="RMX45" s="299"/>
      <c r="RMY45" s="299"/>
      <c r="RMZ45" s="299"/>
      <c r="RNA45" s="299"/>
      <c r="RNB45" s="299"/>
      <c r="RNC45" s="299"/>
      <c r="RND45" s="299"/>
      <c r="RNE45" s="299"/>
      <c r="RNF45" s="299"/>
      <c r="RNG45" s="299"/>
      <c r="RNH45" s="299"/>
      <c r="RNI45" s="299"/>
      <c r="RNJ45" s="299"/>
      <c r="RNK45" s="299"/>
      <c r="RNL45" s="299"/>
      <c r="RNM45" s="299"/>
      <c r="RNN45" s="299"/>
      <c r="RNO45" s="299"/>
      <c r="RNP45" s="299"/>
      <c r="RNQ45" s="299"/>
      <c r="RNR45" s="299"/>
      <c r="RNS45" s="299"/>
      <c r="RNT45" s="299"/>
      <c r="RNU45" s="299"/>
      <c r="RNV45" s="299"/>
      <c r="RNW45" s="299"/>
      <c r="RNX45" s="299"/>
      <c r="RNY45" s="299"/>
      <c r="RNZ45" s="299"/>
      <c r="ROA45" s="299"/>
      <c r="ROB45" s="299"/>
      <c r="ROC45" s="299"/>
      <c r="ROD45" s="299"/>
      <c r="ROE45" s="299"/>
      <c r="ROF45" s="299"/>
      <c r="ROG45" s="299"/>
      <c r="ROH45" s="299"/>
      <c r="ROI45" s="299"/>
      <c r="ROJ45" s="299"/>
      <c r="ROK45" s="299"/>
      <c r="ROL45" s="299"/>
      <c r="ROM45" s="299"/>
      <c r="RON45" s="299"/>
      <c r="ROO45" s="299"/>
      <c r="ROP45" s="299"/>
      <c r="ROQ45" s="299"/>
      <c r="ROR45" s="299"/>
      <c r="ROS45" s="299"/>
      <c r="ROT45" s="299"/>
      <c r="ROU45" s="299"/>
      <c r="ROV45" s="299"/>
      <c r="ROW45" s="299"/>
      <c r="ROX45" s="299"/>
      <c r="ROY45" s="299"/>
      <c r="ROZ45" s="299"/>
      <c r="RPA45" s="299"/>
      <c r="RPB45" s="299"/>
      <c r="RPC45" s="299"/>
      <c r="RPD45" s="299"/>
      <c r="RPE45" s="299"/>
      <c r="RPF45" s="299"/>
      <c r="RPG45" s="299"/>
      <c r="RPH45" s="299"/>
      <c r="RPI45" s="299"/>
      <c r="RPJ45" s="299"/>
      <c r="RPK45" s="299"/>
      <c r="RPL45" s="299"/>
      <c r="RPM45" s="299"/>
      <c r="RPN45" s="299"/>
      <c r="RPO45" s="299"/>
      <c r="RPP45" s="299"/>
      <c r="RPQ45" s="299"/>
      <c r="RPR45" s="299"/>
      <c r="RPS45" s="299"/>
      <c r="RPT45" s="299"/>
      <c r="RPU45" s="299"/>
      <c r="RPV45" s="299"/>
      <c r="RPW45" s="299"/>
      <c r="RPX45" s="299"/>
      <c r="RPY45" s="299"/>
      <c r="RPZ45" s="299"/>
      <c r="RQA45" s="299"/>
      <c r="RQB45" s="299"/>
      <c r="RQC45" s="299"/>
      <c r="RQD45" s="299"/>
      <c r="RQE45" s="299"/>
      <c r="RQF45" s="299"/>
      <c r="RQG45" s="299"/>
      <c r="RQH45" s="299"/>
      <c r="RQI45" s="299"/>
      <c r="RQJ45" s="299"/>
      <c r="RQK45" s="299"/>
      <c r="RQL45" s="299"/>
      <c r="RQM45" s="299"/>
      <c r="RQN45" s="299"/>
      <c r="RQO45" s="299"/>
      <c r="RQP45" s="299"/>
      <c r="RQQ45" s="299"/>
      <c r="RQR45" s="299"/>
      <c r="RQS45" s="299"/>
      <c r="RQT45" s="299"/>
      <c r="RQU45" s="299"/>
      <c r="RQV45" s="299"/>
      <c r="RQW45" s="299"/>
      <c r="RQX45" s="299"/>
      <c r="RQY45" s="299"/>
      <c r="RQZ45" s="299"/>
      <c r="RRA45" s="299"/>
      <c r="RRB45" s="299"/>
      <c r="RRC45" s="299"/>
      <c r="RRD45" s="299"/>
      <c r="RRE45" s="299"/>
      <c r="RRF45" s="299"/>
      <c r="RRG45" s="299"/>
      <c r="RRH45" s="299"/>
      <c r="RRI45" s="299"/>
      <c r="RRJ45" s="299"/>
      <c r="RRK45" s="299"/>
      <c r="RRL45" s="299"/>
      <c r="RRM45" s="299"/>
      <c r="RRN45" s="299"/>
      <c r="RRO45" s="299"/>
      <c r="RRP45" s="299"/>
      <c r="RRQ45" s="299"/>
      <c r="RRR45" s="299"/>
      <c r="RRS45" s="299"/>
      <c r="RRT45" s="299"/>
      <c r="RRU45" s="299"/>
      <c r="RRV45" s="299"/>
      <c r="RRW45" s="299"/>
      <c r="RRX45" s="299"/>
      <c r="RRY45" s="299"/>
      <c r="RRZ45" s="299"/>
      <c r="RSA45" s="299"/>
      <c r="RSB45" s="299"/>
      <c r="RSC45" s="299"/>
      <c r="RSD45" s="299"/>
      <c r="RSE45" s="299"/>
      <c r="RSF45" s="299"/>
      <c r="RSG45" s="299"/>
      <c r="RSH45" s="299"/>
      <c r="RSI45" s="299"/>
      <c r="RSJ45" s="299"/>
      <c r="RSK45" s="299"/>
      <c r="RSL45" s="299"/>
      <c r="RSM45" s="299"/>
      <c r="RSN45" s="299"/>
      <c r="RSO45" s="299"/>
      <c r="RSP45" s="299"/>
      <c r="RSQ45" s="299"/>
      <c r="RSR45" s="299"/>
      <c r="RSS45" s="299"/>
      <c r="RST45" s="299"/>
      <c r="RSU45" s="299"/>
      <c r="RSV45" s="299"/>
      <c r="RSW45" s="299"/>
      <c r="RSX45" s="299"/>
      <c r="RSY45" s="299"/>
      <c r="RSZ45" s="299"/>
      <c r="RTA45" s="299"/>
      <c r="RTB45" s="299"/>
      <c r="RTC45" s="299"/>
      <c r="RTD45" s="299"/>
      <c r="RTE45" s="299"/>
      <c r="RTF45" s="299"/>
      <c r="RTG45" s="299"/>
      <c r="RTH45" s="299"/>
      <c r="RTI45" s="299"/>
      <c r="RTJ45" s="299"/>
      <c r="RTK45" s="299"/>
      <c r="RTL45" s="299"/>
      <c r="RTM45" s="299"/>
      <c r="RTN45" s="299"/>
      <c r="RTO45" s="299"/>
      <c r="RTP45" s="299"/>
      <c r="RTQ45" s="299"/>
      <c r="RTR45" s="299"/>
      <c r="RTS45" s="299"/>
      <c r="RTT45" s="299"/>
      <c r="RTU45" s="299"/>
      <c r="RTV45" s="299"/>
      <c r="RTW45" s="299"/>
      <c r="RTX45" s="299"/>
      <c r="RTY45" s="299"/>
      <c r="RTZ45" s="299"/>
      <c r="RUA45" s="299"/>
      <c r="RUB45" s="299"/>
      <c r="RUC45" s="299"/>
      <c r="RUD45" s="299"/>
      <c r="RUE45" s="299"/>
      <c r="RUF45" s="299"/>
      <c r="RUG45" s="299"/>
      <c r="RUH45" s="299"/>
      <c r="RUI45" s="299"/>
      <c r="RUJ45" s="299"/>
      <c r="RUK45" s="299"/>
      <c r="RUL45" s="299"/>
      <c r="RUM45" s="299"/>
      <c r="RUN45" s="299"/>
      <c r="RUO45" s="299"/>
      <c r="RUP45" s="299"/>
      <c r="RUQ45" s="299"/>
      <c r="RUR45" s="299"/>
      <c r="RUS45" s="299"/>
      <c r="RUT45" s="299"/>
      <c r="RUU45" s="299"/>
      <c r="RUV45" s="299"/>
      <c r="RUW45" s="299"/>
      <c r="RUX45" s="299"/>
      <c r="RUY45" s="299"/>
      <c r="RUZ45" s="299"/>
      <c r="RVA45" s="299"/>
      <c r="RVB45" s="299"/>
      <c r="RVC45" s="299"/>
      <c r="RVD45" s="299"/>
      <c r="RVE45" s="299"/>
      <c r="RVF45" s="299"/>
      <c r="RVG45" s="299"/>
      <c r="RVH45" s="299"/>
      <c r="RVI45" s="299"/>
      <c r="RVJ45" s="299"/>
      <c r="RVK45" s="299"/>
      <c r="RVL45" s="299"/>
      <c r="RVM45" s="299"/>
      <c r="RVN45" s="299"/>
      <c r="RVO45" s="299"/>
      <c r="RVP45" s="299"/>
      <c r="RVQ45" s="299"/>
      <c r="RVR45" s="299"/>
      <c r="RVS45" s="299"/>
      <c r="RVT45" s="299"/>
      <c r="RVU45" s="299"/>
      <c r="RVV45" s="299"/>
      <c r="RVW45" s="299"/>
      <c r="RVX45" s="299"/>
      <c r="RVY45" s="299"/>
      <c r="RVZ45" s="299"/>
      <c r="RWA45" s="299"/>
      <c r="RWB45" s="299"/>
      <c r="RWC45" s="299"/>
      <c r="RWD45" s="299"/>
      <c r="RWE45" s="299"/>
      <c r="RWF45" s="299"/>
      <c r="RWG45" s="299"/>
      <c r="RWH45" s="299"/>
      <c r="RWI45" s="299"/>
      <c r="RWJ45" s="299"/>
      <c r="RWK45" s="299"/>
      <c r="RWL45" s="299"/>
      <c r="RWM45" s="299"/>
      <c r="RWN45" s="299"/>
      <c r="RWO45" s="299"/>
      <c r="RWP45" s="299"/>
      <c r="RWQ45" s="299"/>
      <c r="RWR45" s="299"/>
      <c r="RWS45" s="299"/>
      <c r="RWT45" s="299"/>
      <c r="RWU45" s="299"/>
      <c r="RWV45" s="299"/>
      <c r="RWW45" s="299"/>
      <c r="RWX45" s="299"/>
      <c r="RWY45" s="299"/>
      <c r="RWZ45" s="299"/>
      <c r="RXA45" s="299"/>
      <c r="RXB45" s="299"/>
      <c r="RXC45" s="299"/>
      <c r="RXD45" s="299"/>
      <c r="RXE45" s="299"/>
      <c r="RXF45" s="299"/>
      <c r="RXG45" s="299"/>
      <c r="RXH45" s="299"/>
      <c r="RXI45" s="299"/>
      <c r="RXJ45" s="299"/>
      <c r="RXK45" s="299"/>
      <c r="RXL45" s="299"/>
      <c r="RXM45" s="299"/>
      <c r="RXN45" s="299"/>
      <c r="RXO45" s="299"/>
      <c r="RXP45" s="299"/>
      <c r="RXQ45" s="299"/>
      <c r="RXR45" s="299"/>
      <c r="RXS45" s="299"/>
      <c r="RXT45" s="299"/>
      <c r="RXU45" s="299"/>
      <c r="RXV45" s="299"/>
      <c r="RXW45" s="299"/>
      <c r="RXX45" s="299"/>
      <c r="RXY45" s="299"/>
      <c r="RXZ45" s="299"/>
      <c r="RYA45" s="299"/>
      <c r="RYB45" s="299"/>
      <c r="RYC45" s="299"/>
      <c r="RYD45" s="299"/>
      <c r="RYE45" s="299"/>
      <c r="RYF45" s="299"/>
      <c r="RYG45" s="299"/>
      <c r="RYH45" s="299"/>
      <c r="RYI45" s="299"/>
      <c r="RYJ45" s="299"/>
      <c r="RYK45" s="299"/>
      <c r="RYL45" s="299"/>
      <c r="RYM45" s="299"/>
      <c r="RYN45" s="299"/>
      <c r="RYO45" s="299"/>
      <c r="RYP45" s="299"/>
      <c r="RYQ45" s="299"/>
      <c r="RYR45" s="299"/>
      <c r="RYS45" s="299"/>
      <c r="RYT45" s="299"/>
      <c r="RYU45" s="299"/>
      <c r="RYV45" s="299"/>
      <c r="RYW45" s="299"/>
      <c r="RYX45" s="299"/>
      <c r="RYY45" s="299"/>
      <c r="RYZ45" s="299"/>
      <c r="RZA45" s="299"/>
      <c r="RZB45" s="299"/>
      <c r="RZC45" s="299"/>
      <c r="RZD45" s="299"/>
      <c r="RZE45" s="299"/>
      <c r="RZF45" s="299"/>
      <c r="RZG45" s="299"/>
      <c r="RZH45" s="299"/>
      <c r="RZI45" s="299"/>
      <c r="RZJ45" s="299"/>
      <c r="RZK45" s="299"/>
      <c r="RZL45" s="299"/>
      <c r="RZM45" s="299"/>
      <c r="RZN45" s="299"/>
      <c r="RZO45" s="299"/>
      <c r="RZP45" s="299"/>
      <c r="RZQ45" s="299"/>
      <c r="RZR45" s="299"/>
      <c r="RZS45" s="299"/>
      <c r="RZT45" s="299"/>
      <c r="RZU45" s="299"/>
      <c r="RZV45" s="299"/>
      <c r="RZW45" s="299"/>
      <c r="RZX45" s="299"/>
      <c r="RZY45" s="299"/>
      <c r="RZZ45" s="299"/>
      <c r="SAA45" s="299"/>
      <c r="SAB45" s="299"/>
      <c r="SAC45" s="299"/>
      <c r="SAD45" s="299"/>
      <c r="SAE45" s="299"/>
      <c r="SAF45" s="299"/>
      <c r="SAG45" s="299"/>
      <c r="SAH45" s="299"/>
      <c r="SAI45" s="299"/>
      <c r="SAJ45" s="299"/>
      <c r="SAK45" s="299"/>
      <c r="SAL45" s="299"/>
      <c r="SAM45" s="299"/>
      <c r="SAN45" s="299"/>
      <c r="SAO45" s="299"/>
      <c r="SAP45" s="299"/>
      <c r="SAQ45" s="299"/>
      <c r="SAR45" s="299"/>
      <c r="SAS45" s="299"/>
      <c r="SAT45" s="299"/>
      <c r="SAU45" s="299"/>
      <c r="SAV45" s="299"/>
      <c r="SAW45" s="299"/>
      <c r="SAX45" s="299"/>
      <c r="SAY45" s="299"/>
      <c r="SAZ45" s="299"/>
      <c r="SBA45" s="299"/>
      <c r="SBB45" s="299"/>
      <c r="SBC45" s="299"/>
      <c r="SBD45" s="299"/>
      <c r="SBE45" s="299"/>
      <c r="SBF45" s="299"/>
      <c r="SBG45" s="299"/>
      <c r="SBH45" s="299"/>
      <c r="SBI45" s="299"/>
      <c r="SBJ45" s="299"/>
      <c r="SBK45" s="299"/>
      <c r="SBL45" s="299"/>
      <c r="SBM45" s="299"/>
      <c r="SBN45" s="299"/>
      <c r="SBO45" s="299"/>
      <c r="SBP45" s="299"/>
      <c r="SBQ45" s="299"/>
      <c r="SBR45" s="299"/>
      <c r="SBS45" s="299"/>
      <c r="SBT45" s="299"/>
      <c r="SBU45" s="299"/>
      <c r="SBV45" s="299"/>
      <c r="SBW45" s="299"/>
      <c r="SBX45" s="299"/>
      <c r="SBY45" s="299"/>
      <c r="SBZ45" s="299"/>
      <c r="SCA45" s="299"/>
      <c r="SCB45" s="299"/>
      <c r="SCC45" s="299"/>
      <c r="SCD45" s="299"/>
      <c r="SCE45" s="299"/>
      <c r="SCF45" s="299"/>
      <c r="SCG45" s="299"/>
      <c r="SCH45" s="299"/>
      <c r="SCI45" s="299"/>
      <c r="SCJ45" s="299"/>
      <c r="SCK45" s="299"/>
      <c r="SCL45" s="299"/>
      <c r="SCM45" s="299"/>
      <c r="SCN45" s="299"/>
      <c r="SCO45" s="299"/>
      <c r="SCP45" s="299"/>
      <c r="SCQ45" s="299"/>
      <c r="SCR45" s="299"/>
      <c r="SCS45" s="299"/>
      <c r="SCT45" s="299"/>
      <c r="SCU45" s="299"/>
      <c r="SCV45" s="299"/>
      <c r="SCW45" s="299"/>
      <c r="SCX45" s="299"/>
      <c r="SCY45" s="299"/>
      <c r="SCZ45" s="299"/>
      <c r="SDA45" s="299"/>
      <c r="SDB45" s="299"/>
      <c r="SDC45" s="299"/>
      <c r="SDD45" s="299"/>
      <c r="SDE45" s="299"/>
      <c r="SDF45" s="299"/>
      <c r="SDG45" s="299"/>
      <c r="SDH45" s="299"/>
      <c r="SDI45" s="299"/>
      <c r="SDJ45" s="299"/>
      <c r="SDK45" s="299"/>
      <c r="SDL45" s="299"/>
      <c r="SDM45" s="299"/>
      <c r="SDN45" s="299"/>
      <c r="SDO45" s="299"/>
      <c r="SDP45" s="299"/>
      <c r="SDQ45" s="299"/>
      <c r="SDR45" s="299"/>
      <c r="SDS45" s="299"/>
      <c r="SDT45" s="299"/>
      <c r="SDU45" s="299"/>
      <c r="SDV45" s="299"/>
      <c r="SDW45" s="299"/>
      <c r="SDX45" s="299"/>
      <c r="SDY45" s="299"/>
      <c r="SDZ45" s="299"/>
      <c r="SEA45" s="299"/>
      <c r="SEB45" s="299"/>
      <c r="SEC45" s="299"/>
      <c r="SED45" s="299"/>
      <c r="SEE45" s="299"/>
      <c r="SEF45" s="299"/>
      <c r="SEG45" s="299"/>
      <c r="SEH45" s="299"/>
      <c r="SEI45" s="299"/>
      <c r="SEJ45" s="299"/>
      <c r="SEK45" s="299"/>
      <c r="SEL45" s="299"/>
      <c r="SEM45" s="299"/>
      <c r="SEN45" s="299"/>
      <c r="SEO45" s="299"/>
      <c r="SEP45" s="299"/>
      <c r="SEQ45" s="299"/>
      <c r="SER45" s="299"/>
      <c r="SES45" s="299"/>
      <c r="SET45" s="299"/>
      <c r="SEU45" s="299"/>
      <c r="SEV45" s="299"/>
      <c r="SEW45" s="299"/>
      <c r="SEX45" s="299"/>
      <c r="SEY45" s="299"/>
      <c r="SEZ45" s="299"/>
      <c r="SFA45" s="299"/>
      <c r="SFB45" s="299"/>
      <c r="SFC45" s="299"/>
      <c r="SFD45" s="299"/>
      <c r="SFE45" s="299"/>
      <c r="SFF45" s="299"/>
      <c r="SFG45" s="299"/>
      <c r="SFH45" s="299"/>
      <c r="SFI45" s="299"/>
      <c r="SFJ45" s="299"/>
      <c r="SFK45" s="299"/>
      <c r="SFL45" s="299"/>
      <c r="SFM45" s="299"/>
      <c r="SFN45" s="299"/>
      <c r="SFO45" s="299"/>
      <c r="SFP45" s="299"/>
      <c r="SFQ45" s="299"/>
      <c r="SFR45" s="299"/>
      <c r="SFS45" s="299"/>
      <c r="SFT45" s="299"/>
      <c r="SFU45" s="299"/>
      <c r="SFV45" s="299"/>
      <c r="SFW45" s="299"/>
      <c r="SFX45" s="299"/>
      <c r="SFY45" s="299"/>
      <c r="SFZ45" s="299"/>
      <c r="SGA45" s="299"/>
      <c r="SGB45" s="299"/>
      <c r="SGC45" s="299"/>
      <c r="SGD45" s="299"/>
      <c r="SGE45" s="299"/>
      <c r="SGF45" s="299"/>
      <c r="SGG45" s="299"/>
      <c r="SGH45" s="299"/>
      <c r="SGI45" s="299"/>
      <c r="SGJ45" s="299"/>
      <c r="SGK45" s="299"/>
      <c r="SGL45" s="299"/>
      <c r="SGM45" s="299"/>
      <c r="SGN45" s="299"/>
      <c r="SGO45" s="299"/>
      <c r="SGP45" s="299"/>
      <c r="SGQ45" s="299"/>
      <c r="SGR45" s="299"/>
      <c r="SGS45" s="299"/>
      <c r="SGT45" s="299"/>
      <c r="SGU45" s="299"/>
      <c r="SGV45" s="299"/>
      <c r="SGW45" s="299"/>
      <c r="SGX45" s="299"/>
      <c r="SGY45" s="299"/>
      <c r="SGZ45" s="299"/>
      <c r="SHA45" s="299"/>
      <c r="SHB45" s="299"/>
      <c r="SHC45" s="299"/>
      <c r="SHD45" s="299"/>
      <c r="SHE45" s="299"/>
      <c r="SHF45" s="299"/>
      <c r="SHG45" s="299"/>
      <c r="SHH45" s="299"/>
      <c r="SHI45" s="299"/>
      <c r="SHJ45" s="299"/>
      <c r="SHK45" s="299"/>
      <c r="SHL45" s="299"/>
      <c r="SHM45" s="299"/>
      <c r="SHN45" s="299"/>
      <c r="SHO45" s="299"/>
      <c r="SHP45" s="299"/>
      <c r="SHQ45" s="299"/>
      <c r="SHR45" s="299"/>
      <c r="SHS45" s="299"/>
      <c r="SHT45" s="299"/>
      <c r="SHU45" s="299"/>
      <c r="SHV45" s="299"/>
      <c r="SHW45" s="299"/>
      <c r="SHX45" s="299"/>
      <c r="SHY45" s="299"/>
      <c r="SHZ45" s="299"/>
      <c r="SIA45" s="299"/>
      <c r="SIB45" s="299"/>
      <c r="SIC45" s="299"/>
      <c r="SID45" s="299"/>
      <c r="SIE45" s="299"/>
      <c r="SIF45" s="299"/>
      <c r="SIG45" s="299"/>
      <c r="SIH45" s="299"/>
      <c r="SII45" s="299"/>
      <c r="SIJ45" s="299"/>
      <c r="SIK45" s="299"/>
      <c r="SIL45" s="299"/>
      <c r="SIM45" s="299"/>
      <c r="SIN45" s="299"/>
      <c r="SIO45" s="299"/>
      <c r="SIP45" s="299"/>
      <c r="SIQ45" s="299"/>
      <c r="SIR45" s="299"/>
      <c r="SIS45" s="299"/>
      <c r="SIT45" s="299"/>
      <c r="SIU45" s="299"/>
      <c r="SIV45" s="299"/>
      <c r="SIW45" s="299"/>
      <c r="SIX45" s="299"/>
      <c r="SIY45" s="299"/>
      <c r="SIZ45" s="299"/>
      <c r="SJA45" s="299"/>
      <c r="SJB45" s="299"/>
      <c r="SJC45" s="299"/>
      <c r="SJD45" s="299"/>
      <c r="SJE45" s="299"/>
      <c r="SJF45" s="299"/>
      <c r="SJG45" s="299"/>
      <c r="SJH45" s="299"/>
      <c r="SJI45" s="299"/>
      <c r="SJJ45" s="299"/>
      <c r="SJK45" s="299"/>
      <c r="SJL45" s="299"/>
      <c r="SJM45" s="299"/>
      <c r="SJN45" s="299"/>
      <c r="SJO45" s="299"/>
      <c r="SJP45" s="299"/>
      <c r="SJQ45" s="299"/>
      <c r="SJR45" s="299"/>
      <c r="SJS45" s="299"/>
      <c r="SJT45" s="299"/>
      <c r="SJU45" s="299"/>
      <c r="SJV45" s="299"/>
      <c r="SJW45" s="299"/>
      <c r="SJX45" s="299"/>
      <c r="SJY45" s="299"/>
      <c r="SJZ45" s="299"/>
      <c r="SKA45" s="299"/>
      <c r="SKB45" s="299"/>
      <c r="SKC45" s="299"/>
      <c r="SKD45" s="299"/>
      <c r="SKE45" s="299"/>
      <c r="SKF45" s="299"/>
      <c r="SKG45" s="299"/>
      <c r="SKH45" s="299"/>
      <c r="SKI45" s="299"/>
      <c r="SKJ45" s="299"/>
      <c r="SKK45" s="299"/>
      <c r="SKL45" s="299"/>
      <c r="SKM45" s="299"/>
      <c r="SKN45" s="299"/>
      <c r="SKO45" s="299"/>
      <c r="SKP45" s="299"/>
      <c r="SKQ45" s="299"/>
      <c r="SKR45" s="299"/>
      <c r="SKS45" s="299"/>
      <c r="SKT45" s="299"/>
      <c r="SKU45" s="299"/>
      <c r="SKV45" s="299"/>
      <c r="SKW45" s="299"/>
      <c r="SKX45" s="299"/>
      <c r="SKY45" s="299"/>
      <c r="SKZ45" s="299"/>
      <c r="SLA45" s="299"/>
      <c r="SLB45" s="299"/>
      <c r="SLC45" s="299"/>
      <c r="SLD45" s="299"/>
      <c r="SLE45" s="299"/>
      <c r="SLF45" s="299"/>
      <c r="SLG45" s="299"/>
      <c r="SLH45" s="299"/>
      <c r="SLI45" s="299"/>
      <c r="SLJ45" s="299"/>
      <c r="SLK45" s="299"/>
      <c r="SLL45" s="299"/>
      <c r="SLM45" s="299"/>
      <c r="SLN45" s="299"/>
      <c r="SLO45" s="299"/>
      <c r="SLP45" s="299"/>
      <c r="SLQ45" s="299"/>
      <c r="SLR45" s="299"/>
      <c r="SLS45" s="299"/>
      <c r="SLT45" s="299"/>
      <c r="SLU45" s="299"/>
      <c r="SLV45" s="299"/>
      <c r="SLW45" s="299"/>
      <c r="SLX45" s="299"/>
      <c r="SLY45" s="299"/>
      <c r="SLZ45" s="299"/>
      <c r="SMA45" s="299"/>
      <c r="SMB45" s="299"/>
      <c r="SMC45" s="299"/>
      <c r="SMD45" s="299"/>
      <c r="SME45" s="299"/>
      <c r="SMF45" s="299"/>
      <c r="SMG45" s="299"/>
      <c r="SMH45" s="299"/>
      <c r="SMI45" s="299"/>
      <c r="SMJ45" s="299"/>
      <c r="SMK45" s="299"/>
      <c r="SML45" s="299"/>
      <c r="SMM45" s="299"/>
      <c r="SMN45" s="299"/>
      <c r="SMO45" s="299"/>
      <c r="SMP45" s="299"/>
      <c r="SMQ45" s="299"/>
      <c r="SMR45" s="299"/>
      <c r="SMS45" s="299"/>
      <c r="SMT45" s="299"/>
      <c r="SMU45" s="299"/>
      <c r="SMV45" s="299"/>
      <c r="SMW45" s="299"/>
      <c r="SMX45" s="299"/>
      <c r="SMY45" s="299"/>
      <c r="SMZ45" s="299"/>
      <c r="SNA45" s="299"/>
      <c r="SNB45" s="299"/>
      <c r="SNC45" s="299"/>
      <c r="SND45" s="299"/>
      <c r="SNE45" s="299"/>
      <c r="SNF45" s="299"/>
      <c r="SNG45" s="299"/>
      <c r="SNH45" s="299"/>
      <c r="SNI45" s="299"/>
      <c r="SNJ45" s="299"/>
      <c r="SNK45" s="299"/>
      <c r="SNL45" s="299"/>
      <c r="SNM45" s="299"/>
      <c r="SNN45" s="299"/>
      <c r="SNO45" s="299"/>
      <c r="SNP45" s="299"/>
      <c r="SNQ45" s="299"/>
      <c r="SNR45" s="299"/>
      <c r="SNS45" s="299"/>
      <c r="SNT45" s="299"/>
      <c r="SNU45" s="299"/>
      <c r="SNV45" s="299"/>
      <c r="SNW45" s="299"/>
      <c r="SNX45" s="299"/>
      <c r="SNY45" s="299"/>
      <c r="SNZ45" s="299"/>
      <c r="SOA45" s="299"/>
      <c r="SOB45" s="299"/>
      <c r="SOC45" s="299"/>
      <c r="SOD45" s="299"/>
      <c r="SOE45" s="299"/>
      <c r="SOF45" s="299"/>
      <c r="SOG45" s="299"/>
      <c r="SOH45" s="299"/>
      <c r="SOI45" s="299"/>
      <c r="SOJ45" s="299"/>
      <c r="SOK45" s="299"/>
      <c r="SOL45" s="299"/>
      <c r="SOM45" s="299"/>
      <c r="SON45" s="299"/>
      <c r="SOO45" s="299"/>
      <c r="SOP45" s="299"/>
      <c r="SOQ45" s="299"/>
      <c r="SOR45" s="299"/>
      <c r="SOS45" s="299"/>
      <c r="SOT45" s="299"/>
      <c r="SOU45" s="299"/>
      <c r="SOV45" s="299"/>
      <c r="SOW45" s="299"/>
      <c r="SOX45" s="299"/>
      <c r="SOY45" s="299"/>
      <c r="SOZ45" s="299"/>
      <c r="SPA45" s="299"/>
      <c r="SPB45" s="299"/>
      <c r="SPC45" s="299"/>
      <c r="SPD45" s="299"/>
      <c r="SPE45" s="299"/>
      <c r="SPF45" s="299"/>
      <c r="SPG45" s="299"/>
      <c r="SPH45" s="299"/>
      <c r="SPI45" s="299"/>
      <c r="SPJ45" s="299"/>
      <c r="SPK45" s="299"/>
      <c r="SPL45" s="299"/>
      <c r="SPM45" s="299"/>
      <c r="SPN45" s="299"/>
      <c r="SPO45" s="299"/>
      <c r="SPP45" s="299"/>
      <c r="SPQ45" s="299"/>
      <c r="SPR45" s="299"/>
      <c r="SPS45" s="299"/>
      <c r="SPT45" s="299"/>
      <c r="SPU45" s="299"/>
      <c r="SPV45" s="299"/>
      <c r="SPW45" s="299"/>
      <c r="SPX45" s="299"/>
      <c r="SPY45" s="299"/>
      <c r="SPZ45" s="299"/>
      <c r="SQA45" s="299"/>
      <c r="SQB45" s="299"/>
      <c r="SQC45" s="299"/>
      <c r="SQD45" s="299"/>
      <c r="SQE45" s="299"/>
      <c r="SQF45" s="299"/>
      <c r="SQG45" s="299"/>
      <c r="SQH45" s="299"/>
      <c r="SQI45" s="299"/>
      <c r="SQJ45" s="299"/>
      <c r="SQK45" s="299"/>
      <c r="SQL45" s="299"/>
      <c r="SQM45" s="299"/>
      <c r="SQN45" s="299"/>
      <c r="SQO45" s="299"/>
      <c r="SQP45" s="299"/>
      <c r="SQQ45" s="299"/>
      <c r="SQR45" s="299"/>
      <c r="SQS45" s="299"/>
      <c r="SQT45" s="299"/>
      <c r="SQU45" s="299"/>
      <c r="SQV45" s="299"/>
      <c r="SQW45" s="299"/>
      <c r="SQX45" s="299"/>
      <c r="SQY45" s="299"/>
      <c r="SQZ45" s="299"/>
      <c r="SRA45" s="299"/>
      <c r="SRB45" s="299"/>
      <c r="SRC45" s="299"/>
      <c r="SRD45" s="299"/>
      <c r="SRE45" s="299"/>
      <c r="SRF45" s="299"/>
      <c r="SRG45" s="299"/>
      <c r="SRH45" s="299"/>
      <c r="SRI45" s="299"/>
      <c r="SRJ45" s="299"/>
      <c r="SRK45" s="299"/>
      <c r="SRL45" s="299"/>
      <c r="SRM45" s="299"/>
      <c r="SRN45" s="299"/>
      <c r="SRO45" s="299"/>
      <c r="SRP45" s="299"/>
      <c r="SRQ45" s="299"/>
      <c r="SRR45" s="299"/>
      <c r="SRS45" s="299"/>
      <c r="SRT45" s="299"/>
      <c r="SRU45" s="299"/>
      <c r="SRV45" s="299"/>
      <c r="SRW45" s="299"/>
      <c r="SRX45" s="299"/>
      <c r="SRY45" s="299"/>
      <c r="SRZ45" s="299"/>
      <c r="SSA45" s="299"/>
      <c r="SSB45" s="299"/>
      <c r="SSC45" s="299"/>
      <c r="SSD45" s="299"/>
      <c r="SSE45" s="299"/>
      <c r="SSF45" s="299"/>
      <c r="SSG45" s="299"/>
      <c r="SSH45" s="299"/>
      <c r="SSI45" s="299"/>
      <c r="SSJ45" s="299"/>
      <c r="SSK45" s="299"/>
      <c r="SSL45" s="299"/>
      <c r="SSM45" s="299"/>
      <c r="SSN45" s="299"/>
      <c r="SSO45" s="299"/>
      <c r="SSP45" s="299"/>
      <c r="SSQ45" s="299"/>
      <c r="SSR45" s="299"/>
      <c r="SSS45" s="299"/>
      <c r="SST45" s="299"/>
      <c r="SSU45" s="299"/>
      <c r="SSV45" s="299"/>
      <c r="SSW45" s="299"/>
      <c r="SSX45" s="299"/>
      <c r="SSY45" s="299"/>
      <c r="SSZ45" s="299"/>
      <c r="STA45" s="299"/>
      <c r="STB45" s="299"/>
      <c r="STC45" s="299"/>
      <c r="STD45" s="299"/>
      <c r="STE45" s="299"/>
      <c r="STF45" s="299"/>
      <c r="STG45" s="299"/>
      <c r="STH45" s="299"/>
      <c r="STI45" s="299"/>
      <c r="STJ45" s="299"/>
      <c r="STK45" s="299"/>
      <c r="STL45" s="299"/>
      <c r="STM45" s="299"/>
      <c r="STN45" s="299"/>
      <c r="STO45" s="299"/>
      <c r="STP45" s="299"/>
      <c r="STQ45" s="299"/>
      <c r="STR45" s="299"/>
      <c r="STS45" s="299"/>
      <c r="STT45" s="299"/>
      <c r="STU45" s="299"/>
      <c r="STV45" s="299"/>
      <c r="STW45" s="299"/>
      <c r="STX45" s="299"/>
      <c r="STY45" s="299"/>
      <c r="STZ45" s="299"/>
      <c r="SUA45" s="299"/>
      <c r="SUB45" s="299"/>
      <c r="SUC45" s="299"/>
      <c r="SUD45" s="299"/>
      <c r="SUE45" s="299"/>
      <c r="SUF45" s="299"/>
      <c r="SUG45" s="299"/>
      <c r="SUH45" s="299"/>
      <c r="SUI45" s="299"/>
      <c r="SUJ45" s="299"/>
      <c r="SUK45" s="299"/>
      <c r="SUL45" s="299"/>
      <c r="SUM45" s="299"/>
      <c r="SUN45" s="299"/>
      <c r="SUO45" s="299"/>
      <c r="SUP45" s="299"/>
      <c r="SUQ45" s="299"/>
      <c r="SUR45" s="299"/>
      <c r="SUS45" s="299"/>
      <c r="SUT45" s="299"/>
      <c r="SUU45" s="299"/>
      <c r="SUV45" s="299"/>
      <c r="SUW45" s="299"/>
      <c r="SUX45" s="299"/>
      <c r="SUY45" s="299"/>
      <c r="SUZ45" s="299"/>
      <c r="SVA45" s="299"/>
      <c r="SVB45" s="299"/>
      <c r="SVC45" s="299"/>
      <c r="SVD45" s="299"/>
      <c r="SVE45" s="299"/>
      <c r="SVF45" s="299"/>
      <c r="SVG45" s="299"/>
      <c r="SVH45" s="299"/>
      <c r="SVI45" s="299"/>
      <c r="SVJ45" s="299"/>
      <c r="SVK45" s="299"/>
      <c r="SVL45" s="299"/>
      <c r="SVM45" s="299"/>
      <c r="SVN45" s="299"/>
      <c r="SVO45" s="299"/>
      <c r="SVP45" s="299"/>
      <c r="SVQ45" s="299"/>
      <c r="SVR45" s="299"/>
      <c r="SVS45" s="299"/>
      <c r="SVT45" s="299"/>
      <c r="SVU45" s="299"/>
      <c r="SVV45" s="299"/>
      <c r="SVW45" s="299"/>
      <c r="SVX45" s="299"/>
      <c r="SVY45" s="299"/>
      <c r="SVZ45" s="299"/>
      <c r="SWA45" s="299"/>
      <c r="SWB45" s="299"/>
      <c r="SWC45" s="299"/>
      <c r="SWD45" s="299"/>
      <c r="SWE45" s="299"/>
      <c r="SWF45" s="299"/>
      <c r="SWG45" s="299"/>
      <c r="SWH45" s="299"/>
      <c r="SWI45" s="299"/>
      <c r="SWJ45" s="299"/>
      <c r="SWK45" s="299"/>
      <c r="SWL45" s="299"/>
      <c r="SWM45" s="299"/>
      <c r="SWN45" s="299"/>
      <c r="SWO45" s="299"/>
      <c r="SWP45" s="299"/>
      <c r="SWQ45" s="299"/>
      <c r="SWR45" s="299"/>
      <c r="SWS45" s="299"/>
      <c r="SWT45" s="299"/>
      <c r="SWU45" s="299"/>
      <c r="SWV45" s="299"/>
      <c r="SWW45" s="299"/>
      <c r="SWX45" s="299"/>
      <c r="SWY45" s="299"/>
      <c r="SWZ45" s="299"/>
      <c r="SXA45" s="299"/>
      <c r="SXB45" s="299"/>
      <c r="SXC45" s="299"/>
      <c r="SXD45" s="299"/>
      <c r="SXE45" s="299"/>
      <c r="SXF45" s="299"/>
      <c r="SXG45" s="299"/>
      <c r="SXH45" s="299"/>
      <c r="SXI45" s="299"/>
      <c r="SXJ45" s="299"/>
      <c r="SXK45" s="299"/>
      <c r="SXL45" s="299"/>
      <c r="SXM45" s="299"/>
      <c r="SXN45" s="299"/>
      <c r="SXO45" s="299"/>
      <c r="SXP45" s="299"/>
      <c r="SXQ45" s="299"/>
      <c r="SXR45" s="299"/>
      <c r="SXS45" s="299"/>
      <c r="SXT45" s="299"/>
      <c r="SXU45" s="299"/>
      <c r="SXV45" s="299"/>
      <c r="SXW45" s="299"/>
      <c r="SXX45" s="299"/>
      <c r="SXY45" s="299"/>
      <c r="SXZ45" s="299"/>
      <c r="SYA45" s="299"/>
      <c r="SYB45" s="299"/>
      <c r="SYC45" s="299"/>
      <c r="SYD45" s="299"/>
      <c r="SYE45" s="299"/>
      <c r="SYF45" s="299"/>
      <c r="SYG45" s="299"/>
      <c r="SYH45" s="299"/>
      <c r="SYI45" s="299"/>
      <c r="SYJ45" s="299"/>
      <c r="SYK45" s="299"/>
      <c r="SYL45" s="299"/>
      <c r="SYM45" s="299"/>
      <c r="SYN45" s="299"/>
      <c r="SYO45" s="299"/>
      <c r="SYP45" s="299"/>
      <c r="SYQ45" s="299"/>
      <c r="SYR45" s="299"/>
      <c r="SYS45" s="299"/>
      <c r="SYT45" s="299"/>
      <c r="SYU45" s="299"/>
      <c r="SYV45" s="299"/>
      <c r="SYW45" s="299"/>
      <c r="SYX45" s="299"/>
      <c r="SYY45" s="299"/>
      <c r="SYZ45" s="299"/>
      <c r="SZA45" s="299"/>
      <c r="SZB45" s="299"/>
      <c r="SZC45" s="299"/>
      <c r="SZD45" s="299"/>
      <c r="SZE45" s="299"/>
      <c r="SZF45" s="299"/>
      <c r="SZG45" s="299"/>
      <c r="SZH45" s="299"/>
      <c r="SZI45" s="299"/>
      <c r="SZJ45" s="299"/>
      <c r="SZK45" s="299"/>
      <c r="SZL45" s="299"/>
      <c r="SZM45" s="299"/>
      <c r="SZN45" s="299"/>
      <c r="SZO45" s="299"/>
      <c r="SZP45" s="299"/>
      <c r="SZQ45" s="299"/>
      <c r="SZR45" s="299"/>
      <c r="SZS45" s="299"/>
      <c r="SZT45" s="299"/>
      <c r="SZU45" s="299"/>
      <c r="SZV45" s="299"/>
      <c r="SZW45" s="299"/>
      <c r="SZX45" s="299"/>
      <c r="SZY45" s="299"/>
      <c r="SZZ45" s="299"/>
      <c r="TAA45" s="299"/>
      <c r="TAB45" s="299"/>
      <c r="TAC45" s="299"/>
      <c r="TAD45" s="299"/>
      <c r="TAE45" s="299"/>
      <c r="TAF45" s="299"/>
      <c r="TAG45" s="299"/>
      <c r="TAH45" s="299"/>
      <c r="TAI45" s="299"/>
      <c r="TAJ45" s="299"/>
      <c r="TAK45" s="299"/>
      <c r="TAL45" s="299"/>
      <c r="TAM45" s="299"/>
      <c r="TAN45" s="299"/>
      <c r="TAO45" s="299"/>
      <c r="TAP45" s="299"/>
      <c r="TAQ45" s="299"/>
      <c r="TAR45" s="299"/>
      <c r="TAS45" s="299"/>
      <c r="TAT45" s="299"/>
      <c r="TAU45" s="299"/>
      <c r="TAV45" s="299"/>
      <c r="TAW45" s="299"/>
      <c r="TAX45" s="299"/>
      <c r="TAY45" s="299"/>
      <c r="TAZ45" s="299"/>
      <c r="TBA45" s="299"/>
      <c r="TBB45" s="299"/>
      <c r="TBC45" s="299"/>
      <c r="TBD45" s="299"/>
      <c r="TBE45" s="299"/>
      <c r="TBF45" s="299"/>
      <c r="TBG45" s="299"/>
      <c r="TBH45" s="299"/>
      <c r="TBI45" s="299"/>
      <c r="TBJ45" s="299"/>
      <c r="TBK45" s="299"/>
      <c r="TBL45" s="299"/>
      <c r="TBM45" s="299"/>
      <c r="TBN45" s="299"/>
      <c r="TBO45" s="299"/>
      <c r="TBP45" s="299"/>
      <c r="TBQ45" s="299"/>
      <c r="TBR45" s="299"/>
      <c r="TBS45" s="299"/>
      <c r="TBT45" s="299"/>
      <c r="TBU45" s="299"/>
      <c r="TBV45" s="299"/>
      <c r="TBW45" s="299"/>
      <c r="TBX45" s="299"/>
      <c r="TBY45" s="299"/>
      <c r="TBZ45" s="299"/>
      <c r="TCA45" s="299"/>
      <c r="TCB45" s="299"/>
      <c r="TCC45" s="299"/>
      <c r="TCD45" s="299"/>
      <c r="TCE45" s="299"/>
      <c r="TCF45" s="299"/>
      <c r="TCG45" s="299"/>
      <c r="TCH45" s="299"/>
      <c r="TCI45" s="299"/>
      <c r="TCJ45" s="299"/>
      <c r="TCK45" s="299"/>
      <c r="TCL45" s="299"/>
      <c r="TCM45" s="299"/>
      <c r="TCN45" s="299"/>
      <c r="TCO45" s="299"/>
      <c r="TCP45" s="299"/>
      <c r="TCQ45" s="299"/>
      <c r="TCR45" s="299"/>
      <c r="TCS45" s="299"/>
      <c r="TCT45" s="299"/>
      <c r="TCU45" s="299"/>
      <c r="TCV45" s="299"/>
      <c r="TCW45" s="299"/>
      <c r="TCX45" s="299"/>
      <c r="TCY45" s="299"/>
      <c r="TCZ45" s="299"/>
      <c r="TDA45" s="299"/>
      <c r="TDB45" s="299"/>
      <c r="TDC45" s="299"/>
      <c r="TDD45" s="299"/>
      <c r="TDE45" s="299"/>
      <c r="TDF45" s="299"/>
      <c r="TDG45" s="299"/>
      <c r="TDH45" s="299"/>
      <c r="TDI45" s="299"/>
      <c r="TDJ45" s="299"/>
      <c r="TDK45" s="299"/>
      <c r="TDL45" s="299"/>
      <c r="TDM45" s="299"/>
      <c r="TDN45" s="299"/>
      <c r="TDO45" s="299"/>
      <c r="TDP45" s="299"/>
      <c r="TDQ45" s="299"/>
      <c r="TDR45" s="299"/>
      <c r="TDS45" s="299"/>
      <c r="TDT45" s="299"/>
      <c r="TDU45" s="299"/>
      <c r="TDV45" s="299"/>
      <c r="TDW45" s="299"/>
      <c r="TDX45" s="299"/>
      <c r="TDY45" s="299"/>
      <c r="TDZ45" s="299"/>
      <c r="TEA45" s="299"/>
      <c r="TEB45" s="299"/>
      <c r="TEC45" s="299"/>
      <c r="TED45" s="299"/>
      <c r="TEE45" s="299"/>
      <c r="TEF45" s="299"/>
      <c r="TEG45" s="299"/>
      <c r="TEH45" s="299"/>
      <c r="TEI45" s="299"/>
      <c r="TEJ45" s="299"/>
      <c r="TEK45" s="299"/>
      <c r="TEL45" s="299"/>
      <c r="TEM45" s="299"/>
      <c r="TEN45" s="299"/>
      <c r="TEO45" s="299"/>
      <c r="TEP45" s="299"/>
      <c r="TEQ45" s="299"/>
      <c r="TER45" s="299"/>
      <c r="TES45" s="299"/>
      <c r="TET45" s="299"/>
      <c r="TEU45" s="299"/>
      <c r="TEV45" s="299"/>
      <c r="TEW45" s="299"/>
      <c r="TEX45" s="299"/>
      <c r="TEY45" s="299"/>
      <c r="TEZ45" s="299"/>
      <c r="TFA45" s="299"/>
      <c r="TFB45" s="299"/>
      <c r="TFC45" s="299"/>
      <c r="TFD45" s="299"/>
      <c r="TFE45" s="299"/>
      <c r="TFF45" s="299"/>
      <c r="TFG45" s="299"/>
      <c r="TFH45" s="299"/>
      <c r="TFI45" s="299"/>
      <c r="TFJ45" s="299"/>
      <c r="TFK45" s="299"/>
      <c r="TFL45" s="299"/>
      <c r="TFM45" s="299"/>
      <c r="TFN45" s="299"/>
      <c r="TFO45" s="299"/>
      <c r="TFP45" s="299"/>
      <c r="TFQ45" s="299"/>
      <c r="TFR45" s="299"/>
      <c r="TFS45" s="299"/>
      <c r="TFT45" s="299"/>
      <c r="TFU45" s="299"/>
      <c r="TFV45" s="299"/>
      <c r="TFW45" s="299"/>
      <c r="TFX45" s="299"/>
      <c r="TFY45" s="299"/>
      <c r="TFZ45" s="299"/>
      <c r="TGA45" s="299"/>
      <c r="TGB45" s="299"/>
      <c r="TGC45" s="299"/>
      <c r="TGD45" s="299"/>
      <c r="TGE45" s="299"/>
      <c r="TGF45" s="299"/>
      <c r="TGG45" s="299"/>
      <c r="TGH45" s="299"/>
      <c r="TGI45" s="299"/>
      <c r="TGJ45" s="299"/>
      <c r="TGK45" s="299"/>
      <c r="TGL45" s="299"/>
      <c r="TGM45" s="299"/>
      <c r="TGN45" s="299"/>
      <c r="TGO45" s="299"/>
      <c r="TGP45" s="299"/>
      <c r="TGQ45" s="299"/>
      <c r="TGR45" s="299"/>
      <c r="TGS45" s="299"/>
      <c r="TGT45" s="299"/>
      <c r="TGU45" s="299"/>
      <c r="TGV45" s="299"/>
      <c r="TGW45" s="299"/>
      <c r="TGX45" s="299"/>
      <c r="TGY45" s="299"/>
      <c r="TGZ45" s="299"/>
      <c r="THA45" s="299"/>
      <c r="THB45" s="299"/>
      <c r="THC45" s="299"/>
      <c r="THD45" s="299"/>
      <c r="THE45" s="299"/>
      <c r="THF45" s="299"/>
      <c r="THG45" s="299"/>
      <c r="THH45" s="299"/>
      <c r="THI45" s="299"/>
      <c r="THJ45" s="299"/>
      <c r="THK45" s="299"/>
      <c r="THL45" s="299"/>
      <c r="THM45" s="299"/>
      <c r="THN45" s="299"/>
      <c r="THO45" s="299"/>
      <c r="THP45" s="299"/>
      <c r="THQ45" s="299"/>
      <c r="THR45" s="299"/>
      <c r="THS45" s="299"/>
      <c r="THT45" s="299"/>
      <c r="THU45" s="299"/>
      <c r="THV45" s="299"/>
      <c r="THW45" s="299"/>
      <c r="THX45" s="299"/>
      <c r="THY45" s="299"/>
      <c r="THZ45" s="299"/>
      <c r="TIA45" s="299"/>
      <c r="TIB45" s="299"/>
      <c r="TIC45" s="299"/>
      <c r="TID45" s="299"/>
      <c r="TIE45" s="299"/>
      <c r="TIF45" s="299"/>
      <c r="TIG45" s="299"/>
      <c r="TIH45" s="299"/>
      <c r="TII45" s="299"/>
      <c r="TIJ45" s="299"/>
      <c r="TIK45" s="299"/>
      <c r="TIL45" s="299"/>
      <c r="TIM45" s="299"/>
      <c r="TIN45" s="299"/>
      <c r="TIO45" s="299"/>
      <c r="TIP45" s="299"/>
      <c r="TIQ45" s="299"/>
      <c r="TIR45" s="299"/>
      <c r="TIS45" s="299"/>
      <c r="TIT45" s="299"/>
      <c r="TIU45" s="299"/>
      <c r="TIV45" s="299"/>
      <c r="TIW45" s="299"/>
      <c r="TIX45" s="299"/>
      <c r="TIY45" s="299"/>
      <c r="TIZ45" s="299"/>
      <c r="TJA45" s="299"/>
      <c r="TJB45" s="299"/>
      <c r="TJC45" s="299"/>
      <c r="TJD45" s="299"/>
      <c r="TJE45" s="299"/>
      <c r="TJF45" s="299"/>
      <c r="TJG45" s="299"/>
      <c r="TJH45" s="299"/>
      <c r="TJI45" s="299"/>
      <c r="TJJ45" s="299"/>
      <c r="TJK45" s="299"/>
      <c r="TJL45" s="299"/>
      <c r="TJM45" s="299"/>
      <c r="TJN45" s="299"/>
      <c r="TJO45" s="299"/>
      <c r="TJP45" s="299"/>
      <c r="TJQ45" s="299"/>
      <c r="TJR45" s="299"/>
      <c r="TJS45" s="299"/>
      <c r="TJT45" s="299"/>
      <c r="TJU45" s="299"/>
      <c r="TJV45" s="299"/>
      <c r="TJW45" s="299"/>
      <c r="TJX45" s="299"/>
      <c r="TJY45" s="299"/>
      <c r="TJZ45" s="299"/>
      <c r="TKA45" s="299"/>
      <c r="TKB45" s="299"/>
      <c r="TKC45" s="299"/>
      <c r="TKD45" s="299"/>
      <c r="TKE45" s="299"/>
      <c r="TKF45" s="299"/>
      <c r="TKG45" s="299"/>
      <c r="TKH45" s="299"/>
      <c r="TKI45" s="299"/>
      <c r="TKJ45" s="299"/>
      <c r="TKK45" s="299"/>
      <c r="TKL45" s="299"/>
      <c r="TKM45" s="299"/>
      <c r="TKN45" s="299"/>
      <c r="TKO45" s="299"/>
      <c r="TKP45" s="299"/>
      <c r="TKQ45" s="299"/>
      <c r="TKR45" s="299"/>
      <c r="TKS45" s="299"/>
      <c r="TKT45" s="299"/>
      <c r="TKU45" s="299"/>
      <c r="TKV45" s="299"/>
      <c r="TKW45" s="299"/>
      <c r="TKX45" s="299"/>
      <c r="TKY45" s="299"/>
      <c r="TKZ45" s="299"/>
      <c r="TLA45" s="299"/>
      <c r="TLB45" s="299"/>
      <c r="TLC45" s="299"/>
      <c r="TLD45" s="299"/>
      <c r="TLE45" s="299"/>
      <c r="TLF45" s="299"/>
      <c r="TLG45" s="299"/>
      <c r="TLH45" s="299"/>
      <c r="TLI45" s="299"/>
      <c r="TLJ45" s="299"/>
      <c r="TLK45" s="299"/>
      <c r="TLL45" s="299"/>
      <c r="TLM45" s="299"/>
      <c r="TLN45" s="299"/>
      <c r="TLO45" s="299"/>
      <c r="TLP45" s="299"/>
      <c r="TLQ45" s="299"/>
      <c r="TLR45" s="299"/>
      <c r="TLS45" s="299"/>
      <c r="TLT45" s="299"/>
      <c r="TLU45" s="299"/>
      <c r="TLV45" s="299"/>
      <c r="TLW45" s="299"/>
      <c r="TLX45" s="299"/>
      <c r="TLY45" s="299"/>
      <c r="TLZ45" s="299"/>
      <c r="TMA45" s="299"/>
      <c r="TMB45" s="299"/>
      <c r="TMC45" s="299"/>
      <c r="TMD45" s="299"/>
      <c r="TME45" s="299"/>
      <c r="TMF45" s="299"/>
      <c r="TMG45" s="299"/>
      <c r="TMH45" s="299"/>
      <c r="TMI45" s="299"/>
      <c r="TMJ45" s="299"/>
      <c r="TMK45" s="299"/>
      <c r="TML45" s="299"/>
      <c r="TMM45" s="299"/>
      <c r="TMN45" s="299"/>
      <c r="TMO45" s="299"/>
      <c r="TMP45" s="299"/>
      <c r="TMQ45" s="299"/>
      <c r="TMR45" s="299"/>
      <c r="TMS45" s="299"/>
      <c r="TMT45" s="299"/>
      <c r="TMU45" s="299"/>
      <c r="TMV45" s="299"/>
      <c r="TMW45" s="299"/>
      <c r="TMX45" s="299"/>
      <c r="TMY45" s="299"/>
      <c r="TMZ45" s="299"/>
      <c r="TNA45" s="299"/>
      <c r="TNB45" s="299"/>
      <c r="TNC45" s="299"/>
      <c r="TND45" s="299"/>
      <c r="TNE45" s="299"/>
      <c r="TNF45" s="299"/>
      <c r="TNG45" s="299"/>
      <c r="TNH45" s="299"/>
      <c r="TNI45" s="299"/>
      <c r="TNJ45" s="299"/>
      <c r="TNK45" s="299"/>
      <c r="TNL45" s="299"/>
      <c r="TNM45" s="299"/>
      <c r="TNN45" s="299"/>
      <c r="TNO45" s="299"/>
      <c r="TNP45" s="299"/>
      <c r="TNQ45" s="299"/>
      <c r="TNR45" s="299"/>
      <c r="TNS45" s="299"/>
      <c r="TNT45" s="299"/>
      <c r="TNU45" s="299"/>
      <c r="TNV45" s="299"/>
      <c r="TNW45" s="299"/>
      <c r="TNX45" s="299"/>
      <c r="TNY45" s="299"/>
      <c r="TNZ45" s="299"/>
      <c r="TOA45" s="299"/>
      <c r="TOB45" s="299"/>
      <c r="TOC45" s="299"/>
      <c r="TOD45" s="299"/>
      <c r="TOE45" s="299"/>
      <c r="TOF45" s="299"/>
      <c r="TOG45" s="299"/>
      <c r="TOH45" s="299"/>
      <c r="TOI45" s="299"/>
      <c r="TOJ45" s="299"/>
      <c r="TOK45" s="299"/>
      <c r="TOL45" s="299"/>
      <c r="TOM45" s="299"/>
      <c r="TON45" s="299"/>
      <c r="TOO45" s="299"/>
      <c r="TOP45" s="299"/>
      <c r="TOQ45" s="299"/>
      <c r="TOR45" s="299"/>
      <c r="TOS45" s="299"/>
      <c r="TOT45" s="299"/>
      <c r="TOU45" s="299"/>
      <c r="TOV45" s="299"/>
      <c r="TOW45" s="299"/>
      <c r="TOX45" s="299"/>
      <c r="TOY45" s="299"/>
      <c r="TOZ45" s="299"/>
      <c r="TPA45" s="299"/>
      <c r="TPB45" s="299"/>
      <c r="TPC45" s="299"/>
      <c r="TPD45" s="299"/>
      <c r="TPE45" s="299"/>
      <c r="TPF45" s="299"/>
      <c r="TPG45" s="299"/>
      <c r="TPH45" s="299"/>
      <c r="TPI45" s="299"/>
      <c r="TPJ45" s="299"/>
      <c r="TPK45" s="299"/>
      <c r="TPL45" s="299"/>
      <c r="TPM45" s="299"/>
      <c r="TPN45" s="299"/>
      <c r="TPO45" s="299"/>
      <c r="TPP45" s="299"/>
      <c r="TPQ45" s="299"/>
      <c r="TPR45" s="299"/>
      <c r="TPS45" s="299"/>
      <c r="TPT45" s="299"/>
      <c r="TPU45" s="299"/>
      <c r="TPV45" s="299"/>
      <c r="TPW45" s="299"/>
      <c r="TPX45" s="299"/>
      <c r="TPY45" s="299"/>
      <c r="TPZ45" s="299"/>
      <c r="TQA45" s="299"/>
      <c r="TQB45" s="299"/>
      <c r="TQC45" s="299"/>
      <c r="TQD45" s="299"/>
      <c r="TQE45" s="299"/>
      <c r="TQF45" s="299"/>
      <c r="TQG45" s="299"/>
      <c r="TQH45" s="299"/>
      <c r="TQI45" s="299"/>
      <c r="TQJ45" s="299"/>
      <c r="TQK45" s="299"/>
      <c r="TQL45" s="299"/>
      <c r="TQM45" s="299"/>
      <c r="TQN45" s="299"/>
      <c r="TQO45" s="299"/>
      <c r="TQP45" s="299"/>
      <c r="TQQ45" s="299"/>
      <c r="TQR45" s="299"/>
      <c r="TQS45" s="299"/>
      <c r="TQT45" s="299"/>
      <c r="TQU45" s="299"/>
      <c r="TQV45" s="299"/>
      <c r="TQW45" s="299"/>
      <c r="TQX45" s="299"/>
      <c r="TQY45" s="299"/>
      <c r="TQZ45" s="299"/>
      <c r="TRA45" s="299"/>
      <c r="TRB45" s="299"/>
      <c r="TRC45" s="299"/>
      <c r="TRD45" s="299"/>
      <c r="TRE45" s="299"/>
      <c r="TRF45" s="299"/>
      <c r="TRG45" s="299"/>
      <c r="TRH45" s="299"/>
      <c r="TRI45" s="299"/>
      <c r="TRJ45" s="299"/>
      <c r="TRK45" s="299"/>
      <c r="TRL45" s="299"/>
      <c r="TRM45" s="299"/>
      <c r="TRN45" s="299"/>
      <c r="TRO45" s="299"/>
      <c r="TRP45" s="299"/>
      <c r="TRQ45" s="299"/>
      <c r="TRR45" s="299"/>
      <c r="TRS45" s="299"/>
      <c r="TRT45" s="299"/>
      <c r="TRU45" s="299"/>
      <c r="TRV45" s="299"/>
      <c r="TRW45" s="299"/>
      <c r="TRX45" s="299"/>
      <c r="TRY45" s="299"/>
      <c r="TRZ45" s="299"/>
      <c r="TSA45" s="299"/>
      <c r="TSB45" s="299"/>
      <c r="TSC45" s="299"/>
      <c r="TSD45" s="299"/>
      <c r="TSE45" s="299"/>
      <c r="TSF45" s="299"/>
      <c r="TSG45" s="299"/>
      <c r="TSH45" s="299"/>
      <c r="TSI45" s="299"/>
      <c r="TSJ45" s="299"/>
      <c r="TSK45" s="299"/>
      <c r="TSL45" s="299"/>
      <c r="TSM45" s="299"/>
      <c r="TSN45" s="299"/>
      <c r="TSO45" s="299"/>
      <c r="TSP45" s="299"/>
      <c r="TSQ45" s="299"/>
      <c r="TSR45" s="299"/>
      <c r="TSS45" s="299"/>
      <c r="TST45" s="299"/>
      <c r="TSU45" s="299"/>
      <c r="TSV45" s="299"/>
      <c r="TSW45" s="299"/>
      <c r="TSX45" s="299"/>
      <c r="TSY45" s="299"/>
      <c r="TSZ45" s="299"/>
      <c r="TTA45" s="299"/>
      <c r="TTB45" s="299"/>
      <c r="TTC45" s="299"/>
      <c r="TTD45" s="299"/>
      <c r="TTE45" s="299"/>
      <c r="TTF45" s="299"/>
      <c r="TTG45" s="299"/>
      <c r="TTH45" s="299"/>
      <c r="TTI45" s="299"/>
      <c r="TTJ45" s="299"/>
      <c r="TTK45" s="299"/>
      <c r="TTL45" s="299"/>
      <c r="TTM45" s="299"/>
      <c r="TTN45" s="299"/>
      <c r="TTO45" s="299"/>
      <c r="TTP45" s="299"/>
      <c r="TTQ45" s="299"/>
      <c r="TTR45" s="299"/>
      <c r="TTS45" s="299"/>
      <c r="TTT45" s="299"/>
      <c r="TTU45" s="299"/>
      <c r="TTV45" s="299"/>
      <c r="TTW45" s="299"/>
      <c r="TTX45" s="299"/>
      <c r="TTY45" s="299"/>
      <c r="TTZ45" s="299"/>
      <c r="TUA45" s="299"/>
      <c r="TUB45" s="299"/>
      <c r="TUC45" s="299"/>
      <c r="TUD45" s="299"/>
      <c r="TUE45" s="299"/>
      <c r="TUF45" s="299"/>
      <c r="TUG45" s="299"/>
      <c r="TUH45" s="299"/>
      <c r="TUI45" s="299"/>
      <c r="TUJ45" s="299"/>
      <c r="TUK45" s="299"/>
      <c r="TUL45" s="299"/>
      <c r="TUM45" s="299"/>
      <c r="TUN45" s="299"/>
      <c r="TUO45" s="299"/>
      <c r="TUP45" s="299"/>
      <c r="TUQ45" s="299"/>
      <c r="TUR45" s="299"/>
      <c r="TUS45" s="299"/>
      <c r="TUT45" s="299"/>
      <c r="TUU45" s="299"/>
      <c r="TUV45" s="299"/>
      <c r="TUW45" s="299"/>
      <c r="TUX45" s="299"/>
      <c r="TUY45" s="299"/>
      <c r="TUZ45" s="299"/>
      <c r="TVA45" s="299"/>
      <c r="TVB45" s="299"/>
      <c r="TVC45" s="299"/>
      <c r="TVD45" s="299"/>
      <c r="TVE45" s="299"/>
      <c r="TVF45" s="299"/>
      <c r="TVG45" s="299"/>
      <c r="TVH45" s="299"/>
      <c r="TVI45" s="299"/>
      <c r="TVJ45" s="299"/>
      <c r="TVK45" s="299"/>
      <c r="TVL45" s="299"/>
      <c r="TVM45" s="299"/>
      <c r="TVN45" s="299"/>
      <c r="TVO45" s="299"/>
      <c r="TVP45" s="299"/>
      <c r="TVQ45" s="299"/>
      <c r="TVR45" s="299"/>
      <c r="TVS45" s="299"/>
      <c r="TVT45" s="299"/>
      <c r="TVU45" s="299"/>
      <c r="TVV45" s="299"/>
      <c r="TVW45" s="299"/>
      <c r="TVX45" s="299"/>
      <c r="TVY45" s="299"/>
      <c r="TVZ45" s="299"/>
      <c r="TWA45" s="299"/>
      <c r="TWB45" s="299"/>
      <c r="TWC45" s="299"/>
      <c r="TWD45" s="299"/>
      <c r="TWE45" s="299"/>
      <c r="TWF45" s="299"/>
      <c r="TWG45" s="299"/>
      <c r="TWH45" s="299"/>
      <c r="TWI45" s="299"/>
      <c r="TWJ45" s="299"/>
      <c r="TWK45" s="299"/>
      <c r="TWL45" s="299"/>
      <c r="TWM45" s="299"/>
      <c r="TWN45" s="299"/>
      <c r="TWO45" s="299"/>
      <c r="TWP45" s="299"/>
      <c r="TWQ45" s="299"/>
      <c r="TWR45" s="299"/>
      <c r="TWS45" s="299"/>
      <c r="TWT45" s="299"/>
      <c r="TWU45" s="299"/>
      <c r="TWV45" s="299"/>
      <c r="TWW45" s="299"/>
      <c r="TWX45" s="299"/>
      <c r="TWY45" s="299"/>
      <c r="TWZ45" s="299"/>
      <c r="TXA45" s="299"/>
      <c r="TXB45" s="299"/>
      <c r="TXC45" s="299"/>
      <c r="TXD45" s="299"/>
      <c r="TXE45" s="299"/>
      <c r="TXF45" s="299"/>
      <c r="TXG45" s="299"/>
      <c r="TXH45" s="299"/>
      <c r="TXI45" s="299"/>
      <c r="TXJ45" s="299"/>
      <c r="TXK45" s="299"/>
      <c r="TXL45" s="299"/>
      <c r="TXM45" s="299"/>
      <c r="TXN45" s="299"/>
      <c r="TXO45" s="299"/>
      <c r="TXP45" s="299"/>
      <c r="TXQ45" s="299"/>
      <c r="TXR45" s="299"/>
      <c r="TXS45" s="299"/>
      <c r="TXT45" s="299"/>
      <c r="TXU45" s="299"/>
      <c r="TXV45" s="299"/>
      <c r="TXW45" s="299"/>
      <c r="TXX45" s="299"/>
      <c r="TXY45" s="299"/>
      <c r="TXZ45" s="299"/>
      <c r="TYA45" s="299"/>
      <c r="TYB45" s="299"/>
      <c r="TYC45" s="299"/>
      <c r="TYD45" s="299"/>
      <c r="TYE45" s="299"/>
      <c r="TYF45" s="299"/>
      <c r="TYG45" s="299"/>
      <c r="TYH45" s="299"/>
      <c r="TYI45" s="299"/>
      <c r="TYJ45" s="299"/>
      <c r="TYK45" s="299"/>
      <c r="TYL45" s="299"/>
      <c r="TYM45" s="299"/>
      <c r="TYN45" s="299"/>
      <c r="TYO45" s="299"/>
      <c r="TYP45" s="299"/>
      <c r="TYQ45" s="299"/>
      <c r="TYR45" s="299"/>
      <c r="TYS45" s="299"/>
      <c r="TYT45" s="299"/>
      <c r="TYU45" s="299"/>
      <c r="TYV45" s="299"/>
      <c r="TYW45" s="299"/>
      <c r="TYX45" s="299"/>
      <c r="TYY45" s="299"/>
      <c r="TYZ45" s="299"/>
      <c r="TZA45" s="299"/>
      <c r="TZB45" s="299"/>
      <c r="TZC45" s="299"/>
      <c r="TZD45" s="299"/>
      <c r="TZE45" s="299"/>
      <c r="TZF45" s="299"/>
      <c r="TZG45" s="299"/>
      <c r="TZH45" s="299"/>
      <c r="TZI45" s="299"/>
      <c r="TZJ45" s="299"/>
      <c r="TZK45" s="299"/>
      <c r="TZL45" s="299"/>
      <c r="TZM45" s="299"/>
      <c r="TZN45" s="299"/>
      <c r="TZO45" s="299"/>
      <c r="TZP45" s="299"/>
      <c r="TZQ45" s="299"/>
      <c r="TZR45" s="299"/>
      <c r="TZS45" s="299"/>
      <c r="TZT45" s="299"/>
      <c r="TZU45" s="299"/>
      <c r="TZV45" s="299"/>
      <c r="TZW45" s="299"/>
      <c r="TZX45" s="299"/>
      <c r="TZY45" s="299"/>
      <c r="TZZ45" s="299"/>
      <c r="UAA45" s="299"/>
      <c r="UAB45" s="299"/>
      <c r="UAC45" s="299"/>
      <c r="UAD45" s="299"/>
      <c r="UAE45" s="299"/>
      <c r="UAF45" s="299"/>
      <c r="UAG45" s="299"/>
      <c r="UAH45" s="299"/>
      <c r="UAI45" s="299"/>
      <c r="UAJ45" s="299"/>
      <c r="UAK45" s="299"/>
      <c r="UAL45" s="299"/>
      <c r="UAM45" s="299"/>
      <c r="UAN45" s="299"/>
      <c r="UAO45" s="299"/>
      <c r="UAP45" s="299"/>
      <c r="UAQ45" s="299"/>
      <c r="UAR45" s="299"/>
      <c r="UAS45" s="299"/>
      <c r="UAT45" s="299"/>
      <c r="UAU45" s="299"/>
      <c r="UAV45" s="299"/>
      <c r="UAW45" s="299"/>
      <c r="UAX45" s="299"/>
      <c r="UAY45" s="299"/>
      <c r="UAZ45" s="299"/>
      <c r="UBA45" s="299"/>
      <c r="UBB45" s="299"/>
      <c r="UBC45" s="299"/>
      <c r="UBD45" s="299"/>
      <c r="UBE45" s="299"/>
      <c r="UBF45" s="299"/>
      <c r="UBG45" s="299"/>
      <c r="UBH45" s="299"/>
      <c r="UBI45" s="299"/>
      <c r="UBJ45" s="299"/>
      <c r="UBK45" s="299"/>
      <c r="UBL45" s="299"/>
      <c r="UBM45" s="299"/>
      <c r="UBN45" s="299"/>
      <c r="UBO45" s="299"/>
      <c r="UBP45" s="299"/>
      <c r="UBQ45" s="299"/>
      <c r="UBR45" s="299"/>
      <c r="UBS45" s="299"/>
      <c r="UBT45" s="299"/>
      <c r="UBU45" s="299"/>
      <c r="UBV45" s="299"/>
      <c r="UBW45" s="299"/>
      <c r="UBX45" s="299"/>
      <c r="UBY45" s="299"/>
      <c r="UBZ45" s="299"/>
      <c r="UCA45" s="299"/>
      <c r="UCB45" s="299"/>
      <c r="UCC45" s="299"/>
      <c r="UCD45" s="299"/>
      <c r="UCE45" s="299"/>
      <c r="UCF45" s="299"/>
      <c r="UCG45" s="299"/>
      <c r="UCH45" s="299"/>
      <c r="UCI45" s="299"/>
      <c r="UCJ45" s="299"/>
      <c r="UCK45" s="299"/>
      <c r="UCL45" s="299"/>
      <c r="UCM45" s="299"/>
      <c r="UCN45" s="299"/>
      <c r="UCO45" s="299"/>
      <c r="UCP45" s="299"/>
      <c r="UCQ45" s="299"/>
      <c r="UCR45" s="299"/>
      <c r="UCS45" s="299"/>
      <c r="UCT45" s="299"/>
      <c r="UCU45" s="299"/>
      <c r="UCV45" s="299"/>
      <c r="UCW45" s="299"/>
      <c r="UCX45" s="299"/>
      <c r="UCY45" s="299"/>
      <c r="UCZ45" s="299"/>
      <c r="UDA45" s="299"/>
      <c r="UDB45" s="299"/>
      <c r="UDC45" s="299"/>
      <c r="UDD45" s="299"/>
      <c r="UDE45" s="299"/>
      <c r="UDF45" s="299"/>
      <c r="UDG45" s="299"/>
      <c r="UDH45" s="299"/>
      <c r="UDI45" s="299"/>
      <c r="UDJ45" s="299"/>
      <c r="UDK45" s="299"/>
      <c r="UDL45" s="299"/>
      <c r="UDM45" s="299"/>
      <c r="UDN45" s="299"/>
      <c r="UDO45" s="299"/>
      <c r="UDP45" s="299"/>
      <c r="UDQ45" s="299"/>
      <c r="UDR45" s="299"/>
      <c r="UDS45" s="299"/>
      <c r="UDT45" s="299"/>
      <c r="UDU45" s="299"/>
      <c r="UDV45" s="299"/>
      <c r="UDW45" s="299"/>
      <c r="UDX45" s="299"/>
      <c r="UDY45" s="299"/>
      <c r="UDZ45" s="299"/>
      <c r="UEA45" s="299"/>
      <c r="UEB45" s="299"/>
      <c r="UEC45" s="299"/>
      <c r="UED45" s="299"/>
      <c r="UEE45" s="299"/>
      <c r="UEF45" s="299"/>
      <c r="UEG45" s="299"/>
      <c r="UEH45" s="299"/>
      <c r="UEI45" s="299"/>
      <c r="UEJ45" s="299"/>
      <c r="UEK45" s="299"/>
      <c r="UEL45" s="299"/>
      <c r="UEM45" s="299"/>
      <c r="UEN45" s="299"/>
      <c r="UEO45" s="299"/>
      <c r="UEP45" s="299"/>
      <c r="UEQ45" s="299"/>
      <c r="UER45" s="299"/>
      <c r="UES45" s="299"/>
      <c r="UET45" s="299"/>
      <c r="UEU45" s="299"/>
      <c r="UEV45" s="299"/>
      <c r="UEW45" s="299"/>
      <c r="UEX45" s="299"/>
      <c r="UEY45" s="299"/>
      <c r="UEZ45" s="299"/>
      <c r="UFA45" s="299"/>
      <c r="UFB45" s="299"/>
      <c r="UFC45" s="299"/>
      <c r="UFD45" s="299"/>
      <c r="UFE45" s="299"/>
      <c r="UFF45" s="299"/>
      <c r="UFG45" s="299"/>
      <c r="UFH45" s="299"/>
      <c r="UFI45" s="299"/>
      <c r="UFJ45" s="299"/>
      <c r="UFK45" s="299"/>
      <c r="UFL45" s="299"/>
      <c r="UFM45" s="299"/>
      <c r="UFN45" s="299"/>
      <c r="UFO45" s="299"/>
      <c r="UFP45" s="299"/>
      <c r="UFQ45" s="299"/>
      <c r="UFR45" s="299"/>
      <c r="UFS45" s="299"/>
      <c r="UFT45" s="299"/>
      <c r="UFU45" s="299"/>
      <c r="UFV45" s="299"/>
      <c r="UFW45" s="299"/>
      <c r="UFX45" s="299"/>
      <c r="UFY45" s="299"/>
      <c r="UFZ45" s="299"/>
      <c r="UGA45" s="299"/>
      <c r="UGB45" s="299"/>
      <c r="UGC45" s="299"/>
      <c r="UGD45" s="299"/>
      <c r="UGE45" s="299"/>
      <c r="UGF45" s="299"/>
      <c r="UGG45" s="299"/>
      <c r="UGH45" s="299"/>
      <c r="UGI45" s="299"/>
      <c r="UGJ45" s="299"/>
      <c r="UGK45" s="299"/>
      <c r="UGL45" s="299"/>
      <c r="UGM45" s="299"/>
      <c r="UGN45" s="299"/>
      <c r="UGO45" s="299"/>
      <c r="UGP45" s="299"/>
      <c r="UGQ45" s="299"/>
      <c r="UGR45" s="299"/>
      <c r="UGS45" s="299"/>
      <c r="UGT45" s="299"/>
      <c r="UGU45" s="299"/>
      <c r="UGV45" s="299"/>
      <c r="UGW45" s="299"/>
      <c r="UGX45" s="299"/>
      <c r="UGY45" s="299"/>
      <c r="UGZ45" s="299"/>
      <c r="UHA45" s="299"/>
      <c r="UHB45" s="299"/>
      <c r="UHC45" s="299"/>
      <c r="UHD45" s="299"/>
      <c r="UHE45" s="299"/>
      <c r="UHF45" s="299"/>
      <c r="UHG45" s="299"/>
      <c r="UHH45" s="299"/>
      <c r="UHI45" s="299"/>
      <c r="UHJ45" s="299"/>
      <c r="UHK45" s="299"/>
      <c r="UHL45" s="299"/>
      <c r="UHM45" s="299"/>
      <c r="UHN45" s="299"/>
      <c r="UHO45" s="299"/>
      <c r="UHP45" s="299"/>
      <c r="UHQ45" s="299"/>
      <c r="UHR45" s="299"/>
      <c r="UHS45" s="299"/>
      <c r="UHT45" s="299"/>
      <c r="UHU45" s="299"/>
      <c r="UHV45" s="299"/>
      <c r="UHW45" s="299"/>
      <c r="UHX45" s="299"/>
      <c r="UHY45" s="299"/>
      <c r="UHZ45" s="299"/>
      <c r="UIA45" s="299"/>
      <c r="UIB45" s="299"/>
      <c r="UIC45" s="299"/>
      <c r="UID45" s="299"/>
      <c r="UIE45" s="299"/>
      <c r="UIF45" s="299"/>
      <c r="UIG45" s="299"/>
      <c r="UIH45" s="299"/>
      <c r="UII45" s="299"/>
      <c r="UIJ45" s="299"/>
      <c r="UIK45" s="299"/>
      <c r="UIL45" s="299"/>
      <c r="UIM45" s="299"/>
      <c r="UIN45" s="299"/>
      <c r="UIO45" s="299"/>
      <c r="UIP45" s="299"/>
      <c r="UIQ45" s="299"/>
      <c r="UIR45" s="299"/>
      <c r="UIS45" s="299"/>
      <c r="UIT45" s="299"/>
      <c r="UIU45" s="299"/>
      <c r="UIV45" s="299"/>
      <c r="UIW45" s="299"/>
      <c r="UIX45" s="299"/>
      <c r="UIY45" s="299"/>
      <c r="UIZ45" s="299"/>
      <c r="UJA45" s="299"/>
      <c r="UJB45" s="299"/>
      <c r="UJC45" s="299"/>
      <c r="UJD45" s="299"/>
      <c r="UJE45" s="299"/>
      <c r="UJF45" s="299"/>
      <c r="UJG45" s="299"/>
      <c r="UJH45" s="299"/>
      <c r="UJI45" s="299"/>
      <c r="UJJ45" s="299"/>
      <c r="UJK45" s="299"/>
      <c r="UJL45" s="299"/>
      <c r="UJM45" s="299"/>
      <c r="UJN45" s="299"/>
      <c r="UJO45" s="299"/>
      <c r="UJP45" s="299"/>
      <c r="UJQ45" s="299"/>
      <c r="UJR45" s="299"/>
      <c r="UJS45" s="299"/>
      <c r="UJT45" s="299"/>
      <c r="UJU45" s="299"/>
      <c r="UJV45" s="299"/>
      <c r="UJW45" s="299"/>
      <c r="UJX45" s="299"/>
      <c r="UJY45" s="299"/>
      <c r="UJZ45" s="299"/>
      <c r="UKA45" s="299"/>
      <c r="UKB45" s="299"/>
      <c r="UKC45" s="299"/>
      <c r="UKD45" s="299"/>
      <c r="UKE45" s="299"/>
      <c r="UKF45" s="299"/>
      <c r="UKG45" s="299"/>
      <c r="UKH45" s="299"/>
      <c r="UKI45" s="299"/>
      <c r="UKJ45" s="299"/>
      <c r="UKK45" s="299"/>
      <c r="UKL45" s="299"/>
      <c r="UKM45" s="299"/>
      <c r="UKN45" s="299"/>
      <c r="UKO45" s="299"/>
      <c r="UKP45" s="299"/>
      <c r="UKQ45" s="299"/>
      <c r="UKR45" s="299"/>
      <c r="UKS45" s="299"/>
      <c r="UKT45" s="299"/>
      <c r="UKU45" s="299"/>
      <c r="UKV45" s="299"/>
      <c r="UKW45" s="299"/>
      <c r="UKX45" s="299"/>
      <c r="UKY45" s="299"/>
      <c r="UKZ45" s="299"/>
      <c r="ULA45" s="299"/>
      <c r="ULB45" s="299"/>
      <c r="ULC45" s="299"/>
      <c r="ULD45" s="299"/>
      <c r="ULE45" s="299"/>
      <c r="ULF45" s="299"/>
      <c r="ULG45" s="299"/>
      <c r="ULH45" s="299"/>
      <c r="ULI45" s="299"/>
      <c r="ULJ45" s="299"/>
      <c r="ULK45" s="299"/>
      <c r="ULL45" s="299"/>
      <c r="ULM45" s="299"/>
      <c r="ULN45" s="299"/>
      <c r="ULO45" s="299"/>
      <c r="ULP45" s="299"/>
      <c r="ULQ45" s="299"/>
      <c r="ULR45" s="299"/>
      <c r="ULS45" s="299"/>
      <c r="ULT45" s="299"/>
      <c r="ULU45" s="299"/>
      <c r="ULV45" s="299"/>
      <c r="ULW45" s="299"/>
      <c r="ULX45" s="299"/>
      <c r="ULY45" s="299"/>
      <c r="ULZ45" s="299"/>
      <c r="UMA45" s="299"/>
      <c r="UMB45" s="299"/>
      <c r="UMC45" s="299"/>
      <c r="UMD45" s="299"/>
      <c r="UME45" s="299"/>
      <c r="UMF45" s="299"/>
      <c r="UMG45" s="299"/>
      <c r="UMH45" s="299"/>
      <c r="UMI45" s="299"/>
      <c r="UMJ45" s="299"/>
      <c r="UMK45" s="299"/>
      <c r="UML45" s="299"/>
      <c r="UMM45" s="299"/>
      <c r="UMN45" s="299"/>
      <c r="UMO45" s="299"/>
      <c r="UMP45" s="299"/>
      <c r="UMQ45" s="299"/>
      <c r="UMR45" s="299"/>
      <c r="UMS45" s="299"/>
      <c r="UMT45" s="299"/>
      <c r="UMU45" s="299"/>
      <c r="UMV45" s="299"/>
      <c r="UMW45" s="299"/>
      <c r="UMX45" s="299"/>
      <c r="UMY45" s="299"/>
      <c r="UMZ45" s="299"/>
      <c r="UNA45" s="299"/>
      <c r="UNB45" s="299"/>
      <c r="UNC45" s="299"/>
      <c r="UND45" s="299"/>
      <c r="UNE45" s="299"/>
      <c r="UNF45" s="299"/>
      <c r="UNG45" s="299"/>
      <c r="UNH45" s="299"/>
      <c r="UNI45" s="299"/>
      <c r="UNJ45" s="299"/>
      <c r="UNK45" s="299"/>
      <c r="UNL45" s="299"/>
      <c r="UNM45" s="299"/>
      <c r="UNN45" s="299"/>
      <c r="UNO45" s="299"/>
      <c r="UNP45" s="299"/>
      <c r="UNQ45" s="299"/>
      <c r="UNR45" s="299"/>
      <c r="UNS45" s="299"/>
      <c r="UNT45" s="299"/>
      <c r="UNU45" s="299"/>
      <c r="UNV45" s="299"/>
      <c r="UNW45" s="299"/>
      <c r="UNX45" s="299"/>
      <c r="UNY45" s="299"/>
      <c r="UNZ45" s="299"/>
      <c r="UOA45" s="299"/>
      <c r="UOB45" s="299"/>
      <c r="UOC45" s="299"/>
      <c r="UOD45" s="299"/>
      <c r="UOE45" s="299"/>
      <c r="UOF45" s="299"/>
      <c r="UOG45" s="299"/>
      <c r="UOH45" s="299"/>
      <c r="UOI45" s="299"/>
      <c r="UOJ45" s="299"/>
      <c r="UOK45" s="299"/>
      <c r="UOL45" s="299"/>
      <c r="UOM45" s="299"/>
      <c r="UON45" s="299"/>
      <c r="UOO45" s="299"/>
      <c r="UOP45" s="299"/>
      <c r="UOQ45" s="299"/>
      <c r="UOR45" s="299"/>
      <c r="UOS45" s="299"/>
      <c r="UOT45" s="299"/>
      <c r="UOU45" s="299"/>
      <c r="UOV45" s="299"/>
      <c r="UOW45" s="299"/>
      <c r="UOX45" s="299"/>
      <c r="UOY45" s="299"/>
      <c r="UOZ45" s="299"/>
      <c r="UPA45" s="299"/>
      <c r="UPB45" s="299"/>
      <c r="UPC45" s="299"/>
      <c r="UPD45" s="299"/>
      <c r="UPE45" s="299"/>
      <c r="UPF45" s="299"/>
      <c r="UPG45" s="299"/>
      <c r="UPH45" s="299"/>
      <c r="UPI45" s="299"/>
      <c r="UPJ45" s="299"/>
      <c r="UPK45" s="299"/>
      <c r="UPL45" s="299"/>
      <c r="UPM45" s="299"/>
      <c r="UPN45" s="299"/>
      <c r="UPO45" s="299"/>
      <c r="UPP45" s="299"/>
      <c r="UPQ45" s="299"/>
      <c r="UPR45" s="299"/>
      <c r="UPS45" s="299"/>
      <c r="UPT45" s="299"/>
      <c r="UPU45" s="299"/>
      <c r="UPV45" s="299"/>
      <c r="UPW45" s="299"/>
      <c r="UPX45" s="299"/>
      <c r="UPY45" s="299"/>
      <c r="UPZ45" s="299"/>
      <c r="UQA45" s="299"/>
      <c r="UQB45" s="299"/>
      <c r="UQC45" s="299"/>
      <c r="UQD45" s="299"/>
      <c r="UQE45" s="299"/>
      <c r="UQF45" s="299"/>
      <c r="UQG45" s="299"/>
      <c r="UQH45" s="299"/>
      <c r="UQI45" s="299"/>
      <c r="UQJ45" s="299"/>
      <c r="UQK45" s="299"/>
      <c r="UQL45" s="299"/>
      <c r="UQM45" s="299"/>
      <c r="UQN45" s="299"/>
      <c r="UQO45" s="299"/>
      <c r="UQP45" s="299"/>
      <c r="UQQ45" s="299"/>
      <c r="UQR45" s="299"/>
      <c r="UQS45" s="299"/>
      <c r="UQT45" s="299"/>
      <c r="UQU45" s="299"/>
      <c r="UQV45" s="299"/>
      <c r="UQW45" s="299"/>
      <c r="UQX45" s="299"/>
      <c r="UQY45" s="299"/>
      <c r="UQZ45" s="299"/>
      <c r="URA45" s="299"/>
      <c r="URB45" s="299"/>
      <c r="URC45" s="299"/>
      <c r="URD45" s="299"/>
      <c r="URE45" s="299"/>
      <c r="URF45" s="299"/>
      <c r="URG45" s="299"/>
      <c r="URH45" s="299"/>
      <c r="URI45" s="299"/>
      <c r="URJ45" s="299"/>
      <c r="URK45" s="299"/>
      <c r="URL45" s="299"/>
      <c r="URM45" s="299"/>
      <c r="URN45" s="299"/>
      <c r="URO45" s="299"/>
      <c r="URP45" s="299"/>
      <c r="URQ45" s="299"/>
      <c r="URR45" s="299"/>
      <c r="URS45" s="299"/>
      <c r="URT45" s="299"/>
      <c r="URU45" s="299"/>
      <c r="URV45" s="299"/>
      <c r="URW45" s="299"/>
      <c r="URX45" s="299"/>
      <c r="URY45" s="299"/>
      <c r="URZ45" s="299"/>
      <c r="USA45" s="299"/>
      <c r="USB45" s="299"/>
      <c r="USC45" s="299"/>
      <c r="USD45" s="299"/>
      <c r="USE45" s="299"/>
      <c r="USF45" s="299"/>
      <c r="USG45" s="299"/>
      <c r="USH45" s="299"/>
      <c r="USI45" s="299"/>
      <c r="USJ45" s="299"/>
      <c r="USK45" s="299"/>
      <c r="USL45" s="299"/>
      <c r="USM45" s="299"/>
      <c r="USN45" s="299"/>
      <c r="USO45" s="299"/>
      <c r="USP45" s="299"/>
      <c r="USQ45" s="299"/>
      <c r="USR45" s="299"/>
      <c r="USS45" s="299"/>
      <c r="UST45" s="299"/>
      <c r="USU45" s="299"/>
      <c r="USV45" s="299"/>
      <c r="USW45" s="299"/>
      <c r="USX45" s="299"/>
      <c r="USY45" s="299"/>
      <c r="USZ45" s="299"/>
      <c r="UTA45" s="299"/>
      <c r="UTB45" s="299"/>
      <c r="UTC45" s="299"/>
      <c r="UTD45" s="299"/>
      <c r="UTE45" s="299"/>
      <c r="UTF45" s="299"/>
      <c r="UTG45" s="299"/>
      <c r="UTH45" s="299"/>
      <c r="UTI45" s="299"/>
      <c r="UTJ45" s="299"/>
      <c r="UTK45" s="299"/>
      <c r="UTL45" s="299"/>
      <c r="UTM45" s="299"/>
      <c r="UTN45" s="299"/>
      <c r="UTO45" s="299"/>
      <c r="UTP45" s="299"/>
      <c r="UTQ45" s="299"/>
      <c r="UTR45" s="299"/>
      <c r="UTS45" s="299"/>
      <c r="UTT45" s="299"/>
      <c r="UTU45" s="299"/>
      <c r="UTV45" s="299"/>
      <c r="UTW45" s="299"/>
      <c r="UTX45" s="299"/>
      <c r="UTY45" s="299"/>
      <c r="UTZ45" s="299"/>
      <c r="UUA45" s="299"/>
      <c r="UUB45" s="299"/>
      <c r="UUC45" s="299"/>
      <c r="UUD45" s="299"/>
      <c r="UUE45" s="299"/>
      <c r="UUF45" s="299"/>
      <c r="UUG45" s="299"/>
      <c r="UUH45" s="299"/>
      <c r="UUI45" s="299"/>
      <c r="UUJ45" s="299"/>
      <c r="UUK45" s="299"/>
      <c r="UUL45" s="299"/>
      <c r="UUM45" s="299"/>
      <c r="UUN45" s="299"/>
      <c r="UUO45" s="299"/>
      <c r="UUP45" s="299"/>
      <c r="UUQ45" s="299"/>
      <c r="UUR45" s="299"/>
      <c r="UUS45" s="299"/>
      <c r="UUT45" s="299"/>
      <c r="UUU45" s="299"/>
      <c r="UUV45" s="299"/>
      <c r="UUW45" s="299"/>
      <c r="UUX45" s="299"/>
      <c r="UUY45" s="299"/>
      <c r="UUZ45" s="299"/>
      <c r="UVA45" s="299"/>
      <c r="UVB45" s="299"/>
      <c r="UVC45" s="299"/>
      <c r="UVD45" s="299"/>
      <c r="UVE45" s="299"/>
      <c r="UVF45" s="299"/>
      <c r="UVG45" s="299"/>
      <c r="UVH45" s="299"/>
      <c r="UVI45" s="299"/>
      <c r="UVJ45" s="299"/>
      <c r="UVK45" s="299"/>
      <c r="UVL45" s="299"/>
      <c r="UVM45" s="299"/>
      <c r="UVN45" s="299"/>
      <c r="UVO45" s="299"/>
      <c r="UVP45" s="299"/>
      <c r="UVQ45" s="299"/>
      <c r="UVR45" s="299"/>
      <c r="UVS45" s="299"/>
      <c r="UVT45" s="299"/>
      <c r="UVU45" s="299"/>
      <c r="UVV45" s="299"/>
      <c r="UVW45" s="299"/>
      <c r="UVX45" s="299"/>
      <c r="UVY45" s="299"/>
      <c r="UVZ45" s="299"/>
      <c r="UWA45" s="299"/>
      <c r="UWB45" s="299"/>
      <c r="UWC45" s="299"/>
      <c r="UWD45" s="299"/>
      <c r="UWE45" s="299"/>
      <c r="UWF45" s="299"/>
      <c r="UWG45" s="299"/>
      <c r="UWH45" s="299"/>
      <c r="UWI45" s="299"/>
      <c r="UWJ45" s="299"/>
      <c r="UWK45" s="299"/>
      <c r="UWL45" s="299"/>
      <c r="UWM45" s="299"/>
      <c r="UWN45" s="299"/>
      <c r="UWO45" s="299"/>
      <c r="UWP45" s="299"/>
      <c r="UWQ45" s="299"/>
      <c r="UWR45" s="299"/>
      <c r="UWS45" s="299"/>
      <c r="UWT45" s="299"/>
      <c r="UWU45" s="299"/>
      <c r="UWV45" s="299"/>
      <c r="UWW45" s="299"/>
      <c r="UWX45" s="299"/>
      <c r="UWY45" s="299"/>
      <c r="UWZ45" s="299"/>
      <c r="UXA45" s="299"/>
      <c r="UXB45" s="299"/>
      <c r="UXC45" s="299"/>
      <c r="UXD45" s="299"/>
      <c r="UXE45" s="299"/>
      <c r="UXF45" s="299"/>
      <c r="UXG45" s="299"/>
      <c r="UXH45" s="299"/>
      <c r="UXI45" s="299"/>
      <c r="UXJ45" s="299"/>
      <c r="UXK45" s="299"/>
      <c r="UXL45" s="299"/>
      <c r="UXM45" s="299"/>
      <c r="UXN45" s="299"/>
      <c r="UXO45" s="299"/>
      <c r="UXP45" s="299"/>
      <c r="UXQ45" s="299"/>
      <c r="UXR45" s="299"/>
      <c r="UXS45" s="299"/>
      <c r="UXT45" s="299"/>
      <c r="UXU45" s="299"/>
      <c r="UXV45" s="299"/>
      <c r="UXW45" s="299"/>
      <c r="UXX45" s="299"/>
      <c r="UXY45" s="299"/>
      <c r="UXZ45" s="299"/>
      <c r="UYA45" s="299"/>
      <c r="UYB45" s="299"/>
      <c r="UYC45" s="299"/>
      <c r="UYD45" s="299"/>
      <c r="UYE45" s="299"/>
      <c r="UYF45" s="299"/>
      <c r="UYG45" s="299"/>
      <c r="UYH45" s="299"/>
      <c r="UYI45" s="299"/>
      <c r="UYJ45" s="299"/>
      <c r="UYK45" s="299"/>
      <c r="UYL45" s="299"/>
      <c r="UYM45" s="299"/>
      <c r="UYN45" s="299"/>
      <c r="UYO45" s="299"/>
      <c r="UYP45" s="299"/>
      <c r="UYQ45" s="299"/>
      <c r="UYR45" s="299"/>
      <c r="UYS45" s="299"/>
      <c r="UYT45" s="299"/>
      <c r="UYU45" s="299"/>
      <c r="UYV45" s="299"/>
      <c r="UYW45" s="299"/>
      <c r="UYX45" s="299"/>
      <c r="UYY45" s="299"/>
      <c r="UYZ45" s="299"/>
      <c r="UZA45" s="299"/>
      <c r="UZB45" s="299"/>
      <c r="UZC45" s="299"/>
      <c r="UZD45" s="299"/>
      <c r="UZE45" s="299"/>
      <c r="UZF45" s="299"/>
      <c r="UZG45" s="299"/>
      <c r="UZH45" s="299"/>
      <c r="UZI45" s="299"/>
      <c r="UZJ45" s="299"/>
      <c r="UZK45" s="299"/>
      <c r="UZL45" s="299"/>
      <c r="UZM45" s="299"/>
      <c r="UZN45" s="299"/>
      <c r="UZO45" s="299"/>
      <c r="UZP45" s="299"/>
      <c r="UZQ45" s="299"/>
      <c r="UZR45" s="299"/>
      <c r="UZS45" s="299"/>
      <c r="UZT45" s="299"/>
      <c r="UZU45" s="299"/>
      <c r="UZV45" s="299"/>
      <c r="UZW45" s="299"/>
      <c r="UZX45" s="299"/>
      <c r="UZY45" s="299"/>
      <c r="UZZ45" s="299"/>
      <c r="VAA45" s="299"/>
      <c r="VAB45" s="299"/>
      <c r="VAC45" s="299"/>
      <c r="VAD45" s="299"/>
      <c r="VAE45" s="299"/>
      <c r="VAF45" s="299"/>
      <c r="VAG45" s="299"/>
      <c r="VAH45" s="299"/>
      <c r="VAI45" s="299"/>
      <c r="VAJ45" s="299"/>
      <c r="VAK45" s="299"/>
      <c r="VAL45" s="299"/>
      <c r="VAM45" s="299"/>
      <c r="VAN45" s="299"/>
      <c r="VAO45" s="299"/>
      <c r="VAP45" s="299"/>
      <c r="VAQ45" s="299"/>
      <c r="VAR45" s="299"/>
      <c r="VAS45" s="299"/>
      <c r="VAT45" s="299"/>
      <c r="VAU45" s="299"/>
      <c r="VAV45" s="299"/>
      <c r="VAW45" s="299"/>
      <c r="VAX45" s="299"/>
      <c r="VAY45" s="299"/>
      <c r="VAZ45" s="299"/>
      <c r="VBA45" s="299"/>
      <c r="VBB45" s="299"/>
      <c r="VBC45" s="299"/>
      <c r="VBD45" s="299"/>
      <c r="VBE45" s="299"/>
      <c r="VBF45" s="299"/>
      <c r="VBG45" s="299"/>
      <c r="VBH45" s="299"/>
      <c r="VBI45" s="299"/>
      <c r="VBJ45" s="299"/>
      <c r="VBK45" s="299"/>
      <c r="VBL45" s="299"/>
      <c r="VBM45" s="299"/>
      <c r="VBN45" s="299"/>
      <c r="VBO45" s="299"/>
      <c r="VBP45" s="299"/>
      <c r="VBQ45" s="299"/>
      <c r="VBR45" s="299"/>
      <c r="VBS45" s="299"/>
      <c r="VBT45" s="299"/>
      <c r="VBU45" s="299"/>
      <c r="VBV45" s="299"/>
      <c r="VBW45" s="299"/>
      <c r="VBX45" s="299"/>
      <c r="VBY45" s="299"/>
      <c r="VBZ45" s="299"/>
      <c r="VCA45" s="299"/>
      <c r="VCB45" s="299"/>
      <c r="VCC45" s="299"/>
      <c r="VCD45" s="299"/>
      <c r="VCE45" s="299"/>
      <c r="VCF45" s="299"/>
      <c r="VCG45" s="299"/>
      <c r="VCH45" s="299"/>
      <c r="VCI45" s="299"/>
      <c r="VCJ45" s="299"/>
      <c r="VCK45" s="299"/>
      <c r="VCL45" s="299"/>
      <c r="VCM45" s="299"/>
      <c r="VCN45" s="299"/>
      <c r="VCO45" s="299"/>
      <c r="VCP45" s="299"/>
      <c r="VCQ45" s="299"/>
      <c r="VCR45" s="299"/>
      <c r="VCS45" s="299"/>
      <c r="VCT45" s="299"/>
      <c r="VCU45" s="299"/>
      <c r="VCV45" s="299"/>
      <c r="VCW45" s="299"/>
      <c r="VCX45" s="299"/>
      <c r="VCY45" s="299"/>
      <c r="VCZ45" s="299"/>
      <c r="VDA45" s="299"/>
      <c r="VDB45" s="299"/>
      <c r="VDC45" s="299"/>
      <c r="VDD45" s="299"/>
      <c r="VDE45" s="299"/>
      <c r="VDF45" s="299"/>
      <c r="VDG45" s="299"/>
      <c r="VDH45" s="299"/>
      <c r="VDI45" s="299"/>
      <c r="VDJ45" s="299"/>
      <c r="VDK45" s="299"/>
      <c r="VDL45" s="299"/>
      <c r="VDM45" s="299"/>
      <c r="VDN45" s="299"/>
      <c r="VDO45" s="299"/>
      <c r="VDP45" s="299"/>
      <c r="VDQ45" s="299"/>
      <c r="VDR45" s="299"/>
      <c r="VDS45" s="299"/>
      <c r="VDT45" s="299"/>
      <c r="VDU45" s="299"/>
      <c r="VDV45" s="299"/>
      <c r="VDW45" s="299"/>
      <c r="VDX45" s="299"/>
      <c r="VDY45" s="299"/>
      <c r="VDZ45" s="299"/>
      <c r="VEA45" s="299"/>
      <c r="VEB45" s="299"/>
      <c r="VEC45" s="299"/>
      <c r="VED45" s="299"/>
      <c r="VEE45" s="299"/>
      <c r="VEF45" s="299"/>
      <c r="VEG45" s="299"/>
      <c r="VEH45" s="299"/>
      <c r="VEI45" s="299"/>
      <c r="VEJ45" s="299"/>
      <c r="VEK45" s="299"/>
      <c r="VEL45" s="299"/>
      <c r="VEM45" s="299"/>
      <c r="VEN45" s="299"/>
      <c r="VEO45" s="299"/>
      <c r="VEP45" s="299"/>
      <c r="VEQ45" s="299"/>
      <c r="VER45" s="299"/>
      <c r="VES45" s="299"/>
      <c r="VET45" s="299"/>
      <c r="VEU45" s="299"/>
      <c r="VEV45" s="299"/>
      <c r="VEW45" s="299"/>
      <c r="VEX45" s="299"/>
      <c r="VEY45" s="299"/>
      <c r="VEZ45" s="299"/>
      <c r="VFA45" s="299"/>
      <c r="VFB45" s="299"/>
      <c r="VFC45" s="299"/>
      <c r="VFD45" s="299"/>
      <c r="VFE45" s="299"/>
      <c r="VFF45" s="299"/>
      <c r="VFG45" s="299"/>
      <c r="VFH45" s="299"/>
      <c r="VFI45" s="299"/>
      <c r="VFJ45" s="299"/>
      <c r="VFK45" s="299"/>
      <c r="VFL45" s="299"/>
      <c r="VFM45" s="299"/>
      <c r="VFN45" s="299"/>
      <c r="VFO45" s="299"/>
      <c r="VFP45" s="299"/>
      <c r="VFQ45" s="299"/>
      <c r="VFR45" s="299"/>
      <c r="VFS45" s="299"/>
      <c r="VFT45" s="299"/>
      <c r="VFU45" s="299"/>
      <c r="VFV45" s="299"/>
      <c r="VFW45" s="299"/>
      <c r="VFX45" s="299"/>
      <c r="VFY45" s="299"/>
      <c r="VFZ45" s="299"/>
      <c r="VGA45" s="299"/>
      <c r="VGB45" s="299"/>
      <c r="VGC45" s="299"/>
      <c r="VGD45" s="299"/>
      <c r="VGE45" s="299"/>
      <c r="VGF45" s="299"/>
      <c r="VGG45" s="299"/>
      <c r="VGH45" s="299"/>
      <c r="VGI45" s="299"/>
      <c r="VGJ45" s="299"/>
      <c r="VGK45" s="299"/>
      <c r="VGL45" s="299"/>
      <c r="VGM45" s="299"/>
      <c r="VGN45" s="299"/>
      <c r="VGO45" s="299"/>
      <c r="VGP45" s="299"/>
      <c r="VGQ45" s="299"/>
      <c r="VGR45" s="299"/>
      <c r="VGS45" s="299"/>
      <c r="VGT45" s="299"/>
      <c r="VGU45" s="299"/>
      <c r="VGV45" s="299"/>
      <c r="VGW45" s="299"/>
      <c r="VGX45" s="299"/>
      <c r="VGY45" s="299"/>
      <c r="VGZ45" s="299"/>
      <c r="VHA45" s="299"/>
      <c r="VHB45" s="299"/>
      <c r="VHC45" s="299"/>
      <c r="VHD45" s="299"/>
      <c r="VHE45" s="299"/>
      <c r="VHF45" s="299"/>
      <c r="VHG45" s="299"/>
      <c r="VHH45" s="299"/>
      <c r="VHI45" s="299"/>
      <c r="VHJ45" s="299"/>
      <c r="VHK45" s="299"/>
      <c r="VHL45" s="299"/>
      <c r="VHM45" s="299"/>
      <c r="VHN45" s="299"/>
      <c r="VHO45" s="299"/>
      <c r="VHP45" s="299"/>
      <c r="VHQ45" s="299"/>
      <c r="VHR45" s="299"/>
      <c r="VHS45" s="299"/>
      <c r="VHT45" s="299"/>
      <c r="VHU45" s="299"/>
      <c r="VHV45" s="299"/>
      <c r="VHW45" s="299"/>
      <c r="VHX45" s="299"/>
      <c r="VHY45" s="299"/>
      <c r="VHZ45" s="299"/>
      <c r="VIA45" s="299"/>
      <c r="VIB45" s="299"/>
      <c r="VIC45" s="299"/>
      <c r="VID45" s="299"/>
      <c r="VIE45" s="299"/>
      <c r="VIF45" s="299"/>
      <c r="VIG45" s="299"/>
      <c r="VIH45" s="299"/>
      <c r="VII45" s="299"/>
      <c r="VIJ45" s="299"/>
      <c r="VIK45" s="299"/>
      <c r="VIL45" s="299"/>
      <c r="VIM45" s="299"/>
      <c r="VIN45" s="299"/>
      <c r="VIO45" s="299"/>
      <c r="VIP45" s="299"/>
      <c r="VIQ45" s="299"/>
      <c r="VIR45" s="299"/>
      <c r="VIS45" s="299"/>
      <c r="VIT45" s="299"/>
      <c r="VIU45" s="299"/>
      <c r="VIV45" s="299"/>
      <c r="VIW45" s="299"/>
      <c r="VIX45" s="299"/>
      <c r="VIY45" s="299"/>
      <c r="VIZ45" s="299"/>
      <c r="VJA45" s="299"/>
      <c r="VJB45" s="299"/>
      <c r="VJC45" s="299"/>
      <c r="VJD45" s="299"/>
      <c r="VJE45" s="299"/>
      <c r="VJF45" s="299"/>
      <c r="VJG45" s="299"/>
      <c r="VJH45" s="299"/>
      <c r="VJI45" s="299"/>
      <c r="VJJ45" s="299"/>
      <c r="VJK45" s="299"/>
      <c r="VJL45" s="299"/>
      <c r="VJM45" s="299"/>
      <c r="VJN45" s="299"/>
      <c r="VJO45" s="299"/>
      <c r="VJP45" s="299"/>
      <c r="VJQ45" s="299"/>
      <c r="VJR45" s="299"/>
      <c r="VJS45" s="299"/>
      <c r="VJT45" s="299"/>
      <c r="VJU45" s="299"/>
      <c r="VJV45" s="299"/>
      <c r="VJW45" s="299"/>
      <c r="VJX45" s="299"/>
      <c r="VJY45" s="299"/>
      <c r="VJZ45" s="299"/>
      <c r="VKA45" s="299"/>
      <c r="VKB45" s="299"/>
      <c r="VKC45" s="299"/>
      <c r="VKD45" s="299"/>
      <c r="VKE45" s="299"/>
      <c r="VKF45" s="299"/>
      <c r="VKG45" s="299"/>
      <c r="VKH45" s="299"/>
      <c r="VKI45" s="299"/>
      <c r="VKJ45" s="299"/>
      <c r="VKK45" s="299"/>
      <c r="VKL45" s="299"/>
      <c r="VKM45" s="299"/>
      <c r="VKN45" s="299"/>
      <c r="VKO45" s="299"/>
      <c r="VKP45" s="299"/>
      <c r="VKQ45" s="299"/>
      <c r="VKR45" s="299"/>
      <c r="VKS45" s="299"/>
      <c r="VKT45" s="299"/>
      <c r="VKU45" s="299"/>
      <c r="VKV45" s="299"/>
      <c r="VKW45" s="299"/>
      <c r="VKX45" s="299"/>
      <c r="VKY45" s="299"/>
      <c r="VKZ45" s="299"/>
      <c r="VLA45" s="299"/>
      <c r="VLB45" s="299"/>
      <c r="VLC45" s="299"/>
      <c r="VLD45" s="299"/>
      <c r="VLE45" s="299"/>
      <c r="VLF45" s="299"/>
      <c r="VLG45" s="299"/>
      <c r="VLH45" s="299"/>
      <c r="VLI45" s="299"/>
      <c r="VLJ45" s="299"/>
      <c r="VLK45" s="299"/>
      <c r="VLL45" s="299"/>
      <c r="VLM45" s="299"/>
      <c r="VLN45" s="299"/>
      <c r="VLO45" s="299"/>
      <c r="VLP45" s="299"/>
      <c r="VLQ45" s="299"/>
      <c r="VLR45" s="299"/>
      <c r="VLS45" s="299"/>
      <c r="VLT45" s="299"/>
      <c r="VLU45" s="299"/>
      <c r="VLV45" s="299"/>
      <c r="VLW45" s="299"/>
      <c r="VLX45" s="299"/>
      <c r="VLY45" s="299"/>
      <c r="VLZ45" s="299"/>
      <c r="VMA45" s="299"/>
      <c r="VMB45" s="299"/>
      <c r="VMC45" s="299"/>
      <c r="VMD45" s="299"/>
      <c r="VME45" s="299"/>
      <c r="VMF45" s="299"/>
      <c r="VMG45" s="299"/>
      <c r="VMH45" s="299"/>
      <c r="VMI45" s="299"/>
      <c r="VMJ45" s="299"/>
      <c r="VMK45" s="299"/>
      <c r="VML45" s="299"/>
      <c r="VMM45" s="299"/>
      <c r="VMN45" s="299"/>
      <c r="VMO45" s="299"/>
      <c r="VMP45" s="299"/>
      <c r="VMQ45" s="299"/>
      <c r="VMR45" s="299"/>
      <c r="VMS45" s="299"/>
      <c r="VMT45" s="299"/>
      <c r="VMU45" s="299"/>
      <c r="VMV45" s="299"/>
      <c r="VMW45" s="299"/>
      <c r="VMX45" s="299"/>
      <c r="VMY45" s="299"/>
      <c r="VMZ45" s="299"/>
      <c r="VNA45" s="299"/>
      <c r="VNB45" s="299"/>
      <c r="VNC45" s="299"/>
      <c r="VND45" s="299"/>
      <c r="VNE45" s="299"/>
      <c r="VNF45" s="299"/>
      <c r="VNG45" s="299"/>
      <c r="VNH45" s="299"/>
      <c r="VNI45" s="299"/>
      <c r="VNJ45" s="299"/>
      <c r="VNK45" s="299"/>
      <c r="VNL45" s="299"/>
      <c r="VNM45" s="299"/>
      <c r="VNN45" s="299"/>
      <c r="VNO45" s="299"/>
      <c r="VNP45" s="299"/>
      <c r="VNQ45" s="299"/>
      <c r="VNR45" s="299"/>
      <c r="VNS45" s="299"/>
      <c r="VNT45" s="299"/>
      <c r="VNU45" s="299"/>
      <c r="VNV45" s="299"/>
      <c r="VNW45" s="299"/>
      <c r="VNX45" s="299"/>
      <c r="VNY45" s="299"/>
      <c r="VNZ45" s="299"/>
      <c r="VOA45" s="299"/>
      <c r="VOB45" s="299"/>
      <c r="VOC45" s="299"/>
      <c r="VOD45" s="299"/>
      <c r="VOE45" s="299"/>
      <c r="VOF45" s="299"/>
      <c r="VOG45" s="299"/>
      <c r="VOH45" s="299"/>
      <c r="VOI45" s="299"/>
      <c r="VOJ45" s="299"/>
      <c r="VOK45" s="299"/>
      <c r="VOL45" s="299"/>
      <c r="VOM45" s="299"/>
      <c r="VON45" s="299"/>
      <c r="VOO45" s="299"/>
      <c r="VOP45" s="299"/>
      <c r="VOQ45" s="299"/>
      <c r="VOR45" s="299"/>
      <c r="VOS45" s="299"/>
      <c r="VOT45" s="299"/>
      <c r="VOU45" s="299"/>
      <c r="VOV45" s="299"/>
      <c r="VOW45" s="299"/>
      <c r="VOX45" s="299"/>
      <c r="VOY45" s="299"/>
      <c r="VOZ45" s="299"/>
      <c r="VPA45" s="299"/>
      <c r="VPB45" s="299"/>
      <c r="VPC45" s="299"/>
      <c r="VPD45" s="299"/>
      <c r="VPE45" s="299"/>
      <c r="VPF45" s="299"/>
      <c r="VPG45" s="299"/>
      <c r="VPH45" s="299"/>
      <c r="VPI45" s="299"/>
      <c r="VPJ45" s="299"/>
      <c r="VPK45" s="299"/>
      <c r="VPL45" s="299"/>
      <c r="VPM45" s="299"/>
      <c r="VPN45" s="299"/>
      <c r="VPO45" s="299"/>
      <c r="VPP45" s="299"/>
      <c r="VPQ45" s="299"/>
      <c r="VPR45" s="299"/>
      <c r="VPS45" s="299"/>
      <c r="VPT45" s="299"/>
      <c r="VPU45" s="299"/>
      <c r="VPV45" s="299"/>
      <c r="VPW45" s="299"/>
      <c r="VPX45" s="299"/>
      <c r="VPY45" s="299"/>
      <c r="VPZ45" s="299"/>
      <c r="VQA45" s="299"/>
      <c r="VQB45" s="299"/>
      <c r="VQC45" s="299"/>
      <c r="VQD45" s="299"/>
      <c r="VQE45" s="299"/>
      <c r="VQF45" s="299"/>
      <c r="VQG45" s="299"/>
      <c r="VQH45" s="299"/>
      <c r="VQI45" s="299"/>
      <c r="VQJ45" s="299"/>
      <c r="VQK45" s="299"/>
      <c r="VQL45" s="299"/>
      <c r="VQM45" s="299"/>
      <c r="VQN45" s="299"/>
      <c r="VQO45" s="299"/>
      <c r="VQP45" s="299"/>
      <c r="VQQ45" s="299"/>
      <c r="VQR45" s="299"/>
      <c r="VQS45" s="299"/>
      <c r="VQT45" s="299"/>
      <c r="VQU45" s="299"/>
      <c r="VQV45" s="299"/>
      <c r="VQW45" s="299"/>
      <c r="VQX45" s="299"/>
      <c r="VQY45" s="299"/>
      <c r="VQZ45" s="299"/>
      <c r="VRA45" s="299"/>
      <c r="VRB45" s="299"/>
      <c r="VRC45" s="299"/>
      <c r="VRD45" s="299"/>
      <c r="VRE45" s="299"/>
      <c r="VRF45" s="299"/>
      <c r="VRG45" s="299"/>
      <c r="VRH45" s="299"/>
      <c r="VRI45" s="299"/>
      <c r="VRJ45" s="299"/>
      <c r="VRK45" s="299"/>
      <c r="VRL45" s="299"/>
      <c r="VRM45" s="299"/>
      <c r="VRN45" s="299"/>
      <c r="VRO45" s="299"/>
      <c r="VRP45" s="299"/>
      <c r="VRQ45" s="299"/>
      <c r="VRR45" s="299"/>
      <c r="VRS45" s="299"/>
      <c r="VRT45" s="299"/>
      <c r="VRU45" s="299"/>
      <c r="VRV45" s="299"/>
      <c r="VRW45" s="299"/>
      <c r="VRX45" s="299"/>
      <c r="VRY45" s="299"/>
      <c r="VRZ45" s="299"/>
      <c r="VSA45" s="299"/>
      <c r="VSB45" s="299"/>
      <c r="VSC45" s="299"/>
      <c r="VSD45" s="299"/>
      <c r="VSE45" s="299"/>
      <c r="VSF45" s="299"/>
      <c r="VSG45" s="299"/>
      <c r="VSH45" s="299"/>
      <c r="VSI45" s="299"/>
      <c r="VSJ45" s="299"/>
      <c r="VSK45" s="299"/>
      <c r="VSL45" s="299"/>
      <c r="VSM45" s="299"/>
      <c r="VSN45" s="299"/>
      <c r="VSO45" s="299"/>
      <c r="VSP45" s="299"/>
      <c r="VSQ45" s="299"/>
      <c r="VSR45" s="299"/>
      <c r="VSS45" s="299"/>
      <c r="VST45" s="299"/>
      <c r="VSU45" s="299"/>
      <c r="VSV45" s="299"/>
      <c r="VSW45" s="299"/>
      <c r="VSX45" s="299"/>
      <c r="VSY45" s="299"/>
      <c r="VSZ45" s="299"/>
      <c r="VTA45" s="299"/>
      <c r="VTB45" s="299"/>
      <c r="VTC45" s="299"/>
      <c r="VTD45" s="299"/>
      <c r="VTE45" s="299"/>
      <c r="VTF45" s="299"/>
      <c r="VTG45" s="299"/>
      <c r="VTH45" s="299"/>
      <c r="VTI45" s="299"/>
      <c r="VTJ45" s="299"/>
      <c r="VTK45" s="299"/>
      <c r="VTL45" s="299"/>
      <c r="VTM45" s="299"/>
      <c r="VTN45" s="299"/>
      <c r="VTO45" s="299"/>
      <c r="VTP45" s="299"/>
      <c r="VTQ45" s="299"/>
      <c r="VTR45" s="299"/>
      <c r="VTS45" s="299"/>
      <c r="VTT45" s="299"/>
      <c r="VTU45" s="299"/>
      <c r="VTV45" s="299"/>
      <c r="VTW45" s="299"/>
      <c r="VTX45" s="299"/>
      <c r="VTY45" s="299"/>
      <c r="VTZ45" s="299"/>
      <c r="VUA45" s="299"/>
      <c r="VUB45" s="299"/>
      <c r="VUC45" s="299"/>
      <c r="VUD45" s="299"/>
      <c r="VUE45" s="299"/>
      <c r="VUF45" s="299"/>
      <c r="VUG45" s="299"/>
      <c r="VUH45" s="299"/>
      <c r="VUI45" s="299"/>
      <c r="VUJ45" s="299"/>
      <c r="VUK45" s="299"/>
      <c r="VUL45" s="299"/>
      <c r="VUM45" s="299"/>
      <c r="VUN45" s="299"/>
      <c r="VUO45" s="299"/>
      <c r="VUP45" s="299"/>
      <c r="VUQ45" s="299"/>
      <c r="VUR45" s="299"/>
      <c r="VUS45" s="299"/>
      <c r="VUT45" s="299"/>
      <c r="VUU45" s="299"/>
      <c r="VUV45" s="299"/>
      <c r="VUW45" s="299"/>
      <c r="VUX45" s="299"/>
      <c r="VUY45" s="299"/>
      <c r="VUZ45" s="299"/>
      <c r="VVA45" s="299"/>
      <c r="VVB45" s="299"/>
      <c r="VVC45" s="299"/>
      <c r="VVD45" s="299"/>
      <c r="VVE45" s="299"/>
      <c r="VVF45" s="299"/>
      <c r="VVG45" s="299"/>
      <c r="VVH45" s="299"/>
      <c r="VVI45" s="299"/>
      <c r="VVJ45" s="299"/>
      <c r="VVK45" s="299"/>
      <c r="VVL45" s="299"/>
      <c r="VVM45" s="299"/>
      <c r="VVN45" s="299"/>
      <c r="VVO45" s="299"/>
      <c r="VVP45" s="299"/>
      <c r="VVQ45" s="299"/>
      <c r="VVR45" s="299"/>
      <c r="VVS45" s="299"/>
      <c r="VVT45" s="299"/>
      <c r="VVU45" s="299"/>
      <c r="VVV45" s="299"/>
      <c r="VVW45" s="299"/>
      <c r="VVX45" s="299"/>
      <c r="VVY45" s="299"/>
      <c r="VVZ45" s="299"/>
      <c r="VWA45" s="299"/>
      <c r="VWB45" s="299"/>
      <c r="VWC45" s="299"/>
      <c r="VWD45" s="299"/>
      <c r="VWE45" s="299"/>
      <c r="VWF45" s="299"/>
      <c r="VWG45" s="299"/>
      <c r="VWH45" s="299"/>
      <c r="VWI45" s="299"/>
      <c r="VWJ45" s="299"/>
      <c r="VWK45" s="299"/>
      <c r="VWL45" s="299"/>
      <c r="VWM45" s="299"/>
      <c r="VWN45" s="299"/>
      <c r="VWO45" s="299"/>
      <c r="VWP45" s="299"/>
      <c r="VWQ45" s="299"/>
      <c r="VWR45" s="299"/>
      <c r="VWS45" s="299"/>
      <c r="VWT45" s="299"/>
      <c r="VWU45" s="299"/>
      <c r="VWV45" s="299"/>
      <c r="VWW45" s="299"/>
      <c r="VWX45" s="299"/>
      <c r="VWY45" s="299"/>
      <c r="VWZ45" s="299"/>
      <c r="VXA45" s="299"/>
      <c r="VXB45" s="299"/>
      <c r="VXC45" s="299"/>
      <c r="VXD45" s="299"/>
      <c r="VXE45" s="299"/>
      <c r="VXF45" s="299"/>
      <c r="VXG45" s="299"/>
      <c r="VXH45" s="299"/>
      <c r="VXI45" s="299"/>
      <c r="VXJ45" s="299"/>
      <c r="VXK45" s="299"/>
      <c r="VXL45" s="299"/>
      <c r="VXM45" s="299"/>
      <c r="VXN45" s="299"/>
      <c r="VXO45" s="299"/>
      <c r="VXP45" s="299"/>
      <c r="VXQ45" s="299"/>
      <c r="VXR45" s="299"/>
      <c r="VXS45" s="299"/>
      <c r="VXT45" s="299"/>
      <c r="VXU45" s="299"/>
      <c r="VXV45" s="299"/>
      <c r="VXW45" s="299"/>
      <c r="VXX45" s="299"/>
      <c r="VXY45" s="299"/>
      <c r="VXZ45" s="299"/>
      <c r="VYA45" s="299"/>
      <c r="VYB45" s="299"/>
      <c r="VYC45" s="299"/>
      <c r="VYD45" s="299"/>
      <c r="VYE45" s="299"/>
      <c r="VYF45" s="299"/>
      <c r="VYG45" s="299"/>
      <c r="VYH45" s="299"/>
      <c r="VYI45" s="299"/>
      <c r="VYJ45" s="299"/>
      <c r="VYK45" s="299"/>
      <c r="VYL45" s="299"/>
      <c r="VYM45" s="299"/>
      <c r="VYN45" s="299"/>
      <c r="VYO45" s="299"/>
      <c r="VYP45" s="299"/>
      <c r="VYQ45" s="299"/>
      <c r="VYR45" s="299"/>
      <c r="VYS45" s="299"/>
      <c r="VYT45" s="299"/>
      <c r="VYU45" s="299"/>
      <c r="VYV45" s="299"/>
      <c r="VYW45" s="299"/>
      <c r="VYX45" s="299"/>
      <c r="VYY45" s="299"/>
      <c r="VYZ45" s="299"/>
      <c r="VZA45" s="299"/>
      <c r="VZB45" s="299"/>
      <c r="VZC45" s="299"/>
      <c r="VZD45" s="299"/>
      <c r="VZE45" s="299"/>
      <c r="VZF45" s="299"/>
      <c r="VZG45" s="299"/>
      <c r="VZH45" s="299"/>
      <c r="VZI45" s="299"/>
      <c r="VZJ45" s="299"/>
      <c r="VZK45" s="299"/>
      <c r="VZL45" s="299"/>
      <c r="VZM45" s="299"/>
      <c r="VZN45" s="299"/>
      <c r="VZO45" s="299"/>
      <c r="VZP45" s="299"/>
      <c r="VZQ45" s="299"/>
      <c r="VZR45" s="299"/>
      <c r="VZS45" s="299"/>
      <c r="VZT45" s="299"/>
      <c r="VZU45" s="299"/>
      <c r="VZV45" s="299"/>
      <c r="VZW45" s="299"/>
      <c r="VZX45" s="299"/>
      <c r="VZY45" s="299"/>
      <c r="VZZ45" s="299"/>
      <c r="WAA45" s="299"/>
      <c r="WAB45" s="299"/>
      <c r="WAC45" s="299"/>
      <c r="WAD45" s="299"/>
      <c r="WAE45" s="299"/>
      <c r="WAF45" s="299"/>
      <c r="WAG45" s="299"/>
      <c r="WAH45" s="299"/>
      <c r="WAI45" s="299"/>
      <c r="WAJ45" s="299"/>
      <c r="WAK45" s="299"/>
      <c r="WAL45" s="299"/>
      <c r="WAM45" s="299"/>
      <c r="WAN45" s="299"/>
      <c r="WAO45" s="299"/>
      <c r="WAP45" s="299"/>
      <c r="WAQ45" s="299"/>
      <c r="WAR45" s="299"/>
      <c r="WAS45" s="299"/>
      <c r="WAT45" s="299"/>
      <c r="WAU45" s="299"/>
      <c r="WAV45" s="299"/>
      <c r="WAW45" s="299"/>
      <c r="WAX45" s="299"/>
      <c r="WAY45" s="299"/>
      <c r="WAZ45" s="299"/>
      <c r="WBA45" s="299"/>
      <c r="WBB45" s="299"/>
      <c r="WBC45" s="299"/>
      <c r="WBD45" s="299"/>
      <c r="WBE45" s="299"/>
      <c r="WBF45" s="299"/>
      <c r="WBG45" s="299"/>
      <c r="WBH45" s="299"/>
      <c r="WBI45" s="299"/>
      <c r="WBJ45" s="299"/>
      <c r="WBK45" s="299"/>
      <c r="WBL45" s="299"/>
      <c r="WBM45" s="299"/>
      <c r="WBN45" s="299"/>
      <c r="WBO45" s="299"/>
      <c r="WBP45" s="299"/>
      <c r="WBQ45" s="299"/>
      <c r="WBR45" s="299"/>
      <c r="WBS45" s="299"/>
      <c r="WBT45" s="299"/>
      <c r="WBU45" s="299"/>
      <c r="WBV45" s="299"/>
      <c r="WBW45" s="299"/>
      <c r="WBX45" s="299"/>
      <c r="WBY45" s="299"/>
      <c r="WBZ45" s="299"/>
      <c r="WCA45" s="299"/>
      <c r="WCB45" s="299"/>
      <c r="WCC45" s="299"/>
      <c r="WCD45" s="299"/>
      <c r="WCE45" s="299"/>
      <c r="WCF45" s="299"/>
      <c r="WCG45" s="299"/>
      <c r="WCH45" s="299"/>
      <c r="WCI45" s="299"/>
      <c r="WCJ45" s="299"/>
      <c r="WCK45" s="299"/>
      <c r="WCL45" s="299"/>
      <c r="WCM45" s="299"/>
      <c r="WCN45" s="299"/>
      <c r="WCO45" s="299"/>
      <c r="WCP45" s="299"/>
      <c r="WCQ45" s="299"/>
      <c r="WCR45" s="299"/>
      <c r="WCS45" s="299"/>
      <c r="WCT45" s="299"/>
      <c r="WCU45" s="299"/>
      <c r="WCV45" s="299"/>
      <c r="WCW45" s="299"/>
      <c r="WCX45" s="299"/>
      <c r="WCY45" s="299"/>
      <c r="WCZ45" s="299"/>
      <c r="WDA45" s="299"/>
      <c r="WDB45" s="299"/>
      <c r="WDC45" s="299"/>
      <c r="WDD45" s="299"/>
      <c r="WDE45" s="299"/>
      <c r="WDF45" s="299"/>
      <c r="WDG45" s="299"/>
      <c r="WDH45" s="299"/>
      <c r="WDI45" s="299"/>
      <c r="WDJ45" s="299"/>
      <c r="WDK45" s="299"/>
      <c r="WDL45" s="299"/>
      <c r="WDM45" s="299"/>
      <c r="WDN45" s="299"/>
      <c r="WDO45" s="299"/>
      <c r="WDP45" s="299"/>
      <c r="WDQ45" s="299"/>
      <c r="WDR45" s="299"/>
      <c r="WDS45" s="299"/>
      <c r="WDT45" s="299"/>
      <c r="WDU45" s="299"/>
      <c r="WDV45" s="299"/>
      <c r="WDW45" s="299"/>
      <c r="WDX45" s="299"/>
      <c r="WDY45" s="299"/>
      <c r="WDZ45" s="299"/>
      <c r="WEA45" s="299"/>
      <c r="WEB45" s="299"/>
      <c r="WEC45" s="299"/>
      <c r="WED45" s="299"/>
      <c r="WEE45" s="299"/>
      <c r="WEF45" s="299"/>
      <c r="WEG45" s="299"/>
      <c r="WEH45" s="299"/>
      <c r="WEI45" s="299"/>
      <c r="WEJ45" s="299"/>
      <c r="WEK45" s="299"/>
      <c r="WEL45" s="299"/>
      <c r="WEM45" s="299"/>
      <c r="WEN45" s="299"/>
      <c r="WEO45" s="299"/>
      <c r="WEP45" s="299"/>
      <c r="WEQ45" s="299"/>
      <c r="WER45" s="299"/>
      <c r="WES45" s="299"/>
      <c r="WET45" s="299"/>
      <c r="WEU45" s="299"/>
      <c r="WEV45" s="299"/>
      <c r="WEW45" s="299"/>
      <c r="WEX45" s="299"/>
      <c r="WEY45" s="299"/>
      <c r="WEZ45" s="299"/>
      <c r="WFA45" s="299"/>
      <c r="WFB45" s="299"/>
      <c r="WFC45" s="299"/>
      <c r="WFD45" s="299"/>
      <c r="WFE45" s="299"/>
      <c r="WFF45" s="299"/>
      <c r="WFG45" s="299"/>
      <c r="WFH45" s="299"/>
      <c r="WFI45" s="299"/>
      <c r="WFJ45" s="299"/>
      <c r="WFK45" s="299"/>
      <c r="WFL45" s="299"/>
      <c r="WFM45" s="299"/>
      <c r="WFN45" s="299"/>
      <c r="WFO45" s="299"/>
      <c r="WFP45" s="299"/>
      <c r="WFQ45" s="299"/>
      <c r="WFR45" s="299"/>
      <c r="WFS45" s="299"/>
      <c r="WFT45" s="299"/>
      <c r="WFU45" s="299"/>
      <c r="WFV45" s="299"/>
      <c r="WFW45" s="299"/>
      <c r="WFX45" s="299"/>
      <c r="WFY45" s="299"/>
      <c r="WFZ45" s="299"/>
      <c r="WGA45" s="299"/>
      <c r="WGB45" s="299"/>
      <c r="WGC45" s="299"/>
      <c r="WGD45" s="299"/>
      <c r="WGE45" s="299"/>
      <c r="WGF45" s="299"/>
      <c r="WGG45" s="299"/>
      <c r="WGH45" s="299"/>
      <c r="WGI45" s="299"/>
      <c r="WGJ45" s="299"/>
      <c r="WGK45" s="299"/>
      <c r="WGL45" s="299"/>
      <c r="WGM45" s="299"/>
      <c r="WGN45" s="299"/>
      <c r="WGO45" s="299"/>
      <c r="WGP45" s="299"/>
      <c r="WGQ45" s="299"/>
      <c r="WGR45" s="299"/>
      <c r="WGS45" s="299"/>
      <c r="WGT45" s="299"/>
      <c r="WGU45" s="299"/>
      <c r="WGV45" s="299"/>
      <c r="WGW45" s="299"/>
      <c r="WGX45" s="299"/>
      <c r="WGY45" s="299"/>
      <c r="WGZ45" s="299"/>
      <c r="WHA45" s="299"/>
      <c r="WHB45" s="299"/>
      <c r="WHC45" s="299"/>
      <c r="WHD45" s="299"/>
      <c r="WHE45" s="299"/>
      <c r="WHF45" s="299"/>
      <c r="WHG45" s="299"/>
      <c r="WHH45" s="299"/>
      <c r="WHI45" s="299"/>
      <c r="WHJ45" s="299"/>
      <c r="WHK45" s="299"/>
      <c r="WHL45" s="299"/>
      <c r="WHM45" s="299"/>
      <c r="WHN45" s="299"/>
      <c r="WHO45" s="299"/>
      <c r="WHP45" s="299"/>
      <c r="WHQ45" s="299"/>
      <c r="WHR45" s="299"/>
      <c r="WHS45" s="299"/>
      <c r="WHT45" s="299"/>
      <c r="WHU45" s="299"/>
      <c r="WHV45" s="299"/>
      <c r="WHW45" s="299"/>
      <c r="WHX45" s="299"/>
      <c r="WHY45" s="299"/>
      <c r="WHZ45" s="299"/>
      <c r="WIA45" s="299"/>
      <c r="WIB45" s="299"/>
      <c r="WIC45" s="299"/>
      <c r="WID45" s="299"/>
      <c r="WIE45" s="299"/>
      <c r="WIF45" s="299"/>
      <c r="WIG45" s="299"/>
      <c r="WIH45" s="299"/>
      <c r="WII45" s="299"/>
      <c r="WIJ45" s="299"/>
      <c r="WIK45" s="299"/>
      <c r="WIL45" s="299"/>
      <c r="WIM45" s="299"/>
      <c r="WIN45" s="299"/>
      <c r="WIO45" s="299"/>
      <c r="WIP45" s="299"/>
      <c r="WIQ45" s="299"/>
      <c r="WIR45" s="299"/>
      <c r="WIS45" s="299"/>
      <c r="WIT45" s="299"/>
      <c r="WIU45" s="299"/>
      <c r="WIV45" s="299"/>
      <c r="WIW45" s="299"/>
      <c r="WIX45" s="299"/>
      <c r="WIY45" s="299"/>
      <c r="WIZ45" s="299"/>
      <c r="WJA45" s="299"/>
      <c r="WJB45" s="299"/>
      <c r="WJC45" s="299"/>
      <c r="WJD45" s="299"/>
      <c r="WJE45" s="299"/>
      <c r="WJF45" s="299"/>
      <c r="WJG45" s="299"/>
      <c r="WJH45" s="299"/>
      <c r="WJI45" s="299"/>
      <c r="WJJ45" s="299"/>
      <c r="WJK45" s="299"/>
      <c r="WJL45" s="299"/>
      <c r="WJM45" s="299"/>
      <c r="WJN45" s="299"/>
      <c r="WJO45" s="299"/>
      <c r="WJP45" s="299"/>
      <c r="WJQ45" s="299"/>
      <c r="WJR45" s="299"/>
      <c r="WJS45" s="299"/>
      <c r="WJT45" s="299"/>
      <c r="WJU45" s="299"/>
      <c r="WJV45" s="299"/>
      <c r="WJW45" s="299"/>
      <c r="WJX45" s="299"/>
      <c r="WJY45" s="299"/>
      <c r="WJZ45" s="299"/>
      <c r="WKA45" s="299"/>
      <c r="WKB45" s="299"/>
      <c r="WKC45" s="299"/>
      <c r="WKD45" s="299"/>
      <c r="WKE45" s="299"/>
      <c r="WKF45" s="299"/>
      <c r="WKG45" s="299"/>
      <c r="WKH45" s="299"/>
      <c r="WKI45" s="299"/>
      <c r="WKJ45" s="299"/>
      <c r="WKK45" s="299"/>
      <c r="WKL45" s="299"/>
      <c r="WKM45" s="299"/>
      <c r="WKN45" s="299"/>
      <c r="WKO45" s="299"/>
      <c r="WKP45" s="299"/>
      <c r="WKQ45" s="299"/>
      <c r="WKR45" s="299"/>
      <c r="WKS45" s="299"/>
      <c r="WKT45" s="299"/>
      <c r="WKU45" s="299"/>
      <c r="WKV45" s="299"/>
      <c r="WKW45" s="299"/>
      <c r="WKX45" s="299"/>
      <c r="WKY45" s="299"/>
      <c r="WKZ45" s="299"/>
      <c r="WLA45" s="299"/>
      <c r="WLB45" s="299"/>
      <c r="WLC45" s="299"/>
      <c r="WLD45" s="299"/>
      <c r="WLE45" s="299"/>
      <c r="WLF45" s="299"/>
      <c r="WLG45" s="299"/>
      <c r="WLH45" s="299"/>
      <c r="WLI45" s="299"/>
      <c r="WLJ45" s="299"/>
      <c r="WLK45" s="299"/>
      <c r="WLL45" s="299"/>
      <c r="WLM45" s="299"/>
      <c r="WLN45" s="299"/>
      <c r="WLO45" s="299"/>
      <c r="WLP45" s="299"/>
      <c r="WLQ45" s="299"/>
      <c r="WLR45" s="299"/>
      <c r="WLS45" s="299"/>
      <c r="WLT45" s="299"/>
      <c r="WLU45" s="299"/>
      <c r="WLV45" s="299"/>
      <c r="WLW45" s="299"/>
      <c r="WLX45" s="299"/>
      <c r="WLY45" s="299"/>
      <c r="WLZ45" s="299"/>
      <c r="WMA45" s="299"/>
      <c r="WMB45" s="299"/>
      <c r="WMC45" s="299"/>
      <c r="WMD45" s="299"/>
      <c r="WME45" s="299"/>
      <c r="WMF45" s="299"/>
      <c r="WMG45" s="299"/>
      <c r="WMH45" s="299"/>
      <c r="WMI45" s="299"/>
      <c r="WMJ45" s="299"/>
      <c r="WMK45" s="299"/>
      <c r="WML45" s="299"/>
      <c r="WMM45" s="299"/>
      <c r="WMN45" s="299"/>
      <c r="WMO45" s="299"/>
      <c r="WMP45" s="299"/>
      <c r="WMQ45" s="299"/>
      <c r="WMR45" s="299"/>
      <c r="WMS45" s="299"/>
      <c r="WMT45" s="299"/>
      <c r="WMU45" s="299"/>
      <c r="WMV45" s="299"/>
      <c r="WMW45" s="299"/>
      <c r="WMX45" s="299"/>
      <c r="WMY45" s="299"/>
      <c r="WMZ45" s="299"/>
      <c r="WNA45" s="299"/>
      <c r="WNB45" s="299"/>
      <c r="WNC45" s="299"/>
      <c r="WND45" s="299"/>
      <c r="WNE45" s="299"/>
      <c r="WNF45" s="299"/>
      <c r="WNG45" s="299"/>
      <c r="WNH45" s="299"/>
      <c r="WNI45" s="299"/>
      <c r="WNJ45" s="299"/>
      <c r="WNK45" s="299"/>
      <c r="WNL45" s="299"/>
      <c r="WNM45" s="299"/>
      <c r="WNN45" s="299"/>
      <c r="WNO45" s="299"/>
      <c r="WNP45" s="299"/>
      <c r="WNQ45" s="299"/>
      <c r="WNR45" s="299"/>
      <c r="WNS45" s="299"/>
      <c r="WNT45" s="299"/>
      <c r="WNU45" s="299"/>
      <c r="WNV45" s="299"/>
      <c r="WNW45" s="299"/>
      <c r="WNX45" s="299"/>
      <c r="WNY45" s="299"/>
      <c r="WNZ45" s="299"/>
      <c r="WOA45" s="299"/>
      <c r="WOB45" s="299"/>
      <c r="WOC45" s="299"/>
      <c r="WOD45" s="299"/>
      <c r="WOE45" s="299"/>
      <c r="WOF45" s="299"/>
      <c r="WOG45" s="299"/>
      <c r="WOH45" s="299"/>
      <c r="WOI45" s="299"/>
      <c r="WOJ45" s="299"/>
      <c r="WOK45" s="299"/>
      <c r="WOL45" s="299"/>
      <c r="WOM45" s="299"/>
      <c r="WON45" s="299"/>
      <c r="WOO45" s="299"/>
      <c r="WOP45" s="299"/>
      <c r="WOQ45" s="299"/>
      <c r="WOR45" s="299"/>
      <c r="WOS45" s="299"/>
      <c r="WOT45" s="299"/>
      <c r="WOU45" s="299"/>
      <c r="WOV45" s="299"/>
      <c r="WOW45" s="299"/>
      <c r="WOX45" s="299"/>
      <c r="WOY45" s="299"/>
      <c r="WOZ45" s="299"/>
      <c r="WPA45" s="299"/>
      <c r="WPB45" s="299"/>
      <c r="WPC45" s="299"/>
      <c r="WPD45" s="299"/>
      <c r="WPE45" s="299"/>
      <c r="WPF45" s="299"/>
      <c r="WPG45" s="299"/>
      <c r="WPH45" s="299"/>
      <c r="WPI45" s="299"/>
      <c r="WPJ45" s="299"/>
      <c r="WPK45" s="299"/>
      <c r="WPL45" s="299"/>
      <c r="WPM45" s="299"/>
      <c r="WPN45" s="299"/>
      <c r="WPO45" s="299"/>
      <c r="WPP45" s="299"/>
      <c r="WPQ45" s="299"/>
      <c r="WPR45" s="299"/>
      <c r="WPS45" s="299"/>
      <c r="WPT45" s="299"/>
      <c r="WPU45" s="299"/>
      <c r="WPV45" s="299"/>
      <c r="WPW45" s="299"/>
      <c r="WPX45" s="299"/>
      <c r="WPY45" s="299"/>
      <c r="WPZ45" s="299"/>
      <c r="WQA45" s="299"/>
      <c r="WQB45" s="299"/>
      <c r="WQC45" s="299"/>
      <c r="WQD45" s="299"/>
      <c r="WQE45" s="299"/>
      <c r="WQF45" s="299"/>
      <c r="WQG45" s="299"/>
      <c r="WQH45" s="299"/>
      <c r="WQI45" s="299"/>
      <c r="WQJ45" s="299"/>
      <c r="WQK45" s="299"/>
      <c r="WQL45" s="299"/>
      <c r="WQM45" s="299"/>
      <c r="WQN45" s="299"/>
      <c r="WQO45" s="299"/>
      <c r="WQP45" s="299"/>
      <c r="WQQ45" s="299"/>
      <c r="WQR45" s="299"/>
      <c r="WQS45" s="299"/>
      <c r="WQT45" s="299"/>
      <c r="WQU45" s="299"/>
      <c r="WQV45" s="299"/>
      <c r="WQW45" s="299"/>
      <c r="WQX45" s="299"/>
      <c r="WQY45" s="299"/>
      <c r="WQZ45" s="299"/>
      <c r="WRA45" s="299"/>
      <c r="WRB45" s="299"/>
      <c r="WRC45" s="299"/>
      <c r="WRD45" s="299"/>
      <c r="WRE45" s="299"/>
      <c r="WRF45" s="299"/>
      <c r="WRG45" s="299"/>
      <c r="WRH45" s="299"/>
      <c r="WRI45" s="299"/>
      <c r="WRJ45" s="299"/>
      <c r="WRK45" s="299"/>
      <c r="WRL45" s="299"/>
      <c r="WRM45" s="299"/>
      <c r="WRN45" s="299"/>
      <c r="WRO45" s="299"/>
      <c r="WRP45" s="299"/>
      <c r="WRQ45" s="299"/>
      <c r="WRR45" s="299"/>
      <c r="WRS45" s="299"/>
      <c r="WRT45" s="299"/>
      <c r="WRU45" s="299"/>
      <c r="WRV45" s="299"/>
      <c r="WRW45" s="299"/>
      <c r="WRX45" s="299"/>
      <c r="WRY45" s="299"/>
      <c r="WRZ45" s="299"/>
      <c r="WSA45" s="299"/>
      <c r="WSB45" s="299"/>
      <c r="WSC45" s="299"/>
      <c r="WSD45" s="299"/>
      <c r="WSE45" s="299"/>
      <c r="WSF45" s="299"/>
      <c r="WSG45" s="299"/>
      <c r="WSH45" s="299"/>
      <c r="WSI45" s="299"/>
      <c r="WSJ45" s="299"/>
      <c r="WSK45" s="299"/>
      <c r="WSL45" s="299"/>
      <c r="WSM45" s="299"/>
      <c r="WSN45" s="299"/>
      <c r="WSO45" s="299"/>
      <c r="WSP45" s="299"/>
      <c r="WSQ45" s="299"/>
      <c r="WSR45" s="299"/>
      <c r="WSS45" s="299"/>
      <c r="WST45" s="299"/>
      <c r="WSU45" s="299"/>
      <c r="WSV45" s="299"/>
      <c r="WSW45" s="299"/>
      <c r="WSX45" s="299"/>
      <c r="WSY45" s="299"/>
      <c r="WSZ45" s="299"/>
      <c r="WTA45" s="299"/>
      <c r="WTB45" s="299"/>
      <c r="WTC45" s="299"/>
      <c r="WTD45" s="299"/>
      <c r="WTE45" s="299"/>
      <c r="WTF45" s="299"/>
      <c r="WTG45" s="299"/>
      <c r="WTH45" s="299"/>
      <c r="WTI45" s="299"/>
      <c r="WTJ45" s="299"/>
      <c r="WTK45" s="299"/>
      <c r="WTL45" s="299"/>
      <c r="WTM45" s="299"/>
      <c r="WTN45" s="299"/>
      <c r="WTO45" s="299"/>
      <c r="WTP45" s="299"/>
      <c r="WTQ45" s="299"/>
      <c r="WTR45" s="299"/>
      <c r="WTS45" s="299"/>
      <c r="WTT45" s="299"/>
      <c r="WTU45" s="299"/>
      <c r="WTV45" s="299"/>
      <c r="WTW45" s="299"/>
      <c r="WTX45" s="299"/>
      <c r="WTY45" s="299"/>
      <c r="WTZ45" s="299"/>
      <c r="WUA45" s="299"/>
      <c r="WUB45" s="299"/>
      <c r="WUC45" s="299"/>
      <c r="WUD45" s="299"/>
      <c r="WUE45" s="299"/>
      <c r="WUF45" s="299"/>
      <c r="WUG45" s="299"/>
      <c r="WUH45" s="299"/>
      <c r="WUI45" s="299"/>
      <c r="WUJ45" s="299"/>
      <c r="WUK45" s="299"/>
      <c r="WUL45" s="299"/>
      <c r="WUM45" s="299"/>
      <c r="WUN45" s="299"/>
      <c r="WUO45" s="299"/>
      <c r="WUP45" s="299"/>
      <c r="WUQ45" s="299"/>
      <c r="WUR45" s="299"/>
      <c r="WUS45" s="299"/>
      <c r="WUT45" s="299"/>
      <c r="WUU45" s="299"/>
      <c r="WUV45" s="299"/>
      <c r="WUW45" s="299"/>
      <c r="WUX45" s="299"/>
      <c r="WUY45" s="299"/>
      <c r="WUZ45" s="299"/>
      <c r="WVA45" s="299"/>
      <c r="WVB45" s="299"/>
      <c r="WVC45" s="299"/>
      <c r="WVD45" s="299"/>
      <c r="WVE45" s="299"/>
      <c r="WVF45" s="299"/>
      <c r="WVG45" s="299"/>
      <c r="WVH45" s="299"/>
      <c r="WVI45" s="299"/>
      <c r="WVJ45" s="299"/>
      <c r="WVK45" s="299"/>
      <c r="WVL45" s="299"/>
      <c r="WVM45" s="299"/>
      <c r="WVN45" s="299"/>
      <c r="WVO45" s="299"/>
      <c r="WVP45" s="299"/>
      <c r="WVQ45" s="299"/>
      <c r="WVR45" s="299"/>
      <c r="WVS45" s="299"/>
      <c r="WVT45" s="299"/>
      <c r="WVU45" s="299"/>
      <c r="WVV45" s="299"/>
      <c r="WVW45" s="299"/>
      <c r="WVX45" s="299"/>
      <c r="WVY45" s="299"/>
      <c r="WVZ45" s="299"/>
      <c r="WWA45" s="299"/>
      <c r="WWB45" s="299"/>
      <c r="WWC45" s="299"/>
      <c r="WWD45" s="299"/>
      <c r="WWE45" s="299"/>
      <c r="WWF45" s="299"/>
      <c r="WWG45" s="299"/>
      <c r="WWH45" s="299"/>
      <c r="WWI45" s="299"/>
      <c r="WWJ45" s="299"/>
      <c r="WWK45" s="299"/>
      <c r="WWL45" s="299"/>
      <c r="WWM45" s="299"/>
      <c r="WWN45" s="299"/>
      <c r="WWO45" s="299"/>
      <c r="WWP45" s="299"/>
      <c r="WWQ45" s="299"/>
      <c r="WWR45" s="299"/>
      <c r="WWS45" s="299"/>
      <c r="WWT45" s="299"/>
      <c r="WWU45" s="299"/>
      <c r="WWV45" s="299"/>
      <c r="WWW45" s="299"/>
      <c r="WWX45" s="299"/>
      <c r="WWY45" s="299"/>
      <c r="WWZ45" s="299"/>
      <c r="WXA45" s="299"/>
      <c r="WXB45" s="299"/>
      <c r="WXC45" s="299"/>
      <c r="WXD45" s="299"/>
      <c r="WXE45" s="299"/>
      <c r="WXF45" s="299"/>
      <c r="WXG45" s="299"/>
      <c r="WXH45" s="299"/>
      <c r="WXI45" s="299"/>
    </row>
    <row r="46" spans="1:16181" ht="18" customHeight="1">
      <c r="C46" s="289"/>
      <c r="D46" s="1715" t="s">
        <v>2603</v>
      </c>
      <c r="E46" s="1715"/>
      <c r="F46" s="1715"/>
      <c r="G46" s="1715"/>
      <c r="H46" s="1715"/>
      <c r="I46" s="1715"/>
      <c r="J46" s="1716"/>
      <c r="K46" s="289"/>
      <c r="L46" s="1721" t="s">
        <v>2523</v>
      </c>
      <c r="M46" s="1721"/>
      <c r="N46" s="1721"/>
      <c r="O46" s="1721"/>
      <c r="P46" s="309" t="s">
        <v>2524</v>
      </c>
      <c r="Q46" s="1722"/>
      <c r="R46" s="1723"/>
      <c r="S46" s="310" t="s">
        <v>2439</v>
      </c>
      <c r="T46" s="575"/>
      <c r="U46" s="309" t="s">
        <v>2525</v>
      </c>
      <c r="V46" s="575"/>
      <c r="W46" s="310" t="s">
        <v>2526</v>
      </c>
      <c r="X46" s="311"/>
      <c r="AB46" s="298"/>
      <c r="AC46" s="299"/>
      <c r="BC46" s="289"/>
      <c r="BD46" s="1715" t="s">
        <v>2603</v>
      </c>
      <c r="BE46" s="1715"/>
      <c r="BF46" s="1715"/>
      <c r="BG46" s="1715"/>
      <c r="BH46" s="1715"/>
      <c r="BI46" s="1715"/>
      <c r="BJ46" s="1716"/>
      <c r="BK46" s="289"/>
      <c r="BL46" s="1721" t="s">
        <v>2523</v>
      </c>
      <c r="BM46" s="1721"/>
      <c r="BN46" s="1721"/>
      <c r="BO46" s="1721"/>
      <c r="BP46" s="309" t="s">
        <v>2524</v>
      </c>
      <c r="BQ46" s="1722"/>
      <c r="BR46" s="1723"/>
      <c r="BS46" s="310" t="s">
        <v>2439</v>
      </c>
      <c r="BT46" s="575"/>
      <c r="BU46" s="309" t="s">
        <v>2525</v>
      </c>
      <c r="BV46" s="575"/>
      <c r="BW46" s="310" t="s">
        <v>2526</v>
      </c>
      <c r="BX46" s="311"/>
    </row>
    <row r="47" spans="1:16181" ht="2.25" customHeight="1">
      <c r="C47" s="290"/>
      <c r="D47" s="1717"/>
      <c r="E47" s="1717"/>
      <c r="F47" s="1717"/>
      <c r="G47" s="1717"/>
      <c r="H47" s="1717"/>
      <c r="I47" s="1717"/>
      <c r="J47" s="1718"/>
      <c r="K47" s="290"/>
      <c r="L47" s="292"/>
      <c r="M47" s="292"/>
      <c r="N47" s="292"/>
      <c r="O47" s="292"/>
      <c r="P47" s="284"/>
      <c r="Q47" s="293"/>
      <c r="R47" s="288"/>
      <c r="S47" s="294"/>
      <c r="T47" s="288"/>
      <c r="U47" s="284"/>
      <c r="V47" s="288"/>
      <c r="W47" s="294"/>
      <c r="X47" s="291"/>
      <c r="BC47" s="290"/>
      <c r="BD47" s="1717"/>
      <c r="BE47" s="1717"/>
      <c r="BF47" s="1717"/>
      <c r="BG47" s="1717"/>
      <c r="BH47" s="1717"/>
      <c r="BI47" s="1717"/>
      <c r="BJ47" s="1718"/>
      <c r="BK47" s="290"/>
      <c r="BL47" s="292"/>
      <c r="BM47" s="292"/>
      <c r="BN47" s="292"/>
      <c r="BO47" s="292"/>
      <c r="BP47" s="284"/>
      <c r="BQ47" s="293"/>
      <c r="BR47" s="288"/>
      <c r="BS47" s="294"/>
      <c r="BT47" s="288"/>
      <c r="BU47" s="284"/>
      <c r="BV47" s="288"/>
      <c r="BW47" s="294"/>
      <c r="BX47" s="291"/>
    </row>
    <row r="48" spans="1:16181" ht="18" customHeight="1">
      <c r="C48" s="312"/>
      <c r="D48" s="1719"/>
      <c r="E48" s="1719"/>
      <c r="F48" s="1719"/>
      <c r="G48" s="1719"/>
      <c r="H48" s="1719"/>
      <c r="I48" s="1719"/>
      <c r="J48" s="1720"/>
      <c r="K48" s="312"/>
      <c r="L48" s="1724" t="s">
        <v>2604</v>
      </c>
      <c r="M48" s="1724"/>
      <c r="N48" s="1724"/>
      <c r="O48" s="1724"/>
      <c r="P48" s="313" t="s">
        <v>2524</v>
      </c>
      <c r="Q48" s="1725"/>
      <c r="R48" s="1726"/>
      <c r="S48" s="314" t="s">
        <v>2439</v>
      </c>
      <c r="T48" s="315"/>
      <c r="U48" s="314" t="s">
        <v>2525</v>
      </c>
      <c r="V48" s="315"/>
      <c r="W48" s="314" t="s">
        <v>2526</v>
      </c>
      <c r="X48" s="316"/>
      <c r="AB48" s="298"/>
      <c r="BC48" s="312"/>
      <c r="BD48" s="1719"/>
      <c r="BE48" s="1719"/>
      <c r="BF48" s="1719"/>
      <c r="BG48" s="1719"/>
      <c r="BH48" s="1719"/>
      <c r="BI48" s="1719"/>
      <c r="BJ48" s="1720"/>
      <c r="BK48" s="312"/>
      <c r="BL48" s="1724" t="s">
        <v>2604</v>
      </c>
      <c r="BM48" s="1724"/>
      <c r="BN48" s="1724"/>
      <c r="BO48" s="1724"/>
      <c r="BP48" s="313" t="s">
        <v>2524</v>
      </c>
      <c r="BQ48" s="1725"/>
      <c r="BR48" s="1726"/>
      <c r="BS48" s="314" t="s">
        <v>2439</v>
      </c>
      <c r="BT48" s="315"/>
      <c r="BU48" s="314" t="s">
        <v>2525</v>
      </c>
      <c r="BV48" s="315"/>
      <c r="BW48" s="314" t="s">
        <v>2526</v>
      </c>
      <c r="BX48" s="316"/>
    </row>
    <row r="49" spans="2:78" ht="3.75" customHeight="1">
      <c r="C49" s="319"/>
      <c r="D49" s="317"/>
      <c r="E49" s="317"/>
      <c r="F49" s="317"/>
      <c r="G49" s="317"/>
      <c r="H49" s="317"/>
      <c r="I49" s="317"/>
      <c r="J49" s="317"/>
      <c r="K49" s="317"/>
      <c r="L49" s="317"/>
      <c r="M49" s="317"/>
      <c r="N49" s="317"/>
      <c r="O49" s="317"/>
      <c r="P49" s="317"/>
      <c r="Q49" s="317"/>
      <c r="R49" s="317"/>
      <c r="S49" s="319"/>
      <c r="T49" s="317"/>
      <c r="U49" s="278"/>
      <c r="V49" s="309"/>
      <c r="W49" s="309"/>
      <c r="X49" s="309"/>
      <c r="BC49" s="319"/>
      <c r="BD49" s="317"/>
      <c r="BE49" s="317"/>
      <c r="BF49" s="317"/>
      <c r="BG49" s="317"/>
      <c r="BH49" s="317"/>
      <c r="BI49" s="317"/>
      <c r="BJ49" s="317"/>
      <c r="BK49" s="317"/>
      <c r="BL49" s="317"/>
      <c r="BM49" s="317"/>
      <c r="BN49" s="317"/>
      <c r="BO49" s="317"/>
      <c r="BP49" s="317"/>
      <c r="BQ49" s="317"/>
      <c r="BR49" s="317"/>
      <c r="BS49" s="319"/>
      <c r="BT49" s="317"/>
      <c r="BU49" s="278"/>
      <c r="BV49" s="309"/>
      <c r="BW49" s="309"/>
      <c r="BX49" s="309"/>
    </row>
    <row r="50" spans="2:78" ht="11.25" customHeight="1">
      <c r="B50" s="1682" t="s">
        <v>2605</v>
      </c>
      <c r="C50" s="1683"/>
      <c r="D50" s="1683"/>
      <c r="E50" s="1683"/>
      <c r="F50" s="1683"/>
      <c r="G50" s="1683"/>
      <c r="H50" s="1683"/>
      <c r="I50" s="1683"/>
      <c r="J50" s="1683"/>
      <c r="K50" s="1683"/>
      <c r="L50" s="1683"/>
      <c r="M50" s="1683"/>
      <c r="N50" s="1683"/>
      <c r="O50" s="1683"/>
      <c r="P50" s="1683"/>
      <c r="Q50" s="1683"/>
      <c r="R50" s="1683"/>
      <c r="S50" s="1683"/>
      <c r="T50" s="1683"/>
      <c r="U50" s="1683"/>
      <c r="V50" s="1683"/>
      <c r="W50" s="1683"/>
      <c r="X50" s="1683"/>
      <c r="Y50" s="1683"/>
      <c r="Z50" s="1683"/>
      <c r="BB50" s="1682" t="s">
        <v>2605</v>
      </c>
      <c r="BC50" s="1683"/>
      <c r="BD50" s="1683"/>
      <c r="BE50" s="1683"/>
      <c r="BF50" s="1683"/>
      <c r="BG50" s="1683"/>
      <c r="BH50" s="1683"/>
      <c r="BI50" s="1683"/>
      <c r="BJ50" s="1683"/>
      <c r="BK50" s="1683"/>
      <c r="BL50" s="1683"/>
      <c r="BM50" s="1683"/>
      <c r="BN50" s="1683"/>
      <c r="BO50" s="1683"/>
      <c r="BP50" s="1683"/>
      <c r="BQ50" s="1683"/>
      <c r="BR50" s="1683"/>
      <c r="BS50" s="1683"/>
      <c r="BT50" s="1683"/>
      <c r="BU50" s="1683"/>
      <c r="BV50" s="1683"/>
      <c r="BW50" s="1683"/>
      <c r="BX50" s="1683"/>
      <c r="BY50" s="1683"/>
      <c r="BZ50" s="1683"/>
    </row>
    <row r="51" spans="2:78" ht="22.2" customHeight="1">
      <c r="B51" s="1682"/>
      <c r="C51" s="1683"/>
      <c r="D51" s="1683"/>
      <c r="E51" s="1683"/>
      <c r="F51" s="1683"/>
      <c r="G51" s="1683"/>
      <c r="H51" s="1683"/>
      <c r="I51" s="1683"/>
      <c r="J51" s="1683"/>
      <c r="K51" s="1683"/>
      <c r="L51" s="1683"/>
      <c r="M51" s="1683"/>
      <c r="N51" s="1683"/>
      <c r="O51" s="1683"/>
      <c r="P51" s="1683"/>
      <c r="Q51" s="1683"/>
      <c r="R51" s="1683"/>
      <c r="S51" s="1683"/>
      <c r="T51" s="1683"/>
      <c r="U51" s="1683"/>
      <c r="V51" s="1683"/>
      <c r="W51" s="1683"/>
      <c r="X51" s="1683"/>
      <c r="Y51" s="1683"/>
      <c r="Z51" s="1683"/>
      <c r="AF51" s="286" t="s">
        <v>2587</v>
      </c>
      <c r="BB51" s="1682"/>
      <c r="BC51" s="1683"/>
      <c r="BD51" s="1683"/>
      <c r="BE51" s="1683"/>
      <c r="BF51" s="1683"/>
      <c r="BG51" s="1683"/>
      <c r="BH51" s="1683"/>
      <c r="BI51" s="1683"/>
      <c r="BJ51" s="1683"/>
      <c r="BK51" s="1683"/>
      <c r="BL51" s="1683"/>
      <c r="BM51" s="1683"/>
      <c r="BN51" s="1683"/>
      <c r="BO51" s="1683"/>
      <c r="BP51" s="1683"/>
      <c r="BQ51" s="1683"/>
      <c r="BR51" s="1683"/>
      <c r="BS51" s="1683"/>
      <c r="BT51" s="1683"/>
      <c r="BU51" s="1683"/>
      <c r="BV51" s="1683"/>
      <c r="BW51" s="1683"/>
      <c r="BX51" s="1683"/>
      <c r="BY51" s="1683"/>
      <c r="BZ51" s="1683"/>
    </row>
    <row r="52" spans="2:78" ht="9" customHeight="1">
      <c r="B52" s="1683"/>
      <c r="C52" s="1683"/>
      <c r="D52" s="1683"/>
      <c r="E52" s="1683"/>
      <c r="F52" s="1683"/>
      <c r="G52" s="1683"/>
      <c r="H52" s="1683"/>
      <c r="I52" s="1683"/>
      <c r="J52" s="1683"/>
      <c r="K52" s="1683"/>
      <c r="L52" s="1683"/>
      <c r="M52" s="1683"/>
      <c r="N52" s="1683"/>
      <c r="O52" s="1683"/>
      <c r="P52" s="1683"/>
      <c r="Q52" s="1683"/>
      <c r="R52" s="1683"/>
      <c r="S52" s="1683"/>
      <c r="T52" s="1683"/>
      <c r="U52" s="1683"/>
      <c r="V52" s="1683"/>
      <c r="W52" s="1683"/>
      <c r="X52" s="1683"/>
      <c r="Y52" s="1683"/>
      <c r="Z52" s="1683"/>
      <c r="AA52" s="278"/>
      <c r="BB52" s="1683"/>
      <c r="BC52" s="1683"/>
      <c r="BD52" s="1683"/>
      <c r="BE52" s="1683"/>
      <c r="BF52" s="1683"/>
      <c r="BG52" s="1683"/>
      <c r="BH52" s="1683"/>
      <c r="BI52" s="1683"/>
      <c r="BJ52" s="1683"/>
      <c r="BK52" s="1683"/>
      <c r="BL52" s="1683"/>
      <c r="BM52" s="1683"/>
      <c r="BN52" s="1683"/>
      <c r="BO52" s="1683"/>
      <c r="BP52" s="1683"/>
      <c r="BQ52" s="1683"/>
      <c r="BR52" s="1683"/>
      <c r="BS52" s="1683"/>
      <c r="BT52" s="1683"/>
      <c r="BU52" s="1683"/>
      <c r="BV52" s="1683"/>
      <c r="BW52" s="1683"/>
      <c r="BX52" s="1683"/>
      <c r="BY52" s="1683"/>
      <c r="BZ52" s="1683"/>
    </row>
    <row r="53" spans="2:78" ht="1.8" hidden="1" customHeight="1">
      <c r="C53" s="277"/>
      <c r="D53" s="277"/>
      <c r="E53" s="277"/>
      <c r="F53" s="277"/>
      <c r="G53" s="292"/>
      <c r="H53" s="292"/>
      <c r="I53" s="292"/>
      <c r="J53" s="284"/>
      <c r="K53" s="284"/>
      <c r="L53" s="293"/>
      <c r="M53" s="293"/>
      <c r="N53" s="288"/>
      <c r="O53" s="294"/>
      <c r="P53" s="288"/>
      <c r="Q53" s="284"/>
      <c r="R53" s="288"/>
      <c r="S53" s="294"/>
      <c r="T53" s="294"/>
      <c r="U53" s="277"/>
      <c r="Y53" s="278"/>
      <c r="Z53" s="278"/>
      <c r="AA53" s="278"/>
      <c r="BC53" s="277"/>
      <c r="BD53" s="277"/>
      <c r="BE53" s="277"/>
      <c r="BF53" s="277"/>
      <c r="BG53" s="292"/>
      <c r="BH53" s="292"/>
      <c r="BI53" s="292"/>
      <c r="BJ53" s="284"/>
      <c r="BK53" s="284"/>
      <c r="BL53" s="293"/>
      <c r="BM53" s="293"/>
      <c r="BN53" s="288"/>
      <c r="BO53" s="294"/>
      <c r="BP53" s="288"/>
      <c r="BQ53" s="284"/>
      <c r="BR53" s="288"/>
      <c r="BS53" s="294"/>
      <c r="BT53" s="294"/>
      <c r="BU53" s="277"/>
      <c r="BY53" s="278"/>
      <c r="BZ53" s="278"/>
    </row>
    <row r="54" spans="2:78" ht="21" hidden="1" customHeight="1">
      <c r="B54" s="1684"/>
      <c r="C54" s="1684"/>
      <c r="D54" s="1684"/>
      <c r="E54" s="1684"/>
      <c r="F54" s="277"/>
      <c r="G54" s="295"/>
      <c r="H54" s="1685"/>
      <c r="I54" s="1685"/>
      <c r="J54" s="1685"/>
      <c r="K54" s="1685"/>
      <c r="L54" s="1685"/>
      <c r="M54" s="296"/>
      <c r="N54" s="296"/>
      <c r="O54" s="296"/>
      <c r="P54" s="296"/>
      <c r="Q54" s="296"/>
      <c r="R54" s="296"/>
      <c r="S54" s="296"/>
      <c r="T54" s="296"/>
      <c r="U54" s="296"/>
      <c r="Y54" s="278"/>
      <c r="Z54" s="278"/>
      <c r="AA54" s="278"/>
      <c r="BB54" s="1684"/>
      <c r="BC54" s="1684"/>
      <c r="BD54" s="1684"/>
      <c r="BE54" s="1684"/>
      <c r="BF54" s="277"/>
      <c r="BG54" s="295"/>
      <c r="BH54" s="1685"/>
      <c r="BI54" s="1685"/>
      <c r="BJ54" s="1685"/>
      <c r="BK54" s="1685"/>
      <c r="BL54" s="1685"/>
      <c r="BM54" s="296"/>
      <c r="BN54" s="296"/>
      <c r="BO54" s="296"/>
      <c r="BP54" s="296"/>
      <c r="BQ54" s="296"/>
      <c r="BR54" s="296"/>
      <c r="BS54" s="296"/>
      <c r="BT54" s="296"/>
      <c r="BU54" s="296"/>
      <c r="BY54" s="278"/>
      <c r="BZ54" s="278"/>
    </row>
    <row r="55" spans="2:78" ht="18" hidden="1" customHeight="1">
      <c r="B55" s="320"/>
      <c r="C55" s="318"/>
      <c r="D55" s="318"/>
      <c r="E55" s="318"/>
      <c r="F55" s="318"/>
      <c r="G55" s="318"/>
      <c r="H55" s="318"/>
      <c r="I55" s="318"/>
      <c r="J55" s="318"/>
      <c r="K55" s="321"/>
      <c r="L55" s="322"/>
      <c r="M55" s="322"/>
      <c r="N55" s="322"/>
      <c r="O55" s="322"/>
      <c r="P55" s="323"/>
      <c r="Q55" s="323"/>
      <c r="R55" s="323"/>
      <c r="S55" s="323"/>
      <c r="T55" s="323"/>
      <c r="U55" s="323"/>
      <c r="V55" s="323"/>
      <c r="W55" s="323"/>
      <c r="X55" s="323"/>
      <c r="Y55" s="323"/>
      <c r="Z55" s="324"/>
      <c r="AB55" s="279"/>
      <c r="BB55" s="320"/>
      <c r="BC55" s="318"/>
      <c r="BD55" s="318"/>
      <c r="BE55" s="318"/>
      <c r="BF55" s="318"/>
      <c r="BG55" s="318"/>
      <c r="BH55" s="318"/>
      <c r="BI55" s="318"/>
      <c r="BJ55" s="318"/>
      <c r="BK55" s="321"/>
      <c r="BL55" s="322"/>
      <c r="BM55" s="322"/>
      <c r="BN55" s="322"/>
      <c r="BO55" s="322"/>
      <c r="BP55" s="323"/>
      <c r="BQ55" s="323"/>
      <c r="BR55" s="323"/>
      <c r="BS55" s="323"/>
      <c r="BT55" s="323"/>
      <c r="BU55" s="323"/>
      <c r="BV55" s="323"/>
      <c r="BW55" s="323"/>
      <c r="BX55" s="323"/>
      <c r="BY55" s="323"/>
      <c r="BZ55" s="324"/>
    </row>
    <row r="56" spans="2:78" ht="33" customHeight="1">
      <c r="B56" s="1686" t="s">
        <v>2606</v>
      </c>
      <c r="C56" s="1687"/>
      <c r="D56" s="1687"/>
      <c r="E56" s="1688"/>
      <c r="F56" s="325"/>
      <c r="G56" s="326" t="s">
        <v>2607</v>
      </c>
      <c r="H56" s="1689"/>
      <c r="I56" s="1689"/>
      <c r="J56" s="1689"/>
      <c r="K56" s="1689"/>
      <c r="L56" s="1689"/>
      <c r="M56" s="1689"/>
      <c r="N56" s="1689"/>
      <c r="O56" s="326" t="s">
        <v>2608</v>
      </c>
      <c r="P56" s="327"/>
      <c r="Q56" s="327"/>
      <c r="R56" s="327"/>
      <c r="S56" s="327"/>
      <c r="T56" s="327"/>
      <c r="U56" s="327"/>
      <c r="V56" s="327"/>
      <c r="W56" s="328"/>
      <c r="X56" s="328"/>
      <c r="Y56" s="328"/>
      <c r="Z56" s="329"/>
      <c r="AA56" s="278"/>
      <c r="BB56" s="1686" t="s">
        <v>2606</v>
      </c>
      <c r="BC56" s="1687"/>
      <c r="BD56" s="1687"/>
      <c r="BE56" s="1688"/>
      <c r="BF56" s="325"/>
      <c r="BG56" s="326" t="s">
        <v>2607</v>
      </c>
      <c r="BH56" s="1689"/>
      <c r="BI56" s="1689"/>
      <c r="BJ56" s="1689"/>
      <c r="BK56" s="1689"/>
      <c r="BL56" s="1689"/>
      <c r="BM56" s="1689"/>
      <c r="BN56" s="1689"/>
      <c r="BO56" s="326" t="s">
        <v>2608</v>
      </c>
      <c r="BP56" s="327"/>
      <c r="BQ56" s="327"/>
      <c r="BR56" s="327"/>
      <c r="BS56" s="327"/>
      <c r="BT56" s="327"/>
      <c r="BU56" s="327"/>
      <c r="BV56" s="327"/>
      <c r="BW56" s="328"/>
      <c r="BX56" s="328"/>
      <c r="BY56" s="328"/>
      <c r="BZ56" s="329"/>
    </row>
    <row r="57" spans="2:78" ht="27" customHeight="1">
      <c r="B57" s="319"/>
      <c r="C57" s="317"/>
      <c r="D57" s="317"/>
      <c r="E57" s="317"/>
      <c r="F57" s="317"/>
      <c r="G57" s="317"/>
      <c r="H57" s="317"/>
      <c r="I57" s="317"/>
      <c r="J57" s="317"/>
      <c r="K57" s="330"/>
      <c r="L57" s="331"/>
      <c r="M57" s="331"/>
      <c r="N57" s="331"/>
      <c r="O57" s="331"/>
      <c r="P57" s="332"/>
      <c r="Q57" s="332"/>
      <c r="R57" s="332"/>
      <c r="S57" s="332"/>
      <c r="T57" s="332"/>
      <c r="U57" s="332"/>
      <c r="V57" s="332"/>
      <c r="W57" s="332"/>
      <c r="X57" s="332"/>
      <c r="Y57" s="332"/>
      <c r="Z57" s="333"/>
      <c r="AB57" s="279"/>
      <c r="BB57" s="319"/>
      <c r="BC57" s="317"/>
      <c r="BD57" s="317"/>
      <c r="BE57" s="317"/>
      <c r="BF57" s="317"/>
      <c r="BG57" s="317"/>
      <c r="BH57" s="317"/>
      <c r="BI57" s="317"/>
      <c r="BJ57" s="317"/>
      <c r="BK57" s="330"/>
      <c r="BL57" s="331"/>
      <c r="BM57" s="331"/>
      <c r="BN57" s="331"/>
      <c r="BO57" s="331"/>
      <c r="BP57" s="332"/>
      <c r="BQ57" s="332"/>
      <c r="BR57" s="332"/>
      <c r="BS57" s="332"/>
      <c r="BT57" s="332"/>
      <c r="BU57" s="332"/>
      <c r="BV57" s="332"/>
      <c r="BW57" s="332"/>
      <c r="BX57" s="332"/>
      <c r="BY57" s="332"/>
      <c r="BZ57" s="333"/>
    </row>
    <row r="58" spans="2:78" ht="18" customHeight="1">
      <c r="B58" s="320" t="s">
        <v>2609</v>
      </c>
      <c r="C58" s="318"/>
      <c r="D58" s="318"/>
      <c r="E58" s="318"/>
      <c r="F58" s="318"/>
      <c r="G58" s="318"/>
      <c r="H58" s="318"/>
      <c r="I58" s="318"/>
      <c r="J58" s="318"/>
      <c r="K58" s="321"/>
      <c r="L58" s="322"/>
      <c r="M58" s="322"/>
      <c r="N58" s="322"/>
      <c r="O58" s="322"/>
      <c r="P58" s="323"/>
      <c r="Q58" s="323"/>
      <c r="R58" s="323"/>
      <c r="S58" s="323"/>
      <c r="T58" s="323"/>
      <c r="U58" s="323"/>
      <c r="V58" s="323"/>
      <c r="W58" s="323"/>
      <c r="X58" s="323"/>
      <c r="Y58" s="323"/>
      <c r="Z58" s="324"/>
      <c r="AB58" s="279"/>
      <c r="BB58" s="320" t="s">
        <v>2609</v>
      </c>
      <c r="BC58" s="318"/>
      <c r="BD58" s="318"/>
      <c r="BE58" s="318"/>
      <c r="BF58" s="318"/>
      <c r="BG58" s="318"/>
      <c r="BH58" s="318"/>
      <c r="BI58" s="318"/>
      <c r="BJ58" s="318"/>
      <c r="BK58" s="321"/>
      <c r="BL58" s="322"/>
      <c r="BM58" s="322"/>
      <c r="BN58" s="322"/>
      <c r="BO58" s="322"/>
      <c r="BP58" s="323"/>
      <c r="BQ58" s="323"/>
      <c r="BR58" s="323"/>
      <c r="BS58" s="323"/>
      <c r="BT58" s="323"/>
      <c r="BU58" s="323"/>
      <c r="BV58" s="323"/>
      <c r="BW58" s="323"/>
      <c r="BX58" s="323"/>
      <c r="BY58" s="323"/>
      <c r="BZ58" s="324"/>
    </row>
    <row r="59" spans="2:78" ht="28.2" hidden="1" customHeight="1">
      <c r="B59" s="1690" t="s">
        <v>2610</v>
      </c>
      <c r="C59" s="1691"/>
      <c r="D59" s="1691"/>
      <c r="E59" s="1691"/>
      <c r="F59" s="1692"/>
      <c r="G59" s="1692"/>
      <c r="H59" s="1693"/>
      <c r="I59" s="1698"/>
      <c r="J59" s="1699"/>
      <c r="K59" s="1699"/>
      <c r="L59" s="1699"/>
      <c r="M59" s="1699"/>
      <c r="N59" s="1699"/>
      <c r="O59" s="1699"/>
      <c r="P59" s="1699"/>
      <c r="Q59" s="1699"/>
      <c r="R59" s="1699"/>
      <c r="S59" s="1699"/>
      <c r="T59" s="1699"/>
      <c r="U59" s="1699"/>
      <c r="V59" s="1699"/>
      <c r="W59" s="1699"/>
      <c r="X59" s="1699"/>
      <c r="Y59" s="1699"/>
      <c r="Z59" s="1700"/>
      <c r="AB59" s="279"/>
      <c r="AC59" s="279"/>
      <c r="AD59" s="285" t="s">
        <v>2611</v>
      </c>
      <c r="BB59" s="1690" t="s">
        <v>2610</v>
      </c>
      <c r="BC59" s="1691"/>
      <c r="BD59" s="1691"/>
      <c r="BE59" s="1691"/>
      <c r="BF59" s="1692"/>
      <c r="BG59" s="1692"/>
      <c r="BH59" s="1693"/>
      <c r="BI59" s="1698"/>
      <c r="BJ59" s="1699"/>
      <c r="BK59" s="1699"/>
      <c r="BL59" s="1699"/>
      <c r="BM59" s="1699"/>
      <c r="BN59" s="1699"/>
      <c r="BO59" s="1699"/>
      <c r="BP59" s="1699"/>
      <c r="BQ59" s="1699"/>
      <c r="BR59" s="1699"/>
      <c r="BS59" s="1699"/>
      <c r="BT59" s="1699"/>
      <c r="BU59" s="1699"/>
      <c r="BV59" s="1699"/>
      <c r="BW59" s="1699"/>
      <c r="BX59" s="1699"/>
      <c r="BY59" s="1699"/>
      <c r="BZ59" s="1700"/>
    </row>
    <row r="60" spans="2:78" ht="28.2" hidden="1" customHeight="1">
      <c r="B60" s="1694"/>
      <c r="C60" s="1695"/>
      <c r="D60" s="1695"/>
      <c r="E60" s="1695"/>
      <c r="F60" s="1696"/>
      <c r="G60" s="1696"/>
      <c r="H60" s="1697"/>
      <c r="I60" s="1701"/>
      <c r="J60" s="1702"/>
      <c r="K60" s="1702"/>
      <c r="L60" s="1702"/>
      <c r="M60" s="1702"/>
      <c r="N60" s="1702"/>
      <c r="O60" s="1702"/>
      <c r="P60" s="1702"/>
      <c r="Q60" s="1702"/>
      <c r="R60" s="1702"/>
      <c r="S60" s="1702"/>
      <c r="T60" s="1702"/>
      <c r="U60" s="1702"/>
      <c r="V60" s="1702"/>
      <c r="W60" s="1702"/>
      <c r="X60" s="1702"/>
      <c r="Y60" s="1702"/>
      <c r="Z60" s="1703"/>
      <c r="AB60" s="279"/>
      <c r="AC60" s="279"/>
      <c r="BB60" s="1694"/>
      <c r="BC60" s="1695"/>
      <c r="BD60" s="1695"/>
      <c r="BE60" s="1695"/>
      <c r="BF60" s="1696"/>
      <c r="BG60" s="1696"/>
      <c r="BH60" s="1697"/>
      <c r="BI60" s="1701"/>
      <c r="BJ60" s="1702"/>
      <c r="BK60" s="1702"/>
      <c r="BL60" s="1702"/>
      <c r="BM60" s="1702"/>
      <c r="BN60" s="1702"/>
      <c r="BO60" s="1702"/>
      <c r="BP60" s="1702"/>
      <c r="BQ60" s="1702"/>
      <c r="BR60" s="1702"/>
      <c r="BS60" s="1702"/>
      <c r="BT60" s="1702"/>
      <c r="BU60" s="1702"/>
      <c r="BV60" s="1702"/>
      <c r="BW60" s="1702"/>
      <c r="BX60" s="1702"/>
      <c r="BY60" s="1702"/>
      <c r="BZ60" s="1703"/>
    </row>
    <row r="61" spans="2:78" ht="27.6" hidden="1" customHeight="1">
      <c r="B61" s="1704" t="s">
        <v>2612</v>
      </c>
      <c r="C61" s="1691"/>
      <c r="D61" s="1691"/>
      <c r="E61" s="1691"/>
      <c r="F61" s="1692"/>
      <c r="G61" s="1692"/>
      <c r="H61" s="1693"/>
      <c r="I61" s="1698"/>
      <c r="J61" s="1699"/>
      <c r="K61" s="1699"/>
      <c r="L61" s="1699"/>
      <c r="M61" s="1699"/>
      <c r="N61" s="1699"/>
      <c r="O61" s="1699"/>
      <c r="P61" s="1699"/>
      <c r="Q61" s="1699"/>
      <c r="R61" s="1699"/>
      <c r="S61" s="1699"/>
      <c r="T61" s="1699"/>
      <c r="U61" s="1699"/>
      <c r="V61" s="1699"/>
      <c r="W61" s="1699"/>
      <c r="X61" s="1699"/>
      <c r="Y61" s="1699"/>
      <c r="Z61" s="1700"/>
      <c r="AB61" s="279"/>
      <c r="AC61" s="279"/>
      <c r="BB61" s="1704" t="s">
        <v>2612</v>
      </c>
      <c r="BC61" s="1691"/>
      <c r="BD61" s="1691"/>
      <c r="BE61" s="1691"/>
      <c r="BF61" s="1692"/>
      <c r="BG61" s="1692"/>
      <c r="BH61" s="1693"/>
      <c r="BI61" s="1698"/>
      <c r="BJ61" s="1699"/>
      <c r="BK61" s="1699"/>
      <c r="BL61" s="1699"/>
      <c r="BM61" s="1699"/>
      <c r="BN61" s="1699"/>
      <c r="BO61" s="1699"/>
      <c r="BP61" s="1699"/>
      <c r="BQ61" s="1699"/>
      <c r="BR61" s="1699"/>
      <c r="BS61" s="1699"/>
      <c r="BT61" s="1699"/>
      <c r="BU61" s="1699"/>
      <c r="BV61" s="1699"/>
      <c r="BW61" s="1699"/>
      <c r="BX61" s="1699"/>
      <c r="BY61" s="1699"/>
      <c r="BZ61" s="1700"/>
    </row>
    <row r="62" spans="2:78" ht="27.6" hidden="1" customHeight="1">
      <c r="B62" s="1694"/>
      <c r="C62" s="1695"/>
      <c r="D62" s="1695"/>
      <c r="E62" s="1695"/>
      <c r="F62" s="1696"/>
      <c r="G62" s="1696"/>
      <c r="H62" s="1697"/>
      <c r="I62" s="1701"/>
      <c r="J62" s="1702"/>
      <c r="K62" s="1702"/>
      <c r="L62" s="1702"/>
      <c r="M62" s="1702"/>
      <c r="N62" s="1702"/>
      <c r="O62" s="1702"/>
      <c r="P62" s="1702"/>
      <c r="Q62" s="1702"/>
      <c r="R62" s="1702"/>
      <c r="S62" s="1702"/>
      <c r="T62" s="1702"/>
      <c r="U62" s="1702"/>
      <c r="V62" s="1702"/>
      <c r="W62" s="1702"/>
      <c r="X62" s="1702"/>
      <c r="Y62" s="1702"/>
      <c r="Z62" s="1703"/>
      <c r="AB62" s="280"/>
      <c r="AC62" s="280"/>
      <c r="BB62" s="1694"/>
      <c r="BC62" s="1695"/>
      <c r="BD62" s="1695"/>
      <c r="BE62" s="1695"/>
      <c r="BF62" s="1696"/>
      <c r="BG62" s="1696"/>
      <c r="BH62" s="1697"/>
      <c r="BI62" s="1701"/>
      <c r="BJ62" s="1702"/>
      <c r="BK62" s="1702"/>
      <c r="BL62" s="1702"/>
      <c r="BM62" s="1702"/>
      <c r="BN62" s="1702"/>
      <c r="BO62" s="1702"/>
      <c r="BP62" s="1702"/>
      <c r="BQ62" s="1702"/>
      <c r="BR62" s="1702"/>
      <c r="BS62" s="1702"/>
      <c r="BT62" s="1702"/>
      <c r="BU62" s="1702"/>
      <c r="BV62" s="1702"/>
      <c r="BW62" s="1702"/>
      <c r="BX62" s="1702"/>
      <c r="BY62" s="1702"/>
      <c r="BZ62" s="1703"/>
    </row>
    <row r="63" spans="2:78" ht="30" customHeight="1">
      <c r="B63" s="1648" t="s">
        <v>2715</v>
      </c>
      <c r="C63" s="1649"/>
      <c r="D63" s="1649"/>
      <c r="E63" s="1650"/>
      <c r="F63" s="334"/>
      <c r="G63" s="335"/>
      <c r="H63" s="335"/>
      <c r="I63" s="336"/>
      <c r="J63" s="1651" t="s">
        <v>2613</v>
      </c>
      <c r="K63" s="1652"/>
      <c r="L63" s="1652"/>
      <c r="M63" s="1653"/>
      <c r="N63" s="334"/>
      <c r="O63" s="335"/>
      <c r="P63" s="336"/>
      <c r="Q63" s="1654" t="s">
        <v>2614</v>
      </c>
      <c r="R63" s="1655"/>
      <c r="S63" s="1656"/>
      <c r="T63" s="1657" t="s">
        <v>2615</v>
      </c>
      <c r="U63" s="1658"/>
      <c r="V63" s="1658"/>
      <c r="W63" s="1658"/>
      <c r="X63" s="1658"/>
      <c r="Y63" s="1658"/>
      <c r="Z63" s="1659"/>
      <c r="AB63" s="279"/>
      <c r="AC63" s="279"/>
      <c r="BB63" s="1648" t="s">
        <v>2715</v>
      </c>
      <c r="BC63" s="1649"/>
      <c r="BD63" s="1649"/>
      <c r="BE63" s="1650"/>
      <c r="BF63" s="334"/>
      <c r="BG63" s="335"/>
      <c r="BH63" s="335"/>
      <c r="BI63" s="336"/>
      <c r="BJ63" s="1651" t="s">
        <v>2613</v>
      </c>
      <c r="BK63" s="1652"/>
      <c r="BL63" s="1652"/>
      <c r="BM63" s="1653"/>
      <c r="BN63" s="334"/>
      <c r="BO63" s="335"/>
      <c r="BP63" s="336"/>
      <c r="BQ63" s="1654" t="s">
        <v>2614</v>
      </c>
      <c r="BR63" s="1655"/>
      <c r="BS63" s="1656"/>
      <c r="BT63" s="1657" t="s">
        <v>2615</v>
      </c>
      <c r="BU63" s="1658"/>
      <c r="BV63" s="1658"/>
      <c r="BW63" s="1658"/>
      <c r="BX63" s="1658"/>
      <c r="BY63" s="1658"/>
      <c r="BZ63" s="1659"/>
    </row>
    <row r="64" spans="2:78" ht="15.75" customHeight="1">
      <c r="B64" s="1660" t="s">
        <v>2927</v>
      </c>
      <c r="C64" s="1661"/>
      <c r="D64" s="1661"/>
      <c r="E64" s="1662"/>
      <c r="F64" s="1741"/>
      <c r="G64" s="1742"/>
      <c r="H64" s="1742"/>
      <c r="I64" s="1742"/>
      <c r="J64" s="1742"/>
      <c r="K64" s="1742"/>
      <c r="L64" s="1742"/>
      <c r="M64" s="1742"/>
      <c r="N64" s="1742"/>
      <c r="O64" s="1742"/>
      <c r="P64" s="1742"/>
      <c r="Q64" s="1742"/>
      <c r="R64" s="1742"/>
      <c r="S64" s="1742"/>
      <c r="T64" s="1742"/>
      <c r="U64" s="1742"/>
      <c r="V64" s="1742"/>
      <c r="W64" s="1742"/>
      <c r="X64" s="1742"/>
      <c r="Y64" s="1742"/>
      <c r="Z64" s="1743"/>
      <c r="AB64" s="279"/>
      <c r="AC64" s="279"/>
      <c r="BB64" s="1660" t="s">
        <v>2927</v>
      </c>
      <c r="BC64" s="1661"/>
      <c r="BD64" s="1661"/>
      <c r="BE64" s="1662"/>
      <c r="BF64" s="1666"/>
      <c r="BG64" s="1667"/>
      <c r="BH64" s="1667"/>
      <c r="BI64" s="1667"/>
      <c r="BJ64" s="1667"/>
      <c r="BK64" s="1667"/>
      <c r="BL64" s="1667"/>
      <c r="BM64" s="1667"/>
      <c r="BN64" s="1667"/>
      <c r="BO64" s="1667"/>
      <c r="BP64" s="1667"/>
      <c r="BQ64" s="1667"/>
      <c r="BR64" s="1667"/>
      <c r="BS64" s="1667"/>
      <c r="BT64" s="1667"/>
      <c r="BU64" s="1667"/>
      <c r="BV64" s="1667"/>
      <c r="BW64" s="1667"/>
      <c r="BX64" s="1667"/>
      <c r="BY64" s="1667"/>
      <c r="BZ64" s="1668"/>
    </row>
    <row r="65" spans="1:79" ht="34.200000000000003" customHeight="1">
      <c r="B65" s="1663"/>
      <c r="C65" s="1664"/>
      <c r="D65" s="1664"/>
      <c r="E65" s="1665"/>
      <c r="F65" s="1744"/>
      <c r="G65" s="1745"/>
      <c r="H65" s="1745"/>
      <c r="I65" s="1745"/>
      <c r="J65" s="1745"/>
      <c r="K65" s="1745"/>
      <c r="L65" s="1745"/>
      <c r="M65" s="1745"/>
      <c r="N65" s="1745"/>
      <c r="O65" s="1745"/>
      <c r="P65" s="1745"/>
      <c r="Q65" s="1745"/>
      <c r="R65" s="1745"/>
      <c r="S65" s="1745"/>
      <c r="T65" s="1745"/>
      <c r="U65" s="1745"/>
      <c r="V65" s="1745"/>
      <c r="W65" s="1745"/>
      <c r="X65" s="1745"/>
      <c r="Y65" s="1745"/>
      <c r="Z65" s="1746"/>
      <c r="AB65" s="279"/>
      <c r="AC65" s="279"/>
      <c r="BB65" s="1663"/>
      <c r="BC65" s="1664"/>
      <c r="BD65" s="1664"/>
      <c r="BE65" s="1665"/>
      <c r="BF65" s="1669"/>
      <c r="BG65" s="1220"/>
      <c r="BH65" s="1220"/>
      <c r="BI65" s="1220"/>
      <c r="BJ65" s="1220"/>
      <c r="BK65" s="1220"/>
      <c r="BL65" s="1220"/>
      <c r="BM65" s="1220"/>
      <c r="BN65" s="1220"/>
      <c r="BO65" s="1220"/>
      <c r="BP65" s="1220"/>
      <c r="BQ65" s="1220"/>
      <c r="BR65" s="1220"/>
      <c r="BS65" s="1220"/>
      <c r="BT65" s="1220"/>
      <c r="BU65" s="1220"/>
      <c r="BV65" s="1220"/>
      <c r="BW65" s="1220"/>
      <c r="BX65" s="1220"/>
      <c r="BY65" s="1220"/>
      <c r="BZ65" s="1670"/>
    </row>
    <row r="66" spans="1:79" ht="30" customHeight="1">
      <c r="B66" s="337"/>
      <c r="C66" s="1671" t="s">
        <v>2616</v>
      </c>
      <c r="D66" s="1671"/>
      <c r="E66" s="1672"/>
      <c r="F66" s="334"/>
      <c r="G66" s="335"/>
      <c r="H66" s="335"/>
      <c r="I66" s="335"/>
      <c r="J66" s="335"/>
      <c r="K66" s="335"/>
      <c r="L66" s="336"/>
      <c r="M66" s="338" t="s">
        <v>459</v>
      </c>
      <c r="N66" s="339"/>
      <c r="O66" s="338"/>
      <c r="P66" s="338"/>
      <c r="Q66" s="338"/>
      <c r="R66" s="338"/>
      <c r="S66" s="338"/>
      <c r="T66" s="338"/>
      <c r="U66" s="338"/>
      <c r="V66" s="338"/>
      <c r="W66" s="338"/>
      <c r="X66" s="338"/>
      <c r="Y66" s="338"/>
      <c r="Z66" s="338"/>
      <c r="AB66" s="279"/>
      <c r="AC66" s="279"/>
      <c r="BB66" s="337"/>
      <c r="BC66" s="1671" t="s">
        <v>2616</v>
      </c>
      <c r="BD66" s="1671"/>
      <c r="BE66" s="1672"/>
      <c r="BF66" s="334"/>
      <c r="BG66" s="335"/>
      <c r="BH66" s="335"/>
      <c r="BI66" s="335"/>
      <c r="BJ66" s="335"/>
      <c r="BK66" s="335"/>
      <c r="BL66" s="336"/>
      <c r="BM66" s="338" t="s">
        <v>459</v>
      </c>
      <c r="BN66" s="339"/>
      <c r="BO66" s="338"/>
      <c r="BP66" s="338"/>
      <c r="BQ66" s="338"/>
      <c r="BR66" s="338"/>
      <c r="BS66" s="338"/>
      <c r="BT66" s="338"/>
      <c r="BU66" s="338"/>
      <c r="BV66" s="338"/>
      <c r="BW66" s="338"/>
      <c r="BX66" s="338"/>
      <c r="BY66" s="338"/>
      <c r="BZ66" s="338"/>
    </row>
    <row r="67" spans="1:79" ht="12" customHeight="1">
      <c r="B67" s="319"/>
      <c r="C67" s="317"/>
      <c r="D67" s="317"/>
      <c r="E67" s="317"/>
      <c r="F67" s="317"/>
      <c r="G67" s="317"/>
      <c r="H67" s="317"/>
      <c r="I67" s="317"/>
      <c r="J67" s="317"/>
      <c r="K67" s="317"/>
      <c r="L67" s="317"/>
      <c r="M67" s="277"/>
      <c r="N67" s="277"/>
      <c r="O67" s="277"/>
      <c r="P67" s="277"/>
      <c r="Q67" s="277"/>
      <c r="R67" s="277"/>
      <c r="S67" s="277"/>
      <c r="U67" s="277"/>
      <c r="V67" s="278"/>
      <c r="W67" s="284"/>
      <c r="X67" s="284"/>
      <c r="Y67" s="284"/>
      <c r="Z67" s="284"/>
      <c r="AB67" s="279"/>
      <c r="AC67" s="279"/>
      <c r="BB67" s="319"/>
      <c r="BC67" s="317"/>
      <c r="BD67" s="317"/>
      <c r="BE67" s="317"/>
      <c r="BF67" s="317"/>
      <c r="BG67" s="317"/>
      <c r="BH67" s="317"/>
      <c r="BI67" s="317"/>
      <c r="BJ67" s="317"/>
      <c r="BK67" s="317"/>
      <c r="BL67" s="317"/>
      <c r="BM67" s="277"/>
      <c r="BN67" s="277"/>
      <c r="BO67" s="277"/>
      <c r="BP67" s="277"/>
      <c r="BQ67" s="277"/>
      <c r="BR67" s="277"/>
      <c r="BS67" s="277"/>
      <c r="BU67" s="277"/>
      <c r="BV67" s="278"/>
      <c r="BW67" s="284"/>
      <c r="BX67" s="284"/>
      <c r="BY67" s="284"/>
      <c r="BZ67" s="284"/>
    </row>
    <row r="68" spans="1:79" ht="18" customHeight="1">
      <c r="B68" s="277"/>
      <c r="C68" s="277" t="s">
        <v>2617</v>
      </c>
      <c r="D68" s="277"/>
      <c r="E68" s="277"/>
      <c r="F68" s="277"/>
      <c r="G68" s="277"/>
      <c r="H68" s="277"/>
      <c r="I68" s="277"/>
      <c r="J68" s="277"/>
      <c r="K68" s="277"/>
      <c r="L68" s="277"/>
      <c r="M68" s="277"/>
      <c r="N68" s="277"/>
      <c r="O68" s="277"/>
      <c r="P68" s="277"/>
      <c r="Q68" s="277"/>
      <c r="R68" s="277"/>
      <c r="S68" s="277"/>
      <c r="T68" s="277"/>
      <c r="U68" s="277"/>
      <c r="V68" s="284"/>
      <c r="W68" s="284"/>
      <c r="X68" s="284"/>
      <c r="Y68" s="284"/>
      <c r="Z68" s="284"/>
      <c r="AB68" s="279"/>
      <c r="AC68" s="279"/>
      <c r="BB68" s="277"/>
      <c r="BC68" s="277" t="s">
        <v>2617</v>
      </c>
      <c r="BD68" s="277"/>
      <c r="BE68" s="277"/>
      <c r="BF68" s="277"/>
      <c r="BG68" s="277"/>
      <c r="BH68" s="277"/>
      <c r="BI68" s="277"/>
      <c r="BJ68" s="277"/>
      <c r="BK68" s="277"/>
      <c r="BL68" s="277"/>
      <c r="BM68" s="277"/>
      <c r="BN68" s="277"/>
      <c r="BO68" s="277"/>
      <c r="BP68" s="277"/>
      <c r="BQ68" s="277"/>
      <c r="BR68" s="277"/>
      <c r="BS68" s="277"/>
      <c r="BT68" s="277"/>
      <c r="BU68" s="277"/>
      <c r="BV68" s="284"/>
      <c r="BW68" s="284"/>
      <c r="BX68" s="284"/>
      <c r="BY68" s="284"/>
      <c r="BZ68" s="284"/>
    </row>
    <row r="69" spans="1:79" ht="13.5" customHeight="1" thickBot="1">
      <c r="U69" s="280"/>
      <c r="Z69" s="340"/>
      <c r="AB69" s="279"/>
      <c r="AC69" s="279"/>
      <c r="BU69" s="280"/>
      <c r="BZ69" s="340"/>
    </row>
    <row r="70" spans="1:79" ht="22.8" customHeight="1" thickTop="1">
      <c r="A70" s="341"/>
      <c r="B70" s="1673" t="s">
        <v>2716</v>
      </c>
      <c r="C70" s="1674"/>
      <c r="D70" s="1674"/>
      <c r="E70" s="1674"/>
      <c r="F70" s="1674"/>
      <c r="G70" s="1674"/>
      <c r="H70" s="1674"/>
      <c r="I70" s="1674"/>
      <c r="J70" s="1674"/>
      <c r="K70" s="1674"/>
      <c r="L70" s="1674"/>
      <c r="M70" s="1674"/>
      <c r="N70" s="1674"/>
      <c r="O70" s="1674"/>
      <c r="P70" s="1674"/>
      <c r="Q70" s="1674"/>
      <c r="R70" s="1674"/>
      <c r="S70" s="1674"/>
      <c r="T70" s="1674"/>
      <c r="U70" s="1674"/>
      <c r="V70" s="1674"/>
      <c r="W70" s="1674"/>
      <c r="X70" s="1674"/>
      <c r="Y70" s="1675"/>
      <c r="Z70" s="342"/>
      <c r="AA70" s="343"/>
      <c r="AB70" s="343"/>
      <c r="AC70" s="343"/>
      <c r="AD70" s="343"/>
      <c r="AE70" s="343"/>
      <c r="AF70" s="344"/>
      <c r="BA70" s="341"/>
      <c r="BB70" s="1673" t="s">
        <v>2716</v>
      </c>
      <c r="BC70" s="1674"/>
      <c r="BD70" s="1674"/>
      <c r="BE70" s="1674"/>
      <c r="BF70" s="1674"/>
      <c r="BG70" s="1674"/>
      <c r="BH70" s="1674"/>
      <c r="BI70" s="1674"/>
      <c r="BJ70" s="1674"/>
      <c r="BK70" s="1674"/>
      <c r="BL70" s="1674"/>
      <c r="BM70" s="1674"/>
      <c r="BN70" s="1674"/>
      <c r="BO70" s="1674"/>
      <c r="BP70" s="1674"/>
      <c r="BQ70" s="1674"/>
      <c r="BR70" s="1674"/>
      <c r="BS70" s="1674"/>
      <c r="BT70" s="1674"/>
      <c r="BU70" s="1674"/>
      <c r="BV70" s="1674"/>
      <c r="BW70" s="1674"/>
      <c r="BX70" s="1674"/>
      <c r="BY70" s="1675"/>
      <c r="BZ70" s="342"/>
      <c r="CA70" s="341"/>
    </row>
    <row r="71" spans="1:79" ht="22.8" customHeight="1">
      <c r="A71" s="342"/>
      <c r="B71" s="1676"/>
      <c r="C71" s="1677"/>
      <c r="D71" s="1677"/>
      <c r="E71" s="1677"/>
      <c r="F71" s="1677"/>
      <c r="G71" s="1677"/>
      <c r="H71" s="1677"/>
      <c r="I71" s="1677"/>
      <c r="J71" s="1677"/>
      <c r="K71" s="1677"/>
      <c r="L71" s="1677"/>
      <c r="M71" s="1677"/>
      <c r="N71" s="1677"/>
      <c r="O71" s="1677"/>
      <c r="P71" s="1677"/>
      <c r="Q71" s="1677"/>
      <c r="R71" s="1677"/>
      <c r="S71" s="1677"/>
      <c r="T71" s="1677"/>
      <c r="U71" s="1677"/>
      <c r="V71" s="1677"/>
      <c r="W71" s="1677"/>
      <c r="X71" s="1677"/>
      <c r="Y71" s="1678"/>
      <c r="Z71" s="342"/>
      <c r="AA71" s="343"/>
      <c r="AB71" s="343"/>
      <c r="AC71" s="343"/>
      <c r="AD71" s="343"/>
      <c r="AE71" s="343"/>
      <c r="AF71" s="345"/>
      <c r="BA71" s="342"/>
      <c r="BB71" s="1676"/>
      <c r="BC71" s="1677"/>
      <c r="BD71" s="1677"/>
      <c r="BE71" s="1677"/>
      <c r="BF71" s="1677"/>
      <c r="BG71" s="1677"/>
      <c r="BH71" s="1677"/>
      <c r="BI71" s="1677"/>
      <c r="BJ71" s="1677"/>
      <c r="BK71" s="1677"/>
      <c r="BL71" s="1677"/>
      <c r="BM71" s="1677"/>
      <c r="BN71" s="1677"/>
      <c r="BO71" s="1677"/>
      <c r="BP71" s="1677"/>
      <c r="BQ71" s="1677"/>
      <c r="BR71" s="1677"/>
      <c r="BS71" s="1677"/>
      <c r="BT71" s="1677"/>
      <c r="BU71" s="1677"/>
      <c r="BV71" s="1677"/>
      <c r="BW71" s="1677"/>
      <c r="BX71" s="1677"/>
      <c r="BY71" s="1678"/>
      <c r="BZ71" s="342"/>
      <c r="CA71" s="342"/>
    </row>
    <row r="72" spans="1:79" ht="22.8" customHeight="1">
      <c r="A72" s="342"/>
      <c r="B72" s="1676"/>
      <c r="C72" s="1677"/>
      <c r="D72" s="1677"/>
      <c r="E72" s="1677"/>
      <c r="F72" s="1677"/>
      <c r="G72" s="1677"/>
      <c r="H72" s="1677"/>
      <c r="I72" s="1677"/>
      <c r="J72" s="1677"/>
      <c r="K72" s="1677"/>
      <c r="L72" s="1677"/>
      <c r="M72" s="1677"/>
      <c r="N72" s="1677"/>
      <c r="O72" s="1677"/>
      <c r="P72" s="1677"/>
      <c r="Q72" s="1677"/>
      <c r="R72" s="1677"/>
      <c r="S72" s="1677"/>
      <c r="T72" s="1677"/>
      <c r="U72" s="1677"/>
      <c r="V72" s="1677"/>
      <c r="W72" s="1677"/>
      <c r="X72" s="1677"/>
      <c r="Y72" s="1678"/>
      <c r="Z72" s="342"/>
      <c r="AA72" s="343"/>
      <c r="AB72" s="343"/>
      <c r="AC72" s="343"/>
      <c r="AD72" s="343"/>
      <c r="AE72" s="343"/>
      <c r="AF72" s="345"/>
      <c r="BA72" s="342"/>
      <c r="BB72" s="1676"/>
      <c r="BC72" s="1677"/>
      <c r="BD72" s="1677"/>
      <c r="BE72" s="1677"/>
      <c r="BF72" s="1677"/>
      <c r="BG72" s="1677"/>
      <c r="BH72" s="1677"/>
      <c r="BI72" s="1677"/>
      <c r="BJ72" s="1677"/>
      <c r="BK72" s="1677"/>
      <c r="BL72" s="1677"/>
      <c r="BM72" s="1677"/>
      <c r="BN72" s="1677"/>
      <c r="BO72" s="1677"/>
      <c r="BP72" s="1677"/>
      <c r="BQ72" s="1677"/>
      <c r="BR72" s="1677"/>
      <c r="BS72" s="1677"/>
      <c r="BT72" s="1677"/>
      <c r="BU72" s="1677"/>
      <c r="BV72" s="1677"/>
      <c r="BW72" s="1677"/>
      <c r="BX72" s="1677"/>
      <c r="BY72" s="1678"/>
      <c r="BZ72" s="342"/>
      <c r="CA72" s="342"/>
    </row>
    <row r="73" spans="1:79" ht="22.8" customHeight="1">
      <c r="A73" s="342"/>
      <c r="B73" s="1676"/>
      <c r="C73" s="1677"/>
      <c r="D73" s="1677"/>
      <c r="E73" s="1677"/>
      <c r="F73" s="1677"/>
      <c r="G73" s="1677"/>
      <c r="H73" s="1677"/>
      <c r="I73" s="1677"/>
      <c r="J73" s="1677"/>
      <c r="K73" s="1677"/>
      <c r="L73" s="1677"/>
      <c r="M73" s="1677"/>
      <c r="N73" s="1677"/>
      <c r="O73" s="1677"/>
      <c r="P73" s="1677"/>
      <c r="Q73" s="1677"/>
      <c r="R73" s="1677"/>
      <c r="S73" s="1677"/>
      <c r="T73" s="1677"/>
      <c r="U73" s="1677"/>
      <c r="V73" s="1677"/>
      <c r="W73" s="1677"/>
      <c r="X73" s="1677"/>
      <c r="Y73" s="1678"/>
      <c r="Z73" s="342"/>
      <c r="AA73" s="343"/>
      <c r="AB73" s="343"/>
      <c r="AC73" s="343"/>
      <c r="AD73" s="343"/>
      <c r="AE73" s="343"/>
      <c r="AF73" s="345"/>
      <c r="BA73" s="342"/>
      <c r="BB73" s="1676"/>
      <c r="BC73" s="1677"/>
      <c r="BD73" s="1677"/>
      <c r="BE73" s="1677"/>
      <c r="BF73" s="1677"/>
      <c r="BG73" s="1677"/>
      <c r="BH73" s="1677"/>
      <c r="BI73" s="1677"/>
      <c r="BJ73" s="1677"/>
      <c r="BK73" s="1677"/>
      <c r="BL73" s="1677"/>
      <c r="BM73" s="1677"/>
      <c r="BN73" s="1677"/>
      <c r="BO73" s="1677"/>
      <c r="BP73" s="1677"/>
      <c r="BQ73" s="1677"/>
      <c r="BR73" s="1677"/>
      <c r="BS73" s="1677"/>
      <c r="BT73" s="1677"/>
      <c r="BU73" s="1677"/>
      <c r="BV73" s="1677"/>
      <c r="BW73" s="1677"/>
      <c r="BX73" s="1677"/>
      <c r="BY73" s="1678"/>
      <c r="BZ73" s="342"/>
      <c r="CA73" s="342"/>
    </row>
    <row r="74" spans="1:79" ht="22.8" customHeight="1">
      <c r="A74" s="342"/>
      <c r="B74" s="1676"/>
      <c r="C74" s="1677"/>
      <c r="D74" s="1677"/>
      <c r="E74" s="1677"/>
      <c r="F74" s="1677"/>
      <c r="G74" s="1677"/>
      <c r="H74" s="1677"/>
      <c r="I74" s="1677"/>
      <c r="J74" s="1677"/>
      <c r="K74" s="1677"/>
      <c r="L74" s="1677"/>
      <c r="M74" s="1677"/>
      <c r="N74" s="1677"/>
      <c r="O74" s="1677"/>
      <c r="P74" s="1677"/>
      <c r="Q74" s="1677"/>
      <c r="R74" s="1677"/>
      <c r="S74" s="1677"/>
      <c r="T74" s="1677"/>
      <c r="U74" s="1677"/>
      <c r="V74" s="1677"/>
      <c r="W74" s="1677"/>
      <c r="X74" s="1677"/>
      <c r="Y74" s="1678"/>
      <c r="Z74" s="342"/>
      <c r="AA74" s="343"/>
      <c r="AB74" s="343"/>
      <c r="AC74" s="343"/>
      <c r="AD74" s="343"/>
      <c r="AE74" s="343"/>
      <c r="AF74" s="345"/>
      <c r="BA74" s="342"/>
      <c r="BB74" s="1676"/>
      <c r="BC74" s="1677"/>
      <c r="BD74" s="1677"/>
      <c r="BE74" s="1677"/>
      <c r="BF74" s="1677"/>
      <c r="BG74" s="1677"/>
      <c r="BH74" s="1677"/>
      <c r="BI74" s="1677"/>
      <c r="BJ74" s="1677"/>
      <c r="BK74" s="1677"/>
      <c r="BL74" s="1677"/>
      <c r="BM74" s="1677"/>
      <c r="BN74" s="1677"/>
      <c r="BO74" s="1677"/>
      <c r="BP74" s="1677"/>
      <c r="BQ74" s="1677"/>
      <c r="BR74" s="1677"/>
      <c r="BS74" s="1677"/>
      <c r="BT74" s="1677"/>
      <c r="BU74" s="1677"/>
      <c r="BV74" s="1677"/>
      <c r="BW74" s="1677"/>
      <c r="BX74" s="1677"/>
      <c r="BY74" s="1678"/>
      <c r="BZ74" s="342"/>
      <c r="CA74" s="342"/>
    </row>
    <row r="75" spans="1:79" ht="22.8" customHeight="1">
      <c r="A75" s="342"/>
      <c r="B75" s="1676"/>
      <c r="C75" s="1677"/>
      <c r="D75" s="1677"/>
      <c r="E75" s="1677"/>
      <c r="F75" s="1677"/>
      <c r="G75" s="1677"/>
      <c r="H75" s="1677"/>
      <c r="I75" s="1677"/>
      <c r="J75" s="1677"/>
      <c r="K75" s="1677"/>
      <c r="L75" s="1677"/>
      <c r="M75" s="1677"/>
      <c r="N75" s="1677"/>
      <c r="O75" s="1677"/>
      <c r="P75" s="1677"/>
      <c r="Q75" s="1677"/>
      <c r="R75" s="1677"/>
      <c r="S75" s="1677"/>
      <c r="T75" s="1677"/>
      <c r="U75" s="1677"/>
      <c r="V75" s="1677"/>
      <c r="W75" s="1677"/>
      <c r="X75" s="1677"/>
      <c r="Y75" s="1678"/>
      <c r="Z75" s="342"/>
      <c r="AA75" s="343"/>
      <c r="AB75" s="343"/>
      <c r="AC75" s="343"/>
      <c r="AD75" s="343"/>
      <c r="AE75" s="343"/>
      <c r="AF75" s="345"/>
      <c r="BA75" s="342"/>
      <c r="BB75" s="1676"/>
      <c r="BC75" s="1677"/>
      <c r="BD75" s="1677"/>
      <c r="BE75" s="1677"/>
      <c r="BF75" s="1677"/>
      <c r="BG75" s="1677"/>
      <c r="BH75" s="1677"/>
      <c r="BI75" s="1677"/>
      <c r="BJ75" s="1677"/>
      <c r="BK75" s="1677"/>
      <c r="BL75" s="1677"/>
      <c r="BM75" s="1677"/>
      <c r="BN75" s="1677"/>
      <c r="BO75" s="1677"/>
      <c r="BP75" s="1677"/>
      <c r="BQ75" s="1677"/>
      <c r="BR75" s="1677"/>
      <c r="BS75" s="1677"/>
      <c r="BT75" s="1677"/>
      <c r="BU75" s="1677"/>
      <c r="BV75" s="1677"/>
      <c r="BW75" s="1677"/>
      <c r="BX75" s="1677"/>
      <c r="BY75" s="1678"/>
      <c r="BZ75" s="342"/>
      <c r="CA75" s="342"/>
    </row>
    <row r="76" spans="1:79" ht="22.8" customHeight="1">
      <c r="A76" s="342"/>
      <c r="B76" s="1676"/>
      <c r="C76" s="1677"/>
      <c r="D76" s="1677"/>
      <c r="E76" s="1677"/>
      <c r="F76" s="1677"/>
      <c r="G76" s="1677"/>
      <c r="H76" s="1677"/>
      <c r="I76" s="1677"/>
      <c r="J76" s="1677"/>
      <c r="K76" s="1677"/>
      <c r="L76" s="1677"/>
      <c r="M76" s="1677"/>
      <c r="N76" s="1677"/>
      <c r="O76" s="1677"/>
      <c r="P76" s="1677"/>
      <c r="Q76" s="1677"/>
      <c r="R76" s="1677"/>
      <c r="S76" s="1677"/>
      <c r="T76" s="1677"/>
      <c r="U76" s="1677"/>
      <c r="V76" s="1677"/>
      <c r="W76" s="1677"/>
      <c r="X76" s="1677"/>
      <c r="Y76" s="1678"/>
      <c r="Z76" s="342"/>
      <c r="AA76" s="343"/>
      <c r="AB76" s="343"/>
      <c r="AC76" s="343"/>
      <c r="AD76" s="343"/>
      <c r="AE76" s="343"/>
      <c r="AF76" s="345"/>
      <c r="BA76" s="342"/>
      <c r="BB76" s="1676"/>
      <c r="BC76" s="1677"/>
      <c r="BD76" s="1677"/>
      <c r="BE76" s="1677"/>
      <c r="BF76" s="1677"/>
      <c r="BG76" s="1677"/>
      <c r="BH76" s="1677"/>
      <c r="BI76" s="1677"/>
      <c r="BJ76" s="1677"/>
      <c r="BK76" s="1677"/>
      <c r="BL76" s="1677"/>
      <c r="BM76" s="1677"/>
      <c r="BN76" s="1677"/>
      <c r="BO76" s="1677"/>
      <c r="BP76" s="1677"/>
      <c r="BQ76" s="1677"/>
      <c r="BR76" s="1677"/>
      <c r="BS76" s="1677"/>
      <c r="BT76" s="1677"/>
      <c r="BU76" s="1677"/>
      <c r="BV76" s="1677"/>
      <c r="BW76" s="1677"/>
      <c r="BX76" s="1677"/>
      <c r="BY76" s="1678"/>
      <c r="BZ76" s="342"/>
      <c r="CA76" s="342"/>
    </row>
    <row r="77" spans="1:79" ht="22.8" customHeight="1">
      <c r="A77" s="342"/>
      <c r="B77" s="1676"/>
      <c r="C77" s="1677"/>
      <c r="D77" s="1677"/>
      <c r="E77" s="1677"/>
      <c r="F77" s="1677"/>
      <c r="G77" s="1677"/>
      <c r="H77" s="1677"/>
      <c r="I77" s="1677"/>
      <c r="J77" s="1677"/>
      <c r="K77" s="1677"/>
      <c r="L77" s="1677"/>
      <c r="M77" s="1677"/>
      <c r="N77" s="1677"/>
      <c r="O77" s="1677"/>
      <c r="P77" s="1677"/>
      <c r="Q77" s="1677"/>
      <c r="R77" s="1677"/>
      <c r="S77" s="1677"/>
      <c r="T77" s="1677"/>
      <c r="U77" s="1677"/>
      <c r="V77" s="1677"/>
      <c r="W77" s="1677"/>
      <c r="X77" s="1677"/>
      <c r="Y77" s="1678"/>
      <c r="Z77" s="342"/>
      <c r="AA77" s="343"/>
      <c r="AB77" s="343"/>
      <c r="AC77" s="343"/>
      <c r="AD77" s="343"/>
      <c r="AE77" s="343"/>
      <c r="AF77" s="345"/>
      <c r="BA77" s="342"/>
      <c r="BB77" s="1676"/>
      <c r="BC77" s="1677"/>
      <c r="BD77" s="1677"/>
      <c r="BE77" s="1677"/>
      <c r="BF77" s="1677"/>
      <c r="BG77" s="1677"/>
      <c r="BH77" s="1677"/>
      <c r="BI77" s="1677"/>
      <c r="BJ77" s="1677"/>
      <c r="BK77" s="1677"/>
      <c r="BL77" s="1677"/>
      <c r="BM77" s="1677"/>
      <c r="BN77" s="1677"/>
      <c r="BO77" s="1677"/>
      <c r="BP77" s="1677"/>
      <c r="BQ77" s="1677"/>
      <c r="BR77" s="1677"/>
      <c r="BS77" s="1677"/>
      <c r="BT77" s="1677"/>
      <c r="BU77" s="1677"/>
      <c r="BV77" s="1677"/>
      <c r="BW77" s="1677"/>
      <c r="BX77" s="1677"/>
      <c r="BY77" s="1678"/>
      <c r="BZ77" s="342"/>
      <c r="CA77" s="342"/>
    </row>
    <row r="78" spans="1:79" ht="4.8" customHeight="1">
      <c r="A78" s="342"/>
      <c r="B78" s="1676"/>
      <c r="C78" s="1677"/>
      <c r="D78" s="1677"/>
      <c r="E78" s="1677"/>
      <c r="F78" s="1677"/>
      <c r="G78" s="1677"/>
      <c r="H78" s="1677"/>
      <c r="I78" s="1677"/>
      <c r="J78" s="1677"/>
      <c r="K78" s="1677"/>
      <c r="L78" s="1677"/>
      <c r="M78" s="1677"/>
      <c r="N78" s="1677"/>
      <c r="O78" s="1677"/>
      <c r="P78" s="1677"/>
      <c r="Q78" s="1677"/>
      <c r="R78" s="1677"/>
      <c r="S78" s="1677"/>
      <c r="T78" s="1677"/>
      <c r="U78" s="1677"/>
      <c r="V78" s="1677"/>
      <c r="W78" s="1677"/>
      <c r="X78" s="1677"/>
      <c r="Y78" s="1678"/>
      <c r="Z78" s="342"/>
      <c r="AA78" s="343"/>
      <c r="AB78" s="343"/>
      <c r="AC78" s="343"/>
      <c r="AD78" s="343"/>
      <c r="AE78" s="343"/>
      <c r="AF78" s="345"/>
      <c r="BA78" s="342"/>
      <c r="BB78" s="1676"/>
      <c r="BC78" s="1677"/>
      <c r="BD78" s="1677"/>
      <c r="BE78" s="1677"/>
      <c r="BF78" s="1677"/>
      <c r="BG78" s="1677"/>
      <c r="BH78" s="1677"/>
      <c r="BI78" s="1677"/>
      <c r="BJ78" s="1677"/>
      <c r="BK78" s="1677"/>
      <c r="BL78" s="1677"/>
      <c r="BM78" s="1677"/>
      <c r="BN78" s="1677"/>
      <c r="BO78" s="1677"/>
      <c r="BP78" s="1677"/>
      <c r="BQ78" s="1677"/>
      <c r="BR78" s="1677"/>
      <c r="BS78" s="1677"/>
      <c r="BT78" s="1677"/>
      <c r="BU78" s="1677"/>
      <c r="BV78" s="1677"/>
      <c r="BW78" s="1677"/>
      <c r="BX78" s="1677"/>
      <c r="BY78" s="1678"/>
      <c r="BZ78" s="342"/>
      <c r="CA78" s="342"/>
    </row>
    <row r="79" spans="1:79" ht="4.8" customHeight="1">
      <c r="A79" s="342"/>
      <c r="B79" s="1676"/>
      <c r="C79" s="1677"/>
      <c r="D79" s="1677"/>
      <c r="E79" s="1677"/>
      <c r="F79" s="1677"/>
      <c r="G79" s="1677"/>
      <c r="H79" s="1677"/>
      <c r="I79" s="1677"/>
      <c r="J79" s="1677"/>
      <c r="K79" s="1677"/>
      <c r="L79" s="1677"/>
      <c r="M79" s="1677"/>
      <c r="N79" s="1677"/>
      <c r="O79" s="1677"/>
      <c r="P79" s="1677"/>
      <c r="Q79" s="1677"/>
      <c r="R79" s="1677"/>
      <c r="S79" s="1677"/>
      <c r="T79" s="1677"/>
      <c r="U79" s="1677"/>
      <c r="V79" s="1677"/>
      <c r="W79" s="1677"/>
      <c r="X79" s="1677"/>
      <c r="Y79" s="1678"/>
      <c r="Z79" s="342"/>
      <c r="AA79" s="343"/>
      <c r="AB79" s="343"/>
      <c r="AC79" s="343"/>
      <c r="AD79" s="343"/>
      <c r="AE79" s="343"/>
      <c r="AF79" s="345"/>
      <c r="BA79" s="342"/>
      <c r="BB79" s="1676"/>
      <c r="BC79" s="1677"/>
      <c r="BD79" s="1677"/>
      <c r="BE79" s="1677"/>
      <c r="BF79" s="1677"/>
      <c r="BG79" s="1677"/>
      <c r="BH79" s="1677"/>
      <c r="BI79" s="1677"/>
      <c r="BJ79" s="1677"/>
      <c r="BK79" s="1677"/>
      <c r="BL79" s="1677"/>
      <c r="BM79" s="1677"/>
      <c r="BN79" s="1677"/>
      <c r="BO79" s="1677"/>
      <c r="BP79" s="1677"/>
      <c r="BQ79" s="1677"/>
      <c r="BR79" s="1677"/>
      <c r="BS79" s="1677"/>
      <c r="BT79" s="1677"/>
      <c r="BU79" s="1677"/>
      <c r="BV79" s="1677"/>
      <c r="BW79" s="1677"/>
      <c r="BX79" s="1677"/>
      <c r="BY79" s="1678"/>
      <c r="BZ79" s="342"/>
      <c r="CA79" s="342"/>
    </row>
    <row r="80" spans="1:79" ht="4.8" customHeight="1">
      <c r="A80" s="342"/>
      <c r="B80" s="1676"/>
      <c r="C80" s="1677"/>
      <c r="D80" s="1677"/>
      <c r="E80" s="1677"/>
      <c r="F80" s="1677"/>
      <c r="G80" s="1677"/>
      <c r="H80" s="1677"/>
      <c r="I80" s="1677"/>
      <c r="J80" s="1677"/>
      <c r="K80" s="1677"/>
      <c r="L80" s="1677"/>
      <c r="M80" s="1677"/>
      <c r="N80" s="1677"/>
      <c r="O80" s="1677"/>
      <c r="P80" s="1677"/>
      <c r="Q80" s="1677"/>
      <c r="R80" s="1677"/>
      <c r="S80" s="1677"/>
      <c r="T80" s="1677"/>
      <c r="U80" s="1677"/>
      <c r="V80" s="1677"/>
      <c r="W80" s="1677"/>
      <c r="X80" s="1677"/>
      <c r="Y80" s="1678"/>
      <c r="Z80" s="342"/>
      <c r="AA80" s="343"/>
      <c r="AB80" s="343"/>
      <c r="AC80" s="343"/>
      <c r="AD80" s="343"/>
      <c r="AE80" s="343"/>
      <c r="AF80" s="345"/>
      <c r="BA80" s="342"/>
      <c r="BB80" s="1676"/>
      <c r="BC80" s="1677"/>
      <c r="BD80" s="1677"/>
      <c r="BE80" s="1677"/>
      <c r="BF80" s="1677"/>
      <c r="BG80" s="1677"/>
      <c r="BH80" s="1677"/>
      <c r="BI80" s="1677"/>
      <c r="BJ80" s="1677"/>
      <c r="BK80" s="1677"/>
      <c r="BL80" s="1677"/>
      <c r="BM80" s="1677"/>
      <c r="BN80" s="1677"/>
      <c r="BO80" s="1677"/>
      <c r="BP80" s="1677"/>
      <c r="BQ80" s="1677"/>
      <c r="BR80" s="1677"/>
      <c r="BS80" s="1677"/>
      <c r="BT80" s="1677"/>
      <c r="BU80" s="1677"/>
      <c r="BV80" s="1677"/>
      <c r="BW80" s="1677"/>
      <c r="BX80" s="1677"/>
      <c r="BY80" s="1678"/>
      <c r="BZ80" s="342"/>
      <c r="CA80" s="342"/>
    </row>
    <row r="81" spans="1:79" ht="11.4" customHeight="1" thickBot="1">
      <c r="A81" s="342"/>
      <c r="B81" s="1679"/>
      <c r="C81" s="1680"/>
      <c r="D81" s="1680"/>
      <c r="E81" s="1680"/>
      <c r="F81" s="1680"/>
      <c r="G81" s="1680"/>
      <c r="H81" s="1680"/>
      <c r="I81" s="1680"/>
      <c r="J81" s="1680"/>
      <c r="K81" s="1680"/>
      <c r="L81" s="1680"/>
      <c r="M81" s="1680"/>
      <c r="N81" s="1680"/>
      <c r="O81" s="1680"/>
      <c r="P81" s="1680"/>
      <c r="Q81" s="1680"/>
      <c r="R81" s="1680"/>
      <c r="S81" s="1680"/>
      <c r="T81" s="1680"/>
      <c r="U81" s="1680"/>
      <c r="V81" s="1680"/>
      <c r="W81" s="1680"/>
      <c r="X81" s="1680"/>
      <c r="Y81" s="1681"/>
      <c r="Z81" s="342"/>
      <c r="AA81" s="343"/>
      <c r="AB81" s="343"/>
      <c r="AC81" s="343"/>
      <c r="AD81" s="343"/>
      <c r="AE81" s="343"/>
      <c r="AF81" s="346"/>
      <c r="BA81" s="342"/>
      <c r="BB81" s="1679"/>
      <c r="BC81" s="1680"/>
      <c r="BD81" s="1680"/>
      <c r="BE81" s="1680"/>
      <c r="BF81" s="1680"/>
      <c r="BG81" s="1680"/>
      <c r="BH81" s="1680"/>
      <c r="BI81" s="1680"/>
      <c r="BJ81" s="1680"/>
      <c r="BK81" s="1680"/>
      <c r="BL81" s="1680"/>
      <c r="BM81" s="1680"/>
      <c r="BN81" s="1680"/>
      <c r="BO81" s="1680"/>
      <c r="BP81" s="1680"/>
      <c r="BQ81" s="1680"/>
      <c r="BR81" s="1680"/>
      <c r="BS81" s="1680"/>
      <c r="BT81" s="1680"/>
      <c r="BU81" s="1680"/>
      <c r="BV81" s="1680"/>
      <c r="BW81" s="1680"/>
      <c r="BX81" s="1680"/>
      <c r="BY81" s="1681"/>
      <c r="BZ81" s="342"/>
      <c r="CA81" s="342"/>
    </row>
    <row r="82" spans="1:79" ht="13.8" thickTop="1"/>
    <row r="84" spans="1:79">
      <c r="X84" s="280"/>
      <c r="Y84" s="280"/>
      <c r="Z84" s="281"/>
      <c r="BX84" s="280"/>
      <c r="BY84" s="280"/>
      <c r="BZ84" s="281"/>
    </row>
  </sheetData>
  <sheetProtection algorithmName="SHA-512" hashValue="CMSdtOySQuAoFq+XdkSs3Dp/iL0DscZrGq7QmN8tlrZFmYCtMMIzf1VN7STtjOqg19cxi87iBXgPmdGNCMyM3w==" saltValue="zHA3v5/DpWwhhdfXPhAxCA==" spinCount="100000" sheet="1" formatCells="0" selectLockedCells="1"/>
  <mergeCells count="130">
    <mergeCell ref="N10:O10"/>
    <mergeCell ref="R3:S3"/>
    <mergeCell ref="N6:O6"/>
    <mergeCell ref="P6:X6"/>
    <mergeCell ref="N8:O8"/>
    <mergeCell ref="P8:X8"/>
    <mergeCell ref="BR3:BS3"/>
    <mergeCell ref="BN6:BO6"/>
    <mergeCell ref="BP6:BX6"/>
    <mergeCell ref="BN8:BO8"/>
    <mergeCell ref="BP8:BX8"/>
    <mergeCell ref="BN10:BO10"/>
    <mergeCell ref="BP10:BS10"/>
    <mergeCell ref="BT10:BX10"/>
    <mergeCell ref="N14:O14"/>
    <mergeCell ref="P14:X14"/>
    <mergeCell ref="N16:O16"/>
    <mergeCell ref="N26:O26"/>
    <mergeCell ref="P26:X26"/>
    <mergeCell ref="N28:O28"/>
    <mergeCell ref="C30:X30"/>
    <mergeCell ref="D34:E34"/>
    <mergeCell ref="K34:L34"/>
    <mergeCell ref="M34:O34"/>
    <mergeCell ref="P34:Q34"/>
    <mergeCell ref="R34:X34"/>
    <mergeCell ref="N20:O20"/>
    <mergeCell ref="P20:X20"/>
    <mergeCell ref="N22:O22"/>
    <mergeCell ref="P22:S22"/>
    <mergeCell ref="T22:X22"/>
    <mergeCell ref="D46:J48"/>
    <mergeCell ref="L46:O46"/>
    <mergeCell ref="Q46:R46"/>
    <mergeCell ref="L48:O48"/>
    <mergeCell ref="Q48:R48"/>
    <mergeCell ref="C35:X35"/>
    <mergeCell ref="D36:X36"/>
    <mergeCell ref="D37:J37"/>
    <mergeCell ref="D39:J39"/>
    <mergeCell ref="M39:P39"/>
    <mergeCell ref="K37:P37"/>
    <mergeCell ref="Q37:T37"/>
    <mergeCell ref="U37:X37"/>
    <mergeCell ref="D40:J40"/>
    <mergeCell ref="L40:X40"/>
    <mergeCell ref="R41:V41"/>
    <mergeCell ref="R43:V43"/>
    <mergeCell ref="R45:V45"/>
    <mergeCell ref="B50:Z52"/>
    <mergeCell ref="B54:E54"/>
    <mergeCell ref="H54:L54"/>
    <mergeCell ref="F64:Z65"/>
    <mergeCell ref="C66:E66"/>
    <mergeCell ref="B70:Y81"/>
    <mergeCell ref="P10:S10"/>
    <mergeCell ref="T10:X10"/>
    <mergeCell ref="P16:S16"/>
    <mergeCell ref="T16:X16"/>
    <mergeCell ref="P28:S28"/>
    <mergeCell ref="T28:X28"/>
    <mergeCell ref="B63:E63"/>
    <mergeCell ref="J63:M63"/>
    <mergeCell ref="Q63:S63"/>
    <mergeCell ref="T63:Z63"/>
    <mergeCell ref="B64:E65"/>
    <mergeCell ref="B56:E56"/>
    <mergeCell ref="H56:N56"/>
    <mergeCell ref="B59:H60"/>
    <mergeCell ref="I59:Z60"/>
    <mergeCell ref="B61:H62"/>
    <mergeCell ref="I61:Z62"/>
    <mergeCell ref="D41:J45"/>
    <mergeCell ref="BN14:BO14"/>
    <mergeCell ref="BP14:BX14"/>
    <mergeCell ref="BN16:BO16"/>
    <mergeCell ref="BP16:BS16"/>
    <mergeCell ref="BT16:BX16"/>
    <mergeCell ref="BN20:BO20"/>
    <mergeCell ref="BN22:BO22"/>
    <mergeCell ref="BP20:BX20"/>
    <mergeCell ref="BP22:BS22"/>
    <mergeCell ref="BT22:BX22"/>
    <mergeCell ref="BN26:BO26"/>
    <mergeCell ref="BP26:BX26"/>
    <mergeCell ref="BN28:BO28"/>
    <mergeCell ref="BP28:BS28"/>
    <mergeCell ref="BT28:BX28"/>
    <mergeCell ref="BC30:BX30"/>
    <mergeCell ref="BD34:BE34"/>
    <mergeCell ref="BK34:BL34"/>
    <mergeCell ref="BM34:BO34"/>
    <mergeCell ref="BP34:BQ34"/>
    <mergeCell ref="BR34:BX34"/>
    <mergeCell ref="BC35:BX35"/>
    <mergeCell ref="BD36:BX36"/>
    <mergeCell ref="BD37:BJ37"/>
    <mergeCell ref="BK37:BP37"/>
    <mergeCell ref="BQ37:BT37"/>
    <mergeCell ref="BU37:BX37"/>
    <mergeCell ref="BD39:BJ39"/>
    <mergeCell ref="BM39:BP39"/>
    <mergeCell ref="BD40:BJ40"/>
    <mergeCell ref="BL40:BX40"/>
    <mergeCell ref="BD41:BJ45"/>
    <mergeCell ref="BR41:BV41"/>
    <mergeCell ref="BR43:BV43"/>
    <mergeCell ref="BR45:BV45"/>
    <mergeCell ref="BD46:BJ48"/>
    <mergeCell ref="BL46:BO46"/>
    <mergeCell ref="BQ46:BR46"/>
    <mergeCell ref="BL48:BO48"/>
    <mergeCell ref="BQ48:BR48"/>
    <mergeCell ref="BB63:BE63"/>
    <mergeCell ref="BJ63:BM63"/>
    <mergeCell ref="BQ63:BS63"/>
    <mergeCell ref="BT63:BZ63"/>
    <mergeCell ref="BB64:BE65"/>
    <mergeCell ref="BF64:BZ65"/>
    <mergeCell ref="BC66:BE66"/>
    <mergeCell ref="BB70:BY81"/>
    <mergeCell ref="BB50:BZ52"/>
    <mergeCell ref="BB54:BE54"/>
    <mergeCell ref="BH54:BL54"/>
    <mergeCell ref="BB56:BE56"/>
    <mergeCell ref="BH56:BN56"/>
    <mergeCell ref="BB59:BH60"/>
    <mergeCell ref="BI59:BZ60"/>
    <mergeCell ref="BB61:BH62"/>
    <mergeCell ref="BI61:BZ62"/>
  </mergeCells>
  <phoneticPr fontId="64"/>
  <pageMargins left="0.70866141732283472" right="0.70866141732283472" top="0.74803149606299213" bottom="0.74803149606299213" header="0.31496062992125984" footer="0.31496062992125984"/>
  <pageSetup paperSize="9" scale="93" orientation="portrait" blackAndWhite="1" r:id="rId1"/>
  <rowBreaks count="1" manualBreakCount="1">
    <brk id="49" max="24" man="1"/>
  </rowBreaks>
  <drawing r:id="rId2"/>
  <legacyDrawing r:id="rId3"/>
  <mc:AlternateContent xmlns:mc="http://schemas.openxmlformats.org/markup-compatibility/2006">
    <mc:Choice Requires="x14">
      <controls>
        <mc:AlternateContent xmlns:mc="http://schemas.openxmlformats.org/markup-compatibility/2006">
          <mc:Choice Requires="x14">
            <control shapeId="73729" r:id="rId4" name="Check Box 1">
              <controlPr defaultSize="0" autoFill="0" autoLine="0" autoPict="0">
                <anchor moveWithCells="1">
                  <from>
                    <xdr:col>19</xdr:col>
                    <xdr:colOff>53340</xdr:colOff>
                    <xdr:row>57</xdr:row>
                    <xdr:rowOff>129540</xdr:rowOff>
                  </from>
                  <to>
                    <xdr:col>20</xdr:col>
                    <xdr:colOff>205740</xdr:colOff>
                    <xdr:row>63</xdr:row>
                    <xdr:rowOff>160020</xdr:rowOff>
                  </to>
                </anchor>
              </controlPr>
            </control>
          </mc:Choice>
        </mc:AlternateContent>
        <mc:AlternateContent xmlns:mc="http://schemas.openxmlformats.org/markup-compatibility/2006">
          <mc:Choice Requires="x14">
            <control shapeId="73730" r:id="rId5" name="Check Box 2">
              <controlPr defaultSize="0" autoFill="0" autoLine="0" autoPict="0">
                <anchor moveWithCells="1">
                  <from>
                    <xdr:col>20</xdr:col>
                    <xdr:colOff>251460</xdr:colOff>
                    <xdr:row>57</xdr:row>
                    <xdr:rowOff>137160</xdr:rowOff>
                  </from>
                  <to>
                    <xdr:col>22</xdr:col>
                    <xdr:colOff>175260</xdr:colOff>
                    <xdr:row>63</xdr:row>
                    <xdr:rowOff>152400</xdr:rowOff>
                  </to>
                </anchor>
              </controlPr>
            </control>
          </mc:Choice>
        </mc:AlternateContent>
        <mc:AlternateContent xmlns:mc="http://schemas.openxmlformats.org/markup-compatibility/2006">
          <mc:Choice Requires="x14">
            <control shapeId="73731" r:id="rId6" name="Check Box 3">
              <controlPr defaultSize="0" autoFill="0" autoLine="0" autoPict="0">
                <anchor moveWithCells="1">
                  <from>
                    <xdr:col>22</xdr:col>
                    <xdr:colOff>213360</xdr:colOff>
                    <xdr:row>57</xdr:row>
                    <xdr:rowOff>137160</xdr:rowOff>
                  </from>
                  <to>
                    <xdr:col>24</xdr:col>
                    <xdr:colOff>129540</xdr:colOff>
                    <xdr:row>63</xdr:row>
                    <xdr:rowOff>152400</xdr:rowOff>
                  </to>
                </anchor>
              </controlPr>
            </control>
          </mc:Choice>
        </mc:AlternateContent>
        <mc:AlternateContent xmlns:mc="http://schemas.openxmlformats.org/markup-compatibility/2006">
          <mc:Choice Requires="x14">
            <control shapeId="73735" r:id="rId7" name="Check Box 7">
              <controlPr defaultSize="0" autoFill="0" autoLine="0" autoPict="0">
                <anchor moveWithCells="1">
                  <from>
                    <xdr:col>71</xdr:col>
                    <xdr:colOff>53340</xdr:colOff>
                    <xdr:row>57</xdr:row>
                    <xdr:rowOff>129540</xdr:rowOff>
                  </from>
                  <to>
                    <xdr:col>72</xdr:col>
                    <xdr:colOff>205740</xdr:colOff>
                    <xdr:row>63</xdr:row>
                    <xdr:rowOff>160020</xdr:rowOff>
                  </to>
                </anchor>
              </controlPr>
            </control>
          </mc:Choice>
        </mc:AlternateContent>
        <mc:AlternateContent xmlns:mc="http://schemas.openxmlformats.org/markup-compatibility/2006">
          <mc:Choice Requires="x14">
            <control shapeId="73736" r:id="rId8" name="Check Box 8">
              <controlPr defaultSize="0" autoFill="0" autoLine="0" autoPict="0">
                <anchor moveWithCells="1">
                  <from>
                    <xdr:col>72</xdr:col>
                    <xdr:colOff>251460</xdr:colOff>
                    <xdr:row>57</xdr:row>
                    <xdr:rowOff>137160</xdr:rowOff>
                  </from>
                  <to>
                    <xdr:col>74</xdr:col>
                    <xdr:colOff>175260</xdr:colOff>
                    <xdr:row>63</xdr:row>
                    <xdr:rowOff>152400</xdr:rowOff>
                  </to>
                </anchor>
              </controlPr>
            </control>
          </mc:Choice>
        </mc:AlternateContent>
        <mc:AlternateContent xmlns:mc="http://schemas.openxmlformats.org/markup-compatibility/2006">
          <mc:Choice Requires="x14">
            <control shapeId="73737" r:id="rId9" name="Check Box 9">
              <controlPr defaultSize="0" autoFill="0" autoLine="0" autoPict="0">
                <anchor moveWithCells="1">
                  <from>
                    <xdr:col>74</xdr:col>
                    <xdr:colOff>213360</xdr:colOff>
                    <xdr:row>57</xdr:row>
                    <xdr:rowOff>137160</xdr:rowOff>
                  </from>
                  <to>
                    <xdr:col>76</xdr:col>
                    <xdr:colOff>129540</xdr:colOff>
                    <xdr:row>63</xdr:row>
                    <xdr:rowOff>152400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1E00-000000000000}">
          <x14:formula1>
            <xm:f>基本情報!$L$79:$L$109</xm:f>
          </x14:formula1>
          <xm:sqref>W3 BW3</xm:sqref>
        </x14:dataValidation>
        <x14:dataValidation type="list" allowBlank="1" showInputMessage="1" showErrorMessage="1" xr:uid="{00000000-0002-0000-1E00-000001000000}">
          <x14:formula1>
            <xm:f>基本情報!$K$79:$K$90</xm:f>
          </x14:formula1>
          <xm:sqref>U3 BU3</xm:sqref>
        </x14:dataValidation>
        <x14:dataValidation type="list" allowBlank="1" showInputMessage="1" showErrorMessage="1" xr:uid="{00000000-0002-0000-1E00-000002000000}">
          <x14:formula1>
            <xm:f>基本情報!$J$79:$J$81</xm:f>
          </x14:formula1>
          <xm:sqref>R3:S3 BR3:BS3</xm:sqref>
        </x14:dataValidation>
      </x14:dataValidations>
    </ext>
  </extLst>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44"/>
  <dimension ref="A1:WWI94"/>
  <sheetViews>
    <sheetView showGridLines="0" showZeros="0" view="pageBreakPreview" topLeftCell="A21" zoomScaleNormal="100" zoomScaleSheetLayoutView="100" workbookViewId="0">
      <selection activeCell="Q47" sqref="Q47:R47"/>
    </sheetView>
  </sheetViews>
  <sheetFormatPr defaultRowHeight="13.2"/>
  <cols>
    <col min="1" max="1" width="0.6640625" style="299" customWidth="1"/>
    <col min="2" max="2" width="2.33203125" style="299" customWidth="1"/>
    <col min="3" max="3" width="1.109375" style="299" customWidth="1"/>
    <col min="4" max="4" width="5.6640625" style="299" customWidth="1"/>
    <col min="5" max="5" width="3.6640625" style="299" customWidth="1"/>
    <col min="6" max="10" width="4" style="299" customWidth="1"/>
    <col min="11" max="12" width="3.33203125" style="299" customWidth="1"/>
    <col min="13" max="13" width="4.6640625" style="299" customWidth="1"/>
    <col min="14" max="16" width="5.44140625" style="299" customWidth="1"/>
    <col min="17" max="17" width="5.6640625" style="299" customWidth="1"/>
    <col min="18" max="20" width="3.6640625" style="299" customWidth="1"/>
    <col min="21" max="24" width="3.6640625" style="306" customWidth="1"/>
    <col min="25" max="25" width="2.21875" style="306" customWidth="1"/>
    <col min="26" max="26" width="0.44140625" style="306" customWidth="1"/>
    <col min="27" max="27" width="2.109375" style="306" customWidth="1"/>
    <col min="28" max="28" width="7.21875" style="299" customWidth="1"/>
    <col min="29" max="29" width="8.88671875" style="299"/>
    <col min="30" max="31" width="13.88671875" style="299" customWidth="1"/>
    <col min="32" max="32" width="13.88671875" style="299" hidden="1" customWidth="1"/>
    <col min="33" max="34" width="13.88671875" style="299" customWidth="1"/>
    <col min="35" max="262" width="8.88671875" style="299"/>
    <col min="263" max="263" width="2.44140625" style="299" customWidth="1"/>
    <col min="264" max="264" width="2.33203125" style="299" customWidth="1"/>
    <col min="265" max="265" width="1.109375" style="299" customWidth="1"/>
    <col min="266" max="266" width="22.6640625" style="299" customWidth="1"/>
    <col min="267" max="267" width="1.21875" style="299" customWidth="1"/>
    <col min="268" max="269" width="11.77734375" style="299" customWidth="1"/>
    <col min="270" max="270" width="1.77734375" style="299" customWidth="1"/>
    <col min="271" max="271" width="6.88671875" style="299" customWidth="1"/>
    <col min="272" max="272" width="4.44140625" style="299" customWidth="1"/>
    <col min="273" max="273" width="3.6640625" style="299" customWidth="1"/>
    <col min="274" max="274" width="0.77734375" style="299" customWidth="1"/>
    <col min="275" max="275" width="3.33203125" style="299" customWidth="1"/>
    <col min="276" max="276" width="3.6640625" style="299" customWidth="1"/>
    <col min="277" max="277" width="3" style="299" customWidth="1"/>
    <col min="278" max="278" width="3.6640625" style="299" customWidth="1"/>
    <col min="279" max="279" width="3.109375" style="299" customWidth="1"/>
    <col min="280" max="280" width="1.88671875" style="299" customWidth="1"/>
    <col min="281" max="282" width="2.21875" style="299" customWidth="1"/>
    <col min="283" max="283" width="7.21875" style="299" customWidth="1"/>
    <col min="284" max="518" width="8.88671875" style="299"/>
    <col min="519" max="519" width="2.44140625" style="299" customWidth="1"/>
    <col min="520" max="520" width="2.33203125" style="299" customWidth="1"/>
    <col min="521" max="521" width="1.109375" style="299" customWidth="1"/>
    <col min="522" max="522" width="22.6640625" style="299" customWidth="1"/>
    <col min="523" max="523" width="1.21875" style="299" customWidth="1"/>
    <col min="524" max="525" width="11.77734375" style="299" customWidth="1"/>
    <col min="526" max="526" width="1.77734375" style="299" customWidth="1"/>
    <col min="527" max="527" width="6.88671875" style="299" customWidth="1"/>
    <col min="528" max="528" width="4.44140625" style="299" customWidth="1"/>
    <col min="529" max="529" width="3.6640625" style="299" customWidth="1"/>
    <col min="530" max="530" width="0.77734375" style="299" customWidth="1"/>
    <col min="531" max="531" width="3.33203125" style="299" customWidth="1"/>
    <col min="532" max="532" width="3.6640625" style="299" customWidth="1"/>
    <col min="533" max="533" width="3" style="299" customWidth="1"/>
    <col min="534" max="534" width="3.6640625" style="299" customWidth="1"/>
    <col min="535" max="535" width="3.109375" style="299" customWidth="1"/>
    <col min="536" max="536" width="1.88671875" style="299" customWidth="1"/>
    <col min="537" max="538" width="2.21875" style="299" customWidth="1"/>
    <col min="539" max="539" width="7.21875" style="299" customWidth="1"/>
    <col min="540" max="774" width="8.88671875" style="299"/>
    <col min="775" max="775" width="2.44140625" style="299" customWidth="1"/>
    <col min="776" max="776" width="2.33203125" style="299" customWidth="1"/>
    <col min="777" max="777" width="1.109375" style="299" customWidth="1"/>
    <col min="778" max="778" width="22.6640625" style="299" customWidth="1"/>
    <col min="779" max="779" width="1.21875" style="299" customWidth="1"/>
    <col min="780" max="781" width="11.77734375" style="299" customWidth="1"/>
    <col min="782" max="782" width="1.77734375" style="299" customWidth="1"/>
    <col min="783" max="783" width="6.88671875" style="299" customWidth="1"/>
    <col min="784" max="784" width="4.44140625" style="299" customWidth="1"/>
    <col min="785" max="785" width="3.6640625" style="299" customWidth="1"/>
    <col min="786" max="786" width="0.77734375" style="299" customWidth="1"/>
    <col min="787" max="787" width="3.33203125" style="299" customWidth="1"/>
    <col min="788" max="788" width="3.6640625" style="299" customWidth="1"/>
    <col min="789" max="789" width="3" style="299" customWidth="1"/>
    <col min="790" max="790" width="3.6640625" style="299" customWidth="1"/>
    <col min="791" max="791" width="3.109375" style="299" customWidth="1"/>
    <col min="792" max="792" width="1.88671875" style="299" customWidth="1"/>
    <col min="793" max="794" width="2.21875" style="299" customWidth="1"/>
    <col min="795" max="795" width="7.21875" style="299" customWidth="1"/>
    <col min="796" max="1030" width="8.88671875" style="299"/>
    <col min="1031" max="1031" width="2.44140625" style="299" customWidth="1"/>
    <col min="1032" max="1032" width="2.33203125" style="299" customWidth="1"/>
    <col min="1033" max="1033" width="1.109375" style="299" customWidth="1"/>
    <col min="1034" max="1034" width="22.6640625" style="299" customWidth="1"/>
    <col min="1035" max="1035" width="1.21875" style="299" customWidth="1"/>
    <col min="1036" max="1037" width="11.77734375" style="299" customWidth="1"/>
    <col min="1038" max="1038" width="1.77734375" style="299" customWidth="1"/>
    <col min="1039" max="1039" width="6.88671875" style="299" customWidth="1"/>
    <col min="1040" max="1040" width="4.44140625" style="299" customWidth="1"/>
    <col min="1041" max="1041" width="3.6640625" style="299" customWidth="1"/>
    <col min="1042" max="1042" width="0.77734375" style="299" customWidth="1"/>
    <col min="1043" max="1043" width="3.33203125" style="299" customWidth="1"/>
    <col min="1044" max="1044" width="3.6640625" style="299" customWidth="1"/>
    <col min="1045" max="1045" width="3" style="299" customWidth="1"/>
    <col min="1046" max="1046" width="3.6640625" style="299" customWidth="1"/>
    <col min="1047" max="1047" width="3.109375" style="299" customWidth="1"/>
    <col min="1048" max="1048" width="1.88671875" style="299" customWidth="1"/>
    <col min="1049" max="1050" width="2.21875" style="299" customWidth="1"/>
    <col min="1051" max="1051" width="7.21875" style="299" customWidth="1"/>
    <col min="1052" max="1286" width="8.88671875" style="299"/>
    <col min="1287" max="1287" width="2.44140625" style="299" customWidth="1"/>
    <col min="1288" max="1288" width="2.33203125" style="299" customWidth="1"/>
    <col min="1289" max="1289" width="1.109375" style="299" customWidth="1"/>
    <col min="1290" max="1290" width="22.6640625" style="299" customWidth="1"/>
    <col min="1291" max="1291" width="1.21875" style="299" customWidth="1"/>
    <col min="1292" max="1293" width="11.77734375" style="299" customWidth="1"/>
    <col min="1294" max="1294" width="1.77734375" style="299" customWidth="1"/>
    <col min="1295" max="1295" width="6.88671875" style="299" customWidth="1"/>
    <col min="1296" max="1296" width="4.44140625" style="299" customWidth="1"/>
    <col min="1297" max="1297" width="3.6640625" style="299" customWidth="1"/>
    <col min="1298" max="1298" width="0.77734375" style="299" customWidth="1"/>
    <col min="1299" max="1299" width="3.33203125" style="299" customWidth="1"/>
    <col min="1300" max="1300" width="3.6640625" style="299" customWidth="1"/>
    <col min="1301" max="1301" width="3" style="299" customWidth="1"/>
    <col min="1302" max="1302" width="3.6640625" style="299" customWidth="1"/>
    <col min="1303" max="1303" width="3.109375" style="299" customWidth="1"/>
    <col min="1304" max="1304" width="1.88671875" style="299" customWidth="1"/>
    <col min="1305" max="1306" width="2.21875" style="299" customWidth="1"/>
    <col min="1307" max="1307" width="7.21875" style="299" customWidth="1"/>
    <col min="1308" max="1542" width="8.88671875" style="299"/>
    <col min="1543" max="1543" width="2.44140625" style="299" customWidth="1"/>
    <col min="1544" max="1544" width="2.33203125" style="299" customWidth="1"/>
    <col min="1545" max="1545" width="1.109375" style="299" customWidth="1"/>
    <col min="1546" max="1546" width="22.6640625" style="299" customWidth="1"/>
    <col min="1547" max="1547" width="1.21875" style="299" customWidth="1"/>
    <col min="1548" max="1549" width="11.77734375" style="299" customWidth="1"/>
    <col min="1550" max="1550" width="1.77734375" style="299" customWidth="1"/>
    <col min="1551" max="1551" width="6.88671875" style="299" customWidth="1"/>
    <col min="1552" max="1552" width="4.44140625" style="299" customWidth="1"/>
    <col min="1553" max="1553" width="3.6640625" style="299" customWidth="1"/>
    <col min="1554" max="1554" width="0.77734375" style="299" customWidth="1"/>
    <col min="1555" max="1555" width="3.33203125" style="299" customWidth="1"/>
    <col min="1556" max="1556" width="3.6640625" style="299" customWidth="1"/>
    <col min="1557" max="1557" width="3" style="299" customWidth="1"/>
    <col min="1558" max="1558" width="3.6640625" style="299" customWidth="1"/>
    <col min="1559" max="1559" width="3.109375" style="299" customWidth="1"/>
    <col min="1560" max="1560" width="1.88671875" style="299" customWidth="1"/>
    <col min="1561" max="1562" width="2.21875" style="299" customWidth="1"/>
    <col min="1563" max="1563" width="7.21875" style="299" customWidth="1"/>
    <col min="1564" max="1798" width="8.88671875" style="299"/>
    <col min="1799" max="1799" width="2.44140625" style="299" customWidth="1"/>
    <col min="1800" max="1800" width="2.33203125" style="299" customWidth="1"/>
    <col min="1801" max="1801" width="1.109375" style="299" customWidth="1"/>
    <col min="1802" max="1802" width="22.6640625" style="299" customWidth="1"/>
    <col min="1803" max="1803" width="1.21875" style="299" customWidth="1"/>
    <col min="1804" max="1805" width="11.77734375" style="299" customWidth="1"/>
    <col min="1806" max="1806" width="1.77734375" style="299" customWidth="1"/>
    <col min="1807" max="1807" width="6.88671875" style="299" customWidth="1"/>
    <col min="1808" max="1808" width="4.44140625" style="299" customWidth="1"/>
    <col min="1809" max="1809" width="3.6640625" style="299" customWidth="1"/>
    <col min="1810" max="1810" width="0.77734375" style="299" customWidth="1"/>
    <col min="1811" max="1811" width="3.33203125" style="299" customWidth="1"/>
    <col min="1812" max="1812" width="3.6640625" style="299" customWidth="1"/>
    <col min="1813" max="1813" width="3" style="299" customWidth="1"/>
    <col min="1814" max="1814" width="3.6640625" style="299" customWidth="1"/>
    <col min="1815" max="1815" width="3.109375" style="299" customWidth="1"/>
    <col min="1816" max="1816" width="1.88671875" style="299" customWidth="1"/>
    <col min="1817" max="1818" width="2.21875" style="299" customWidth="1"/>
    <col min="1819" max="1819" width="7.21875" style="299" customWidth="1"/>
    <col min="1820" max="2054" width="8.88671875" style="299"/>
    <col min="2055" max="2055" width="2.44140625" style="299" customWidth="1"/>
    <col min="2056" max="2056" width="2.33203125" style="299" customWidth="1"/>
    <col min="2057" max="2057" width="1.109375" style="299" customWidth="1"/>
    <col min="2058" max="2058" width="22.6640625" style="299" customWidth="1"/>
    <col min="2059" max="2059" width="1.21875" style="299" customWidth="1"/>
    <col min="2060" max="2061" width="11.77734375" style="299" customWidth="1"/>
    <col min="2062" max="2062" width="1.77734375" style="299" customWidth="1"/>
    <col min="2063" max="2063" width="6.88671875" style="299" customWidth="1"/>
    <col min="2064" max="2064" width="4.44140625" style="299" customWidth="1"/>
    <col min="2065" max="2065" width="3.6640625" style="299" customWidth="1"/>
    <col min="2066" max="2066" width="0.77734375" style="299" customWidth="1"/>
    <col min="2067" max="2067" width="3.33203125" style="299" customWidth="1"/>
    <col min="2068" max="2068" width="3.6640625" style="299" customWidth="1"/>
    <col min="2069" max="2069" width="3" style="299" customWidth="1"/>
    <col min="2070" max="2070" width="3.6640625" style="299" customWidth="1"/>
    <col min="2071" max="2071" width="3.109375" style="299" customWidth="1"/>
    <col min="2072" max="2072" width="1.88671875" style="299" customWidth="1"/>
    <col min="2073" max="2074" width="2.21875" style="299" customWidth="1"/>
    <col min="2075" max="2075" width="7.21875" style="299" customWidth="1"/>
    <col min="2076" max="2310" width="8.88671875" style="299"/>
    <col min="2311" max="2311" width="2.44140625" style="299" customWidth="1"/>
    <col min="2312" max="2312" width="2.33203125" style="299" customWidth="1"/>
    <col min="2313" max="2313" width="1.109375" style="299" customWidth="1"/>
    <col min="2314" max="2314" width="22.6640625" style="299" customWidth="1"/>
    <col min="2315" max="2315" width="1.21875" style="299" customWidth="1"/>
    <col min="2316" max="2317" width="11.77734375" style="299" customWidth="1"/>
    <col min="2318" max="2318" width="1.77734375" style="299" customWidth="1"/>
    <col min="2319" max="2319" width="6.88671875" style="299" customWidth="1"/>
    <col min="2320" max="2320" width="4.44140625" style="299" customWidth="1"/>
    <col min="2321" max="2321" width="3.6640625" style="299" customWidth="1"/>
    <col min="2322" max="2322" width="0.77734375" style="299" customWidth="1"/>
    <col min="2323" max="2323" width="3.33203125" style="299" customWidth="1"/>
    <col min="2324" max="2324" width="3.6640625" style="299" customWidth="1"/>
    <col min="2325" max="2325" width="3" style="299" customWidth="1"/>
    <col min="2326" max="2326" width="3.6640625" style="299" customWidth="1"/>
    <col min="2327" max="2327" width="3.109375" style="299" customWidth="1"/>
    <col min="2328" max="2328" width="1.88671875" style="299" customWidth="1"/>
    <col min="2329" max="2330" width="2.21875" style="299" customWidth="1"/>
    <col min="2331" max="2331" width="7.21875" style="299" customWidth="1"/>
    <col min="2332" max="2566" width="8.88671875" style="299"/>
    <col min="2567" max="2567" width="2.44140625" style="299" customWidth="1"/>
    <col min="2568" max="2568" width="2.33203125" style="299" customWidth="1"/>
    <col min="2569" max="2569" width="1.109375" style="299" customWidth="1"/>
    <col min="2570" max="2570" width="22.6640625" style="299" customWidth="1"/>
    <col min="2571" max="2571" width="1.21875" style="299" customWidth="1"/>
    <col min="2572" max="2573" width="11.77734375" style="299" customWidth="1"/>
    <col min="2574" max="2574" width="1.77734375" style="299" customWidth="1"/>
    <col min="2575" max="2575" width="6.88671875" style="299" customWidth="1"/>
    <col min="2576" max="2576" width="4.44140625" style="299" customWidth="1"/>
    <col min="2577" max="2577" width="3.6640625" style="299" customWidth="1"/>
    <col min="2578" max="2578" width="0.77734375" style="299" customWidth="1"/>
    <col min="2579" max="2579" width="3.33203125" style="299" customWidth="1"/>
    <col min="2580" max="2580" width="3.6640625" style="299" customWidth="1"/>
    <col min="2581" max="2581" width="3" style="299" customWidth="1"/>
    <col min="2582" max="2582" width="3.6640625" style="299" customWidth="1"/>
    <col min="2583" max="2583" width="3.109375" style="299" customWidth="1"/>
    <col min="2584" max="2584" width="1.88671875" style="299" customWidth="1"/>
    <col min="2585" max="2586" width="2.21875" style="299" customWidth="1"/>
    <col min="2587" max="2587" width="7.21875" style="299" customWidth="1"/>
    <col min="2588" max="2822" width="8.88671875" style="299"/>
    <col min="2823" max="2823" width="2.44140625" style="299" customWidth="1"/>
    <col min="2824" max="2824" width="2.33203125" style="299" customWidth="1"/>
    <col min="2825" max="2825" width="1.109375" style="299" customWidth="1"/>
    <col min="2826" max="2826" width="22.6640625" style="299" customWidth="1"/>
    <col min="2827" max="2827" width="1.21875" style="299" customWidth="1"/>
    <col min="2828" max="2829" width="11.77734375" style="299" customWidth="1"/>
    <col min="2830" max="2830" width="1.77734375" style="299" customWidth="1"/>
    <col min="2831" max="2831" width="6.88671875" style="299" customWidth="1"/>
    <col min="2832" max="2832" width="4.44140625" style="299" customWidth="1"/>
    <col min="2833" max="2833" width="3.6640625" style="299" customWidth="1"/>
    <col min="2834" max="2834" width="0.77734375" style="299" customWidth="1"/>
    <col min="2835" max="2835" width="3.33203125" style="299" customWidth="1"/>
    <col min="2836" max="2836" width="3.6640625" style="299" customWidth="1"/>
    <col min="2837" max="2837" width="3" style="299" customWidth="1"/>
    <col min="2838" max="2838" width="3.6640625" style="299" customWidth="1"/>
    <col min="2839" max="2839" width="3.109375" style="299" customWidth="1"/>
    <col min="2840" max="2840" width="1.88671875" style="299" customWidth="1"/>
    <col min="2841" max="2842" width="2.21875" style="299" customWidth="1"/>
    <col min="2843" max="2843" width="7.21875" style="299" customWidth="1"/>
    <col min="2844" max="3078" width="8.88671875" style="299"/>
    <col min="3079" max="3079" width="2.44140625" style="299" customWidth="1"/>
    <col min="3080" max="3080" width="2.33203125" style="299" customWidth="1"/>
    <col min="3081" max="3081" width="1.109375" style="299" customWidth="1"/>
    <col min="3082" max="3082" width="22.6640625" style="299" customWidth="1"/>
    <col min="3083" max="3083" width="1.21875" style="299" customWidth="1"/>
    <col min="3084" max="3085" width="11.77734375" style="299" customWidth="1"/>
    <col min="3086" max="3086" width="1.77734375" style="299" customWidth="1"/>
    <col min="3087" max="3087" width="6.88671875" style="299" customWidth="1"/>
    <col min="3088" max="3088" width="4.44140625" style="299" customWidth="1"/>
    <col min="3089" max="3089" width="3.6640625" style="299" customWidth="1"/>
    <col min="3090" max="3090" width="0.77734375" style="299" customWidth="1"/>
    <col min="3091" max="3091" width="3.33203125" style="299" customWidth="1"/>
    <col min="3092" max="3092" width="3.6640625" style="299" customWidth="1"/>
    <col min="3093" max="3093" width="3" style="299" customWidth="1"/>
    <col min="3094" max="3094" width="3.6640625" style="299" customWidth="1"/>
    <col min="3095" max="3095" width="3.109375" style="299" customWidth="1"/>
    <col min="3096" max="3096" width="1.88671875" style="299" customWidth="1"/>
    <col min="3097" max="3098" width="2.21875" style="299" customWidth="1"/>
    <col min="3099" max="3099" width="7.21875" style="299" customWidth="1"/>
    <col min="3100" max="3334" width="8.88671875" style="299"/>
    <col min="3335" max="3335" width="2.44140625" style="299" customWidth="1"/>
    <col min="3336" max="3336" width="2.33203125" style="299" customWidth="1"/>
    <col min="3337" max="3337" width="1.109375" style="299" customWidth="1"/>
    <col min="3338" max="3338" width="22.6640625" style="299" customWidth="1"/>
    <col min="3339" max="3339" width="1.21875" style="299" customWidth="1"/>
    <col min="3340" max="3341" width="11.77734375" style="299" customWidth="1"/>
    <col min="3342" max="3342" width="1.77734375" style="299" customWidth="1"/>
    <col min="3343" max="3343" width="6.88671875" style="299" customWidth="1"/>
    <col min="3344" max="3344" width="4.44140625" style="299" customWidth="1"/>
    <col min="3345" max="3345" width="3.6640625" style="299" customWidth="1"/>
    <col min="3346" max="3346" width="0.77734375" style="299" customWidth="1"/>
    <col min="3347" max="3347" width="3.33203125" style="299" customWidth="1"/>
    <col min="3348" max="3348" width="3.6640625" style="299" customWidth="1"/>
    <col min="3349" max="3349" width="3" style="299" customWidth="1"/>
    <col min="3350" max="3350" width="3.6640625" style="299" customWidth="1"/>
    <col min="3351" max="3351" width="3.109375" style="299" customWidth="1"/>
    <col min="3352" max="3352" width="1.88671875" style="299" customWidth="1"/>
    <col min="3353" max="3354" width="2.21875" style="299" customWidth="1"/>
    <col min="3355" max="3355" width="7.21875" style="299" customWidth="1"/>
    <col min="3356" max="3590" width="8.88671875" style="299"/>
    <col min="3591" max="3591" width="2.44140625" style="299" customWidth="1"/>
    <col min="3592" max="3592" width="2.33203125" style="299" customWidth="1"/>
    <col min="3593" max="3593" width="1.109375" style="299" customWidth="1"/>
    <col min="3594" max="3594" width="22.6640625" style="299" customWidth="1"/>
    <col min="3595" max="3595" width="1.21875" style="299" customWidth="1"/>
    <col min="3596" max="3597" width="11.77734375" style="299" customWidth="1"/>
    <col min="3598" max="3598" width="1.77734375" style="299" customWidth="1"/>
    <col min="3599" max="3599" width="6.88671875" style="299" customWidth="1"/>
    <col min="3600" max="3600" width="4.44140625" style="299" customWidth="1"/>
    <col min="3601" max="3601" width="3.6640625" style="299" customWidth="1"/>
    <col min="3602" max="3602" width="0.77734375" style="299" customWidth="1"/>
    <col min="3603" max="3603" width="3.33203125" style="299" customWidth="1"/>
    <col min="3604" max="3604" width="3.6640625" style="299" customWidth="1"/>
    <col min="3605" max="3605" width="3" style="299" customWidth="1"/>
    <col min="3606" max="3606" width="3.6640625" style="299" customWidth="1"/>
    <col min="3607" max="3607" width="3.109375" style="299" customWidth="1"/>
    <col min="3608" max="3608" width="1.88671875" style="299" customWidth="1"/>
    <col min="3609" max="3610" width="2.21875" style="299" customWidth="1"/>
    <col min="3611" max="3611" width="7.21875" style="299" customWidth="1"/>
    <col min="3612" max="3846" width="8.88671875" style="299"/>
    <col min="3847" max="3847" width="2.44140625" style="299" customWidth="1"/>
    <col min="3848" max="3848" width="2.33203125" style="299" customWidth="1"/>
    <col min="3849" max="3849" width="1.109375" style="299" customWidth="1"/>
    <col min="3850" max="3850" width="22.6640625" style="299" customWidth="1"/>
    <col min="3851" max="3851" width="1.21875" style="299" customWidth="1"/>
    <col min="3852" max="3853" width="11.77734375" style="299" customWidth="1"/>
    <col min="3854" max="3854" width="1.77734375" style="299" customWidth="1"/>
    <col min="3855" max="3855" width="6.88671875" style="299" customWidth="1"/>
    <col min="3856" max="3856" width="4.44140625" style="299" customWidth="1"/>
    <col min="3857" max="3857" width="3.6640625" style="299" customWidth="1"/>
    <col min="3858" max="3858" width="0.77734375" style="299" customWidth="1"/>
    <col min="3859" max="3859" width="3.33203125" style="299" customWidth="1"/>
    <col min="3860" max="3860" width="3.6640625" style="299" customWidth="1"/>
    <col min="3861" max="3861" width="3" style="299" customWidth="1"/>
    <col min="3862" max="3862" width="3.6640625" style="299" customWidth="1"/>
    <col min="3863" max="3863" width="3.109375" style="299" customWidth="1"/>
    <col min="3864" max="3864" width="1.88671875" style="299" customWidth="1"/>
    <col min="3865" max="3866" width="2.21875" style="299" customWidth="1"/>
    <col min="3867" max="3867" width="7.21875" style="299" customWidth="1"/>
    <col min="3868" max="4102" width="8.88671875" style="299"/>
    <col min="4103" max="4103" width="2.44140625" style="299" customWidth="1"/>
    <col min="4104" max="4104" width="2.33203125" style="299" customWidth="1"/>
    <col min="4105" max="4105" width="1.109375" style="299" customWidth="1"/>
    <col min="4106" max="4106" width="22.6640625" style="299" customWidth="1"/>
    <col min="4107" max="4107" width="1.21875" style="299" customWidth="1"/>
    <col min="4108" max="4109" width="11.77734375" style="299" customWidth="1"/>
    <col min="4110" max="4110" width="1.77734375" style="299" customWidth="1"/>
    <col min="4111" max="4111" width="6.88671875" style="299" customWidth="1"/>
    <col min="4112" max="4112" width="4.44140625" style="299" customWidth="1"/>
    <col min="4113" max="4113" width="3.6640625" style="299" customWidth="1"/>
    <col min="4114" max="4114" width="0.77734375" style="299" customWidth="1"/>
    <col min="4115" max="4115" width="3.33203125" style="299" customWidth="1"/>
    <col min="4116" max="4116" width="3.6640625" style="299" customWidth="1"/>
    <col min="4117" max="4117" width="3" style="299" customWidth="1"/>
    <col min="4118" max="4118" width="3.6640625" style="299" customWidth="1"/>
    <col min="4119" max="4119" width="3.109375" style="299" customWidth="1"/>
    <col min="4120" max="4120" width="1.88671875" style="299" customWidth="1"/>
    <col min="4121" max="4122" width="2.21875" style="299" customWidth="1"/>
    <col min="4123" max="4123" width="7.21875" style="299" customWidth="1"/>
    <col min="4124" max="4358" width="8.88671875" style="299"/>
    <col min="4359" max="4359" width="2.44140625" style="299" customWidth="1"/>
    <col min="4360" max="4360" width="2.33203125" style="299" customWidth="1"/>
    <col min="4361" max="4361" width="1.109375" style="299" customWidth="1"/>
    <col min="4362" max="4362" width="22.6640625" style="299" customWidth="1"/>
    <col min="4363" max="4363" width="1.21875" style="299" customWidth="1"/>
    <col min="4364" max="4365" width="11.77734375" style="299" customWidth="1"/>
    <col min="4366" max="4366" width="1.77734375" style="299" customWidth="1"/>
    <col min="4367" max="4367" width="6.88671875" style="299" customWidth="1"/>
    <col min="4368" max="4368" width="4.44140625" style="299" customWidth="1"/>
    <col min="4369" max="4369" width="3.6640625" style="299" customWidth="1"/>
    <col min="4370" max="4370" width="0.77734375" style="299" customWidth="1"/>
    <col min="4371" max="4371" width="3.33203125" style="299" customWidth="1"/>
    <col min="4372" max="4372" width="3.6640625" style="299" customWidth="1"/>
    <col min="4373" max="4373" width="3" style="299" customWidth="1"/>
    <col min="4374" max="4374" width="3.6640625" style="299" customWidth="1"/>
    <col min="4375" max="4375" width="3.109375" style="299" customWidth="1"/>
    <col min="4376" max="4376" width="1.88671875" style="299" customWidth="1"/>
    <col min="4377" max="4378" width="2.21875" style="299" customWidth="1"/>
    <col min="4379" max="4379" width="7.21875" style="299" customWidth="1"/>
    <col min="4380" max="4614" width="8.88671875" style="299"/>
    <col min="4615" max="4615" width="2.44140625" style="299" customWidth="1"/>
    <col min="4616" max="4616" width="2.33203125" style="299" customWidth="1"/>
    <col min="4617" max="4617" width="1.109375" style="299" customWidth="1"/>
    <col min="4618" max="4618" width="22.6640625" style="299" customWidth="1"/>
    <col min="4619" max="4619" width="1.21875" style="299" customWidth="1"/>
    <col min="4620" max="4621" width="11.77734375" style="299" customWidth="1"/>
    <col min="4622" max="4622" width="1.77734375" style="299" customWidth="1"/>
    <col min="4623" max="4623" width="6.88671875" style="299" customWidth="1"/>
    <col min="4624" max="4624" width="4.44140625" style="299" customWidth="1"/>
    <col min="4625" max="4625" width="3.6640625" style="299" customWidth="1"/>
    <col min="4626" max="4626" width="0.77734375" style="299" customWidth="1"/>
    <col min="4627" max="4627" width="3.33203125" style="299" customWidth="1"/>
    <col min="4628" max="4628" width="3.6640625" style="299" customWidth="1"/>
    <col min="4629" max="4629" width="3" style="299" customWidth="1"/>
    <col min="4630" max="4630" width="3.6640625" style="299" customWidth="1"/>
    <col min="4631" max="4631" width="3.109375" style="299" customWidth="1"/>
    <col min="4632" max="4632" width="1.88671875" style="299" customWidth="1"/>
    <col min="4633" max="4634" width="2.21875" style="299" customWidth="1"/>
    <col min="4635" max="4635" width="7.21875" style="299" customWidth="1"/>
    <col min="4636" max="4870" width="8.88671875" style="299"/>
    <col min="4871" max="4871" width="2.44140625" style="299" customWidth="1"/>
    <col min="4872" max="4872" width="2.33203125" style="299" customWidth="1"/>
    <col min="4873" max="4873" width="1.109375" style="299" customWidth="1"/>
    <col min="4874" max="4874" width="22.6640625" style="299" customWidth="1"/>
    <col min="4875" max="4875" width="1.21875" style="299" customWidth="1"/>
    <col min="4876" max="4877" width="11.77734375" style="299" customWidth="1"/>
    <col min="4878" max="4878" width="1.77734375" style="299" customWidth="1"/>
    <col min="4879" max="4879" width="6.88671875" style="299" customWidth="1"/>
    <col min="4880" max="4880" width="4.44140625" style="299" customWidth="1"/>
    <col min="4881" max="4881" width="3.6640625" style="299" customWidth="1"/>
    <col min="4882" max="4882" width="0.77734375" style="299" customWidth="1"/>
    <col min="4883" max="4883" width="3.33203125" style="299" customWidth="1"/>
    <col min="4884" max="4884" width="3.6640625" style="299" customWidth="1"/>
    <col min="4885" max="4885" width="3" style="299" customWidth="1"/>
    <col min="4886" max="4886" width="3.6640625" style="299" customWidth="1"/>
    <col min="4887" max="4887" width="3.109375" style="299" customWidth="1"/>
    <col min="4888" max="4888" width="1.88671875" style="299" customWidth="1"/>
    <col min="4889" max="4890" width="2.21875" style="299" customWidth="1"/>
    <col min="4891" max="4891" width="7.21875" style="299" customWidth="1"/>
    <col min="4892" max="5126" width="8.88671875" style="299"/>
    <col min="5127" max="5127" width="2.44140625" style="299" customWidth="1"/>
    <col min="5128" max="5128" width="2.33203125" style="299" customWidth="1"/>
    <col min="5129" max="5129" width="1.109375" style="299" customWidth="1"/>
    <col min="5130" max="5130" width="22.6640625" style="299" customWidth="1"/>
    <col min="5131" max="5131" width="1.21875" style="299" customWidth="1"/>
    <col min="5132" max="5133" width="11.77734375" style="299" customWidth="1"/>
    <col min="5134" max="5134" width="1.77734375" style="299" customWidth="1"/>
    <col min="5135" max="5135" width="6.88671875" style="299" customWidth="1"/>
    <col min="5136" max="5136" width="4.44140625" style="299" customWidth="1"/>
    <col min="5137" max="5137" width="3.6640625" style="299" customWidth="1"/>
    <col min="5138" max="5138" width="0.77734375" style="299" customWidth="1"/>
    <col min="5139" max="5139" width="3.33203125" style="299" customWidth="1"/>
    <col min="5140" max="5140" width="3.6640625" style="299" customWidth="1"/>
    <col min="5141" max="5141" width="3" style="299" customWidth="1"/>
    <col min="5142" max="5142" width="3.6640625" style="299" customWidth="1"/>
    <col min="5143" max="5143" width="3.109375" style="299" customWidth="1"/>
    <col min="5144" max="5144" width="1.88671875" style="299" customWidth="1"/>
    <col min="5145" max="5146" width="2.21875" style="299" customWidth="1"/>
    <col min="5147" max="5147" width="7.21875" style="299" customWidth="1"/>
    <col min="5148" max="5382" width="8.88671875" style="299"/>
    <col min="5383" max="5383" width="2.44140625" style="299" customWidth="1"/>
    <col min="5384" max="5384" width="2.33203125" style="299" customWidth="1"/>
    <col min="5385" max="5385" width="1.109375" style="299" customWidth="1"/>
    <col min="5386" max="5386" width="22.6640625" style="299" customWidth="1"/>
    <col min="5387" max="5387" width="1.21875" style="299" customWidth="1"/>
    <col min="5388" max="5389" width="11.77734375" style="299" customWidth="1"/>
    <col min="5390" max="5390" width="1.77734375" style="299" customWidth="1"/>
    <col min="5391" max="5391" width="6.88671875" style="299" customWidth="1"/>
    <col min="5392" max="5392" width="4.44140625" style="299" customWidth="1"/>
    <col min="5393" max="5393" width="3.6640625" style="299" customWidth="1"/>
    <col min="5394" max="5394" width="0.77734375" style="299" customWidth="1"/>
    <col min="5395" max="5395" width="3.33203125" style="299" customWidth="1"/>
    <col min="5396" max="5396" width="3.6640625" style="299" customWidth="1"/>
    <col min="5397" max="5397" width="3" style="299" customWidth="1"/>
    <col min="5398" max="5398" width="3.6640625" style="299" customWidth="1"/>
    <col min="5399" max="5399" width="3.109375" style="299" customWidth="1"/>
    <col min="5400" max="5400" width="1.88671875" style="299" customWidth="1"/>
    <col min="5401" max="5402" width="2.21875" style="299" customWidth="1"/>
    <col min="5403" max="5403" width="7.21875" style="299" customWidth="1"/>
    <col min="5404" max="5638" width="8.88671875" style="299"/>
    <col min="5639" max="5639" width="2.44140625" style="299" customWidth="1"/>
    <col min="5640" max="5640" width="2.33203125" style="299" customWidth="1"/>
    <col min="5641" max="5641" width="1.109375" style="299" customWidth="1"/>
    <col min="5642" max="5642" width="22.6640625" style="299" customWidth="1"/>
    <col min="5643" max="5643" width="1.21875" style="299" customWidth="1"/>
    <col min="5644" max="5645" width="11.77734375" style="299" customWidth="1"/>
    <col min="5646" max="5646" width="1.77734375" style="299" customWidth="1"/>
    <col min="5647" max="5647" width="6.88671875" style="299" customWidth="1"/>
    <col min="5648" max="5648" width="4.44140625" style="299" customWidth="1"/>
    <col min="5649" max="5649" width="3.6640625" style="299" customWidth="1"/>
    <col min="5650" max="5650" width="0.77734375" style="299" customWidth="1"/>
    <col min="5651" max="5651" width="3.33203125" style="299" customWidth="1"/>
    <col min="5652" max="5652" width="3.6640625" style="299" customWidth="1"/>
    <col min="5653" max="5653" width="3" style="299" customWidth="1"/>
    <col min="5654" max="5654" width="3.6640625" style="299" customWidth="1"/>
    <col min="5655" max="5655" width="3.109375" style="299" customWidth="1"/>
    <col min="5656" max="5656" width="1.88671875" style="299" customWidth="1"/>
    <col min="5657" max="5658" width="2.21875" style="299" customWidth="1"/>
    <col min="5659" max="5659" width="7.21875" style="299" customWidth="1"/>
    <col min="5660" max="5894" width="8.88671875" style="299"/>
    <col min="5895" max="5895" width="2.44140625" style="299" customWidth="1"/>
    <col min="5896" max="5896" width="2.33203125" style="299" customWidth="1"/>
    <col min="5897" max="5897" width="1.109375" style="299" customWidth="1"/>
    <col min="5898" max="5898" width="22.6640625" style="299" customWidth="1"/>
    <col min="5899" max="5899" width="1.21875" style="299" customWidth="1"/>
    <col min="5900" max="5901" width="11.77734375" style="299" customWidth="1"/>
    <col min="5902" max="5902" width="1.77734375" style="299" customWidth="1"/>
    <col min="5903" max="5903" width="6.88671875" style="299" customWidth="1"/>
    <col min="5904" max="5904" width="4.44140625" style="299" customWidth="1"/>
    <col min="5905" max="5905" width="3.6640625" style="299" customWidth="1"/>
    <col min="5906" max="5906" width="0.77734375" style="299" customWidth="1"/>
    <col min="5907" max="5907" width="3.33203125" style="299" customWidth="1"/>
    <col min="5908" max="5908" width="3.6640625" style="299" customWidth="1"/>
    <col min="5909" max="5909" width="3" style="299" customWidth="1"/>
    <col min="5910" max="5910" width="3.6640625" style="299" customWidth="1"/>
    <col min="5911" max="5911" width="3.109375" style="299" customWidth="1"/>
    <col min="5912" max="5912" width="1.88671875" style="299" customWidth="1"/>
    <col min="5913" max="5914" width="2.21875" style="299" customWidth="1"/>
    <col min="5915" max="5915" width="7.21875" style="299" customWidth="1"/>
    <col min="5916" max="6150" width="8.88671875" style="299"/>
    <col min="6151" max="6151" width="2.44140625" style="299" customWidth="1"/>
    <col min="6152" max="6152" width="2.33203125" style="299" customWidth="1"/>
    <col min="6153" max="6153" width="1.109375" style="299" customWidth="1"/>
    <col min="6154" max="6154" width="22.6640625" style="299" customWidth="1"/>
    <col min="6155" max="6155" width="1.21875" style="299" customWidth="1"/>
    <col min="6156" max="6157" width="11.77734375" style="299" customWidth="1"/>
    <col min="6158" max="6158" width="1.77734375" style="299" customWidth="1"/>
    <col min="6159" max="6159" width="6.88671875" style="299" customWidth="1"/>
    <col min="6160" max="6160" width="4.44140625" style="299" customWidth="1"/>
    <col min="6161" max="6161" width="3.6640625" style="299" customWidth="1"/>
    <col min="6162" max="6162" width="0.77734375" style="299" customWidth="1"/>
    <col min="6163" max="6163" width="3.33203125" style="299" customWidth="1"/>
    <col min="6164" max="6164" width="3.6640625" style="299" customWidth="1"/>
    <col min="6165" max="6165" width="3" style="299" customWidth="1"/>
    <col min="6166" max="6166" width="3.6640625" style="299" customWidth="1"/>
    <col min="6167" max="6167" width="3.109375" style="299" customWidth="1"/>
    <col min="6168" max="6168" width="1.88671875" style="299" customWidth="1"/>
    <col min="6169" max="6170" width="2.21875" style="299" customWidth="1"/>
    <col min="6171" max="6171" width="7.21875" style="299" customWidth="1"/>
    <col min="6172" max="6406" width="8.88671875" style="299"/>
    <col min="6407" max="6407" width="2.44140625" style="299" customWidth="1"/>
    <col min="6408" max="6408" width="2.33203125" style="299" customWidth="1"/>
    <col min="6409" max="6409" width="1.109375" style="299" customWidth="1"/>
    <col min="6410" max="6410" width="22.6640625" style="299" customWidth="1"/>
    <col min="6411" max="6411" width="1.21875" style="299" customWidth="1"/>
    <col min="6412" max="6413" width="11.77734375" style="299" customWidth="1"/>
    <col min="6414" max="6414" width="1.77734375" style="299" customWidth="1"/>
    <col min="6415" max="6415" width="6.88671875" style="299" customWidth="1"/>
    <col min="6416" max="6416" width="4.44140625" style="299" customWidth="1"/>
    <col min="6417" max="6417" width="3.6640625" style="299" customWidth="1"/>
    <col min="6418" max="6418" width="0.77734375" style="299" customWidth="1"/>
    <col min="6419" max="6419" width="3.33203125" style="299" customWidth="1"/>
    <col min="6420" max="6420" width="3.6640625" style="299" customWidth="1"/>
    <col min="6421" max="6421" width="3" style="299" customWidth="1"/>
    <col min="6422" max="6422" width="3.6640625" style="299" customWidth="1"/>
    <col min="6423" max="6423" width="3.109375" style="299" customWidth="1"/>
    <col min="6424" max="6424" width="1.88671875" style="299" customWidth="1"/>
    <col min="6425" max="6426" width="2.21875" style="299" customWidth="1"/>
    <col min="6427" max="6427" width="7.21875" style="299" customWidth="1"/>
    <col min="6428" max="6662" width="8.88671875" style="299"/>
    <col min="6663" max="6663" width="2.44140625" style="299" customWidth="1"/>
    <col min="6664" max="6664" width="2.33203125" style="299" customWidth="1"/>
    <col min="6665" max="6665" width="1.109375" style="299" customWidth="1"/>
    <col min="6666" max="6666" width="22.6640625" style="299" customWidth="1"/>
    <col min="6667" max="6667" width="1.21875" style="299" customWidth="1"/>
    <col min="6668" max="6669" width="11.77734375" style="299" customWidth="1"/>
    <col min="6670" max="6670" width="1.77734375" style="299" customWidth="1"/>
    <col min="6671" max="6671" width="6.88671875" style="299" customWidth="1"/>
    <col min="6672" max="6672" width="4.44140625" style="299" customWidth="1"/>
    <col min="6673" max="6673" width="3.6640625" style="299" customWidth="1"/>
    <col min="6674" max="6674" width="0.77734375" style="299" customWidth="1"/>
    <col min="6675" max="6675" width="3.33203125" style="299" customWidth="1"/>
    <col min="6676" max="6676" width="3.6640625" style="299" customWidth="1"/>
    <col min="6677" max="6677" width="3" style="299" customWidth="1"/>
    <col min="6678" max="6678" width="3.6640625" style="299" customWidth="1"/>
    <col min="6679" max="6679" width="3.109375" style="299" customWidth="1"/>
    <col min="6680" max="6680" width="1.88671875" style="299" customWidth="1"/>
    <col min="6681" max="6682" width="2.21875" style="299" customWidth="1"/>
    <col min="6683" max="6683" width="7.21875" style="299" customWidth="1"/>
    <col min="6684" max="6918" width="8.88671875" style="299"/>
    <col min="6919" max="6919" width="2.44140625" style="299" customWidth="1"/>
    <col min="6920" max="6920" width="2.33203125" style="299" customWidth="1"/>
    <col min="6921" max="6921" width="1.109375" style="299" customWidth="1"/>
    <col min="6922" max="6922" width="22.6640625" style="299" customWidth="1"/>
    <col min="6923" max="6923" width="1.21875" style="299" customWidth="1"/>
    <col min="6924" max="6925" width="11.77734375" style="299" customWidth="1"/>
    <col min="6926" max="6926" width="1.77734375" style="299" customWidth="1"/>
    <col min="6927" max="6927" width="6.88671875" style="299" customWidth="1"/>
    <col min="6928" max="6928" width="4.44140625" style="299" customWidth="1"/>
    <col min="6929" max="6929" width="3.6640625" style="299" customWidth="1"/>
    <col min="6930" max="6930" width="0.77734375" style="299" customWidth="1"/>
    <col min="6931" max="6931" width="3.33203125" style="299" customWidth="1"/>
    <col min="6932" max="6932" width="3.6640625" style="299" customWidth="1"/>
    <col min="6933" max="6933" width="3" style="299" customWidth="1"/>
    <col min="6934" max="6934" width="3.6640625" style="299" customWidth="1"/>
    <col min="6935" max="6935" width="3.109375" style="299" customWidth="1"/>
    <col min="6936" max="6936" width="1.88671875" style="299" customWidth="1"/>
    <col min="6937" max="6938" width="2.21875" style="299" customWidth="1"/>
    <col min="6939" max="6939" width="7.21875" style="299" customWidth="1"/>
    <col min="6940" max="7174" width="8.88671875" style="299"/>
    <col min="7175" max="7175" width="2.44140625" style="299" customWidth="1"/>
    <col min="7176" max="7176" width="2.33203125" style="299" customWidth="1"/>
    <col min="7177" max="7177" width="1.109375" style="299" customWidth="1"/>
    <col min="7178" max="7178" width="22.6640625" style="299" customWidth="1"/>
    <col min="7179" max="7179" width="1.21875" style="299" customWidth="1"/>
    <col min="7180" max="7181" width="11.77734375" style="299" customWidth="1"/>
    <col min="7182" max="7182" width="1.77734375" style="299" customWidth="1"/>
    <col min="7183" max="7183" width="6.88671875" style="299" customWidth="1"/>
    <col min="7184" max="7184" width="4.44140625" style="299" customWidth="1"/>
    <col min="7185" max="7185" width="3.6640625" style="299" customWidth="1"/>
    <col min="7186" max="7186" width="0.77734375" style="299" customWidth="1"/>
    <col min="7187" max="7187" width="3.33203125" style="299" customWidth="1"/>
    <col min="7188" max="7188" width="3.6640625" style="299" customWidth="1"/>
    <col min="7189" max="7189" width="3" style="299" customWidth="1"/>
    <col min="7190" max="7190" width="3.6640625" style="299" customWidth="1"/>
    <col min="7191" max="7191" width="3.109375" style="299" customWidth="1"/>
    <col min="7192" max="7192" width="1.88671875" style="299" customWidth="1"/>
    <col min="7193" max="7194" width="2.21875" style="299" customWidth="1"/>
    <col min="7195" max="7195" width="7.21875" style="299" customWidth="1"/>
    <col min="7196" max="7430" width="8.88671875" style="299"/>
    <col min="7431" max="7431" width="2.44140625" style="299" customWidth="1"/>
    <col min="7432" max="7432" width="2.33203125" style="299" customWidth="1"/>
    <col min="7433" max="7433" width="1.109375" style="299" customWidth="1"/>
    <col min="7434" max="7434" width="22.6640625" style="299" customWidth="1"/>
    <col min="7435" max="7435" width="1.21875" style="299" customWidth="1"/>
    <col min="7436" max="7437" width="11.77734375" style="299" customWidth="1"/>
    <col min="7438" max="7438" width="1.77734375" style="299" customWidth="1"/>
    <col min="7439" max="7439" width="6.88671875" style="299" customWidth="1"/>
    <col min="7440" max="7440" width="4.44140625" style="299" customWidth="1"/>
    <col min="7441" max="7441" width="3.6640625" style="299" customWidth="1"/>
    <col min="7442" max="7442" width="0.77734375" style="299" customWidth="1"/>
    <col min="7443" max="7443" width="3.33203125" style="299" customWidth="1"/>
    <col min="7444" max="7444" width="3.6640625" style="299" customWidth="1"/>
    <col min="7445" max="7445" width="3" style="299" customWidth="1"/>
    <col min="7446" max="7446" width="3.6640625" style="299" customWidth="1"/>
    <col min="7447" max="7447" width="3.109375" style="299" customWidth="1"/>
    <col min="7448" max="7448" width="1.88671875" style="299" customWidth="1"/>
    <col min="7449" max="7450" width="2.21875" style="299" customWidth="1"/>
    <col min="7451" max="7451" width="7.21875" style="299" customWidth="1"/>
    <col min="7452" max="7686" width="8.88671875" style="299"/>
    <col min="7687" max="7687" width="2.44140625" style="299" customWidth="1"/>
    <col min="7688" max="7688" width="2.33203125" style="299" customWidth="1"/>
    <col min="7689" max="7689" width="1.109375" style="299" customWidth="1"/>
    <col min="7690" max="7690" width="22.6640625" style="299" customWidth="1"/>
    <col min="7691" max="7691" width="1.21875" style="299" customWidth="1"/>
    <col min="7692" max="7693" width="11.77734375" style="299" customWidth="1"/>
    <col min="7694" max="7694" width="1.77734375" style="299" customWidth="1"/>
    <col min="7695" max="7695" width="6.88671875" style="299" customWidth="1"/>
    <col min="7696" max="7696" width="4.44140625" style="299" customWidth="1"/>
    <col min="7697" max="7697" width="3.6640625" style="299" customWidth="1"/>
    <col min="7698" max="7698" width="0.77734375" style="299" customWidth="1"/>
    <col min="7699" max="7699" width="3.33203125" style="299" customWidth="1"/>
    <col min="7700" max="7700" width="3.6640625" style="299" customWidth="1"/>
    <col min="7701" max="7701" width="3" style="299" customWidth="1"/>
    <col min="7702" max="7702" width="3.6640625" style="299" customWidth="1"/>
    <col min="7703" max="7703" width="3.109375" style="299" customWidth="1"/>
    <col min="7704" max="7704" width="1.88671875" style="299" customWidth="1"/>
    <col min="7705" max="7706" width="2.21875" style="299" customWidth="1"/>
    <col min="7707" max="7707" width="7.21875" style="299" customWidth="1"/>
    <col min="7708" max="7942" width="8.88671875" style="299"/>
    <col min="7943" max="7943" width="2.44140625" style="299" customWidth="1"/>
    <col min="7944" max="7944" width="2.33203125" style="299" customWidth="1"/>
    <col min="7945" max="7945" width="1.109375" style="299" customWidth="1"/>
    <col min="7946" max="7946" width="22.6640625" style="299" customWidth="1"/>
    <col min="7947" max="7947" width="1.21875" style="299" customWidth="1"/>
    <col min="7948" max="7949" width="11.77734375" style="299" customWidth="1"/>
    <col min="7950" max="7950" width="1.77734375" style="299" customWidth="1"/>
    <col min="7951" max="7951" width="6.88671875" style="299" customWidth="1"/>
    <col min="7952" max="7952" width="4.44140625" style="299" customWidth="1"/>
    <col min="7953" max="7953" width="3.6640625" style="299" customWidth="1"/>
    <col min="7954" max="7954" width="0.77734375" style="299" customWidth="1"/>
    <col min="7955" max="7955" width="3.33203125" style="299" customWidth="1"/>
    <col min="7956" max="7956" width="3.6640625" style="299" customWidth="1"/>
    <col min="7957" max="7957" width="3" style="299" customWidth="1"/>
    <col min="7958" max="7958" width="3.6640625" style="299" customWidth="1"/>
    <col min="7959" max="7959" width="3.109375" style="299" customWidth="1"/>
    <col min="7960" max="7960" width="1.88671875" style="299" customWidth="1"/>
    <col min="7961" max="7962" width="2.21875" style="299" customWidth="1"/>
    <col min="7963" max="7963" width="7.21875" style="299" customWidth="1"/>
    <col min="7964" max="8198" width="8.88671875" style="299"/>
    <col min="8199" max="8199" width="2.44140625" style="299" customWidth="1"/>
    <col min="8200" max="8200" width="2.33203125" style="299" customWidth="1"/>
    <col min="8201" max="8201" width="1.109375" style="299" customWidth="1"/>
    <col min="8202" max="8202" width="22.6640625" style="299" customWidth="1"/>
    <col min="8203" max="8203" width="1.21875" style="299" customWidth="1"/>
    <col min="8204" max="8205" width="11.77734375" style="299" customWidth="1"/>
    <col min="8206" max="8206" width="1.77734375" style="299" customWidth="1"/>
    <col min="8207" max="8207" width="6.88671875" style="299" customWidth="1"/>
    <col min="8208" max="8208" width="4.44140625" style="299" customWidth="1"/>
    <col min="8209" max="8209" width="3.6640625" style="299" customWidth="1"/>
    <col min="8210" max="8210" width="0.77734375" style="299" customWidth="1"/>
    <col min="8211" max="8211" width="3.33203125" style="299" customWidth="1"/>
    <col min="8212" max="8212" width="3.6640625" style="299" customWidth="1"/>
    <col min="8213" max="8213" width="3" style="299" customWidth="1"/>
    <col min="8214" max="8214" width="3.6640625" style="299" customWidth="1"/>
    <col min="8215" max="8215" width="3.109375" style="299" customWidth="1"/>
    <col min="8216" max="8216" width="1.88671875" style="299" customWidth="1"/>
    <col min="8217" max="8218" width="2.21875" style="299" customWidth="1"/>
    <col min="8219" max="8219" width="7.21875" style="299" customWidth="1"/>
    <col min="8220" max="8454" width="8.88671875" style="299"/>
    <col min="8455" max="8455" width="2.44140625" style="299" customWidth="1"/>
    <col min="8456" max="8456" width="2.33203125" style="299" customWidth="1"/>
    <col min="8457" max="8457" width="1.109375" style="299" customWidth="1"/>
    <col min="8458" max="8458" width="22.6640625" style="299" customWidth="1"/>
    <col min="8459" max="8459" width="1.21875" style="299" customWidth="1"/>
    <col min="8460" max="8461" width="11.77734375" style="299" customWidth="1"/>
    <col min="8462" max="8462" width="1.77734375" style="299" customWidth="1"/>
    <col min="8463" max="8463" width="6.88671875" style="299" customWidth="1"/>
    <col min="8464" max="8464" width="4.44140625" style="299" customWidth="1"/>
    <col min="8465" max="8465" width="3.6640625" style="299" customWidth="1"/>
    <col min="8466" max="8466" width="0.77734375" style="299" customWidth="1"/>
    <col min="8467" max="8467" width="3.33203125" style="299" customWidth="1"/>
    <col min="8468" max="8468" width="3.6640625" style="299" customWidth="1"/>
    <col min="8469" max="8469" width="3" style="299" customWidth="1"/>
    <col min="8470" max="8470" width="3.6640625" style="299" customWidth="1"/>
    <col min="8471" max="8471" width="3.109375" style="299" customWidth="1"/>
    <col min="8472" max="8472" width="1.88671875" style="299" customWidth="1"/>
    <col min="8473" max="8474" width="2.21875" style="299" customWidth="1"/>
    <col min="8475" max="8475" width="7.21875" style="299" customWidth="1"/>
    <col min="8476" max="8710" width="8.88671875" style="299"/>
    <col min="8711" max="8711" width="2.44140625" style="299" customWidth="1"/>
    <col min="8712" max="8712" width="2.33203125" style="299" customWidth="1"/>
    <col min="8713" max="8713" width="1.109375" style="299" customWidth="1"/>
    <col min="8714" max="8714" width="22.6640625" style="299" customWidth="1"/>
    <col min="8715" max="8715" width="1.21875" style="299" customWidth="1"/>
    <col min="8716" max="8717" width="11.77734375" style="299" customWidth="1"/>
    <col min="8718" max="8718" width="1.77734375" style="299" customWidth="1"/>
    <col min="8719" max="8719" width="6.88671875" style="299" customWidth="1"/>
    <col min="8720" max="8720" width="4.44140625" style="299" customWidth="1"/>
    <col min="8721" max="8721" width="3.6640625" style="299" customWidth="1"/>
    <col min="8722" max="8722" width="0.77734375" style="299" customWidth="1"/>
    <col min="8723" max="8723" width="3.33203125" style="299" customWidth="1"/>
    <col min="8724" max="8724" width="3.6640625" style="299" customWidth="1"/>
    <col min="8725" max="8725" width="3" style="299" customWidth="1"/>
    <col min="8726" max="8726" width="3.6640625" style="299" customWidth="1"/>
    <col min="8727" max="8727" width="3.109375" style="299" customWidth="1"/>
    <col min="8728" max="8728" width="1.88671875" style="299" customWidth="1"/>
    <col min="8729" max="8730" width="2.21875" style="299" customWidth="1"/>
    <col min="8731" max="8731" width="7.21875" style="299" customWidth="1"/>
    <col min="8732" max="8966" width="8.88671875" style="299"/>
    <col min="8967" max="8967" width="2.44140625" style="299" customWidth="1"/>
    <col min="8968" max="8968" width="2.33203125" style="299" customWidth="1"/>
    <col min="8969" max="8969" width="1.109375" style="299" customWidth="1"/>
    <col min="8970" max="8970" width="22.6640625" style="299" customWidth="1"/>
    <col min="8971" max="8971" width="1.21875" style="299" customWidth="1"/>
    <col min="8972" max="8973" width="11.77734375" style="299" customWidth="1"/>
    <col min="8974" max="8974" width="1.77734375" style="299" customWidth="1"/>
    <col min="8975" max="8975" width="6.88671875" style="299" customWidth="1"/>
    <col min="8976" max="8976" width="4.44140625" style="299" customWidth="1"/>
    <col min="8977" max="8977" width="3.6640625" style="299" customWidth="1"/>
    <col min="8978" max="8978" width="0.77734375" style="299" customWidth="1"/>
    <col min="8979" max="8979" width="3.33203125" style="299" customWidth="1"/>
    <col min="8980" max="8980" width="3.6640625" style="299" customWidth="1"/>
    <col min="8981" max="8981" width="3" style="299" customWidth="1"/>
    <col min="8982" max="8982" width="3.6640625" style="299" customWidth="1"/>
    <col min="8983" max="8983" width="3.109375" style="299" customWidth="1"/>
    <col min="8984" max="8984" width="1.88671875" style="299" customWidth="1"/>
    <col min="8985" max="8986" width="2.21875" style="299" customWidth="1"/>
    <col min="8987" max="8987" width="7.21875" style="299" customWidth="1"/>
    <col min="8988" max="9222" width="8.88671875" style="299"/>
    <col min="9223" max="9223" width="2.44140625" style="299" customWidth="1"/>
    <col min="9224" max="9224" width="2.33203125" style="299" customWidth="1"/>
    <col min="9225" max="9225" width="1.109375" style="299" customWidth="1"/>
    <col min="9226" max="9226" width="22.6640625" style="299" customWidth="1"/>
    <col min="9227" max="9227" width="1.21875" style="299" customWidth="1"/>
    <col min="9228" max="9229" width="11.77734375" style="299" customWidth="1"/>
    <col min="9230" max="9230" width="1.77734375" style="299" customWidth="1"/>
    <col min="9231" max="9231" width="6.88671875" style="299" customWidth="1"/>
    <col min="9232" max="9232" width="4.44140625" style="299" customWidth="1"/>
    <col min="9233" max="9233" width="3.6640625" style="299" customWidth="1"/>
    <col min="9234" max="9234" width="0.77734375" style="299" customWidth="1"/>
    <col min="9235" max="9235" width="3.33203125" style="299" customWidth="1"/>
    <col min="9236" max="9236" width="3.6640625" style="299" customWidth="1"/>
    <col min="9237" max="9237" width="3" style="299" customWidth="1"/>
    <col min="9238" max="9238" width="3.6640625" style="299" customWidth="1"/>
    <col min="9239" max="9239" width="3.109375" style="299" customWidth="1"/>
    <col min="9240" max="9240" width="1.88671875" style="299" customWidth="1"/>
    <col min="9241" max="9242" width="2.21875" style="299" customWidth="1"/>
    <col min="9243" max="9243" width="7.21875" style="299" customWidth="1"/>
    <col min="9244" max="9478" width="8.88671875" style="299"/>
    <col min="9479" max="9479" width="2.44140625" style="299" customWidth="1"/>
    <col min="9480" max="9480" width="2.33203125" style="299" customWidth="1"/>
    <col min="9481" max="9481" width="1.109375" style="299" customWidth="1"/>
    <col min="9482" max="9482" width="22.6640625" style="299" customWidth="1"/>
    <col min="9483" max="9483" width="1.21875" style="299" customWidth="1"/>
    <col min="9484" max="9485" width="11.77734375" style="299" customWidth="1"/>
    <col min="9486" max="9486" width="1.77734375" style="299" customWidth="1"/>
    <col min="9487" max="9487" width="6.88671875" style="299" customWidth="1"/>
    <col min="9488" max="9488" width="4.44140625" style="299" customWidth="1"/>
    <col min="9489" max="9489" width="3.6640625" style="299" customWidth="1"/>
    <col min="9490" max="9490" width="0.77734375" style="299" customWidth="1"/>
    <col min="9491" max="9491" width="3.33203125" style="299" customWidth="1"/>
    <col min="9492" max="9492" width="3.6640625" style="299" customWidth="1"/>
    <col min="9493" max="9493" width="3" style="299" customWidth="1"/>
    <col min="9494" max="9494" width="3.6640625" style="299" customWidth="1"/>
    <col min="9495" max="9495" width="3.109375" style="299" customWidth="1"/>
    <col min="9496" max="9496" width="1.88671875" style="299" customWidth="1"/>
    <col min="9497" max="9498" width="2.21875" style="299" customWidth="1"/>
    <col min="9499" max="9499" width="7.21875" style="299" customWidth="1"/>
    <col min="9500" max="9734" width="8.88671875" style="299"/>
    <col min="9735" max="9735" width="2.44140625" style="299" customWidth="1"/>
    <col min="9736" max="9736" width="2.33203125" style="299" customWidth="1"/>
    <col min="9737" max="9737" width="1.109375" style="299" customWidth="1"/>
    <col min="9738" max="9738" width="22.6640625" style="299" customWidth="1"/>
    <col min="9739" max="9739" width="1.21875" style="299" customWidth="1"/>
    <col min="9740" max="9741" width="11.77734375" style="299" customWidth="1"/>
    <col min="9742" max="9742" width="1.77734375" style="299" customWidth="1"/>
    <col min="9743" max="9743" width="6.88671875" style="299" customWidth="1"/>
    <col min="9744" max="9744" width="4.44140625" style="299" customWidth="1"/>
    <col min="9745" max="9745" width="3.6640625" style="299" customWidth="1"/>
    <col min="9746" max="9746" width="0.77734375" style="299" customWidth="1"/>
    <col min="9747" max="9747" width="3.33203125" style="299" customWidth="1"/>
    <col min="9748" max="9748" width="3.6640625" style="299" customWidth="1"/>
    <col min="9749" max="9749" width="3" style="299" customWidth="1"/>
    <col min="9750" max="9750" width="3.6640625" style="299" customWidth="1"/>
    <col min="9751" max="9751" width="3.109375" style="299" customWidth="1"/>
    <col min="9752" max="9752" width="1.88671875" style="299" customWidth="1"/>
    <col min="9753" max="9754" width="2.21875" style="299" customWidth="1"/>
    <col min="9755" max="9755" width="7.21875" style="299" customWidth="1"/>
    <col min="9756" max="9990" width="8.88671875" style="299"/>
    <col min="9991" max="9991" width="2.44140625" style="299" customWidth="1"/>
    <col min="9992" max="9992" width="2.33203125" style="299" customWidth="1"/>
    <col min="9993" max="9993" width="1.109375" style="299" customWidth="1"/>
    <col min="9994" max="9994" width="22.6640625" style="299" customWidth="1"/>
    <col min="9995" max="9995" width="1.21875" style="299" customWidth="1"/>
    <col min="9996" max="9997" width="11.77734375" style="299" customWidth="1"/>
    <col min="9998" max="9998" width="1.77734375" style="299" customWidth="1"/>
    <col min="9999" max="9999" width="6.88671875" style="299" customWidth="1"/>
    <col min="10000" max="10000" width="4.44140625" style="299" customWidth="1"/>
    <col min="10001" max="10001" width="3.6640625" style="299" customWidth="1"/>
    <col min="10002" max="10002" width="0.77734375" style="299" customWidth="1"/>
    <col min="10003" max="10003" width="3.33203125" style="299" customWidth="1"/>
    <col min="10004" max="10004" width="3.6640625" style="299" customWidth="1"/>
    <col min="10005" max="10005" width="3" style="299" customWidth="1"/>
    <col min="10006" max="10006" width="3.6640625" style="299" customWidth="1"/>
    <col min="10007" max="10007" width="3.109375" style="299" customWidth="1"/>
    <col min="10008" max="10008" width="1.88671875" style="299" customWidth="1"/>
    <col min="10009" max="10010" width="2.21875" style="299" customWidth="1"/>
    <col min="10011" max="10011" width="7.21875" style="299" customWidth="1"/>
    <col min="10012" max="10246" width="8.88671875" style="299"/>
    <col min="10247" max="10247" width="2.44140625" style="299" customWidth="1"/>
    <col min="10248" max="10248" width="2.33203125" style="299" customWidth="1"/>
    <col min="10249" max="10249" width="1.109375" style="299" customWidth="1"/>
    <col min="10250" max="10250" width="22.6640625" style="299" customWidth="1"/>
    <col min="10251" max="10251" width="1.21875" style="299" customWidth="1"/>
    <col min="10252" max="10253" width="11.77734375" style="299" customWidth="1"/>
    <col min="10254" max="10254" width="1.77734375" style="299" customWidth="1"/>
    <col min="10255" max="10255" width="6.88671875" style="299" customWidth="1"/>
    <col min="10256" max="10256" width="4.44140625" style="299" customWidth="1"/>
    <col min="10257" max="10257" width="3.6640625" style="299" customWidth="1"/>
    <col min="10258" max="10258" width="0.77734375" style="299" customWidth="1"/>
    <col min="10259" max="10259" width="3.33203125" style="299" customWidth="1"/>
    <col min="10260" max="10260" width="3.6640625" style="299" customWidth="1"/>
    <col min="10261" max="10261" width="3" style="299" customWidth="1"/>
    <col min="10262" max="10262" width="3.6640625" style="299" customWidth="1"/>
    <col min="10263" max="10263" width="3.109375" style="299" customWidth="1"/>
    <col min="10264" max="10264" width="1.88671875" style="299" customWidth="1"/>
    <col min="10265" max="10266" width="2.21875" style="299" customWidth="1"/>
    <col min="10267" max="10267" width="7.21875" style="299" customWidth="1"/>
    <col min="10268" max="10502" width="8.88671875" style="299"/>
    <col min="10503" max="10503" width="2.44140625" style="299" customWidth="1"/>
    <col min="10504" max="10504" width="2.33203125" style="299" customWidth="1"/>
    <col min="10505" max="10505" width="1.109375" style="299" customWidth="1"/>
    <col min="10506" max="10506" width="22.6640625" style="299" customWidth="1"/>
    <col min="10507" max="10507" width="1.21875" style="299" customWidth="1"/>
    <col min="10508" max="10509" width="11.77734375" style="299" customWidth="1"/>
    <col min="10510" max="10510" width="1.77734375" style="299" customWidth="1"/>
    <col min="10511" max="10511" width="6.88671875" style="299" customWidth="1"/>
    <col min="10512" max="10512" width="4.44140625" style="299" customWidth="1"/>
    <col min="10513" max="10513" width="3.6640625" style="299" customWidth="1"/>
    <col min="10514" max="10514" width="0.77734375" style="299" customWidth="1"/>
    <col min="10515" max="10515" width="3.33203125" style="299" customWidth="1"/>
    <col min="10516" max="10516" width="3.6640625" style="299" customWidth="1"/>
    <col min="10517" max="10517" width="3" style="299" customWidth="1"/>
    <col min="10518" max="10518" width="3.6640625" style="299" customWidth="1"/>
    <col min="10519" max="10519" width="3.109375" style="299" customWidth="1"/>
    <col min="10520" max="10520" width="1.88671875" style="299" customWidth="1"/>
    <col min="10521" max="10522" width="2.21875" style="299" customWidth="1"/>
    <col min="10523" max="10523" width="7.21875" style="299" customWidth="1"/>
    <col min="10524" max="10758" width="8.88671875" style="299"/>
    <col min="10759" max="10759" width="2.44140625" style="299" customWidth="1"/>
    <col min="10760" max="10760" width="2.33203125" style="299" customWidth="1"/>
    <col min="10761" max="10761" width="1.109375" style="299" customWidth="1"/>
    <col min="10762" max="10762" width="22.6640625" style="299" customWidth="1"/>
    <col min="10763" max="10763" width="1.21875" style="299" customWidth="1"/>
    <col min="10764" max="10765" width="11.77734375" style="299" customWidth="1"/>
    <col min="10766" max="10766" width="1.77734375" style="299" customWidth="1"/>
    <col min="10767" max="10767" width="6.88671875" style="299" customWidth="1"/>
    <col min="10768" max="10768" width="4.44140625" style="299" customWidth="1"/>
    <col min="10769" max="10769" width="3.6640625" style="299" customWidth="1"/>
    <col min="10770" max="10770" width="0.77734375" style="299" customWidth="1"/>
    <col min="10771" max="10771" width="3.33203125" style="299" customWidth="1"/>
    <col min="10772" max="10772" width="3.6640625" style="299" customWidth="1"/>
    <col min="10773" max="10773" width="3" style="299" customWidth="1"/>
    <col min="10774" max="10774" width="3.6640625" style="299" customWidth="1"/>
    <col min="10775" max="10775" width="3.109375" style="299" customWidth="1"/>
    <col min="10776" max="10776" width="1.88671875" style="299" customWidth="1"/>
    <col min="10777" max="10778" width="2.21875" style="299" customWidth="1"/>
    <col min="10779" max="10779" width="7.21875" style="299" customWidth="1"/>
    <col min="10780" max="11014" width="8.88671875" style="299"/>
    <col min="11015" max="11015" width="2.44140625" style="299" customWidth="1"/>
    <col min="11016" max="11016" width="2.33203125" style="299" customWidth="1"/>
    <col min="11017" max="11017" width="1.109375" style="299" customWidth="1"/>
    <col min="11018" max="11018" width="22.6640625" style="299" customWidth="1"/>
    <col min="11019" max="11019" width="1.21875" style="299" customWidth="1"/>
    <col min="11020" max="11021" width="11.77734375" style="299" customWidth="1"/>
    <col min="11022" max="11022" width="1.77734375" style="299" customWidth="1"/>
    <col min="11023" max="11023" width="6.88671875" style="299" customWidth="1"/>
    <col min="11024" max="11024" width="4.44140625" style="299" customWidth="1"/>
    <col min="11025" max="11025" width="3.6640625" style="299" customWidth="1"/>
    <col min="11026" max="11026" width="0.77734375" style="299" customWidth="1"/>
    <col min="11027" max="11027" width="3.33203125" style="299" customWidth="1"/>
    <col min="11028" max="11028" width="3.6640625" style="299" customWidth="1"/>
    <col min="11029" max="11029" width="3" style="299" customWidth="1"/>
    <col min="11030" max="11030" width="3.6640625" style="299" customWidth="1"/>
    <col min="11031" max="11031" width="3.109375" style="299" customWidth="1"/>
    <col min="11032" max="11032" width="1.88671875" style="299" customWidth="1"/>
    <col min="11033" max="11034" width="2.21875" style="299" customWidth="1"/>
    <col min="11035" max="11035" width="7.21875" style="299" customWidth="1"/>
    <col min="11036" max="11270" width="8.88671875" style="299"/>
    <col min="11271" max="11271" width="2.44140625" style="299" customWidth="1"/>
    <col min="11272" max="11272" width="2.33203125" style="299" customWidth="1"/>
    <col min="11273" max="11273" width="1.109375" style="299" customWidth="1"/>
    <col min="11274" max="11274" width="22.6640625" style="299" customWidth="1"/>
    <col min="11275" max="11275" width="1.21875" style="299" customWidth="1"/>
    <col min="11276" max="11277" width="11.77734375" style="299" customWidth="1"/>
    <col min="11278" max="11278" width="1.77734375" style="299" customWidth="1"/>
    <col min="11279" max="11279" width="6.88671875" style="299" customWidth="1"/>
    <col min="11280" max="11280" width="4.44140625" style="299" customWidth="1"/>
    <col min="11281" max="11281" width="3.6640625" style="299" customWidth="1"/>
    <col min="11282" max="11282" width="0.77734375" style="299" customWidth="1"/>
    <col min="11283" max="11283" width="3.33203125" style="299" customWidth="1"/>
    <col min="11284" max="11284" width="3.6640625" style="299" customWidth="1"/>
    <col min="11285" max="11285" width="3" style="299" customWidth="1"/>
    <col min="11286" max="11286" width="3.6640625" style="299" customWidth="1"/>
    <col min="11287" max="11287" width="3.109375" style="299" customWidth="1"/>
    <col min="11288" max="11288" width="1.88671875" style="299" customWidth="1"/>
    <col min="11289" max="11290" width="2.21875" style="299" customWidth="1"/>
    <col min="11291" max="11291" width="7.21875" style="299" customWidth="1"/>
    <col min="11292" max="11526" width="8.88671875" style="299"/>
    <col min="11527" max="11527" width="2.44140625" style="299" customWidth="1"/>
    <col min="11528" max="11528" width="2.33203125" style="299" customWidth="1"/>
    <col min="11529" max="11529" width="1.109375" style="299" customWidth="1"/>
    <col min="11530" max="11530" width="22.6640625" style="299" customWidth="1"/>
    <col min="11531" max="11531" width="1.21875" style="299" customWidth="1"/>
    <col min="11532" max="11533" width="11.77734375" style="299" customWidth="1"/>
    <col min="11534" max="11534" width="1.77734375" style="299" customWidth="1"/>
    <col min="11535" max="11535" width="6.88671875" style="299" customWidth="1"/>
    <col min="11536" max="11536" width="4.44140625" style="299" customWidth="1"/>
    <col min="11537" max="11537" width="3.6640625" style="299" customWidth="1"/>
    <col min="11538" max="11538" width="0.77734375" style="299" customWidth="1"/>
    <col min="11539" max="11539" width="3.33203125" style="299" customWidth="1"/>
    <col min="11540" max="11540" width="3.6640625" style="299" customWidth="1"/>
    <col min="11541" max="11541" width="3" style="299" customWidth="1"/>
    <col min="11542" max="11542" width="3.6640625" style="299" customWidth="1"/>
    <col min="11543" max="11543" width="3.109375" style="299" customWidth="1"/>
    <col min="11544" max="11544" width="1.88671875" style="299" customWidth="1"/>
    <col min="11545" max="11546" width="2.21875" style="299" customWidth="1"/>
    <col min="11547" max="11547" width="7.21875" style="299" customWidth="1"/>
    <col min="11548" max="11782" width="8.88671875" style="299"/>
    <col min="11783" max="11783" width="2.44140625" style="299" customWidth="1"/>
    <col min="11784" max="11784" width="2.33203125" style="299" customWidth="1"/>
    <col min="11785" max="11785" width="1.109375" style="299" customWidth="1"/>
    <col min="11786" max="11786" width="22.6640625" style="299" customWidth="1"/>
    <col min="11787" max="11787" width="1.21875" style="299" customWidth="1"/>
    <col min="11788" max="11789" width="11.77734375" style="299" customWidth="1"/>
    <col min="11790" max="11790" width="1.77734375" style="299" customWidth="1"/>
    <col min="11791" max="11791" width="6.88671875" style="299" customWidth="1"/>
    <col min="11792" max="11792" width="4.44140625" style="299" customWidth="1"/>
    <col min="11793" max="11793" width="3.6640625" style="299" customWidth="1"/>
    <col min="11794" max="11794" width="0.77734375" style="299" customWidth="1"/>
    <col min="11795" max="11795" width="3.33203125" style="299" customWidth="1"/>
    <col min="11796" max="11796" width="3.6640625" style="299" customWidth="1"/>
    <col min="11797" max="11797" width="3" style="299" customWidth="1"/>
    <col min="11798" max="11798" width="3.6640625" style="299" customWidth="1"/>
    <col min="11799" max="11799" width="3.109375" style="299" customWidth="1"/>
    <col min="11800" max="11800" width="1.88671875" style="299" customWidth="1"/>
    <col min="11801" max="11802" width="2.21875" style="299" customWidth="1"/>
    <col min="11803" max="11803" width="7.21875" style="299" customWidth="1"/>
    <col min="11804" max="12038" width="8.88671875" style="299"/>
    <col min="12039" max="12039" width="2.44140625" style="299" customWidth="1"/>
    <col min="12040" max="12040" width="2.33203125" style="299" customWidth="1"/>
    <col min="12041" max="12041" width="1.109375" style="299" customWidth="1"/>
    <col min="12042" max="12042" width="22.6640625" style="299" customWidth="1"/>
    <col min="12043" max="12043" width="1.21875" style="299" customWidth="1"/>
    <col min="12044" max="12045" width="11.77734375" style="299" customWidth="1"/>
    <col min="12046" max="12046" width="1.77734375" style="299" customWidth="1"/>
    <col min="12047" max="12047" width="6.88671875" style="299" customWidth="1"/>
    <col min="12048" max="12048" width="4.44140625" style="299" customWidth="1"/>
    <col min="12049" max="12049" width="3.6640625" style="299" customWidth="1"/>
    <col min="12050" max="12050" width="0.77734375" style="299" customWidth="1"/>
    <col min="12051" max="12051" width="3.33203125" style="299" customWidth="1"/>
    <col min="12052" max="12052" width="3.6640625" style="299" customWidth="1"/>
    <col min="12053" max="12053" width="3" style="299" customWidth="1"/>
    <col min="12054" max="12054" width="3.6640625" style="299" customWidth="1"/>
    <col min="12055" max="12055" width="3.109375" style="299" customWidth="1"/>
    <col min="12056" max="12056" width="1.88671875" style="299" customWidth="1"/>
    <col min="12057" max="12058" width="2.21875" style="299" customWidth="1"/>
    <col min="12059" max="12059" width="7.21875" style="299" customWidth="1"/>
    <col min="12060" max="12294" width="8.88671875" style="299"/>
    <col min="12295" max="12295" width="2.44140625" style="299" customWidth="1"/>
    <col min="12296" max="12296" width="2.33203125" style="299" customWidth="1"/>
    <col min="12297" max="12297" width="1.109375" style="299" customWidth="1"/>
    <col min="12298" max="12298" width="22.6640625" style="299" customWidth="1"/>
    <col min="12299" max="12299" width="1.21875" style="299" customWidth="1"/>
    <col min="12300" max="12301" width="11.77734375" style="299" customWidth="1"/>
    <col min="12302" max="12302" width="1.77734375" style="299" customWidth="1"/>
    <col min="12303" max="12303" width="6.88671875" style="299" customWidth="1"/>
    <col min="12304" max="12304" width="4.44140625" style="299" customWidth="1"/>
    <col min="12305" max="12305" width="3.6640625" style="299" customWidth="1"/>
    <col min="12306" max="12306" width="0.77734375" style="299" customWidth="1"/>
    <col min="12307" max="12307" width="3.33203125" style="299" customWidth="1"/>
    <col min="12308" max="12308" width="3.6640625" style="299" customWidth="1"/>
    <col min="12309" max="12309" width="3" style="299" customWidth="1"/>
    <col min="12310" max="12310" width="3.6640625" style="299" customWidth="1"/>
    <col min="12311" max="12311" width="3.109375" style="299" customWidth="1"/>
    <col min="12312" max="12312" width="1.88671875" style="299" customWidth="1"/>
    <col min="12313" max="12314" width="2.21875" style="299" customWidth="1"/>
    <col min="12315" max="12315" width="7.21875" style="299" customWidth="1"/>
    <col min="12316" max="12550" width="8.88671875" style="299"/>
    <col min="12551" max="12551" width="2.44140625" style="299" customWidth="1"/>
    <col min="12552" max="12552" width="2.33203125" style="299" customWidth="1"/>
    <col min="12553" max="12553" width="1.109375" style="299" customWidth="1"/>
    <col min="12554" max="12554" width="22.6640625" style="299" customWidth="1"/>
    <col min="12555" max="12555" width="1.21875" style="299" customWidth="1"/>
    <col min="12556" max="12557" width="11.77734375" style="299" customWidth="1"/>
    <col min="12558" max="12558" width="1.77734375" style="299" customWidth="1"/>
    <col min="12559" max="12559" width="6.88671875" style="299" customWidth="1"/>
    <col min="12560" max="12560" width="4.44140625" style="299" customWidth="1"/>
    <col min="12561" max="12561" width="3.6640625" style="299" customWidth="1"/>
    <col min="12562" max="12562" width="0.77734375" style="299" customWidth="1"/>
    <col min="12563" max="12563" width="3.33203125" style="299" customWidth="1"/>
    <col min="12564" max="12564" width="3.6640625" style="299" customWidth="1"/>
    <col min="12565" max="12565" width="3" style="299" customWidth="1"/>
    <col min="12566" max="12566" width="3.6640625" style="299" customWidth="1"/>
    <col min="12567" max="12567" width="3.109375" style="299" customWidth="1"/>
    <col min="12568" max="12568" width="1.88671875" style="299" customWidth="1"/>
    <col min="12569" max="12570" width="2.21875" style="299" customWidth="1"/>
    <col min="12571" max="12571" width="7.21875" style="299" customWidth="1"/>
    <col min="12572" max="12806" width="8.88671875" style="299"/>
    <col min="12807" max="12807" width="2.44140625" style="299" customWidth="1"/>
    <col min="12808" max="12808" width="2.33203125" style="299" customWidth="1"/>
    <col min="12809" max="12809" width="1.109375" style="299" customWidth="1"/>
    <col min="12810" max="12810" width="22.6640625" style="299" customWidth="1"/>
    <col min="12811" max="12811" width="1.21875" style="299" customWidth="1"/>
    <col min="12812" max="12813" width="11.77734375" style="299" customWidth="1"/>
    <col min="12814" max="12814" width="1.77734375" style="299" customWidth="1"/>
    <col min="12815" max="12815" width="6.88671875" style="299" customWidth="1"/>
    <col min="12816" max="12816" width="4.44140625" style="299" customWidth="1"/>
    <col min="12817" max="12817" width="3.6640625" style="299" customWidth="1"/>
    <col min="12818" max="12818" width="0.77734375" style="299" customWidth="1"/>
    <col min="12819" max="12819" width="3.33203125" style="299" customWidth="1"/>
    <col min="12820" max="12820" width="3.6640625" style="299" customWidth="1"/>
    <col min="12821" max="12821" width="3" style="299" customWidth="1"/>
    <col min="12822" max="12822" width="3.6640625" style="299" customWidth="1"/>
    <col min="12823" max="12823" width="3.109375" style="299" customWidth="1"/>
    <col min="12824" max="12824" width="1.88671875" style="299" customWidth="1"/>
    <col min="12825" max="12826" width="2.21875" style="299" customWidth="1"/>
    <col min="12827" max="12827" width="7.21875" style="299" customWidth="1"/>
    <col min="12828" max="13062" width="8.88671875" style="299"/>
    <col min="13063" max="13063" width="2.44140625" style="299" customWidth="1"/>
    <col min="13064" max="13064" width="2.33203125" style="299" customWidth="1"/>
    <col min="13065" max="13065" width="1.109375" style="299" customWidth="1"/>
    <col min="13066" max="13066" width="22.6640625" style="299" customWidth="1"/>
    <col min="13067" max="13067" width="1.21875" style="299" customWidth="1"/>
    <col min="13068" max="13069" width="11.77734375" style="299" customWidth="1"/>
    <col min="13070" max="13070" width="1.77734375" style="299" customWidth="1"/>
    <col min="13071" max="13071" width="6.88671875" style="299" customWidth="1"/>
    <col min="13072" max="13072" width="4.44140625" style="299" customWidth="1"/>
    <col min="13073" max="13073" width="3.6640625" style="299" customWidth="1"/>
    <col min="13074" max="13074" width="0.77734375" style="299" customWidth="1"/>
    <col min="13075" max="13075" width="3.33203125" style="299" customWidth="1"/>
    <col min="13076" max="13076" width="3.6640625" style="299" customWidth="1"/>
    <col min="13077" max="13077" width="3" style="299" customWidth="1"/>
    <col min="13078" max="13078" width="3.6640625" style="299" customWidth="1"/>
    <col min="13079" max="13079" width="3.109375" style="299" customWidth="1"/>
    <col min="13080" max="13080" width="1.88671875" style="299" customWidth="1"/>
    <col min="13081" max="13082" width="2.21875" style="299" customWidth="1"/>
    <col min="13083" max="13083" width="7.21875" style="299" customWidth="1"/>
    <col min="13084" max="13318" width="8.88671875" style="299"/>
    <col min="13319" max="13319" width="2.44140625" style="299" customWidth="1"/>
    <col min="13320" max="13320" width="2.33203125" style="299" customWidth="1"/>
    <col min="13321" max="13321" width="1.109375" style="299" customWidth="1"/>
    <col min="13322" max="13322" width="22.6640625" style="299" customWidth="1"/>
    <col min="13323" max="13323" width="1.21875" style="299" customWidth="1"/>
    <col min="13324" max="13325" width="11.77734375" style="299" customWidth="1"/>
    <col min="13326" max="13326" width="1.77734375" style="299" customWidth="1"/>
    <col min="13327" max="13327" width="6.88671875" style="299" customWidth="1"/>
    <col min="13328" max="13328" width="4.44140625" style="299" customWidth="1"/>
    <col min="13329" max="13329" width="3.6640625" style="299" customWidth="1"/>
    <col min="13330" max="13330" width="0.77734375" style="299" customWidth="1"/>
    <col min="13331" max="13331" width="3.33203125" style="299" customWidth="1"/>
    <col min="13332" max="13332" width="3.6640625" style="299" customWidth="1"/>
    <col min="13333" max="13333" width="3" style="299" customWidth="1"/>
    <col min="13334" max="13334" width="3.6640625" style="299" customWidth="1"/>
    <col min="13335" max="13335" width="3.109375" style="299" customWidth="1"/>
    <col min="13336" max="13336" width="1.88671875" style="299" customWidth="1"/>
    <col min="13337" max="13338" width="2.21875" style="299" customWidth="1"/>
    <col min="13339" max="13339" width="7.21875" style="299" customWidth="1"/>
    <col min="13340" max="13574" width="8.88671875" style="299"/>
    <col min="13575" max="13575" width="2.44140625" style="299" customWidth="1"/>
    <col min="13576" max="13576" width="2.33203125" style="299" customWidth="1"/>
    <col min="13577" max="13577" width="1.109375" style="299" customWidth="1"/>
    <col min="13578" max="13578" width="22.6640625" style="299" customWidth="1"/>
    <col min="13579" max="13579" width="1.21875" style="299" customWidth="1"/>
    <col min="13580" max="13581" width="11.77734375" style="299" customWidth="1"/>
    <col min="13582" max="13582" width="1.77734375" style="299" customWidth="1"/>
    <col min="13583" max="13583" width="6.88671875" style="299" customWidth="1"/>
    <col min="13584" max="13584" width="4.44140625" style="299" customWidth="1"/>
    <col min="13585" max="13585" width="3.6640625" style="299" customWidth="1"/>
    <col min="13586" max="13586" width="0.77734375" style="299" customWidth="1"/>
    <col min="13587" max="13587" width="3.33203125" style="299" customWidth="1"/>
    <col min="13588" max="13588" width="3.6640625" style="299" customWidth="1"/>
    <col min="13589" max="13589" width="3" style="299" customWidth="1"/>
    <col min="13590" max="13590" width="3.6640625" style="299" customWidth="1"/>
    <col min="13591" max="13591" width="3.109375" style="299" customWidth="1"/>
    <col min="13592" max="13592" width="1.88671875" style="299" customWidth="1"/>
    <col min="13593" max="13594" width="2.21875" style="299" customWidth="1"/>
    <col min="13595" max="13595" width="7.21875" style="299" customWidth="1"/>
    <col min="13596" max="13830" width="8.88671875" style="299"/>
    <col min="13831" max="13831" width="2.44140625" style="299" customWidth="1"/>
    <col min="13832" max="13832" width="2.33203125" style="299" customWidth="1"/>
    <col min="13833" max="13833" width="1.109375" style="299" customWidth="1"/>
    <col min="13834" max="13834" width="22.6640625" style="299" customWidth="1"/>
    <col min="13835" max="13835" width="1.21875" style="299" customWidth="1"/>
    <col min="13836" max="13837" width="11.77734375" style="299" customWidth="1"/>
    <col min="13838" max="13838" width="1.77734375" style="299" customWidth="1"/>
    <col min="13839" max="13839" width="6.88671875" style="299" customWidth="1"/>
    <col min="13840" max="13840" width="4.44140625" style="299" customWidth="1"/>
    <col min="13841" max="13841" width="3.6640625" style="299" customWidth="1"/>
    <col min="13842" max="13842" width="0.77734375" style="299" customWidth="1"/>
    <col min="13843" max="13843" width="3.33203125" style="299" customWidth="1"/>
    <col min="13844" max="13844" width="3.6640625" style="299" customWidth="1"/>
    <col min="13845" max="13845" width="3" style="299" customWidth="1"/>
    <col min="13846" max="13846" width="3.6640625" style="299" customWidth="1"/>
    <col min="13847" max="13847" width="3.109375" style="299" customWidth="1"/>
    <col min="13848" max="13848" width="1.88671875" style="299" customWidth="1"/>
    <col min="13849" max="13850" width="2.21875" style="299" customWidth="1"/>
    <col min="13851" max="13851" width="7.21875" style="299" customWidth="1"/>
    <col min="13852" max="14086" width="8.88671875" style="299"/>
    <col min="14087" max="14087" width="2.44140625" style="299" customWidth="1"/>
    <col min="14088" max="14088" width="2.33203125" style="299" customWidth="1"/>
    <col min="14089" max="14089" width="1.109375" style="299" customWidth="1"/>
    <col min="14090" max="14090" width="22.6640625" style="299" customWidth="1"/>
    <col min="14091" max="14091" width="1.21875" style="299" customWidth="1"/>
    <col min="14092" max="14093" width="11.77734375" style="299" customWidth="1"/>
    <col min="14094" max="14094" width="1.77734375" style="299" customWidth="1"/>
    <col min="14095" max="14095" width="6.88671875" style="299" customWidth="1"/>
    <col min="14096" max="14096" width="4.44140625" style="299" customWidth="1"/>
    <col min="14097" max="14097" width="3.6640625" style="299" customWidth="1"/>
    <col min="14098" max="14098" width="0.77734375" style="299" customWidth="1"/>
    <col min="14099" max="14099" width="3.33203125" style="299" customWidth="1"/>
    <col min="14100" max="14100" width="3.6640625" style="299" customWidth="1"/>
    <col min="14101" max="14101" width="3" style="299" customWidth="1"/>
    <col min="14102" max="14102" width="3.6640625" style="299" customWidth="1"/>
    <col min="14103" max="14103" width="3.109375" style="299" customWidth="1"/>
    <col min="14104" max="14104" width="1.88671875" style="299" customWidth="1"/>
    <col min="14105" max="14106" width="2.21875" style="299" customWidth="1"/>
    <col min="14107" max="14107" width="7.21875" style="299" customWidth="1"/>
    <col min="14108" max="14342" width="8.88671875" style="299"/>
    <col min="14343" max="14343" width="2.44140625" style="299" customWidth="1"/>
    <col min="14344" max="14344" width="2.33203125" style="299" customWidth="1"/>
    <col min="14345" max="14345" width="1.109375" style="299" customWidth="1"/>
    <col min="14346" max="14346" width="22.6640625" style="299" customWidth="1"/>
    <col min="14347" max="14347" width="1.21875" style="299" customWidth="1"/>
    <col min="14348" max="14349" width="11.77734375" style="299" customWidth="1"/>
    <col min="14350" max="14350" width="1.77734375" style="299" customWidth="1"/>
    <col min="14351" max="14351" width="6.88671875" style="299" customWidth="1"/>
    <col min="14352" max="14352" width="4.44140625" style="299" customWidth="1"/>
    <col min="14353" max="14353" width="3.6640625" style="299" customWidth="1"/>
    <col min="14354" max="14354" width="0.77734375" style="299" customWidth="1"/>
    <col min="14355" max="14355" width="3.33203125" style="299" customWidth="1"/>
    <col min="14356" max="14356" width="3.6640625" style="299" customWidth="1"/>
    <col min="14357" max="14357" width="3" style="299" customWidth="1"/>
    <col min="14358" max="14358" width="3.6640625" style="299" customWidth="1"/>
    <col min="14359" max="14359" width="3.109375" style="299" customWidth="1"/>
    <col min="14360" max="14360" width="1.88671875" style="299" customWidth="1"/>
    <col min="14361" max="14362" width="2.21875" style="299" customWidth="1"/>
    <col min="14363" max="14363" width="7.21875" style="299" customWidth="1"/>
    <col min="14364" max="14598" width="8.88671875" style="299"/>
    <col min="14599" max="14599" width="2.44140625" style="299" customWidth="1"/>
    <col min="14600" max="14600" width="2.33203125" style="299" customWidth="1"/>
    <col min="14601" max="14601" width="1.109375" style="299" customWidth="1"/>
    <col min="14602" max="14602" width="22.6640625" style="299" customWidth="1"/>
    <col min="14603" max="14603" width="1.21875" style="299" customWidth="1"/>
    <col min="14604" max="14605" width="11.77734375" style="299" customWidth="1"/>
    <col min="14606" max="14606" width="1.77734375" style="299" customWidth="1"/>
    <col min="14607" max="14607" width="6.88671875" style="299" customWidth="1"/>
    <col min="14608" max="14608" width="4.44140625" style="299" customWidth="1"/>
    <col min="14609" max="14609" width="3.6640625" style="299" customWidth="1"/>
    <col min="14610" max="14610" width="0.77734375" style="299" customWidth="1"/>
    <col min="14611" max="14611" width="3.33203125" style="299" customWidth="1"/>
    <col min="14612" max="14612" width="3.6640625" style="299" customWidth="1"/>
    <col min="14613" max="14613" width="3" style="299" customWidth="1"/>
    <col min="14614" max="14614" width="3.6640625" style="299" customWidth="1"/>
    <col min="14615" max="14615" width="3.109375" style="299" customWidth="1"/>
    <col min="14616" max="14616" width="1.88671875" style="299" customWidth="1"/>
    <col min="14617" max="14618" width="2.21875" style="299" customWidth="1"/>
    <col min="14619" max="14619" width="7.21875" style="299" customWidth="1"/>
    <col min="14620" max="14854" width="8.88671875" style="299"/>
    <col min="14855" max="14855" width="2.44140625" style="299" customWidth="1"/>
    <col min="14856" max="14856" width="2.33203125" style="299" customWidth="1"/>
    <col min="14857" max="14857" width="1.109375" style="299" customWidth="1"/>
    <col min="14858" max="14858" width="22.6640625" style="299" customWidth="1"/>
    <col min="14859" max="14859" width="1.21875" style="299" customWidth="1"/>
    <col min="14860" max="14861" width="11.77734375" style="299" customWidth="1"/>
    <col min="14862" max="14862" width="1.77734375" style="299" customWidth="1"/>
    <col min="14863" max="14863" width="6.88671875" style="299" customWidth="1"/>
    <col min="14864" max="14864" width="4.44140625" style="299" customWidth="1"/>
    <col min="14865" max="14865" width="3.6640625" style="299" customWidth="1"/>
    <col min="14866" max="14866" width="0.77734375" style="299" customWidth="1"/>
    <col min="14867" max="14867" width="3.33203125" style="299" customWidth="1"/>
    <col min="14868" max="14868" width="3.6640625" style="299" customWidth="1"/>
    <col min="14869" max="14869" width="3" style="299" customWidth="1"/>
    <col min="14870" max="14870" width="3.6640625" style="299" customWidth="1"/>
    <col min="14871" max="14871" width="3.109375" style="299" customWidth="1"/>
    <col min="14872" max="14872" width="1.88671875" style="299" customWidth="1"/>
    <col min="14873" max="14874" width="2.21875" style="299" customWidth="1"/>
    <col min="14875" max="14875" width="7.21875" style="299" customWidth="1"/>
    <col min="14876" max="15110" width="8.88671875" style="299"/>
    <col min="15111" max="15111" width="2.44140625" style="299" customWidth="1"/>
    <col min="15112" max="15112" width="2.33203125" style="299" customWidth="1"/>
    <col min="15113" max="15113" width="1.109375" style="299" customWidth="1"/>
    <col min="15114" max="15114" width="22.6640625" style="299" customWidth="1"/>
    <col min="15115" max="15115" width="1.21875" style="299" customWidth="1"/>
    <col min="15116" max="15117" width="11.77734375" style="299" customWidth="1"/>
    <col min="15118" max="15118" width="1.77734375" style="299" customWidth="1"/>
    <col min="15119" max="15119" width="6.88671875" style="299" customWidth="1"/>
    <col min="15120" max="15120" width="4.44140625" style="299" customWidth="1"/>
    <col min="15121" max="15121" width="3.6640625" style="299" customWidth="1"/>
    <col min="15122" max="15122" width="0.77734375" style="299" customWidth="1"/>
    <col min="15123" max="15123" width="3.33203125" style="299" customWidth="1"/>
    <col min="15124" max="15124" width="3.6640625" style="299" customWidth="1"/>
    <col min="15125" max="15125" width="3" style="299" customWidth="1"/>
    <col min="15126" max="15126" width="3.6640625" style="299" customWidth="1"/>
    <col min="15127" max="15127" width="3.109375" style="299" customWidth="1"/>
    <col min="15128" max="15128" width="1.88671875" style="299" customWidth="1"/>
    <col min="15129" max="15130" width="2.21875" style="299" customWidth="1"/>
    <col min="15131" max="15131" width="7.21875" style="299" customWidth="1"/>
    <col min="15132" max="15366" width="8.88671875" style="299"/>
    <col min="15367" max="15367" width="2.44140625" style="299" customWidth="1"/>
    <col min="15368" max="15368" width="2.33203125" style="299" customWidth="1"/>
    <col min="15369" max="15369" width="1.109375" style="299" customWidth="1"/>
    <col min="15370" max="15370" width="22.6640625" style="299" customWidth="1"/>
    <col min="15371" max="15371" width="1.21875" style="299" customWidth="1"/>
    <col min="15372" max="15373" width="11.77734375" style="299" customWidth="1"/>
    <col min="15374" max="15374" width="1.77734375" style="299" customWidth="1"/>
    <col min="15375" max="15375" width="6.88671875" style="299" customWidth="1"/>
    <col min="15376" max="15376" width="4.44140625" style="299" customWidth="1"/>
    <col min="15377" max="15377" width="3.6640625" style="299" customWidth="1"/>
    <col min="15378" max="15378" width="0.77734375" style="299" customWidth="1"/>
    <col min="15379" max="15379" width="3.33203125" style="299" customWidth="1"/>
    <col min="15380" max="15380" width="3.6640625" style="299" customWidth="1"/>
    <col min="15381" max="15381" width="3" style="299" customWidth="1"/>
    <col min="15382" max="15382" width="3.6640625" style="299" customWidth="1"/>
    <col min="15383" max="15383" width="3.109375" style="299" customWidth="1"/>
    <col min="15384" max="15384" width="1.88671875" style="299" customWidth="1"/>
    <col min="15385" max="15386" width="2.21875" style="299" customWidth="1"/>
    <col min="15387" max="15387" width="7.21875" style="299" customWidth="1"/>
    <col min="15388" max="15622" width="8.88671875" style="299"/>
    <col min="15623" max="15623" width="2.44140625" style="299" customWidth="1"/>
    <col min="15624" max="15624" width="2.33203125" style="299" customWidth="1"/>
    <col min="15625" max="15625" width="1.109375" style="299" customWidth="1"/>
    <col min="15626" max="15626" width="22.6640625" style="299" customWidth="1"/>
    <col min="15627" max="15627" width="1.21875" style="299" customWidth="1"/>
    <col min="15628" max="15629" width="11.77734375" style="299" customWidth="1"/>
    <col min="15630" max="15630" width="1.77734375" style="299" customWidth="1"/>
    <col min="15631" max="15631" width="6.88671875" style="299" customWidth="1"/>
    <col min="15632" max="15632" width="4.44140625" style="299" customWidth="1"/>
    <col min="15633" max="15633" width="3.6640625" style="299" customWidth="1"/>
    <col min="15634" max="15634" width="0.77734375" style="299" customWidth="1"/>
    <col min="15635" max="15635" width="3.33203125" style="299" customWidth="1"/>
    <col min="15636" max="15636" width="3.6640625" style="299" customWidth="1"/>
    <col min="15637" max="15637" width="3" style="299" customWidth="1"/>
    <col min="15638" max="15638" width="3.6640625" style="299" customWidth="1"/>
    <col min="15639" max="15639" width="3.109375" style="299" customWidth="1"/>
    <col min="15640" max="15640" width="1.88671875" style="299" customWidth="1"/>
    <col min="15641" max="15642" width="2.21875" style="299" customWidth="1"/>
    <col min="15643" max="15643" width="7.21875" style="299" customWidth="1"/>
    <col min="15644" max="15878" width="8.88671875" style="299"/>
    <col min="15879" max="15879" width="2.44140625" style="299" customWidth="1"/>
    <col min="15880" max="15880" width="2.33203125" style="299" customWidth="1"/>
    <col min="15881" max="15881" width="1.109375" style="299" customWidth="1"/>
    <col min="15882" max="15882" width="22.6640625" style="299" customWidth="1"/>
    <col min="15883" max="15883" width="1.21875" style="299" customWidth="1"/>
    <col min="15884" max="15885" width="11.77734375" style="299" customWidth="1"/>
    <col min="15886" max="15886" width="1.77734375" style="299" customWidth="1"/>
    <col min="15887" max="15887" width="6.88671875" style="299" customWidth="1"/>
    <col min="15888" max="15888" width="4.44140625" style="299" customWidth="1"/>
    <col min="15889" max="15889" width="3.6640625" style="299" customWidth="1"/>
    <col min="15890" max="15890" width="0.77734375" style="299" customWidth="1"/>
    <col min="15891" max="15891" width="3.33203125" style="299" customWidth="1"/>
    <col min="15892" max="15892" width="3.6640625" style="299" customWidth="1"/>
    <col min="15893" max="15893" width="3" style="299" customWidth="1"/>
    <col min="15894" max="15894" width="3.6640625" style="299" customWidth="1"/>
    <col min="15895" max="15895" width="3.109375" style="299" customWidth="1"/>
    <col min="15896" max="15896" width="1.88671875" style="299" customWidth="1"/>
    <col min="15897" max="15898" width="2.21875" style="299" customWidth="1"/>
    <col min="15899" max="15899" width="7.21875" style="299" customWidth="1"/>
    <col min="15900" max="16134" width="8.88671875" style="299"/>
    <col min="16135" max="16135" width="2.44140625" style="299" customWidth="1"/>
    <col min="16136" max="16136" width="2.33203125" style="299" customWidth="1"/>
    <col min="16137" max="16137" width="1.109375" style="299" customWidth="1"/>
    <col min="16138" max="16138" width="22.6640625" style="299" customWidth="1"/>
    <col min="16139" max="16139" width="1.21875" style="299" customWidth="1"/>
    <col min="16140" max="16141" width="11.77734375" style="299" customWidth="1"/>
    <col min="16142" max="16142" width="1.77734375" style="299" customWidth="1"/>
    <col min="16143" max="16143" width="6.88671875" style="299" customWidth="1"/>
    <col min="16144" max="16144" width="4.44140625" style="299" customWidth="1"/>
    <col min="16145" max="16145" width="3.6640625" style="299" customWidth="1"/>
    <col min="16146" max="16146" width="0.77734375" style="299" customWidth="1"/>
    <col min="16147" max="16147" width="3.33203125" style="299" customWidth="1"/>
    <col min="16148" max="16148" width="3.6640625" style="299" customWidth="1"/>
    <col min="16149" max="16149" width="3" style="299" customWidth="1"/>
    <col min="16150" max="16150" width="3.6640625" style="299" customWidth="1"/>
    <col min="16151" max="16151" width="3.109375" style="299" customWidth="1"/>
    <col min="16152" max="16152" width="1.88671875" style="299" customWidth="1"/>
    <col min="16153" max="16154" width="2.21875" style="299" customWidth="1"/>
    <col min="16155" max="16155" width="7.21875" style="299" customWidth="1"/>
    <col min="16156" max="16384" width="8.88671875" style="299"/>
  </cols>
  <sheetData>
    <row r="1" spans="2:29" ht="18" customHeight="1">
      <c r="B1" s="347" t="s">
        <v>2965</v>
      </c>
    </row>
    <row r="2" spans="2:29" ht="9.75" customHeight="1">
      <c r="S2" s="348"/>
      <c r="T2" s="348"/>
      <c r="X2" s="348"/>
    </row>
    <row r="3" spans="2:29">
      <c r="Q3" s="349"/>
      <c r="R3" s="905"/>
      <c r="S3" s="947"/>
      <c r="T3" s="223" t="s">
        <v>2508</v>
      </c>
      <c r="U3" s="574"/>
      <c r="V3" s="223" t="s">
        <v>2509</v>
      </c>
      <c r="W3" s="574"/>
      <c r="X3" s="223" t="s">
        <v>2510</v>
      </c>
      <c r="AB3" s="545"/>
      <c r="AC3" s="299" t="s">
        <v>2765</v>
      </c>
    </row>
    <row r="4" spans="2:29">
      <c r="Q4" s="349"/>
      <c r="R4" s="349"/>
      <c r="S4" s="350"/>
      <c r="T4" s="350"/>
      <c r="U4" s="350"/>
      <c r="V4" s="350"/>
      <c r="W4" s="350"/>
      <c r="X4" s="350"/>
    </row>
    <row r="5" spans="2:29" ht="16.2" customHeight="1">
      <c r="N5" s="299" t="s">
        <v>2580</v>
      </c>
      <c r="T5" s="353"/>
      <c r="U5" s="353"/>
      <c r="V5" s="353"/>
      <c r="W5" s="353"/>
      <c r="X5" s="353"/>
    </row>
    <row r="6" spans="2:29" ht="16.8" customHeight="1">
      <c r="C6" s="299" t="s">
        <v>2511</v>
      </c>
      <c r="N6" s="1817" t="s">
        <v>2529</v>
      </c>
      <c r="O6" s="1818"/>
      <c r="P6" s="1587">
        <f>第1号!$L$9</f>
        <v>0</v>
      </c>
      <c r="Q6" s="1590"/>
      <c r="R6" s="1590"/>
      <c r="S6" s="1590"/>
      <c r="T6" s="1590"/>
      <c r="U6" s="1590"/>
      <c r="V6" s="1590"/>
      <c r="W6" s="1590"/>
      <c r="X6" s="1590"/>
    </row>
    <row r="7" spans="2:29" ht="2.4" customHeight="1">
      <c r="E7" s="302"/>
      <c r="F7" s="302"/>
      <c r="G7" s="302"/>
      <c r="H7" s="302"/>
      <c r="I7" s="302"/>
      <c r="J7" s="302"/>
      <c r="O7" s="302"/>
      <c r="P7" s="226"/>
      <c r="Q7" s="226"/>
      <c r="R7" s="226"/>
      <c r="S7" s="226"/>
      <c r="T7" s="226"/>
      <c r="U7" s="226"/>
      <c r="V7" s="226"/>
      <c r="W7" s="226"/>
      <c r="X7" s="226"/>
    </row>
    <row r="8" spans="2:29" ht="16.8" customHeight="1">
      <c r="C8" s="299" t="s">
        <v>2542</v>
      </c>
      <c r="D8" s="302"/>
      <c r="E8" s="302"/>
      <c r="F8" s="302"/>
      <c r="G8" s="302"/>
      <c r="H8" s="302"/>
      <c r="I8" s="302"/>
      <c r="J8" s="302"/>
      <c r="N8" s="1817" t="s">
        <v>2514</v>
      </c>
      <c r="O8" s="1818"/>
      <c r="P8" s="1587">
        <f>第1号!$J$10</f>
        <v>0</v>
      </c>
      <c r="Q8" s="1590"/>
      <c r="R8" s="1590"/>
      <c r="S8" s="1590"/>
      <c r="T8" s="1590"/>
      <c r="U8" s="1590"/>
      <c r="V8" s="1590"/>
      <c r="W8" s="1590"/>
      <c r="X8" s="1590"/>
    </row>
    <row r="9" spans="2:29" ht="2.4" customHeight="1">
      <c r="D9" s="302"/>
      <c r="E9" s="302"/>
      <c r="F9" s="302"/>
      <c r="G9" s="302"/>
      <c r="H9" s="302"/>
      <c r="I9" s="302"/>
      <c r="J9" s="302"/>
      <c r="O9" s="302"/>
      <c r="P9" s="226"/>
      <c r="Q9" s="226"/>
      <c r="R9" s="226"/>
      <c r="S9" s="226"/>
      <c r="T9" s="226"/>
      <c r="U9" s="226"/>
      <c r="V9" s="226"/>
      <c r="W9" s="226"/>
      <c r="X9" s="226"/>
    </row>
    <row r="10" spans="2:29" ht="25.95" customHeight="1">
      <c r="N10" s="1814" t="s">
        <v>2966</v>
      </c>
      <c r="O10" s="1814"/>
      <c r="P10" s="1587">
        <f>第1号!$J$11</f>
        <v>0</v>
      </c>
      <c r="Q10" s="1590"/>
      <c r="R10" s="1590"/>
      <c r="S10" s="1590"/>
      <c r="T10" s="1587">
        <f>第1号!$M$11</f>
        <v>0</v>
      </c>
      <c r="U10" s="1590"/>
      <c r="V10" s="1590"/>
      <c r="W10" s="1590"/>
      <c r="X10" s="1590"/>
      <c r="AB10" s="355"/>
    </row>
    <row r="11" spans="2:29" ht="7.2" customHeight="1">
      <c r="O11" s="302"/>
      <c r="P11" s="354"/>
      <c r="Q11" s="354"/>
      <c r="R11" s="354"/>
      <c r="S11" s="354"/>
      <c r="T11" s="354"/>
      <c r="U11" s="354"/>
      <c r="V11" s="354"/>
      <c r="W11" s="354"/>
      <c r="X11" s="354"/>
    </row>
    <row r="12" spans="2:29" ht="16.8" customHeight="1">
      <c r="N12" s="299" t="s">
        <v>2551</v>
      </c>
      <c r="O12" s="356"/>
      <c r="P12" s="302"/>
      <c r="Q12" s="302"/>
      <c r="R12" s="354"/>
      <c r="S12" s="354"/>
      <c r="T12" s="354"/>
      <c r="U12" s="354"/>
      <c r="V12" s="354"/>
      <c r="W12" s="354"/>
      <c r="X12" s="354"/>
    </row>
    <row r="13" spans="2:29" ht="2.4" customHeight="1">
      <c r="O13" s="302"/>
      <c r="P13" s="226"/>
      <c r="Q13" s="226"/>
      <c r="R13" s="226"/>
      <c r="S13" s="226"/>
      <c r="T13" s="226"/>
      <c r="U13" s="226"/>
      <c r="V13" s="226"/>
      <c r="W13" s="226"/>
      <c r="X13" s="226"/>
    </row>
    <row r="14" spans="2:29" ht="16.8" customHeight="1">
      <c r="N14" s="1817" t="s">
        <v>2514</v>
      </c>
      <c r="O14" s="1817"/>
      <c r="P14" s="1587">
        <f>第1号!$J$16</f>
        <v>0</v>
      </c>
      <c r="Q14" s="1590"/>
      <c r="R14" s="1590"/>
      <c r="S14" s="1590"/>
      <c r="T14" s="1590"/>
      <c r="U14" s="1590"/>
      <c r="V14" s="1590"/>
      <c r="W14" s="1590"/>
      <c r="X14" s="1590"/>
      <c r="AB14" s="355"/>
    </row>
    <row r="15" spans="2:29" ht="2.4" customHeight="1">
      <c r="O15" s="302"/>
      <c r="P15" s="226"/>
      <c r="Q15" s="226"/>
      <c r="R15" s="226"/>
      <c r="S15" s="226"/>
      <c r="T15" s="226"/>
      <c r="U15" s="226"/>
      <c r="V15" s="226"/>
      <c r="W15" s="226"/>
      <c r="X15" s="226"/>
    </row>
    <row r="16" spans="2:29" ht="25.95" customHeight="1">
      <c r="N16" s="1814" t="s">
        <v>2966</v>
      </c>
      <c r="O16" s="1814"/>
      <c r="P16" s="1587">
        <f>第1号!$J$17</f>
        <v>0</v>
      </c>
      <c r="Q16" s="1590"/>
      <c r="R16" s="1590"/>
      <c r="S16" s="1590"/>
      <c r="T16" s="1587">
        <f>第1号!$M$17</f>
        <v>0</v>
      </c>
      <c r="U16" s="1590"/>
      <c r="V16" s="1590"/>
      <c r="W16" s="1590"/>
      <c r="X16" s="1590"/>
      <c r="AB16" s="355"/>
    </row>
    <row r="17" spans="3:78" ht="8.4" customHeight="1">
      <c r="O17" s="302"/>
      <c r="P17" s="354"/>
      <c r="Q17" s="354"/>
      <c r="R17" s="354"/>
      <c r="S17" s="354"/>
      <c r="T17" s="354"/>
      <c r="U17" s="354"/>
      <c r="V17" s="354"/>
      <c r="W17" s="354"/>
      <c r="X17" s="354"/>
    </row>
    <row r="18" spans="3:78" s="220" customFormat="1" ht="23.4" customHeight="1">
      <c r="D18" s="222"/>
      <c r="N18" s="220" t="s">
        <v>2533</v>
      </c>
      <c r="O18" s="252"/>
      <c r="P18" s="219"/>
      <c r="Q18" s="219"/>
      <c r="R18" s="225"/>
      <c r="S18" s="225"/>
      <c r="T18" s="225"/>
      <c r="U18" s="225"/>
      <c r="V18" s="225"/>
      <c r="W18" s="225"/>
      <c r="X18" s="225"/>
      <c r="Y18" s="221"/>
      <c r="Z18" s="221"/>
      <c r="AA18" s="221"/>
      <c r="AB18" s="240"/>
      <c r="AC18" s="240"/>
      <c r="AD18" s="240"/>
      <c r="AE18" s="240"/>
      <c r="AF18" s="240"/>
      <c r="AG18" s="240"/>
      <c r="BD18" s="222"/>
      <c r="BN18" s="220" t="s">
        <v>2533</v>
      </c>
      <c r="BO18" s="252"/>
      <c r="BP18" s="219"/>
      <c r="BQ18" s="219"/>
      <c r="BR18" s="225"/>
      <c r="BS18" s="225"/>
      <c r="BT18" s="225"/>
      <c r="BU18" s="225"/>
      <c r="BV18" s="225"/>
      <c r="BW18" s="225"/>
      <c r="BX18" s="225"/>
      <c r="BY18" s="221"/>
      <c r="BZ18" s="221"/>
    </row>
    <row r="19" spans="3:78" s="220" customFormat="1" ht="2.4" customHeight="1">
      <c r="O19" s="219"/>
      <c r="P19" s="226"/>
      <c r="Q19" s="226"/>
      <c r="R19" s="226"/>
      <c r="S19" s="226"/>
      <c r="T19" s="226"/>
      <c r="U19" s="226"/>
      <c r="V19" s="226"/>
      <c r="W19" s="226"/>
      <c r="X19" s="226"/>
      <c r="Y19" s="221"/>
      <c r="Z19" s="221"/>
      <c r="AA19" s="221"/>
      <c r="AB19" s="240"/>
      <c r="AC19" s="240"/>
      <c r="AD19" s="240"/>
      <c r="AE19" s="240"/>
      <c r="AF19" s="240"/>
      <c r="AG19" s="240"/>
      <c r="BO19" s="219"/>
      <c r="BP19" s="226"/>
      <c r="BQ19" s="226"/>
      <c r="BR19" s="226"/>
      <c r="BS19" s="226"/>
      <c r="BT19" s="226"/>
      <c r="BU19" s="226"/>
      <c r="BV19" s="226"/>
      <c r="BW19" s="226"/>
      <c r="BX19" s="226"/>
      <c r="BY19" s="221"/>
      <c r="BZ19" s="221"/>
    </row>
    <row r="20" spans="3:78" s="220" customFormat="1" ht="22.8" customHeight="1">
      <c r="N20" s="1586" t="s">
        <v>2514</v>
      </c>
      <c r="O20" s="1586"/>
      <c r="P20" s="1587">
        <f>第1号!$J$22</f>
        <v>0</v>
      </c>
      <c r="Q20" s="1590"/>
      <c r="R20" s="1590"/>
      <c r="S20" s="1590"/>
      <c r="T20" s="1590"/>
      <c r="U20" s="1590"/>
      <c r="V20" s="1590"/>
      <c r="W20" s="1590"/>
      <c r="X20" s="1590"/>
      <c r="Y20" s="221"/>
      <c r="Z20" s="221"/>
      <c r="AA20" s="221"/>
      <c r="AB20" s="240"/>
      <c r="AC20" s="240"/>
      <c r="AD20" s="240"/>
      <c r="AE20" s="240"/>
      <c r="AF20" s="240"/>
      <c r="AG20" s="240"/>
      <c r="AH20" s="227"/>
      <c r="BN20" s="1586" t="s">
        <v>2514</v>
      </c>
      <c r="BO20" s="1586"/>
      <c r="BP20" s="1587" t="e">
        <f>#REF!</f>
        <v>#REF!</v>
      </c>
      <c r="BQ20" s="1590"/>
      <c r="BR20" s="1590"/>
      <c r="BS20" s="1590"/>
      <c r="BT20" s="1590"/>
      <c r="BU20" s="1590"/>
      <c r="BV20" s="1590"/>
      <c r="BW20" s="1590"/>
      <c r="BX20" s="1590"/>
      <c r="BY20" s="221"/>
      <c r="BZ20" s="221"/>
    </row>
    <row r="21" spans="3:78" s="220" customFormat="1" ht="2.4" customHeight="1">
      <c r="O21" s="219"/>
      <c r="P21" s="226"/>
      <c r="Q21" s="226"/>
      <c r="R21" s="226"/>
      <c r="S21" s="226"/>
      <c r="T21" s="226"/>
      <c r="U21" s="226"/>
      <c r="V21" s="226"/>
      <c r="W21" s="226"/>
      <c r="X21" s="226"/>
      <c r="Y21" s="221"/>
      <c r="Z21" s="221"/>
      <c r="AA21" s="221"/>
      <c r="AB21" s="227"/>
      <c r="AC21" s="240"/>
      <c r="AD21" s="240"/>
      <c r="AE21" s="240"/>
      <c r="AF21" s="240"/>
      <c r="AG21" s="240"/>
      <c r="BO21" s="219"/>
      <c r="BP21" s="226"/>
      <c r="BQ21" s="226"/>
      <c r="BR21" s="226"/>
      <c r="BS21" s="226"/>
      <c r="BT21" s="226"/>
      <c r="BU21" s="226"/>
      <c r="BV21" s="226"/>
      <c r="BW21" s="226"/>
      <c r="BX21" s="226"/>
      <c r="BY21" s="221"/>
      <c r="BZ21" s="221"/>
    </row>
    <row r="22" spans="3:78" s="220" customFormat="1" ht="25.95" customHeight="1">
      <c r="N22" s="1814" t="s">
        <v>2966</v>
      </c>
      <c r="O22" s="1814"/>
      <c r="P22" s="1587">
        <f>第1号!$J$23</f>
        <v>0</v>
      </c>
      <c r="Q22" s="1590"/>
      <c r="R22" s="1590"/>
      <c r="S22" s="1590"/>
      <c r="T22" s="1587">
        <f>第1号!$M$23</f>
        <v>0</v>
      </c>
      <c r="U22" s="1590"/>
      <c r="V22" s="1590"/>
      <c r="W22" s="1590"/>
      <c r="X22" s="1590"/>
      <c r="Y22" s="221"/>
      <c r="Z22" s="221"/>
      <c r="AA22" s="221"/>
      <c r="AB22" s="240"/>
      <c r="AC22" s="240"/>
      <c r="AD22" s="240"/>
      <c r="AE22" s="240"/>
      <c r="AF22" s="240"/>
      <c r="AG22" s="240"/>
      <c r="BN22" s="1588" t="s">
        <v>2443</v>
      </c>
      <c r="BO22" s="1588"/>
      <c r="BP22" s="1587" t="e">
        <f>#REF!</f>
        <v>#REF!</v>
      </c>
      <c r="BQ22" s="1590"/>
      <c r="BR22" s="1590"/>
      <c r="BS22" s="1590"/>
      <c r="BT22" s="1587" t="e">
        <f>#REF!</f>
        <v>#REF!</v>
      </c>
      <c r="BU22" s="1590"/>
      <c r="BV22" s="1590"/>
      <c r="BW22" s="1590"/>
      <c r="BX22" s="1590"/>
      <c r="BY22" s="221"/>
      <c r="BZ22" s="221"/>
    </row>
    <row r="23" spans="3:78" s="220" customFormat="1" ht="8.4" customHeight="1">
      <c r="O23" s="219"/>
      <c r="P23" s="225"/>
      <c r="Q23" s="225"/>
      <c r="R23" s="225"/>
      <c r="S23" s="225"/>
      <c r="T23" s="225"/>
      <c r="U23" s="225"/>
      <c r="V23" s="225"/>
      <c r="W23" s="225"/>
      <c r="X23" s="225"/>
      <c r="Y23" s="221"/>
      <c r="Z23" s="221"/>
      <c r="AA23" s="221"/>
      <c r="AB23" s="240"/>
      <c r="AC23" s="240"/>
      <c r="AD23" s="240"/>
      <c r="AE23" s="240"/>
      <c r="AF23" s="240"/>
      <c r="AG23" s="240"/>
      <c r="BO23" s="219"/>
      <c r="BP23" s="225"/>
      <c r="BQ23" s="225"/>
      <c r="BR23" s="225"/>
      <c r="BS23" s="225"/>
      <c r="BT23" s="225"/>
      <c r="BU23" s="225"/>
      <c r="BV23" s="225"/>
      <c r="BW23" s="225"/>
      <c r="BX23" s="225"/>
      <c r="BY23" s="221"/>
      <c r="BZ23" s="221"/>
    </row>
    <row r="24" spans="3:78" ht="16.8" customHeight="1">
      <c r="N24" s="299" t="s">
        <v>2392</v>
      </c>
      <c r="O24" s="356"/>
      <c r="P24" s="302"/>
      <c r="Q24" s="302"/>
      <c r="R24" s="354"/>
      <c r="S24" s="354"/>
      <c r="T24" s="354"/>
      <c r="U24" s="354"/>
      <c r="V24" s="354"/>
      <c r="W24" s="354"/>
      <c r="X24" s="354"/>
    </row>
    <row r="25" spans="3:78" ht="2.4" customHeight="1">
      <c r="O25" s="302"/>
      <c r="P25" s="226"/>
      <c r="Q25" s="226"/>
      <c r="R25" s="226"/>
      <c r="S25" s="226"/>
      <c r="T25" s="226"/>
      <c r="U25" s="226"/>
      <c r="V25" s="226"/>
      <c r="W25" s="226"/>
      <c r="X25" s="226"/>
    </row>
    <row r="26" spans="3:78" ht="16.8" customHeight="1">
      <c r="N26" s="1817" t="s">
        <v>2514</v>
      </c>
      <c r="O26" s="1817"/>
      <c r="P26" s="1587">
        <f>第1号!$J$28</f>
        <v>0</v>
      </c>
      <c r="Q26" s="1590"/>
      <c r="R26" s="1590"/>
      <c r="S26" s="1590"/>
      <c r="T26" s="1590"/>
      <c r="U26" s="1590"/>
      <c r="V26" s="1590"/>
      <c r="W26" s="1590"/>
      <c r="X26" s="1590"/>
      <c r="AB26" s="355"/>
      <c r="AF26" s="287"/>
    </row>
    <row r="27" spans="3:78" ht="2.4" customHeight="1">
      <c r="O27" s="302"/>
      <c r="P27" s="226"/>
      <c r="Q27" s="226"/>
      <c r="R27" s="226"/>
      <c r="S27" s="226"/>
      <c r="T27" s="226"/>
      <c r="U27" s="226"/>
      <c r="V27" s="226"/>
      <c r="W27" s="226"/>
      <c r="X27" s="226"/>
      <c r="AF27" s="287"/>
    </row>
    <row r="28" spans="3:78" ht="25.95" customHeight="1">
      <c r="N28" s="1814" t="s">
        <v>2966</v>
      </c>
      <c r="O28" s="1814"/>
      <c r="P28" s="1587">
        <f>第1号!$J$29</f>
        <v>0</v>
      </c>
      <c r="Q28" s="1590"/>
      <c r="R28" s="1590"/>
      <c r="S28" s="1590"/>
      <c r="T28" s="1587">
        <f>第1号!$M$29</f>
        <v>0</v>
      </c>
      <c r="U28" s="1590"/>
      <c r="V28" s="1590"/>
      <c r="W28" s="1590"/>
      <c r="X28" s="1590"/>
      <c r="AB28" s="355"/>
      <c r="AF28" s="287"/>
    </row>
    <row r="29" spans="3:78" ht="6" customHeight="1">
      <c r="AF29" s="287"/>
    </row>
    <row r="30" spans="3:78" ht="25.8">
      <c r="C30" s="1815" t="s">
        <v>2618</v>
      </c>
      <c r="D30" s="1815"/>
      <c r="E30" s="1815"/>
      <c r="F30" s="1815"/>
      <c r="G30" s="1815"/>
      <c r="H30" s="1815"/>
      <c r="I30" s="1815"/>
      <c r="J30" s="1815"/>
      <c r="K30" s="1815"/>
      <c r="L30" s="1815"/>
      <c r="M30" s="1815"/>
      <c r="N30" s="1815"/>
      <c r="O30" s="1815"/>
      <c r="P30" s="1815"/>
      <c r="Q30" s="1815"/>
      <c r="R30" s="1815"/>
      <c r="S30" s="1815"/>
      <c r="T30" s="1815"/>
      <c r="U30" s="1815"/>
      <c r="V30" s="1815"/>
      <c r="W30" s="1815"/>
      <c r="X30" s="1815"/>
      <c r="AF30" s="287"/>
    </row>
    <row r="31" spans="3:78" ht="7.8" customHeight="1">
      <c r="C31" s="357"/>
      <c r="D31" s="357"/>
      <c r="E31" s="357"/>
      <c r="F31" s="357"/>
      <c r="G31" s="357"/>
      <c r="H31" s="357"/>
      <c r="I31" s="357"/>
      <c r="J31" s="357"/>
      <c r="K31" s="357"/>
      <c r="L31" s="357"/>
      <c r="M31" s="357"/>
      <c r="N31" s="357"/>
      <c r="O31" s="357"/>
      <c r="P31" s="357"/>
      <c r="Q31" s="357"/>
      <c r="R31" s="357"/>
      <c r="S31" s="357"/>
      <c r="T31" s="357"/>
      <c r="U31" s="357"/>
      <c r="V31" s="357"/>
      <c r="W31" s="357"/>
      <c r="X31" s="357"/>
      <c r="AF31" s="287"/>
    </row>
    <row r="32" spans="3:78" ht="28.8" customHeight="1">
      <c r="D32" s="358" t="s">
        <v>2588</v>
      </c>
      <c r="E32" s="359"/>
      <c r="F32" s="359"/>
      <c r="G32" s="359"/>
      <c r="H32" s="359"/>
      <c r="I32" s="359"/>
      <c r="J32" s="359"/>
      <c r="K32" s="359"/>
      <c r="L32" s="360"/>
      <c r="M32" s="360"/>
      <c r="N32" s="360"/>
      <c r="O32" s="360"/>
      <c r="P32" s="359"/>
      <c r="Q32" s="359"/>
      <c r="R32" s="359"/>
      <c r="S32" s="359"/>
      <c r="T32" s="359"/>
      <c r="U32" s="359"/>
      <c r="V32" s="359"/>
      <c r="W32" s="359"/>
      <c r="X32" s="359"/>
      <c r="AF32" s="287"/>
    </row>
    <row r="33" spans="1:16155" ht="6.6" customHeight="1">
      <c r="D33" s="359"/>
      <c r="E33" s="359"/>
      <c r="F33" s="359"/>
      <c r="G33" s="359"/>
      <c r="H33" s="359"/>
      <c r="I33" s="359"/>
      <c r="J33" s="359"/>
      <c r="K33" s="359"/>
      <c r="L33" s="359"/>
      <c r="M33" s="359"/>
      <c r="N33" s="359"/>
      <c r="O33" s="359"/>
      <c r="P33" s="359"/>
      <c r="Q33" s="359"/>
      <c r="R33" s="359"/>
      <c r="S33" s="359"/>
      <c r="T33" s="359"/>
      <c r="U33" s="359"/>
      <c r="V33" s="359"/>
      <c r="W33" s="359"/>
      <c r="X33" s="359"/>
      <c r="AF33" s="287"/>
    </row>
    <row r="34" spans="1:16155" ht="18" customHeight="1">
      <c r="D34" s="1582">
        <f>基本情報!$D$82</f>
        <v>0</v>
      </c>
      <c r="E34" s="1590"/>
      <c r="F34" s="288" t="s">
        <v>2508</v>
      </c>
      <c r="G34" s="494">
        <f>基本情報!$E$82</f>
        <v>0</v>
      </c>
      <c r="H34" s="288" t="s">
        <v>2509</v>
      </c>
      <c r="I34" s="494">
        <f>基本情報!$F$82</f>
        <v>0</v>
      </c>
      <c r="J34" s="288" t="s">
        <v>2515</v>
      </c>
      <c r="K34" s="1811">
        <f>基本情報!$C$85</f>
        <v>0</v>
      </c>
      <c r="L34" s="1811"/>
      <c r="M34" s="1816" t="s">
        <v>2516</v>
      </c>
      <c r="N34" s="1816"/>
      <c r="O34" s="1816"/>
      <c r="P34" s="1583">
        <f>基本情報!$E$85</f>
        <v>0</v>
      </c>
      <c r="Q34" s="1583"/>
      <c r="R34" s="1817" t="s">
        <v>2589</v>
      </c>
      <c r="S34" s="1817"/>
      <c r="T34" s="1817"/>
      <c r="U34" s="1817"/>
      <c r="V34" s="1817"/>
      <c r="W34" s="1817"/>
      <c r="X34" s="1817"/>
      <c r="Y34" s="299"/>
      <c r="Z34" s="299"/>
      <c r="AB34" s="355"/>
      <c r="AF34" s="287"/>
    </row>
    <row r="35" spans="1:16155" ht="39" customHeight="1">
      <c r="C35" s="1805" t="s">
        <v>3019</v>
      </c>
      <c r="D35" s="1805"/>
      <c r="E35" s="1805"/>
      <c r="F35" s="1805"/>
      <c r="G35" s="1805"/>
      <c r="H35" s="1805"/>
      <c r="I35" s="1805"/>
      <c r="J35" s="1805"/>
      <c r="K35" s="1805"/>
      <c r="L35" s="1805"/>
      <c r="M35" s="1805"/>
      <c r="N35" s="1805"/>
      <c r="O35" s="1805"/>
      <c r="P35" s="1805"/>
      <c r="Q35" s="1805"/>
      <c r="R35" s="1805"/>
      <c r="S35" s="1805"/>
      <c r="T35" s="1805"/>
      <c r="U35" s="1805"/>
      <c r="V35" s="1805"/>
      <c r="W35" s="1805"/>
      <c r="X35" s="1805"/>
      <c r="AF35" s="287"/>
    </row>
    <row r="36" spans="1:16155" ht="16.5" customHeight="1">
      <c r="D36" s="1806" t="s">
        <v>2518</v>
      </c>
      <c r="E36" s="1806"/>
      <c r="F36" s="1806"/>
      <c r="G36" s="1806"/>
      <c r="H36" s="1806"/>
      <c r="I36" s="1806"/>
      <c r="J36" s="1806"/>
      <c r="K36" s="1806"/>
      <c r="L36" s="1806"/>
      <c r="M36" s="1806"/>
      <c r="N36" s="1806"/>
      <c r="O36" s="1806"/>
      <c r="P36" s="1806"/>
      <c r="Q36" s="1806"/>
      <c r="R36" s="1806"/>
      <c r="S36" s="1806"/>
      <c r="T36" s="1806"/>
      <c r="U36" s="1806"/>
      <c r="V36" s="1806"/>
      <c r="W36" s="1806"/>
      <c r="X36" s="1806"/>
      <c r="AF36" s="287"/>
    </row>
    <row r="37" spans="1:16155" ht="30" customHeight="1">
      <c r="C37" s="362"/>
      <c r="D37" s="1807" t="s">
        <v>2519</v>
      </c>
      <c r="E37" s="1807"/>
      <c r="F37" s="1807"/>
      <c r="G37" s="1807"/>
      <c r="H37" s="1807"/>
      <c r="I37" s="1807"/>
      <c r="J37" s="1808"/>
      <c r="K37" s="1731" t="str">
        <f>第1号!$G$36</f>
        <v/>
      </c>
      <c r="L37" s="1592"/>
      <c r="M37" s="1592"/>
      <c r="N37" s="1592"/>
      <c r="O37" s="1592"/>
      <c r="P37" s="1592"/>
      <c r="Q37" s="1812">
        <f>第1号!$L$36</f>
        <v>0</v>
      </c>
      <c r="R37" s="1592"/>
      <c r="S37" s="1592"/>
      <c r="T37" s="1592"/>
      <c r="U37" s="1812" t="str">
        <f>第1号!$P$36</f>
        <v>　</v>
      </c>
      <c r="V37" s="1592"/>
      <c r="W37" s="1592"/>
      <c r="X37" s="1813"/>
    </row>
    <row r="38" spans="1:16155" ht="2.25" customHeight="1">
      <c r="C38" s="300"/>
      <c r="D38" s="302"/>
      <c r="E38" s="302"/>
      <c r="F38" s="302"/>
      <c r="G38" s="302"/>
      <c r="H38" s="302"/>
      <c r="I38" s="302"/>
      <c r="J38" s="363"/>
      <c r="K38" s="300"/>
      <c r="L38" s="364"/>
      <c r="M38" s="364"/>
      <c r="N38" s="364"/>
      <c r="O38" s="364"/>
      <c r="P38" s="354"/>
      <c r="Q38" s="365"/>
      <c r="R38" s="361"/>
      <c r="S38" s="366"/>
      <c r="T38" s="361"/>
      <c r="U38" s="354"/>
      <c r="V38" s="361"/>
      <c r="W38" s="366"/>
      <c r="X38" s="363"/>
    </row>
    <row r="39" spans="1:16155" ht="30" customHeight="1">
      <c r="C39" s="300"/>
      <c r="D39" s="1809" t="s">
        <v>2520</v>
      </c>
      <c r="E39" s="1809"/>
      <c r="F39" s="1809"/>
      <c r="G39" s="1809"/>
      <c r="H39" s="1809"/>
      <c r="I39" s="1809"/>
      <c r="J39" s="1810"/>
      <c r="K39" s="302"/>
      <c r="L39" s="367" t="s">
        <v>2521</v>
      </c>
      <c r="M39" s="1811">
        <f>基本情報!$B$82</f>
        <v>0</v>
      </c>
      <c r="N39" s="1811"/>
      <c r="O39" s="1811"/>
      <c r="P39" s="1811"/>
      <c r="Q39" s="303" t="s">
        <v>2522</v>
      </c>
      <c r="R39" s="303"/>
      <c r="S39" s="303"/>
      <c r="T39" s="303"/>
      <c r="U39" s="303"/>
      <c r="V39" s="303"/>
      <c r="W39" s="303"/>
      <c r="X39" s="368"/>
    </row>
    <row r="40" spans="1:16155" ht="36" customHeight="1">
      <c r="C40" s="369"/>
      <c r="D40" s="1787" t="s">
        <v>2595</v>
      </c>
      <c r="E40" s="1788"/>
      <c r="F40" s="1788"/>
      <c r="G40" s="1788"/>
      <c r="H40" s="1788"/>
      <c r="I40" s="1788"/>
      <c r="J40" s="1789"/>
      <c r="K40" s="369"/>
      <c r="L40" s="1735">
        <f>基本情報!$E$3</f>
        <v>0</v>
      </c>
      <c r="M40" s="1735"/>
      <c r="N40" s="1735"/>
      <c r="O40" s="1735"/>
      <c r="P40" s="1735"/>
      <c r="Q40" s="1735"/>
      <c r="R40" s="1735"/>
      <c r="S40" s="1735"/>
      <c r="T40" s="1735"/>
      <c r="U40" s="1735"/>
      <c r="V40" s="1735"/>
      <c r="W40" s="1735"/>
      <c r="X40" s="1736"/>
      <c r="AB40" s="370"/>
    </row>
    <row r="41" spans="1:16155" s="306" customFormat="1" ht="19.5" customHeight="1">
      <c r="A41" s="299"/>
      <c r="B41" s="299"/>
      <c r="C41" s="362"/>
      <c r="D41" s="1790" t="s">
        <v>2619</v>
      </c>
      <c r="E41" s="1790"/>
      <c r="F41" s="1790"/>
      <c r="G41" s="1790"/>
      <c r="H41" s="1790"/>
      <c r="I41" s="1790"/>
      <c r="J41" s="1791"/>
      <c r="K41" s="371"/>
      <c r="L41" s="372" t="s">
        <v>2598</v>
      </c>
      <c r="M41" s="373"/>
      <c r="N41" s="373"/>
      <c r="O41" s="373"/>
      <c r="P41" s="374"/>
      <c r="Q41" s="374"/>
      <c r="R41" s="1747"/>
      <c r="S41" s="1747"/>
      <c r="T41" s="1747"/>
      <c r="U41" s="1747"/>
      <c r="V41" s="1747"/>
      <c r="W41" s="375" t="s">
        <v>2599</v>
      </c>
      <c r="X41" s="376"/>
      <c r="AB41" s="370"/>
      <c r="AC41" s="299"/>
      <c r="AE41" s="299"/>
      <c r="AF41" s="287"/>
      <c r="AG41" s="299"/>
      <c r="AH41" s="299"/>
      <c r="AI41" s="299"/>
      <c r="AJ41" s="299"/>
      <c r="AK41" s="299"/>
      <c r="AL41" s="299"/>
      <c r="AM41" s="299"/>
      <c r="AN41" s="299"/>
      <c r="AO41" s="299"/>
      <c r="AP41" s="299"/>
      <c r="AQ41" s="299"/>
      <c r="AR41" s="299"/>
      <c r="AS41" s="299"/>
      <c r="AT41" s="299"/>
      <c r="AU41" s="299"/>
      <c r="AV41" s="299"/>
      <c r="AW41" s="299"/>
      <c r="AX41" s="299"/>
      <c r="AY41" s="299"/>
      <c r="AZ41" s="299"/>
      <c r="BA41" s="299"/>
      <c r="BB41" s="299"/>
      <c r="BC41" s="299"/>
      <c r="BD41" s="299"/>
      <c r="BE41" s="299"/>
      <c r="BF41" s="299"/>
      <c r="BG41" s="299"/>
      <c r="BH41" s="299"/>
      <c r="BI41" s="299"/>
      <c r="BJ41" s="299"/>
      <c r="BK41" s="299"/>
      <c r="BL41" s="299"/>
      <c r="BM41" s="299"/>
      <c r="BN41" s="299"/>
      <c r="BO41" s="299"/>
      <c r="BP41" s="299"/>
      <c r="BQ41" s="299"/>
      <c r="BR41" s="299"/>
      <c r="BS41" s="299"/>
      <c r="BT41" s="299"/>
      <c r="BU41" s="299"/>
      <c r="BV41" s="299"/>
      <c r="BW41" s="299"/>
      <c r="BX41" s="299"/>
      <c r="BY41" s="299"/>
      <c r="BZ41" s="299"/>
      <c r="CA41" s="299"/>
      <c r="CB41" s="299"/>
      <c r="CC41" s="299"/>
      <c r="CD41" s="299"/>
      <c r="CE41" s="299"/>
      <c r="CF41" s="299"/>
      <c r="CG41" s="299"/>
      <c r="CH41" s="299"/>
      <c r="CI41" s="299"/>
      <c r="CJ41" s="299"/>
      <c r="CK41" s="299"/>
      <c r="CL41" s="299"/>
      <c r="CM41" s="299"/>
      <c r="CN41" s="299"/>
      <c r="CO41" s="299"/>
      <c r="CP41" s="299"/>
      <c r="CQ41" s="299"/>
      <c r="CR41" s="299"/>
      <c r="CS41" s="299"/>
      <c r="CT41" s="299"/>
      <c r="CU41" s="299"/>
      <c r="CV41" s="299"/>
      <c r="CW41" s="299"/>
      <c r="CX41" s="299"/>
      <c r="CY41" s="299"/>
      <c r="CZ41" s="299"/>
      <c r="DA41" s="299"/>
      <c r="DB41" s="299"/>
      <c r="DC41" s="299"/>
      <c r="DD41" s="299"/>
      <c r="DE41" s="299"/>
      <c r="DF41" s="299"/>
      <c r="DG41" s="299"/>
      <c r="DH41" s="299"/>
      <c r="DI41" s="299"/>
      <c r="DJ41" s="299"/>
      <c r="DK41" s="299"/>
      <c r="DL41" s="299"/>
      <c r="DM41" s="299"/>
      <c r="DN41" s="299"/>
      <c r="DO41" s="299"/>
      <c r="DP41" s="299"/>
      <c r="DQ41" s="299"/>
      <c r="DR41" s="299"/>
      <c r="DS41" s="299"/>
      <c r="DT41" s="299"/>
      <c r="DU41" s="299"/>
      <c r="DV41" s="299"/>
      <c r="DW41" s="299"/>
      <c r="DX41" s="299"/>
      <c r="DY41" s="299"/>
      <c r="DZ41" s="299"/>
      <c r="EA41" s="299"/>
      <c r="EB41" s="299"/>
      <c r="EC41" s="299"/>
      <c r="ED41" s="299"/>
      <c r="EE41" s="299"/>
      <c r="EF41" s="299"/>
      <c r="EG41" s="299"/>
      <c r="EH41" s="299"/>
      <c r="EI41" s="299"/>
      <c r="EJ41" s="299"/>
      <c r="EK41" s="299"/>
      <c r="EL41" s="299"/>
      <c r="EM41" s="299"/>
      <c r="EN41" s="299"/>
      <c r="EO41" s="299"/>
      <c r="EP41" s="299"/>
      <c r="EQ41" s="299"/>
      <c r="ER41" s="299"/>
      <c r="ES41" s="299"/>
      <c r="ET41" s="299"/>
      <c r="EU41" s="299"/>
      <c r="EV41" s="299"/>
      <c r="EW41" s="299"/>
      <c r="EX41" s="299"/>
      <c r="EY41" s="299"/>
      <c r="EZ41" s="299"/>
      <c r="FA41" s="299"/>
      <c r="FB41" s="299"/>
      <c r="FC41" s="299"/>
      <c r="FD41" s="299"/>
      <c r="FE41" s="299"/>
      <c r="FF41" s="299"/>
      <c r="FG41" s="299"/>
      <c r="FH41" s="299"/>
      <c r="FI41" s="299"/>
      <c r="FJ41" s="299"/>
      <c r="FK41" s="299"/>
      <c r="FL41" s="299"/>
      <c r="FM41" s="299"/>
      <c r="FN41" s="299"/>
      <c r="FO41" s="299"/>
      <c r="FP41" s="299"/>
      <c r="FQ41" s="299"/>
      <c r="FR41" s="299"/>
      <c r="FS41" s="299"/>
      <c r="FT41" s="299"/>
      <c r="FU41" s="299"/>
      <c r="FV41" s="299"/>
      <c r="FW41" s="299"/>
      <c r="FX41" s="299"/>
      <c r="FY41" s="299"/>
      <c r="FZ41" s="299"/>
      <c r="GA41" s="299"/>
      <c r="GB41" s="299"/>
      <c r="GC41" s="299"/>
      <c r="GD41" s="299"/>
      <c r="GE41" s="299"/>
      <c r="GF41" s="299"/>
      <c r="GG41" s="299"/>
      <c r="GH41" s="299"/>
      <c r="GI41" s="299"/>
      <c r="GJ41" s="299"/>
      <c r="GK41" s="299"/>
      <c r="GL41" s="299"/>
      <c r="GM41" s="299"/>
      <c r="GN41" s="299"/>
      <c r="GO41" s="299"/>
      <c r="GP41" s="299"/>
      <c r="GQ41" s="299"/>
      <c r="GR41" s="299"/>
      <c r="GS41" s="299"/>
      <c r="GT41" s="299"/>
      <c r="GU41" s="299"/>
      <c r="GV41" s="299"/>
      <c r="GW41" s="299"/>
      <c r="GX41" s="299"/>
      <c r="GY41" s="299"/>
      <c r="GZ41" s="299"/>
      <c r="HA41" s="299"/>
      <c r="HB41" s="299"/>
      <c r="HC41" s="299"/>
      <c r="HD41" s="299"/>
      <c r="HE41" s="299"/>
      <c r="HF41" s="299"/>
      <c r="HG41" s="299"/>
      <c r="HH41" s="299"/>
      <c r="HI41" s="299"/>
      <c r="HJ41" s="299"/>
      <c r="HK41" s="299"/>
      <c r="HL41" s="299"/>
      <c r="HM41" s="299"/>
      <c r="HN41" s="299"/>
      <c r="HO41" s="299"/>
      <c r="HP41" s="299"/>
      <c r="HQ41" s="299"/>
      <c r="HR41" s="299"/>
      <c r="HS41" s="299"/>
      <c r="HT41" s="299"/>
      <c r="HU41" s="299"/>
      <c r="HV41" s="299"/>
      <c r="HW41" s="299"/>
      <c r="HX41" s="299"/>
      <c r="HY41" s="299"/>
      <c r="HZ41" s="299"/>
      <c r="IA41" s="299"/>
      <c r="IB41" s="299"/>
      <c r="IC41" s="299"/>
      <c r="ID41" s="299"/>
      <c r="IE41" s="299"/>
      <c r="IF41" s="299"/>
      <c r="IG41" s="299"/>
      <c r="IH41" s="299"/>
      <c r="II41" s="299"/>
      <c r="IJ41" s="299"/>
      <c r="IK41" s="299"/>
      <c r="IL41" s="299"/>
      <c r="IM41" s="299"/>
      <c r="IN41" s="299"/>
      <c r="IO41" s="299"/>
      <c r="IP41" s="299"/>
      <c r="IQ41" s="299"/>
      <c r="IR41" s="299"/>
      <c r="IS41" s="299"/>
      <c r="IT41" s="299"/>
      <c r="IU41" s="299"/>
      <c r="IV41" s="299"/>
      <c r="IW41" s="299"/>
      <c r="IX41" s="299"/>
      <c r="IY41" s="299"/>
      <c r="IZ41" s="299"/>
      <c r="JA41" s="299"/>
      <c r="JB41" s="299"/>
      <c r="JC41" s="299"/>
      <c r="JD41" s="299"/>
      <c r="JE41" s="299"/>
      <c r="JF41" s="299"/>
      <c r="JG41" s="299"/>
      <c r="JH41" s="299"/>
      <c r="JI41" s="299"/>
      <c r="JJ41" s="299"/>
      <c r="JK41" s="299"/>
      <c r="JL41" s="299"/>
      <c r="JM41" s="299"/>
      <c r="JN41" s="299"/>
      <c r="JO41" s="299"/>
      <c r="JP41" s="299"/>
      <c r="JQ41" s="299"/>
      <c r="JR41" s="299"/>
      <c r="JS41" s="299"/>
      <c r="JT41" s="299"/>
      <c r="JU41" s="299"/>
      <c r="JV41" s="299"/>
      <c r="JW41" s="299"/>
      <c r="JX41" s="299"/>
      <c r="JY41" s="299"/>
      <c r="JZ41" s="299"/>
      <c r="KA41" s="299"/>
      <c r="KB41" s="299"/>
      <c r="KC41" s="299"/>
      <c r="KD41" s="299"/>
      <c r="KE41" s="299"/>
      <c r="KF41" s="299"/>
      <c r="KG41" s="299"/>
      <c r="KH41" s="299"/>
      <c r="KI41" s="299"/>
      <c r="KJ41" s="299"/>
      <c r="KK41" s="299"/>
      <c r="KL41" s="299"/>
      <c r="KM41" s="299"/>
      <c r="KN41" s="299"/>
      <c r="KO41" s="299"/>
      <c r="KP41" s="299"/>
      <c r="KQ41" s="299"/>
      <c r="KR41" s="299"/>
      <c r="KS41" s="299"/>
      <c r="KT41" s="299"/>
      <c r="KU41" s="299"/>
      <c r="KV41" s="299"/>
      <c r="KW41" s="299"/>
      <c r="KX41" s="299"/>
      <c r="KY41" s="299"/>
      <c r="KZ41" s="299"/>
      <c r="LA41" s="299"/>
      <c r="LB41" s="299"/>
      <c r="LC41" s="299"/>
      <c r="LD41" s="299"/>
      <c r="LE41" s="299"/>
      <c r="LF41" s="299"/>
      <c r="LG41" s="299"/>
      <c r="LH41" s="299"/>
      <c r="LI41" s="299"/>
      <c r="LJ41" s="299"/>
      <c r="LK41" s="299"/>
      <c r="LL41" s="299"/>
      <c r="LM41" s="299"/>
      <c r="LN41" s="299"/>
      <c r="LO41" s="299"/>
      <c r="LP41" s="299"/>
      <c r="LQ41" s="299"/>
      <c r="LR41" s="299"/>
      <c r="LS41" s="299"/>
      <c r="LT41" s="299"/>
      <c r="LU41" s="299"/>
      <c r="LV41" s="299"/>
      <c r="LW41" s="299"/>
      <c r="LX41" s="299"/>
      <c r="LY41" s="299"/>
      <c r="LZ41" s="299"/>
      <c r="MA41" s="299"/>
      <c r="MB41" s="299"/>
      <c r="MC41" s="299"/>
      <c r="MD41" s="299"/>
      <c r="ME41" s="299"/>
      <c r="MF41" s="299"/>
      <c r="MG41" s="299"/>
      <c r="MH41" s="299"/>
      <c r="MI41" s="299"/>
      <c r="MJ41" s="299"/>
      <c r="MK41" s="299"/>
      <c r="ML41" s="299"/>
      <c r="MM41" s="299"/>
      <c r="MN41" s="299"/>
      <c r="MO41" s="299"/>
      <c r="MP41" s="299"/>
      <c r="MQ41" s="299"/>
      <c r="MR41" s="299"/>
      <c r="MS41" s="299"/>
      <c r="MT41" s="299"/>
      <c r="MU41" s="299"/>
      <c r="MV41" s="299"/>
      <c r="MW41" s="299"/>
      <c r="MX41" s="299"/>
      <c r="MY41" s="299"/>
      <c r="MZ41" s="299"/>
      <c r="NA41" s="299"/>
      <c r="NB41" s="299"/>
      <c r="NC41" s="299"/>
      <c r="ND41" s="299"/>
      <c r="NE41" s="299"/>
      <c r="NF41" s="299"/>
      <c r="NG41" s="299"/>
      <c r="NH41" s="299"/>
      <c r="NI41" s="299"/>
      <c r="NJ41" s="299"/>
      <c r="NK41" s="299"/>
      <c r="NL41" s="299"/>
      <c r="NM41" s="299"/>
      <c r="NN41" s="299"/>
      <c r="NO41" s="299"/>
      <c r="NP41" s="299"/>
      <c r="NQ41" s="299"/>
      <c r="NR41" s="299"/>
      <c r="NS41" s="299"/>
      <c r="NT41" s="299"/>
      <c r="NU41" s="299"/>
      <c r="NV41" s="299"/>
      <c r="NW41" s="299"/>
      <c r="NX41" s="299"/>
      <c r="NY41" s="299"/>
      <c r="NZ41" s="299"/>
      <c r="OA41" s="299"/>
      <c r="OB41" s="299"/>
      <c r="OC41" s="299"/>
      <c r="OD41" s="299"/>
      <c r="OE41" s="299"/>
      <c r="OF41" s="299"/>
      <c r="OG41" s="299"/>
      <c r="OH41" s="299"/>
      <c r="OI41" s="299"/>
      <c r="OJ41" s="299"/>
      <c r="OK41" s="299"/>
      <c r="OL41" s="299"/>
      <c r="OM41" s="299"/>
      <c r="ON41" s="299"/>
      <c r="OO41" s="299"/>
      <c r="OP41" s="299"/>
      <c r="OQ41" s="299"/>
      <c r="OR41" s="299"/>
      <c r="OS41" s="299"/>
      <c r="OT41" s="299"/>
      <c r="OU41" s="299"/>
      <c r="OV41" s="299"/>
      <c r="OW41" s="299"/>
      <c r="OX41" s="299"/>
      <c r="OY41" s="299"/>
      <c r="OZ41" s="299"/>
      <c r="PA41" s="299"/>
      <c r="PB41" s="299"/>
      <c r="PC41" s="299"/>
      <c r="PD41" s="299"/>
      <c r="PE41" s="299"/>
      <c r="PF41" s="299"/>
      <c r="PG41" s="299"/>
      <c r="PH41" s="299"/>
      <c r="PI41" s="299"/>
      <c r="PJ41" s="299"/>
      <c r="PK41" s="299"/>
      <c r="PL41" s="299"/>
      <c r="PM41" s="299"/>
      <c r="PN41" s="299"/>
      <c r="PO41" s="299"/>
      <c r="PP41" s="299"/>
      <c r="PQ41" s="299"/>
      <c r="PR41" s="299"/>
      <c r="PS41" s="299"/>
      <c r="PT41" s="299"/>
      <c r="PU41" s="299"/>
      <c r="PV41" s="299"/>
      <c r="PW41" s="299"/>
      <c r="PX41" s="299"/>
      <c r="PY41" s="299"/>
      <c r="PZ41" s="299"/>
      <c r="QA41" s="299"/>
      <c r="QB41" s="299"/>
      <c r="QC41" s="299"/>
      <c r="QD41" s="299"/>
      <c r="QE41" s="299"/>
      <c r="QF41" s="299"/>
      <c r="QG41" s="299"/>
      <c r="QH41" s="299"/>
      <c r="QI41" s="299"/>
      <c r="QJ41" s="299"/>
      <c r="QK41" s="299"/>
      <c r="QL41" s="299"/>
      <c r="QM41" s="299"/>
      <c r="QN41" s="299"/>
      <c r="QO41" s="299"/>
      <c r="QP41" s="299"/>
      <c r="QQ41" s="299"/>
      <c r="QR41" s="299"/>
      <c r="QS41" s="299"/>
      <c r="QT41" s="299"/>
      <c r="QU41" s="299"/>
      <c r="QV41" s="299"/>
      <c r="QW41" s="299"/>
      <c r="QX41" s="299"/>
      <c r="QY41" s="299"/>
      <c r="QZ41" s="299"/>
      <c r="RA41" s="299"/>
      <c r="RB41" s="299"/>
      <c r="RC41" s="299"/>
      <c r="RD41" s="299"/>
      <c r="RE41" s="299"/>
      <c r="RF41" s="299"/>
      <c r="RG41" s="299"/>
      <c r="RH41" s="299"/>
      <c r="RI41" s="299"/>
      <c r="RJ41" s="299"/>
      <c r="RK41" s="299"/>
      <c r="RL41" s="299"/>
      <c r="RM41" s="299"/>
      <c r="RN41" s="299"/>
      <c r="RO41" s="299"/>
      <c r="RP41" s="299"/>
      <c r="RQ41" s="299"/>
      <c r="RR41" s="299"/>
      <c r="RS41" s="299"/>
      <c r="RT41" s="299"/>
      <c r="RU41" s="299"/>
      <c r="RV41" s="299"/>
      <c r="RW41" s="299"/>
      <c r="RX41" s="299"/>
      <c r="RY41" s="299"/>
      <c r="RZ41" s="299"/>
      <c r="SA41" s="299"/>
      <c r="SB41" s="299"/>
      <c r="SC41" s="299"/>
      <c r="SD41" s="299"/>
      <c r="SE41" s="299"/>
      <c r="SF41" s="299"/>
      <c r="SG41" s="299"/>
      <c r="SH41" s="299"/>
      <c r="SI41" s="299"/>
      <c r="SJ41" s="299"/>
      <c r="SK41" s="299"/>
      <c r="SL41" s="299"/>
      <c r="SM41" s="299"/>
      <c r="SN41" s="299"/>
      <c r="SO41" s="299"/>
      <c r="SP41" s="299"/>
      <c r="SQ41" s="299"/>
      <c r="SR41" s="299"/>
      <c r="SS41" s="299"/>
      <c r="ST41" s="299"/>
      <c r="SU41" s="299"/>
      <c r="SV41" s="299"/>
      <c r="SW41" s="299"/>
      <c r="SX41" s="299"/>
      <c r="SY41" s="299"/>
      <c r="SZ41" s="299"/>
      <c r="TA41" s="299"/>
      <c r="TB41" s="299"/>
      <c r="TC41" s="299"/>
      <c r="TD41" s="299"/>
      <c r="TE41" s="299"/>
      <c r="TF41" s="299"/>
      <c r="TG41" s="299"/>
      <c r="TH41" s="299"/>
      <c r="TI41" s="299"/>
      <c r="TJ41" s="299"/>
      <c r="TK41" s="299"/>
      <c r="TL41" s="299"/>
      <c r="TM41" s="299"/>
      <c r="TN41" s="299"/>
      <c r="TO41" s="299"/>
      <c r="TP41" s="299"/>
      <c r="TQ41" s="299"/>
      <c r="TR41" s="299"/>
      <c r="TS41" s="299"/>
      <c r="TT41" s="299"/>
      <c r="TU41" s="299"/>
      <c r="TV41" s="299"/>
      <c r="TW41" s="299"/>
      <c r="TX41" s="299"/>
      <c r="TY41" s="299"/>
      <c r="TZ41" s="299"/>
      <c r="UA41" s="299"/>
      <c r="UB41" s="299"/>
      <c r="UC41" s="299"/>
      <c r="UD41" s="299"/>
      <c r="UE41" s="299"/>
      <c r="UF41" s="299"/>
      <c r="UG41" s="299"/>
      <c r="UH41" s="299"/>
      <c r="UI41" s="299"/>
      <c r="UJ41" s="299"/>
      <c r="UK41" s="299"/>
      <c r="UL41" s="299"/>
      <c r="UM41" s="299"/>
      <c r="UN41" s="299"/>
      <c r="UO41" s="299"/>
      <c r="UP41" s="299"/>
      <c r="UQ41" s="299"/>
      <c r="UR41" s="299"/>
      <c r="US41" s="299"/>
      <c r="UT41" s="299"/>
      <c r="UU41" s="299"/>
      <c r="UV41" s="299"/>
      <c r="UW41" s="299"/>
      <c r="UX41" s="299"/>
      <c r="UY41" s="299"/>
      <c r="UZ41" s="299"/>
      <c r="VA41" s="299"/>
      <c r="VB41" s="299"/>
      <c r="VC41" s="299"/>
      <c r="VD41" s="299"/>
      <c r="VE41" s="299"/>
      <c r="VF41" s="299"/>
      <c r="VG41" s="299"/>
      <c r="VH41" s="299"/>
      <c r="VI41" s="299"/>
      <c r="VJ41" s="299"/>
      <c r="VK41" s="299"/>
      <c r="VL41" s="299"/>
      <c r="VM41" s="299"/>
      <c r="VN41" s="299"/>
      <c r="VO41" s="299"/>
      <c r="VP41" s="299"/>
      <c r="VQ41" s="299"/>
      <c r="VR41" s="299"/>
      <c r="VS41" s="299"/>
      <c r="VT41" s="299"/>
      <c r="VU41" s="299"/>
      <c r="VV41" s="299"/>
      <c r="VW41" s="299"/>
      <c r="VX41" s="299"/>
      <c r="VY41" s="299"/>
      <c r="VZ41" s="299"/>
      <c r="WA41" s="299"/>
      <c r="WB41" s="299"/>
      <c r="WC41" s="299"/>
      <c r="WD41" s="299"/>
      <c r="WE41" s="299"/>
      <c r="WF41" s="299"/>
      <c r="WG41" s="299"/>
      <c r="WH41" s="299"/>
      <c r="WI41" s="299"/>
      <c r="WJ41" s="299"/>
      <c r="WK41" s="299"/>
      <c r="WL41" s="299"/>
      <c r="WM41" s="299"/>
      <c r="WN41" s="299"/>
      <c r="WO41" s="299"/>
      <c r="WP41" s="299"/>
      <c r="WQ41" s="299"/>
      <c r="WR41" s="299"/>
      <c r="WS41" s="299"/>
      <c r="WT41" s="299"/>
      <c r="WU41" s="299"/>
      <c r="WV41" s="299"/>
      <c r="WW41" s="299"/>
      <c r="WX41" s="299"/>
      <c r="WY41" s="299"/>
      <c r="WZ41" s="299"/>
      <c r="XA41" s="299"/>
      <c r="XB41" s="299"/>
      <c r="XC41" s="299"/>
      <c r="XD41" s="299"/>
      <c r="XE41" s="299"/>
      <c r="XF41" s="299"/>
      <c r="XG41" s="299"/>
      <c r="XH41" s="299"/>
      <c r="XI41" s="299"/>
      <c r="XJ41" s="299"/>
      <c r="XK41" s="299"/>
      <c r="XL41" s="299"/>
      <c r="XM41" s="299"/>
      <c r="XN41" s="299"/>
      <c r="XO41" s="299"/>
      <c r="XP41" s="299"/>
      <c r="XQ41" s="299"/>
      <c r="XR41" s="299"/>
      <c r="XS41" s="299"/>
      <c r="XT41" s="299"/>
      <c r="XU41" s="299"/>
      <c r="XV41" s="299"/>
      <c r="XW41" s="299"/>
      <c r="XX41" s="299"/>
      <c r="XY41" s="299"/>
      <c r="XZ41" s="299"/>
      <c r="YA41" s="299"/>
      <c r="YB41" s="299"/>
      <c r="YC41" s="299"/>
      <c r="YD41" s="299"/>
      <c r="YE41" s="299"/>
      <c r="YF41" s="299"/>
      <c r="YG41" s="299"/>
      <c r="YH41" s="299"/>
      <c r="YI41" s="299"/>
      <c r="YJ41" s="299"/>
      <c r="YK41" s="299"/>
      <c r="YL41" s="299"/>
      <c r="YM41" s="299"/>
      <c r="YN41" s="299"/>
      <c r="YO41" s="299"/>
      <c r="YP41" s="299"/>
      <c r="YQ41" s="299"/>
      <c r="YR41" s="299"/>
      <c r="YS41" s="299"/>
      <c r="YT41" s="299"/>
      <c r="YU41" s="299"/>
      <c r="YV41" s="299"/>
      <c r="YW41" s="299"/>
      <c r="YX41" s="299"/>
      <c r="YY41" s="299"/>
      <c r="YZ41" s="299"/>
      <c r="ZA41" s="299"/>
      <c r="ZB41" s="299"/>
      <c r="ZC41" s="299"/>
      <c r="ZD41" s="299"/>
      <c r="ZE41" s="299"/>
      <c r="ZF41" s="299"/>
      <c r="ZG41" s="299"/>
      <c r="ZH41" s="299"/>
      <c r="ZI41" s="299"/>
      <c r="ZJ41" s="299"/>
      <c r="ZK41" s="299"/>
      <c r="ZL41" s="299"/>
      <c r="ZM41" s="299"/>
      <c r="ZN41" s="299"/>
      <c r="ZO41" s="299"/>
      <c r="ZP41" s="299"/>
      <c r="ZQ41" s="299"/>
      <c r="ZR41" s="299"/>
      <c r="ZS41" s="299"/>
      <c r="ZT41" s="299"/>
      <c r="ZU41" s="299"/>
      <c r="ZV41" s="299"/>
      <c r="ZW41" s="299"/>
      <c r="ZX41" s="299"/>
      <c r="ZY41" s="299"/>
      <c r="ZZ41" s="299"/>
      <c r="AAA41" s="299"/>
      <c r="AAB41" s="299"/>
      <c r="AAC41" s="299"/>
      <c r="AAD41" s="299"/>
      <c r="AAE41" s="299"/>
      <c r="AAF41" s="299"/>
      <c r="AAG41" s="299"/>
      <c r="AAH41" s="299"/>
      <c r="AAI41" s="299"/>
      <c r="AAJ41" s="299"/>
      <c r="AAK41" s="299"/>
      <c r="AAL41" s="299"/>
      <c r="AAM41" s="299"/>
      <c r="AAN41" s="299"/>
      <c r="AAO41" s="299"/>
      <c r="AAP41" s="299"/>
      <c r="AAQ41" s="299"/>
      <c r="AAR41" s="299"/>
      <c r="AAS41" s="299"/>
      <c r="AAT41" s="299"/>
      <c r="AAU41" s="299"/>
      <c r="AAV41" s="299"/>
      <c r="AAW41" s="299"/>
      <c r="AAX41" s="299"/>
      <c r="AAY41" s="299"/>
      <c r="AAZ41" s="299"/>
      <c r="ABA41" s="299"/>
      <c r="ABB41" s="299"/>
      <c r="ABC41" s="299"/>
      <c r="ABD41" s="299"/>
      <c r="ABE41" s="299"/>
      <c r="ABF41" s="299"/>
      <c r="ABG41" s="299"/>
      <c r="ABH41" s="299"/>
      <c r="ABI41" s="299"/>
      <c r="ABJ41" s="299"/>
      <c r="ABK41" s="299"/>
      <c r="ABL41" s="299"/>
      <c r="ABM41" s="299"/>
      <c r="ABN41" s="299"/>
      <c r="ABO41" s="299"/>
      <c r="ABP41" s="299"/>
      <c r="ABQ41" s="299"/>
      <c r="ABR41" s="299"/>
      <c r="ABS41" s="299"/>
      <c r="ABT41" s="299"/>
      <c r="ABU41" s="299"/>
      <c r="ABV41" s="299"/>
      <c r="ABW41" s="299"/>
      <c r="ABX41" s="299"/>
      <c r="ABY41" s="299"/>
      <c r="ABZ41" s="299"/>
      <c r="ACA41" s="299"/>
      <c r="ACB41" s="299"/>
      <c r="ACC41" s="299"/>
      <c r="ACD41" s="299"/>
      <c r="ACE41" s="299"/>
      <c r="ACF41" s="299"/>
      <c r="ACG41" s="299"/>
      <c r="ACH41" s="299"/>
      <c r="ACI41" s="299"/>
      <c r="ACJ41" s="299"/>
      <c r="ACK41" s="299"/>
      <c r="ACL41" s="299"/>
      <c r="ACM41" s="299"/>
      <c r="ACN41" s="299"/>
      <c r="ACO41" s="299"/>
      <c r="ACP41" s="299"/>
      <c r="ACQ41" s="299"/>
      <c r="ACR41" s="299"/>
      <c r="ACS41" s="299"/>
      <c r="ACT41" s="299"/>
      <c r="ACU41" s="299"/>
      <c r="ACV41" s="299"/>
      <c r="ACW41" s="299"/>
      <c r="ACX41" s="299"/>
      <c r="ACY41" s="299"/>
      <c r="ACZ41" s="299"/>
      <c r="ADA41" s="299"/>
      <c r="ADB41" s="299"/>
      <c r="ADC41" s="299"/>
      <c r="ADD41" s="299"/>
      <c r="ADE41" s="299"/>
      <c r="ADF41" s="299"/>
      <c r="ADG41" s="299"/>
      <c r="ADH41" s="299"/>
      <c r="ADI41" s="299"/>
      <c r="ADJ41" s="299"/>
      <c r="ADK41" s="299"/>
      <c r="ADL41" s="299"/>
      <c r="ADM41" s="299"/>
      <c r="ADN41" s="299"/>
      <c r="ADO41" s="299"/>
      <c r="ADP41" s="299"/>
      <c r="ADQ41" s="299"/>
      <c r="ADR41" s="299"/>
      <c r="ADS41" s="299"/>
      <c r="ADT41" s="299"/>
      <c r="ADU41" s="299"/>
      <c r="ADV41" s="299"/>
      <c r="ADW41" s="299"/>
      <c r="ADX41" s="299"/>
      <c r="ADY41" s="299"/>
      <c r="ADZ41" s="299"/>
      <c r="AEA41" s="299"/>
      <c r="AEB41" s="299"/>
      <c r="AEC41" s="299"/>
      <c r="AED41" s="299"/>
      <c r="AEE41" s="299"/>
      <c r="AEF41" s="299"/>
      <c r="AEG41" s="299"/>
      <c r="AEH41" s="299"/>
      <c r="AEI41" s="299"/>
      <c r="AEJ41" s="299"/>
      <c r="AEK41" s="299"/>
      <c r="AEL41" s="299"/>
      <c r="AEM41" s="299"/>
      <c r="AEN41" s="299"/>
      <c r="AEO41" s="299"/>
      <c r="AEP41" s="299"/>
      <c r="AEQ41" s="299"/>
      <c r="AER41" s="299"/>
      <c r="AES41" s="299"/>
      <c r="AET41" s="299"/>
      <c r="AEU41" s="299"/>
      <c r="AEV41" s="299"/>
      <c r="AEW41" s="299"/>
      <c r="AEX41" s="299"/>
      <c r="AEY41" s="299"/>
      <c r="AEZ41" s="299"/>
      <c r="AFA41" s="299"/>
      <c r="AFB41" s="299"/>
      <c r="AFC41" s="299"/>
      <c r="AFD41" s="299"/>
      <c r="AFE41" s="299"/>
      <c r="AFF41" s="299"/>
      <c r="AFG41" s="299"/>
      <c r="AFH41" s="299"/>
      <c r="AFI41" s="299"/>
      <c r="AFJ41" s="299"/>
      <c r="AFK41" s="299"/>
      <c r="AFL41" s="299"/>
      <c r="AFM41" s="299"/>
      <c r="AFN41" s="299"/>
      <c r="AFO41" s="299"/>
      <c r="AFP41" s="299"/>
      <c r="AFQ41" s="299"/>
      <c r="AFR41" s="299"/>
      <c r="AFS41" s="299"/>
      <c r="AFT41" s="299"/>
      <c r="AFU41" s="299"/>
      <c r="AFV41" s="299"/>
      <c r="AFW41" s="299"/>
      <c r="AFX41" s="299"/>
      <c r="AFY41" s="299"/>
      <c r="AFZ41" s="299"/>
      <c r="AGA41" s="299"/>
      <c r="AGB41" s="299"/>
      <c r="AGC41" s="299"/>
      <c r="AGD41" s="299"/>
      <c r="AGE41" s="299"/>
      <c r="AGF41" s="299"/>
      <c r="AGG41" s="299"/>
      <c r="AGH41" s="299"/>
      <c r="AGI41" s="299"/>
      <c r="AGJ41" s="299"/>
      <c r="AGK41" s="299"/>
      <c r="AGL41" s="299"/>
      <c r="AGM41" s="299"/>
      <c r="AGN41" s="299"/>
      <c r="AGO41" s="299"/>
      <c r="AGP41" s="299"/>
      <c r="AGQ41" s="299"/>
      <c r="AGR41" s="299"/>
      <c r="AGS41" s="299"/>
      <c r="AGT41" s="299"/>
      <c r="AGU41" s="299"/>
      <c r="AGV41" s="299"/>
      <c r="AGW41" s="299"/>
      <c r="AGX41" s="299"/>
      <c r="AGY41" s="299"/>
      <c r="AGZ41" s="299"/>
      <c r="AHA41" s="299"/>
      <c r="AHB41" s="299"/>
      <c r="AHC41" s="299"/>
      <c r="AHD41" s="299"/>
      <c r="AHE41" s="299"/>
      <c r="AHF41" s="299"/>
      <c r="AHG41" s="299"/>
      <c r="AHH41" s="299"/>
      <c r="AHI41" s="299"/>
      <c r="AHJ41" s="299"/>
      <c r="AHK41" s="299"/>
      <c r="AHL41" s="299"/>
      <c r="AHM41" s="299"/>
      <c r="AHN41" s="299"/>
      <c r="AHO41" s="299"/>
      <c r="AHP41" s="299"/>
      <c r="AHQ41" s="299"/>
      <c r="AHR41" s="299"/>
      <c r="AHS41" s="299"/>
      <c r="AHT41" s="299"/>
      <c r="AHU41" s="299"/>
      <c r="AHV41" s="299"/>
      <c r="AHW41" s="299"/>
      <c r="AHX41" s="299"/>
      <c r="AHY41" s="299"/>
      <c r="AHZ41" s="299"/>
      <c r="AIA41" s="299"/>
      <c r="AIB41" s="299"/>
      <c r="AIC41" s="299"/>
      <c r="AID41" s="299"/>
      <c r="AIE41" s="299"/>
      <c r="AIF41" s="299"/>
      <c r="AIG41" s="299"/>
      <c r="AIH41" s="299"/>
      <c r="AII41" s="299"/>
      <c r="AIJ41" s="299"/>
      <c r="AIK41" s="299"/>
      <c r="AIL41" s="299"/>
      <c r="AIM41" s="299"/>
      <c r="AIN41" s="299"/>
      <c r="AIO41" s="299"/>
      <c r="AIP41" s="299"/>
      <c r="AIQ41" s="299"/>
      <c r="AIR41" s="299"/>
      <c r="AIS41" s="299"/>
      <c r="AIT41" s="299"/>
      <c r="AIU41" s="299"/>
      <c r="AIV41" s="299"/>
      <c r="AIW41" s="299"/>
      <c r="AIX41" s="299"/>
      <c r="AIY41" s="299"/>
      <c r="AIZ41" s="299"/>
      <c r="AJA41" s="299"/>
      <c r="AJB41" s="299"/>
      <c r="AJC41" s="299"/>
      <c r="AJD41" s="299"/>
      <c r="AJE41" s="299"/>
      <c r="AJF41" s="299"/>
      <c r="AJG41" s="299"/>
      <c r="AJH41" s="299"/>
      <c r="AJI41" s="299"/>
      <c r="AJJ41" s="299"/>
      <c r="AJK41" s="299"/>
      <c r="AJL41" s="299"/>
      <c r="AJM41" s="299"/>
      <c r="AJN41" s="299"/>
      <c r="AJO41" s="299"/>
      <c r="AJP41" s="299"/>
      <c r="AJQ41" s="299"/>
      <c r="AJR41" s="299"/>
      <c r="AJS41" s="299"/>
      <c r="AJT41" s="299"/>
      <c r="AJU41" s="299"/>
      <c r="AJV41" s="299"/>
      <c r="AJW41" s="299"/>
      <c r="AJX41" s="299"/>
      <c r="AJY41" s="299"/>
      <c r="AJZ41" s="299"/>
      <c r="AKA41" s="299"/>
      <c r="AKB41" s="299"/>
      <c r="AKC41" s="299"/>
      <c r="AKD41" s="299"/>
      <c r="AKE41" s="299"/>
      <c r="AKF41" s="299"/>
      <c r="AKG41" s="299"/>
      <c r="AKH41" s="299"/>
      <c r="AKI41" s="299"/>
      <c r="AKJ41" s="299"/>
      <c r="AKK41" s="299"/>
      <c r="AKL41" s="299"/>
      <c r="AKM41" s="299"/>
      <c r="AKN41" s="299"/>
      <c r="AKO41" s="299"/>
      <c r="AKP41" s="299"/>
      <c r="AKQ41" s="299"/>
      <c r="AKR41" s="299"/>
      <c r="AKS41" s="299"/>
      <c r="AKT41" s="299"/>
      <c r="AKU41" s="299"/>
      <c r="AKV41" s="299"/>
      <c r="AKW41" s="299"/>
      <c r="AKX41" s="299"/>
      <c r="AKY41" s="299"/>
      <c r="AKZ41" s="299"/>
      <c r="ALA41" s="299"/>
      <c r="ALB41" s="299"/>
      <c r="ALC41" s="299"/>
      <c r="ALD41" s="299"/>
      <c r="ALE41" s="299"/>
      <c r="ALF41" s="299"/>
      <c r="ALG41" s="299"/>
      <c r="ALH41" s="299"/>
      <c r="ALI41" s="299"/>
      <c r="ALJ41" s="299"/>
      <c r="ALK41" s="299"/>
      <c r="ALL41" s="299"/>
      <c r="ALM41" s="299"/>
      <c r="ALN41" s="299"/>
      <c r="ALO41" s="299"/>
      <c r="ALP41" s="299"/>
      <c r="ALQ41" s="299"/>
      <c r="ALR41" s="299"/>
      <c r="ALS41" s="299"/>
      <c r="ALT41" s="299"/>
      <c r="ALU41" s="299"/>
      <c r="ALV41" s="299"/>
      <c r="ALW41" s="299"/>
      <c r="ALX41" s="299"/>
      <c r="ALY41" s="299"/>
      <c r="ALZ41" s="299"/>
      <c r="AMA41" s="299"/>
      <c r="AMB41" s="299"/>
      <c r="AMC41" s="299"/>
      <c r="AMD41" s="299"/>
      <c r="AME41" s="299"/>
      <c r="AMF41" s="299"/>
      <c r="AMG41" s="299"/>
      <c r="AMH41" s="299"/>
      <c r="AMI41" s="299"/>
      <c r="AMJ41" s="299"/>
      <c r="AMK41" s="299"/>
      <c r="AML41" s="299"/>
      <c r="AMM41" s="299"/>
      <c r="AMN41" s="299"/>
      <c r="AMO41" s="299"/>
      <c r="AMP41" s="299"/>
      <c r="AMQ41" s="299"/>
      <c r="AMR41" s="299"/>
      <c r="AMS41" s="299"/>
      <c r="AMT41" s="299"/>
      <c r="AMU41" s="299"/>
      <c r="AMV41" s="299"/>
      <c r="AMW41" s="299"/>
      <c r="AMX41" s="299"/>
      <c r="AMY41" s="299"/>
      <c r="AMZ41" s="299"/>
      <c r="ANA41" s="299"/>
      <c r="ANB41" s="299"/>
      <c r="ANC41" s="299"/>
      <c r="AND41" s="299"/>
      <c r="ANE41" s="299"/>
      <c r="ANF41" s="299"/>
      <c r="ANG41" s="299"/>
      <c r="ANH41" s="299"/>
      <c r="ANI41" s="299"/>
      <c r="ANJ41" s="299"/>
      <c r="ANK41" s="299"/>
      <c r="ANL41" s="299"/>
      <c r="ANM41" s="299"/>
      <c r="ANN41" s="299"/>
      <c r="ANO41" s="299"/>
      <c r="ANP41" s="299"/>
      <c r="ANQ41" s="299"/>
      <c r="ANR41" s="299"/>
      <c r="ANS41" s="299"/>
      <c r="ANT41" s="299"/>
      <c r="ANU41" s="299"/>
      <c r="ANV41" s="299"/>
      <c r="ANW41" s="299"/>
      <c r="ANX41" s="299"/>
      <c r="ANY41" s="299"/>
      <c r="ANZ41" s="299"/>
      <c r="AOA41" s="299"/>
      <c r="AOB41" s="299"/>
      <c r="AOC41" s="299"/>
      <c r="AOD41" s="299"/>
      <c r="AOE41" s="299"/>
      <c r="AOF41" s="299"/>
      <c r="AOG41" s="299"/>
      <c r="AOH41" s="299"/>
      <c r="AOI41" s="299"/>
      <c r="AOJ41" s="299"/>
      <c r="AOK41" s="299"/>
      <c r="AOL41" s="299"/>
      <c r="AOM41" s="299"/>
      <c r="AON41" s="299"/>
      <c r="AOO41" s="299"/>
      <c r="AOP41" s="299"/>
      <c r="AOQ41" s="299"/>
      <c r="AOR41" s="299"/>
      <c r="AOS41" s="299"/>
      <c r="AOT41" s="299"/>
      <c r="AOU41" s="299"/>
      <c r="AOV41" s="299"/>
      <c r="AOW41" s="299"/>
      <c r="AOX41" s="299"/>
      <c r="AOY41" s="299"/>
      <c r="AOZ41" s="299"/>
      <c r="APA41" s="299"/>
      <c r="APB41" s="299"/>
      <c r="APC41" s="299"/>
      <c r="APD41" s="299"/>
      <c r="APE41" s="299"/>
      <c r="APF41" s="299"/>
      <c r="APG41" s="299"/>
      <c r="APH41" s="299"/>
      <c r="API41" s="299"/>
      <c r="APJ41" s="299"/>
      <c r="APK41" s="299"/>
      <c r="APL41" s="299"/>
      <c r="APM41" s="299"/>
      <c r="APN41" s="299"/>
      <c r="APO41" s="299"/>
      <c r="APP41" s="299"/>
      <c r="APQ41" s="299"/>
      <c r="APR41" s="299"/>
      <c r="APS41" s="299"/>
      <c r="APT41" s="299"/>
      <c r="APU41" s="299"/>
      <c r="APV41" s="299"/>
      <c r="APW41" s="299"/>
      <c r="APX41" s="299"/>
      <c r="APY41" s="299"/>
      <c r="APZ41" s="299"/>
      <c r="AQA41" s="299"/>
      <c r="AQB41" s="299"/>
      <c r="AQC41" s="299"/>
      <c r="AQD41" s="299"/>
      <c r="AQE41" s="299"/>
      <c r="AQF41" s="299"/>
      <c r="AQG41" s="299"/>
      <c r="AQH41" s="299"/>
      <c r="AQI41" s="299"/>
      <c r="AQJ41" s="299"/>
      <c r="AQK41" s="299"/>
      <c r="AQL41" s="299"/>
      <c r="AQM41" s="299"/>
      <c r="AQN41" s="299"/>
      <c r="AQO41" s="299"/>
      <c r="AQP41" s="299"/>
      <c r="AQQ41" s="299"/>
      <c r="AQR41" s="299"/>
      <c r="AQS41" s="299"/>
      <c r="AQT41" s="299"/>
      <c r="AQU41" s="299"/>
      <c r="AQV41" s="299"/>
      <c r="AQW41" s="299"/>
      <c r="AQX41" s="299"/>
      <c r="AQY41" s="299"/>
      <c r="AQZ41" s="299"/>
      <c r="ARA41" s="299"/>
      <c r="ARB41" s="299"/>
      <c r="ARC41" s="299"/>
      <c r="ARD41" s="299"/>
      <c r="ARE41" s="299"/>
      <c r="ARF41" s="299"/>
      <c r="ARG41" s="299"/>
      <c r="ARH41" s="299"/>
      <c r="ARI41" s="299"/>
      <c r="ARJ41" s="299"/>
      <c r="ARK41" s="299"/>
      <c r="ARL41" s="299"/>
      <c r="ARM41" s="299"/>
      <c r="ARN41" s="299"/>
      <c r="ARO41" s="299"/>
      <c r="ARP41" s="299"/>
      <c r="ARQ41" s="299"/>
      <c r="ARR41" s="299"/>
      <c r="ARS41" s="299"/>
      <c r="ART41" s="299"/>
      <c r="ARU41" s="299"/>
      <c r="ARV41" s="299"/>
      <c r="ARW41" s="299"/>
      <c r="ARX41" s="299"/>
      <c r="ARY41" s="299"/>
      <c r="ARZ41" s="299"/>
      <c r="ASA41" s="299"/>
      <c r="ASB41" s="299"/>
      <c r="ASC41" s="299"/>
      <c r="ASD41" s="299"/>
      <c r="ASE41" s="299"/>
      <c r="ASF41" s="299"/>
      <c r="ASG41" s="299"/>
      <c r="ASH41" s="299"/>
      <c r="ASI41" s="299"/>
      <c r="ASJ41" s="299"/>
      <c r="ASK41" s="299"/>
      <c r="ASL41" s="299"/>
      <c r="ASM41" s="299"/>
      <c r="ASN41" s="299"/>
      <c r="ASO41" s="299"/>
      <c r="ASP41" s="299"/>
      <c r="ASQ41" s="299"/>
      <c r="ASR41" s="299"/>
      <c r="ASS41" s="299"/>
      <c r="AST41" s="299"/>
      <c r="ASU41" s="299"/>
      <c r="ASV41" s="299"/>
      <c r="ASW41" s="299"/>
      <c r="ASX41" s="299"/>
      <c r="ASY41" s="299"/>
      <c r="ASZ41" s="299"/>
      <c r="ATA41" s="299"/>
      <c r="ATB41" s="299"/>
      <c r="ATC41" s="299"/>
      <c r="ATD41" s="299"/>
      <c r="ATE41" s="299"/>
      <c r="ATF41" s="299"/>
      <c r="ATG41" s="299"/>
      <c r="ATH41" s="299"/>
      <c r="ATI41" s="299"/>
      <c r="ATJ41" s="299"/>
      <c r="ATK41" s="299"/>
      <c r="ATL41" s="299"/>
      <c r="ATM41" s="299"/>
      <c r="ATN41" s="299"/>
      <c r="ATO41" s="299"/>
      <c r="ATP41" s="299"/>
      <c r="ATQ41" s="299"/>
      <c r="ATR41" s="299"/>
      <c r="ATS41" s="299"/>
      <c r="ATT41" s="299"/>
      <c r="ATU41" s="299"/>
      <c r="ATV41" s="299"/>
      <c r="ATW41" s="299"/>
      <c r="ATX41" s="299"/>
      <c r="ATY41" s="299"/>
      <c r="ATZ41" s="299"/>
      <c r="AUA41" s="299"/>
      <c r="AUB41" s="299"/>
      <c r="AUC41" s="299"/>
      <c r="AUD41" s="299"/>
      <c r="AUE41" s="299"/>
      <c r="AUF41" s="299"/>
      <c r="AUG41" s="299"/>
      <c r="AUH41" s="299"/>
      <c r="AUI41" s="299"/>
      <c r="AUJ41" s="299"/>
      <c r="AUK41" s="299"/>
      <c r="AUL41" s="299"/>
      <c r="AUM41" s="299"/>
      <c r="AUN41" s="299"/>
      <c r="AUO41" s="299"/>
      <c r="AUP41" s="299"/>
      <c r="AUQ41" s="299"/>
      <c r="AUR41" s="299"/>
      <c r="AUS41" s="299"/>
      <c r="AUT41" s="299"/>
      <c r="AUU41" s="299"/>
      <c r="AUV41" s="299"/>
      <c r="AUW41" s="299"/>
      <c r="AUX41" s="299"/>
      <c r="AUY41" s="299"/>
      <c r="AUZ41" s="299"/>
      <c r="AVA41" s="299"/>
      <c r="AVB41" s="299"/>
      <c r="AVC41" s="299"/>
      <c r="AVD41" s="299"/>
      <c r="AVE41" s="299"/>
      <c r="AVF41" s="299"/>
      <c r="AVG41" s="299"/>
      <c r="AVH41" s="299"/>
      <c r="AVI41" s="299"/>
      <c r="AVJ41" s="299"/>
      <c r="AVK41" s="299"/>
      <c r="AVL41" s="299"/>
      <c r="AVM41" s="299"/>
      <c r="AVN41" s="299"/>
      <c r="AVO41" s="299"/>
      <c r="AVP41" s="299"/>
      <c r="AVQ41" s="299"/>
      <c r="AVR41" s="299"/>
      <c r="AVS41" s="299"/>
      <c r="AVT41" s="299"/>
      <c r="AVU41" s="299"/>
      <c r="AVV41" s="299"/>
      <c r="AVW41" s="299"/>
      <c r="AVX41" s="299"/>
      <c r="AVY41" s="299"/>
      <c r="AVZ41" s="299"/>
      <c r="AWA41" s="299"/>
      <c r="AWB41" s="299"/>
      <c r="AWC41" s="299"/>
      <c r="AWD41" s="299"/>
      <c r="AWE41" s="299"/>
      <c r="AWF41" s="299"/>
      <c r="AWG41" s="299"/>
      <c r="AWH41" s="299"/>
      <c r="AWI41" s="299"/>
      <c r="AWJ41" s="299"/>
      <c r="AWK41" s="299"/>
      <c r="AWL41" s="299"/>
      <c r="AWM41" s="299"/>
      <c r="AWN41" s="299"/>
      <c r="AWO41" s="299"/>
      <c r="AWP41" s="299"/>
      <c r="AWQ41" s="299"/>
      <c r="AWR41" s="299"/>
      <c r="AWS41" s="299"/>
      <c r="AWT41" s="299"/>
      <c r="AWU41" s="299"/>
      <c r="AWV41" s="299"/>
      <c r="AWW41" s="299"/>
      <c r="AWX41" s="299"/>
      <c r="AWY41" s="299"/>
      <c r="AWZ41" s="299"/>
      <c r="AXA41" s="299"/>
      <c r="AXB41" s="299"/>
      <c r="AXC41" s="299"/>
      <c r="AXD41" s="299"/>
      <c r="AXE41" s="299"/>
      <c r="AXF41" s="299"/>
      <c r="AXG41" s="299"/>
      <c r="AXH41" s="299"/>
      <c r="AXI41" s="299"/>
      <c r="AXJ41" s="299"/>
      <c r="AXK41" s="299"/>
      <c r="AXL41" s="299"/>
      <c r="AXM41" s="299"/>
      <c r="AXN41" s="299"/>
      <c r="AXO41" s="299"/>
      <c r="AXP41" s="299"/>
      <c r="AXQ41" s="299"/>
      <c r="AXR41" s="299"/>
      <c r="AXS41" s="299"/>
      <c r="AXT41" s="299"/>
      <c r="AXU41" s="299"/>
      <c r="AXV41" s="299"/>
      <c r="AXW41" s="299"/>
      <c r="AXX41" s="299"/>
      <c r="AXY41" s="299"/>
      <c r="AXZ41" s="299"/>
      <c r="AYA41" s="299"/>
      <c r="AYB41" s="299"/>
      <c r="AYC41" s="299"/>
      <c r="AYD41" s="299"/>
      <c r="AYE41" s="299"/>
      <c r="AYF41" s="299"/>
      <c r="AYG41" s="299"/>
      <c r="AYH41" s="299"/>
      <c r="AYI41" s="299"/>
      <c r="AYJ41" s="299"/>
      <c r="AYK41" s="299"/>
      <c r="AYL41" s="299"/>
      <c r="AYM41" s="299"/>
      <c r="AYN41" s="299"/>
      <c r="AYO41" s="299"/>
      <c r="AYP41" s="299"/>
      <c r="AYQ41" s="299"/>
      <c r="AYR41" s="299"/>
      <c r="AYS41" s="299"/>
      <c r="AYT41" s="299"/>
      <c r="AYU41" s="299"/>
      <c r="AYV41" s="299"/>
      <c r="AYW41" s="299"/>
      <c r="AYX41" s="299"/>
      <c r="AYY41" s="299"/>
      <c r="AYZ41" s="299"/>
      <c r="AZA41" s="299"/>
      <c r="AZB41" s="299"/>
      <c r="AZC41" s="299"/>
      <c r="AZD41" s="299"/>
      <c r="AZE41" s="299"/>
      <c r="AZF41" s="299"/>
      <c r="AZG41" s="299"/>
      <c r="AZH41" s="299"/>
      <c r="AZI41" s="299"/>
      <c r="AZJ41" s="299"/>
      <c r="AZK41" s="299"/>
      <c r="AZL41" s="299"/>
      <c r="AZM41" s="299"/>
      <c r="AZN41" s="299"/>
      <c r="AZO41" s="299"/>
      <c r="AZP41" s="299"/>
      <c r="AZQ41" s="299"/>
      <c r="AZR41" s="299"/>
      <c r="AZS41" s="299"/>
      <c r="AZT41" s="299"/>
      <c r="AZU41" s="299"/>
      <c r="AZV41" s="299"/>
      <c r="AZW41" s="299"/>
      <c r="AZX41" s="299"/>
      <c r="AZY41" s="299"/>
      <c r="AZZ41" s="299"/>
      <c r="BAA41" s="299"/>
      <c r="BAB41" s="299"/>
      <c r="BAC41" s="299"/>
      <c r="BAD41" s="299"/>
      <c r="BAE41" s="299"/>
      <c r="BAF41" s="299"/>
      <c r="BAG41" s="299"/>
      <c r="BAH41" s="299"/>
      <c r="BAI41" s="299"/>
      <c r="BAJ41" s="299"/>
      <c r="BAK41" s="299"/>
      <c r="BAL41" s="299"/>
      <c r="BAM41" s="299"/>
      <c r="BAN41" s="299"/>
      <c r="BAO41" s="299"/>
      <c r="BAP41" s="299"/>
      <c r="BAQ41" s="299"/>
      <c r="BAR41" s="299"/>
      <c r="BAS41" s="299"/>
      <c r="BAT41" s="299"/>
      <c r="BAU41" s="299"/>
      <c r="BAV41" s="299"/>
      <c r="BAW41" s="299"/>
      <c r="BAX41" s="299"/>
      <c r="BAY41" s="299"/>
      <c r="BAZ41" s="299"/>
      <c r="BBA41" s="299"/>
      <c r="BBB41" s="299"/>
      <c r="BBC41" s="299"/>
      <c r="BBD41" s="299"/>
      <c r="BBE41" s="299"/>
      <c r="BBF41" s="299"/>
      <c r="BBG41" s="299"/>
      <c r="BBH41" s="299"/>
      <c r="BBI41" s="299"/>
      <c r="BBJ41" s="299"/>
      <c r="BBK41" s="299"/>
      <c r="BBL41" s="299"/>
      <c r="BBM41" s="299"/>
      <c r="BBN41" s="299"/>
      <c r="BBO41" s="299"/>
      <c r="BBP41" s="299"/>
      <c r="BBQ41" s="299"/>
      <c r="BBR41" s="299"/>
      <c r="BBS41" s="299"/>
      <c r="BBT41" s="299"/>
      <c r="BBU41" s="299"/>
      <c r="BBV41" s="299"/>
      <c r="BBW41" s="299"/>
      <c r="BBX41" s="299"/>
      <c r="BBY41" s="299"/>
      <c r="BBZ41" s="299"/>
      <c r="BCA41" s="299"/>
      <c r="BCB41" s="299"/>
      <c r="BCC41" s="299"/>
      <c r="BCD41" s="299"/>
      <c r="BCE41" s="299"/>
      <c r="BCF41" s="299"/>
      <c r="BCG41" s="299"/>
      <c r="BCH41" s="299"/>
      <c r="BCI41" s="299"/>
      <c r="BCJ41" s="299"/>
      <c r="BCK41" s="299"/>
      <c r="BCL41" s="299"/>
      <c r="BCM41" s="299"/>
      <c r="BCN41" s="299"/>
      <c r="BCO41" s="299"/>
      <c r="BCP41" s="299"/>
      <c r="BCQ41" s="299"/>
      <c r="BCR41" s="299"/>
      <c r="BCS41" s="299"/>
      <c r="BCT41" s="299"/>
      <c r="BCU41" s="299"/>
      <c r="BCV41" s="299"/>
      <c r="BCW41" s="299"/>
      <c r="BCX41" s="299"/>
      <c r="BCY41" s="299"/>
      <c r="BCZ41" s="299"/>
      <c r="BDA41" s="299"/>
      <c r="BDB41" s="299"/>
      <c r="BDC41" s="299"/>
      <c r="BDD41" s="299"/>
      <c r="BDE41" s="299"/>
      <c r="BDF41" s="299"/>
      <c r="BDG41" s="299"/>
      <c r="BDH41" s="299"/>
      <c r="BDI41" s="299"/>
      <c r="BDJ41" s="299"/>
      <c r="BDK41" s="299"/>
      <c r="BDL41" s="299"/>
      <c r="BDM41" s="299"/>
      <c r="BDN41" s="299"/>
      <c r="BDO41" s="299"/>
      <c r="BDP41" s="299"/>
      <c r="BDQ41" s="299"/>
      <c r="BDR41" s="299"/>
      <c r="BDS41" s="299"/>
      <c r="BDT41" s="299"/>
      <c r="BDU41" s="299"/>
      <c r="BDV41" s="299"/>
      <c r="BDW41" s="299"/>
      <c r="BDX41" s="299"/>
      <c r="BDY41" s="299"/>
      <c r="BDZ41" s="299"/>
      <c r="BEA41" s="299"/>
      <c r="BEB41" s="299"/>
      <c r="BEC41" s="299"/>
      <c r="BED41" s="299"/>
      <c r="BEE41" s="299"/>
      <c r="BEF41" s="299"/>
      <c r="BEG41" s="299"/>
      <c r="BEH41" s="299"/>
      <c r="BEI41" s="299"/>
      <c r="BEJ41" s="299"/>
      <c r="BEK41" s="299"/>
      <c r="BEL41" s="299"/>
      <c r="BEM41" s="299"/>
      <c r="BEN41" s="299"/>
      <c r="BEO41" s="299"/>
      <c r="BEP41" s="299"/>
      <c r="BEQ41" s="299"/>
      <c r="BER41" s="299"/>
      <c r="BES41" s="299"/>
      <c r="BET41" s="299"/>
      <c r="BEU41" s="299"/>
      <c r="BEV41" s="299"/>
      <c r="BEW41" s="299"/>
      <c r="BEX41" s="299"/>
      <c r="BEY41" s="299"/>
      <c r="BEZ41" s="299"/>
      <c r="BFA41" s="299"/>
      <c r="BFB41" s="299"/>
      <c r="BFC41" s="299"/>
      <c r="BFD41" s="299"/>
      <c r="BFE41" s="299"/>
      <c r="BFF41" s="299"/>
      <c r="BFG41" s="299"/>
      <c r="BFH41" s="299"/>
      <c r="BFI41" s="299"/>
      <c r="BFJ41" s="299"/>
      <c r="BFK41" s="299"/>
      <c r="BFL41" s="299"/>
      <c r="BFM41" s="299"/>
      <c r="BFN41" s="299"/>
      <c r="BFO41" s="299"/>
      <c r="BFP41" s="299"/>
      <c r="BFQ41" s="299"/>
      <c r="BFR41" s="299"/>
      <c r="BFS41" s="299"/>
      <c r="BFT41" s="299"/>
      <c r="BFU41" s="299"/>
      <c r="BFV41" s="299"/>
      <c r="BFW41" s="299"/>
      <c r="BFX41" s="299"/>
      <c r="BFY41" s="299"/>
      <c r="BFZ41" s="299"/>
      <c r="BGA41" s="299"/>
      <c r="BGB41" s="299"/>
      <c r="BGC41" s="299"/>
      <c r="BGD41" s="299"/>
      <c r="BGE41" s="299"/>
      <c r="BGF41" s="299"/>
      <c r="BGG41" s="299"/>
      <c r="BGH41" s="299"/>
      <c r="BGI41" s="299"/>
      <c r="BGJ41" s="299"/>
      <c r="BGK41" s="299"/>
      <c r="BGL41" s="299"/>
      <c r="BGM41" s="299"/>
      <c r="BGN41" s="299"/>
      <c r="BGO41" s="299"/>
      <c r="BGP41" s="299"/>
      <c r="BGQ41" s="299"/>
      <c r="BGR41" s="299"/>
      <c r="BGS41" s="299"/>
      <c r="BGT41" s="299"/>
      <c r="BGU41" s="299"/>
      <c r="BGV41" s="299"/>
      <c r="BGW41" s="299"/>
      <c r="BGX41" s="299"/>
      <c r="BGY41" s="299"/>
      <c r="BGZ41" s="299"/>
      <c r="BHA41" s="299"/>
      <c r="BHB41" s="299"/>
      <c r="BHC41" s="299"/>
      <c r="BHD41" s="299"/>
      <c r="BHE41" s="299"/>
      <c r="BHF41" s="299"/>
      <c r="BHG41" s="299"/>
      <c r="BHH41" s="299"/>
      <c r="BHI41" s="299"/>
      <c r="BHJ41" s="299"/>
      <c r="BHK41" s="299"/>
      <c r="BHL41" s="299"/>
      <c r="BHM41" s="299"/>
      <c r="BHN41" s="299"/>
      <c r="BHO41" s="299"/>
      <c r="BHP41" s="299"/>
      <c r="BHQ41" s="299"/>
      <c r="BHR41" s="299"/>
      <c r="BHS41" s="299"/>
      <c r="BHT41" s="299"/>
      <c r="BHU41" s="299"/>
      <c r="BHV41" s="299"/>
      <c r="BHW41" s="299"/>
      <c r="BHX41" s="299"/>
      <c r="BHY41" s="299"/>
      <c r="BHZ41" s="299"/>
      <c r="BIA41" s="299"/>
      <c r="BIB41" s="299"/>
      <c r="BIC41" s="299"/>
      <c r="BID41" s="299"/>
      <c r="BIE41" s="299"/>
      <c r="BIF41" s="299"/>
      <c r="BIG41" s="299"/>
      <c r="BIH41" s="299"/>
      <c r="BII41" s="299"/>
      <c r="BIJ41" s="299"/>
      <c r="BIK41" s="299"/>
      <c r="BIL41" s="299"/>
      <c r="BIM41" s="299"/>
      <c r="BIN41" s="299"/>
      <c r="BIO41" s="299"/>
      <c r="BIP41" s="299"/>
      <c r="BIQ41" s="299"/>
      <c r="BIR41" s="299"/>
      <c r="BIS41" s="299"/>
      <c r="BIT41" s="299"/>
      <c r="BIU41" s="299"/>
      <c r="BIV41" s="299"/>
      <c r="BIW41" s="299"/>
      <c r="BIX41" s="299"/>
      <c r="BIY41" s="299"/>
      <c r="BIZ41" s="299"/>
      <c r="BJA41" s="299"/>
      <c r="BJB41" s="299"/>
      <c r="BJC41" s="299"/>
      <c r="BJD41" s="299"/>
      <c r="BJE41" s="299"/>
      <c r="BJF41" s="299"/>
      <c r="BJG41" s="299"/>
      <c r="BJH41" s="299"/>
      <c r="BJI41" s="299"/>
      <c r="BJJ41" s="299"/>
      <c r="BJK41" s="299"/>
      <c r="BJL41" s="299"/>
      <c r="BJM41" s="299"/>
      <c r="BJN41" s="299"/>
      <c r="BJO41" s="299"/>
      <c r="BJP41" s="299"/>
      <c r="BJQ41" s="299"/>
      <c r="BJR41" s="299"/>
      <c r="BJS41" s="299"/>
      <c r="BJT41" s="299"/>
      <c r="BJU41" s="299"/>
      <c r="BJV41" s="299"/>
      <c r="BJW41" s="299"/>
      <c r="BJX41" s="299"/>
      <c r="BJY41" s="299"/>
      <c r="BJZ41" s="299"/>
      <c r="BKA41" s="299"/>
      <c r="BKB41" s="299"/>
      <c r="BKC41" s="299"/>
      <c r="BKD41" s="299"/>
      <c r="BKE41" s="299"/>
      <c r="BKF41" s="299"/>
      <c r="BKG41" s="299"/>
      <c r="BKH41" s="299"/>
      <c r="BKI41" s="299"/>
      <c r="BKJ41" s="299"/>
      <c r="BKK41" s="299"/>
      <c r="BKL41" s="299"/>
      <c r="BKM41" s="299"/>
      <c r="BKN41" s="299"/>
      <c r="BKO41" s="299"/>
      <c r="BKP41" s="299"/>
      <c r="BKQ41" s="299"/>
      <c r="BKR41" s="299"/>
      <c r="BKS41" s="299"/>
      <c r="BKT41" s="299"/>
      <c r="BKU41" s="299"/>
      <c r="BKV41" s="299"/>
      <c r="BKW41" s="299"/>
      <c r="BKX41" s="299"/>
      <c r="BKY41" s="299"/>
      <c r="BKZ41" s="299"/>
      <c r="BLA41" s="299"/>
      <c r="BLB41" s="299"/>
      <c r="BLC41" s="299"/>
      <c r="BLD41" s="299"/>
      <c r="BLE41" s="299"/>
      <c r="BLF41" s="299"/>
      <c r="BLG41" s="299"/>
      <c r="BLH41" s="299"/>
      <c r="BLI41" s="299"/>
      <c r="BLJ41" s="299"/>
      <c r="BLK41" s="299"/>
      <c r="BLL41" s="299"/>
      <c r="BLM41" s="299"/>
      <c r="BLN41" s="299"/>
      <c r="BLO41" s="299"/>
      <c r="BLP41" s="299"/>
      <c r="BLQ41" s="299"/>
      <c r="BLR41" s="299"/>
      <c r="BLS41" s="299"/>
      <c r="BLT41" s="299"/>
      <c r="BLU41" s="299"/>
      <c r="BLV41" s="299"/>
      <c r="BLW41" s="299"/>
      <c r="BLX41" s="299"/>
      <c r="BLY41" s="299"/>
      <c r="BLZ41" s="299"/>
      <c r="BMA41" s="299"/>
      <c r="BMB41" s="299"/>
      <c r="BMC41" s="299"/>
      <c r="BMD41" s="299"/>
      <c r="BME41" s="299"/>
      <c r="BMF41" s="299"/>
      <c r="BMG41" s="299"/>
      <c r="BMH41" s="299"/>
      <c r="BMI41" s="299"/>
      <c r="BMJ41" s="299"/>
      <c r="BMK41" s="299"/>
      <c r="BML41" s="299"/>
      <c r="BMM41" s="299"/>
      <c r="BMN41" s="299"/>
      <c r="BMO41" s="299"/>
      <c r="BMP41" s="299"/>
      <c r="BMQ41" s="299"/>
      <c r="BMR41" s="299"/>
      <c r="BMS41" s="299"/>
      <c r="BMT41" s="299"/>
      <c r="BMU41" s="299"/>
      <c r="BMV41" s="299"/>
      <c r="BMW41" s="299"/>
      <c r="BMX41" s="299"/>
      <c r="BMY41" s="299"/>
      <c r="BMZ41" s="299"/>
      <c r="BNA41" s="299"/>
      <c r="BNB41" s="299"/>
      <c r="BNC41" s="299"/>
      <c r="BND41" s="299"/>
      <c r="BNE41" s="299"/>
      <c r="BNF41" s="299"/>
      <c r="BNG41" s="299"/>
      <c r="BNH41" s="299"/>
      <c r="BNI41" s="299"/>
      <c r="BNJ41" s="299"/>
      <c r="BNK41" s="299"/>
      <c r="BNL41" s="299"/>
      <c r="BNM41" s="299"/>
      <c r="BNN41" s="299"/>
      <c r="BNO41" s="299"/>
      <c r="BNP41" s="299"/>
      <c r="BNQ41" s="299"/>
      <c r="BNR41" s="299"/>
      <c r="BNS41" s="299"/>
      <c r="BNT41" s="299"/>
      <c r="BNU41" s="299"/>
      <c r="BNV41" s="299"/>
      <c r="BNW41" s="299"/>
      <c r="BNX41" s="299"/>
      <c r="BNY41" s="299"/>
      <c r="BNZ41" s="299"/>
      <c r="BOA41" s="299"/>
      <c r="BOB41" s="299"/>
      <c r="BOC41" s="299"/>
      <c r="BOD41" s="299"/>
      <c r="BOE41" s="299"/>
      <c r="BOF41" s="299"/>
      <c r="BOG41" s="299"/>
      <c r="BOH41" s="299"/>
      <c r="BOI41" s="299"/>
      <c r="BOJ41" s="299"/>
      <c r="BOK41" s="299"/>
      <c r="BOL41" s="299"/>
      <c r="BOM41" s="299"/>
      <c r="BON41" s="299"/>
      <c r="BOO41" s="299"/>
      <c r="BOP41" s="299"/>
      <c r="BOQ41" s="299"/>
      <c r="BOR41" s="299"/>
      <c r="BOS41" s="299"/>
      <c r="BOT41" s="299"/>
      <c r="BOU41" s="299"/>
      <c r="BOV41" s="299"/>
      <c r="BOW41" s="299"/>
      <c r="BOX41" s="299"/>
      <c r="BOY41" s="299"/>
      <c r="BOZ41" s="299"/>
      <c r="BPA41" s="299"/>
      <c r="BPB41" s="299"/>
      <c r="BPC41" s="299"/>
      <c r="BPD41" s="299"/>
      <c r="BPE41" s="299"/>
      <c r="BPF41" s="299"/>
      <c r="BPG41" s="299"/>
      <c r="BPH41" s="299"/>
      <c r="BPI41" s="299"/>
      <c r="BPJ41" s="299"/>
      <c r="BPK41" s="299"/>
      <c r="BPL41" s="299"/>
      <c r="BPM41" s="299"/>
      <c r="BPN41" s="299"/>
      <c r="BPO41" s="299"/>
      <c r="BPP41" s="299"/>
      <c r="BPQ41" s="299"/>
      <c r="BPR41" s="299"/>
      <c r="BPS41" s="299"/>
      <c r="BPT41" s="299"/>
      <c r="BPU41" s="299"/>
      <c r="BPV41" s="299"/>
      <c r="BPW41" s="299"/>
      <c r="BPX41" s="299"/>
      <c r="BPY41" s="299"/>
      <c r="BPZ41" s="299"/>
      <c r="BQA41" s="299"/>
      <c r="BQB41" s="299"/>
      <c r="BQC41" s="299"/>
      <c r="BQD41" s="299"/>
      <c r="BQE41" s="299"/>
      <c r="BQF41" s="299"/>
      <c r="BQG41" s="299"/>
      <c r="BQH41" s="299"/>
      <c r="BQI41" s="299"/>
      <c r="BQJ41" s="299"/>
      <c r="BQK41" s="299"/>
      <c r="BQL41" s="299"/>
      <c r="BQM41" s="299"/>
      <c r="BQN41" s="299"/>
      <c r="BQO41" s="299"/>
      <c r="BQP41" s="299"/>
      <c r="BQQ41" s="299"/>
      <c r="BQR41" s="299"/>
      <c r="BQS41" s="299"/>
      <c r="BQT41" s="299"/>
      <c r="BQU41" s="299"/>
      <c r="BQV41" s="299"/>
      <c r="BQW41" s="299"/>
      <c r="BQX41" s="299"/>
      <c r="BQY41" s="299"/>
      <c r="BQZ41" s="299"/>
      <c r="BRA41" s="299"/>
      <c r="BRB41" s="299"/>
      <c r="BRC41" s="299"/>
      <c r="BRD41" s="299"/>
      <c r="BRE41" s="299"/>
      <c r="BRF41" s="299"/>
      <c r="BRG41" s="299"/>
      <c r="BRH41" s="299"/>
      <c r="BRI41" s="299"/>
      <c r="BRJ41" s="299"/>
      <c r="BRK41" s="299"/>
      <c r="BRL41" s="299"/>
      <c r="BRM41" s="299"/>
      <c r="BRN41" s="299"/>
      <c r="BRO41" s="299"/>
      <c r="BRP41" s="299"/>
      <c r="BRQ41" s="299"/>
      <c r="BRR41" s="299"/>
      <c r="BRS41" s="299"/>
      <c r="BRT41" s="299"/>
      <c r="BRU41" s="299"/>
      <c r="BRV41" s="299"/>
      <c r="BRW41" s="299"/>
      <c r="BRX41" s="299"/>
      <c r="BRY41" s="299"/>
      <c r="BRZ41" s="299"/>
      <c r="BSA41" s="299"/>
      <c r="BSB41" s="299"/>
      <c r="BSC41" s="299"/>
      <c r="BSD41" s="299"/>
      <c r="BSE41" s="299"/>
      <c r="BSF41" s="299"/>
      <c r="BSG41" s="299"/>
      <c r="BSH41" s="299"/>
      <c r="BSI41" s="299"/>
      <c r="BSJ41" s="299"/>
      <c r="BSK41" s="299"/>
      <c r="BSL41" s="299"/>
      <c r="BSM41" s="299"/>
      <c r="BSN41" s="299"/>
      <c r="BSO41" s="299"/>
      <c r="BSP41" s="299"/>
      <c r="BSQ41" s="299"/>
      <c r="BSR41" s="299"/>
      <c r="BSS41" s="299"/>
      <c r="BST41" s="299"/>
      <c r="BSU41" s="299"/>
      <c r="BSV41" s="299"/>
      <c r="BSW41" s="299"/>
      <c r="BSX41" s="299"/>
      <c r="BSY41" s="299"/>
      <c r="BSZ41" s="299"/>
      <c r="BTA41" s="299"/>
      <c r="BTB41" s="299"/>
      <c r="BTC41" s="299"/>
      <c r="BTD41" s="299"/>
      <c r="BTE41" s="299"/>
      <c r="BTF41" s="299"/>
      <c r="BTG41" s="299"/>
      <c r="BTH41" s="299"/>
      <c r="BTI41" s="299"/>
      <c r="BTJ41" s="299"/>
      <c r="BTK41" s="299"/>
      <c r="BTL41" s="299"/>
      <c r="BTM41" s="299"/>
      <c r="BTN41" s="299"/>
      <c r="BTO41" s="299"/>
      <c r="BTP41" s="299"/>
      <c r="BTQ41" s="299"/>
      <c r="BTR41" s="299"/>
      <c r="BTS41" s="299"/>
      <c r="BTT41" s="299"/>
      <c r="BTU41" s="299"/>
      <c r="BTV41" s="299"/>
      <c r="BTW41" s="299"/>
      <c r="BTX41" s="299"/>
      <c r="BTY41" s="299"/>
      <c r="BTZ41" s="299"/>
      <c r="BUA41" s="299"/>
      <c r="BUB41" s="299"/>
      <c r="BUC41" s="299"/>
      <c r="BUD41" s="299"/>
      <c r="BUE41" s="299"/>
      <c r="BUF41" s="299"/>
      <c r="BUG41" s="299"/>
      <c r="BUH41" s="299"/>
      <c r="BUI41" s="299"/>
      <c r="BUJ41" s="299"/>
      <c r="BUK41" s="299"/>
      <c r="BUL41" s="299"/>
      <c r="BUM41" s="299"/>
      <c r="BUN41" s="299"/>
      <c r="BUO41" s="299"/>
      <c r="BUP41" s="299"/>
      <c r="BUQ41" s="299"/>
      <c r="BUR41" s="299"/>
      <c r="BUS41" s="299"/>
      <c r="BUT41" s="299"/>
      <c r="BUU41" s="299"/>
      <c r="BUV41" s="299"/>
      <c r="BUW41" s="299"/>
      <c r="BUX41" s="299"/>
      <c r="BUY41" s="299"/>
      <c r="BUZ41" s="299"/>
      <c r="BVA41" s="299"/>
      <c r="BVB41" s="299"/>
      <c r="BVC41" s="299"/>
      <c r="BVD41" s="299"/>
      <c r="BVE41" s="299"/>
      <c r="BVF41" s="299"/>
      <c r="BVG41" s="299"/>
      <c r="BVH41" s="299"/>
      <c r="BVI41" s="299"/>
      <c r="BVJ41" s="299"/>
      <c r="BVK41" s="299"/>
      <c r="BVL41" s="299"/>
      <c r="BVM41" s="299"/>
      <c r="BVN41" s="299"/>
      <c r="BVO41" s="299"/>
      <c r="BVP41" s="299"/>
      <c r="BVQ41" s="299"/>
      <c r="BVR41" s="299"/>
      <c r="BVS41" s="299"/>
      <c r="BVT41" s="299"/>
      <c r="BVU41" s="299"/>
      <c r="BVV41" s="299"/>
      <c r="BVW41" s="299"/>
      <c r="BVX41" s="299"/>
      <c r="BVY41" s="299"/>
      <c r="BVZ41" s="299"/>
      <c r="BWA41" s="299"/>
      <c r="BWB41" s="299"/>
      <c r="BWC41" s="299"/>
      <c r="BWD41" s="299"/>
      <c r="BWE41" s="299"/>
      <c r="BWF41" s="299"/>
      <c r="BWG41" s="299"/>
      <c r="BWH41" s="299"/>
      <c r="BWI41" s="299"/>
      <c r="BWJ41" s="299"/>
      <c r="BWK41" s="299"/>
      <c r="BWL41" s="299"/>
      <c r="BWM41" s="299"/>
      <c r="BWN41" s="299"/>
      <c r="BWO41" s="299"/>
      <c r="BWP41" s="299"/>
      <c r="BWQ41" s="299"/>
      <c r="BWR41" s="299"/>
      <c r="BWS41" s="299"/>
      <c r="BWT41" s="299"/>
      <c r="BWU41" s="299"/>
      <c r="BWV41" s="299"/>
      <c r="BWW41" s="299"/>
      <c r="BWX41" s="299"/>
      <c r="BWY41" s="299"/>
      <c r="BWZ41" s="299"/>
      <c r="BXA41" s="299"/>
      <c r="BXB41" s="299"/>
      <c r="BXC41" s="299"/>
      <c r="BXD41" s="299"/>
      <c r="BXE41" s="299"/>
      <c r="BXF41" s="299"/>
      <c r="BXG41" s="299"/>
      <c r="BXH41" s="299"/>
      <c r="BXI41" s="299"/>
      <c r="BXJ41" s="299"/>
      <c r="BXK41" s="299"/>
      <c r="BXL41" s="299"/>
      <c r="BXM41" s="299"/>
      <c r="BXN41" s="299"/>
      <c r="BXO41" s="299"/>
      <c r="BXP41" s="299"/>
      <c r="BXQ41" s="299"/>
      <c r="BXR41" s="299"/>
      <c r="BXS41" s="299"/>
      <c r="BXT41" s="299"/>
      <c r="BXU41" s="299"/>
      <c r="BXV41" s="299"/>
      <c r="BXW41" s="299"/>
      <c r="BXX41" s="299"/>
      <c r="BXY41" s="299"/>
      <c r="BXZ41" s="299"/>
      <c r="BYA41" s="299"/>
      <c r="BYB41" s="299"/>
      <c r="BYC41" s="299"/>
      <c r="BYD41" s="299"/>
      <c r="BYE41" s="299"/>
      <c r="BYF41" s="299"/>
      <c r="BYG41" s="299"/>
      <c r="BYH41" s="299"/>
      <c r="BYI41" s="299"/>
      <c r="BYJ41" s="299"/>
      <c r="BYK41" s="299"/>
      <c r="BYL41" s="299"/>
      <c r="BYM41" s="299"/>
      <c r="BYN41" s="299"/>
      <c r="BYO41" s="299"/>
      <c r="BYP41" s="299"/>
      <c r="BYQ41" s="299"/>
      <c r="BYR41" s="299"/>
      <c r="BYS41" s="299"/>
      <c r="BYT41" s="299"/>
      <c r="BYU41" s="299"/>
      <c r="BYV41" s="299"/>
      <c r="BYW41" s="299"/>
      <c r="BYX41" s="299"/>
      <c r="BYY41" s="299"/>
      <c r="BYZ41" s="299"/>
      <c r="BZA41" s="299"/>
      <c r="BZB41" s="299"/>
      <c r="BZC41" s="299"/>
      <c r="BZD41" s="299"/>
      <c r="BZE41" s="299"/>
      <c r="BZF41" s="299"/>
      <c r="BZG41" s="299"/>
      <c r="BZH41" s="299"/>
      <c r="BZI41" s="299"/>
      <c r="BZJ41" s="299"/>
      <c r="BZK41" s="299"/>
      <c r="BZL41" s="299"/>
      <c r="BZM41" s="299"/>
      <c r="BZN41" s="299"/>
      <c r="BZO41" s="299"/>
      <c r="BZP41" s="299"/>
      <c r="BZQ41" s="299"/>
      <c r="BZR41" s="299"/>
      <c r="BZS41" s="299"/>
      <c r="BZT41" s="299"/>
      <c r="BZU41" s="299"/>
      <c r="BZV41" s="299"/>
      <c r="BZW41" s="299"/>
      <c r="BZX41" s="299"/>
      <c r="BZY41" s="299"/>
      <c r="BZZ41" s="299"/>
      <c r="CAA41" s="299"/>
      <c r="CAB41" s="299"/>
      <c r="CAC41" s="299"/>
      <c r="CAD41" s="299"/>
      <c r="CAE41" s="299"/>
      <c r="CAF41" s="299"/>
      <c r="CAG41" s="299"/>
      <c r="CAH41" s="299"/>
      <c r="CAI41" s="299"/>
      <c r="CAJ41" s="299"/>
      <c r="CAK41" s="299"/>
      <c r="CAL41" s="299"/>
      <c r="CAM41" s="299"/>
      <c r="CAN41" s="299"/>
      <c r="CAO41" s="299"/>
      <c r="CAP41" s="299"/>
      <c r="CAQ41" s="299"/>
      <c r="CAR41" s="299"/>
      <c r="CAS41" s="299"/>
      <c r="CAT41" s="299"/>
      <c r="CAU41" s="299"/>
      <c r="CAV41" s="299"/>
      <c r="CAW41" s="299"/>
      <c r="CAX41" s="299"/>
      <c r="CAY41" s="299"/>
      <c r="CAZ41" s="299"/>
      <c r="CBA41" s="299"/>
      <c r="CBB41" s="299"/>
      <c r="CBC41" s="299"/>
      <c r="CBD41" s="299"/>
      <c r="CBE41" s="299"/>
      <c r="CBF41" s="299"/>
      <c r="CBG41" s="299"/>
      <c r="CBH41" s="299"/>
      <c r="CBI41" s="299"/>
      <c r="CBJ41" s="299"/>
      <c r="CBK41" s="299"/>
      <c r="CBL41" s="299"/>
      <c r="CBM41" s="299"/>
      <c r="CBN41" s="299"/>
      <c r="CBO41" s="299"/>
      <c r="CBP41" s="299"/>
      <c r="CBQ41" s="299"/>
      <c r="CBR41" s="299"/>
      <c r="CBS41" s="299"/>
      <c r="CBT41" s="299"/>
      <c r="CBU41" s="299"/>
      <c r="CBV41" s="299"/>
      <c r="CBW41" s="299"/>
      <c r="CBX41" s="299"/>
      <c r="CBY41" s="299"/>
      <c r="CBZ41" s="299"/>
      <c r="CCA41" s="299"/>
      <c r="CCB41" s="299"/>
      <c r="CCC41" s="299"/>
      <c r="CCD41" s="299"/>
      <c r="CCE41" s="299"/>
      <c r="CCF41" s="299"/>
      <c r="CCG41" s="299"/>
      <c r="CCH41" s="299"/>
      <c r="CCI41" s="299"/>
      <c r="CCJ41" s="299"/>
      <c r="CCK41" s="299"/>
      <c r="CCL41" s="299"/>
      <c r="CCM41" s="299"/>
      <c r="CCN41" s="299"/>
      <c r="CCO41" s="299"/>
      <c r="CCP41" s="299"/>
      <c r="CCQ41" s="299"/>
      <c r="CCR41" s="299"/>
      <c r="CCS41" s="299"/>
      <c r="CCT41" s="299"/>
      <c r="CCU41" s="299"/>
      <c r="CCV41" s="299"/>
      <c r="CCW41" s="299"/>
      <c r="CCX41" s="299"/>
      <c r="CCY41" s="299"/>
      <c r="CCZ41" s="299"/>
      <c r="CDA41" s="299"/>
      <c r="CDB41" s="299"/>
      <c r="CDC41" s="299"/>
      <c r="CDD41" s="299"/>
      <c r="CDE41" s="299"/>
      <c r="CDF41" s="299"/>
      <c r="CDG41" s="299"/>
      <c r="CDH41" s="299"/>
      <c r="CDI41" s="299"/>
      <c r="CDJ41" s="299"/>
      <c r="CDK41" s="299"/>
      <c r="CDL41" s="299"/>
      <c r="CDM41" s="299"/>
      <c r="CDN41" s="299"/>
      <c r="CDO41" s="299"/>
      <c r="CDP41" s="299"/>
      <c r="CDQ41" s="299"/>
      <c r="CDR41" s="299"/>
      <c r="CDS41" s="299"/>
      <c r="CDT41" s="299"/>
      <c r="CDU41" s="299"/>
      <c r="CDV41" s="299"/>
      <c r="CDW41" s="299"/>
      <c r="CDX41" s="299"/>
      <c r="CDY41" s="299"/>
      <c r="CDZ41" s="299"/>
      <c r="CEA41" s="299"/>
      <c r="CEB41" s="299"/>
      <c r="CEC41" s="299"/>
      <c r="CED41" s="299"/>
      <c r="CEE41" s="299"/>
      <c r="CEF41" s="299"/>
      <c r="CEG41" s="299"/>
      <c r="CEH41" s="299"/>
      <c r="CEI41" s="299"/>
      <c r="CEJ41" s="299"/>
      <c r="CEK41" s="299"/>
      <c r="CEL41" s="299"/>
      <c r="CEM41" s="299"/>
      <c r="CEN41" s="299"/>
      <c r="CEO41" s="299"/>
      <c r="CEP41" s="299"/>
      <c r="CEQ41" s="299"/>
      <c r="CER41" s="299"/>
      <c r="CES41" s="299"/>
      <c r="CET41" s="299"/>
      <c r="CEU41" s="299"/>
      <c r="CEV41" s="299"/>
      <c r="CEW41" s="299"/>
      <c r="CEX41" s="299"/>
      <c r="CEY41" s="299"/>
      <c r="CEZ41" s="299"/>
      <c r="CFA41" s="299"/>
      <c r="CFB41" s="299"/>
      <c r="CFC41" s="299"/>
      <c r="CFD41" s="299"/>
      <c r="CFE41" s="299"/>
      <c r="CFF41" s="299"/>
      <c r="CFG41" s="299"/>
      <c r="CFH41" s="299"/>
      <c r="CFI41" s="299"/>
      <c r="CFJ41" s="299"/>
      <c r="CFK41" s="299"/>
      <c r="CFL41" s="299"/>
      <c r="CFM41" s="299"/>
      <c r="CFN41" s="299"/>
      <c r="CFO41" s="299"/>
      <c r="CFP41" s="299"/>
      <c r="CFQ41" s="299"/>
      <c r="CFR41" s="299"/>
      <c r="CFS41" s="299"/>
      <c r="CFT41" s="299"/>
      <c r="CFU41" s="299"/>
      <c r="CFV41" s="299"/>
      <c r="CFW41" s="299"/>
      <c r="CFX41" s="299"/>
      <c r="CFY41" s="299"/>
      <c r="CFZ41" s="299"/>
      <c r="CGA41" s="299"/>
      <c r="CGB41" s="299"/>
      <c r="CGC41" s="299"/>
      <c r="CGD41" s="299"/>
      <c r="CGE41" s="299"/>
      <c r="CGF41" s="299"/>
      <c r="CGG41" s="299"/>
      <c r="CGH41" s="299"/>
      <c r="CGI41" s="299"/>
      <c r="CGJ41" s="299"/>
      <c r="CGK41" s="299"/>
      <c r="CGL41" s="299"/>
      <c r="CGM41" s="299"/>
      <c r="CGN41" s="299"/>
      <c r="CGO41" s="299"/>
      <c r="CGP41" s="299"/>
      <c r="CGQ41" s="299"/>
      <c r="CGR41" s="299"/>
      <c r="CGS41" s="299"/>
      <c r="CGT41" s="299"/>
      <c r="CGU41" s="299"/>
      <c r="CGV41" s="299"/>
      <c r="CGW41" s="299"/>
      <c r="CGX41" s="299"/>
      <c r="CGY41" s="299"/>
      <c r="CGZ41" s="299"/>
      <c r="CHA41" s="299"/>
      <c r="CHB41" s="299"/>
      <c r="CHC41" s="299"/>
      <c r="CHD41" s="299"/>
      <c r="CHE41" s="299"/>
      <c r="CHF41" s="299"/>
      <c r="CHG41" s="299"/>
      <c r="CHH41" s="299"/>
      <c r="CHI41" s="299"/>
      <c r="CHJ41" s="299"/>
      <c r="CHK41" s="299"/>
      <c r="CHL41" s="299"/>
      <c r="CHM41" s="299"/>
      <c r="CHN41" s="299"/>
      <c r="CHO41" s="299"/>
      <c r="CHP41" s="299"/>
      <c r="CHQ41" s="299"/>
      <c r="CHR41" s="299"/>
      <c r="CHS41" s="299"/>
      <c r="CHT41" s="299"/>
      <c r="CHU41" s="299"/>
      <c r="CHV41" s="299"/>
      <c r="CHW41" s="299"/>
      <c r="CHX41" s="299"/>
      <c r="CHY41" s="299"/>
      <c r="CHZ41" s="299"/>
      <c r="CIA41" s="299"/>
      <c r="CIB41" s="299"/>
      <c r="CIC41" s="299"/>
      <c r="CID41" s="299"/>
      <c r="CIE41" s="299"/>
      <c r="CIF41" s="299"/>
      <c r="CIG41" s="299"/>
      <c r="CIH41" s="299"/>
      <c r="CII41" s="299"/>
      <c r="CIJ41" s="299"/>
      <c r="CIK41" s="299"/>
      <c r="CIL41" s="299"/>
      <c r="CIM41" s="299"/>
      <c r="CIN41" s="299"/>
      <c r="CIO41" s="299"/>
      <c r="CIP41" s="299"/>
      <c r="CIQ41" s="299"/>
      <c r="CIR41" s="299"/>
      <c r="CIS41" s="299"/>
      <c r="CIT41" s="299"/>
      <c r="CIU41" s="299"/>
      <c r="CIV41" s="299"/>
      <c r="CIW41" s="299"/>
      <c r="CIX41" s="299"/>
      <c r="CIY41" s="299"/>
      <c r="CIZ41" s="299"/>
      <c r="CJA41" s="299"/>
      <c r="CJB41" s="299"/>
      <c r="CJC41" s="299"/>
      <c r="CJD41" s="299"/>
      <c r="CJE41" s="299"/>
      <c r="CJF41" s="299"/>
      <c r="CJG41" s="299"/>
      <c r="CJH41" s="299"/>
      <c r="CJI41" s="299"/>
      <c r="CJJ41" s="299"/>
      <c r="CJK41" s="299"/>
      <c r="CJL41" s="299"/>
      <c r="CJM41" s="299"/>
      <c r="CJN41" s="299"/>
      <c r="CJO41" s="299"/>
      <c r="CJP41" s="299"/>
      <c r="CJQ41" s="299"/>
      <c r="CJR41" s="299"/>
      <c r="CJS41" s="299"/>
      <c r="CJT41" s="299"/>
      <c r="CJU41" s="299"/>
      <c r="CJV41" s="299"/>
      <c r="CJW41" s="299"/>
      <c r="CJX41" s="299"/>
      <c r="CJY41" s="299"/>
      <c r="CJZ41" s="299"/>
      <c r="CKA41" s="299"/>
      <c r="CKB41" s="299"/>
      <c r="CKC41" s="299"/>
      <c r="CKD41" s="299"/>
      <c r="CKE41" s="299"/>
      <c r="CKF41" s="299"/>
      <c r="CKG41" s="299"/>
      <c r="CKH41" s="299"/>
      <c r="CKI41" s="299"/>
      <c r="CKJ41" s="299"/>
      <c r="CKK41" s="299"/>
      <c r="CKL41" s="299"/>
      <c r="CKM41" s="299"/>
      <c r="CKN41" s="299"/>
      <c r="CKO41" s="299"/>
      <c r="CKP41" s="299"/>
      <c r="CKQ41" s="299"/>
      <c r="CKR41" s="299"/>
      <c r="CKS41" s="299"/>
      <c r="CKT41" s="299"/>
      <c r="CKU41" s="299"/>
      <c r="CKV41" s="299"/>
      <c r="CKW41" s="299"/>
      <c r="CKX41" s="299"/>
      <c r="CKY41" s="299"/>
      <c r="CKZ41" s="299"/>
      <c r="CLA41" s="299"/>
      <c r="CLB41" s="299"/>
      <c r="CLC41" s="299"/>
      <c r="CLD41" s="299"/>
      <c r="CLE41" s="299"/>
      <c r="CLF41" s="299"/>
      <c r="CLG41" s="299"/>
      <c r="CLH41" s="299"/>
      <c r="CLI41" s="299"/>
      <c r="CLJ41" s="299"/>
      <c r="CLK41" s="299"/>
      <c r="CLL41" s="299"/>
      <c r="CLM41" s="299"/>
      <c r="CLN41" s="299"/>
      <c r="CLO41" s="299"/>
      <c r="CLP41" s="299"/>
      <c r="CLQ41" s="299"/>
      <c r="CLR41" s="299"/>
      <c r="CLS41" s="299"/>
      <c r="CLT41" s="299"/>
      <c r="CLU41" s="299"/>
      <c r="CLV41" s="299"/>
      <c r="CLW41" s="299"/>
      <c r="CLX41" s="299"/>
      <c r="CLY41" s="299"/>
      <c r="CLZ41" s="299"/>
      <c r="CMA41" s="299"/>
      <c r="CMB41" s="299"/>
      <c r="CMC41" s="299"/>
      <c r="CMD41" s="299"/>
      <c r="CME41" s="299"/>
      <c r="CMF41" s="299"/>
      <c r="CMG41" s="299"/>
      <c r="CMH41" s="299"/>
      <c r="CMI41" s="299"/>
      <c r="CMJ41" s="299"/>
      <c r="CMK41" s="299"/>
      <c r="CML41" s="299"/>
      <c r="CMM41" s="299"/>
      <c r="CMN41" s="299"/>
      <c r="CMO41" s="299"/>
      <c r="CMP41" s="299"/>
      <c r="CMQ41" s="299"/>
      <c r="CMR41" s="299"/>
      <c r="CMS41" s="299"/>
      <c r="CMT41" s="299"/>
      <c r="CMU41" s="299"/>
      <c r="CMV41" s="299"/>
      <c r="CMW41" s="299"/>
      <c r="CMX41" s="299"/>
      <c r="CMY41" s="299"/>
      <c r="CMZ41" s="299"/>
      <c r="CNA41" s="299"/>
      <c r="CNB41" s="299"/>
      <c r="CNC41" s="299"/>
      <c r="CND41" s="299"/>
      <c r="CNE41" s="299"/>
      <c r="CNF41" s="299"/>
      <c r="CNG41" s="299"/>
      <c r="CNH41" s="299"/>
      <c r="CNI41" s="299"/>
      <c r="CNJ41" s="299"/>
      <c r="CNK41" s="299"/>
      <c r="CNL41" s="299"/>
      <c r="CNM41" s="299"/>
      <c r="CNN41" s="299"/>
      <c r="CNO41" s="299"/>
      <c r="CNP41" s="299"/>
      <c r="CNQ41" s="299"/>
      <c r="CNR41" s="299"/>
      <c r="CNS41" s="299"/>
      <c r="CNT41" s="299"/>
      <c r="CNU41" s="299"/>
      <c r="CNV41" s="299"/>
      <c r="CNW41" s="299"/>
      <c r="CNX41" s="299"/>
      <c r="CNY41" s="299"/>
      <c r="CNZ41" s="299"/>
      <c r="COA41" s="299"/>
      <c r="COB41" s="299"/>
      <c r="COC41" s="299"/>
      <c r="COD41" s="299"/>
      <c r="COE41" s="299"/>
      <c r="COF41" s="299"/>
      <c r="COG41" s="299"/>
      <c r="COH41" s="299"/>
      <c r="COI41" s="299"/>
      <c r="COJ41" s="299"/>
      <c r="COK41" s="299"/>
      <c r="COL41" s="299"/>
      <c r="COM41" s="299"/>
      <c r="CON41" s="299"/>
      <c r="COO41" s="299"/>
      <c r="COP41" s="299"/>
      <c r="COQ41" s="299"/>
      <c r="COR41" s="299"/>
      <c r="COS41" s="299"/>
      <c r="COT41" s="299"/>
      <c r="COU41" s="299"/>
      <c r="COV41" s="299"/>
      <c r="COW41" s="299"/>
      <c r="COX41" s="299"/>
      <c r="COY41" s="299"/>
      <c r="COZ41" s="299"/>
      <c r="CPA41" s="299"/>
      <c r="CPB41" s="299"/>
      <c r="CPC41" s="299"/>
      <c r="CPD41" s="299"/>
      <c r="CPE41" s="299"/>
      <c r="CPF41" s="299"/>
      <c r="CPG41" s="299"/>
      <c r="CPH41" s="299"/>
      <c r="CPI41" s="299"/>
      <c r="CPJ41" s="299"/>
      <c r="CPK41" s="299"/>
      <c r="CPL41" s="299"/>
      <c r="CPM41" s="299"/>
      <c r="CPN41" s="299"/>
      <c r="CPO41" s="299"/>
      <c r="CPP41" s="299"/>
      <c r="CPQ41" s="299"/>
      <c r="CPR41" s="299"/>
      <c r="CPS41" s="299"/>
      <c r="CPT41" s="299"/>
      <c r="CPU41" s="299"/>
      <c r="CPV41" s="299"/>
      <c r="CPW41" s="299"/>
      <c r="CPX41" s="299"/>
      <c r="CPY41" s="299"/>
      <c r="CPZ41" s="299"/>
      <c r="CQA41" s="299"/>
      <c r="CQB41" s="299"/>
      <c r="CQC41" s="299"/>
      <c r="CQD41" s="299"/>
      <c r="CQE41" s="299"/>
      <c r="CQF41" s="299"/>
      <c r="CQG41" s="299"/>
      <c r="CQH41" s="299"/>
      <c r="CQI41" s="299"/>
      <c r="CQJ41" s="299"/>
      <c r="CQK41" s="299"/>
      <c r="CQL41" s="299"/>
      <c r="CQM41" s="299"/>
      <c r="CQN41" s="299"/>
      <c r="CQO41" s="299"/>
      <c r="CQP41" s="299"/>
      <c r="CQQ41" s="299"/>
      <c r="CQR41" s="299"/>
      <c r="CQS41" s="299"/>
      <c r="CQT41" s="299"/>
      <c r="CQU41" s="299"/>
      <c r="CQV41" s="299"/>
      <c r="CQW41" s="299"/>
      <c r="CQX41" s="299"/>
      <c r="CQY41" s="299"/>
      <c r="CQZ41" s="299"/>
      <c r="CRA41" s="299"/>
      <c r="CRB41" s="299"/>
      <c r="CRC41" s="299"/>
      <c r="CRD41" s="299"/>
      <c r="CRE41" s="299"/>
      <c r="CRF41" s="299"/>
      <c r="CRG41" s="299"/>
      <c r="CRH41" s="299"/>
      <c r="CRI41" s="299"/>
      <c r="CRJ41" s="299"/>
      <c r="CRK41" s="299"/>
      <c r="CRL41" s="299"/>
      <c r="CRM41" s="299"/>
      <c r="CRN41" s="299"/>
      <c r="CRO41" s="299"/>
      <c r="CRP41" s="299"/>
      <c r="CRQ41" s="299"/>
      <c r="CRR41" s="299"/>
      <c r="CRS41" s="299"/>
      <c r="CRT41" s="299"/>
      <c r="CRU41" s="299"/>
      <c r="CRV41" s="299"/>
      <c r="CRW41" s="299"/>
      <c r="CRX41" s="299"/>
      <c r="CRY41" s="299"/>
      <c r="CRZ41" s="299"/>
      <c r="CSA41" s="299"/>
      <c r="CSB41" s="299"/>
      <c r="CSC41" s="299"/>
      <c r="CSD41" s="299"/>
      <c r="CSE41" s="299"/>
      <c r="CSF41" s="299"/>
      <c r="CSG41" s="299"/>
      <c r="CSH41" s="299"/>
      <c r="CSI41" s="299"/>
      <c r="CSJ41" s="299"/>
      <c r="CSK41" s="299"/>
      <c r="CSL41" s="299"/>
      <c r="CSM41" s="299"/>
      <c r="CSN41" s="299"/>
      <c r="CSO41" s="299"/>
      <c r="CSP41" s="299"/>
      <c r="CSQ41" s="299"/>
      <c r="CSR41" s="299"/>
      <c r="CSS41" s="299"/>
      <c r="CST41" s="299"/>
      <c r="CSU41" s="299"/>
      <c r="CSV41" s="299"/>
      <c r="CSW41" s="299"/>
      <c r="CSX41" s="299"/>
      <c r="CSY41" s="299"/>
      <c r="CSZ41" s="299"/>
      <c r="CTA41" s="299"/>
      <c r="CTB41" s="299"/>
      <c r="CTC41" s="299"/>
      <c r="CTD41" s="299"/>
      <c r="CTE41" s="299"/>
      <c r="CTF41" s="299"/>
      <c r="CTG41" s="299"/>
      <c r="CTH41" s="299"/>
      <c r="CTI41" s="299"/>
      <c r="CTJ41" s="299"/>
      <c r="CTK41" s="299"/>
      <c r="CTL41" s="299"/>
      <c r="CTM41" s="299"/>
      <c r="CTN41" s="299"/>
      <c r="CTO41" s="299"/>
      <c r="CTP41" s="299"/>
      <c r="CTQ41" s="299"/>
      <c r="CTR41" s="299"/>
      <c r="CTS41" s="299"/>
      <c r="CTT41" s="299"/>
      <c r="CTU41" s="299"/>
      <c r="CTV41" s="299"/>
      <c r="CTW41" s="299"/>
      <c r="CTX41" s="299"/>
      <c r="CTY41" s="299"/>
      <c r="CTZ41" s="299"/>
      <c r="CUA41" s="299"/>
      <c r="CUB41" s="299"/>
      <c r="CUC41" s="299"/>
      <c r="CUD41" s="299"/>
      <c r="CUE41" s="299"/>
      <c r="CUF41" s="299"/>
      <c r="CUG41" s="299"/>
      <c r="CUH41" s="299"/>
      <c r="CUI41" s="299"/>
      <c r="CUJ41" s="299"/>
      <c r="CUK41" s="299"/>
      <c r="CUL41" s="299"/>
      <c r="CUM41" s="299"/>
      <c r="CUN41" s="299"/>
      <c r="CUO41" s="299"/>
      <c r="CUP41" s="299"/>
      <c r="CUQ41" s="299"/>
      <c r="CUR41" s="299"/>
      <c r="CUS41" s="299"/>
      <c r="CUT41" s="299"/>
      <c r="CUU41" s="299"/>
      <c r="CUV41" s="299"/>
      <c r="CUW41" s="299"/>
      <c r="CUX41" s="299"/>
      <c r="CUY41" s="299"/>
      <c r="CUZ41" s="299"/>
      <c r="CVA41" s="299"/>
      <c r="CVB41" s="299"/>
      <c r="CVC41" s="299"/>
      <c r="CVD41" s="299"/>
      <c r="CVE41" s="299"/>
      <c r="CVF41" s="299"/>
      <c r="CVG41" s="299"/>
      <c r="CVH41" s="299"/>
      <c r="CVI41" s="299"/>
      <c r="CVJ41" s="299"/>
      <c r="CVK41" s="299"/>
      <c r="CVL41" s="299"/>
      <c r="CVM41" s="299"/>
      <c r="CVN41" s="299"/>
      <c r="CVO41" s="299"/>
      <c r="CVP41" s="299"/>
      <c r="CVQ41" s="299"/>
      <c r="CVR41" s="299"/>
      <c r="CVS41" s="299"/>
      <c r="CVT41" s="299"/>
      <c r="CVU41" s="299"/>
      <c r="CVV41" s="299"/>
      <c r="CVW41" s="299"/>
      <c r="CVX41" s="299"/>
      <c r="CVY41" s="299"/>
      <c r="CVZ41" s="299"/>
      <c r="CWA41" s="299"/>
      <c r="CWB41" s="299"/>
      <c r="CWC41" s="299"/>
      <c r="CWD41" s="299"/>
      <c r="CWE41" s="299"/>
      <c r="CWF41" s="299"/>
      <c r="CWG41" s="299"/>
      <c r="CWH41" s="299"/>
      <c r="CWI41" s="299"/>
      <c r="CWJ41" s="299"/>
      <c r="CWK41" s="299"/>
      <c r="CWL41" s="299"/>
      <c r="CWM41" s="299"/>
      <c r="CWN41" s="299"/>
      <c r="CWO41" s="299"/>
      <c r="CWP41" s="299"/>
      <c r="CWQ41" s="299"/>
      <c r="CWR41" s="299"/>
      <c r="CWS41" s="299"/>
      <c r="CWT41" s="299"/>
      <c r="CWU41" s="299"/>
      <c r="CWV41" s="299"/>
      <c r="CWW41" s="299"/>
      <c r="CWX41" s="299"/>
      <c r="CWY41" s="299"/>
      <c r="CWZ41" s="299"/>
      <c r="CXA41" s="299"/>
      <c r="CXB41" s="299"/>
      <c r="CXC41" s="299"/>
      <c r="CXD41" s="299"/>
      <c r="CXE41" s="299"/>
      <c r="CXF41" s="299"/>
      <c r="CXG41" s="299"/>
      <c r="CXH41" s="299"/>
      <c r="CXI41" s="299"/>
      <c r="CXJ41" s="299"/>
      <c r="CXK41" s="299"/>
      <c r="CXL41" s="299"/>
      <c r="CXM41" s="299"/>
      <c r="CXN41" s="299"/>
      <c r="CXO41" s="299"/>
      <c r="CXP41" s="299"/>
      <c r="CXQ41" s="299"/>
      <c r="CXR41" s="299"/>
      <c r="CXS41" s="299"/>
      <c r="CXT41" s="299"/>
      <c r="CXU41" s="299"/>
      <c r="CXV41" s="299"/>
      <c r="CXW41" s="299"/>
      <c r="CXX41" s="299"/>
      <c r="CXY41" s="299"/>
      <c r="CXZ41" s="299"/>
      <c r="CYA41" s="299"/>
      <c r="CYB41" s="299"/>
      <c r="CYC41" s="299"/>
      <c r="CYD41" s="299"/>
      <c r="CYE41" s="299"/>
      <c r="CYF41" s="299"/>
      <c r="CYG41" s="299"/>
      <c r="CYH41" s="299"/>
      <c r="CYI41" s="299"/>
      <c r="CYJ41" s="299"/>
      <c r="CYK41" s="299"/>
      <c r="CYL41" s="299"/>
      <c r="CYM41" s="299"/>
      <c r="CYN41" s="299"/>
      <c r="CYO41" s="299"/>
      <c r="CYP41" s="299"/>
      <c r="CYQ41" s="299"/>
      <c r="CYR41" s="299"/>
      <c r="CYS41" s="299"/>
      <c r="CYT41" s="299"/>
      <c r="CYU41" s="299"/>
      <c r="CYV41" s="299"/>
      <c r="CYW41" s="299"/>
      <c r="CYX41" s="299"/>
      <c r="CYY41" s="299"/>
      <c r="CYZ41" s="299"/>
      <c r="CZA41" s="299"/>
      <c r="CZB41" s="299"/>
      <c r="CZC41" s="299"/>
      <c r="CZD41" s="299"/>
      <c r="CZE41" s="299"/>
      <c r="CZF41" s="299"/>
      <c r="CZG41" s="299"/>
      <c r="CZH41" s="299"/>
      <c r="CZI41" s="299"/>
      <c r="CZJ41" s="299"/>
      <c r="CZK41" s="299"/>
      <c r="CZL41" s="299"/>
      <c r="CZM41" s="299"/>
      <c r="CZN41" s="299"/>
      <c r="CZO41" s="299"/>
      <c r="CZP41" s="299"/>
      <c r="CZQ41" s="299"/>
      <c r="CZR41" s="299"/>
      <c r="CZS41" s="299"/>
      <c r="CZT41" s="299"/>
      <c r="CZU41" s="299"/>
      <c r="CZV41" s="299"/>
      <c r="CZW41" s="299"/>
      <c r="CZX41" s="299"/>
      <c r="CZY41" s="299"/>
      <c r="CZZ41" s="299"/>
      <c r="DAA41" s="299"/>
      <c r="DAB41" s="299"/>
      <c r="DAC41" s="299"/>
      <c r="DAD41" s="299"/>
      <c r="DAE41" s="299"/>
      <c r="DAF41" s="299"/>
      <c r="DAG41" s="299"/>
      <c r="DAH41" s="299"/>
      <c r="DAI41" s="299"/>
      <c r="DAJ41" s="299"/>
      <c r="DAK41" s="299"/>
      <c r="DAL41" s="299"/>
      <c r="DAM41" s="299"/>
      <c r="DAN41" s="299"/>
      <c r="DAO41" s="299"/>
      <c r="DAP41" s="299"/>
      <c r="DAQ41" s="299"/>
      <c r="DAR41" s="299"/>
      <c r="DAS41" s="299"/>
      <c r="DAT41" s="299"/>
      <c r="DAU41" s="299"/>
      <c r="DAV41" s="299"/>
      <c r="DAW41" s="299"/>
      <c r="DAX41" s="299"/>
      <c r="DAY41" s="299"/>
      <c r="DAZ41" s="299"/>
      <c r="DBA41" s="299"/>
      <c r="DBB41" s="299"/>
      <c r="DBC41" s="299"/>
      <c r="DBD41" s="299"/>
      <c r="DBE41" s="299"/>
      <c r="DBF41" s="299"/>
      <c r="DBG41" s="299"/>
      <c r="DBH41" s="299"/>
      <c r="DBI41" s="299"/>
      <c r="DBJ41" s="299"/>
      <c r="DBK41" s="299"/>
      <c r="DBL41" s="299"/>
      <c r="DBM41" s="299"/>
      <c r="DBN41" s="299"/>
      <c r="DBO41" s="299"/>
      <c r="DBP41" s="299"/>
      <c r="DBQ41" s="299"/>
      <c r="DBR41" s="299"/>
      <c r="DBS41" s="299"/>
      <c r="DBT41" s="299"/>
      <c r="DBU41" s="299"/>
      <c r="DBV41" s="299"/>
      <c r="DBW41" s="299"/>
      <c r="DBX41" s="299"/>
      <c r="DBY41" s="299"/>
      <c r="DBZ41" s="299"/>
      <c r="DCA41" s="299"/>
      <c r="DCB41" s="299"/>
      <c r="DCC41" s="299"/>
      <c r="DCD41" s="299"/>
      <c r="DCE41" s="299"/>
      <c r="DCF41" s="299"/>
      <c r="DCG41" s="299"/>
      <c r="DCH41" s="299"/>
      <c r="DCI41" s="299"/>
      <c r="DCJ41" s="299"/>
      <c r="DCK41" s="299"/>
      <c r="DCL41" s="299"/>
      <c r="DCM41" s="299"/>
      <c r="DCN41" s="299"/>
      <c r="DCO41" s="299"/>
      <c r="DCP41" s="299"/>
      <c r="DCQ41" s="299"/>
      <c r="DCR41" s="299"/>
      <c r="DCS41" s="299"/>
      <c r="DCT41" s="299"/>
      <c r="DCU41" s="299"/>
      <c r="DCV41" s="299"/>
      <c r="DCW41" s="299"/>
      <c r="DCX41" s="299"/>
      <c r="DCY41" s="299"/>
      <c r="DCZ41" s="299"/>
      <c r="DDA41" s="299"/>
      <c r="DDB41" s="299"/>
      <c r="DDC41" s="299"/>
      <c r="DDD41" s="299"/>
      <c r="DDE41" s="299"/>
      <c r="DDF41" s="299"/>
      <c r="DDG41" s="299"/>
      <c r="DDH41" s="299"/>
      <c r="DDI41" s="299"/>
      <c r="DDJ41" s="299"/>
      <c r="DDK41" s="299"/>
      <c r="DDL41" s="299"/>
      <c r="DDM41" s="299"/>
      <c r="DDN41" s="299"/>
      <c r="DDO41" s="299"/>
      <c r="DDP41" s="299"/>
      <c r="DDQ41" s="299"/>
      <c r="DDR41" s="299"/>
      <c r="DDS41" s="299"/>
      <c r="DDT41" s="299"/>
      <c r="DDU41" s="299"/>
      <c r="DDV41" s="299"/>
      <c r="DDW41" s="299"/>
      <c r="DDX41" s="299"/>
      <c r="DDY41" s="299"/>
      <c r="DDZ41" s="299"/>
      <c r="DEA41" s="299"/>
      <c r="DEB41" s="299"/>
      <c r="DEC41" s="299"/>
      <c r="DED41" s="299"/>
      <c r="DEE41" s="299"/>
      <c r="DEF41" s="299"/>
      <c r="DEG41" s="299"/>
      <c r="DEH41" s="299"/>
      <c r="DEI41" s="299"/>
      <c r="DEJ41" s="299"/>
      <c r="DEK41" s="299"/>
      <c r="DEL41" s="299"/>
      <c r="DEM41" s="299"/>
      <c r="DEN41" s="299"/>
      <c r="DEO41" s="299"/>
      <c r="DEP41" s="299"/>
      <c r="DEQ41" s="299"/>
      <c r="DER41" s="299"/>
      <c r="DES41" s="299"/>
      <c r="DET41" s="299"/>
      <c r="DEU41" s="299"/>
      <c r="DEV41" s="299"/>
      <c r="DEW41" s="299"/>
      <c r="DEX41" s="299"/>
      <c r="DEY41" s="299"/>
      <c r="DEZ41" s="299"/>
      <c r="DFA41" s="299"/>
      <c r="DFB41" s="299"/>
      <c r="DFC41" s="299"/>
      <c r="DFD41" s="299"/>
      <c r="DFE41" s="299"/>
      <c r="DFF41" s="299"/>
      <c r="DFG41" s="299"/>
      <c r="DFH41" s="299"/>
      <c r="DFI41" s="299"/>
      <c r="DFJ41" s="299"/>
      <c r="DFK41" s="299"/>
      <c r="DFL41" s="299"/>
      <c r="DFM41" s="299"/>
      <c r="DFN41" s="299"/>
      <c r="DFO41" s="299"/>
      <c r="DFP41" s="299"/>
      <c r="DFQ41" s="299"/>
      <c r="DFR41" s="299"/>
      <c r="DFS41" s="299"/>
      <c r="DFT41" s="299"/>
      <c r="DFU41" s="299"/>
      <c r="DFV41" s="299"/>
      <c r="DFW41" s="299"/>
      <c r="DFX41" s="299"/>
      <c r="DFY41" s="299"/>
      <c r="DFZ41" s="299"/>
      <c r="DGA41" s="299"/>
      <c r="DGB41" s="299"/>
      <c r="DGC41" s="299"/>
      <c r="DGD41" s="299"/>
      <c r="DGE41" s="299"/>
      <c r="DGF41" s="299"/>
      <c r="DGG41" s="299"/>
      <c r="DGH41" s="299"/>
      <c r="DGI41" s="299"/>
      <c r="DGJ41" s="299"/>
      <c r="DGK41" s="299"/>
      <c r="DGL41" s="299"/>
      <c r="DGM41" s="299"/>
      <c r="DGN41" s="299"/>
      <c r="DGO41" s="299"/>
      <c r="DGP41" s="299"/>
      <c r="DGQ41" s="299"/>
      <c r="DGR41" s="299"/>
      <c r="DGS41" s="299"/>
      <c r="DGT41" s="299"/>
      <c r="DGU41" s="299"/>
      <c r="DGV41" s="299"/>
      <c r="DGW41" s="299"/>
      <c r="DGX41" s="299"/>
      <c r="DGY41" s="299"/>
      <c r="DGZ41" s="299"/>
      <c r="DHA41" s="299"/>
      <c r="DHB41" s="299"/>
      <c r="DHC41" s="299"/>
      <c r="DHD41" s="299"/>
      <c r="DHE41" s="299"/>
      <c r="DHF41" s="299"/>
      <c r="DHG41" s="299"/>
      <c r="DHH41" s="299"/>
      <c r="DHI41" s="299"/>
      <c r="DHJ41" s="299"/>
      <c r="DHK41" s="299"/>
      <c r="DHL41" s="299"/>
      <c r="DHM41" s="299"/>
      <c r="DHN41" s="299"/>
      <c r="DHO41" s="299"/>
      <c r="DHP41" s="299"/>
      <c r="DHQ41" s="299"/>
      <c r="DHR41" s="299"/>
      <c r="DHS41" s="299"/>
      <c r="DHT41" s="299"/>
      <c r="DHU41" s="299"/>
      <c r="DHV41" s="299"/>
      <c r="DHW41" s="299"/>
      <c r="DHX41" s="299"/>
      <c r="DHY41" s="299"/>
      <c r="DHZ41" s="299"/>
      <c r="DIA41" s="299"/>
      <c r="DIB41" s="299"/>
      <c r="DIC41" s="299"/>
      <c r="DID41" s="299"/>
      <c r="DIE41" s="299"/>
      <c r="DIF41" s="299"/>
      <c r="DIG41" s="299"/>
      <c r="DIH41" s="299"/>
      <c r="DII41" s="299"/>
      <c r="DIJ41" s="299"/>
      <c r="DIK41" s="299"/>
      <c r="DIL41" s="299"/>
      <c r="DIM41" s="299"/>
      <c r="DIN41" s="299"/>
      <c r="DIO41" s="299"/>
      <c r="DIP41" s="299"/>
      <c r="DIQ41" s="299"/>
      <c r="DIR41" s="299"/>
      <c r="DIS41" s="299"/>
      <c r="DIT41" s="299"/>
      <c r="DIU41" s="299"/>
      <c r="DIV41" s="299"/>
      <c r="DIW41" s="299"/>
      <c r="DIX41" s="299"/>
      <c r="DIY41" s="299"/>
      <c r="DIZ41" s="299"/>
      <c r="DJA41" s="299"/>
      <c r="DJB41" s="299"/>
      <c r="DJC41" s="299"/>
      <c r="DJD41" s="299"/>
      <c r="DJE41" s="299"/>
      <c r="DJF41" s="299"/>
      <c r="DJG41" s="299"/>
      <c r="DJH41" s="299"/>
      <c r="DJI41" s="299"/>
      <c r="DJJ41" s="299"/>
      <c r="DJK41" s="299"/>
      <c r="DJL41" s="299"/>
      <c r="DJM41" s="299"/>
      <c r="DJN41" s="299"/>
      <c r="DJO41" s="299"/>
      <c r="DJP41" s="299"/>
      <c r="DJQ41" s="299"/>
      <c r="DJR41" s="299"/>
      <c r="DJS41" s="299"/>
      <c r="DJT41" s="299"/>
      <c r="DJU41" s="299"/>
      <c r="DJV41" s="299"/>
      <c r="DJW41" s="299"/>
      <c r="DJX41" s="299"/>
      <c r="DJY41" s="299"/>
      <c r="DJZ41" s="299"/>
      <c r="DKA41" s="299"/>
      <c r="DKB41" s="299"/>
      <c r="DKC41" s="299"/>
      <c r="DKD41" s="299"/>
      <c r="DKE41" s="299"/>
      <c r="DKF41" s="299"/>
      <c r="DKG41" s="299"/>
      <c r="DKH41" s="299"/>
      <c r="DKI41" s="299"/>
      <c r="DKJ41" s="299"/>
      <c r="DKK41" s="299"/>
      <c r="DKL41" s="299"/>
      <c r="DKM41" s="299"/>
      <c r="DKN41" s="299"/>
      <c r="DKO41" s="299"/>
      <c r="DKP41" s="299"/>
      <c r="DKQ41" s="299"/>
      <c r="DKR41" s="299"/>
      <c r="DKS41" s="299"/>
      <c r="DKT41" s="299"/>
      <c r="DKU41" s="299"/>
      <c r="DKV41" s="299"/>
      <c r="DKW41" s="299"/>
      <c r="DKX41" s="299"/>
      <c r="DKY41" s="299"/>
      <c r="DKZ41" s="299"/>
      <c r="DLA41" s="299"/>
      <c r="DLB41" s="299"/>
      <c r="DLC41" s="299"/>
      <c r="DLD41" s="299"/>
      <c r="DLE41" s="299"/>
      <c r="DLF41" s="299"/>
      <c r="DLG41" s="299"/>
      <c r="DLH41" s="299"/>
      <c r="DLI41" s="299"/>
      <c r="DLJ41" s="299"/>
      <c r="DLK41" s="299"/>
      <c r="DLL41" s="299"/>
      <c r="DLM41" s="299"/>
      <c r="DLN41" s="299"/>
      <c r="DLO41" s="299"/>
      <c r="DLP41" s="299"/>
      <c r="DLQ41" s="299"/>
      <c r="DLR41" s="299"/>
      <c r="DLS41" s="299"/>
      <c r="DLT41" s="299"/>
      <c r="DLU41" s="299"/>
      <c r="DLV41" s="299"/>
      <c r="DLW41" s="299"/>
      <c r="DLX41" s="299"/>
      <c r="DLY41" s="299"/>
      <c r="DLZ41" s="299"/>
      <c r="DMA41" s="299"/>
      <c r="DMB41" s="299"/>
      <c r="DMC41" s="299"/>
      <c r="DMD41" s="299"/>
      <c r="DME41" s="299"/>
      <c r="DMF41" s="299"/>
      <c r="DMG41" s="299"/>
      <c r="DMH41" s="299"/>
      <c r="DMI41" s="299"/>
      <c r="DMJ41" s="299"/>
      <c r="DMK41" s="299"/>
      <c r="DML41" s="299"/>
      <c r="DMM41" s="299"/>
      <c r="DMN41" s="299"/>
      <c r="DMO41" s="299"/>
      <c r="DMP41" s="299"/>
      <c r="DMQ41" s="299"/>
      <c r="DMR41" s="299"/>
      <c r="DMS41" s="299"/>
      <c r="DMT41" s="299"/>
      <c r="DMU41" s="299"/>
      <c r="DMV41" s="299"/>
      <c r="DMW41" s="299"/>
      <c r="DMX41" s="299"/>
      <c r="DMY41" s="299"/>
      <c r="DMZ41" s="299"/>
      <c r="DNA41" s="299"/>
      <c r="DNB41" s="299"/>
      <c r="DNC41" s="299"/>
      <c r="DND41" s="299"/>
      <c r="DNE41" s="299"/>
      <c r="DNF41" s="299"/>
      <c r="DNG41" s="299"/>
      <c r="DNH41" s="299"/>
      <c r="DNI41" s="299"/>
      <c r="DNJ41" s="299"/>
      <c r="DNK41" s="299"/>
      <c r="DNL41" s="299"/>
      <c r="DNM41" s="299"/>
      <c r="DNN41" s="299"/>
      <c r="DNO41" s="299"/>
      <c r="DNP41" s="299"/>
      <c r="DNQ41" s="299"/>
      <c r="DNR41" s="299"/>
      <c r="DNS41" s="299"/>
      <c r="DNT41" s="299"/>
      <c r="DNU41" s="299"/>
      <c r="DNV41" s="299"/>
      <c r="DNW41" s="299"/>
      <c r="DNX41" s="299"/>
      <c r="DNY41" s="299"/>
      <c r="DNZ41" s="299"/>
      <c r="DOA41" s="299"/>
      <c r="DOB41" s="299"/>
      <c r="DOC41" s="299"/>
      <c r="DOD41" s="299"/>
      <c r="DOE41" s="299"/>
      <c r="DOF41" s="299"/>
      <c r="DOG41" s="299"/>
      <c r="DOH41" s="299"/>
      <c r="DOI41" s="299"/>
      <c r="DOJ41" s="299"/>
      <c r="DOK41" s="299"/>
      <c r="DOL41" s="299"/>
      <c r="DOM41" s="299"/>
      <c r="DON41" s="299"/>
      <c r="DOO41" s="299"/>
      <c r="DOP41" s="299"/>
      <c r="DOQ41" s="299"/>
      <c r="DOR41" s="299"/>
      <c r="DOS41" s="299"/>
      <c r="DOT41" s="299"/>
      <c r="DOU41" s="299"/>
      <c r="DOV41" s="299"/>
      <c r="DOW41" s="299"/>
      <c r="DOX41" s="299"/>
      <c r="DOY41" s="299"/>
      <c r="DOZ41" s="299"/>
      <c r="DPA41" s="299"/>
      <c r="DPB41" s="299"/>
      <c r="DPC41" s="299"/>
      <c r="DPD41" s="299"/>
      <c r="DPE41" s="299"/>
      <c r="DPF41" s="299"/>
      <c r="DPG41" s="299"/>
      <c r="DPH41" s="299"/>
      <c r="DPI41" s="299"/>
      <c r="DPJ41" s="299"/>
      <c r="DPK41" s="299"/>
      <c r="DPL41" s="299"/>
      <c r="DPM41" s="299"/>
      <c r="DPN41" s="299"/>
      <c r="DPO41" s="299"/>
      <c r="DPP41" s="299"/>
      <c r="DPQ41" s="299"/>
      <c r="DPR41" s="299"/>
      <c r="DPS41" s="299"/>
      <c r="DPT41" s="299"/>
      <c r="DPU41" s="299"/>
      <c r="DPV41" s="299"/>
      <c r="DPW41" s="299"/>
      <c r="DPX41" s="299"/>
      <c r="DPY41" s="299"/>
      <c r="DPZ41" s="299"/>
      <c r="DQA41" s="299"/>
      <c r="DQB41" s="299"/>
      <c r="DQC41" s="299"/>
      <c r="DQD41" s="299"/>
      <c r="DQE41" s="299"/>
      <c r="DQF41" s="299"/>
      <c r="DQG41" s="299"/>
      <c r="DQH41" s="299"/>
      <c r="DQI41" s="299"/>
      <c r="DQJ41" s="299"/>
      <c r="DQK41" s="299"/>
      <c r="DQL41" s="299"/>
      <c r="DQM41" s="299"/>
      <c r="DQN41" s="299"/>
      <c r="DQO41" s="299"/>
      <c r="DQP41" s="299"/>
      <c r="DQQ41" s="299"/>
      <c r="DQR41" s="299"/>
      <c r="DQS41" s="299"/>
      <c r="DQT41" s="299"/>
      <c r="DQU41" s="299"/>
      <c r="DQV41" s="299"/>
      <c r="DQW41" s="299"/>
      <c r="DQX41" s="299"/>
      <c r="DQY41" s="299"/>
      <c r="DQZ41" s="299"/>
      <c r="DRA41" s="299"/>
      <c r="DRB41" s="299"/>
      <c r="DRC41" s="299"/>
      <c r="DRD41" s="299"/>
      <c r="DRE41" s="299"/>
      <c r="DRF41" s="299"/>
      <c r="DRG41" s="299"/>
      <c r="DRH41" s="299"/>
      <c r="DRI41" s="299"/>
      <c r="DRJ41" s="299"/>
      <c r="DRK41" s="299"/>
      <c r="DRL41" s="299"/>
      <c r="DRM41" s="299"/>
      <c r="DRN41" s="299"/>
      <c r="DRO41" s="299"/>
      <c r="DRP41" s="299"/>
      <c r="DRQ41" s="299"/>
      <c r="DRR41" s="299"/>
      <c r="DRS41" s="299"/>
      <c r="DRT41" s="299"/>
      <c r="DRU41" s="299"/>
      <c r="DRV41" s="299"/>
      <c r="DRW41" s="299"/>
      <c r="DRX41" s="299"/>
      <c r="DRY41" s="299"/>
      <c r="DRZ41" s="299"/>
      <c r="DSA41" s="299"/>
      <c r="DSB41" s="299"/>
      <c r="DSC41" s="299"/>
      <c r="DSD41" s="299"/>
      <c r="DSE41" s="299"/>
      <c r="DSF41" s="299"/>
      <c r="DSG41" s="299"/>
      <c r="DSH41" s="299"/>
      <c r="DSI41" s="299"/>
      <c r="DSJ41" s="299"/>
      <c r="DSK41" s="299"/>
      <c r="DSL41" s="299"/>
      <c r="DSM41" s="299"/>
      <c r="DSN41" s="299"/>
      <c r="DSO41" s="299"/>
      <c r="DSP41" s="299"/>
      <c r="DSQ41" s="299"/>
      <c r="DSR41" s="299"/>
      <c r="DSS41" s="299"/>
      <c r="DST41" s="299"/>
      <c r="DSU41" s="299"/>
      <c r="DSV41" s="299"/>
      <c r="DSW41" s="299"/>
      <c r="DSX41" s="299"/>
      <c r="DSY41" s="299"/>
      <c r="DSZ41" s="299"/>
      <c r="DTA41" s="299"/>
      <c r="DTB41" s="299"/>
      <c r="DTC41" s="299"/>
      <c r="DTD41" s="299"/>
      <c r="DTE41" s="299"/>
      <c r="DTF41" s="299"/>
      <c r="DTG41" s="299"/>
      <c r="DTH41" s="299"/>
      <c r="DTI41" s="299"/>
      <c r="DTJ41" s="299"/>
      <c r="DTK41" s="299"/>
      <c r="DTL41" s="299"/>
      <c r="DTM41" s="299"/>
      <c r="DTN41" s="299"/>
      <c r="DTO41" s="299"/>
      <c r="DTP41" s="299"/>
      <c r="DTQ41" s="299"/>
      <c r="DTR41" s="299"/>
      <c r="DTS41" s="299"/>
      <c r="DTT41" s="299"/>
      <c r="DTU41" s="299"/>
      <c r="DTV41" s="299"/>
      <c r="DTW41" s="299"/>
      <c r="DTX41" s="299"/>
      <c r="DTY41" s="299"/>
      <c r="DTZ41" s="299"/>
      <c r="DUA41" s="299"/>
      <c r="DUB41" s="299"/>
      <c r="DUC41" s="299"/>
      <c r="DUD41" s="299"/>
      <c r="DUE41" s="299"/>
      <c r="DUF41" s="299"/>
      <c r="DUG41" s="299"/>
      <c r="DUH41" s="299"/>
      <c r="DUI41" s="299"/>
      <c r="DUJ41" s="299"/>
      <c r="DUK41" s="299"/>
      <c r="DUL41" s="299"/>
      <c r="DUM41" s="299"/>
      <c r="DUN41" s="299"/>
      <c r="DUO41" s="299"/>
      <c r="DUP41" s="299"/>
      <c r="DUQ41" s="299"/>
      <c r="DUR41" s="299"/>
      <c r="DUS41" s="299"/>
      <c r="DUT41" s="299"/>
      <c r="DUU41" s="299"/>
      <c r="DUV41" s="299"/>
      <c r="DUW41" s="299"/>
      <c r="DUX41" s="299"/>
      <c r="DUY41" s="299"/>
      <c r="DUZ41" s="299"/>
      <c r="DVA41" s="299"/>
      <c r="DVB41" s="299"/>
      <c r="DVC41" s="299"/>
      <c r="DVD41" s="299"/>
      <c r="DVE41" s="299"/>
      <c r="DVF41" s="299"/>
      <c r="DVG41" s="299"/>
      <c r="DVH41" s="299"/>
      <c r="DVI41" s="299"/>
      <c r="DVJ41" s="299"/>
      <c r="DVK41" s="299"/>
      <c r="DVL41" s="299"/>
      <c r="DVM41" s="299"/>
      <c r="DVN41" s="299"/>
      <c r="DVO41" s="299"/>
      <c r="DVP41" s="299"/>
      <c r="DVQ41" s="299"/>
      <c r="DVR41" s="299"/>
      <c r="DVS41" s="299"/>
      <c r="DVT41" s="299"/>
      <c r="DVU41" s="299"/>
      <c r="DVV41" s="299"/>
      <c r="DVW41" s="299"/>
      <c r="DVX41" s="299"/>
      <c r="DVY41" s="299"/>
      <c r="DVZ41" s="299"/>
      <c r="DWA41" s="299"/>
      <c r="DWB41" s="299"/>
      <c r="DWC41" s="299"/>
      <c r="DWD41" s="299"/>
      <c r="DWE41" s="299"/>
      <c r="DWF41" s="299"/>
      <c r="DWG41" s="299"/>
      <c r="DWH41" s="299"/>
      <c r="DWI41" s="299"/>
      <c r="DWJ41" s="299"/>
      <c r="DWK41" s="299"/>
      <c r="DWL41" s="299"/>
      <c r="DWM41" s="299"/>
      <c r="DWN41" s="299"/>
      <c r="DWO41" s="299"/>
      <c r="DWP41" s="299"/>
      <c r="DWQ41" s="299"/>
      <c r="DWR41" s="299"/>
      <c r="DWS41" s="299"/>
      <c r="DWT41" s="299"/>
      <c r="DWU41" s="299"/>
      <c r="DWV41" s="299"/>
      <c r="DWW41" s="299"/>
      <c r="DWX41" s="299"/>
      <c r="DWY41" s="299"/>
      <c r="DWZ41" s="299"/>
      <c r="DXA41" s="299"/>
      <c r="DXB41" s="299"/>
      <c r="DXC41" s="299"/>
      <c r="DXD41" s="299"/>
      <c r="DXE41" s="299"/>
      <c r="DXF41" s="299"/>
      <c r="DXG41" s="299"/>
      <c r="DXH41" s="299"/>
      <c r="DXI41" s="299"/>
      <c r="DXJ41" s="299"/>
      <c r="DXK41" s="299"/>
      <c r="DXL41" s="299"/>
      <c r="DXM41" s="299"/>
      <c r="DXN41" s="299"/>
      <c r="DXO41" s="299"/>
      <c r="DXP41" s="299"/>
      <c r="DXQ41" s="299"/>
      <c r="DXR41" s="299"/>
      <c r="DXS41" s="299"/>
      <c r="DXT41" s="299"/>
      <c r="DXU41" s="299"/>
      <c r="DXV41" s="299"/>
      <c r="DXW41" s="299"/>
      <c r="DXX41" s="299"/>
      <c r="DXY41" s="299"/>
      <c r="DXZ41" s="299"/>
      <c r="DYA41" s="299"/>
      <c r="DYB41" s="299"/>
      <c r="DYC41" s="299"/>
      <c r="DYD41" s="299"/>
      <c r="DYE41" s="299"/>
      <c r="DYF41" s="299"/>
      <c r="DYG41" s="299"/>
      <c r="DYH41" s="299"/>
      <c r="DYI41" s="299"/>
      <c r="DYJ41" s="299"/>
      <c r="DYK41" s="299"/>
      <c r="DYL41" s="299"/>
      <c r="DYM41" s="299"/>
      <c r="DYN41" s="299"/>
      <c r="DYO41" s="299"/>
      <c r="DYP41" s="299"/>
      <c r="DYQ41" s="299"/>
      <c r="DYR41" s="299"/>
      <c r="DYS41" s="299"/>
      <c r="DYT41" s="299"/>
      <c r="DYU41" s="299"/>
      <c r="DYV41" s="299"/>
      <c r="DYW41" s="299"/>
      <c r="DYX41" s="299"/>
      <c r="DYY41" s="299"/>
      <c r="DYZ41" s="299"/>
      <c r="DZA41" s="299"/>
      <c r="DZB41" s="299"/>
      <c r="DZC41" s="299"/>
      <c r="DZD41" s="299"/>
      <c r="DZE41" s="299"/>
      <c r="DZF41" s="299"/>
      <c r="DZG41" s="299"/>
      <c r="DZH41" s="299"/>
      <c r="DZI41" s="299"/>
      <c r="DZJ41" s="299"/>
      <c r="DZK41" s="299"/>
      <c r="DZL41" s="299"/>
      <c r="DZM41" s="299"/>
      <c r="DZN41" s="299"/>
      <c r="DZO41" s="299"/>
      <c r="DZP41" s="299"/>
      <c r="DZQ41" s="299"/>
      <c r="DZR41" s="299"/>
      <c r="DZS41" s="299"/>
      <c r="DZT41" s="299"/>
      <c r="DZU41" s="299"/>
      <c r="DZV41" s="299"/>
      <c r="DZW41" s="299"/>
      <c r="DZX41" s="299"/>
      <c r="DZY41" s="299"/>
      <c r="DZZ41" s="299"/>
      <c r="EAA41" s="299"/>
      <c r="EAB41" s="299"/>
      <c r="EAC41" s="299"/>
      <c r="EAD41" s="299"/>
      <c r="EAE41" s="299"/>
      <c r="EAF41" s="299"/>
      <c r="EAG41" s="299"/>
      <c r="EAH41" s="299"/>
      <c r="EAI41" s="299"/>
      <c r="EAJ41" s="299"/>
      <c r="EAK41" s="299"/>
      <c r="EAL41" s="299"/>
      <c r="EAM41" s="299"/>
      <c r="EAN41" s="299"/>
      <c r="EAO41" s="299"/>
      <c r="EAP41" s="299"/>
      <c r="EAQ41" s="299"/>
      <c r="EAR41" s="299"/>
      <c r="EAS41" s="299"/>
      <c r="EAT41" s="299"/>
      <c r="EAU41" s="299"/>
      <c r="EAV41" s="299"/>
      <c r="EAW41" s="299"/>
      <c r="EAX41" s="299"/>
      <c r="EAY41" s="299"/>
      <c r="EAZ41" s="299"/>
      <c r="EBA41" s="299"/>
      <c r="EBB41" s="299"/>
      <c r="EBC41" s="299"/>
      <c r="EBD41" s="299"/>
      <c r="EBE41" s="299"/>
      <c r="EBF41" s="299"/>
      <c r="EBG41" s="299"/>
      <c r="EBH41" s="299"/>
      <c r="EBI41" s="299"/>
      <c r="EBJ41" s="299"/>
      <c r="EBK41" s="299"/>
      <c r="EBL41" s="299"/>
      <c r="EBM41" s="299"/>
      <c r="EBN41" s="299"/>
      <c r="EBO41" s="299"/>
      <c r="EBP41" s="299"/>
      <c r="EBQ41" s="299"/>
      <c r="EBR41" s="299"/>
      <c r="EBS41" s="299"/>
      <c r="EBT41" s="299"/>
      <c r="EBU41" s="299"/>
      <c r="EBV41" s="299"/>
      <c r="EBW41" s="299"/>
      <c r="EBX41" s="299"/>
      <c r="EBY41" s="299"/>
      <c r="EBZ41" s="299"/>
      <c r="ECA41" s="299"/>
      <c r="ECB41" s="299"/>
      <c r="ECC41" s="299"/>
      <c r="ECD41" s="299"/>
      <c r="ECE41" s="299"/>
      <c r="ECF41" s="299"/>
      <c r="ECG41" s="299"/>
      <c r="ECH41" s="299"/>
      <c r="ECI41" s="299"/>
      <c r="ECJ41" s="299"/>
      <c r="ECK41" s="299"/>
      <c r="ECL41" s="299"/>
      <c r="ECM41" s="299"/>
      <c r="ECN41" s="299"/>
      <c r="ECO41" s="299"/>
      <c r="ECP41" s="299"/>
      <c r="ECQ41" s="299"/>
      <c r="ECR41" s="299"/>
      <c r="ECS41" s="299"/>
      <c r="ECT41" s="299"/>
      <c r="ECU41" s="299"/>
      <c r="ECV41" s="299"/>
      <c r="ECW41" s="299"/>
      <c r="ECX41" s="299"/>
      <c r="ECY41" s="299"/>
      <c r="ECZ41" s="299"/>
      <c r="EDA41" s="299"/>
      <c r="EDB41" s="299"/>
      <c r="EDC41" s="299"/>
      <c r="EDD41" s="299"/>
      <c r="EDE41" s="299"/>
      <c r="EDF41" s="299"/>
      <c r="EDG41" s="299"/>
      <c r="EDH41" s="299"/>
      <c r="EDI41" s="299"/>
      <c r="EDJ41" s="299"/>
      <c r="EDK41" s="299"/>
      <c r="EDL41" s="299"/>
      <c r="EDM41" s="299"/>
      <c r="EDN41" s="299"/>
      <c r="EDO41" s="299"/>
      <c r="EDP41" s="299"/>
      <c r="EDQ41" s="299"/>
      <c r="EDR41" s="299"/>
      <c r="EDS41" s="299"/>
      <c r="EDT41" s="299"/>
      <c r="EDU41" s="299"/>
      <c r="EDV41" s="299"/>
      <c r="EDW41" s="299"/>
      <c r="EDX41" s="299"/>
      <c r="EDY41" s="299"/>
      <c r="EDZ41" s="299"/>
      <c r="EEA41" s="299"/>
      <c r="EEB41" s="299"/>
      <c r="EEC41" s="299"/>
      <c r="EED41" s="299"/>
      <c r="EEE41" s="299"/>
      <c r="EEF41" s="299"/>
      <c r="EEG41" s="299"/>
      <c r="EEH41" s="299"/>
      <c r="EEI41" s="299"/>
      <c r="EEJ41" s="299"/>
      <c r="EEK41" s="299"/>
      <c r="EEL41" s="299"/>
      <c r="EEM41" s="299"/>
      <c r="EEN41" s="299"/>
      <c r="EEO41" s="299"/>
      <c r="EEP41" s="299"/>
      <c r="EEQ41" s="299"/>
      <c r="EER41" s="299"/>
      <c r="EES41" s="299"/>
      <c r="EET41" s="299"/>
      <c r="EEU41" s="299"/>
      <c r="EEV41" s="299"/>
      <c r="EEW41" s="299"/>
      <c r="EEX41" s="299"/>
      <c r="EEY41" s="299"/>
      <c r="EEZ41" s="299"/>
      <c r="EFA41" s="299"/>
      <c r="EFB41" s="299"/>
      <c r="EFC41" s="299"/>
      <c r="EFD41" s="299"/>
      <c r="EFE41" s="299"/>
      <c r="EFF41" s="299"/>
      <c r="EFG41" s="299"/>
      <c r="EFH41" s="299"/>
      <c r="EFI41" s="299"/>
      <c r="EFJ41" s="299"/>
      <c r="EFK41" s="299"/>
      <c r="EFL41" s="299"/>
      <c r="EFM41" s="299"/>
      <c r="EFN41" s="299"/>
      <c r="EFO41" s="299"/>
      <c r="EFP41" s="299"/>
      <c r="EFQ41" s="299"/>
      <c r="EFR41" s="299"/>
      <c r="EFS41" s="299"/>
      <c r="EFT41" s="299"/>
      <c r="EFU41" s="299"/>
      <c r="EFV41" s="299"/>
      <c r="EFW41" s="299"/>
      <c r="EFX41" s="299"/>
      <c r="EFY41" s="299"/>
      <c r="EFZ41" s="299"/>
      <c r="EGA41" s="299"/>
      <c r="EGB41" s="299"/>
      <c r="EGC41" s="299"/>
      <c r="EGD41" s="299"/>
      <c r="EGE41" s="299"/>
      <c r="EGF41" s="299"/>
      <c r="EGG41" s="299"/>
      <c r="EGH41" s="299"/>
      <c r="EGI41" s="299"/>
      <c r="EGJ41" s="299"/>
      <c r="EGK41" s="299"/>
      <c r="EGL41" s="299"/>
      <c r="EGM41" s="299"/>
      <c r="EGN41" s="299"/>
      <c r="EGO41" s="299"/>
      <c r="EGP41" s="299"/>
      <c r="EGQ41" s="299"/>
      <c r="EGR41" s="299"/>
      <c r="EGS41" s="299"/>
      <c r="EGT41" s="299"/>
      <c r="EGU41" s="299"/>
      <c r="EGV41" s="299"/>
      <c r="EGW41" s="299"/>
      <c r="EGX41" s="299"/>
      <c r="EGY41" s="299"/>
      <c r="EGZ41" s="299"/>
      <c r="EHA41" s="299"/>
      <c r="EHB41" s="299"/>
      <c r="EHC41" s="299"/>
      <c r="EHD41" s="299"/>
      <c r="EHE41" s="299"/>
      <c r="EHF41" s="299"/>
      <c r="EHG41" s="299"/>
      <c r="EHH41" s="299"/>
      <c r="EHI41" s="299"/>
      <c r="EHJ41" s="299"/>
      <c r="EHK41" s="299"/>
      <c r="EHL41" s="299"/>
      <c r="EHM41" s="299"/>
      <c r="EHN41" s="299"/>
      <c r="EHO41" s="299"/>
      <c r="EHP41" s="299"/>
      <c r="EHQ41" s="299"/>
      <c r="EHR41" s="299"/>
      <c r="EHS41" s="299"/>
      <c r="EHT41" s="299"/>
      <c r="EHU41" s="299"/>
      <c r="EHV41" s="299"/>
      <c r="EHW41" s="299"/>
      <c r="EHX41" s="299"/>
      <c r="EHY41" s="299"/>
      <c r="EHZ41" s="299"/>
      <c r="EIA41" s="299"/>
      <c r="EIB41" s="299"/>
      <c r="EIC41" s="299"/>
      <c r="EID41" s="299"/>
      <c r="EIE41" s="299"/>
      <c r="EIF41" s="299"/>
      <c r="EIG41" s="299"/>
      <c r="EIH41" s="299"/>
      <c r="EII41" s="299"/>
      <c r="EIJ41" s="299"/>
      <c r="EIK41" s="299"/>
      <c r="EIL41" s="299"/>
      <c r="EIM41" s="299"/>
      <c r="EIN41" s="299"/>
      <c r="EIO41" s="299"/>
      <c r="EIP41" s="299"/>
      <c r="EIQ41" s="299"/>
      <c r="EIR41" s="299"/>
      <c r="EIS41" s="299"/>
      <c r="EIT41" s="299"/>
      <c r="EIU41" s="299"/>
      <c r="EIV41" s="299"/>
      <c r="EIW41" s="299"/>
      <c r="EIX41" s="299"/>
      <c r="EIY41" s="299"/>
      <c r="EIZ41" s="299"/>
      <c r="EJA41" s="299"/>
      <c r="EJB41" s="299"/>
      <c r="EJC41" s="299"/>
      <c r="EJD41" s="299"/>
      <c r="EJE41" s="299"/>
      <c r="EJF41" s="299"/>
      <c r="EJG41" s="299"/>
      <c r="EJH41" s="299"/>
      <c r="EJI41" s="299"/>
      <c r="EJJ41" s="299"/>
      <c r="EJK41" s="299"/>
      <c r="EJL41" s="299"/>
      <c r="EJM41" s="299"/>
      <c r="EJN41" s="299"/>
      <c r="EJO41" s="299"/>
      <c r="EJP41" s="299"/>
      <c r="EJQ41" s="299"/>
      <c r="EJR41" s="299"/>
      <c r="EJS41" s="299"/>
      <c r="EJT41" s="299"/>
      <c r="EJU41" s="299"/>
      <c r="EJV41" s="299"/>
      <c r="EJW41" s="299"/>
      <c r="EJX41" s="299"/>
      <c r="EJY41" s="299"/>
      <c r="EJZ41" s="299"/>
      <c r="EKA41" s="299"/>
      <c r="EKB41" s="299"/>
      <c r="EKC41" s="299"/>
      <c r="EKD41" s="299"/>
      <c r="EKE41" s="299"/>
      <c r="EKF41" s="299"/>
      <c r="EKG41" s="299"/>
      <c r="EKH41" s="299"/>
      <c r="EKI41" s="299"/>
      <c r="EKJ41" s="299"/>
      <c r="EKK41" s="299"/>
      <c r="EKL41" s="299"/>
      <c r="EKM41" s="299"/>
      <c r="EKN41" s="299"/>
      <c r="EKO41" s="299"/>
      <c r="EKP41" s="299"/>
      <c r="EKQ41" s="299"/>
      <c r="EKR41" s="299"/>
      <c r="EKS41" s="299"/>
      <c r="EKT41" s="299"/>
      <c r="EKU41" s="299"/>
      <c r="EKV41" s="299"/>
      <c r="EKW41" s="299"/>
      <c r="EKX41" s="299"/>
      <c r="EKY41" s="299"/>
      <c r="EKZ41" s="299"/>
      <c r="ELA41" s="299"/>
      <c r="ELB41" s="299"/>
      <c r="ELC41" s="299"/>
      <c r="ELD41" s="299"/>
      <c r="ELE41" s="299"/>
      <c r="ELF41" s="299"/>
      <c r="ELG41" s="299"/>
      <c r="ELH41" s="299"/>
      <c r="ELI41" s="299"/>
      <c r="ELJ41" s="299"/>
      <c r="ELK41" s="299"/>
      <c r="ELL41" s="299"/>
      <c r="ELM41" s="299"/>
      <c r="ELN41" s="299"/>
      <c r="ELO41" s="299"/>
      <c r="ELP41" s="299"/>
      <c r="ELQ41" s="299"/>
      <c r="ELR41" s="299"/>
      <c r="ELS41" s="299"/>
      <c r="ELT41" s="299"/>
      <c r="ELU41" s="299"/>
      <c r="ELV41" s="299"/>
      <c r="ELW41" s="299"/>
      <c r="ELX41" s="299"/>
      <c r="ELY41" s="299"/>
      <c r="ELZ41" s="299"/>
      <c r="EMA41" s="299"/>
      <c r="EMB41" s="299"/>
      <c r="EMC41" s="299"/>
      <c r="EMD41" s="299"/>
      <c r="EME41" s="299"/>
      <c r="EMF41" s="299"/>
      <c r="EMG41" s="299"/>
      <c r="EMH41" s="299"/>
      <c r="EMI41" s="299"/>
      <c r="EMJ41" s="299"/>
      <c r="EMK41" s="299"/>
      <c r="EML41" s="299"/>
      <c r="EMM41" s="299"/>
      <c r="EMN41" s="299"/>
      <c r="EMO41" s="299"/>
      <c r="EMP41" s="299"/>
      <c r="EMQ41" s="299"/>
      <c r="EMR41" s="299"/>
      <c r="EMS41" s="299"/>
      <c r="EMT41" s="299"/>
      <c r="EMU41" s="299"/>
      <c r="EMV41" s="299"/>
      <c r="EMW41" s="299"/>
      <c r="EMX41" s="299"/>
      <c r="EMY41" s="299"/>
      <c r="EMZ41" s="299"/>
      <c r="ENA41" s="299"/>
      <c r="ENB41" s="299"/>
      <c r="ENC41" s="299"/>
      <c r="END41" s="299"/>
      <c r="ENE41" s="299"/>
      <c r="ENF41" s="299"/>
      <c r="ENG41" s="299"/>
      <c r="ENH41" s="299"/>
      <c r="ENI41" s="299"/>
      <c r="ENJ41" s="299"/>
      <c r="ENK41" s="299"/>
      <c r="ENL41" s="299"/>
      <c r="ENM41" s="299"/>
      <c r="ENN41" s="299"/>
      <c r="ENO41" s="299"/>
      <c r="ENP41" s="299"/>
      <c r="ENQ41" s="299"/>
      <c r="ENR41" s="299"/>
      <c r="ENS41" s="299"/>
      <c r="ENT41" s="299"/>
      <c r="ENU41" s="299"/>
      <c r="ENV41" s="299"/>
      <c r="ENW41" s="299"/>
      <c r="ENX41" s="299"/>
      <c r="ENY41" s="299"/>
      <c r="ENZ41" s="299"/>
      <c r="EOA41" s="299"/>
      <c r="EOB41" s="299"/>
      <c r="EOC41" s="299"/>
      <c r="EOD41" s="299"/>
      <c r="EOE41" s="299"/>
      <c r="EOF41" s="299"/>
      <c r="EOG41" s="299"/>
      <c r="EOH41" s="299"/>
      <c r="EOI41" s="299"/>
      <c r="EOJ41" s="299"/>
      <c r="EOK41" s="299"/>
      <c r="EOL41" s="299"/>
      <c r="EOM41" s="299"/>
      <c r="EON41" s="299"/>
      <c r="EOO41" s="299"/>
      <c r="EOP41" s="299"/>
      <c r="EOQ41" s="299"/>
      <c r="EOR41" s="299"/>
      <c r="EOS41" s="299"/>
      <c r="EOT41" s="299"/>
      <c r="EOU41" s="299"/>
      <c r="EOV41" s="299"/>
      <c r="EOW41" s="299"/>
      <c r="EOX41" s="299"/>
      <c r="EOY41" s="299"/>
      <c r="EOZ41" s="299"/>
      <c r="EPA41" s="299"/>
      <c r="EPB41" s="299"/>
      <c r="EPC41" s="299"/>
      <c r="EPD41" s="299"/>
      <c r="EPE41" s="299"/>
      <c r="EPF41" s="299"/>
      <c r="EPG41" s="299"/>
      <c r="EPH41" s="299"/>
      <c r="EPI41" s="299"/>
      <c r="EPJ41" s="299"/>
      <c r="EPK41" s="299"/>
      <c r="EPL41" s="299"/>
      <c r="EPM41" s="299"/>
      <c r="EPN41" s="299"/>
      <c r="EPO41" s="299"/>
      <c r="EPP41" s="299"/>
      <c r="EPQ41" s="299"/>
      <c r="EPR41" s="299"/>
      <c r="EPS41" s="299"/>
      <c r="EPT41" s="299"/>
      <c r="EPU41" s="299"/>
      <c r="EPV41" s="299"/>
      <c r="EPW41" s="299"/>
      <c r="EPX41" s="299"/>
      <c r="EPY41" s="299"/>
      <c r="EPZ41" s="299"/>
      <c r="EQA41" s="299"/>
      <c r="EQB41" s="299"/>
      <c r="EQC41" s="299"/>
      <c r="EQD41" s="299"/>
      <c r="EQE41" s="299"/>
      <c r="EQF41" s="299"/>
      <c r="EQG41" s="299"/>
      <c r="EQH41" s="299"/>
      <c r="EQI41" s="299"/>
      <c r="EQJ41" s="299"/>
      <c r="EQK41" s="299"/>
      <c r="EQL41" s="299"/>
      <c r="EQM41" s="299"/>
      <c r="EQN41" s="299"/>
      <c r="EQO41" s="299"/>
      <c r="EQP41" s="299"/>
      <c r="EQQ41" s="299"/>
      <c r="EQR41" s="299"/>
      <c r="EQS41" s="299"/>
      <c r="EQT41" s="299"/>
      <c r="EQU41" s="299"/>
      <c r="EQV41" s="299"/>
      <c r="EQW41" s="299"/>
      <c r="EQX41" s="299"/>
      <c r="EQY41" s="299"/>
      <c r="EQZ41" s="299"/>
      <c r="ERA41" s="299"/>
      <c r="ERB41" s="299"/>
      <c r="ERC41" s="299"/>
      <c r="ERD41" s="299"/>
      <c r="ERE41" s="299"/>
      <c r="ERF41" s="299"/>
      <c r="ERG41" s="299"/>
      <c r="ERH41" s="299"/>
      <c r="ERI41" s="299"/>
      <c r="ERJ41" s="299"/>
      <c r="ERK41" s="299"/>
      <c r="ERL41" s="299"/>
      <c r="ERM41" s="299"/>
      <c r="ERN41" s="299"/>
      <c r="ERO41" s="299"/>
      <c r="ERP41" s="299"/>
      <c r="ERQ41" s="299"/>
      <c r="ERR41" s="299"/>
      <c r="ERS41" s="299"/>
      <c r="ERT41" s="299"/>
      <c r="ERU41" s="299"/>
      <c r="ERV41" s="299"/>
      <c r="ERW41" s="299"/>
      <c r="ERX41" s="299"/>
      <c r="ERY41" s="299"/>
      <c r="ERZ41" s="299"/>
      <c r="ESA41" s="299"/>
      <c r="ESB41" s="299"/>
      <c r="ESC41" s="299"/>
      <c r="ESD41" s="299"/>
      <c r="ESE41" s="299"/>
      <c r="ESF41" s="299"/>
      <c r="ESG41" s="299"/>
      <c r="ESH41" s="299"/>
      <c r="ESI41" s="299"/>
      <c r="ESJ41" s="299"/>
      <c r="ESK41" s="299"/>
      <c r="ESL41" s="299"/>
      <c r="ESM41" s="299"/>
      <c r="ESN41" s="299"/>
      <c r="ESO41" s="299"/>
      <c r="ESP41" s="299"/>
      <c r="ESQ41" s="299"/>
      <c r="ESR41" s="299"/>
      <c r="ESS41" s="299"/>
      <c r="EST41" s="299"/>
      <c r="ESU41" s="299"/>
      <c r="ESV41" s="299"/>
      <c r="ESW41" s="299"/>
      <c r="ESX41" s="299"/>
      <c r="ESY41" s="299"/>
      <c r="ESZ41" s="299"/>
      <c r="ETA41" s="299"/>
      <c r="ETB41" s="299"/>
      <c r="ETC41" s="299"/>
      <c r="ETD41" s="299"/>
      <c r="ETE41" s="299"/>
      <c r="ETF41" s="299"/>
      <c r="ETG41" s="299"/>
      <c r="ETH41" s="299"/>
      <c r="ETI41" s="299"/>
      <c r="ETJ41" s="299"/>
      <c r="ETK41" s="299"/>
      <c r="ETL41" s="299"/>
      <c r="ETM41" s="299"/>
      <c r="ETN41" s="299"/>
      <c r="ETO41" s="299"/>
      <c r="ETP41" s="299"/>
      <c r="ETQ41" s="299"/>
      <c r="ETR41" s="299"/>
      <c r="ETS41" s="299"/>
      <c r="ETT41" s="299"/>
      <c r="ETU41" s="299"/>
      <c r="ETV41" s="299"/>
      <c r="ETW41" s="299"/>
      <c r="ETX41" s="299"/>
      <c r="ETY41" s="299"/>
      <c r="ETZ41" s="299"/>
      <c r="EUA41" s="299"/>
      <c r="EUB41" s="299"/>
      <c r="EUC41" s="299"/>
      <c r="EUD41" s="299"/>
      <c r="EUE41" s="299"/>
      <c r="EUF41" s="299"/>
      <c r="EUG41" s="299"/>
      <c r="EUH41" s="299"/>
      <c r="EUI41" s="299"/>
      <c r="EUJ41" s="299"/>
      <c r="EUK41" s="299"/>
      <c r="EUL41" s="299"/>
      <c r="EUM41" s="299"/>
      <c r="EUN41" s="299"/>
      <c r="EUO41" s="299"/>
      <c r="EUP41" s="299"/>
      <c r="EUQ41" s="299"/>
      <c r="EUR41" s="299"/>
      <c r="EUS41" s="299"/>
      <c r="EUT41" s="299"/>
      <c r="EUU41" s="299"/>
      <c r="EUV41" s="299"/>
      <c r="EUW41" s="299"/>
      <c r="EUX41" s="299"/>
      <c r="EUY41" s="299"/>
      <c r="EUZ41" s="299"/>
      <c r="EVA41" s="299"/>
      <c r="EVB41" s="299"/>
      <c r="EVC41" s="299"/>
      <c r="EVD41" s="299"/>
      <c r="EVE41" s="299"/>
      <c r="EVF41" s="299"/>
      <c r="EVG41" s="299"/>
      <c r="EVH41" s="299"/>
      <c r="EVI41" s="299"/>
      <c r="EVJ41" s="299"/>
      <c r="EVK41" s="299"/>
      <c r="EVL41" s="299"/>
      <c r="EVM41" s="299"/>
      <c r="EVN41" s="299"/>
      <c r="EVO41" s="299"/>
      <c r="EVP41" s="299"/>
      <c r="EVQ41" s="299"/>
      <c r="EVR41" s="299"/>
      <c r="EVS41" s="299"/>
      <c r="EVT41" s="299"/>
      <c r="EVU41" s="299"/>
      <c r="EVV41" s="299"/>
      <c r="EVW41" s="299"/>
      <c r="EVX41" s="299"/>
      <c r="EVY41" s="299"/>
      <c r="EVZ41" s="299"/>
      <c r="EWA41" s="299"/>
      <c r="EWB41" s="299"/>
      <c r="EWC41" s="299"/>
      <c r="EWD41" s="299"/>
      <c r="EWE41" s="299"/>
      <c r="EWF41" s="299"/>
      <c r="EWG41" s="299"/>
      <c r="EWH41" s="299"/>
      <c r="EWI41" s="299"/>
      <c r="EWJ41" s="299"/>
      <c r="EWK41" s="299"/>
      <c r="EWL41" s="299"/>
      <c r="EWM41" s="299"/>
      <c r="EWN41" s="299"/>
      <c r="EWO41" s="299"/>
      <c r="EWP41" s="299"/>
      <c r="EWQ41" s="299"/>
      <c r="EWR41" s="299"/>
      <c r="EWS41" s="299"/>
      <c r="EWT41" s="299"/>
      <c r="EWU41" s="299"/>
      <c r="EWV41" s="299"/>
      <c r="EWW41" s="299"/>
      <c r="EWX41" s="299"/>
      <c r="EWY41" s="299"/>
      <c r="EWZ41" s="299"/>
      <c r="EXA41" s="299"/>
      <c r="EXB41" s="299"/>
      <c r="EXC41" s="299"/>
      <c r="EXD41" s="299"/>
      <c r="EXE41" s="299"/>
      <c r="EXF41" s="299"/>
      <c r="EXG41" s="299"/>
      <c r="EXH41" s="299"/>
      <c r="EXI41" s="299"/>
      <c r="EXJ41" s="299"/>
      <c r="EXK41" s="299"/>
      <c r="EXL41" s="299"/>
      <c r="EXM41" s="299"/>
      <c r="EXN41" s="299"/>
      <c r="EXO41" s="299"/>
      <c r="EXP41" s="299"/>
      <c r="EXQ41" s="299"/>
      <c r="EXR41" s="299"/>
      <c r="EXS41" s="299"/>
      <c r="EXT41" s="299"/>
      <c r="EXU41" s="299"/>
      <c r="EXV41" s="299"/>
      <c r="EXW41" s="299"/>
      <c r="EXX41" s="299"/>
      <c r="EXY41" s="299"/>
      <c r="EXZ41" s="299"/>
      <c r="EYA41" s="299"/>
      <c r="EYB41" s="299"/>
      <c r="EYC41" s="299"/>
      <c r="EYD41" s="299"/>
      <c r="EYE41" s="299"/>
      <c r="EYF41" s="299"/>
      <c r="EYG41" s="299"/>
      <c r="EYH41" s="299"/>
      <c r="EYI41" s="299"/>
      <c r="EYJ41" s="299"/>
      <c r="EYK41" s="299"/>
      <c r="EYL41" s="299"/>
      <c r="EYM41" s="299"/>
      <c r="EYN41" s="299"/>
      <c r="EYO41" s="299"/>
      <c r="EYP41" s="299"/>
      <c r="EYQ41" s="299"/>
      <c r="EYR41" s="299"/>
      <c r="EYS41" s="299"/>
      <c r="EYT41" s="299"/>
      <c r="EYU41" s="299"/>
      <c r="EYV41" s="299"/>
      <c r="EYW41" s="299"/>
      <c r="EYX41" s="299"/>
      <c r="EYY41" s="299"/>
      <c r="EYZ41" s="299"/>
      <c r="EZA41" s="299"/>
      <c r="EZB41" s="299"/>
      <c r="EZC41" s="299"/>
      <c r="EZD41" s="299"/>
      <c r="EZE41" s="299"/>
      <c r="EZF41" s="299"/>
      <c r="EZG41" s="299"/>
      <c r="EZH41" s="299"/>
      <c r="EZI41" s="299"/>
      <c r="EZJ41" s="299"/>
      <c r="EZK41" s="299"/>
      <c r="EZL41" s="299"/>
      <c r="EZM41" s="299"/>
      <c r="EZN41" s="299"/>
      <c r="EZO41" s="299"/>
      <c r="EZP41" s="299"/>
      <c r="EZQ41" s="299"/>
      <c r="EZR41" s="299"/>
      <c r="EZS41" s="299"/>
      <c r="EZT41" s="299"/>
      <c r="EZU41" s="299"/>
      <c r="EZV41" s="299"/>
      <c r="EZW41" s="299"/>
      <c r="EZX41" s="299"/>
      <c r="EZY41" s="299"/>
      <c r="EZZ41" s="299"/>
      <c r="FAA41" s="299"/>
      <c r="FAB41" s="299"/>
      <c r="FAC41" s="299"/>
      <c r="FAD41" s="299"/>
      <c r="FAE41" s="299"/>
      <c r="FAF41" s="299"/>
      <c r="FAG41" s="299"/>
      <c r="FAH41" s="299"/>
      <c r="FAI41" s="299"/>
      <c r="FAJ41" s="299"/>
      <c r="FAK41" s="299"/>
      <c r="FAL41" s="299"/>
      <c r="FAM41" s="299"/>
      <c r="FAN41" s="299"/>
      <c r="FAO41" s="299"/>
      <c r="FAP41" s="299"/>
      <c r="FAQ41" s="299"/>
      <c r="FAR41" s="299"/>
      <c r="FAS41" s="299"/>
      <c r="FAT41" s="299"/>
      <c r="FAU41" s="299"/>
      <c r="FAV41" s="299"/>
      <c r="FAW41" s="299"/>
      <c r="FAX41" s="299"/>
      <c r="FAY41" s="299"/>
      <c r="FAZ41" s="299"/>
      <c r="FBA41" s="299"/>
      <c r="FBB41" s="299"/>
      <c r="FBC41" s="299"/>
      <c r="FBD41" s="299"/>
      <c r="FBE41" s="299"/>
      <c r="FBF41" s="299"/>
      <c r="FBG41" s="299"/>
      <c r="FBH41" s="299"/>
      <c r="FBI41" s="299"/>
      <c r="FBJ41" s="299"/>
      <c r="FBK41" s="299"/>
      <c r="FBL41" s="299"/>
      <c r="FBM41" s="299"/>
      <c r="FBN41" s="299"/>
      <c r="FBO41" s="299"/>
      <c r="FBP41" s="299"/>
      <c r="FBQ41" s="299"/>
      <c r="FBR41" s="299"/>
      <c r="FBS41" s="299"/>
      <c r="FBT41" s="299"/>
      <c r="FBU41" s="299"/>
      <c r="FBV41" s="299"/>
      <c r="FBW41" s="299"/>
      <c r="FBX41" s="299"/>
      <c r="FBY41" s="299"/>
      <c r="FBZ41" s="299"/>
      <c r="FCA41" s="299"/>
      <c r="FCB41" s="299"/>
      <c r="FCC41" s="299"/>
      <c r="FCD41" s="299"/>
      <c r="FCE41" s="299"/>
      <c r="FCF41" s="299"/>
      <c r="FCG41" s="299"/>
      <c r="FCH41" s="299"/>
      <c r="FCI41" s="299"/>
      <c r="FCJ41" s="299"/>
      <c r="FCK41" s="299"/>
      <c r="FCL41" s="299"/>
      <c r="FCM41" s="299"/>
      <c r="FCN41" s="299"/>
      <c r="FCO41" s="299"/>
      <c r="FCP41" s="299"/>
      <c r="FCQ41" s="299"/>
      <c r="FCR41" s="299"/>
      <c r="FCS41" s="299"/>
      <c r="FCT41" s="299"/>
      <c r="FCU41" s="299"/>
      <c r="FCV41" s="299"/>
      <c r="FCW41" s="299"/>
      <c r="FCX41" s="299"/>
      <c r="FCY41" s="299"/>
      <c r="FCZ41" s="299"/>
      <c r="FDA41" s="299"/>
      <c r="FDB41" s="299"/>
      <c r="FDC41" s="299"/>
      <c r="FDD41" s="299"/>
      <c r="FDE41" s="299"/>
      <c r="FDF41" s="299"/>
      <c r="FDG41" s="299"/>
      <c r="FDH41" s="299"/>
      <c r="FDI41" s="299"/>
      <c r="FDJ41" s="299"/>
      <c r="FDK41" s="299"/>
      <c r="FDL41" s="299"/>
      <c r="FDM41" s="299"/>
      <c r="FDN41" s="299"/>
      <c r="FDO41" s="299"/>
      <c r="FDP41" s="299"/>
      <c r="FDQ41" s="299"/>
      <c r="FDR41" s="299"/>
      <c r="FDS41" s="299"/>
      <c r="FDT41" s="299"/>
      <c r="FDU41" s="299"/>
      <c r="FDV41" s="299"/>
      <c r="FDW41" s="299"/>
      <c r="FDX41" s="299"/>
      <c r="FDY41" s="299"/>
      <c r="FDZ41" s="299"/>
      <c r="FEA41" s="299"/>
      <c r="FEB41" s="299"/>
      <c r="FEC41" s="299"/>
      <c r="FED41" s="299"/>
      <c r="FEE41" s="299"/>
      <c r="FEF41" s="299"/>
      <c r="FEG41" s="299"/>
      <c r="FEH41" s="299"/>
      <c r="FEI41" s="299"/>
      <c r="FEJ41" s="299"/>
      <c r="FEK41" s="299"/>
      <c r="FEL41" s="299"/>
      <c r="FEM41" s="299"/>
      <c r="FEN41" s="299"/>
      <c r="FEO41" s="299"/>
      <c r="FEP41" s="299"/>
      <c r="FEQ41" s="299"/>
      <c r="FER41" s="299"/>
      <c r="FES41" s="299"/>
      <c r="FET41" s="299"/>
      <c r="FEU41" s="299"/>
      <c r="FEV41" s="299"/>
      <c r="FEW41" s="299"/>
      <c r="FEX41" s="299"/>
      <c r="FEY41" s="299"/>
      <c r="FEZ41" s="299"/>
      <c r="FFA41" s="299"/>
      <c r="FFB41" s="299"/>
      <c r="FFC41" s="299"/>
      <c r="FFD41" s="299"/>
      <c r="FFE41" s="299"/>
      <c r="FFF41" s="299"/>
      <c r="FFG41" s="299"/>
      <c r="FFH41" s="299"/>
      <c r="FFI41" s="299"/>
      <c r="FFJ41" s="299"/>
      <c r="FFK41" s="299"/>
      <c r="FFL41" s="299"/>
      <c r="FFM41" s="299"/>
      <c r="FFN41" s="299"/>
      <c r="FFO41" s="299"/>
      <c r="FFP41" s="299"/>
      <c r="FFQ41" s="299"/>
      <c r="FFR41" s="299"/>
      <c r="FFS41" s="299"/>
      <c r="FFT41" s="299"/>
      <c r="FFU41" s="299"/>
      <c r="FFV41" s="299"/>
      <c r="FFW41" s="299"/>
      <c r="FFX41" s="299"/>
      <c r="FFY41" s="299"/>
      <c r="FFZ41" s="299"/>
      <c r="FGA41" s="299"/>
      <c r="FGB41" s="299"/>
      <c r="FGC41" s="299"/>
      <c r="FGD41" s="299"/>
      <c r="FGE41" s="299"/>
      <c r="FGF41" s="299"/>
      <c r="FGG41" s="299"/>
      <c r="FGH41" s="299"/>
      <c r="FGI41" s="299"/>
      <c r="FGJ41" s="299"/>
      <c r="FGK41" s="299"/>
      <c r="FGL41" s="299"/>
      <c r="FGM41" s="299"/>
      <c r="FGN41" s="299"/>
      <c r="FGO41" s="299"/>
      <c r="FGP41" s="299"/>
      <c r="FGQ41" s="299"/>
      <c r="FGR41" s="299"/>
      <c r="FGS41" s="299"/>
      <c r="FGT41" s="299"/>
      <c r="FGU41" s="299"/>
      <c r="FGV41" s="299"/>
      <c r="FGW41" s="299"/>
      <c r="FGX41" s="299"/>
      <c r="FGY41" s="299"/>
      <c r="FGZ41" s="299"/>
      <c r="FHA41" s="299"/>
      <c r="FHB41" s="299"/>
      <c r="FHC41" s="299"/>
      <c r="FHD41" s="299"/>
      <c r="FHE41" s="299"/>
      <c r="FHF41" s="299"/>
      <c r="FHG41" s="299"/>
      <c r="FHH41" s="299"/>
      <c r="FHI41" s="299"/>
      <c r="FHJ41" s="299"/>
      <c r="FHK41" s="299"/>
      <c r="FHL41" s="299"/>
      <c r="FHM41" s="299"/>
      <c r="FHN41" s="299"/>
      <c r="FHO41" s="299"/>
      <c r="FHP41" s="299"/>
      <c r="FHQ41" s="299"/>
      <c r="FHR41" s="299"/>
      <c r="FHS41" s="299"/>
      <c r="FHT41" s="299"/>
      <c r="FHU41" s="299"/>
      <c r="FHV41" s="299"/>
      <c r="FHW41" s="299"/>
      <c r="FHX41" s="299"/>
      <c r="FHY41" s="299"/>
      <c r="FHZ41" s="299"/>
      <c r="FIA41" s="299"/>
      <c r="FIB41" s="299"/>
      <c r="FIC41" s="299"/>
      <c r="FID41" s="299"/>
      <c r="FIE41" s="299"/>
      <c r="FIF41" s="299"/>
      <c r="FIG41" s="299"/>
      <c r="FIH41" s="299"/>
      <c r="FII41" s="299"/>
      <c r="FIJ41" s="299"/>
      <c r="FIK41" s="299"/>
      <c r="FIL41" s="299"/>
      <c r="FIM41" s="299"/>
      <c r="FIN41" s="299"/>
      <c r="FIO41" s="299"/>
      <c r="FIP41" s="299"/>
      <c r="FIQ41" s="299"/>
      <c r="FIR41" s="299"/>
      <c r="FIS41" s="299"/>
      <c r="FIT41" s="299"/>
      <c r="FIU41" s="299"/>
      <c r="FIV41" s="299"/>
      <c r="FIW41" s="299"/>
      <c r="FIX41" s="299"/>
      <c r="FIY41" s="299"/>
      <c r="FIZ41" s="299"/>
      <c r="FJA41" s="299"/>
      <c r="FJB41" s="299"/>
      <c r="FJC41" s="299"/>
      <c r="FJD41" s="299"/>
      <c r="FJE41" s="299"/>
      <c r="FJF41" s="299"/>
      <c r="FJG41" s="299"/>
      <c r="FJH41" s="299"/>
      <c r="FJI41" s="299"/>
      <c r="FJJ41" s="299"/>
      <c r="FJK41" s="299"/>
      <c r="FJL41" s="299"/>
      <c r="FJM41" s="299"/>
      <c r="FJN41" s="299"/>
      <c r="FJO41" s="299"/>
      <c r="FJP41" s="299"/>
      <c r="FJQ41" s="299"/>
      <c r="FJR41" s="299"/>
      <c r="FJS41" s="299"/>
      <c r="FJT41" s="299"/>
      <c r="FJU41" s="299"/>
      <c r="FJV41" s="299"/>
      <c r="FJW41" s="299"/>
      <c r="FJX41" s="299"/>
      <c r="FJY41" s="299"/>
      <c r="FJZ41" s="299"/>
      <c r="FKA41" s="299"/>
      <c r="FKB41" s="299"/>
      <c r="FKC41" s="299"/>
      <c r="FKD41" s="299"/>
      <c r="FKE41" s="299"/>
      <c r="FKF41" s="299"/>
      <c r="FKG41" s="299"/>
      <c r="FKH41" s="299"/>
      <c r="FKI41" s="299"/>
      <c r="FKJ41" s="299"/>
      <c r="FKK41" s="299"/>
      <c r="FKL41" s="299"/>
      <c r="FKM41" s="299"/>
      <c r="FKN41" s="299"/>
      <c r="FKO41" s="299"/>
      <c r="FKP41" s="299"/>
      <c r="FKQ41" s="299"/>
      <c r="FKR41" s="299"/>
      <c r="FKS41" s="299"/>
      <c r="FKT41" s="299"/>
      <c r="FKU41" s="299"/>
      <c r="FKV41" s="299"/>
      <c r="FKW41" s="299"/>
      <c r="FKX41" s="299"/>
      <c r="FKY41" s="299"/>
      <c r="FKZ41" s="299"/>
      <c r="FLA41" s="299"/>
      <c r="FLB41" s="299"/>
      <c r="FLC41" s="299"/>
      <c r="FLD41" s="299"/>
      <c r="FLE41" s="299"/>
      <c r="FLF41" s="299"/>
      <c r="FLG41" s="299"/>
      <c r="FLH41" s="299"/>
      <c r="FLI41" s="299"/>
      <c r="FLJ41" s="299"/>
      <c r="FLK41" s="299"/>
      <c r="FLL41" s="299"/>
      <c r="FLM41" s="299"/>
      <c r="FLN41" s="299"/>
      <c r="FLO41" s="299"/>
      <c r="FLP41" s="299"/>
      <c r="FLQ41" s="299"/>
      <c r="FLR41" s="299"/>
      <c r="FLS41" s="299"/>
      <c r="FLT41" s="299"/>
      <c r="FLU41" s="299"/>
      <c r="FLV41" s="299"/>
      <c r="FLW41" s="299"/>
      <c r="FLX41" s="299"/>
      <c r="FLY41" s="299"/>
      <c r="FLZ41" s="299"/>
      <c r="FMA41" s="299"/>
      <c r="FMB41" s="299"/>
      <c r="FMC41" s="299"/>
      <c r="FMD41" s="299"/>
      <c r="FME41" s="299"/>
      <c r="FMF41" s="299"/>
      <c r="FMG41" s="299"/>
      <c r="FMH41" s="299"/>
      <c r="FMI41" s="299"/>
      <c r="FMJ41" s="299"/>
      <c r="FMK41" s="299"/>
      <c r="FML41" s="299"/>
      <c r="FMM41" s="299"/>
      <c r="FMN41" s="299"/>
      <c r="FMO41" s="299"/>
      <c r="FMP41" s="299"/>
      <c r="FMQ41" s="299"/>
      <c r="FMR41" s="299"/>
      <c r="FMS41" s="299"/>
      <c r="FMT41" s="299"/>
      <c r="FMU41" s="299"/>
      <c r="FMV41" s="299"/>
      <c r="FMW41" s="299"/>
      <c r="FMX41" s="299"/>
      <c r="FMY41" s="299"/>
      <c r="FMZ41" s="299"/>
      <c r="FNA41" s="299"/>
      <c r="FNB41" s="299"/>
      <c r="FNC41" s="299"/>
      <c r="FND41" s="299"/>
      <c r="FNE41" s="299"/>
      <c r="FNF41" s="299"/>
      <c r="FNG41" s="299"/>
      <c r="FNH41" s="299"/>
      <c r="FNI41" s="299"/>
      <c r="FNJ41" s="299"/>
      <c r="FNK41" s="299"/>
      <c r="FNL41" s="299"/>
      <c r="FNM41" s="299"/>
      <c r="FNN41" s="299"/>
      <c r="FNO41" s="299"/>
      <c r="FNP41" s="299"/>
      <c r="FNQ41" s="299"/>
      <c r="FNR41" s="299"/>
      <c r="FNS41" s="299"/>
      <c r="FNT41" s="299"/>
      <c r="FNU41" s="299"/>
      <c r="FNV41" s="299"/>
      <c r="FNW41" s="299"/>
      <c r="FNX41" s="299"/>
      <c r="FNY41" s="299"/>
      <c r="FNZ41" s="299"/>
      <c r="FOA41" s="299"/>
      <c r="FOB41" s="299"/>
      <c r="FOC41" s="299"/>
      <c r="FOD41" s="299"/>
      <c r="FOE41" s="299"/>
      <c r="FOF41" s="299"/>
      <c r="FOG41" s="299"/>
      <c r="FOH41" s="299"/>
      <c r="FOI41" s="299"/>
      <c r="FOJ41" s="299"/>
      <c r="FOK41" s="299"/>
      <c r="FOL41" s="299"/>
      <c r="FOM41" s="299"/>
      <c r="FON41" s="299"/>
      <c r="FOO41" s="299"/>
      <c r="FOP41" s="299"/>
      <c r="FOQ41" s="299"/>
      <c r="FOR41" s="299"/>
      <c r="FOS41" s="299"/>
      <c r="FOT41" s="299"/>
      <c r="FOU41" s="299"/>
      <c r="FOV41" s="299"/>
      <c r="FOW41" s="299"/>
      <c r="FOX41" s="299"/>
      <c r="FOY41" s="299"/>
      <c r="FOZ41" s="299"/>
      <c r="FPA41" s="299"/>
      <c r="FPB41" s="299"/>
      <c r="FPC41" s="299"/>
      <c r="FPD41" s="299"/>
      <c r="FPE41" s="299"/>
      <c r="FPF41" s="299"/>
      <c r="FPG41" s="299"/>
      <c r="FPH41" s="299"/>
      <c r="FPI41" s="299"/>
      <c r="FPJ41" s="299"/>
      <c r="FPK41" s="299"/>
      <c r="FPL41" s="299"/>
      <c r="FPM41" s="299"/>
      <c r="FPN41" s="299"/>
      <c r="FPO41" s="299"/>
      <c r="FPP41" s="299"/>
      <c r="FPQ41" s="299"/>
      <c r="FPR41" s="299"/>
      <c r="FPS41" s="299"/>
      <c r="FPT41" s="299"/>
      <c r="FPU41" s="299"/>
      <c r="FPV41" s="299"/>
      <c r="FPW41" s="299"/>
      <c r="FPX41" s="299"/>
      <c r="FPY41" s="299"/>
      <c r="FPZ41" s="299"/>
      <c r="FQA41" s="299"/>
      <c r="FQB41" s="299"/>
      <c r="FQC41" s="299"/>
      <c r="FQD41" s="299"/>
      <c r="FQE41" s="299"/>
      <c r="FQF41" s="299"/>
      <c r="FQG41" s="299"/>
      <c r="FQH41" s="299"/>
      <c r="FQI41" s="299"/>
      <c r="FQJ41" s="299"/>
      <c r="FQK41" s="299"/>
      <c r="FQL41" s="299"/>
      <c r="FQM41" s="299"/>
      <c r="FQN41" s="299"/>
      <c r="FQO41" s="299"/>
      <c r="FQP41" s="299"/>
      <c r="FQQ41" s="299"/>
      <c r="FQR41" s="299"/>
      <c r="FQS41" s="299"/>
      <c r="FQT41" s="299"/>
      <c r="FQU41" s="299"/>
      <c r="FQV41" s="299"/>
      <c r="FQW41" s="299"/>
      <c r="FQX41" s="299"/>
      <c r="FQY41" s="299"/>
      <c r="FQZ41" s="299"/>
      <c r="FRA41" s="299"/>
      <c r="FRB41" s="299"/>
      <c r="FRC41" s="299"/>
      <c r="FRD41" s="299"/>
      <c r="FRE41" s="299"/>
      <c r="FRF41" s="299"/>
      <c r="FRG41" s="299"/>
      <c r="FRH41" s="299"/>
      <c r="FRI41" s="299"/>
      <c r="FRJ41" s="299"/>
      <c r="FRK41" s="299"/>
      <c r="FRL41" s="299"/>
      <c r="FRM41" s="299"/>
      <c r="FRN41" s="299"/>
      <c r="FRO41" s="299"/>
      <c r="FRP41" s="299"/>
      <c r="FRQ41" s="299"/>
      <c r="FRR41" s="299"/>
      <c r="FRS41" s="299"/>
      <c r="FRT41" s="299"/>
      <c r="FRU41" s="299"/>
      <c r="FRV41" s="299"/>
      <c r="FRW41" s="299"/>
      <c r="FRX41" s="299"/>
      <c r="FRY41" s="299"/>
      <c r="FRZ41" s="299"/>
      <c r="FSA41" s="299"/>
      <c r="FSB41" s="299"/>
      <c r="FSC41" s="299"/>
      <c r="FSD41" s="299"/>
      <c r="FSE41" s="299"/>
      <c r="FSF41" s="299"/>
      <c r="FSG41" s="299"/>
      <c r="FSH41" s="299"/>
      <c r="FSI41" s="299"/>
      <c r="FSJ41" s="299"/>
      <c r="FSK41" s="299"/>
      <c r="FSL41" s="299"/>
      <c r="FSM41" s="299"/>
      <c r="FSN41" s="299"/>
      <c r="FSO41" s="299"/>
      <c r="FSP41" s="299"/>
      <c r="FSQ41" s="299"/>
      <c r="FSR41" s="299"/>
      <c r="FSS41" s="299"/>
      <c r="FST41" s="299"/>
      <c r="FSU41" s="299"/>
      <c r="FSV41" s="299"/>
      <c r="FSW41" s="299"/>
      <c r="FSX41" s="299"/>
      <c r="FSY41" s="299"/>
      <c r="FSZ41" s="299"/>
      <c r="FTA41" s="299"/>
      <c r="FTB41" s="299"/>
      <c r="FTC41" s="299"/>
      <c r="FTD41" s="299"/>
      <c r="FTE41" s="299"/>
      <c r="FTF41" s="299"/>
      <c r="FTG41" s="299"/>
      <c r="FTH41" s="299"/>
      <c r="FTI41" s="299"/>
      <c r="FTJ41" s="299"/>
      <c r="FTK41" s="299"/>
      <c r="FTL41" s="299"/>
      <c r="FTM41" s="299"/>
      <c r="FTN41" s="299"/>
      <c r="FTO41" s="299"/>
      <c r="FTP41" s="299"/>
      <c r="FTQ41" s="299"/>
      <c r="FTR41" s="299"/>
      <c r="FTS41" s="299"/>
      <c r="FTT41" s="299"/>
      <c r="FTU41" s="299"/>
      <c r="FTV41" s="299"/>
      <c r="FTW41" s="299"/>
      <c r="FTX41" s="299"/>
      <c r="FTY41" s="299"/>
      <c r="FTZ41" s="299"/>
      <c r="FUA41" s="299"/>
      <c r="FUB41" s="299"/>
      <c r="FUC41" s="299"/>
      <c r="FUD41" s="299"/>
      <c r="FUE41" s="299"/>
      <c r="FUF41" s="299"/>
      <c r="FUG41" s="299"/>
      <c r="FUH41" s="299"/>
      <c r="FUI41" s="299"/>
      <c r="FUJ41" s="299"/>
      <c r="FUK41" s="299"/>
      <c r="FUL41" s="299"/>
      <c r="FUM41" s="299"/>
      <c r="FUN41" s="299"/>
      <c r="FUO41" s="299"/>
      <c r="FUP41" s="299"/>
      <c r="FUQ41" s="299"/>
      <c r="FUR41" s="299"/>
      <c r="FUS41" s="299"/>
      <c r="FUT41" s="299"/>
      <c r="FUU41" s="299"/>
      <c r="FUV41" s="299"/>
      <c r="FUW41" s="299"/>
      <c r="FUX41" s="299"/>
      <c r="FUY41" s="299"/>
      <c r="FUZ41" s="299"/>
      <c r="FVA41" s="299"/>
      <c r="FVB41" s="299"/>
      <c r="FVC41" s="299"/>
      <c r="FVD41" s="299"/>
      <c r="FVE41" s="299"/>
      <c r="FVF41" s="299"/>
      <c r="FVG41" s="299"/>
      <c r="FVH41" s="299"/>
      <c r="FVI41" s="299"/>
      <c r="FVJ41" s="299"/>
      <c r="FVK41" s="299"/>
      <c r="FVL41" s="299"/>
      <c r="FVM41" s="299"/>
      <c r="FVN41" s="299"/>
      <c r="FVO41" s="299"/>
      <c r="FVP41" s="299"/>
      <c r="FVQ41" s="299"/>
      <c r="FVR41" s="299"/>
      <c r="FVS41" s="299"/>
      <c r="FVT41" s="299"/>
      <c r="FVU41" s="299"/>
      <c r="FVV41" s="299"/>
      <c r="FVW41" s="299"/>
      <c r="FVX41" s="299"/>
      <c r="FVY41" s="299"/>
      <c r="FVZ41" s="299"/>
      <c r="FWA41" s="299"/>
      <c r="FWB41" s="299"/>
      <c r="FWC41" s="299"/>
      <c r="FWD41" s="299"/>
      <c r="FWE41" s="299"/>
      <c r="FWF41" s="299"/>
      <c r="FWG41" s="299"/>
      <c r="FWH41" s="299"/>
      <c r="FWI41" s="299"/>
      <c r="FWJ41" s="299"/>
      <c r="FWK41" s="299"/>
      <c r="FWL41" s="299"/>
      <c r="FWM41" s="299"/>
      <c r="FWN41" s="299"/>
      <c r="FWO41" s="299"/>
      <c r="FWP41" s="299"/>
      <c r="FWQ41" s="299"/>
      <c r="FWR41" s="299"/>
      <c r="FWS41" s="299"/>
      <c r="FWT41" s="299"/>
      <c r="FWU41" s="299"/>
      <c r="FWV41" s="299"/>
      <c r="FWW41" s="299"/>
      <c r="FWX41" s="299"/>
      <c r="FWY41" s="299"/>
      <c r="FWZ41" s="299"/>
      <c r="FXA41" s="299"/>
      <c r="FXB41" s="299"/>
      <c r="FXC41" s="299"/>
      <c r="FXD41" s="299"/>
      <c r="FXE41" s="299"/>
      <c r="FXF41" s="299"/>
      <c r="FXG41" s="299"/>
      <c r="FXH41" s="299"/>
      <c r="FXI41" s="299"/>
      <c r="FXJ41" s="299"/>
      <c r="FXK41" s="299"/>
      <c r="FXL41" s="299"/>
      <c r="FXM41" s="299"/>
      <c r="FXN41" s="299"/>
      <c r="FXO41" s="299"/>
      <c r="FXP41" s="299"/>
      <c r="FXQ41" s="299"/>
      <c r="FXR41" s="299"/>
      <c r="FXS41" s="299"/>
      <c r="FXT41" s="299"/>
      <c r="FXU41" s="299"/>
      <c r="FXV41" s="299"/>
      <c r="FXW41" s="299"/>
      <c r="FXX41" s="299"/>
      <c r="FXY41" s="299"/>
      <c r="FXZ41" s="299"/>
      <c r="FYA41" s="299"/>
      <c r="FYB41" s="299"/>
      <c r="FYC41" s="299"/>
      <c r="FYD41" s="299"/>
      <c r="FYE41" s="299"/>
      <c r="FYF41" s="299"/>
      <c r="FYG41" s="299"/>
      <c r="FYH41" s="299"/>
      <c r="FYI41" s="299"/>
      <c r="FYJ41" s="299"/>
      <c r="FYK41" s="299"/>
      <c r="FYL41" s="299"/>
      <c r="FYM41" s="299"/>
      <c r="FYN41" s="299"/>
      <c r="FYO41" s="299"/>
      <c r="FYP41" s="299"/>
      <c r="FYQ41" s="299"/>
      <c r="FYR41" s="299"/>
      <c r="FYS41" s="299"/>
      <c r="FYT41" s="299"/>
      <c r="FYU41" s="299"/>
      <c r="FYV41" s="299"/>
      <c r="FYW41" s="299"/>
      <c r="FYX41" s="299"/>
      <c r="FYY41" s="299"/>
      <c r="FYZ41" s="299"/>
      <c r="FZA41" s="299"/>
      <c r="FZB41" s="299"/>
      <c r="FZC41" s="299"/>
      <c r="FZD41" s="299"/>
      <c r="FZE41" s="299"/>
      <c r="FZF41" s="299"/>
      <c r="FZG41" s="299"/>
      <c r="FZH41" s="299"/>
      <c r="FZI41" s="299"/>
      <c r="FZJ41" s="299"/>
      <c r="FZK41" s="299"/>
      <c r="FZL41" s="299"/>
      <c r="FZM41" s="299"/>
      <c r="FZN41" s="299"/>
      <c r="FZO41" s="299"/>
      <c r="FZP41" s="299"/>
      <c r="FZQ41" s="299"/>
      <c r="FZR41" s="299"/>
      <c r="FZS41" s="299"/>
      <c r="FZT41" s="299"/>
      <c r="FZU41" s="299"/>
      <c r="FZV41" s="299"/>
      <c r="FZW41" s="299"/>
      <c r="FZX41" s="299"/>
      <c r="FZY41" s="299"/>
      <c r="FZZ41" s="299"/>
      <c r="GAA41" s="299"/>
      <c r="GAB41" s="299"/>
      <c r="GAC41" s="299"/>
      <c r="GAD41" s="299"/>
      <c r="GAE41" s="299"/>
      <c r="GAF41" s="299"/>
      <c r="GAG41" s="299"/>
      <c r="GAH41" s="299"/>
      <c r="GAI41" s="299"/>
      <c r="GAJ41" s="299"/>
      <c r="GAK41" s="299"/>
      <c r="GAL41" s="299"/>
      <c r="GAM41" s="299"/>
      <c r="GAN41" s="299"/>
      <c r="GAO41" s="299"/>
      <c r="GAP41" s="299"/>
      <c r="GAQ41" s="299"/>
      <c r="GAR41" s="299"/>
      <c r="GAS41" s="299"/>
      <c r="GAT41" s="299"/>
      <c r="GAU41" s="299"/>
      <c r="GAV41" s="299"/>
      <c r="GAW41" s="299"/>
      <c r="GAX41" s="299"/>
      <c r="GAY41" s="299"/>
      <c r="GAZ41" s="299"/>
      <c r="GBA41" s="299"/>
      <c r="GBB41" s="299"/>
      <c r="GBC41" s="299"/>
      <c r="GBD41" s="299"/>
      <c r="GBE41" s="299"/>
      <c r="GBF41" s="299"/>
      <c r="GBG41" s="299"/>
      <c r="GBH41" s="299"/>
      <c r="GBI41" s="299"/>
      <c r="GBJ41" s="299"/>
      <c r="GBK41" s="299"/>
      <c r="GBL41" s="299"/>
      <c r="GBM41" s="299"/>
      <c r="GBN41" s="299"/>
      <c r="GBO41" s="299"/>
      <c r="GBP41" s="299"/>
      <c r="GBQ41" s="299"/>
      <c r="GBR41" s="299"/>
      <c r="GBS41" s="299"/>
      <c r="GBT41" s="299"/>
      <c r="GBU41" s="299"/>
      <c r="GBV41" s="299"/>
      <c r="GBW41" s="299"/>
      <c r="GBX41" s="299"/>
      <c r="GBY41" s="299"/>
      <c r="GBZ41" s="299"/>
      <c r="GCA41" s="299"/>
      <c r="GCB41" s="299"/>
      <c r="GCC41" s="299"/>
      <c r="GCD41" s="299"/>
      <c r="GCE41" s="299"/>
      <c r="GCF41" s="299"/>
      <c r="GCG41" s="299"/>
      <c r="GCH41" s="299"/>
      <c r="GCI41" s="299"/>
      <c r="GCJ41" s="299"/>
      <c r="GCK41" s="299"/>
      <c r="GCL41" s="299"/>
      <c r="GCM41" s="299"/>
      <c r="GCN41" s="299"/>
      <c r="GCO41" s="299"/>
      <c r="GCP41" s="299"/>
      <c r="GCQ41" s="299"/>
      <c r="GCR41" s="299"/>
      <c r="GCS41" s="299"/>
      <c r="GCT41" s="299"/>
      <c r="GCU41" s="299"/>
      <c r="GCV41" s="299"/>
      <c r="GCW41" s="299"/>
      <c r="GCX41" s="299"/>
      <c r="GCY41" s="299"/>
      <c r="GCZ41" s="299"/>
      <c r="GDA41" s="299"/>
      <c r="GDB41" s="299"/>
      <c r="GDC41" s="299"/>
      <c r="GDD41" s="299"/>
      <c r="GDE41" s="299"/>
      <c r="GDF41" s="299"/>
      <c r="GDG41" s="299"/>
      <c r="GDH41" s="299"/>
      <c r="GDI41" s="299"/>
      <c r="GDJ41" s="299"/>
      <c r="GDK41" s="299"/>
      <c r="GDL41" s="299"/>
      <c r="GDM41" s="299"/>
      <c r="GDN41" s="299"/>
      <c r="GDO41" s="299"/>
      <c r="GDP41" s="299"/>
      <c r="GDQ41" s="299"/>
      <c r="GDR41" s="299"/>
      <c r="GDS41" s="299"/>
      <c r="GDT41" s="299"/>
      <c r="GDU41" s="299"/>
      <c r="GDV41" s="299"/>
      <c r="GDW41" s="299"/>
      <c r="GDX41" s="299"/>
      <c r="GDY41" s="299"/>
      <c r="GDZ41" s="299"/>
      <c r="GEA41" s="299"/>
      <c r="GEB41" s="299"/>
      <c r="GEC41" s="299"/>
      <c r="GED41" s="299"/>
      <c r="GEE41" s="299"/>
      <c r="GEF41" s="299"/>
      <c r="GEG41" s="299"/>
      <c r="GEH41" s="299"/>
      <c r="GEI41" s="299"/>
      <c r="GEJ41" s="299"/>
      <c r="GEK41" s="299"/>
      <c r="GEL41" s="299"/>
      <c r="GEM41" s="299"/>
      <c r="GEN41" s="299"/>
      <c r="GEO41" s="299"/>
      <c r="GEP41" s="299"/>
      <c r="GEQ41" s="299"/>
      <c r="GER41" s="299"/>
      <c r="GES41" s="299"/>
      <c r="GET41" s="299"/>
      <c r="GEU41" s="299"/>
      <c r="GEV41" s="299"/>
      <c r="GEW41" s="299"/>
      <c r="GEX41" s="299"/>
      <c r="GEY41" s="299"/>
      <c r="GEZ41" s="299"/>
      <c r="GFA41" s="299"/>
      <c r="GFB41" s="299"/>
      <c r="GFC41" s="299"/>
      <c r="GFD41" s="299"/>
      <c r="GFE41" s="299"/>
      <c r="GFF41" s="299"/>
      <c r="GFG41" s="299"/>
      <c r="GFH41" s="299"/>
      <c r="GFI41" s="299"/>
      <c r="GFJ41" s="299"/>
      <c r="GFK41" s="299"/>
      <c r="GFL41" s="299"/>
      <c r="GFM41" s="299"/>
      <c r="GFN41" s="299"/>
      <c r="GFO41" s="299"/>
      <c r="GFP41" s="299"/>
      <c r="GFQ41" s="299"/>
      <c r="GFR41" s="299"/>
      <c r="GFS41" s="299"/>
      <c r="GFT41" s="299"/>
      <c r="GFU41" s="299"/>
      <c r="GFV41" s="299"/>
      <c r="GFW41" s="299"/>
      <c r="GFX41" s="299"/>
      <c r="GFY41" s="299"/>
      <c r="GFZ41" s="299"/>
      <c r="GGA41" s="299"/>
      <c r="GGB41" s="299"/>
      <c r="GGC41" s="299"/>
      <c r="GGD41" s="299"/>
      <c r="GGE41" s="299"/>
      <c r="GGF41" s="299"/>
      <c r="GGG41" s="299"/>
      <c r="GGH41" s="299"/>
      <c r="GGI41" s="299"/>
      <c r="GGJ41" s="299"/>
      <c r="GGK41" s="299"/>
      <c r="GGL41" s="299"/>
      <c r="GGM41" s="299"/>
      <c r="GGN41" s="299"/>
      <c r="GGO41" s="299"/>
      <c r="GGP41" s="299"/>
      <c r="GGQ41" s="299"/>
      <c r="GGR41" s="299"/>
      <c r="GGS41" s="299"/>
      <c r="GGT41" s="299"/>
      <c r="GGU41" s="299"/>
      <c r="GGV41" s="299"/>
      <c r="GGW41" s="299"/>
      <c r="GGX41" s="299"/>
      <c r="GGY41" s="299"/>
      <c r="GGZ41" s="299"/>
      <c r="GHA41" s="299"/>
      <c r="GHB41" s="299"/>
      <c r="GHC41" s="299"/>
      <c r="GHD41" s="299"/>
      <c r="GHE41" s="299"/>
      <c r="GHF41" s="299"/>
      <c r="GHG41" s="299"/>
      <c r="GHH41" s="299"/>
      <c r="GHI41" s="299"/>
      <c r="GHJ41" s="299"/>
      <c r="GHK41" s="299"/>
      <c r="GHL41" s="299"/>
      <c r="GHM41" s="299"/>
      <c r="GHN41" s="299"/>
      <c r="GHO41" s="299"/>
      <c r="GHP41" s="299"/>
      <c r="GHQ41" s="299"/>
      <c r="GHR41" s="299"/>
      <c r="GHS41" s="299"/>
      <c r="GHT41" s="299"/>
      <c r="GHU41" s="299"/>
      <c r="GHV41" s="299"/>
      <c r="GHW41" s="299"/>
      <c r="GHX41" s="299"/>
      <c r="GHY41" s="299"/>
      <c r="GHZ41" s="299"/>
      <c r="GIA41" s="299"/>
      <c r="GIB41" s="299"/>
      <c r="GIC41" s="299"/>
      <c r="GID41" s="299"/>
      <c r="GIE41" s="299"/>
      <c r="GIF41" s="299"/>
      <c r="GIG41" s="299"/>
      <c r="GIH41" s="299"/>
      <c r="GII41" s="299"/>
      <c r="GIJ41" s="299"/>
      <c r="GIK41" s="299"/>
      <c r="GIL41" s="299"/>
      <c r="GIM41" s="299"/>
      <c r="GIN41" s="299"/>
      <c r="GIO41" s="299"/>
      <c r="GIP41" s="299"/>
      <c r="GIQ41" s="299"/>
      <c r="GIR41" s="299"/>
      <c r="GIS41" s="299"/>
      <c r="GIT41" s="299"/>
      <c r="GIU41" s="299"/>
      <c r="GIV41" s="299"/>
      <c r="GIW41" s="299"/>
      <c r="GIX41" s="299"/>
      <c r="GIY41" s="299"/>
      <c r="GIZ41" s="299"/>
      <c r="GJA41" s="299"/>
      <c r="GJB41" s="299"/>
      <c r="GJC41" s="299"/>
      <c r="GJD41" s="299"/>
      <c r="GJE41" s="299"/>
      <c r="GJF41" s="299"/>
      <c r="GJG41" s="299"/>
      <c r="GJH41" s="299"/>
      <c r="GJI41" s="299"/>
      <c r="GJJ41" s="299"/>
      <c r="GJK41" s="299"/>
      <c r="GJL41" s="299"/>
      <c r="GJM41" s="299"/>
      <c r="GJN41" s="299"/>
      <c r="GJO41" s="299"/>
      <c r="GJP41" s="299"/>
      <c r="GJQ41" s="299"/>
      <c r="GJR41" s="299"/>
      <c r="GJS41" s="299"/>
      <c r="GJT41" s="299"/>
      <c r="GJU41" s="299"/>
      <c r="GJV41" s="299"/>
      <c r="GJW41" s="299"/>
      <c r="GJX41" s="299"/>
      <c r="GJY41" s="299"/>
      <c r="GJZ41" s="299"/>
      <c r="GKA41" s="299"/>
      <c r="GKB41" s="299"/>
      <c r="GKC41" s="299"/>
      <c r="GKD41" s="299"/>
      <c r="GKE41" s="299"/>
      <c r="GKF41" s="299"/>
      <c r="GKG41" s="299"/>
      <c r="GKH41" s="299"/>
      <c r="GKI41" s="299"/>
      <c r="GKJ41" s="299"/>
      <c r="GKK41" s="299"/>
      <c r="GKL41" s="299"/>
      <c r="GKM41" s="299"/>
      <c r="GKN41" s="299"/>
      <c r="GKO41" s="299"/>
      <c r="GKP41" s="299"/>
      <c r="GKQ41" s="299"/>
      <c r="GKR41" s="299"/>
      <c r="GKS41" s="299"/>
      <c r="GKT41" s="299"/>
      <c r="GKU41" s="299"/>
      <c r="GKV41" s="299"/>
      <c r="GKW41" s="299"/>
      <c r="GKX41" s="299"/>
      <c r="GKY41" s="299"/>
      <c r="GKZ41" s="299"/>
      <c r="GLA41" s="299"/>
      <c r="GLB41" s="299"/>
      <c r="GLC41" s="299"/>
      <c r="GLD41" s="299"/>
      <c r="GLE41" s="299"/>
      <c r="GLF41" s="299"/>
      <c r="GLG41" s="299"/>
      <c r="GLH41" s="299"/>
      <c r="GLI41" s="299"/>
      <c r="GLJ41" s="299"/>
      <c r="GLK41" s="299"/>
      <c r="GLL41" s="299"/>
      <c r="GLM41" s="299"/>
      <c r="GLN41" s="299"/>
      <c r="GLO41" s="299"/>
      <c r="GLP41" s="299"/>
      <c r="GLQ41" s="299"/>
      <c r="GLR41" s="299"/>
      <c r="GLS41" s="299"/>
      <c r="GLT41" s="299"/>
      <c r="GLU41" s="299"/>
      <c r="GLV41" s="299"/>
      <c r="GLW41" s="299"/>
      <c r="GLX41" s="299"/>
      <c r="GLY41" s="299"/>
      <c r="GLZ41" s="299"/>
      <c r="GMA41" s="299"/>
      <c r="GMB41" s="299"/>
      <c r="GMC41" s="299"/>
      <c r="GMD41" s="299"/>
      <c r="GME41" s="299"/>
      <c r="GMF41" s="299"/>
      <c r="GMG41" s="299"/>
      <c r="GMH41" s="299"/>
      <c r="GMI41" s="299"/>
      <c r="GMJ41" s="299"/>
      <c r="GMK41" s="299"/>
      <c r="GML41" s="299"/>
      <c r="GMM41" s="299"/>
      <c r="GMN41" s="299"/>
      <c r="GMO41" s="299"/>
      <c r="GMP41" s="299"/>
      <c r="GMQ41" s="299"/>
      <c r="GMR41" s="299"/>
      <c r="GMS41" s="299"/>
      <c r="GMT41" s="299"/>
      <c r="GMU41" s="299"/>
      <c r="GMV41" s="299"/>
      <c r="GMW41" s="299"/>
      <c r="GMX41" s="299"/>
      <c r="GMY41" s="299"/>
      <c r="GMZ41" s="299"/>
      <c r="GNA41" s="299"/>
      <c r="GNB41" s="299"/>
      <c r="GNC41" s="299"/>
      <c r="GND41" s="299"/>
      <c r="GNE41" s="299"/>
      <c r="GNF41" s="299"/>
      <c r="GNG41" s="299"/>
      <c r="GNH41" s="299"/>
      <c r="GNI41" s="299"/>
      <c r="GNJ41" s="299"/>
      <c r="GNK41" s="299"/>
      <c r="GNL41" s="299"/>
      <c r="GNM41" s="299"/>
      <c r="GNN41" s="299"/>
      <c r="GNO41" s="299"/>
      <c r="GNP41" s="299"/>
      <c r="GNQ41" s="299"/>
      <c r="GNR41" s="299"/>
      <c r="GNS41" s="299"/>
      <c r="GNT41" s="299"/>
      <c r="GNU41" s="299"/>
      <c r="GNV41" s="299"/>
      <c r="GNW41" s="299"/>
      <c r="GNX41" s="299"/>
      <c r="GNY41" s="299"/>
      <c r="GNZ41" s="299"/>
      <c r="GOA41" s="299"/>
      <c r="GOB41" s="299"/>
      <c r="GOC41" s="299"/>
      <c r="GOD41" s="299"/>
      <c r="GOE41" s="299"/>
      <c r="GOF41" s="299"/>
      <c r="GOG41" s="299"/>
      <c r="GOH41" s="299"/>
      <c r="GOI41" s="299"/>
      <c r="GOJ41" s="299"/>
      <c r="GOK41" s="299"/>
      <c r="GOL41" s="299"/>
      <c r="GOM41" s="299"/>
      <c r="GON41" s="299"/>
      <c r="GOO41" s="299"/>
      <c r="GOP41" s="299"/>
      <c r="GOQ41" s="299"/>
      <c r="GOR41" s="299"/>
      <c r="GOS41" s="299"/>
      <c r="GOT41" s="299"/>
      <c r="GOU41" s="299"/>
      <c r="GOV41" s="299"/>
      <c r="GOW41" s="299"/>
      <c r="GOX41" s="299"/>
      <c r="GOY41" s="299"/>
      <c r="GOZ41" s="299"/>
      <c r="GPA41" s="299"/>
      <c r="GPB41" s="299"/>
      <c r="GPC41" s="299"/>
      <c r="GPD41" s="299"/>
      <c r="GPE41" s="299"/>
      <c r="GPF41" s="299"/>
      <c r="GPG41" s="299"/>
      <c r="GPH41" s="299"/>
      <c r="GPI41" s="299"/>
      <c r="GPJ41" s="299"/>
      <c r="GPK41" s="299"/>
      <c r="GPL41" s="299"/>
      <c r="GPM41" s="299"/>
      <c r="GPN41" s="299"/>
      <c r="GPO41" s="299"/>
      <c r="GPP41" s="299"/>
      <c r="GPQ41" s="299"/>
      <c r="GPR41" s="299"/>
      <c r="GPS41" s="299"/>
      <c r="GPT41" s="299"/>
      <c r="GPU41" s="299"/>
      <c r="GPV41" s="299"/>
      <c r="GPW41" s="299"/>
      <c r="GPX41" s="299"/>
      <c r="GPY41" s="299"/>
      <c r="GPZ41" s="299"/>
      <c r="GQA41" s="299"/>
      <c r="GQB41" s="299"/>
      <c r="GQC41" s="299"/>
      <c r="GQD41" s="299"/>
      <c r="GQE41" s="299"/>
      <c r="GQF41" s="299"/>
      <c r="GQG41" s="299"/>
      <c r="GQH41" s="299"/>
      <c r="GQI41" s="299"/>
      <c r="GQJ41" s="299"/>
      <c r="GQK41" s="299"/>
      <c r="GQL41" s="299"/>
      <c r="GQM41" s="299"/>
      <c r="GQN41" s="299"/>
      <c r="GQO41" s="299"/>
      <c r="GQP41" s="299"/>
      <c r="GQQ41" s="299"/>
      <c r="GQR41" s="299"/>
      <c r="GQS41" s="299"/>
      <c r="GQT41" s="299"/>
      <c r="GQU41" s="299"/>
      <c r="GQV41" s="299"/>
      <c r="GQW41" s="299"/>
      <c r="GQX41" s="299"/>
      <c r="GQY41" s="299"/>
      <c r="GQZ41" s="299"/>
      <c r="GRA41" s="299"/>
      <c r="GRB41" s="299"/>
      <c r="GRC41" s="299"/>
      <c r="GRD41" s="299"/>
      <c r="GRE41" s="299"/>
      <c r="GRF41" s="299"/>
      <c r="GRG41" s="299"/>
      <c r="GRH41" s="299"/>
      <c r="GRI41" s="299"/>
      <c r="GRJ41" s="299"/>
      <c r="GRK41" s="299"/>
      <c r="GRL41" s="299"/>
      <c r="GRM41" s="299"/>
      <c r="GRN41" s="299"/>
      <c r="GRO41" s="299"/>
      <c r="GRP41" s="299"/>
      <c r="GRQ41" s="299"/>
      <c r="GRR41" s="299"/>
      <c r="GRS41" s="299"/>
      <c r="GRT41" s="299"/>
      <c r="GRU41" s="299"/>
      <c r="GRV41" s="299"/>
      <c r="GRW41" s="299"/>
      <c r="GRX41" s="299"/>
      <c r="GRY41" s="299"/>
      <c r="GRZ41" s="299"/>
      <c r="GSA41" s="299"/>
      <c r="GSB41" s="299"/>
      <c r="GSC41" s="299"/>
      <c r="GSD41" s="299"/>
      <c r="GSE41" s="299"/>
      <c r="GSF41" s="299"/>
      <c r="GSG41" s="299"/>
      <c r="GSH41" s="299"/>
      <c r="GSI41" s="299"/>
      <c r="GSJ41" s="299"/>
      <c r="GSK41" s="299"/>
      <c r="GSL41" s="299"/>
      <c r="GSM41" s="299"/>
      <c r="GSN41" s="299"/>
      <c r="GSO41" s="299"/>
      <c r="GSP41" s="299"/>
      <c r="GSQ41" s="299"/>
      <c r="GSR41" s="299"/>
      <c r="GSS41" s="299"/>
      <c r="GST41" s="299"/>
      <c r="GSU41" s="299"/>
      <c r="GSV41" s="299"/>
      <c r="GSW41" s="299"/>
      <c r="GSX41" s="299"/>
      <c r="GSY41" s="299"/>
      <c r="GSZ41" s="299"/>
      <c r="GTA41" s="299"/>
      <c r="GTB41" s="299"/>
      <c r="GTC41" s="299"/>
      <c r="GTD41" s="299"/>
      <c r="GTE41" s="299"/>
      <c r="GTF41" s="299"/>
      <c r="GTG41" s="299"/>
      <c r="GTH41" s="299"/>
      <c r="GTI41" s="299"/>
      <c r="GTJ41" s="299"/>
      <c r="GTK41" s="299"/>
      <c r="GTL41" s="299"/>
      <c r="GTM41" s="299"/>
      <c r="GTN41" s="299"/>
      <c r="GTO41" s="299"/>
      <c r="GTP41" s="299"/>
      <c r="GTQ41" s="299"/>
      <c r="GTR41" s="299"/>
      <c r="GTS41" s="299"/>
      <c r="GTT41" s="299"/>
      <c r="GTU41" s="299"/>
      <c r="GTV41" s="299"/>
      <c r="GTW41" s="299"/>
      <c r="GTX41" s="299"/>
      <c r="GTY41" s="299"/>
      <c r="GTZ41" s="299"/>
      <c r="GUA41" s="299"/>
      <c r="GUB41" s="299"/>
      <c r="GUC41" s="299"/>
      <c r="GUD41" s="299"/>
      <c r="GUE41" s="299"/>
      <c r="GUF41" s="299"/>
      <c r="GUG41" s="299"/>
      <c r="GUH41" s="299"/>
      <c r="GUI41" s="299"/>
      <c r="GUJ41" s="299"/>
      <c r="GUK41" s="299"/>
      <c r="GUL41" s="299"/>
      <c r="GUM41" s="299"/>
      <c r="GUN41" s="299"/>
      <c r="GUO41" s="299"/>
      <c r="GUP41" s="299"/>
      <c r="GUQ41" s="299"/>
      <c r="GUR41" s="299"/>
      <c r="GUS41" s="299"/>
      <c r="GUT41" s="299"/>
      <c r="GUU41" s="299"/>
      <c r="GUV41" s="299"/>
      <c r="GUW41" s="299"/>
      <c r="GUX41" s="299"/>
      <c r="GUY41" s="299"/>
      <c r="GUZ41" s="299"/>
      <c r="GVA41" s="299"/>
      <c r="GVB41" s="299"/>
      <c r="GVC41" s="299"/>
      <c r="GVD41" s="299"/>
      <c r="GVE41" s="299"/>
      <c r="GVF41" s="299"/>
      <c r="GVG41" s="299"/>
      <c r="GVH41" s="299"/>
      <c r="GVI41" s="299"/>
      <c r="GVJ41" s="299"/>
      <c r="GVK41" s="299"/>
      <c r="GVL41" s="299"/>
      <c r="GVM41" s="299"/>
      <c r="GVN41" s="299"/>
      <c r="GVO41" s="299"/>
      <c r="GVP41" s="299"/>
      <c r="GVQ41" s="299"/>
      <c r="GVR41" s="299"/>
      <c r="GVS41" s="299"/>
      <c r="GVT41" s="299"/>
      <c r="GVU41" s="299"/>
      <c r="GVV41" s="299"/>
      <c r="GVW41" s="299"/>
      <c r="GVX41" s="299"/>
      <c r="GVY41" s="299"/>
      <c r="GVZ41" s="299"/>
      <c r="GWA41" s="299"/>
      <c r="GWB41" s="299"/>
      <c r="GWC41" s="299"/>
      <c r="GWD41" s="299"/>
      <c r="GWE41" s="299"/>
      <c r="GWF41" s="299"/>
      <c r="GWG41" s="299"/>
      <c r="GWH41" s="299"/>
      <c r="GWI41" s="299"/>
      <c r="GWJ41" s="299"/>
      <c r="GWK41" s="299"/>
      <c r="GWL41" s="299"/>
      <c r="GWM41" s="299"/>
      <c r="GWN41" s="299"/>
      <c r="GWO41" s="299"/>
      <c r="GWP41" s="299"/>
      <c r="GWQ41" s="299"/>
      <c r="GWR41" s="299"/>
      <c r="GWS41" s="299"/>
      <c r="GWT41" s="299"/>
      <c r="GWU41" s="299"/>
      <c r="GWV41" s="299"/>
      <c r="GWW41" s="299"/>
      <c r="GWX41" s="299"/>
      <c r="GWY41" s="299"/>
      <c r="GWZ41" s="299"/>
      <c r="GXA41" s="299"/>
      <c r="GXB41" s="299"/>
      <c r="GXC41" s="299"/>
      <c r="GXD41" s="299"/>
      <c r="GXE41" s="299"/>
      <c r="GXF41" s="299"/>
      <c r="GXG41" s="299"/>
      <c r="GXH41" s="299"/>
      <c r="GXI41" s="299"/>
      <c r="GXJ41" s="299"/>
      <c r="GXK41" s="299"/>
      <c r="GXL41" s="299"/>
      <c r="GXM41" s="299"/>
      <c r="GXN41" s="299"/>
      <c r="GXO41" s="299"/>
      <c r="GXP41" s="299"/>
      <c r="GXQ41" s="299"/>
      <c r="GXR41" s="299"/>
      <c r="GXS41" s="299"/>
      <c r="GXT41" s="299"/>
      <c r="GXU41" s="299"/>
      <c r="GXV41" s="299"/>
      <c r="GXW41" s="299"/>
      <c r="GXX41" s="299"/>
      <c r="GXY41" s="299"/>
      <c r="GXZ41" s="299"/>
      <c r="GYA41" s="299"/>
      <c r="GYB41" s="299"/>
      <c r="GYC41" s="299"/>
      <c r="GYD41" s="299"/>
      <c r="GYE41" s="299"/>
      <c r="GYF41" s="299"/>
      <c r="GYG41" s="299"/>
      <c r="GYH41" s="299"/>
      <c r="GYI41" s="299"/>
      <c r="GYJ41" s="299"/>
      <c r="GYK41" s="299"/>
      <c r="GYL41" s="299"/>
      <c r="GYM41" s="299"/>
      <c r="GYN41" s="299"/>
      <c r="GYO41" s="299"/>
      <c r="GYP41" s="299"/>
      <c r="GYQ41" s="299"/>
      <c r="GYR41" s="299"/>
      <c r="GYS41" s="299"/>
      <c r="GYT41" s="299"/>
      <c r="GYU41" s="299"/>
      <c r="GYV41" s="299"/>
      <c r="GYW41" s="299"/>
      <c r="GYX41" s="299"/>
      <c r="GYY41" s="299"/>
      <c r="GYZ41" s="299"/>
      <c r="GZA41" s="299"/>
      <c r="GZB41" s="299"/>
      <c r="GZC41" s="299"/>
      <c r="GZD41" s="299"/>
      <c r="GZE41" s="299"/>
      <c r="GZF41" s="299"/>
      <c r="GZG41" s="299"/>
      <c r="GZH41" s="299"/>
      <c r="GZI41" s="299"/>
      <c r="GZJ41" s="299"/>
      <c r="GZK41" s="299"/>
      <c r="GZL41" s="299"/>
      <c r="GZM41" s="299"/>
      <c r="GZN41" s="299"/>
      <c r="GZO41" s="299"/>
      <c r="GZP41" s="299"/>
      <c r="GZQ41" s="299"/>
      <c r="GZR41" s="299"/>
      <c r="GZS41" s="299"/>
      <c r="GZT41" s="299"/>
      <c r="GZU41" s="299"/>
      <c r="GZV41" s="299"/>
      <c r="GZW41" s="299"/>
      <c r="GZX41" s="299"/>
      <c r="GZY41" s="299"/>
      <c r="GZZ41" s="299"/>
      <c r="HAA41" s="299"/>
      <c r="HAB41" s="299"/>
      <c r="HAC41" s="299"/>
      <c r="HAD41" s="299"/>
      <c r="HAE41" s="299"/>
      <c r="HAF41" s="299"/>
      <c r="HAG41" s="299"/>
      <c r="HAH41" s="299"/>
      <c r="HAI41" s="299"/>
      <c r="HAJ41" s="299"/>
      <c r="HAK41" s="299"/>
      <c r="HAL41" s="299"/>
      <c r="HAM41" s="299"/>
      <c r="HAN41" s="299"/>
      <c r="HAO41" s="299"/>
      <c r="HAP41" s="299"/>
      <c r="HAQ41" s="299"/>
      <c r="HAR41" s="299"/>
      <c r="HAS41" s="299"/>
      <c r="HAT41" s="299"/>
      <c r="HAU41" s="299"/>
      <c r="HAV41" s="299"/>
      <c r="HAW41" s="299"/>
      <c r="HAX41" s="299"/>
      <c r="HAY41" s="299"/>
      <c r="HAZ41" s="299"/>
      <c r="HBA41" s="299"/>
      <c r="HBB41" s="299"/>
      <c r="HBC41" s="299"/>
      <c r="HBD41" s="299"/>
      <c r="HBE41" s="299"/>
      <c r="HBF41" s="299"/>
      <c r="HBG41" s="299"/>
      <c r="HBH41" s="299"/>
      <c r="HBI41" s="299"/>
      <c r="HBJ41" s="299"/>
      <c r="HBK41" s="299"/>
      <c r="HBL41" s="299"/>
      <c r="HBM41" s="299"/>
      <c r="HBN41" s="299"/>
      <c r="HBO41" s="299"/>
      <c r="HBP41" s="299"/>
      <c r="HBQ41" s="299"/>
      <c r="HBR41" s="299"/>
      <c r="HBS41" s="299"/>
      <c r="HBT41" s="299"/>
      <c r="HBU41" s="299"/>
      <c r="HBV41" s="299"/>
      <c r="HBW41" s="299"/>
      <c r="HBX41" s="299"/>
      <c r="HBY41" s="299"/>
      <c r="HBZ41" s="299"/>
      <c r="HCA41" s="299"/>
      <c r="HCB41" s="299"/>
      <c r="HCC41" s="299"/>
      <c r="HCD41" s="299"/>
      <c r="HCE41" s="299"/>
      <c r="HCF41" s="299"/>
      <c r="HCG41" s="299"/>
      <c r="HCH41" s="299"/>
      <c r="HCI41" s="299"/>
      <c r="HCJ41" s="299"/>
      <c r="HCK41" s="299"/>
      <c r="HCL41" s="299"/>
      <c r="HCM41" s="299"/>
      <c r="HCN41" s="299"/>
      <c r="HCO41" s="299"/>
      <c r="HCP41" s="299"/>
      <c r="HCQ41" s="299"/>
      <c r="HCR41" s="299"/>
      <c r="HCS41" s="299"/>
      <c r="HCT41" s="299"/>
      <c r="HCU41" s="299"/>
      <c r="HCV41" s="299"/>
      <c r="HCW41" s="299"/>
      <c r="HCX41" s="299"/>
      <c r="HCY41" s="299"/>
      <c r="HCZ41" s="299"/>
      <c r="HDA41" s="299"/>
      <c r="HDB41" s="299"/>
      <c r="HDC41" s="299"/>
      <c r="HDD41" s="299"/>
      <c r="HDE41" s="299"/>
      <c r="HDF41" s="299"/>
      <c r="HDG41" s="299"/>
      <c r="HDH41" s="299"/>
      <c r="HDI41" s="299"/>
      <c r="HDJ41" s="299"/>
      <c r="HDK41" s="299"/>
      <c r="HDL41" s="299"/>
      <c r="HDM41" s="299"/>
      <c r="HDN41" s="299"/>
      <c r="HDO41" s="299"/>
      <c r="HDP41" s="299"/>
      <c r="HDQ41" s="299"/>
      <c r="HDR41" s="299"/>
      <c r="HDS41" s="299"/>
      <c r="HDT41" s="299"/>
      <c r="HDU41" s="299"/>
      <c r="HDV41" s="299"/>
      <c r="HDW41" s="299"/>
      <c r="HDX41" s="299"/>
      <c r="HDY41" s="299"/>
      <c r="HDZ41" s="299"/>
      <c r="HEA41" s="299"/>
      <c r="HEB41" s="299"/>
      <c r="HEC41" s="299"/>
      <c r="HED41" s="299"/>
      <c r="HEE41" s="299"/>
      <c r="HEF41" s="299"/>
      <c r="HEG41" s="299"/>
      <c r="HEH41" s="299"/>
      <c r="HEI41" s="299"/>
      <c r="HEJ41" s="299"/>
      <c r="HEK41" s="299"/>
      <c r="HEL41" s="299"/>
      <c r="HEM41" s="299"/>
      <c r="HEN41" s="299"/>
      <c r="HEO41" s="299"/>
      <c r="HEP41" s="299"/>
      <c r="HEQ41" s="299"/>
      <c r="HER41" s="299"/>
      <c r="HES41" s="299"/>
      <c r="HET41" s="299"/>
      <c r="HEU41" s="299"/>
      <c r="HEV41" s="299"/>
      <c r="HEW41" s="299"/>
      <c r="HEX41" s="299"/>
      <c r="HEY41" s="299"/>
      <c r="HEZ41" s="299"/>
      <c r="HFA41" s="299"/>
      <c r="HFB41" s="299"/>
      <c r="HFC41" s="299"/>
      <c r="HFD41" s="299"/>
      <c r="HFE41" s="299"/>
      <c r="HFF41" s="299"/>
      <c r="HFG41" s="299"/>
      <c r="HFH41" s="299"/>
      <c r="HFI41" s="299"/>
      <c r="HFJ41" s="299"/>
      <c r="HFK41" s="299"/>
      <c r="HFL41" s="299"/>
      <c r="HFM41" s="299"/>
      <c r="HFN41" s="299"/>
      <c r="HFO41" s="299"/>
      <c r="HFP41" s="299"/>
      <c r="HFQ41" s="299"/>
      <c r="HFR41" s="299"/>
      <c r="HFS41" s="299"/>
      <c r="HFT41" s="299"/>
      <c r="HFU41" s="299"/>
      <c r="HFV41" s="299"/>
      <c r="HFW41" s="299"/>
      <c r="HFX41" s="299"/>
      <c r="HFY41" s="299"/>
      <c r="HFZ41" s="299"/>
      <c r="HGA41" s="299"/>
      <c r="HGB41" s="299"/>
      <c r="HGC41" s="299"/>
      <c r="HGD41" s="299"/>
      <c r="HGE41" s="299"/>
      <c r="HGF41" s="299"/>
      <c r="HGG41" s="299"/>
      <c r="HGH41" s="299"/>
      <c r="HGI41" s="299"/>
      <c r="HGJ41" s="299"/>
      <c r="HGK41" s="299"/>
      <c r="HGL41" s="299"/>
      <c r="HGM41" s="299"/>
      <c r="HGN41" s="299"/>
      <c r="HGO41" s="299"/>
      <c r="HGP41" s="299"/>
      <c r="HGQ41" s="299"/>
      <c r="HGR41" s="299"/>
      <c r="HGS41" s="299"/>
      <c r="HGT41" s="299"/>
      <c r="HGU41" s="299"/>
      <c r="HGV41" s="299"/>
      <c r="HGW41" s="299"/>
      <c r="HGX41" s="299"/>
      <c r="HGY41" s="299"/>
      <c r="HGZ41" s="299"/>
      <c r="HHA41" s="299"/>
      <c r="HHB41" s="299"/>
      <c r="HHC41" s="299"/>
      <c r="HHD41" s="299"/>
      <c r="HHE41" s="299"/>
      <c r="HHF41" s="299"/>
      <c r="HHG41" s="299"/>
      <c r="HHH41" s="299"/>
      <c r="HHI41" s="299"/>
      <c r="HHJ41" s="299"/>
      <c r="HHK41" s="299"/>
      <c r="HHL41" s="299"/>
      <c r="HHM41" s="299"/>
      <c r="HHN41" s="299"/>
      <c r="HHO41" s="299"/>
      <c r="HHP41" s="299"/>
      <c r="HHQ41" s="299"/>
      <c r="HHR41" s="299"/>
      <c r="HHS41" s="299"/>
      <c r="HHT41" s="299"/>
      <c r="HHU41" s="299"/>
      <c r="HHV41" s="299"/>
      <c r="HHW41" s="299"/>
      <c r="HHX41" s="299"/>
      <c r="HHY41" s="299"/>
      <c r="HHZ41" s="299"/>
      <c r="HIA41" s="299"/>
      <c r="HIB41" s="299"/>
      <c r="HIC41" s="299"/>
      <c r="HID41" s="299"/>
      <c r="HIE41" s="299"/>
      <c r="HIF41" s="299"/>
      <c r="HIG41" s="299"/>
      <c r="HIH41" s="299"/>
      <c r="HII41" s="299"/>
      <c r="HIJ41" s="299"/>
      <c r="HIK41" s="299"/>
      <c r="HIL41" s="299"/>
      <c r="HIM41" s="299"/>
      <c r="HIN41" s="299"/>
      <c r="HIO41" s="299"/>
      <c r="HIP41" s="299"/>
      <c r="HIQ41" s="299"/>
      <c r="HIR41" s="299"/>
      <c r="HIS41" s="299"/>
      <c r="HIT41" s="299"/>
      <c r="HIU41" s="299"/>
      <c r="HIV41" s="299"/>
      <c r="HIW41" s="299"/>
      <c r="HIX41" s="299"/>
      <c r="HIY41" s="299"/>
      <c r="HIZ41" s="299"/>
      <c r="HJA41" s="299"/>
      <c r="HJB41" s="299"/>
      <c r="HJC41" s="299"/>
      <c r="HJD41" s="299"/>
      <c r="HJE41" s="299"/>
      <c r="HJF41" s="299"/>
      <c r="HJG41" s="299"/>
      <c r="HJH41" s="299"/>
      <c r="HJI41" s="299"/>
      <c r="HJJ41" s="299"/>
      <c r="HJK41" s="299"/>
      <c r="HJL41" s="299"/>
      <c r="HJM41" s="299"/>
      <c r="HJN41" s="299"/>
      <c r="HJO41" s="299"/>
      <c r="HJP41" s="299"/>
      <c r="HJQ41" s="299"/>
      <c r="HJR41" s="299"/>
      <c r="HJS41" s="299"/>
      <c r="HJT41" s="299"/>
      <c r="HJU41" s="299"/>
      <c r="HJV41" s="299"/>
      <c r="HJW41" s="299"/>
      <c r="HJX41" s="299"/>
      <c r="HJY41" s="299"/>
      <c r="HJZ41" s="299"/>
      <c r="HKA41" s="299"/>
      <c r="HKB41" s="299"/>
      <c r="HKC41" s="299"/>
      <c r="HKD41" s="299"/>
      <c r="HKE41" s="299"/>
      <c r="HKF41" s="299"/>
      <c r="HKG41" s="299"/>
      <c r="HKH41" s="299"/>
      <c r="HKI41" s="299"/>
      <c r="HKJ41" s="299"/>
      <c r="HKK41" s="299"/>
      <c r="HKL41" s="299"/>
      <c r="HKM41" s="299"/>
      <c r="HKN41" s="299"/>
      <c r="HKO41" s="299"/>
      <c r="HKP41" s="299"/>
      <c r="HKQ41" s="299"/>
      <c r="HKR41" s="299"/>
      <c r="HKS41" s="299"/>
      <c r="HKT41" s="299"/>
      <c r="HKU41" s="299"/>
      <c r="HKV41" s="299"/>
      <c r="HKW41" s="299"/>
      <c r="HKX41" s="299"/>
      <c r="HKY41" s="299"/>
      <c r="HKZ41" s="299"/>
      <c r="HLA41" s="299"/>
      <c r="HLB41" s="299"/>
      <c r="HLC41" s="299"/>
      <c r="HLD41" s="299"/>
      <c r="HLE41" s="299"/>
      <c r="HLF41" s="299"/>
      <c r="HLG41" s="299"/>
      <c r="HLH41" s="299"/>
      <c r="HLI41" s="299"/>
      <c r="HLJ41" s="299"/>
      <c r="HLK41" s="299"/>
      <c r="HLL41" s="299"/>
      <c r="HLM41" s="299"/>
      <c r="HLN41" s="299"/>
      <c r="HLO41" s="299"/>
      <c r="HLP41" s="299"/>
      <c r="HLQ41" s="299"/>
      <c r="HLR41" s="299"/>
      <c r="HLS41" s="299"/>
      <c r="HLT41" s="299"/>
      <c r="HLU41" s="299"/>
      <c r="HLV41" s="299"/>
      <c r="HLW41" s="299"/>
      <c r="HLX41" s="299"/>
      <c r="HLY41" s="299"/>
      <c r="HLZ41" s="299"/>
      <c r="HMA41" s="299"/>
      <c r="HMB41" s="299"/>
      <c r="HMC41" s="299"/>
      <c r="HMD41" s="299"/>
      <c r="HME41" s="299"/>
      <c r="HMF41" s="299"/>
      <c r="HMG41" s="299"/>
      <c r="HMH41" s="299"/>
      <c r="HMI41" s="299"/>
      <c r="HMJ41" s="299"/>
      <c r="HMK41" s="299"/>
      <c r="HML41" s="299"/>
      <c r="HMM41" s="299"/>
      <c r="HMN41" s="299"/>
      <c r="HMO41" s="299"/>
      <c r="HMP41" s="299"/>
      <c r="HMQ41" s="299"/>
      <c r="HMR41" s="299"/>
      <c r="HMS41" s="299"/>
      <c r="HMT41" s="299"/>
      <c r="HMU41" s="299"/>
      <c r="HMV41" s="299"/>
      <c r="HMW41" s="299"/>
      <c r="HMX41" s="299"/>
      <c r="HMY41" s="299"/>
      <c r="HMZ41" s="299"/>
      <c r="HNA41" s="299"/>
      <c r="HNB41" s="299"/>
      <c r="HNC41" s="299"/>
      <c r="HND41" s="299"/>
      <c r="HNE41" s="299"/>
      <c r="HNF41" s="299"/>
      <c r="HNG41" s="299"/>
      <c r="HNH41" s="299"/>
      <c r="HNI41" s="299"/>
      <c r="HNJ41" s="299"/>
      <c r="HNK41" s="299"/>
      <c r="HNL41" s="299"/>
      <c r="HNM41" s="299"/>
      <c r="HNN41" s="299"/>
      <c r="HNO41" s="299"/>
      <c r="HNP41" s="299"/>
      <c r="HNQ41" s="299"/>
      <c r="HNR41" s="299"/>
      <c r="HNS41" s="299"/>
      <c r="HNT41" s="299"/>
      <c r="HNU41" s="299"/>
      <c r="HNV41" s="299"/>
      <c r="HNW41" s="299"/>
      <c r="HNX41" s="299"/>
      <c r="HNY41" s="299"/>
      <c r="HNZ41" s="299"/>
      <c r="HOA41" s="299"/>
      <c r="HOB41" s="299"/>
      <c r="HOC41" s="299"/>
      <c r="HOD41" s="299"/>
      <c r="HOE41" s="299"/>
      <c r="HOF41" s="299"/>
      <c r="HOG41" s="299"/>
      <c r="HOH41" s="299"/>
      <c r="HOI41" s="299"/>
      <c r="HOJ41" s="299"/>
      <c r="HOK41" s="299"/>
      <c r="HOL41" s="299"/>
      <c r="HOM41" s="299"/>
      <c r="HON41" s="299"/>
      <c r="HOO41" s="299"/>
      <c r="HOP41" s="299"/>
      <c r="HOQ41" s="299"/>
      <c r="HOR41" s="299"/>
      <c r="HOS41" s="299"/>
      <c r="HOT41" s="299"/>
      <c r="HOU41" s="299"/>
      <c r="HOV41" s="299"/>
      <c r="HOW41" s="299"/>
      <c r="HOX41" s="299"/>
      <c r="HOY41" s="299"/>
      <c r="HOZ41" s="299"/>
      <c r="HPA41" s="299"/>
      <c r="HPB41" s="299"/>
      <c r="HPC41" s="299"/>
      <c r="HPD41" s="299"/>
      <c r="HPE41" s="299"/>
      <c r="HPF41" s="299"/>
      <c r="HPG41" s="299"/>
      <c r="HPH41" s="299"/>
      <c r="HPI41" s="299"/>
      <c r="HPJ41" s="299"/>
      <c r="HPK41" s="299"/>
      <c r="HPL41" s="299"/>
      <c r="HPM41" s="299"/>
      <c r="HPN41" s="299"/>
      <c r="HPO41" s="299"/>
      <c r="HPP41" s="299"/>
      <c r="HPQ41" s="299"/>
      <c r="HPR41" s="299"/>
      <c r="HPS41" s="299"/>
      <c r="HPT41" s="299"/>
      <c r="HPU41" s="299"/>
      <c r="HPV41" s="299"/>
      <c r="HPW41" s="299"/>
      <c r="HPX41" s="299"/>
      <c r="HPY41" s="299"/>
      <c r="HPZ41" s="299"/>
      <c r="HQA41" s="299"/>
      <c r="HQB41" s="299"/>
      <c r="HQC41" s="299"/>
      <c r="HQD41" s="299"/>
      <c r="HQE41" s="299"/>
      <c r="HQF41" s="299"/>
      <c r="HQG41" s="299"/>
      <c r="HQH41" s="299"/>
      <c r="HQI41" s="299"/>
      <c r="HQJ41" s="299"/>
      <c r="HQK41" s="299"/>
      <c r="HQL41" s="299"/>
      <c r="HQM41" s="299"/>
      <c r="HQN41" s="299"/>
      <c r="HQO41" s="299"/>
      <c r="HQP41" s="299"/>
      <c r="HQQ41" s="299"/>
      <c r="HQR41" s="299"/>
      <c r="HQS41" s="299"/>
      <c r="HQT41" s="299"/>
      <c r="HQU41" s="299"/>
      <c r="HQV41" s="299"/>
      <c r="HQW41" s="299"/>
      <c r="HQX41" s="299"/>
      <c r="HQY41" s="299"/>
      <c r="HQZ41" s="299"/>
      <c r="HRA41" s="299"/>
      <c r="HRB41" s="299"/>
      <c r="HRC41" s="299"/>
      <c r="HRD41" s="299"/>
      <c r="HRE41" s="299"/>
      <c r="HRF41" s="299"/>
      <c r="HRG41" s="299"/>
      <c r="HRH41" s="299"/>
      <c r="HRI41" s="299"/>
      <c r="HRJ41" s="299"/>
      <c r="HRK41" s="299"/>
      <c r="HRL41" s="299"/>
      <c r="HRM41" s="299"/>
      <c r="HRN41" s="299"/>
      <c r="HRO41" s="299"/>
      <c r="HRP41" s="299"/>
      <c r="HRQ41" s="299"/>
      <c r="HRR41" s="299"/>
      <c r="HRS41" s="299"/>
      <c r="HRT41" s="299"/>
      <c r="HRU41" s="299"/>
      <c r="HRV41" s="299"/>
      <c r="HRW41" s="299"/>
      <c r="HRX41" s="299"/>
      <c r="HRY41" s="299"/>
      <c r="HRZ41" s="299"/>
      <c r="HSA41" s="299"/>
      <c r="HSB41" s="299"/>
      <c r="HSC41" s="299"/>
      <c r="HSD41" s="299"/>
      <c r="HSE41" s="299"/>
      <c r="HSF41" s="299"/>
      <c r="HSG41" s="299"/>
      <c r="HSH41" s="299"/>
      <c r="HSI41" s="299"/>
      <c r="HSJ41" s="299"/>
      <c r="HSK41" s="299"/>
      <c r="HSL41" s="299"/>
      <c r="HSM41" s="299"/>
      <c r="HSN41" s="299"/>
      <c r="HSO41" s="299"/>
      <c r="HSP41" s="299"/>
      <c r="HSQ41" s="299"/>
      <c r="HSR41" s="299"/>
      <c r="HSS41" s="299"/>
      <c r="HST41" s="299"/>
      <c r="HSU41" s="299"/>
      <c r="HSV41" s="299"/>
      <c r="HSW41" s="299"/>
      <c r="HSX41" s="299"/>
      <c r="HSY41" s="299"/>
      <c r="HSZ41" s="299"/>
      <c r="HTA41" s="299"/>
      <c r="HTB41" s="299"/>
      <c r="HTC41" s="299"/>
      <c r="HTD41" s="299"/>
      <c r="HTE41" s="299"/>
      <c r="HTF41" s="299"/>
      <c r="HTG41" s="299"/>
      <c r="HTH41" s="299"/>
      <c r="HTI41" s="299"/>
      <c r="HTJ41" s="299"/>
      <c r="HTK41" s="299"/>
      <c r="HTL41" s="299"/>
      <c r="HTM41" s="299"/>
      <c r="HTN41" s="299"/>
      <c r="HTO41" s="299"/>
      <c r="HTP41" s="299"/>
      <c r="HTQ41" s="299"/>
      <c r="HTR41" s="299"/>
      <c r="HTS41" s="299"/>
      <c r="HTT41" s="299"/>
      <c r="HTU41" s="299"/>
      <c r="HTV41" s="299"/>
      <c r="HTW41" s="299"/>
      <c r="HTX41" s="299"/>
      <c r="HTY41" s="299"/>
      <c r="HTZ41" s="299"/>
      <c r="HUA41" s="299"/>
      <c r="HUB41" s="299"/>
      <c r="HUC41" s="299"/>
      <c r="HUD41" s="299"/>
      <c r="HUE41" s="299"/>
      <c r="HUF41" s="299"/>
      <c r="HUG41" s="299"/>
      <c r="HUH41" s="299"/>
      <c r="HUI41" s="299"/>
      <c r="HUJ41" s="299"/>
      <c r="HUK41" s="299"/>
      <c r="HUL41" s="299"/>
      <c r="HUM41" s="299"/>
      <c r="HUN41" s="299"/>
      <c r="HUO41" s="299"/>
      <c r="HUP41" s="299"/>
      <c r="HUQ41" s="299"/>
      <c r="HUR41" s="299"/>
      <c r="HUS41" s="299"/>
      <c r="HUT41" s="299"/>
      <c r="HUU41" s="299"/>
      <c r="HUV41" s="299"/>
      <c r="HUW41" s="299"/>
      <c r="HUX41" s="299"/>
      <c r="HUY41" s="299"/>
      <c r="HUZ41" s="299"/>
      <c r="HVA41" s="299"/>
      <c r="HVB41" s="299"/>
      <c r="HVC41" s="299"/>
      <c r="HVD41" s="299"/>
      <c r="HVE41" s="299"/>
      <c r="HVF41" s="299"/>
      <c r="HVG41" s="299"/>
      <c r="HVH41" s="299"/>
      <c r="HVI41" s="299"/>
      <c r="HVJ41" s="299"/>
      <c r="HVK41" s="299"/>
      <c r="HVL41" s="299"/>
      <c r="HVM41" s="299"/>
      <c r="HVN41" s="299"/>
      <c r="HVO41" s="299"/>
      <c r="HVP41" s="299"/>
      <c r="HVQ41" s="299"/>
      <c r="HVR41" s="299"/>
      <c r="HVS41" s="299"/>
      <c r="HVT41" s="299"/>
      <c r="HVU41" s="299"/>
      <c r="HVV41" s="299"/>
      <c r="HVW41" s="299"/>
      <c r="HVX41" s="299"/>
      <c r="HVY41" s="299"/>
      <c r="HVZ41" s="299"/>
      <c r="HWA41" s="299"/>
      <c r="HWB41" s="299"/>
      <c r="HWC41" s="299"/>
      <c r="HWD41" s="299"/>
      <c r="HWE41" s="299"/>
      <c r="HWF41" s="299"/>
      <c r="HWG41" s="299"/>
      <c r="HWH41" s="299"/>
      <c r="HWI41" s="299"/>
      <c r="HWJ41" s="299"/>
      <c r="HWK41" s="299"/>
      <c r="HWL41" s="299"/>
      <c r="HWM41" s="299"/>
      <c r="HWN41" s="299"/>
      <c r="HWO41" s="299"/>
      <c r="HWP41" s="299"/>
      <c r="HWQ41" s="299"/>
      <c r="HWR41" s="299"/>
      <c r="HWS41" s="299"/>
      <c r="HWT41" s="299"/>
      <c r="HWU41" s="299"/>
      <c r="HWV41" s="299"/>
      <c r="HWW41" s="299"/>
      <c r="HWX41" s="299"/>
      <c r="HWY41" s="299"/>
      <c r="HWZ41" s="299"/>
      <c r="HXA41" s="299"/>
      <c r="HXB41" s="299"/>
      <c r="HXC41" s="299"/>
      <c r="HXD41" s="299"/>
      <c r="HXE41" s="299"/>
      <c r="HXF41" s="299"/>
      <c r="HXG41" s="299"/>
      <c r="HXH41" s="299"/>
      <c r="HXI41" s="299"/>
      <c r="HXJ41" s="299"/>
      <c r="HXK41" s="299"/>
      <c r="HXL41" s="299"/>
      <c r="HXM41" s="299"/>
      <c r="HXN41" s="299"/>
      <c r="HXO41" s="299"/>
      <c r="HXP41" s="299"/>
      <c r="HXQ41" s="299"/>
      <c r="HXR41" s="299"/>
      <c r="HXS41" s="299"/>
      <c r="HXT41" s="299"/>
      <c r="HXU41" s="299"/>
      <c r="HXV41" s="299"/>
      <c r="HXW41" s="299"/>
      <c r="HXX41" s="299"/>
      <c r="HXY41" s="299"/>
      <c r="HXZ41" s="299"/>
      <c r="HYA41" s="299"/>
      <c r="HYB41" s="299"/>
      <c r="HYC41" s="299"/>
      <c r="HYD41" s="299"/>
      <c r="HYE41" s="299"/>
      <c r="HYF41" s="299"/>
      <c r="HYG41" s="299"/>
      <c r="HYH41" s="299"/>
      <c r="HYI41" s="299"/>
      <c r="HYJ41" s="299"/>
      <c r="HYK41" s="299"/>
      <c r="HYL41" s="299"/>
      <c r="HYM41" s="299"/>
      <c r="HYN41" s="299"/>
      <c r="HYO41" s="299"/>
      <c r="HYP41" s="299"/>
      <c r="HYQ41" s="299"/>
      <c r="HYR41" s="299"/>
      <c r="HYS41" s="299"/>
      <c r="HYT41" s="299"/>
      <c r="HYU41" s="299"/>
      <c r="HYV41" s="299"/>
      <c r="HYW41" s="299"/>
      <c r="HYX41" s="299"/>
      <c r="HYY41" s="299"/>
      <c r="HYZ41" s="299"/>
      <c r="HZA41" s="299"/>
      <c r="HZB41" s="299"/>
      <c r="HZC41" s="299"/>
      <c r="HZD41" s="299"/>
      <c r="HZE41" s="299"/>
      <c r="HZF41" s="299"/>
      <c r="HZG41" s="299"/>
      <c r="HZH41" s="299"/>
      <c r="HZI41" s="299"/>
      <c r="HZJ41" s="299"/>
      <c r="HZK41" s="299"/>
      <c r="HZL41" s="299"/>
      <c r="HZM41" s="299"/>
      <c r="HZN41" s="299"/>
      <c r="HZO41" s="299"/>
      <c r="HZP41" s="299"/>
      <c r="HZQ41" s="299"/>
      <c r="HZR41" s="299"/>
      <c r="HZS41" s="299"/>
      <c r="HZT41" s="299"/>
      <c r="HZU41" s="299"/>
      <c r="HZV41" s="299"/>
      <c r="HZW41" s="299"/>
      <c r="HZX41" s="299"/>
      <c r="HZY41" s="299"/>
      <c r="HZZ41" s="299"/>
      <c r="IAA41" s="299"/>
      <c r="IAB41" s="299"/>
      <c r="IAC41" s="299"/>
      <c r="IAD41" s="299"/>
      <c r="IAE41" s="299"/>
      <c r="IAF41" s="299"/>
      <c r="IAG41" s="299"/>
      <c r="IAH41" s="299"/>
      <c r="IAI41" s="299"/>
      <c r="IAJ41" s="299"/>
      <c r="IAK41" s="299"/>
      <c r="IAL41" s="299"/>
      <c r="IAM41" s="299"/>
      <c r="IAN41" s="299"/>
      <c r="IAO41" s="299"/>
      <c r="IAP41" s="299"/>
      <c r="IAQ41" s="299"/>
      <c r="IAR41" s="299"/>
      <c r="IAS41" s="299"/>
      <c r="IAT41" s="299"/>
      <c r="IAU41" s="299"/>
      <c r="IAV41" s="299"/>
      <c r="IAW41" s="299"/>
      <c r="IAX41" s="299"/>
      <c r="IAY41" s="299"/>
      <c r="IAZ41" s="299"/>
      <c r="IBA41" s="299"/>
      <c r="IBB41" s="299"/>
      <c r="IBC41" s="299"/>
      <c r="IBD41" s="299"/>
      <c r="IBE41" s="299"/>
      <c r="IBF41" s="299"/>
      <c r="IBG41" s="299"/>
      <c r="IBH41" s="299"/>
      <c r="IBI41" s="299"/>
      <c r="IBJ41" s="299"/>
      <c r="IBK41" s="299"/>
      <c r="IBL41" s="299"/>
      <c r="IBM41" s="299"/>
      <c r="IBN41" s="299"/>
      <c r="IBO41" s="299"/>
      <c r="IBP41" s="299"/>
      <c r="IBQ41" s="299"/>
      <c r="IBR41" s="299"/>
      <c r="IBS41" s="299"/>
      <c r="IBT41" s="299"/>
      <c r="IBU41" s="299"/>
      <c r="IBV41" s="299"/>
      <c r="IBW41" s="299"/>
      <c r="IBX41" s="299"/>
      <c r="IBY41" s="299"/>
      <c r="IBZ41" s="299"/>
      <c r="ICA41" s="299"/>
      <c r="ICB41" s="299"/>
      <c r="ICC41" s="299"/>
      <c r="ICD41" s="299"/>
      <c r="ICE41" s="299"/>
      <c r="ICF41" s="299"/>
      <c r="ICG41" s="299"/>
      <c r="ICH41" s="299"/>
      <c r="ICI41" s="299"/>
      <c r="ICJ41" s="299"/>
      <c r="ICK41" s="299"/>
      <c r="ICL41" s="299"/>
      <c r="ICM41" s="299"/>
      <c r="ICN41" s="299"/>
      <c r="ICO41" s="299"/>
      <c r="ICP41" s="299"/>
      <c r="ICQ41" s="299"/>
      <c r="ICR41" s="299"/>
      <c r="ICS41" s="299"/>
      <c r="ICT41" s="299"/>
      <c r="ICU41" s="299"/>
      <c r="ICV41" s="299"/>
      <c r="ICW41" s="299"/>
      <c r="ICX41" s="299"/>
      <c r="ICY41" s="299"/>
      <c r="ICZ41" s="299"/>
      <c r="IDA41" s="299"/>
      <c r="IDB41" s="299"/>
      <c r="IDC41" s="299"/>
      <c r="IDD41" s="299"/>
      <c r="IDE41" s="299"/>
      <c r="IDF41" s="299"/>
      <c r="IDG41" s="299"/>
      <c r="IDH41" s="299"/>
      <c r="IDI41" s="299"/>
      <c r="IDJ41" s="299"/>
      <c r="IDK41" s="299"/>
      <c r="IDL41" s="299"/>
      <c r="IDM41" s="299"/>
      <c r="IDN41" s="299"/>
      <c r="IDO41" s="299"/>
      <c r="IDP41" s="299"/>
      <c r="IDQ41" s="299"/>
      <c r="IDR41" s="299"/>
      <c r="IDS41" s="299"/>
      <c r="IDT41" s="299"/>
      <c r="IDU41" s="299"/>
      <c r="IDV41" s="299"/>
      <c r="IDW41" s="299"/>
      <c r="IDX41" s="299"/>
      <c r="IDY41" s="299"/>
      <c r="IDZ41" s="299"/>
      <c r="IEA41" s="299"/>
      <c r="IEB41" s="299"/>
      <c r="IEC41" s="299"/>
      <c r="IED41" s="299"/>
      <c r="IEE41" s="299"/>
      <c r="IEF41" s="299"/>
      <c r="IEG41" s="299"/>
      <c r="IEH41" s="299"/>
      <c r="IEI41" s="299"/>
      <c r="IEJ41" s="299"/>
      <c r="IEK41" s="299"/>
      <c r="IEL41" s="299"/>
      <c r="IEM41" s="299"/>
      <c r="IEN41" s="299"/>
      <c r="IEO41" s="299"/>
      <c r="IEP41" s="299"/>
      <c r="IEQ41" s="299"/>
      <c r="IER41" s="299"/>
      <c r="IES41" s="299"/>
      <c r="IET41" s="299"/>
      <c r="IEU41" s="299"/>
      <c r="IEV41" s="299"/>
      <c r="IEW41" s="299"/>
      <c r="IEX41" s="299"/>
      <c r="IEY41" s="299"/>
      <c r="IEZ41" s="299"/>
      <c r="IFA41" s="299"/>
      <c r="IFB41" s="299"/>
      <c r="IFC41" s="299"/>
      <c r="IFD41" s="299"/>
      <c r="IFE41" s="299"/>
      <c r="IFF41" s="299"/>
      <c r="IFG41" s="299"/>
      <c r="IFH41" s="299"/>
      <c r="IFI41" s="299"/>
      <c r="IFJ41" s="299"/>
      <c r="IFK41" s="299"/>
      <c r="IFL41" s="299"/>
      <c r="IFM41" s="299"/>
      <c r="IFN41" s="299"/>
      <c r="IFO41" s="299"/>
      <c r="IFP41" s="299"/>
      <c r="IFQ41" s="299"/>
      <c r="IFR41" s="299"/>
      <c r="IFS41" s="299"/>
      <c r="IFT41" s="299"/>
      <c r="IFU41" s="299"/>
      <c r="IFV41" s="299"/>
      <c r="IFW41" s="299"/>
      <c r="IFX41" s="299"/>
      <c r="IFY41" s="299"/>
      <c r="IFZ41" s="299"/>
      <c r="IGA41" s="299"/>
      <c r="IGB41" s="299"/>
      <c r="IGC41" s="299"/>
      <c r="IGD41" s="299"/>
      <c r="IGE41" s="299"/>
      <c r="IGF41" s="299"/>
      <c r="IGG41" s="299"/>
      <c r="IGH41" s="299"/>
      <c r="IGI41" s="299"/>
      <c r="IGJ41" s="299"/>
      <c r="IGK41" s="299"/>
      <c r="IGL41" s="299"/>
      <c r="IGM41" s="299"/>
      <c r="IGN41" s="299"/>
      <c r="IGO41" s="299"/>
      <c r="IGP41" s="299"/>
      <c r="IGQ41" s="299"/>
      <c r="IGR41" s="299"/>
      <c r="IGS41" s="299"/>
      <c r="IGT41" s="299"/>
      <c r="IGU41" s="299"/>
      <c r="IGV41" s="299"/>
      <c r="IGW41" s="299"/>
      <c r="IGX41" s="299"/>
      <c r="IGY41" s="299"/>
      <c r="IGZ41" s="299"/>
      <c r="IHA41" s="299"/>
      <c r="IHB41" s="299"/>
      <c r="IHC41" s="299"/>
      <c r="IHD41" s="299"/>
      <c r="IHE41" s="299"/>
      <c r="IHF41" s="299"/>
      <c r="IHG41" s="299"/>
      <c r="IHH41" s="299"/>
      <c r="IHI41" s="299"/>
      <c r="IHJ41" s="299"/>
      <c r="IHK41" s="299"/>
      <c r="IHL41" s="299"/>
      <c r="IHM41" s="299"/>
      <c r="IHN41" s="299"/>
      <c r="IHO41" s="299"/>
      <c r="IHP41" s="299"/>
      <c r="IHQ41" s="299"/>
      <c r="IHR41" s="299"/>
      <c r="IHS41" s="299"/>
      <c r="IHT41" s="299"/>
      <c r="IHU41" s="299"/>
      <c r="IHV41" s="299"/>
      <c r="IHW41" s="299"/>
      <c r="IHX41" s="299"/>
      <c r="IHY41" s="299"/>
      <c r="IHZ41" s="299"/>
      <c r="IIA41" s="299"/>
      <c r="IIB41" s="299"/>
      <c r="IIC41" s="299"/>
      <c r="IID41" s="299"/>
      <c r="IIE41" s="299"/>
      <c r="IIF41" s="299"/>
      <c r="IIG41" s="299"/>
      <c r="IIH41" s="299"/>
      <c r="III41" s="299"/>
      <c r="IIJ41" s="299"/>
      <c r="IIK41" s="299"/>
      <c r="IIL41" s="299"/>
      <c r="IIM41" s="299"/>
      <c r="IIN41" s="299"/>
      <c r="IIO41" s="299"/>
      <c r="IIP41" s="299"/>
      <c r="IIQ41" s="299"/>
      <c r="IIR41" s="299"/>
      <c r="IIS41" s="299"/>
      <c r="IIT41" s="299"/>
      <c r="IIU41" s="299"/>
      <c r="IIV41" s="299"/>
      <c r="IIW41" s="299"/>
      <c r="IIX41" s="299"/>
      <c r="IIY41" s="299"/>
      <c r="IIZ41" s="299"/>
      <c r="IJA41" s="299"/>
      <c r="IJB41" s="299"/>
      <c r="IJC41" s="299"/>
      <c r="IJD41" s="299"/>
      <c r="IJE41" s="299"/>
      <c r="IJF41" s="299"/>
      <c r="IJG41" s="299"/>
      <c r="IJH41" s="299"/>
      <c r="IJI41" s="299"/>
      <c r="IJJ41" s="299"/>
      <c r="IJK41" s="299"/>
      <c r="IJL41" s="299"/>
      <c r="IJM41" s="299"/>
      <c r="IJN41" s="299"/>
      <c r="IJO41" s="299"/>
      <c r="IJP41" s="299"/>
      <c r="IJQ41" s="299"/>
      <c r="IJR41" s="299"/>
      <c r="IJS41" s="299"/>
      <c r="IJT41" s="299"/>
      <c r="IJU41" s="299"/>
      <c r="IJV41" s="299"/>
      <c r="IJW41" s="299"/>
      <c r="IJX41" s="299"/>
      <c r="IJY41" s="299"/>
      <c r="IJZ41" s="299"/>
      <c r="IKA41" s="299"/>
      <c r="IKB41" s="299"/>
      <c r="IKC41" s="299"/>
      <c r="IKD41" s="299"/>
      <c r="IKE41" s="299"/>
      <c r="IKF41" s="299"/>
      <c r="IKG41" s="299"/>
      <c r="IKH41" s="299"/>
      <c r="IKI41" s="299"/>
      <c r="IKJ41" s="299"/>
      <c r="IKK41" s="299"/>
      <c r="IKL41" s="299"/>
      <c r="IKM41" s="299"/>
      <c r="IKN41" s="299"/>
      <c r="IKO41" s="299"/>
      <c r="IKP41" s="299"/>
      <c r="IKQ41" s="299"/>
      <c r="IKR41" s="299"/>
      <c r="IKS41" s="299"/>
      <c r="IKT41" s="299"/>
      <c r="IKU41" s="299"/>
      <c r="IKV41" s="299"/>
      <c r="IKW41" s="299"/>
      <c r="IKX41" s="299"/>
      <c r="IKY41" s="299"/>
      <c r="IKZ41" s="299"/>
      <c r="ILA41" s="299"/>
      <c r="ILB41" s="299"/>
      <c r="ILC41" s="299"/>
      <c r="ILD41" s="299"/>
      <c r="ILE41" s="299"/>
      <c r="ILF41" s="299"/>
      <c r="ILG41" s="299"/>
      <c r="ILH41" s="299"/>
      <c r="ILI41" s="299"/>
      <c r="ILJ41" s="299"/>
      <c r="ILK41" s="299"/>
      <c r="ILL41" s="299"/>
      <c r="ILM41" s="299"/>
      <c r="ILN41" s="299"/>
      <c r="ILO41" s="299"/>
      <c r="ILP41" s="299"/>
      <c r="ILQ41" s="299"/>
      <c r="ILR41" s="299"/>
      <c r="ILS41" s="299"/>
      <c r="ILT41" s="299"/>
      <c r="ILU41" s="299"/>
      <c r="ILV41" s="299"/>
      <c r="ILW41" s="299"/>
      <c r="ILX41" s="299"/>
      <c r="ILY41" s="299"/>
      <c r="ILZ41" s="299"/>
      <c r="IMA41" s="299"/>
      <c r="IMB41" s="299"/>
      <c r="IMC41" s="299"/>
      <c r="IMD41" s="299"/>
      <c r="IME41" s="299"/>
      <c r="IMF41" s="299"/>
      <c r="IMG41" s="299"/>
      <c r="IMH41" s="299"/>
      <c r="IMI41" s="299"/>
      <c r="IMJ41" s="299"/>
      <c r="IMK41" s="299"/>
      <c r="IML41" s="299"/>
      <c r="IMM41" s="299"/>
      <c r="IMN41" s="299"/>
      <c r="IMO41" s="299"/>
      <c r="IMP41" s="299"/>
      <c r="IMQ41" s="299"/>
      <c r="IMR41" s="299"/>
      <c r="IMS41" s="299"/>
      <c r="IMT41" s="299"/>
      <c r="IMU41" s="299"/>
      <c r="IMV41" s="299"/>
      <c r="IMW41" s="299"/>
      <c r="IMX41" s="299"/>
      <c r="IMY41" s="299"/>
      <c r="IMZ41" s="299"/>
      <c r="INA41" s="299"/>
      <c r="INB41" s="299"/>
      <c r="INC41" s="299"/>
      <c r="IND41" s="299"/>
      <c r="INE41" s="299"/>
      <c r="INF41" s="299"/>
      <c r="ING41" s="299"/>
      <c r="INH41" s="299"/>
      <c r="INI41" s="299"/>
      <c r="INJ41" s="299"/>
      <c r="INK41" s="299"/>
      <c r="INL41" s="299"/>
      <c r="INM41" s="299"/>
      <c r="INN41" s="299"/>
      <c r="INO41" s="299"/>
      <c r="INP41" s="299"/>
      <c r="INQ41" s="299"/>
      <c r="INR41" s="299"/>
      <c r="INS41" s="299"/>
      <c r="INT41" s="299"/>
      <c r="INU41" s="299"/>
      <c r="INV41" s="299"/>
      <c r="INW41" s="299"/>
      <c r="INX41" s="299"/>
      <c r="INY41" s="299"/>
      <c r="INZ41" s="299"/>
      <c r="IOA41" s="299"/>
      <c r="IOB41" s="299"/>
      <c r="IOC41" s="299"/>
      <c r="IOD41" s="299"/>
      <c r="IOE41" s="299"/>
      <c r="IOF41" s="299"/>
      <c r="IOG41" s="299"/>
      <c r="IOH41" s="299"/>
      <c r="IOI41" s="299"/>
      <c r="IOJ41" s="299"/>
      <c r="IOK41" s="299"/>
      <c r="IOL41" s="299"/>
      <c r="IOM41" s="299"/>
      <c r="ION41" s="299"/>
      <c r="IOO41" s="299"/>
      <c r="IOP41" s="299"/>
      <c r="IOQ41" s="299"/>
      <c r="IOR41" s="299"/>
      <c r="IOS41" s="299"/>
      <c r="IOT41" s="299"/>
      <c r="IOU41" s="299"/>
      <c r="IOV41" s="299"/>
      <c r="IOW41" s="299"/>
      <c r="IOX41" s="299"/>
      <c r="IOY41" s="299"/>
      <c r="IOZ41" s="299"/>
      <c r="IPA41" s="299"/>
      <c r="IPB41" s="299"/>
      <c r="IPC41" s="299"/>
      <c r="IPD41" s="299"/>
      <c r="IPE41" s="299"/>
      <c r="IPF41" s="299"/>
      <c r="IPG41" s="299"/>
      <c r="IPH41" s="299"/>
      <c r="IPI41" s="299"/>
      <c r="IPJ41" s="299"/>
      <c r="IPK41" s="299"/>
      <c r="IPL41" s="299"/>
      <c r="IPM41" s="299"/>
      <c r="IPN41" s="299"/>
      <c r="IPO41" s="299"/>
      <c r="IPP41" s="299"/>
      <c r="IPQ41" s="299"/>
      <c r="IPR41" s="299"/>
      <c r="IPS41" s="299"/>
      <c r="IPT41" s="299"/>
      <c r="IPU41" s="299"/>
      <c r="IPV41" s="299"/>
      <c r="IPW41" s="299"/>
      <c r="IPX41" s="299"/>
      <c r="IPY41" s="299"/>
      <c r="IPZ41" s="299"/>
      <c r="IQA41" s="299"/>
      <c r="IQB41" s="299"/>
      <c r="IQC41" s="299"/>
      <c r="IQD41" s="299"/>
      <c r="IQE41" s="299"/>
      <c r="IQF41" s="299"/>
      <c r="IQG41" s="299"/>
      <c r="IQH41" s="299"/>
      <c r="IQI41" s="299"/>
      <c r="IQJ41" s="299"/>
      <c r="IQK41" s="299"/>
      <c r="IQL41" s="299"/>
      <c r="IQM41" s="299"/>
      <c r="IQN41" s="299"/>
      <c r="IQO41" s="299"/>
      <c r="IQP41" s="299"/>
      <c r="IQQ41" s="299"/>
      <c r="IQR41" s="299"/>
      <c r="IQS41" s="299"/>
      <c r="IQT41" s="299"/>
      <c r="IQU41" s="299"/>
      <c r="IQV41" s="299"/>
      <c r="IQW41" s="299"/>
      <c r="IQX41" s="299"/>
      <c r="IQY41" s="299"/>
      <c r="IQZ41" s="299"/>
      <c r="IRA41" s="299"/>
      <c r="IRB41" s="299"/>
      <c r="IRC41" s="299"/>
      <c r="IRD41" s="299"/>
      <c r="IRE41" s="299"/>
      <c r="IRF41" s="299"/>
      <c r="IRG41" s="299"/>
      <c r="IRH41" s="299"/>
      <c r="IRI41" s="299"/>
      <c r="IRJ41" s="299"/>
      <c r="IRK41" s="299"/>
      <c r="IRL41" s="299"/>
      <c r="IRM41" s="299"/>
      <c r="IRN41" s="299"/>
      <c r="IRO41" s="299"/>
      <c r="IRP41" s="299"/>
      <c r="IRQ41" s="299"/>
      <c r="IRR41" s="299"/>
      <c r="IRS41" s="299"/>
      <c r="IRT41" s="299"/>
      <c r="IRU41" s="299"/>
      <c r="IRV41" s="299"/>
      <c r="IRW41" s="299"/>
      <c r="IRX41" s="299"/>
      <c r="IRY41" s="299"/>
      <c r="IRZ41" s="299"/>
      <c r="ISA41" s="299"/>
      <c r="ISB41" s="299"/>
      <c r="ISC41" s="299"/>
      <c r="ISD41" s="299"/>
      <c r="ISE41" s="299"/>
      <c r="ISF41" s="299"/>
      <c r="ISG41" s="299"/>
      <c r="ISH41" s="299"/>
      <c r="ISI41" s="299"/>
      <c r="ISJ41" s="299"/>
      <c r="ISK41" s="299"/>
      <c r="ISL41" s="299"/>
      <c r="ISM41" s="299"/>
      <c r="ISN41" s="299"/>
      <c r="ISO41" s="299"/>
      <c r="ISP41" s="299"/>
      <c r="ISQ41" s="299"/>
      <c r="ISR41" s="299"/>
      <c r="ISS41" s="299"/>
      <c r="IST41" s="299"/>
      <c r="ISU41" s="299"/>
      <c r="ISV41" s="299"/>
      <c r="ISW41" s="299"/>
      <c r="ISX41" s="299"/>
      <c r="ISY41" s="299"/>
      <c r="ISZ41" s="299"/>
      <c r="ITA41" s="299"/>
      <c r="ITB41" s="299"/>
      <c r="ITC41" s="299"/>
      <c r="ITD41" s="299"/>
      <c r="ITE41" s="299"/>
      <c r="ITF41" s="299"/>
      <c r="ITG41" s="299"/>
      <c r="ITH41" s="299"/>
      <c r="ITI41" s="299"/>
      <c r="ITJ41" s="299"/>
      <c r="ITK41" s="299"/>
      <c r="ITL41" s="299"/>
      <c r="ITM41" s="299"/>
      <c r="ITN41" s="299"/>
      <c r="ITO41" s="299"/>
      <c r="ITP41" s="299"/>
      <c r="ITQ41" s="299"/>
      <c r="ITR41" s="299"/>
      <c r="ITS41" s="299"/>
      <c r="ITT41" s="299"/>
      <c r="ITU41" s="299"/>
      <c r="ITV41" s="299"/>
      <c r="ITW41" s="299"/>
      <c r="ITX41" s="299"/>
      <c r="ITY41" s="299"/>
      <c r="ITZ41" s="299"/>
      <c r="IUA41" s="299"/>
      <c r="IUB41" s="299"/>
      <c r="IUC41" s="299"/>
      <c r="IUD41" s="299"/>
      <c r="IUE41" s="299"/>
      <c r="IUF41" s="299"/>
      <c r="IUG41" s="299"/>
      <c r="IUH41" s="299"/>
      <c r="IUI41" s="299"/>
      <c r="IUJ41" s="299"/>
      <c r="IUK41" s="299"/>
      <c r="IUL41" s="299"/>
      <c r="IUM41" s="299"/>
      <c r="IUN41" s="299"/>
      <c r="IUO41" s="299"/>
      <c r="IUP41" s="299"/>
      <c r="IUQ41" s="299"/>
      <c r="IUR41" s="299"/>
      <c r="IUS41" s="299"/>
      <c r="IUT41" s="299"/>
      <c r="IUU41" s="299"/>
      <c r="IUV41" s="299"/>
      <c r="IUW41" s="299"/>
      <c r="IUX41" s="299"/>
      <c r="IUY41" s="299"/>
      <c r="IUZ41" s="299"/>
      <c r="IVA41" s="299"/>
      <c r="IVB41" s="299"/>
      <c r="IVC41" s="299"/>
      <c r="IVD41" s="299"/>
      <c r="IVE41" s="299"/>
      <c r="IVF41" s="299"/>
      <c r="IVG41" s="299"/>
      <c r="IVH41" s="299"/>
      <c r="IVI41" s="299"/>
      <c r="IVJ41" s="299"/>
      <c r="IVK41" s="299"/>
      <c r="IVL41" s="299"/>
      <c r="IVM41" s="299"/>
      <c r="IVN41" s="299"/>
      <c r="IVO41" s="299"/>
      <c r="IVP41" s="299"/>
      <c r="IVQ41" s="299"/>
      <c r="IVR41" s="299"/>
      <c r="IVS41" s="299"/>
      <c r="IVT41" s="299"/>
      <c r="IVU41" s="299"/>
      <c r="IVV41" s="299"/>
      <c r="IVW41" s="299"/>
      <c r="IVX41" s="299"/>
      <c r="IVY41" s="299"/>
      <c r="IVZ41" s="299"/>
      <c r="IWA41" s="299"/>
      <c r="IWB41" s="299"/>
      <c r="IWC41" s="299"/>
      <c r="IWD41" s="299"/>
      <c r="IWE41" s="299"/>
      <c r="IWF41" s="299"/>
      <c r="IWG41" s="299"/>
      <c r="IWH41" s="299"/>
      <c r="IWI41" s="299"/>
      <c r="IWJ41" s="299"/>
      <c r="IWK41" s="299"/>
      <c r="IWL41" s="299"/>
      <c r="IWM41" s="299"/>
      <c r="IWN41" s="299"/>
      <c r="IWO41" s="299"/>
      <c r="IWP41" s="299"/>
      <c r="IWQ41" s="299"/>
      <c r="IWR41" s="299"/>
      <c r="IWS41" s="299"/>
      <c r="IWT41" s="299"/>
      <c r="IWU41" s="299"/>
      <c r="IWV41" s="299"/>
      <c r="IWW41" s="299"/>
      <c r="IWX41" s="299"/>
      <c r="IWY41" s="299"/>
      <c r="IWZ41" s="299"/>
      <c r="IXA41" s="299"/>
      <c r="IXB41" s="299"/>
      <c r="IXC41" s="299"/>
      <c r="IXD41" s="299"/>
      <c r="IXE41" s="299"/>
      <c r="IXF41" s="299"/>
      <c r="IXG41" s="299"/>
      <c r="IXH41" s="299"/>
      <c r="IXI41" s="299"/>
      <c r="IXJ41" s="299"/>
      <c r="IXK41" s="299"/>
      <c r="IXL41" s="299"/>
      <c r="IXM41" s="299"/>
      <c r="IXN41" s="299"/>
      <c r="IXO41" s="299"/>
      <c r="IXP41" s="299"/>
      <c r="IXQ41" s="299"/>
      <c r="IXR41" s="299"/>
      <c r="IXS41" s="299"/>
      <c r="IXT41" s="299"/>
      <c r="IXU41" s="299"/>
      <c r="IXV41" s="299"/>
      <c r="IXW41" s="299"/>
      <c r="IXX41" s="299"/>
      <c r="IXY41" s="299"/>
      <c r="IXZ41" s="299"/>
      <c r="IYA41" s="299"/>
      <c r="IYB41" s="299"/>
      <c r="IYC41" s="299"/>
      <c r="IYD41" s="299"/>
      <c r="IYE41" s="299"/>
      <c r="IYF41" s="299"/>
      <c r="IYG41" s="299"/>
      <c r="IYH41" s="299"/>
      <c r="IYI41" s="299"/>
      <c r="IYJ41" s="299"/>
      <c r="IYK41" s="299"/>
      <c r="IYL41" s="299"/>
      <c r="IYM41" s="299"/>
      <c r="IYN41" s="299"/>
      <c r="IYO41" s="299"/>
      <c r="IYP41" s="299"/>
      <c r="IYQ41" s="299"/>
      <c r="IYR41" s="299"/>
      <c r="IYS41" s="299"/>
      <c r="IYT41" s="299"/>
      <c r="IYU41" s="299"/>
      <c r="IYV41" s="299"/>
      <c r="IYW41" s="299"/>
      <c r="IYX41" s="299"/>
      <c r="IYY41" s="299"/>
      <c r="IYZ41" s="299"/>
      <c r="IZA41" s="299"/>
      <c r="IZB41" s="299"/>
      <c r="IZC41" s="299"/>
      <c r="IZD41" s="299"/>
      <c r="IZE41" s="299"/>
      <c r="IZF41" s="299"/>
      <c r="IZG41" s="299"/>
      <c r="IZH41" s="299"/>
      <c r="IZI41" s="299"/>
      <c r="IZJ41" s="299"/>
      <c r="IZK41" s="299"/>
      <c r="IZL41" s="299"/>
      <c r="IZM41" s="299"/>
      <c r="IZN41" s="299"/>
      <c r="IZO41" s="299"/>
      <c r="IZP41" s="299"/>
      <c r="IZQ41" s="299"/>
      <c r="IZR41" s="299"/>
      <c r="IZS41" s="299"/>
      <c r="IZT41" s="299"/>
      <c r="IZU41" s="299"/>
      <c r="IZV41" s="299"/>
      <c r="IZW41" s="299"/>
      <c r="IZX41" s="299"/>
      <c r="IZY41" s="299"/>
      <c r="IZZ41" s="299"/>
      <c r="JAA41" s="299"/>
      <c r="JAB41" s="299"/>
      <c r="JAC41" s="299"/>
      <c r="JAD41" s="299"/>
      <c r="JAE41" s="299"/>
      <c r="JAF41" s="299"/>
      <c r="JAG41" s="299"/>
      <c r="JAH41" s="299"/>
      <c r="JAI41" s="299"/>
      <c r="JAJ41" s="299"/>
      <c r="JAK41" s="299"/>
      <c r="JAL41" s="299"/>
      <c r="JAM41" s="299"/>
      <c r="JAN41" s="299"/>
      <c r="JAO41" s="299"/>
      <c r="JAP41" s="299"/>
      <c r="JAQ41" s="299"/>
      <c r="JAR41" s="299"/>
      <c r="JAS41" s="299"/>
      <c r="JAT41" s="299"/>
      <c r="JAU41" s="299"/>
      <c r="JAV41" s="299"/>
      <c r="JAW41" s="299"/>
      <c r="JAX41" s="299"/>
      <c r="JAY41" s="299"/>
      <c r="JAZ41" s="299"/>
      <c r="JBA41" s="299"/>
      <c r="JBB41" s="299"/>
      <c r="JBC41" s="299"/>
      <c r="JBD41" s="299"/>
      <c r="JBE41" s="299"/>
      <c r="JBF41" s="299"/>
      <c r="JBG41" s="299"/>
      <c r="JBH41" s="299"/>
      <c r="JBI41" s="299"/>
      <c r="JBJ41" s="299"/>
      <c r="JBK41" s="299"/>
      <c r="JBL41" s="299"/>
      <c r="JBM41" s="299"/>
      <c r="JBN41" s="299"/>
      <c r="JBO41" s="299"/>
      <c r="JBP41" s="299"/>
      <c r="JBQ41" s="299"/>
      <c r="JBR41" s="299"/>
      <c r="JBS41" s="299"/>
      <c r="JBT41" s="299"/>
      <c r="JBU41" s="299"/>
      <c r="JBV41" s="299"/>
      <c r="JBW41" s="299"/>
      <c r="JBX41" s="299"/>
      <c r="JBY41" s="299"/>
      <c r="JBZ41" s="299"/>
      <c r="JCA41" s="299"/>
      <c r="JCB41" s="299"/>
      <c r="JCC41" s="299"/>
      <c r="JCD41" s="299"/>
      <c r="JCE41" s="299"/>
      <c r="JCF41" s="299"/>
      <c r="JCG41" s="299"/>
      <c r="JCH41" s="299"/>
      <c r="JCI41" s="299"/>
      <c r="JCJ41" s="299"/>
      <c r="JCK41" s="299"/>
      <c r="JCL41" s="299"/>
      <c r="JCM41" s="299"/>
      <c r="JCN41" s="299"/>
      <c r="JCO41" s="299"/>
      <c r="JCP41" s="299"/>
      <c r="JCQ41" s="299"/>
      <c r="JCR41" s="299"/>
      <c r="JCS41" s="299"/>
      <c r="JCT41" s="299"/>
      <c r="JCU41" s="299"/>
      <c r="JCV41" s="299"/>
      <c r="JCW41" s="299"/>
      <c r="JCX41" s="299"/>
      <c r="JCY41" s="299"/>
      <c r="JCZ41" s="299"/>
      <c r="JDA41" s="299"/>
      <c r="JDB41" s="299"/>
      <c r="JDC41" s="299"/>
      <c r="JDD41" s="299"/>
      <c r="JDE41" s="299"/>
      <c r="JDF41" s="299"/>
      <c r="JDG41" s="299"/>
      <c r="JDH41" s="299"/>
      <c r="JDI41" s="299"/>
      <c r="JDJ41" s="299"/>
      <c r="JDK41" s="299"/>
      <c r="JDL41" s="299"/>
      <c r="JDM41" s="299"/>
      <c r="JDN41" s="299"/>
      <c r="JDO41" s="299"/>
      <c r="JDP41" s="299"/>
      <c r="JDQ41" s="299"/>
      <c r="JDR41" s="299"/>
      <c r="JDS41" s="299"/>
      <c r="JDT41" s="299"/>
      <c r="JDU41" s="299"/>
      <c r="JDV41" s="299"/>
      <c r="JDW41" s="299"/>
      <c r="JDX41" s="299"/>
      <c r="JDY41" s="299"/>
      <c r="JDZ41" s="299"/>
      <c r="JEA41" s="299"/>
      <c r="JEB41" s="299"/>
      <c r="JEC41" s="299"/>
      <c r="JED41" s="299"/>
      <c r="JEE41" s="299"/>
      <c r="JEF41" s="299"/>
      <c r="JEG41" s="299"/>
      <c r="JEH41" s="299"/>
      <c r="JEI41" s="299"/>
      <c r="JEJ41" s="299"/>
      <c r="JEK41" s="299"/>
      <c r="JEL41" s="299"/>
      <c r="JEM41" s="299"/>
      <c r="JEN41" s="299"/>
      <c r="JEO41" s="299"/>
      <c r="JEP41" s="299"/>
      <c r="JEQ41" s="299"/>
      <c r="JER41" s="299"/>
      <c r="JES41" s="299"/>
      <c r="JET41" s="299"/>
      <c r="JEU41" s="299"/>
      <c r="JEV41" s="299"/>
      <c r="JEW41" s="299"/>
      <c r="JEX41" s="299"/>
      <c r="JEY41" s="299"/>
      <c r="JEZ41" s="299"/>
      <c r="JFA41" s="299"/>
      <c r="JFB41" s="299"/>
      <c r="JFC41" s="299"/>
      <c r="JFD41" s="299"/>
      <c r="JFE41" s="299"/>
      <c r="JFF41" s="299"/>
      <c r="JFG41" s="299"/>
      <c r="JFH41" s="299"/>
      <c r="JFI41" s="299"/>
      <c r="JFJ41" s="299"/>
      <c r="JFK41" s="299"/>
      <c r="JFL41" s="299"/>
      <c r="JFM41" s="299"/>
      <c r="JFN41" s="299"/>
      <c r="JFO41" s="299"/>
      <c r="JFP41" s="299"/>
      <c r="JFQ41" s="299"/>
      <c r="JFR41" s="299"/>
      <c r="JFS41" s="299"/>
      <c r="JFT41" s="299"/>
      <c r="JFU41" s="299"/>
      <c r="JFV41" s="299"/>
      <c r="JFW41" s="299"/>
      <c r="JFX41" s="299"/>
      <c r="JFY41" s="299"/>
      <c r="JFZ41" s="299"/>
      <c r="JGA41" s="299"/>
      <c r="JGB41" s="299"/>
      <c r="JGC41" s="299"/>
      <c r="JGD41" s="299"/>
      <c r="JGE41" s="299"/>
      <c r="JGF41" s="299"/>
      <c r="JGG41" s="299"/>
      <c r="JGH41" s="299"/>
      <c r="JGI41" s="299"/>
      <c r="JGJ41" s="299"/>
      <c r="JGK41" s="299"/>
      <c r="JGL41" s="299"/>
      <c r="JGM41" s="299"/>
      <c r="JGN41" s="299"/>
      <c r="JGO41" s="299"/>
      <c r="JGP41" s="299"/>
      <c r="JGQ41" s="299"/>
      <c r="JGR41" s="299"/>
      <c r="JGS41" s="299"/>
      <c r="JGT41" s="299"/>
      <c r="JGU41" s="299"/>
      <c r="JGV41" s="299"/>
      <c r="JGW41" s="299"/>
      <c r="JGX41" s="299"/>
      <c r="JGY41" s="299"/>
      <c r="JGZ41" s="299"/>
      <c r="JHA41" s="299"/>
      <c r="JHB41" s="299"/>
      <c r="JHC41" s="299"/>
      <c r="JHD41" s="299"/>
      <c r="JHE41" s="299"/>
      <c r="JHF41" s="299"/>
      <c r="JHG41" s="299"/>
      <c r="JHH41" s="299"/>
      <c r="JHI41" s="299"/>
      <c r="JHJ41" s="299"/>
      <c r="JHK41" s="299"/>
      <c r="JHL41" s="299"/>
      <c r="JHM41" s="299"/>
      <c r="JHN41" s="299"/>
      <c r="JHO41" s="299"/>
      <c r="JHP41" s="299"/>
      <c r="JHQ41" s="299"/>
      <c r="JHR41" s="299"/>
      <c r="JHS41" s="299"/>
      <c r="JHT41" s="299"/>
      <c r="JHU41" s="299"/>
      <c r="JHV41" s="299"/>
      <c r="JHW41" s="299"/>
      <c r="JHX41" s="299"/>
      <c r="JHY41" s="299"/>
      <c r="JHZ41" s="299"/>
      <c r="JIA41" s="299"/>
      <c r="JIB41" s="299"/>
      <c r="JIC41" s="299"/>
      <c r="JID41" s="299"/>
      <c r="JIE41" s="299"/>
      <c r="JIF41" s="299"/>
      <c r="JIG41" s="299"/>
      <c r="JIH41" s="299"/>
      <c r="JII41" s="299"/>
      <c r="JIJ41" s="299"/>
      <c r="JIK41" s="299"/>
      <c r="JIL41" s="299"/>
      <c r="JIM41" s="299"/>
      <c r="JIN41" s="299"/>
      <c r="JIO41" s="299"/>
      <c r="JIP41" s="299"/>
      <c r="JIQ41" s="299"/>
      <c r="JIR41" s="299"/>
      <c r="JIS41" s="299"/>
      <c r="JIT41" s="299"/>
      <c r="JIU41" s="299"/>
      <c r="JIV41" s="299"/>
      <c r="JIW41" s="299"/>
      <c r="JIX41" s="299"/>
      <c r="JIY41" s="299"/>
      <c r="JIZ41" s="299"/>
      <c r="JJA41" s="299"/>
      <c r="JJB41" s="299"/>
      <c r="JJC41" s="299"/>
      <c r="JJD41" s="299"/>
      <c r="JJE41" s="299"/>
      <c r="JJF41" s="299"/>
      <c r="JJG41" s="299"/>
      <c r="JJH41" s="299"/>
      <c r="JJI41" s="299"/>
      <c r="JJJ41" s="299"/>
      <c r="JJK41" s="299"/>
      <c r="JJL41" s="299"/>
      <c r="JJM41" s="299"/>
      <c r="JJN41" s="299"/>
      <c r="JJO41" s="299"/>
      <c r="JJP41" s="299"/>
      <c r="JJQ41" s="299"/>
      <c r="JJR41" s="299"/>
      <c r="JJS41" s="299"/>
      <c r="JJT41" s="299"/>
      <c r="JJU41" s="299"/>
      <c r="JJV41" s="299"/>
      <c r="JJW41" s="299"/>
      <c r="JJX41" s="299"/>
      <c r="JJY41" s="299"/>
      <c r="JJZ41" s="299"/>
      <c r="JKA41" s="299"/>
      <c r="JKB41" s="299"/>
      <c r="JKC41" s="299"/>
      <c r="JKD41" s="299"/>
      <c r="JKE41" s="299"/>
      <c r="JKF41" s="299"/>
      <c r="JKG41" s="299"/>
      <c r="JKH41" s="299"/>
      <c r="JKI41" s="299"/>
      <c r="JKJ41" s="299"/>
      <c r="JKK41" s="299"/>
      <c r="JKL41" s="299"/>
      <c r="JKM41" s="299"/>
      <c r="JKN41" s="299"/>
      <c r="JKO41" s="299"/>
      <c r="JKP41" s="299"/>
      <c r="JKQ41" s="299"/>
      <c r="JKR41" s="299"/>
      <c r="JKS41" s="299"/>
      <c r="JKT41" s="299"/>
      <c r="JKU41" s="299"/>
      <c r="JKV41" s="299"/>
      <c r="JKW41" s="299"/>
      <c r="JKX41" s="299"/>
      <c r="JKY41" s="299"/>
      <c r="JKZ41" s="299"/>
      <c r="JLA41" s="299"/>
      <c r="JLB41" s="299"/>
      <c r="JLC41" s="299"/>
      <c r="JLD41" s="299"/>
      <c r="JLE41" s="299"/>
      <c r="JLF41" s="299"/>
      <c r="JLG41" s="299"/>
      <c r="JLH41" s="299"/>
      <c r="JLI41" s="299"/>
      <c r="JLJ41" s="299"/>
      <c r="JLK41" s="299"/>
      <c r="JLL41" s="299"/>
      <c r="JLM41" s="299"/>
      <c r="JLN41" s="299"/>
      <c r="JLO41" s="299"/>
      <c r="JLP41" s="299"/>
      <c r="JLQ41" s="299"/>
      <c r="JLR41" s="299"/>
      <c r="JLS41" s="299"/>
      <c r="JLT41" s="299"/>
      <c r="JLU41" s="299"/>
      <c r="JLV41" s="299"/>
      <c r="JLW41" s="299"/>
      <c r="JLX41" s="299"/>
      <c r="JLY41" s="299"/>
      <c r="JLZ41" s="299"/>
      <c r="JMA41" s="299"/>
      <c r="JMB41" s="299"/>
      <c r="JMC41" s="299"/>
      <c r="JMD41" s="299"/>
      <c r="JME41" s="299"/>
      <c r="JMF41" s="299"/>
      <c r="JMG41" s="299"/>
      <c r="JMH41" s="299"/>
      <c r="JMI41" s="299"/>
      <c r="JMJ41" s="299"/>
      <c r="JMK41" s="299"/>
      <c r="JML41" s="299"/>
      <c r="JMM41" s="299"/>
      <c r="JMN41" s="299"/>
      <c r="JMO41" s="299"/>
      <c r="JMP41" s="299"/>
      <c r="JMQ41" s="299"/>
      <c r="JMR41" s="299"/>
      <c r="JMS41" s="299"/>
      <c r="JMT41" s="299"/>
      <c r="JMU41" s="299"/>
      <c r="JMV41" s="299"/>
      <c r="JMW41" s="299"/>
      <c r="JMX41" s="299"/>
      <c r="JMY41" s="299"/>
      <c r="JMZ41" s="299"/>
      <c r="JNA41" s="299"/>
      <c r="JNB41" s="299"/>
      <c r="JNC41" s="299"/>
      <c r="JND41" s="299"/>
      <c r="JNE41" s="299"/>
      <c r="JNF41" s="299"/>
      <c r="JNG41" s="299"/>
      <c r="JNH41" s="299"/>
      <c r="JNI41" s="299"/>
      <c r="JNJ41" s="299"/>
      <c r="JNK41" s="299"/>
      <c r="JNL41" s="299"/>
      <c r="JNM41" s="299"/>
      <c r="JNN41" s="299"/>
      <c r="JNO41" s="299"/>
      <c r="JNP41" s="299"/>
      <c r="JNQ41" s="299"/>
      <c r="JNR41" s="299"/>
      <c r="JNS41" s="299"/>
      <c r="JNT41" s="299"/>
      <c r="JNU41" s="299"/>
      <c r="JNV41" s="299"/>
      <c r="JNW41" s="299"/>
      <c r="JNX41" s="299"/>
      <c r="JNY41" s="299"/>
      <c r="JNZ41" s="299"/>
      <c r="JOA41" s="299"/>
      <c r="JOB41" s="299"/>
      <c r="JOC41" s="299"/>
      <c r="JOD41" s="299"/>
      <c r="JOE41" s="299"/>
      <c r="JOF41" s="299"/>
      <c r="JOG41" s="299"/>
      <c r="JOH41" s="299"/>
      <c r="JOI41" s="299"/>
      <c r="JOJ41" s="299"/>
      <c r="JOK41" s="299"/>
      <c r="JOL41" s="299"/>
      <c r="JOM41" s="299"/>
      <c r="JON41" s="299"/>
      <c r="JOO41" s="299"/>
      <c r="JOP41" s="299"/>
      <c r="JOQ41" s="299"/>
      <c r="JOR41" s="299"/>
      <c r="JOS41" s="299"/>
      <c r="JOT41" s="299"/>
      <c r="JOU41" s="299"/>
      <c r="JOV41" s="299"/>
      <c r="JOW41" s="299"/>
      <c r="JOX41" s="299"/>
      <c r="JOY41" s="299"/>
      <c r="JOZ41" s="299"/>
      <c r="JPA41" s="299"/>
      <c r="JPB41" s="299"/>
      <c r="JPC41" s="299"/>
      <c r="JPD41" s="299"/>
      <c r="JPE41" s="299"/>
      <c r="JPF41" s="299"/>
      <c r="JPG41" s="299"/>
      <c r="JPH41" s="299"/>
      <c r="JPI41" s="299"/>
      <c r="JPJ41" s="299"/>
      <c r="JPK41" s="299"/>
      <c r="JPL41" s="299"/>
      <c r="JPM41" s="299"/>
      <c r="JPN41" s="299"/>
      <c r="JPO41" s="299"/>
      <c r="JPP41" s="299"/>
      <c r="JPQ41" s="299"/>
      <c r="JPR41" s="299"/>
      <c r="JPS41" s="299"/>
      <c r="JPT41" s="299"/>
      <c r="JPU41" s="299"/>
      <c r="JPV41" s="299"/>
      <c r="JPW41" s="299"/>
      <c r="JPX41" s="299"/>
      <c r="JPY41" s="299"/>
      <c r="JPZ41" s="299"/>
      <c r="JQA41" s="299"/>
      <c r="JQB41" s="299"/>
      <c r="JQC41" s="299"/>
      <c r="JQD41" s="299"/>
      <c r="JQE41" s="299"/>
      <c r="JQF41" s="299"/>
      <c r="JQG41" s="299"/>
      <c r="JQH41" s="299"/>
      <c r="JQI41" s="299"/>
      <c r="JQJ41" s="299"/>
      <c r="JQK41" s="299"/>
      <c r="JQL41" s="299"/>
      <c r="JQM41" s="299"/>
      <c r="JQN41" s="299"/>
      <c r="JQO41" s="299"/>
      <c r="JQP41" s="299"/>
      <c r="JQQ41" s="299"/>
      <c r="JQR41" s="299"/>
      <c r="JQS41" s="299"/>
      <c r="JQT41" s="299"/>
      <c r="JQU41" s="299"/>
      <c r="JQV41" s="299"/>
      <c r="JQW41" s="299"/>
      <c r="JQX41" s="299"/>
      <c r="JQY41" s="299"/>
      <c r="JQZ41" s="299"/>
      <c r="JRA41" s="299"/>
      <c r="JRB41" s="299"/>
      <c r="JRC41" s="299"/>
      <c r="JRD41" s="299"/>
      <c r="JRE41" s="299"/>
      <c r="JRF41" s="299"/>
      <c r="JRG41" s="299"/>
      <c r="JRH41" s="299"/>
      <c r="JRI41" s="299"/>
      <c r="JRJ41" s="299"/>
      <c r="JRK41" s="299"/>
      <c r="JRL41" s="299"/>
      <c r="JRM41" s="299"/>
      <c r="JRN41" s="299"/>
      <c r="JRO41" s="299"/>
      <c r="JRP41" s="299"/>
      <c r="JRQ41" s="299"/>
      <c r="JRR41" s="299"/>
      <c r="JRS41" s="299"/>
      <c r="JRT41" s="299"/>
      <c r="JRU41" s="299"/>
      <c r="JRV41" s="299"/>
      <c r="JRW41" s="299"/>
      <c r="JRX41" s="299"/>
      <c r="JRY41" s="299"/>
      <c r="JRZ41" s="299"/>
      <c r="JSA41" s="299"/>
      <c r="JSB41" s="299"/>
      <c r="JSC41" s="299"/>
      <c r="JSD41" s="299"/>
      <c r="JSE41" s="299"/>
      <c r="JSF41" s="299"/>
      <c r="JSG41" s="299"/>
      <c r="JSH41" s="299"/>
      <c r="JSI41" s="299"/>
      <c r="JSJ41" s="299"/>
      <c r="JSK41" s="299"/>
      <c r="JSL41" s="299"/>
      <c r="JSM41" s="299"/>
      <c r="JSN41" s="299"/>
      <c r="JSO41" s="299"/>
      <c r="JSP41" s="299"/>
      <c r="JSQ41" s="299"/>
      <c r="JSR41" s="299"/>
      <c r="JSS41" s="299"/>
      <c r="JST41" s="299"/>
      <c r="JSU41" s="299"/>
      <c r="JSV41" s="299"/>
      <c r="JSW41" s="299"/>
      <c r="JSX41" s="299"/>
      <c r="JSY41" s="299"/>
      <c r="JSZ41" s="299"/>
      <c r="JTA41" s="299"/>
      <c r="JTB41" s="299"/>
      <c r="JTC41" s="299"/>
      <c r="JTD41" s="299"/>
      <c r="JTE41" s="299"/>
      <c r="JTF41" s="299"/>
      <c r="JTG41" s="299"/>
      <c r="JTH41" s="299"/>
      <c r="JTI41" s="299"/>
      <c r="JTJ41" s="299"/>
      <c r="JTK41" s="299"/>
      <c r="JTL41" s="299"/>
      <c r="JTM41" s="299"/>
      <c r="JTN41" s="299"/>
      <c r="JTO41" s="299"/>
      <c r="JTP41" s="299"/>
      <c r="JTQ41" s="299"/>
      <c r="JTR41" s="299"/>
      <c r="JTS41" s="299"/>
      <c r="JTT41" s="299"/>
      <c r="JTU41" s="299"/>
      <c r="JTV41" s="299"/>
      <c r="JTW41" s="299"/>
      <c r="JTX41" s="299"/>
      <c r="JTY41" s="299"/>
      <c r="JTZ41" s="299"/>
      <c r="JUA41" s="299"/>
      <c r="JUB41" s="299"/>
      <c r="JUC41" s="299"/>
      <c r="JUD41" s="299"/>
      <c r="JUE41" s="299"/>
      <c r="JUF41" s="299"/>
      <c r="JUG41" s="299"/>
      <c r="JUH41" s="299"/>
      <c r="JUI41" s="299"/>
      <c r="JUJ41" s="299"/>
      <c r="JUK41" s="299"/>
      <c r="JUL41" s="299"/>
      <c r="JUM41" s="299"/>
      <c r="JUN41" s="299"/>
      <c r="JUO41" s="299"/>
      <c r="JUP41" s="299"/>
      <c r="JUQ41" s="299"/>
      <c r="JUR41" s="299"/>
      <c r="JUS41" s="299"/>
      <c r="JUT41" s="299"/>
      <c r="JUU41" s="299"/>
      <c r="JUV41" s="299"/>
      <c r="JUW41" s="299"/>
      <c r="JUX41" s="299"/>
      <c r="JUY41" s="299"/>
      <c r="JUZ41" s="299"/>
      <c r="JVA41" s="299"/>
      <c r="JVB41" s="299"/>
      <c r="JVC41" s="299"/>
      <c r="JVD41" s="299"/>
      <c r="JVE41" s="299"/>
      <c r="JVF41" s="299"/>
      <c r="JVG41" s="299"/>
      <c r="JVH41" s="299"/>
      <c r="JVI41" s="299"/>
      <c r="JVJ41" s="299"/>
      <c r="JVK41" s="299"/>
      <c r="JVL41" s="299"/>
      <c r="JVM41" s="299"/>
      <c r="JVN41" s="299"/>
      <c r="JVO41" s="299"/>
      <c r="JVP41" s="299"/>
      <c r="JVQ41" s="299"/>
      <c r="JVR41" s="299"/>
      <c r="JVS41" s="299"/>
      <c r="JVT41" s="299"/>
      <c r="JVU41" s="299"/>
      <c r="JVV41" s="299"/>
      <c r="JVW41" s="299"/>
      <c r="JVX41" s="299"/>
      <c r="JVY41" s="299"/>
      <c r="JVZ41" s="299"/>
      <c r="JWA41" s="299"/>
      <c r="JWB41" s="299"/>
      <c r="JWC41" s="299"/>
      <c r="JWD41" s="299"/>
      <c r="JWE41" s="299"/>
      <c r="JWF41" s="299"/>
      <c r="JWG41" s="299"/>
      <c r="JWH41" s="299"/>
      <c r="JWI41" s="299"/>
      <c r="JWJ41" s="299"/>
      <c r="JWK41" s="299"/>
      <c r="JWL41" s="299"/>
      <c r="JWM41" s="299"/>
      <c r="JWN41" s="299"/>
      <c r="JWO41" s="299"/>
      <c r="JWP41" s="299"/>
      <c r="JWQ41" s="299"/>
      <c r="JWR41" s="299"/>
      <c r="JWS41" s="299"/>
      <c r="JWT41" s="299"/>
      <c r="JWU41" s="299"/>
      <c r="JWV41" s="299"/>
      <c r="JWW41" s="299"/>
      <c r="JWX41" s="299"/>
      <c r="JWY41" s="299"/>
      <c r="JWZ41" s="299"/>
      <c r="JXA41" s="299"/>
      <c r="JXB41" s="299"/>
      <c r="JXC41" s="299"/>
      <c r="JXD41" s="299"/>
      <c r="JXE41" s="299"/>
      <c r="JXF41" s="299"/>
      <c r="JXG41" s="299"/>
      <c r="JXH41" s="299"/>
      <c r="JXI41" s="299"/>
      <c r="JXJ41" s="299"/>
      <c r="JXK41" s="299"/>
      <c r="JXL41" s="299"/>
      <c r="JXM41" s="299"/>
      <c r="JXN41" s="299"/>
      <c r="JXO41" s="299"/>
      <c r="JXP41" s="299"/>
      <c r="JXQ41" s="299"/>
      <c r="JXR41" s="299"/>
      <c r="JXS41" s="299"/>
      <c r="JXT41" s="299"/>
      <c r="JXU41" s="299"/>
      <c r="JXV41" s="299"/>
      <c r="JXW41" s="299"/>
      <c r="JXX41" s="299"/>
      <c r="JXY41" s="299"/>
      <c r="JXZ41" s="299"/>
      <c r="JYA41" s="299"/>
      <c r="JYB41" s="299"/>
      <c r="JYC41" s="299"/>
      <c r="JYD41" s="299"/>
      <c r="JYE41" s="299"/>
      <c r="JYF41" s="299"/>
      <c r="JYG41" s="299"/>
      <c r="JYH41" s="299"/>
      <c r="JYI41" s="299"/>
      <c r="JYJ41" s="299"/>
      <c r="JYK41" s="299"/>
      <c r="JYL41" s="299"/>
      <c r="JYM41" s="299"/>
      <c r="JYN41" s="299"/>
      <c r="JYO41" s="299"/>
      <c r="JYP41" s="299"/>
      <c r="JYQ41" s="299"/>
      <c r="JYR41" s="299"/>
      <c r="JYS41" s="299"/>
      <c r="JYT41" s="299"/>
      <c r="JYU41" s="299"/>
      <c r="JYV41" s="299"/>
      <c r="JYW41" s="299"/>
      <c r="JYX41" s="299"/>
      <c r="JYY41" s="299"/>
      <c r="JYZ41" s="299"/>
      <c r="JZA41" s="299"/>
      <c r="JZB41" s="299"/>
      <c r="JZC41" s="299"/>
      <c r="JZD41" s="299"/>
      <c r="JZE41" s="299"/>
      <c r="JZF41" s="299"/>
      <c r="JZG41" s="299"/>
      <c r="JZH41" s="299"/>
      <c r="JZI41" s="299"/>
      <c r="JZJ41" s="299"/>
      <c r="JZK41" s="299"/>
      <c r="JZL41" s="299"/>
      <c r="JZM41" s="299"/>
      <c r="JZN41" s="299"/>
      <c r="JZO41" s="299"/>
      <c r="JZP41" s="299"/>
      <c r="JZQ41" s="299"/>
      <c r="JZR41" s="299"/>
      <c r="JZS41" s="299"/>
      <c r="JZT41" s="299"/>
      <c r="JZU41" s="299"/>
      <c r="JZV41" s="299"/>
      <c r="JZW41" s="299"/>
      <c r="JZX41" s="299"/>
      <c r="JZY41" s="299"/>
      <c r="JZZ41" s="299"/>
      <c r="KAA41" s="299"/>
      <c r="KAB41" s="299"/>
      <c r="KAC41" s="299"/>
      <c r="KAD41" s="299"/>
      <c r="KAE41" s="299"/>
      <c r="KAF41" s="299"/>
      <c r="KAG41" s="299"/>
      <c r="KAH41" s="299"/>
      <c r="KAI41" s="299"/>
      <c r="KAJ41" s="299"/>
      <c r="KAK41" s="299"/>
      <c r="KAL41" s="299"/>
      <c r="KAM41" s="299"/>
      <c r="KAN41" s="299"/>
      <c r="KAO41" s="299"/>
      <c r="KAP41" s="299"/>
      <c r="KAQ41" s="299"/>
      <c r="KAR41" s="299"/>
      <c r="KAS41" s="299"/>
      <c r="KAT41" s="299"/>
      <c r="KAU41" s="299"/>
      <c r="KAV41" s="299"/>
      <c r="KAW41" s="299"/>
      <c r="KAX41" s="299"/>
      <c r="KAY41" s="299"/>
      <c r="KAZ41" s="299"/>
      <c r="KBA41" s="299"/>
      <c r="KBB41" s="299"/>
      <c r="KBC41" s="299"/>
      <c r="KBD41" s="299"/>
      <c r="KBE41" s="299"/>
      <c r="KBF41" s="299"/>
      <c r="KBG41" s="299"/>
      <c r="KBH41" s="299"/>
      <c r="KBI41" s="299"/>
      <c r="KBJ41" s="299"/>
      <c r="KBK41" s="299"/>
      <c r="KBL41" s="299"/>
      <c r="KBM41" s="299"/>
      <c r="KBN41" s="299"/>
      <c r="KBO41" s="299"/>
      <c r="KBP41" s="299"/>
      <c r="KBQ41" s="299"/>
      <c r="KBR41" s="299"/>
      <c r="KBS41" s="299"/>
      <c r="KBT41" s="299"/>
      <c r="KBU41" s="299"/>
      <c r="KBV41" s="299"/>
      <c r="KBW41" s="299"/>
      <c r="KBX41" s="299"/>
      <c r="KBY41" s="299"/>
      <c r="KBZ41" s="299"/>
      <c r="KCA41" s="299"/>
      <c r="KCB41" s="299"/>
      <c r="KCC41" s="299"/>
      <c r="KCD41" s="299"/>
      <c r="KCE41" s="299"/>
      <c r="KCF41" s="299"/>
      <c r="KCG41" s="299"/>
      <c r="KCH41" s="299"/>
      <c r="KCI41" s="299"/>
      <c r="KCJ41" s="299"/>
      <c r="KCK41" s="299"/>
      <c r="KCL41" s="299"/>
      <c r="KCM41" s="299"/>
      <c r="KCN41" s="299"/>
      <c r="KCO41" s="299"/>
      <c r="KCP41" s="299"/>
      <c r="KCQ41" s="299"/>
      <c r="KCR41" s="299"/>
      <c r="KCS41" s="299"/>
      <c r="KCT41" s="299"/>
      <c r="KCU41" s="299"/>
      <c r="KCV41" s="299"/>
      <c r="KCW41" s="299"/>
      <c r="KCX41" s="299"/>
      <c r="KCY41" s="299"/>
      <c r="KCZ41" s="299"/>
      <c r="KDA41" s="299"/>
      <c r="KDB41" s="299"/>
      <c r="KDC41" s="299"/>
      <c r="KDD41" s="299"/>
      <c r="KDE41" s="299"/>
      <c r="KDF41" s="299"/>
      <c r="KDG41" s="299"/>
      <c r="KDH41" s="299"/>
      <c r="KDI41" s="299"/>
      <c r="KDJ41" s="299"/>
      <c r="KDK41" s="299"/>
      <c r="KDL41" s="299"/>
      <c r="KDM41" s="299"/>
      <c r="KDN41" s="299"/>
      <c r="KDO41" s="299"/>
      <c r="KDP41" s="299"/>
      <c r="KDQ41" s="299"/>
      <c r="KDR41" s="299"/>
      <c r="KDS41" s="299"/>
      <c r="KDT41" s="299"/>
      <c r="KDU41" s="299"/>
      <c r="KDV41" s="299"/>
      <c r="KDW41" s="299"/>
      <c r="KDX41" s="299"/>
      <c r="KDY41" s="299"/>
      <c r="KDZ41" s="299"/>
      <c r="KEA41" s="299"/>
      <c r="KEB41" s="299"/>
      <c r="KEC41" s="299"/>
      <c r="KED41" s="299"/>
      <c r="KEE41" s="299"/>
      <c r="KEF41" s="299"/>
      <c r="KEG41" s="299"/>
      <c r="KEH41" s="299"/>
      <c r="KEI41" s="299"/>
      <c r="KEJ41" s="299"/>
      <c r="KEK41" s="299"/>
      <c r="KEL41" s="299"/>
      <c r="KEM41" s="299"/>
      <c r="KEN41" s="299"/>
      <c r="KEO41" s="299"/>
      <c r="KEP41" s="299"/>
      <c r="KEQ41" s="299"/>
      <c r="KER41" s="299"/>
      <c r="KES41" s="299"/>
      <c r="KET41" s="299"/>
      <c r="KEU41" s="299"/>
      <c r="KEV41" s="299"/>
      <c r="KEW41" s="299"/>
      <c r="KEX41" s="299"/>
      <c r="KEY41" s="299"/>
      <c r="KEZ41" s="299"/>
      <c r="KFA41" s="299"/>
      <c r="KFB41" s="299"/>
      <c r="KFC41" s="299"/>
      <c r="KFD41" s="299"/>
      <c r="KFE41" s="299"/>
      <c r="KFF41" s="299"/>
      <c r="KFG41" s="299"/>
      <c r="KFH41" s="299"/>
      <c r="KFI41" s="299"/>
      <c r="KFJ41" s="299"/>
      <c r="KFK41" s="299"/>
      <c r="KFL41" s="299"/>
      <c r="KFM41" s="299"/>
      <c r="KFN41" s="299"/>
      <c r="KFO41" s="299"/>
      <c r="KFP41" s="299"/>
      <c r="KFQ41" s="299"/>
      <c r="KFR41" s="299"/>
      <c r="KFS41" s="299"/>
      <c r="KFT41" s="299"/>
      <c r="KFU41" s="299"/>
      <c r="KFV41" s="299"/>
      <c r="KFW41" s="299"/>
      <c r="KFX41" s="299"/>
      <c r="KFY41" s="299"/>
      <c r="KFZ41" s="299"/>
      <c r="KGA41" s="299"/>
      <c r="KGB41" s="299"/>
      <c r="KGC41" s="299"/>
      <c r="KGD41" s="299"/>
      <c r="KGE41" s="299"/>
      <c r="KGF41" s="299"/>
      <c r="KGG41" s="299"/>
      <c r="KGH41" s="299"/>
      <c r="KGI41" s="299"/>
      <c r="KGJ41" s="299"/>
      <c r="KGK41" s="299"/>
      <c r="KGL41" s="299"/>
      <c r="KGM41" s="299"/>
      <c r="KGN41" s="299"/>
      <c r="KGO41" s="299"/>
      <c r="KGP41" s="299"/>
      <c r="KGQ41" s="299"/>
      <c r="KGR41" s="299"/>
      <c r="KGS41" s="299"/>
      <c r="KGT41" s="299"/>
      <c r="KGU41" s="299"/>
      <c r="KGV41" s="299"/>
      <c r="KGW41" s="299"/>
      <c r="KGX41" s="299"/>
      <c r="KGY41" s="299"/>
      <c r="KGZ41" s="299"/>
      <c r="KHA41" s="299"/>
      <c r="KHB41" s="299"/>
      <c r="KHC41" s="299"/>
      <c r="KHD41" s="299"/>
      <c r="KHE41" s="299"/>
      <c r="KHF41" s="299"/>
      <c r="KHG41" s="299"/>
      <c r="KHH41" s="299"/>
      <c r="KHI41" s="299"/>
      <c r="KHJ41" s="299"/>
      <c r="KHK41" s="299"/>
      <c r="KHL41" s="299"/>
      <c r="KHM41" s="299"/>
      <c r="KHN41" s="299"/>
      <c r="KHO41" s="299"/>
      <c r="KHP41" s="299"/>
      <c r="KHQ41" s="299"/>
      <c r="KHR41" s="299"/>
      <c r="KHS41" s="299"/>
      <c r="KHT41" s="299"/>
      <c r="KHU41" s="299"/>
      <c r="KHV41" s="299"/>
      <c r="KHW41" s="299"/>
      <c r="KHX41" s="299"/>
      <c r="KHY41" s="299"/>
      <c r="KHZ41" s="299"/>
      <c r="KIA41" s="299"/>
      <c r="KIB41" s="299"/>
      <c r="KIC41" s="299"/>
      <c r="KID41" s="299"/>
      <c r="KIE41" s="299"/>
      <c r="KIF41" s="299"/>
      <c r="KIG41" s="299"/>
      <c r="KIH41" s="299"/>
      <c r="KII41" s="299"/>
      <c r="KIJ41" s="299"/>
      <c r="KIK41" s="299"/>
      <c r="KIL41" s="299"/>
      <c r="KIM41" s="299"/>
      <c r="KIN41" s="299"/>
      <c r="KIO41" s="299"/>
      <c r="KIP41" s="299"/>
      <c r="KIQ41" s="299"/>
      <c r="KIR41" s="299"/>
      <c r="KIS41" s="299"/>
      <c r="KIT41" s="299"/>
      <c r="KIU41" s="299"/>
      <c r="KIV41" s="299"/>
      <c r="KIW41" s="299"/>
      <c r="KIX41" s="299"/>
      <c r="KIY41" s="299"/>
      <c r="KIZ41" s="299"/>
      <c r="KJA41" s="299"/>
      <c r="KJB41" s="299"/>
      <c r="KJC41" s="299"/>
      <c r="KJD41" s="299"/>
      <c r="KJE41" s="299"/>
      <c r="KJF41" s="299"/>
      <c r="KJG41" s="299"/>
      <c r="KJH41" s="299"/>
      <c r="KJI41" s="299"/>
      <c r="KJJ41" s="299"/>
      <c r="KJK41" s="299"/>
      <c r="KJL41" s="299"/>
      <c r="KJM41" s="299"/>
      <c r="KJN41" s="299"/>
      <c r="KJO41" s="299"/>
      <c r="KJP41" s="299"/>
      <c r="KJQ41" s="299"/>
      <c r="KJR41" s="299"/>
      <c r="KJS41" s="299"/>
      <c r="KJT41" s="299"/>
      <c r="KJU41" s="299"/>
      <c r="KJV41" s="299"/>
      <c r="KJW41" s="299"/>
      <c r="KJX41" s="299"/>
      <c r="KJY41" s="299"/>
      <c r="KJZ41" s="299"/>
      <c r="KKA41" s="299"/>
      <c r="KKB41" s="299"/>
      <c r="KKC41" s="299"/>
      <c r="KKD41" s="299"/>
      <c r="KKE41" s="299"/>
      <c r="KKF41" s="299"/>
      <c r="KKG41" s="299"/>
      <c r="KKH41" s="299"/>
      <c r="KKI41" s="299"/>
      <c r="KKJ41" s="299"/>
      <c r="KKK41" s="299"/>
      <c r="KKL41" s="299"/>
      <c r="KKM41" s="299"/>
      <c r="KKN41" s="299"/>
      <c r="KKO41" s="299"/>
      <c r="KKP41" s="299"/>
      <c r="KKQ41" s="299"/>
      <c r="KKR41" s="299"/>
      <c r="KKS41" s="299"/>
      <c r="KKT41" s="299"/>
      <c r="KKU41" s="299"/>
      <c r="KKV41" s="299"/>
      <c r="KKW41" s="299"/>
      <c r="KKX41" s="299"/>
      <c r="KKY41" s="299"/>
      <c r="KKZ41" s="299"/>
      <c r="KLA41" s="299"/>
      <c r="KLB41" s="299"/>
      <c r="KLC41" s="299"/>
      <c r="KLD41" s="299"/>
      <c r="KLE41" s="299"/>
      <c r="KLF41" s="299"/>
      <c r="KLG41" s="299"/>
      <c r="KLH41" s="299"/>
      <c r="KLI41" s="299"/>
      <c r="KLJ41" s="299"/>
      <c r="KLK41" s="299"/>
      <c r="KLL41" s="299"/>
      <c r="KLM41" s="299"/>
      <c r="KLN41" s="299"/>
      <c r="KLO41" s="299"/>
      <c r="KLP41" s="299"/>
      <c r="KLQ41" s="299"/>
      <c r="KLR41" s="299"/>
      <c r="KLS41" s="299"/>
      <c r="KLT41" s="299"/>
      <c r="KLU41" s="299"/>
      <c r="KLV41" s="299"/>
      <c r="KLW41" s="299"/>
      <c r="KLX41" s="299"/>
      <c r="KLY41" s="299"/>
      <c r="KLZ41" s="299"/>
      <c r="KMA41" s="299"/>
      <c r="KMB41" s="299"/>
      <c r="KMC41" s="299"/>
      <c r="KMD41" s="299"/>
      <c r="KME41" s="299"/>
      <c r="KMF41" s="299"/>
      <c r="KMG41" s="299"/>
      <c r="KMH41" s="299"/>
      <c r="KMI41" s="299"/>
      <c r="KMJ41" s="299"/>
      <c r="KMK41" s="299"/>
      <c r="KML41" s="299"/>
      <c r="KMM41" s="299"/>
      <c r="KMN41" s="299"/>
      <c r="KMO41" s="299"/>
      <c r="KMP41" s="299"/>
      <c r="KMQ41" s="299"/>
      <c r="KMR41" s="299"/>
      <c r="KMS41" s="299"/>
      <c r="KMT41" s="299"/>
      <c r="KMU41" s="299"/>
      <c r="KMV41" s="299"/>
      <c r="KMW41" s="299"/>
      <c r="KMX41" s="299"/>
      <c r="KMY41" s="299"/>
      <c r="KMZ41" s="299"/>
      <c r="KNA41" s="299"/>
      <c r="KNB41" s="299"/>
      <c r="KNC41" s="299"/>
      <c r="KND41" s="299"/>
      <c r="KNE41" s="299"/>
      <c r="KNF41" s="299"/>
      <c r="KNG41" s="299"/>
      <c r="KNH41" s="299"/>
      <c r="KNI41" s="299"/>
      <c r="KNJ41" s="299"/>
      <c r="KNK41" s="299"/>
      <c r="KNL41" s="299"/>
      <c r="KNM41" s="299"/>
      <c r="KNN41" s="299"/>
      <c r="KNO41" s="299"/>
      <c r="KNP41" s="299"/>
      <c r="KNQ41" s="299"/>
      <c r="KNR41" s="299"/>
      <c r="KNS41" s="299"/>
      <c r="KNT41" s="299"/>
      <c r="KNU41" s="299"/>
      <c r="KNV41" s="299"/>
      <c r="KNW41" s="299"/>
      <c r="KNX41" s="299"/>
      <c r="KNY41" s="299"/>
      <c r="KNZ41" s="299"/>
      <c r="KOA41" s="299"/>
      <c r="KOB41" s="299"/>
      <c r="KOC41" s="299"/>
      <c r="KOD41" s="299"/>
      <c r="KOE41" s="299"/>
      <c r="KOF41" s="299"/>
      <c r="KOG41" s="299"/>
      <c r="KOH41" s="299"/>
      <c r="KOI41" s="299"/>
      <c r="KOJ41" s="299"/>
      <c r="KOK41" s="299"/>
      <c r="KOL41" s="299"/>
      <c r="KOM41" s="299"/>
      <c r="KON41" s="299"/>
      <c r="KOO41" s="299"/>
      <c r="KOP41" s="299"/>
      <c r="KOQ41" s="299"/>
      <c r="KOR41" s="299"/>
      <c r="KOS41" s="299"/>
      <c r="KOT41" s="299"/>
      <c r="KOU41" s="299"/>
      <c r="KOV41" s="299"/>
      <c r="KOW41" s="299"/>
      <c r="KOX41" s="299"/>
      <c r="KOY41" s="299"/>
      <c r="KOZ41" s="299"/>
      <c r="KPA41" s="299"/>
      <c r="KPB41" s="299"/>
      <c r="KPC41" s="299"/>
      <c r="KPD41" s="299"/>
      <c r="KPE41" s="299"/>
      <c r="KPF41" s="299"/>
      <c r="KPG41" s="299"/>
      <c r="KPH41" s="299"/>
      <c r="KPI41" s="299"/>
      <c r="KPJ41" s="299"/>
      <c r="KPK41" s="299"/>
      <c r="KPL41" s="299"/>
      <c r="KPM41" s="299"/>
      <c r="KPN41" s="299"/>
      <c r="KPO41" s="299"/>
      <c r="KPP41" s="299"/>
      <c r="KPQ41" s="299"/>
      <c r="KPR41" s="299"/>
      <c r="KPS41" s="299"/>
      <c r="KPT41" s="299"/>
      <c r="KPU41" s="299"/>
      <c r="KPV41" s="299"/>
      <c r="KPW41" s="299"/>
      <c r="KPX41" s="299"/>
      <c r="KPY41" s="299"/>
      <c r="KPZ41" s="299"/>
      <c r="KQA41" s="299"/>
      <c r="KQB41" s="299"/>
      <c r="KQC41" s="299"/>
      <c r="KQD41" s="299"/>
      <c r="KQE41" s="299"/>
      <c r="KQF41" s="299"/>
      <c r="KQG41" s="299"/>
      <c r="KQH41" s="299"/>
      <c r="KQI41" s="299"/>
      <c r="KQJ41" s="299"/>
      <c r="KQK41" s="299"/>
      <c r="KQL41" s="299"/>
      <c r="KQM41" s="299"/>
      <c r="KQN41" s="299"/>
      <c r="KQO41" s="299"/>
      <c r="KQP41" s="299"/>
      <c r="KQQ41" s="299"/>
      <c r="KQR41" s="299"/>
      <c r="KQS41" s="299"/>
      <c r="KQT41" s="299"/>
      <c r="KQU41" s="299"/>
      <c r="KQV41" s="299"/>
      <c r="KQW41" s="299"/>
      <c r="KQX41" s="299"/>
      <c r="KQY41" s="299"/>
      <c r="KQZ41" s="299"/>
      <c r="KRA41" s="299"/>
      <c r="KRB41" s="299"/>
      <c r="KRC41" s="299"/>
      <c r="KRD41" s="299"/>
      <c r="KRE41" s="299"/>
      <c r="KRF41" s="299"/>
      <c r="KRG41" s="299"/>
      <c r="KRH41" s="299"/>
      <c r="KRI41" s="299"/>
      <c r="KRJ41" s="299"/>
      <c r="KRK41" s="299"/>
      <c r="KRL41" s="299"/>
      <c r="KRM41" s="299"/>
      <c r="KRN41" s="299"/>
      <c r="KRO41" s="299"/>
      <c r="KRP41" s="299"/>
      <c r="KRQ41" s="299"/>
      <c r="KRR41" s="299"/>
      <c r="KRS41" s="299"/>
      <c r="KRT41" s="299"/>
      <c r="KRU41" s="299"/>
      <c r="KRV41" s="299"/>
      <c r="KRW41" s="299"/>
      <c r="KRX41" s="299"/>
      <c r="KRY41" s="299"/>
      <c r="KRZ41" s="299"/>
      <c r="KSA41" s="299"/>
      <c r="KSB41" s="299"/>
      <c r="KSC41" s="299"/>
      <c r="KSD41" s="299"/>
      <c r="KSE41" s="299"/>
      <c r="KSF41" s="299"/>
      <c r="KSG41" s="299"/>
      <c r="KSH41" s="299"/>
      <c r="KSI41" s="299"/>
      <c r="KSJ41" s="299"/>
      <c r="KSK41" s="299"/>
      <c r="KSL41" s="299"/>
      <c r="KSM41" s="299"/>
      <c r="KSN41" s="299"/>
      <c r="KSO41" s="299"/>
      <c r="KSP41" s="299"/>
      <c r="KSQ41" s="299"/>
      <c r="KSR41" s="299"/>
      <c r="KSS41" s="299"/>
      <c r="KST41" s="299"/>
      <c r="KSU41" s="299"/>
      <c r="KSV41" s="299"/>
      <c r="KSW41" s="299"/>
      <c r="KSX41" s="299"/>
      <c r="KSY41" s="299"/>
      <c r="KSZ41" s="299"/>
      <c r="KTA41" s="299"/>
      <c r="KTB41" s="299"/>
      <c r="KTC41" s="299"/>
      <c r="KTD41" s="299"/>
      <c r="KTE41" s="299"/>
      <c r="KTF41" s="299"/>
      <c r="KTG41" s="299"/>
      <c r="KTH41" s="299"/>
      <c r="KTI41" s="299"/>
      <c r="KTJ41" s="299"/>
      <c r="KTK41" s="299"/>
      <c r="KTL41" s="299"/>
      <c r="KTM41" s="299"/>
      <c r="KTN41" s="299"/>
      <c r="KTO41" s="299"/>
      <c r="KTP41" s="299"/>
      <c r="KTQ41" s="299"/>
      <c r="KTR41" s="299"/>
      <c r="KTS41" s="299"/>
      <c r="KTT41" s="299"/>
      <c r="KTU41" s="299"/>
      <c r="KTV41" s="299"/>
      <c r="KTW41" s="299"/>
      <c r="KTX41" s="299"/>
      <c r="KTY41" s="299"/>
      <c r="KTZ41" s="299"/>
      <c r="KUA41" s="299"/>
      <c r="KUB41" s="299"/>
      <c r="KUC41" s="299"/>
      <c r="KUD41" s="299"/>
      <c r="KUE41" s="299"/>
      <c r="KUF41" s="299"/>
      <c r="KUG41" s="299"/>
      <c r="KUH41" s="299"/>
      <c r="KUI41" s="299"/>
      <c r="KUJ41" s="299"/>
      <c r="KUK41" s="299"/>
      <c r="KUL41" s="299"/>
      <c r="KUM41" s="299"/>
      <c r="KUN41" s="299"/>
      <c r="KUO41" s="299"/>
      <c r="KUP41" s="299"/>
      <c r="KUQ41" s="299"/>
      <c r="KUR41" s="299"/>
      <c r="KUS41" s="299"/>
      <c r="KUT41" s="299"/>
      <c r="KUU41" s="299"/>
      <c r="KUV41" s="299"/>
      <c r="KUW41" s="299"/>
      <c r="KUX41" s="299"/>
      <c r="KUY41" s="299"/>
      <c r="KUZ41" s="299"/>
      <c r="KVA41" s="299"/>
      <c r="KVB41" s="299"/>
      <c r="KVC41" s="299"/>
      <c r="KVD41" s="299"/>
      <c r="KVE41" s="299"/>
      <c r="KVF41" s="299"/>
      <c r="KVG41" s="299"/>
      <c r="KVH41" s="299"/>
      <c r="KVI41" s="299"/>
      <c r="KVJ41" s="299"/>
      <c r="KVK41" s="299"/>
      <c r="KVL41" s="299"/>
      <c r="KVM41" s="299"/>
      <c r="KVN41" s="299"/>
      <c r="KVO41" s="299"/>
      <c r="KVP41" s="299"/>
      <c r="KVQ41" s="299"/>
      <c r="KVR41" s="299"/>
      <c r="KVS41" s="299"/>
      <c r="KVT41" s="299"/>
      <c r="KVU41" s="299"/>
      <c r="KVV41" s="299"/>
      <c r="KVW41" s="299"/>
      <c r="KVX41" s="299"/>
      <c r="KVY41" s="299"/>
      <c r="KVZ41" s="299"/>
      <c r="KWA41" s="299"/>
      <c r="KWB41" s="299"/>
      <c r="KWC41" s="299"/>
      <c r="KWD41" s="299"/>
      <c r="KWE41" s="299"/>
      <c r="KWF41" s="299"/>
      <c r="KWG41" s="299"/>
      <c r="KWH41" s="299"/>
      <c r="KWI41" s="299"/>
      <c r="KWJ41" s="299"/>
      <c r="KWK41" s="299"/>
      <c r="KWL41" s="299"/>
      <c r="KWM41" s="299"/>
      <c r="KWN41" s="299"/>
      <c r="KWO41" s="299"/>
      <c r="KWP41" s="299"/>
      <c r="KWQ41" s="299"/>
      <c r="KWR41" s="299"/>
      <c r="KWS41" s="299"/>
      <c r="KWT41" s="299"/>
      <c r="KWU41" s="299"/>
      <c r="KWV41" s="299"/>
      <c r="KWW41" s="299"/>
      <c r="KWX41" s="299"/>
      <c r="KWY41" s="299"/>
      <c r="KWZ41" s="299"/>
      <c r="KXA41" s="299"/>
      <c r="KXB41" s="299"/>
      <c r="KXC41" s="299"/>
      <c r="KXD41" s="299"/>
      <c r="KXE41" s="299"/>
      <c r="KXF41" s="299"/>
      <c r="KXG41" s="299"/>
      <c r="KXH41" s="299"/>
      <c r="KXI41" s="299"/>
      <c r="KXJ41" s="299"/>
      <c r="KXK41" s="299"/>
      <c r="KXL41" s="299"/>
      <c r="KXM41" s="299"/>
      <c r="KXN41" s="299"/>
      <c r="KXO41" s="299"/>
      <c r="KXP41" s="299"/>
      <c r="KXQ41" s="299"/>
      <c r="KXR41" s="299"/>
      <c r="KXS41" s="299"/>
      <c r="KXT41" s="299"/>
      <c r="KXU41" s="299"/>
      <c r="KXV41" s="299"/>
      <c r="KXW41" s="299"/>
      <c r="KXX41" s="299"/>
      <c r="KXY41" s="299"/>
      <c r="KXZ41" s="299"/>
      <c r="KYA41" s="299"/>
      <c r="KYB41" s="299"/>
      <c r="KYC41" s="299"/>
      <c r="KYD41" s="299"/>
      <c r="KYE41" s="299"/>
      <c r="KYF41" s="299"/>
      <c r="KYG41" s="299"/>
      <c r="KYH41" s="299"/>
      <c r="KYI41" s="299"/>
      <c r="KYJ41" s="299"/>
      <c r="KYK41" s="299"/>
      <c r="KYL41" s="299"/>
      <c r="KYM41" s="299"/>
      <c r="KYN41" s="299"/>
      <c r="KYO41" s="299"/>
      <c r="KYP41" s="299"/>
      <c r="KYQ41" s="299"/>
      <c r="KYR41" s="299"/>
      <c r="KYS41" s="299"/>
      <c r="KYT41" s="299"/>
      <c r="KYU41" s="299"/>
      <c r="KYV41" s="299"/>
      <c r="KYW41" s="299"/>
      <c r="KYX41" s="299"/>
      <c r="KYY41" s="299"/>
      <c r="KYZ41" s="299"/>
      <c r="KZA41" s="299"/>
      <c r="KZB41" s="299"/>
      <c r="KZC41" s="299"/>
      <c r="KZD41" s="299"/>
      <c r="KZE41" s="299"/>
      <c r="KZF41" s="299"/>
      <c r="KZG41" s="299"/>
      <c r="KZH41" s="299"/>
      <c r="KZI41" s="299"/>
      <c r="KZJ41" s="299"/>
      <c r="KZK41" s="299"/>
      <c r="KZL41" s="299"/>
      <c r="KZM41" s="299"/>
      <c r="KZN41" s="299"/>
      <c r="KZO41" s="299"/>
      <c r="KZP41" s="299"/>
      <c r="KZQ41" s="299"/>
      <c r="KZR41" s="299"/>
      <c r="KZS41" s="299"/>
      <c r="KZT41" s="299"/>
      <c r="KZU41" s="299"/>
      <c r="KZV41" s="299"/>
      <c r="KZW41" s="299"/>
      <c r="KZX41" s="299"/>
      <c r="KZY41" s="299"/>
      <c r="KZZ41" s="299"/>
      <c r="LAA41" s="299"/>
      <c r="LAB41" s="299"/>
      <c r="LAC41" s="299"/>
      <c r="LAD41" s="299"/>
      <c r="LAE41" s="299"/>
      <c r="LAF41" s="299"/>
      <c r="LAG41" s="299"/>
      <c r="LAH41" s="299"/>
      <c r="LAI41" s="299"/>
      <c r="LAJ41" s="299"/>
      <c r="LAK41" s="299"/>
      <c r="LAL41" s="299"/>
      <c r="LAM41" s="299"/>
      <c r="LAN41" s="299"/>
      <c r="LAO41" s="299"/>
      <c r="LAP41" s="299"/>
      <c r="LAQ41" s="299"/>
      <c r="LAR41" s="299"/>
      <c r="LAS41" s="299"/>
      <c r="LAT41" s="299"/>
      <c r="LAU41" s="299"/>
      <c r="LAV41" s="299"/>
      <c r="LAW41" s="299"/>
      <c r="LAX41" s="299"/>
      <c r="LAY41" s="299"/>
      <c r="LAZ41" s="299"/>
      <c r="LBA41" s="299"/>
      <c r="LBB41" s="299"/>
      <c r="LBC41" s="299"/>
      <c r="LBD41" s="299"/>
      <c r="LBE41" s="299"/>
      <c r="LBF41" s="299"/>
      <c r="LBG41" s="299"/>
      <c r="LBH41" s="299"/>
      <c r="LBI41" s="299"/>
      <c r="LBJ41" s="299"/>
      <c r="LBK41" s="299"/>
      <c r="LBL41" s="299"/>
      <c r="LBM41" s="299"/>
      <c r="LBN41" s="299"/>
      <c r="LBO41" s="299"/>
      <c r="LBP41" s="299"/>
      <c r="LBQ41" s="299"/>
      <c r="LBR41" s="299"/>
      <c r="LBS41" s="299"/>
      <c r="LBT41" s="299"/>
      <c r="LBU41" s="299"/>
      <c r="LBV41" s="299"/>
      <c r="LBW41" s="299"/>
      <c r="LBX41" s="299"/>
      <c r="LBY41" s="299"/>
      <c r="LBZ41" s="299"/>
      <c r="LCA41" s="299"/>
      <c r="LCB41" s="299"/>
      <c r="LCC41" s="299"/>
      <c r="LCD41" s="299"/>
      <c r="LCE41" s="299"/>
      <c r="LCF41" s="299"/>
      <c r="LCG41" s="299"/>
      <c r="LCH41" s="299"/>
      <c r="LCI41" s="299"/>
      <c r="LCJ41" s="299"/>
      <c r="LCK41" s="299"/>
      <c r="LCL41" s="299"/>
      <c r="LCM41" s="299"/>
      <c r="LCN41" s="299"/>
      <c r="LCO41" s="299"/>
      <c r="LCP41" s="299"/>
      <c r="LCQ41" s="299"/>
      <c r="LCR41" s="299"/>
      <c r="LCS41" s="299"/>
      <c r="LCT41" s="299"/>
      <c r="LCU41" s="299"/>
      <c r="LCV41" s="299"/>
      <c r="LCW41" s="299"/>
      <c r="LCX41" s="299"/>
      <c r="LCY41" s="299"/>
      <c r="LCZ41" s="299"/>
      <c r="LDA41" s="299"/>
      <c r="LDB41" s="299"/>
      <c r="LDC41" s="299"/>
      <c r="LDD41" s="299"/>
      <c r="LDE41" s="299"/>
      <c r="LDF41" s="299"/>
      <c r="LDG41" s="299"/>
      <c r="LDH41" s="299"/>
      <c r="LDI41" s="299"/>
      <c r="LDJ41" s="299"/>
      <c r="LDK41" s="299"/>
      <c r="LDL41" s="299"/>
      <c r="LDM41" s="299"/>
      <c r="LDN41" s="299"/>
      <c r="LDO41" s="299"/>
      <c r="LDP41" s="299"/>
      <c r="LDQ41" s="299"/>
      <c r="LDR41" s="299"/>
      <c r="LDS41" s="299"/>
      <c r="LDT41" s="299"/>
      <c r="LDU41" s="299"/>
      <c r="LDV41" s="299"/>
      <c r="LDW41" s="299"/>
      <c r="LDX41" s="299"/>
      <c r="LDY41" s="299"/>
      <c r="LDZ41" s="299"/>
      <c r="LEA41" s="299"/>
      <c r="LEB41" s="299"/>
      <c r="LEC41" s="299"/>
      <c r="LED41" s="299"/>
      <c r="LEE41" s="299"/>
      <c r="LEF41" s="299"/>
      <c r="LEG41" s="299"/>
      <c r="LEH41" s="299"/>
      <c r="LEI41" s="299"/>
      <c r="LEJ41" s="299"/>
      <c r="LEK41" s="299"/>
      <c r="LEL41" s="299"/>
      <c r="LEM41" s="299"/>
      <c r="LEN41" s="299"/>
      <c r="LEO41" s="299"/>
      <c r="LEP41" s="299"/>
      <c r="LEQ41" s="299"/>
      <c r="LER41" s="299"/>
      <c r="LES41" s="299"/>
      <c r="LET41" s="299"/>
      <c r="LEU41" s="299"/>
      <c r="LEV41" s="299"/>
      <c r="LEW41" s="299"/>
      <c r="LEX41" s="299"/>
      <c r="LEY41" s="299"/>
      <c r="LEZ41" s="299"/>
      <c r="LFA41" s="299"/>
      <c r="LFB41" s="299"/>
      <c r="LFC41" s="299"/>
      <c r="LFD41" s="299"/>
      <c r="LFE41" s="299"/>
      <c r="LFF41" s="299"/>
      <c r="LFG41" s="299"/>
      <c r="LFH41" s="299"/>
      <c r="LFI41" s="299"/>
      <c r="LFJ41" s="299"/>
      <c r="LFK41" s="299"/>
      <c r="LFL41" s="299"/>
      <c r="LFM41" s="299"/>
      <c r="LFN41" s="299"/>
      <c r="LFO41" s="299"/>
      <c r="LFP41" s="299"/>
      <c r="LFQ41" s="299"/>
      <c r="LFR41" s="299"/>
      <c r="LFS41" s="299"/>
      <c r="LFT41" s="299"/>
      <c r="LFU41" s="299"/>
      <c r="LFV41" s="299"/>
      <c r="LFW41" s="299"/>
      <c r="LFX41" s="299"/>
      <c r="LFY41" s="299"/>
      <c r="LFZ41" s="299"/>
      <c r="LGA41" s="299"/>
      <c r="LGB41" s="299"/>
      <c r="LGC41" s="299"/>
      <c r="LGD41" s="299"/>
      <c r="LGE41" s="299"/>
      <c r="LGF41" s="299"/>
      <c r="LGG41" s="299"/>
      <c r="LGH41" s="299"/>
      <c r="LGI41" s="299"/>
      <c r="LGJ41" s="299"/>
      <c r="LGK41" s="299"/>
      <c r="LGL41" s="299"/>
      <c r="LGM41" s="299"/>
      <c r="LGN41" s="299"/>
      <c r="LGO41" s="299"/>
      <c r="LGP41" s="299"/>
      <c r="LGQ41" s="299"/>
      <c r="LGR41" s="299"/>
      <c r="LGS41" s="299"/>
      <c r="LGT41" s="299"/>
      <c r="LGU41" s="299"/>
      <c r="LGV41" s="299"/>
      <c r="LGW41" s="299"/>
      <c r="LGX41" s="299"/>
      <c r="LGY41" s="299"/>
      <c r="LGZ41" s="299"/>
      <c r="LHA41" s="299"/>
      <c r="LHB41" s="299"/>
      <c r="LHC41" s="299"/>
      <c r="LHD41" s="299"/>
      <c r="LHE41" s="299"/>
      <c r="LHF41" s="299"/>
      <c r="LHG41" s="299"/>
      <c r="LHH41" s="299"/>
      <c r="LHI41" s="299"/>
      <c r="LHJ41" s="299"/>
      <c r="LHK41" s="299"/>
      <c r="LHL41" s="299"/>
      <c r="LHM41" s="299"/>
      <c r="LHN41" s="299"/>
      <c r="LHO41" s="299"/>
      <c r="LHP41" s="299"/>
      <c r="LHQ41" s="299"/>
      <c r="LHR41" s="299"/>
      <c r="LHS41" s="299"/>
      <c r="LHT41" s="299"/>
      <c r="LHU41" s="299"/>
      <c r="LHV41" s="299"/>
      <c r="LHW41" s="299"/>
      <c r="LHX41" s="299"/>
      <c r="LHY41" s="299"/>
      <c r="LHZ41" s="299"/>
      <c r="LIA41" s="299"/>
      <c r="LIB41" s="299"/>
      <c r="LIC41" s="299"/>
      <c r="LID41" s="299"/>
      <c r="LIE41" s="299"/>
      <c r="LIF41" s="299"/>
      <c r="LIG41" s="299"/>
      <c r="LIH41" s="299"/>
      <c r="LII41" s="299"/>
      <c r="LIJ41" s="299"/>
      <c r="LIK41" s="299"/>
      <c r="LIL41" s="299"/>
      <c r="LIM41" s="299"/>
      <c r="LIN41" s="299"/>
      <c r="LIO41" s="299"/>
      <c r="LIP41" s="299"/>
      <c r="LIQ41" s="299"/>
      <c r="LIR41" s="299"/>
      <c r="LIS41" s="299"/>
      <c r="LIT41" s="299"/>
      <c r="LIU41" s="299"/>
      <c r="LIV41" s="299"/>
      <c r="LIW41" s="299"/>
      <c r="LIX41" s="299"/>
      <c r="LIY41" s="299"/>
      <c r="LIZ41" s="299"/>
      <c r="LJA41" s="299"/>
      <c r="LJB41" s="299"/>
      <c r="LJC41" s="299"/>
      <c r="LJD41" s="299"/>
      <c r="LJE41" s="299"/>
      <c r="LJF41" s="299"/>
      <c r="LJG41" s="299"/>
      <c r="LJH41" s="299"/>
      <c r="LJI41" s="299"/>
      <c r="LJJ41" s="299"/>
      <c r="LJK41" s="299"/>
      <c r="LJL41" s="299"/>
      <c r="LJM41" s="299"/>
      <c r="LJN41" s="299"/>
      <c r="LJO41" s="299"/>
      <c r="LJP41" s="299"/>
      <c r="LJQ41" s="299"/>
      <c r="LJR41" s="299"/>
      <c r="LJS41" s="299"/>
      <c r="LJT41" s="299"/>
      <c r="LJU41" s="299"/>
      <c r="LJV41" s="299"/>
      <c r="LJW41" s="299"/>
      <c r="LJX41" s="299"/>
      <c r="LJY41" s="299"/>
      <c r="LJZ41" s="299"/>
      <c r="LKA41" s="299"/>
      <c r="LKB41" s="299"/>
      <c r="LKC41" s="299"/>
      <c r="LKD41" s="299"/>
      <c r="LKE41" s="299"/>
      <c r="LKF41" s="299"/>
      <c r="LKG41" s="299"/>
      <c r="LKH41" s="299"/>
      <c r="LKI41" s="299"/>
      <c r="LKJ41" s="299"/>
      <c r="LKK41" s="299"/>
      <c r="LKL41" s="299"/>
      <c r="LKM41" s="299"/>
      <c r="LKN41" s="299"/>
      <c r="LKO41" s="299"/>
      <c r="LKP41" s="299"/>
      <c r="LKQ41" s="299"/>
      <c r="LKR41" s="299"/>
      <c r="LKS41" s="299"/>
      <c r="LKT41" s="299"/>
      <c r="LKU41" s="299"/>
      <c r="LKV41" s="299"/>
      <c r="LKW41" s="299"/>
      <c r="LKX41" s="299"/>
      <c r="LKY41" s="299"/>
      <c r="LKZ41" s="299"/>
      <c r="LLA41" s="299"/>
      <c r="LLB41" s="299"/>
      <c r="LLC41" s="299"/>
      <c r="LLD41" s="299"/>
      <c r="LLE41" s="299"/>
      <c r="LLF41" s="299"/>
      <c r="LLG41" s="299"/>
      <c r="LLH41" s="299"/>
      <c r="LLI41" s="299"/>
      <c r="LLJ41" s="299"/>
      <c r="LLK41" s="299"/>
      <c r="LLL41" s="299"/>
      <c r="LLM41" s="299"/>
      <c r="LLN41" s="299"/>
      <c r="LLO41" s="299"/>
      <c r="LLP41" s="299"/>
      <c r="LLQ41" s="299"/>
      <c r="LLR41" s="299"/>
      <c r="LLS41" s="299"/>
      <c r="LLT41" s="299"/>
      <c r="LLU41" s="299"/>
      <c r="LLV41" s="299"/>
      <c r="LLW41" s="299"/>
      <c r="LLX41" s="299"/>
      <c r="LLY41" s="299"/>
      <c r="LLZ41" s="299"/>
      <c r="LMA41" s="299"/>
      <c r="LMB41" s="299"/>
      <c r="LMC41" s="299"/>
      <c r="LMD41" s="299"/>
      <c r="LME41" s="299"/>
      <c r="LMF41" s="299"/>
      <c r="LMG41" s="299"/>
      <c r="LMH41" s="299"/>
      <c r="LMI41" s="299"/>
      <c r="LMJ41" s="299"/>
      <c r="LMK41" s="299"/>
      <c r="LML41" s="299"/>
      <c r="LMM41" s="299"/>
      <c r="LMN41" s="299"/>
      <c r="LMO41" s="299"/>
      <c r="LMP41" s="299"/>
      <c r="LMQ41" s="299"/>
      <c r="LMR41" s="299"/>
      <c r="LMS41" s="299"/>
      <c r="LMT41" s="299"/>
      <c r="LMU41" s="299"/>
      <c r="LMV41" s="299"/>
      <c r="LMW41" s="299"/>
      <c r="LMX41" s="299"/>
      <c r="LMY41" s="299"/>
      <c r="LMZ41" s="299"/>
      <c r="LNA41" s="299"/>
      <c r="LNB41" s="299"/>
      <c r="LNC41" s="299"/>
      <c r="LND41" s="299"/>
      <c r="LNE41" s="299"/>
      <c r="LNF41" s="299"/>
      <c r="LNG41" s="299"/>
      <c r="LNH41" s="299"/>
      <c r="LNI41" s="299"/>
      <c r="LNJ41" s="299"/>
      <c r="LNK41" s="299"/>
      <c r="LNL41" s="299"/>
      <c r="LNM41" s="299"/>
      <c r="LNN41" s="299"/>
      <c r="LNO41" s="299"/>
      <c r="LNP41" s="299"/>
      <c r="LNQ41" s="299"/>
      <c r="LNR41" s="299"/>
      <c r="LNS41" s="299"/>
      <c r="LNT41" s="299"/>
      <c r="LNU41" s="299"/>
      <c r="LNV41" s="299"/>
      <c r="LNW41" s="299"/>
      <c r="LNX41" s="299"/>
      <c r="LNY41" s="299"/>
      <c r="LNZ41" s="299"/>
      <c r="LOA41" s="299"/>
      <c r="LOB41" s="299"/>
      <c r="LOC41" s="299"/>
      <c r="LOD41" s="299"/>
      <c r="LOE41" s="299"/>
      <c r="LOF41" s="299"/>
      <c r="LOG41" s="299"/>
      <c r="LOH41" s="299"/>
      <c r="LOI41" s="299"/>
      <c r="LOJ41" s="299"/>
      <c r="LOK41" s="299"/>
      <c r="LOL41" s="299"/>
      <c r="LOM41" s="299"/>
      <c r="LON41" s="299"/>
      <c r="LOO41" s="299"/>
      <c r="LOP41" s="299"/>
      <c r="LOQ41" s="299"/>
      <c r="LOR41" s="299"/>
      <c r="LOS41" s="299"/>
      <c r="LOT41" s="299"/>
      <c r="LOU41" s="299"/>
      <c r="LOV41" s="299"/>
      <c r="LOW41" s="299"/>
      <c r="LOX41" s="299"/>
      <c r="LOY41" s="299"/>
      <c r="LOZ41" s="299"/>
      <c r="LPA41" s="299"/>
      <c r="LPB41" s="299"/>
      <c r="LPC41" s="299"/>
      <c r="LPD41" s="299"/>
      <c r="LPE41" s="299"/>
      <c r="LPF41" s="299"/>
      <c r="LPG41" s="299"/>
      <c r="LPH41" s="299"/>
      <c r="LPI41" s="299"/>
      <c r="LPJ41" s="299"/>
      <c r="LPK41" s="299"/>
      <c r="LPL41" s="299"/>
      <c r="LPM41" s="299"/>
      <c r="LPN41" s="299"/>
      <c r="LPO41" s="299"/>
      <c r="LPP41" s="299"/>
      <c r="LPQ41" s="299"/>
      <c r="LPR41" s="299"/>
      <c r="LPS41" s="299"/>
      <c r="LPT41" s="299"/>
      <c r="LPU41" s="299"/>
      <c r="LPV41" s="299"/>
      <c r="LPW41" s="299"/>
      <c r="LPX41" s="299"/>
      <c r="LPY41" s="299"/>
      <c r="LPZ41" s="299"/>
      <c r="LQA41" s="299"/>
      <c r="LQB41" s="299"/>
      <c r="LQC41" s="299"/>
      <c r="LQD41" s="299"/>
      <c r="LQE41" s="299"/>
      <c r="LQF41" s="299"/>
      <c r="LQG41" s="299"/>
      <c r="LQH41" s="299"/>
      <c r="LQI41" s="299"/>
      <c r="LQJ41" s="299"/>
      <c r="LQK41" s="299"/>
      <c r="LQL41" s="299"/>
      <c r="LQM41" s="299"/>
      <c r="LQN41" s="299"/>
      <c r="LQO41" s="299"/>
      <c r="LQP41" s="299"/>
      <c r="LQQ41" s="299"/>
      <c r="LQR41" s="299"/>
      <c r="LQS41" s="299"/>
      <c r="LQT41" s="299"/>
      <c r="LQU41" s="299"/>
      <c r="LQV41" s="299"/>
      <c r="LQW41" s="299"/>
      <c r="LQX41" s="299"/>
      <c r="LQY41" s="299"/>
      <c r="LQZ41" s="299"/>
      <c r="LRA41" s="299"/>
      <c r="LRB41" s="299"/>
      <c r="LRC41" s="299"/>
      <c r="LRD41" s="299"/>
      <c r="LRE41" s="299"/>
      <c r="LRF41" s="299"/>
      <c r="LRG41" s="299"/>
      <c r="LRH41" s="299"/>
      <c r="LRI41" s="299"/>
      <c r="LRJ41" s="299"/>
      <c r="LRK41" s="299"/>
      <c r="LRL41" s="299"/>
      <c r="LRM41" s="299"/>
      <c r="LRN41" s="299"/>
      <c r="LRO41" s="299"/>
      <c r="LRP41" s="299"/>
      <c r="LRQ41" s="299"/>
      <c r="LRR41" s="299"/>
      <c r="LRS41" s="299"/>
      <c r="LRT41" s="299"/>
      <c r="LRU41" s="299"/>
      <c r="LRV41" s="299"/>
      <c r="LRW41" s="299"/>
      <c r="LRX41" s="299"/>
      <c r="LRY41" s="299"/>
      <c r="LRZ41" s="299"/>
      <c r="LSA41" s="299"/>
      <c r="LSB41" s="299"/>
      <c r="LSC41" s="299"/>
      <c r="LSD41" s="299"/>
      <c r="LSE41" s="299"/>
      <c r="LSF41" s="299"/>
      <c r="LSG41" s="299"/>
      <c r="LSH41" s="299"/>
      <c r="LSI41" s="299"/>
      <c r="LSJ41" s="299"/>
      <c r="LSK41" s="299"/>
      <c r="LSL41" s="299"/>
      <c r="LSM41" s="299"/>
      <c r="LSN41" s="299"/>
      <c r="LSO41" s="299"/>
      <c r="LSP41" s="299"/>
      <c r="LSQ41" s="299"/>
      <c r="LSR41" s="299"/>
      <c r="LSS41" s="299"/>
      <c r="LST41" s="299"/>
      <c r="LSU41" s="299"/>
      <c r="LSV41" s="299"/>
      <c r="LSW41" s="299"/>
      <c r="LSX41" s="299"/>
      <c r="LSY41" s="299"/>
      <c r="LSZ41" s="299"/>
      <c r="LTA41" s="299"/>
      <c r="LTB41" s="299"/>
      <c r="LTC41" s="299"/>
      <c r="LTD41" s="299"/>
      <c r="LTE41" s="299"/>
      <c r="LTF41" s="299"/>
      <c r="LTG41" s="299"/>
      <c r="LTH41" s="299"/>
      <c r="LTI41" s="299"/>
      <c r="LTJ41" s="299"/>
      <c r="LTK41" s="299"/>
      <c r="LTL41" s="299"/>
      <c r="LTM41" s="299"/>
      <c r="LTN41" s="299"/>
      <c r="LTO41" s="299"/>
      <c r="LTP41" s="299"/>
      <c r="LTQ41" s="299"/>
      <c r="LTR41" s="299"/>
      <c r="LTS41" s="299"/>
      <c r="LTT41" s="299"/>
      <c r="LTU41" s="299"/>
      <c r="LTV41" s="299"/>
      <c r="LTW41" s="299"/>
      <c r="LTX41" s="299"/>
      <c r="LTY41" s="299"/>
      <c r="LTZ41" s="299"/>
      <c r="LUA41" s="299"/>
      <c r="LUB41" s="299"/>
      <c r="LUC41" s="299"/>
      <c r="LUD41" s="299"/>
      <c r="LUE41" s="299"/>
      <c r="LUF41" s="299"/>
      <c r="LUG41" s="299"/>
      <c r="LUH41" s="299"/>
      <c r="LUI41" s="299"/>
      <c r="LUJ41" s="299"/>
      <c r="LUK41" s="299"/>
      <c r="LUL41" s="299"/>
      <c r="LUM41" s="299"/>
      <c r="LUN41" s="299"/>
      <c r="LUO41" s="299"/>
      <c r="LUP41" s="299"/>
      <c r="LUQ41" s="299"/>
      <c r="LUR41" s="299"/>
      <c r="LUS41" s="299"/>
      <c r="LUT41" s="299"/>
      <c r="LUU41" s="299"/>
      <c r="LUV41" s="299"/>
      <c r="LUW41" s="299"/>
      <c r="LUX41" s="299"/>
      <c r="LUY41" s="299"/>
      <c r="LUZ41" s="299"/>
      <c r="LVA41" s="299"/>
      <c r="LVB41" s="299"/>
      <c r="LVC41" s="299"/>
      <c r="LVD41" s="299"/>
      <c r="LVE41" s="299"/>
      <c r="LVF41" s="299"/>
      <c r="LVG41" s="299"/>
      <c r="LVH41" s="299"/>
      <c r="LVI41" s="299"/>
      <c r="LVJ41" s="299"/>
      <c r="LVK41" s="299"/>
      <c r="LVL41" s="299"/>
      <c r="LVM41" s="299"/>
      <c r="LVN41" s="299"/>
      <c r="LVO41" s="299"/>
      <c r="LVP41" s="299"/>
      <c r="LVQ41" s="299"/>
      <c r="LVR41" s="299"/>
      <c r="LVS41" s="299"/>
      <c r="LVT41" s="299"/>
      <c r="LVU41" s="299"/>
      <c r="LVV41" s="299"/>
      <c r="LVW41" s="299"/>
      <c r="LVX41" s="299"/>
      <c r="LVY41" s="299"/>
      <c r="LVZ41" s="299"/>
      <c r="LWA41" s="299"/>
      <c r="LWB41" s="299"/>
      <c r="LWC41" s="299"/>
      <c r="LWD41" s="299"/>
      <c r="LWE41" s="299"/>
      <c r="LWF41" s="299"/>
      <c r="LWG41" s="299"/>
      <c r="LWH41" s="299"/>
      <c r="LWI41" s="299"/>
      <c r="LWJ41" s="299"/>
      <c r="LWK41" s="299"/>
      <c r="LWL41" s="299"/>
      <c r="LWM41" s="299"/>
      <c r="LWN41" s="299"/>
      <c r="LWO41" s="299"/>
      <c r="LWP41" s="299"/>
      <c r="LWQ41" s="299"/>
      <c r="LWR41" s="299"/>
      <c r="LWS41" s="299"/>
      <c r="LWT41" s="299"/>
      <c r="LWU41" s="299"/>
      <c r="LWV41" s="299"/>
      <c r="LWW41" s="299"/>
      <c r="LWX41" s="299"/>
      <c r="LWY41" s="299"/>
      <c r="LWZ41" s="299"/>
      <c r="LXA41" s="299"/>
      <c r="LXB41" s="299"/>
      <c r="LXC41" s="299"/>
      <c r="LXD41" s="299"/>
      <c r="LXE41" s="299"/>
      <c r="LXF41" s="299"/>
      <c r="LXG41" s="299"/>
      <c r="LXH41" s="299"/>
      <c r="LXI41" s="299"/>
      <c r="LXJ41" s="299"/>
      <c r="LXK41" s="299"/>
      <c r="LXL41" s="299"/>
      <c r="LXM41" s="299"/>
      <c r="LXN41" s="299"/>
      <c r="LXO41" s="299"/>
      <c r="LXP41" s="299"/>
      <c r="LXQ41" s="299"/>
      <c r="LXR41" s="299"/>
      <c r="LXS41" s="299"/>
      <c r="LXT41" s="299"/>
      <c r="LXU41" s="299"/>
      <c r="LXV41" s="299"/>
      <c r="LXW41" s="299"/>
      <c r="LXX41" s="299"/>
      <c r="LXY41" s="299"/>
      <c r="LXZ41" s="299"/>
      <c r="LYA41" s="299"/>
      <c r="LYB41" s="299"/>
      <c r="LYC41" s="299"/>
      <c r="LYD41" s="299"/>
      <c r="LYE41" s="299"/>
      <c r="LYF41" s="299"/>
      <c r="LYG41" s="299"/>
      <c r="LYH41" s="299"/>
      <c r="LYI41" s="299"/>
      <c r="LYJ41" s="299"/>
      <c r="LYK41" s="299"/>
      <c r="LYL41" s="299"/>
      <c r="LYM41" s="299"/>
      <c r="LYN41" s="299"/>
      <c r="LYO41" s="299"/>
      <c r="LYP41" s="299"/>
      <c r="LYQ41" s="299"/>
      <c r="LYR41" s="299"/>
      <c r="LYS41" s="299"/>
      <c r="LYT41" s="299"/>
      <c r="LYU41" s="299"/>
      <c r="LYV41" s="299"/>
      <c r="LYW41" s="299"/>
      <c r="LYX41" s="299"/>
      <c r="LYY41" s="299"/>
      <c r="LYZ41" s="299"/>
      <c r="LZA41" s="299"/>
      <c r="LZB41" s="299"/>
      <c r="LZC41" s="299"/>
      <c r="LZD41" s="299"/>
      <c r="LZE41" s="299"/>
      <c r="LZF41" s="299"/>
      <c r="LZG41" s="299"/>
      <c r="LZH41" s="299"/>
      <c r="LZI41" s="299"/>
      <c r="LZJ41" s="299"/>
      <c r="LZK41" s="299"/>
      <c r="LZL41" s="299"/>
      <c r="LZM41" s="299"/>
      <c r="LZN41" s="299"/>
      <c r="LZO41" s="299"/>
      <c r="LZP41" s="299"/>
      <c r="LZQ41" s="299"/>
      <c r="LZR41" s="299"/>
      <c r="LZS41" s="299"/>
      <c r="LZT41" s="299"/>
      <c r="LZU41" s="299"/>
      <c r="LZV41" s="299"/>
      <c r="LZW41" s="299"/>
      <c r="LZX41" s="299"/>
      <c r="LZY41" s="299"/>
      <c r="LZZ41" s="299"/>
      <c r="MAA41" s="299"/>
      <c r="MAB41" s="299"/>
      <c r="MAC41" s="299"/>
      <c r="MAD41" s="299"/>
      <c r="MAE41" s="299"/>
      <c r="MAF41" s="299"/>
      <c r="MAG41" s="299"/>
      <c r="MAH41" s="299"/>
      <c r="MAI41" s="299"/>
      <c r="MAJ41" s="299"/>
      <c r="MAK41" s="299"/>
      <c r="MAL41" s="299"/>
      <c r="MAM41" s="299"/>
      <c r="MAN41" s="299"/>
      <c r="MAO41" s="299"/>
      <c r="MAP41" s="299"/>
      <c r="MAQ41" s="299"/>
      <c r="MAR41" s="299"/>
      <c r="MAS41" s="299"/>
      <c r="MAT41" s="299"/>
      <c r="MAU41" s="299"/>
      <c r="MAV41" s="299"/>
      <c r="MAW41" s="299"/>
      <c r="MAX41" s="299"/>
      <c r="MAY41" s="299"/>
      <c r="MAZ41" s="299"/>
      <c r="MBA41" s="299"/>
      <c r="MBB41" s="299"/>
      <c r="MBC41" s="299"/>
      <c r="MBD41" s="299"/>
      <c r="MBE41" s="299"/>
      <c r="MBF41" s="299"/>
      <c r="MBG41" s="299"/>
      <c r="MBH41" s="299"/>
      <c r="MBI41" s="299"/>
      <c r="MBJ41" s="299"/>
      <c r="MBK41" s="299"/>
      <c r="MBL41" s="299"/>
      <c r="MBM41" s="299"/>
      <c r="MBN41" s="299"/>
      <c r="MBO41" s="299"/>
      <c r="MBP41" s="299"/>
      <c r="MBQ41" s="299"/>
      <c r="MBR41" s="299"/>
      <c r="MBS41" s="299"/>
      <c r="MBT41" s="299"/>
      <c r="MBU41" s="299"/>
      <c r="MBV41" s="299"/>
      <c r="MBW41" s="299"/>
      <c r="MBX41" s="299"/>
      <c r="MBY41" s="299"/>
      <c r="MBZ41" s="299"/>
      <c r="MCA41" s="299"/>
      <c r="MCB41" s="299"/>
      <c r="MCC41" s="299"/>
      <c r="MCD41" s="299"/>
      <c r="MCE41" s="299"/>
      <c r="MCF41" s="299"/>
      <c r="MCG41" s="299"/>
      <c r="MCH41" s="299"/>
      <c r="MCI41" s="299"/>
      <c r="MCJ41" s="299"/>
      <c r="MCK41" s="299"/>
      <c r="MCL41" s="299"/>
      <c r="MCM41" s="299"/>
      <c r="MCN41" s="299"/>
      <c r="MCO41" s="299"/>
      <c r="MCP41" s="299"/>
      <c r="MCQ41" s="299"/>
      <c r="MCR41" s="299"/>
      <c r="MCS41" s="299"/>
      <c r="MCT41" s="299"/>
      <c r="MCU41" s="299"/>
      <c r="MCV41" s="299"/>
      <c r="MCW41" s="299"/>
      <c r="MCX41" s="299"/>
      <c r="MCY41" s="299"/>
      <c r="MCZ41" s="299"/>
      <c r="MDA41" s="299"/>
      <c r="MDB41" s="299"/>
      <c r="MDC41" s="299"/>
      <c r="MDD41" s="299"/>
      <c r="MDE41" s="299"/>
      <c r="MDF41" s="299"/>
      <c r="MDG41" s="299"/>
      <c r="MDH41" s="299"/>
      <c r="MDI41" s="299"/>
      <c r="MDJ41" s="299"/>
      <c r="MDK41" s="299"/>
      <c r="MDL41" s="299"/>
      <c r="MDM41" s="299"/>
      <c r="MDN41" s="299"/>
      <c r="MDO41" s="299"/>
      <c r="MDP41" s="299"/>
      <c r="MDQ41" s="299"/>
      <c r="MDR41" s="299"/>
      <c r="MDS41" s="299"/>
      <c r="MDT41" s="299"/>
      <c r="MDU41" s="299"/>
      <c r="MDV41" s="299"/>
      <c r="MDW41" s="299"/>
      <c r="MDX41" s="299"/>
      <c r="MDY41" s="299"/>
      <c r="MDZ41" s="299"/>
      <c r="MEA41" s="299"/>
      <c r="MEB41" s="299"/>
      <c r="MEC41" s="299"/>
      <c r="MED41" s="299"/>
      <c r="MEE41" s="299"/>
      <c r="MEF41" s="299"/>
      <c r="MEG41" s="299"/>
      <c r="MEH41" s="299"/>
      <c r="MEI41" s="299"/>
      <c r="MEJ41" s="299"/>
      <c r="MEK41" s="299"/>
      <c r="MEL41" s="299"/>
      <c r="MEM41" s="299"/>
      <c r="MEN41" s="299"/>
      <c r="MEO41" s="299"/>
      <c r="MEP41" s="299"/>
      <c r="MEQ41" s="299"/>
      <c r="MER41" s="299"/>
      <c r="MES41" s="299"/>
      <c r="MET41" s="299"/>
      <c r="MEU41" s="299"/>
      <c r="MEV41" s="299"/>
      <c r="MEW41" s="299"/>
      <c r="MEX41" s="299"/>
      <c r="MEY41" s="299"/>
      <c r="MEZ41" s="299"/>
      <c r="MFA41" s="299"/>
      <c r="MFB41" s="299"/>
      <c r="MFC41" s="299"/>
      <c r="MFD41" s="299"/>
      <c r="MFE41" s="299"/>
      <c r="MFF41" s="299"/>
      <c r="MFG41" s="299"/>
      <c r="MFH41" s="299"/>
      <c r="MFI41" s="299"/>
      <c r="MFJ41" s="299"/>
      <c r="MFK41" s="299"/>
      <c r="MFL41" s="299"/>
      <c r="MFM41" s="299"/>
      <c r="MFN41" s="299"/>
      <c r="MFO41" s="299"/>
      <c r="MFP41" s="299"/>
      <c r="MFQ41" s="299"/>
      <c r="MFR41" s="299"/>
      <c r="MFS41" s="299"/>
      <c r="MFT41" s="299"/>
      <c r="MFU41" s="299"/>
      <c r="MFV41" s="299"/>
      <c r="MFW41" s="299"/>
      <c r="MFX41" s="299"/>
      <c r="MFY41" s="299"/>
      <c r="MFZ41" s="299"/>
      <c r="MGA41" s="299"/>
      <c r="MGB41" s="299"/>
      <c r="MGC41" s="299"/>
      <c r="MGD41" s="299"/>
      <c r="MGE41" s="299"/>
      <c r="MGF41" s="299"/>
      <c r="MGG41" s="299"/>
      <c r="MGH41" s="299"/>
      <c r="MGI41" s="299"/>
      <c r="MGJ41" s="299"/>
      <c r="MGK41" s="299"/>
      <c r="MGL41" s="299"/>
      <c r="MGM41" s="299"/>
      <c r="MGN41" s="299"/>
      <c r="MGO41" s="299"/>
      <c r="MGP41" s="299"/>
      <c r="MGQ41" s="299"/>
      <c r="MGR41" s="299"/>
      <c r="MGS41" s="299"/>
      <c r="MGT41" s="299"/>
      <c r="MGU41" s="299"/>
      <c r="MGV41" s="299"/>
      <c r="MGW41" s="299"/>
      <c r="MGX41" s="299"/>
      <c r="MGY41" s="299"/>
      <c r="MGZ41" s="299"/>
      <c r="MHA41" s="299"/>
      <c r="MHB41" s="299"/>
      <c r="MHC41" s="299"/>
      <c r="MHD41" s="299"/>
      <c r="MHE41" s="299"/>
      <c r="MHF41" s="299"/>
      <c r="MHG41" s="299"/>
      <c r="MHH41" s="299"/>
      <c r="MHI41" s="299"/>
      <c r="MHJ41" s="299"/>
      <c r="MHK41" s="299"/>
      <c r="MHL41" s="299"/>
      <c r="MHM41" s="299"/>
      <c r="MHN41" s="299"/>
      <c r="MHO41" s="299"/>
      <c r="MHP41" s="299"/>
      <c r="MHQ41" s="299"/>
      <c r="MHR41" s="299"/>
      <c r="MHS41" s="299"/>
      <c r="MHT41" s="299"/>
      <c r="MHU41" s="299"/>
      <c r="MHV41" s="299"/>
      <c r="MHW41" s="299"/>
      <c r="MHX41" s="299"/>
      <c r="MHY41" s="299"/>
      <c r="MHZ41" s="299"/>
      <c r="MIA41" s="299"/>
      <c r="MIB41" s="299"/>
      <c r="MIC41" s="299"/>
      <c r="MID41" s="299"/>
      <c r="MIE41" s="299"/>
      <c r="MIF41" s="299"/>
      <c r="MIG41" s="299"/>
      <c r="MIH41" s="299"/>
      <c r="MII41" s="299"/>
      <c r="MIJ41" s="299"/>
      <c r="MIK41" s="299"/>
      <c r="MIL41" s="299"/>
      <c r="MIM41" s="299"/>
      <c r="MIN41" s="299"/>
      <c r="MIO41" s="299"/>
      <c r="MIP41" s="299"/>
      <c r="MIQ41" s="299"/>
      <c r="MIR41" s="299"/>
      <c r="MIS41" s="299"/>
      <c r="MIT41" s="299"/>
      <c r="MIU41" s="299"/>
      <c r="MIV41" s="299"/>
      <c r="MIW41" s="299"/>
      <c r="MIX41" s="299"/>
      <c r="MIY41" s="299"/>
      <c r="MIZ41" s="299"/>
      <c r="MJA41" s="299"/>
      <c r="MJB41" s="299"/>
      <c r="MJC41" s="299"/>
      <c r="MJD41" s="299"/>
      <c r="MJE41" s="299"/>
      <c r="MJF41" s="299"/>
      <c r="MJG41" s="299"/>
      <c r="MJH41" s="299"/>
      <c r="MJI41" s="299"/>
      <c r="MJJ41" s="299"/>
      <c r="MJK41" s="299"/>
      <c r="MJL41" s="299"/>
      <c r="MJM41" s="299"/>
      <c r="MJN41" s="299"/>
      <c r="MJO41" s="299"/>
      <c r="MJP41" s="299"/>
      <c r="MJQ41" s="299"/>
      <c r="MJR41" s="299"/>
      <c r="MJS41" s="299"/>
      <c r="MJT41" s="299"/>
      <c r="MJU41" s="299"/>
      <c r="MJV41" s="299"/>
      <c r="MJW41" s="299"/>
      <c r="MJX41" s="299"/>
      <c r="MJY41" s="299"/>
      <c r="MJZ41" s="299"/>
      <c r="MKA41" s="299"/>
      <c r="MKB41" s="299"/>
      <c r="MKC41" s="299"/>
      <c r="MKD41" s="299"/>
      <c r="MKE41" s="299"/>
      <c r="MKF41" s="299"/>
      <c r="MKG41" s="299"/>
      <c r="MKH41" s="299"/>
      <c r="MKI41" s="299"/>
      <c r="MKJ41" s="299"/>
      <c r="MKK41" s="299"/>
      <c r="MKL41" s="299"/>
      <c r="MKM41" s="299"/>
      <c r="MKN41" s="299"/>
      <c r="MKO41" s="299"/>
      <c r="MKP41" s="299"/>
      <c r="MKQ41" s="299"/>
      <c r="MKR41" s="299"/>
      <c r="MKS41" s="299"/>
      <c r="MKT41" s="299"/>
      <c r="MKU41" s="299"/>
      <c r="MKV41" s="299"/>
      <c r="MKW41" s="299"/>
      <c r="MKX41" s="299"/>
      <c r="MKY41" s="299"/>
      <c r="MKZ41" s="299"/>
      <c r="MLA41" s="299"/>
      <c r="MLB41" s="299"/>
      <c r="MLC41" s="299"/>
      <c r="MLD41" s="299"/>
      <c r="MLE41" s="299"/>
      <c r="MLF41" s="299"/>
      <c r="MLG41" s="299"/>
      <c r="MLH41" s="299"/>
      <c r="MLI41" s="299"/>
      <c r="MLJ41" s="299"/>
      <c r="MLK41" s="299"/>
      <c r="MLL41" s="299"/>
      <c r="MLM41" s="299"/>
      <c r="MLN41" s="299"/>
      <c r="MLO41" s="299"/>
      <c r="MLP41" s="299"/>
      <c r="MLQ41" s="299"/>
      <c r="MLR41" s="299"/>
      <c r="MLS41" s="299"/>
      <c r="MLT41" s="299"/>
      <c r="MLU41" s="299"/>
      <c r="MLV41" s="299"/>
      <c r="MLW41" s="299"/>
      <c r="MLX41" s="299"/>
      <c r="MLY41" s="299"/>
      <c r="MLZ41" s="299"/>
      <c r="MMA41" s="299"/>
      <c r="MMB41" s="299"/>
      <c r="MMC41" s="299"/>
      <c r="MMD41" s="299"/>
      <c r="MME41" s="299"/>
      <c r="MMF41" s="299"/>
      <c r="MMG41" s="299"/>
      <c r="MMH41" s="299"/>
      <c r="MMI41" s="299"/>
      <c r="MMJ41" s="299"/>
      <c r="MMK41" s="299"/>
      <c r="MML41" s="299"/>
      <c r="MMM41" s="299"/>
      <c r="MMN41" s="299"/>
      <c r="MMO41" s="299"/>
      <c r="MMP41" s="299"/>
      <c r="MMQ41" s="299"/>
      <c r="MMR41" s="299"/>
      <c r="MMS41" s="299"/>
      <c r="MMT41" s="299"/>
      <c r="MMU41" s="299"/>
      <c r="MMV41" s="299"/>
      <c r="MMW41" s="299"/>
      <c r="MMX41" s="299"/>
      <c r="MMY41" s="299"/>
      <c r="MMZ41" s="299"/>
      <c r="MNA41" s="299"/>
      <c r="MNB41" s="299"/>
      <c r="MNC41" s="299"/>
      <c r="MND41" s="299"/>
      <c r="MNE41" s="299"/>
      <c r="MNF41" s="299"/>
      <c r="MNG41" s="299"/>
      <c r="MNH41" s="299"/>
      <c r="MNI41" s="299"/>
      <c r="MNJ41" s="299"/>
      <c r="MNK41" s="299"/>
      <c r="MNL41" s="299"/>
      <c r="MNM41" s="299"/>
      <c r="MNN41" s="299"/>
      <c r="MNO41" s="299"/>
      <c r="MNP41" s="299"/>
      <c r="MNQ41" s="299"/>
      <c r="MNR41" s="299"/>
      <c r="MNS41" s="299"/>
      <c r="MNT41" s="299"/>
      <c r="MNU41" s="299"/>
      <c r="MNV41" s="299"/>
      <c r="MNW41" s="299"/>
      <c r="MNX41" s="299"/>
      <c r="MNY41" s="299"/>
      <c r="MNZ41" s="299"/>
      <c r="MOA41" s="299"/>
      <c r="MOB41" s="299"/>
      <c r="MOC41" s="299"/>
      <c r="MOD41" s="299"/>
      <c r="MOE41" s="299"/>
      <c r="MOF41" s="299"/>
      <c r="MOG41" s="299"/>
      <c r="MOH41" s="299"/>
      <c r="MOI41" s="299"/>
      <c r="MOJ41" s="299"/>
      <c r="MOK41" s="299"/>
      <c r="MOL41" s="299"/>
      <c r="MOM41" s="299"/>
      <c r="MON41" s="299"/>
      <c r="MOO41" s="299"/>
      <c r="MOP41" s="299"/>
      <c r="MOQ41" s="299"/>
      <c r="MOR41" s="299"/>
      <c r="MOS41" s="299"/>
      <c r="MOT41" s="299"/>
      <c r="MOU41" s="299"/>
      <c r="MOV41" s="299"/>
      <c r="MOW41" s="299"/>
      <c r="MOX41" s="299"/>
      <c r="MOY41" s="299"/>
      <c r="MOZ41" s="299"/>
      <c r="MPA41" s="299"/>
      <c r="MPB41" s="299"/>
      <c r="MPC41" s="299"/>
      <c r="MPD41" s="299"/>
      <c r="MPE41" s="299"/>
      <c r="MPF41" s="299"/>
      <c r="MPG41" s="299"/>
      <c r="MPH41" s="299"/>
      <c r="MPI41" s="299"/>
      <c r="MPJ41" s="299"/>
      <c r="MPK41" s="299"/>
      <c r="MPL41" s="299"/>
      <c r="MPM41" s="299"/>
      <c r="MPN41" s="299"/>
      <c r="MPO41" s="299"/>
      <c r="MPP41" s="299"/>
      <c r="MPQ41" s="299"/>
      <c r="MPR41" s="299"/>
      <c r="MPS41" s="299"/>
      <c r="MPT41" s="299"/>
      <c r="MPU41" s="299"/>
      <c r="MPV41" s="299"/>
      <c r="MPW41" s="299"/>
      <c r="MPX41" s="299"/>
      <c r="MPY41" s="299"/>
      <c r="MPZ41" s="299"/>
      <c r="MQA41" s="299"/>
      <c r="MQB41" s="299"/>
      <c r="MQC41" s="299"/>
      <c r="MQD41" s="299"/>
      <c r="MQE41" s="299"/>
      <c r="MQF41" s="299"/>
      <c r="MQG41" s="299"/>
      <c r="MQH41" s="299"/>
      <c r="MQI41" s="299"/>
      <c r="MQJ41" s="299"/>
      <c r="MQK41" s="299"/>
      <c r="MQL41" s="299"/>
      <c r="MQM41" s="299"/>
      <c r="MQN41" s="299"/>
      <c r="MQO41" s="299"/>
      <c r="MQP41" s="299"/>
      <c r="MQQ41" s="299"/>
      <c r="MQR41" s="299"/>
      <c r="MQS41" s="299"/>
      <c r="MQT41" s="299"/>
      <c r="MQU41" s="299"/>
      <c r="MQV41" s="299"/>
      <c r="MQW41" s="299"/>
      <c r="MQX41" s="299"/>
      <c r="MQY41" s="299"/>
      <c r="MQZ41" s="299"/>
      <c r="MRA41" s="299"/>
      <c r="MRB41" s="299"/>
      <c r="MRC41" s="299"/>
      <c r="MRD41" s="299"/>
      <c r="MRE41" s="299"/>
      <c r="MRF41" s="299"/>
      <c r="MRG41" s="299"/>
      <c r="MRH41" s="299"/>
      <c r="MRI41" s="299"/>
      <c r="MRJ41" s="299"/>
      <c r="MRK41" s="299"/>
      <c r="MRL41" s="299"/>
      <c r="MRM41" s="299"/>
      <c r="MRN41" s="299"/>
      <c r="MRO41" s="299"/>
      <c r="MRP41" s="299"/>
      <c r="MRQ41" s="299"/>
      <c r="MRR41" s="299"/>
      <c r="MRS41" s="299"/>
      <c r="MRT41" s="299"/>
      <c r="MRU41" s="299"/>
      <c r="MRV41" s="299"/>
      <c r="MRW41" s="299"/>
      <c r="MRX41" s="299"/>
      <c r="MRY41" s="299"/>
      <c r="MRZ41" s="299"/>
      <c r="MSA41" s="299"/>
      <c r="MSB41" s="299"/>
      <c r="MSC41" s="299"/>
      <c r="MSD41" s="299"/>
      <c r="MSE41" s="299"/>
      <c r="MSF41" s="299"/>
      <c r="MSG41" s="299"/>
      <c r="MSH41" s="299"/>
      <c r="MSI41" s="299"/>
      <c r="MSJ41" s="299"/>
      <c r="MSK41" s="299"/>
      <c r="MSL41" s="299"/>
      <c r="MSM41" s="299"/>
      <c r="MSN41" s="299"/>
      <c r="MSO41" s="299"/>
      <c r="MSP41" s="299"/>
      <c r="MSQ41" s="299"/>
      <c r="MSR41" s="299"/>
      <c r="MSS41" s="299"/>
      <c r="MST41" s="299"/>
      <c r="MSU41" s="299"/>
      <c r="MSV41" s="299"/>
      <c r="MSW41" s="299"/>
      <c r="MSX41" s="299"/>
      <c r="MSY41" s="299"/>
      <c r="MSZ41" s="299"/>
      <c r="MTA41" s="299"/>
      <c r="MTB41" s="299"/>
      <c r="MTC41" s="299"/>
      <c r="MTD41" s="299"/>
      <c r="MTE41" s="299"/>
      <c r="MTF41" s="299"/>
      <c r="MTG41" s="299"/>
      <c r="MTH41" s="299"/>
      <c r="MTI41" s="299"/>
      <c r="MTJ41" s="299"/>
      <c r="MTK41" s="299"/>
      <c r="MTL41" s="299"/>
      <c r="MTM41" s="299"/>
      <c r="MTN41" s="299"/>
      <c r="MTO41" s="299"/>
      <c r="MTP41" s="299"/>
      <c r="MTQ41" s="299"/>
      <c r="MTR41" s="299"/>
      <c r="MTS41" s="299"/>
      <c r="MTT41" s="299"/>
      <c r="MTU41" s="299"/>
      <c r="MTV41" s="299"/>
      <c r="MTW41" s="299"/>
      <c r="MTX41" s="299"/>
      <c r="MTY41" s="299"/>
      <c r="MTZ41" s="299"/>
      <c r="MUA41" s="299"/>
      <c r="MUB41" s="299"/>
      <c r="MUC41" s="299"/>
      <c r="MUD41" s="299"/>
      <c r="MUE41" s="299"/>
      <c r="MUF41" s="299"/>
      <c r="MUG41" s="299"/>
      <c r="MUH41" s="299"/>
      <c r="MUI41" s="299"/>
      <c r="MUJ41" s="299"/>
      <c r="MUK41" s="299"/>
      <c r="MUL41" s="299"/>
      <c r="MUM41" s="299"/>
      <c r="MUN41" s="299"/>
      <c r="MUO41" s="299"/>
      <c r="MUP41" s="299"/>
      <c r="MUQ41" s="299"/>
      <c r="MUR41" s="299"/>
      <c r="MUS41" s="299"/>
      <c r="MUT41" s="299"/>
      <c r="MUU41" s="299"/>
      <c r="MUV41" s="299"/>
      <c r="MUW41" s="299"/>
      <c r="MUX41" s="299"/>
      <c r="MUY41" s="299"/>
      <c r="MUZ41" s="299"/>
      <c r="MVA41" s="299"/>
      <c r="MVB41" s="299"/>
      <c r="MVC41" s="299"/>
      <c r="MVD41" s="299"/>
      <c r="MVE41" s="299"/>
      <c r="MVF41" s="299"/>
      <c r="MVG41" s="299"/>
      <c r="MVH41" s="299"/>
      <c r="MVI41" s="299"/>
      <c r="MVJ41" s="299"/>
      <c r="MVK41" s="299"/>
      <c r="MVL41" s="299"/>
      <c r="MVM41" s="299"/>
      <c r="MVN41" s="299"/>
      <c r="MVO41" s="299"/>
      <c r="MVP41" s="299"/>
      <c r="MVQ41" s="299"/>
      <c r="MVR41" s="299"/>
      <c r="MVS41" s="299"/>
      <c r="MVT41" s="299"/>
      <c r="MVU41" s="299"/>
      <c r="MVV41" s="299"/>
      <c r="MVW41" s="299"/>
      <c r="MVX41" s="299"/>
      <c r="MVY41" s="299"/>
      <c r="MVZ41" s="299"/>
      <c r="MWA41" s="299"/>
      <c r="MWB41" s="299"/>
      <c r="MWC41" s="299"/>
      <c r="MWD41" s="299"/>
      <c r="MWE41" s="299"/>
      <c r="MWF41" s="299"/>
      <c r="MWG41" s="299"/>
      <c r="MWH41" s="299"/>
      <c r="MWI41" s="299"/>
      <c r="MWJ41" s="299"/>
      <c r="MWK41" s="299"/>
      <c r="MWL41" s="299"/>
      <c r="MWM41" s="299"/>
      <c r="MWN41" s="299"/>
      <c r="MWO41" s="299"/>
      <c r="MWP41" s="299"/>
      <c r="MWQ41" s="299"/>
      <c r="MWR41" s="299"/>
      <c r="MWS41" s="299"/>
      <c r="MWT41" s="299"/>
      <c r="MWU41" s="299"/>
      <c r="MWV41" s="299"/>
      <c r="MWW41" s="299"/>
      <c r="MWX41" s="299"/>
      <c r="MWY41" s="299"/>
      <c r="MWZ41" s="299"/>
      <c r="MXA41" s="299"/>
      <c r="MXB41" s="299"/>
      <c r="MXC41" s="299"/>
      <c r="MXD41" s="299"/>
      <c r="MXE41" s="299"/>
      <c r="MXF41" s="299"/>
      <c r="MXG41" s="299"/>
      <c r="MXH41" s="299"/>
      <c r="MXI41" s="299"/>
      <c r="MXJ41" s="299"/>
      <c r="MXK41" s="299"/>
      <c r="MXL41" s="299"/>
      <c r="MXM41" s="299"/>
      <c r="MXN41" s="299"/>
      <c r="MXO41" s="299"/>
      <c r="MXP41" s="299"/>
      <c r="MXQ41" s="299"/>
      <c r="MXR41" s="299"/>
      <c r="MXS41" s="299"/>
      <c r="MXT41" s="299"/>
      <c r="MXU41" s="299"/>
      <c r="MXV41" s="299"/>
      <c r="MXW41" s="299"/>
      <c r="MXX41" s="299"/>
      <c r="MXY41" s="299"/>
      <c r="MXZ41" s="299"/>
      <c r="MYA41" s="299"/>
      <c r="MYB41" s="299"/>
      <c r="MYC41" s="299"/>
      <c r="MYD41" s="299"/>
      <c r="MYE41" s="299"/>
      <c r="MYF41" s="299"/>
      <c r="MYG41" s="299"/>
      <c r="MYH41" s="299"/>
      <c r="MYI41" s="299"/>
      <c r="MYJ41" s="299"/>
      <c r="MYK41" s="299"/>
      <c r="MYL41" s="299"/>
      <c r="MYM41" s="299"/>
      <c r="MYN41" s="299"/>
      <c r="MYO41" s="299"/>
      <c r="MYP41" s="299"/>
      <c r="MYQ41" s="299"/>
      <c r="MYR41" s="299"/>
      <c r="MYS41" s="299"/>
      <c r="MYT41" s="299"/>
      <c r="MYU41" s="299"/>
      <c r="MYV41" s="299"/>
      <c r="MYW41" s="299"/>
      <c r="MYX41" s="299"/>
      <c r="MYY41" s="299"/>
      <c r="MYZ41" s="299"/>
      <c r="MZA41" s="299"/>
      <c r="MZB41" s="299"/>
      <c r="MZC41" s="299"/>
      <c r="MZD41" s="299"/>
      <c r="MZE41" s="299"/>
      <c r="MZF41" s="299"/>
      <c r="MZG41" s="299"/>
      <c r="MZH41" s="299"/>
      <c r="MZI41" s="299"/>
      <c r="MZJ41" s="299"/>
      <c r="MZK41" s="299"/>
      <c r="MZL41" s="299"/>
      <c r="MZM41" s="299"/>
      <c r="MZN41" s="299"/>
      <c r="MZO41" s="299"/>
      <c r="MZP41" s="299"/>
      <c r="MZQ41" s="299"/>
      <c r="MZR41" s="299"/>
      <c r="MZS41" s="299"/>
      <c r="MZT41" s="299"/>
      <c r="MZU41" s="299"/>
      <c r="MZV41" s="299"/>
      <c r="MZW41" s="299"/>
      <c r="MZX41" s="299"/>
      <c r="MZY41" s="299"/>
      <c r="MZZ41" s="299"/>
      <c r="NAA41" s="299"/>
      <c r="NAB41" s="299"/>
      <c r="NAC41" s="299"/>
      <c r="NAD41" s="299"/>
      <c r="NAE41" s="299"/>
      <c r="NAF41" s="299"/>
      <c r="NAG41" s="299"/>
      <c r="NAH41" s="299"/>
      <c r="NAI41" s="299"/>
      <c r="NAJ41" s="299"/>
      <c r="NAK41" s="299"/>
      <c r="NAL41" s="299"/>
      <c r="NAM41" s="299"/>
      <c r="NAN41" s="299"/>
      <c r="NAO41" s="299"/>
      <c r="NAP41" s="299"/>
      <c r="NAQ41" s="299"/>
      <c r="NAR41" s="299"/>
      <c r="NAS41" s="299"/>
      <c r="NAT41" s="299"/>
      <c r="NAU41" s="299"/>
      <c r="NAV41" s="299"/>
      <c r="NAW41" s="299"/>
      <c r="NAX41" s="299"/>
      <c r="NAY41" s="299"/>
      <c r="NAZ41" s="299"/>
      <c r="NBA41" s="299"/>
      <c r="NBB41" s="299"/>
      <c r="NBC41" s="299"/>
      <c r="NBD41" s="299"/>
      <c r="NBE41" s="299"/>
      <c r="NBF41" s="299"/>
      <c r="NBG41" s="299"/>
      <c r="NBH41" s="299"/>
      <c r="NBI41" s="299"/>
      <c r="NBJ41" s="299"/>
      <c r="NBK41" s="299"/>
      <c r="NBL41" s="299"/>
      <c r="NBM41" s="299"/>
      <c r="NBN41" s="299"/>
      <c r="NBO41" s="299"/>
      <c r="NBP41" s="299"/>
      <c r="NBQ41" s="299"/>
      <c r="NBR41" s="299"/>
      <c r="NBS41" s="299"/>
      <c r="NBT41" s="299"/>
      <c r="NBU41" s="299"/>
      <c r="NBV41" s="299"/>
      <c r="NBW41" s="299"/>
      <c r="NBX41" s="299"/>
      <c r="NBY41" s="299"/>
      <c r="NBZ41" s="299"/>
      <c r="NCA41" s="299"/>
      <c r="NCB41" s="299"/>
      <c r="NCC41" s="299"/>
      <c r="NCD41" s="299"/>
      <c r="NCE41" s="299"/>
      <c r="NCF41" s="299"/>
      <c r="NCG41" s="299"/>
      <c r="NCH41" s="299"/>
      <c r="NCI41" s="299"/>
      <c r="NCJ41" s="299"/>
      <c r="NCK41" s="299"/>
      <c r="NCL41" s="299"/>
      <c r="NCM41" s="299"/>
      <c r="NCN41" s="299"/>
      <c r="NCO41" s="299"/>
      <c r="NCP41" s="299"/>
      <c r="NCQ41" s="299"/>
      <c r="NCR41" s="299"/>
      <c r="NCS41" s="299"/>
      <c r="NCT41" s="299"/>
      <c r="NCU41" s="299"/>
      <c r="NCV41" s="299"/>
      <c r="NCW41" s="299"/>
      <c r="NCX41" s="299"/>
      <c r="NCY41" s="299"/>
      <c r="NCZ41" s="299"/>
      <c r="NDA41" s="299"/>
      <c r="NDB41" s="299"/>
      <c r="NDC41" s="299"/>
      <c r="NDD41" s="299"/>
      <c r="NDE41" s="299"/>
      <c r="NDF41" s="299"/>
      <c r="NDG41" s="299"/>
      <c r="NDH41" s="299"/>
      <c r="NDI41" s="299"/>
      <c r="NDJ41" s="299"/>
      <c r="NDK41" s="299"/>
      <c r="NDL41" s="299"/>
      <c r="NDM41" s="299"/>
      <c r="NDN41" s="299"/>
      <c r="NDO41" s="299"/>
      <c r="NDP41" s="299"/>
      <c r="NDQ41" s="299"/>
      <c r="NDR41" s="299"/>
      <c r="NDS41" s="299"/>
      <c r="NDT41" s="299"/>
      <c r="NDU41" s="299"/>
      <c r="NDV41" s="299"/>
      <c r="NDW41" s="299"/>
      <c r="NDX41" s="299"/>
      <c r="NDY41" s="299"/>
      <c r="NDZ41" s="299"/>
      <c r="NEA41" s="299"/>
      <c r="NEB41" s="299"/>
      <c r="NEC41" s="299"/>
      <c r="NED41" s="299"/>
      <c r="NEE41" s="299"/>
      <c r="NEF41" s="299"/>
      <c r="NEG41" s="299"/>
      <c r="NEH41" s="299"/>
      <c r="NEI41" s="299"/>
      <c r="NEJ41" s="299"/>
      <c r="NEK41" s="299"/>
      <c r="NEL41" s="299"/>
      <c r="NEM41" s="299"/>
      <c r="NEN41" s="299"/>
      <c r="NEO41" s="299"/>
      <c r="NEP41" s="299"/>
      <c r="NEQ41" s="299"/>
      <c r="NER41" s="299"/>
      <c r="NES41" s="299"/>
      <c r="NET41" s="299"/>
      <c r="NEU41" s="299"/>
      <c r="NEV41" s="299"/>
      <c r="NEW41" s="299"/>
      <c r="NEX41" s="299"/>
      <c r="NEY41" s="299"/>
      <c r="NEZ41" s="299"/>
      <c r="NFA41" s="299"/>
      <c r="NFB41" s="299"/>
      <c r="NFC41" s="299"/>
      <c r="NFD41" s="299"/>
      <c r="NFE41" s="299"/>
      <c r="NFF41" s="299"/>
      <c r="NFG41" s="299"/>
      <c r="NFH41" s="299"/>
      <c r="NFI41" s="299"/>
      <c r="NFJ41" s="299"/>
      <c r="NFK41" s="299"/>
      <c r="NFL41" s="299"/>
      <c r="NFM41" s="299"/>
      <c r="NFN41" s="299"/>
      <c r="NFO41" s="299"/>
      <c r="NFP41" s="299"/>
      <c r="NFQ41" s="299"/>
      <c r="NFR41" s="299"/>
      <c r="NFS41" s="299"/>
      <c r="NFT41" s="299"/>
      <c r="NFU41" s="299"/>
      <c r="NFV41" s="299"/>
      <c r="NFW41" s="299"/>
      <c r="NFX41" s="299"/>
      <c r="NFY41" s="299"/>
      <c r="NFZ41" s="299"/>
      <c r="NGA41" s="299"/>
      <c r="NGB41" s="299"/>
      <c r="NGC41" s="299"/>
      <c r="NGD41" s="299"/>
      <c r="NGE41" s="299"/>
      <c r="NGF41" s="299"/>
      <c r="NGG41" s="299"/>
      <c r="NGH41" s="299"/>
      <c r="NGI41" s="299"/>
      <c r="NGJ41" s="299"/>
      <c r="NGK41" s="299"/>
      <c r="NGL41" s="299"/>
      <c r="NGM41" s="299"/>
      <c r="NGN41" s="299"/>
      <c r="NGO41" s="299"/>
      <c r="NGP41" s="299"/>
      <c r="NGQ41" s="299"/>
      <c r="NGR41" s="299"/>
      <c r="NGS41" s="299"/>
      <c r="NGT41" s="299"/>
      <c r="NGU41" s="299"/>
      <c r="NGV41" s="299"/>
      <c r="NGW41" s="299"/>
      <c r="NGX41" s="299"/>
      <c r="NGY41" s="299"/>
      <c r="NGZ41" s="299"/>
      <c r="NHA41" s="299"/>
      <c r="NHB41" s="299"/>
      <c r="NHC41" s="299"/>
      <c r="NHD41" s="299"/>
      <c r="NHE41" s="299"/>
      <c r="NHF41" s="299"/>
      <c r="NHG41" s="299"/>
      <c r="NHH41" s="299"/>
      <c r="NHI41" s="299"/>
      <c r="NHJ41" s="299"/>
      <c r="NHK41" s="299"/>
      <c r="NHL41" s="299"/>
      <c r="NHM41" s="299"/>
      <c r="NHN41" s="299"/>
      <c r="NHO41" s="299"/>
      <c r="NHP41" s="299"/>
      <c r="NHQ41" s="299"/>
      <c r="NHR41" s="299"/>
      <c r="NHS41" s="299"/>
      <c r="NHT41" s="299"/>
      <c r="NHU41" s="299"/>
      <c r="NHV41" s="299"/>
      <c r="NHW41" s="299"/>
      <c r="NHX41" s="299"/>
      <c r="NHY41" s="299"/>
      <c r="NHZ41" s="299"/>
      <c r="NIA41" s="299"/>
      <c r="NIB41" s="299"/>
      <c r="NIC41" s="299"/>
      <c r="NID41" s="299"/>
      <c r="NIE41" s="299"/>
      <c r="NIF41" s="299"/>
      <c r="NIG41" s="299"/>
      <c r="NIH41" s="299"/>
      <c r="NII41" s="299"/>
      <c r="NIJ41" s="299"/>
      <c r="NIK41" s="299"/>
      <c r="NIL41" s="299"/>
      <c r="NIM41" s="299"/>
      <c r="NIN41" s="299"/>
      <c r="NIO41" s="299"/>
      <c r="NIP41" s="299"/>
      <c r="NIQ41" s="299"/>
      <c r="NIR41" s="299"/>
      <c r="NIS41" s="299"/>
      <c r="NIT41" s="299"/>
      <c r="NIU41" s="299"/>
      <c r="NIV41" s="299"/>
      <c r="NIW41" s="299"/>
      <c r="NIX41" s="299"/>
      <c r="NIY41" s="299"/>
      <c r="NIZ41" s="299"/>
      <c r="NJA41" s="299"/>
      <c r="NJB41" s="299"/>
      <c r="NJC41" s="299"/>
      <c r="NJD41" s="299"/>
      <c r="NJE41" s="299"/>
      <c r="NJF41" s="299"/>
      <c r="NJG41" s="299"/>
      <c r="NJH41" s="299"/>
      <c r="NJI41" s="299"/>
      <c r="NJJ41" s="299"/>
      <c r="NJK41" s="299"/>
      <c r="NJL41" s="299"/>
      <c r="NJM41" s="299"/>
      <c r="NJN41" s="299"/>
      <c r="NJO41" s="299"/>
      <c r="NJP41" s="299"/>
      <c r="NJQ41" s="299"/>
      <c r="NJR41" s="299"/>
      <c r="NJS41" s="299"/>
      <c r="NJT41" s="299"/>
      <c r="NJU41" s="299"/>
      <c r="NJV41" s="299"/>
      <c r="NJW41" s="299"/>
      <c r="NJX41" s="299"/>
      <c r="NJY41" s="299"/>
      <c r="NJZ41" s="299"/>
      <c r="NKA41" s="299"/>
      <c r="NKB41" s="299"/>
      <c r="NKC41" s="299"/>
      <c r="NKD41" s="299"/>
      <c r="NKE41" s="299"/>
      <c r="NKF41" s="299"/>
      <c r="NKG41" s="299"/>
      <c r="NKH41" s="299"/>
      <c r="NKI41" s="299"/>
      <c r="NKJ41" s="299"/>
      <c r="NKK41" s="299"/>
      <c r="NKL41" s="299"/>
      <c r="NKM41" s="299"/>
      <c r="NKN41" s="299"/>
      <c r="NKO41" s="299"/>
      <c r="NKP41" s="299"/>
      <c r="NKQ41" s="299"/>
      <c r="NKR41" s="299"/>
      <c r="NKS41" s="299"/>
      <c r="NKT41" s="299"/>
      <c r="NKU41" s="299"/>
      <c r="NKV41" s="299"/>
      <c r="NKW41" s="299"/>
      <c r="NKX41" s="299"/>
      <c r="NKY41" s="299"/>
      <c r="NKZ41" s="299"/>
      <c r="NLA41" s="299"/>
      <c r="NLB41" s="299"/>
      <c r="NLC41" s="299"/>
      <c r="NLD41" s="299"/>
      <c r="NLE41" s="299"/>
      <c r="NLF41" s="299"/>
      <c r="NLG41" s="299"/>
      <c r="NLH41" s="299"/>
      <c r="NLI41" s="299"/>
      <c r="NLJ41" s="299"/>
      <c r="NLK41" s="299"/>
      <c r="NLL41" s="299"/>
      <c r="NLM41" s="299"/>
      <c r="NLN41" s="299"/>
      <c r="NLO41" s="299"/>
      <c r="NLP41" s="299"/>
      <c r="NLQ41" s="299"/>
      <c r="NLR41" s="299"/>
      <c r="NLS41" s="299"/>
      <c r="NLT41" s="299"/>
      <c r="NLU41" s="299"/>
      <c r="NLV41" s="299"/>
      <c r="NLW41" s="299"/>
      <c r="NLX41" s="299"/>
      <c r="NLY41" s="299"/>
      <c r="NLZ41" s="299"/>
      <c r="NMA41" s="299"/>
      <c r="NMB41" s="299"/>
      <c r="NMC41" s="299"/>
      <c r="NMD41" s="299"/>
      <c r="NME41" s="299"/>
      <c r="NMF41" s="299"/>
      <c r="NMG41" s="299"/>
      <c r="NMH41" s="299"/>
      <c r="NMI41" s="299"/>
      <c r="NMJ41" s="299"/>
      <c r="NMK41" s="299"/>
      <c r="NML41" s="299"/>
      <c r="NMM41" s="299"/>
      <c r="NMN41" s="299"/>
      <c r="NMO41" s="299"/>
      <c r="NMP41" s="299"/>
      <c r="NMQ41" s="299"/>
      <c r="NMR41" s="299"/>
      <c r="NMS41" s="299"/>
      <c r="NMT41" s="299"/>
      <c r="NMU41" s="299"/>
      <c r="NMV41" s="299"/>
      <c r="NMW41" s="299"/>
      <c r="NMX41" s="299"/>
      <c r="NMY41" s="299"/>
      <c r="NMZ41" s="299"/>
      <c r="NNA41" s="299"/>
      <c r="NNB41" s="299"/>
      <c r="NNC41" s="299"/>
      <c r="NND41" s="299"/>
      <c r="NNE41" s="299"/>
      <c r="NNF41" s="299"/>
      <c r="NNG41" s="299"/>
      <c r="NNH41" s="299"/>
      <c r="NNI41" s="299"/>
      <c r="NNJ41" s="299"/>
      <c r="NNK41" s="299"/>
      <c r="NNL41" s="299"/>
      <c r="NNM41" s="299"/>
      <c r="NNN41" s="299"/>
      <c r="NNO41" s="299"/>
      <c r="NNP41" s="299"/>
      <c r="NNQ41" s="299"/>
      <c r="NNR41" s="299"/>
      <c r="NNS41" s="299"/>
      <c r="NNT41" s="299"/>
      <c r="NNU41" s="299"/>
      <c r="NNV41" s="299"/>
      <c r="NNW41" s="299"/>
      <c r="NNX41" s="299"/>
      <c r="NNY41" s="299"/>
      <c r="NNZ41" s="299"/>
      <c r="NOA41" s="299"/>
      <c r="NOB41" s="299"/>
      <c r="NOC41" s="299"/>
      <c r="NOD41" s="299"/>
      <c r="NOE41" s="299"/>
      <c r="NOF41" s="299"/>
      <c r="NOG41" s="299"/>
      <c r="NOH41" s="299"/>
      <c r="NOI41" s="299"/>
      <c r="NOJ41" s="299"/>
      <c r="NOK41" s="299"/>
      <c r="NOL41" s="299"/>
      <c r="NOM41" s="299"/>
      <c r="NON41" s="299"/>
      <c r="NOO41" s="299"/>
      <c r="NOP41" s="299"/>
      <c r="NOQ41" s="299"/>
      <c r="NOR41" s="299"/>
      <c r="NOS41" s="299"/>
      <c r="NOT41" s="299"/>
      <c r="NOU41" s="299"/>
      <c r="NOV41" s="299"/>
      <c r="NOW41" s="299"/>
      <c r="NOX41" s="299"/>
      <c r="NOY41" s="299"/>
      <c r="NOZ41" s="299"/>
      <c r="NPA41" s="299"/>
      <c r="NPB41" s="299"/>
      <c r="NPC41" s="299"/>
      <c r="NPD41" s="299"/>
      <c r="NPE41" s="299"/>
      <c r="NPF41" s="299"/>
      <c r="NPG41" s="299"/>
      <c r="NPH41" s="299"/>
      <c r="NPI41" s="299"/>
      <c r="NPJ41" s="299"/>
      <c r="NPK41" s="299"/>
      <c r="NPL41" s="299"/>
      <c r="NPM41" s="299"/>
      <c r="NPN41" s="299"/>
      <c r="NPO41" s="299"/>
      <c r="NPP41" s="299"/>
      <c r="NPQ41" s="299"/>
      <c r="NPR41" s="299"/>
      <c r="NPS41" s="299"/>
      <c r="NPT41" s="299"/>
      <c r="NPU41" s="299"/>
      <c r="NPV41" s="299"/>
      <c r="NPW41" s="299"/>
      <c r="NPX41" s="299"/>
      <c r="NPY41" s="299"/>
      <c r="NPZ41" s="299"/>
      <c r="NQA41" s="299"/>
      <c r="NQB41" s="299"/>
      <c r="NQC41" s="299"/>
      <c r="NQD41" s="299"/>
      <c r="NQE41" s="299"/>
      <c r="NQF41" s="299"/>
      <c r="NQG41" s="299"/>
      <c r="NQH41" s="299"/>
      <c r="NQI41" s="299"/>
      <c r="NQJ41" s="299"/>
      <c r="NQK41" s="299"/>
      <c r="NQL41" s="299"/>
      <c r="NQM41" s="299"/>
      <c r="NQN41" s="299"/>
      <c r="NQO41" s="299"/>
      <c r="NQP41" s="299"/>
      <c r="NQQ41" s="299"/>
      <c r="NQR41" s="299"/>
      <c r="NQS41" s="299"/>
      <c r="NQT41" s="299"/>
      <c r="NQU41" s="299"/>
      <c r="NQV41" s="299"/>
      <c r="NQW41" s="299"/>
      <c r="NQX41" s="299"/>
      <c r="NQY41" s="299"/>
      <c r="NQZ41" s="299"/>
      <c r="NRA41" s="299"/>
      <c r="NRB41" s="299"/>
      <c r="NRC41" s="299"/>
      <c r="NRD41" s="299"/>
      <c r="NRE41" s="299"/>
      <c r="NRF41" s="299"/>
      <c r="NRG41" s="299"/>
      <c r="NRH41" s="299"/>
      <c r="NRI41" s="299"/>
      <c r="NRJ41" s="299"/>
      <c r="NRK41" s="299"/>
      <c r="NRL41" s="299"/>
      <c r="NRM41" s="299"/>
      <c r="NRN41" s="299"/>
      <c r="NRO41" s="299"/>
      <c r="NRP41" s="299"/>
      <c r="NRQ41" s="299"/>
      <c r="NRR41" s="299"/>
      <c r="NRS41" s="299"/>
      <c r="NRT41" s="299"/>
      <c r="NRU41" s="299"/>
      <c r="NRV41" s="299"/>
      <c r="NRW41" s="299"/>
      <c r="NRX41" s="299"/>
      <c r="NRY41" s="299"/>
      <c r="NRZ41" s="299"/>
      <c r="NSA41" s="299"/>
      <c r="NSB41" s="299"/>
      <c r="NSC41" s="299"/>
      <c r="NSD41" s="299"/>
      <c r="NSE41" s="299"/>
      <c r="NSF41" s="299"/>
      <c r="NSG41" s="299"/>
      <c r="NSH41" s="299"/>
      <c r="NSI41" s="299"/>
      <c r="NSJ41" s="299"/>
      <c r="NSK41" s="299"/>
      <c r="NSL41" s="299"/>
      <c r="NSM41" s="299"/>
      <c r="NSN41" s="299"/>
      <c r="NSO41" s="299"/>
      <c r="NSP41" s="299"/>
      <c r="NSQ41" s="299"/>
      <c r="NSR41" s="299"/>
      <c r="NSS41" s="299"/>
      <c r="NST41" s="299"/>
      <c r="NSU41" s="299"/>
      <c r="NSV41" s="299"/>
      <c r="NSW41" s="299"/>
      <c r="NSX41" s="299"/>
      <c r="NSY41" s="299"/>
      <c r="NSZ41" s="299"/>
      <c r="NTA41" s="299"/>
      <c r="NTB41" s="299"/>
      <c r="NTC41" s="299"/>
      <c r="NTD41" s="299"/>
      <c r="NTE41" s="299"/>
      <c r="NTF41" s="299"/>
      <c r="NTG41" s="299"/>
      <c r="NTH41" s="299"/>
      <c r="NTI41" s="299"/>
      <c r="NTJ41" s="299"/>
      <c r="NTK41" s="299"/>
      <c r="NTL41" s="299"/>
      <c r="NTM41" s="299"/>
      <c r="NTN41" s="299"/>
      <c r="NTO41" s="299"/>
      <c r="NTP41" s="299"/>
      <c r="NTQ41" s="299"/>
      <c r="NTR41" s="299"/>
      <c r="NTS41" s="299"/>
      <c r="NTT41" s="299"/>
      <c r="NTU41" s="299"/>
      <c r="NTV41" s="299"/>
      <c r="NTW41" s="299"/>
      <c r="NTX41" s="299"/>
      <c r="NTY41" s="299"/>
      <c r="NTZ41" s="299"/>
      <c r="NUA41" s="299"/>
      <c r="NUB41" s="299"/>
      <c r="NUC41" s="299"/>
      <c r="NUD41" s="299"/>
      <c r="NUE41" s="299"/>
      <c r="NUF41" s="299"/>
      <c r="NUG41" s="299"/>
      <c r="NUH41" s="299"/>
      <c r="NUI41" s="299"/>
      <c r="NUJ41" s="299"/>
      <c r="NUK41" s="299"/>
      <c r="NUL41" s="299"/>
      <c r="NUM41" s="299"/>
      <c r="NUN41" s="299"/>
      <c r="NUO41" s="299"/>
      <c r="NUP41" s="299"/>
      <c r="NUQ41" s="299"/>
      <c r="NUR41" s="299"/>
      <c r="NUS41" s="299"/>
      <c r="NUT41" s="299"/>
      <c r="NUU41" s="299"/>
      <c r="NUV41" s="299"/>
      <c r="NUW41" s="299"/>
      <c r="NUX41" s="299"/>
      <c r="NUY41" s="299"/>
      <c r="NUZ41" s="299"/>
      <c r="NVA41" s="299"/>
      <c r="NVB41" s="299"/>
      <c r="NVC41" s="299"/>
      <c r="NVD41" s="299"/>
      <c r="NVE41" s="299"/>
      <c r="NVF41" s="299"/>
      <c r="NVG41" s="299"/>
      <c r="NVH41" s="299"/>
      <c r="NVI41" s="299"/>
      <c r="NVJ41" s="299"/>
      <c r="NVK41" s="299"/>
      <c r="NVL41" s="299"/>
      <c r="NVM41" s="299"/>
      <c r="NVN41" s="299"/>
      <c r="NVO41" s="299"/>
      <c r="NVP41" s="299"/>
      <c r="NVQ41" s="299"/>
      <c r="NVR41" s="299"/>
      <c r="NVS41" s="299"/>
      <c r="NVT41" s="299"/>
      <c r="NVU41" s="299"/>
      <c r="NVV41" s="299"/>
      <c r="NVW41" s="299"/>
      <c r="NVX41" s="299"/>
      <c r="NVY41" s="299"/>
      <c r="NVZ41" s="299"/>
      <c r="NWA41" s="299"/>
      <c r="NWB41" s="299"/>
      <c r="NWC41" s="299"/>
      <c r="NWD41" s="299"/>
      <c r="NWE41" s="299"/>
      <c r="NWF41" s="299"/>
      <c r="NWG41" s="299"/>
      <c r="NWH41" s="299"/>
      <c r="NWI41" s="299"/>
      <c r="NWJ41" s="299"/>
      <c r="NWK41" s="299"/>
      <c r="NWL41" s="299"/>
      <c r="NWM41" s="299"/>
      <c r="NWN41" s="299"/>
      <c r="NWO41" s="299"/>
      <c r="NWP41" s="299"/>
      <c r="NWQ41" s="299"/>
      <c r="NWR41" s="299"/>
      <c r="NWS41" s="299"/>
      <c r="NWT41" s="299"/>
      <c r="NWU41" s="299"/>
      <c r="NWV41" s="299"/>
      <c r="NWW41" s="299"/>
      <c r="NWX41" s="299"/>
      <c r="NWY41" s="299"/>
      <c r="NWZ41" s="299"/>
      <c r="NXA41" s="299"/>
      <c r="NXB41" s="299"/>
      <c r="NXC41" s="299"/>
      <c r="NXD41" s="299"/>
      <c r="NXE41" s="299"/>
      <c r="NXF41" s="299"/>
      <c r="NXG41" s="299"/>
      <c r="NXH41" s="299"/>
      <c r="NXI41" s="299"/>
      <c r="NXJ41" s="299"/>
      <c r="NXK41" s="299"/>
      <c r="NXL41" s="299"/>
      <c r="NXM41" s="299"/>
      <c r="NXN41" s="299"/>
      <c r="NXO41" s="299"/>
      <c r="NXP41" s="299"/>
      <c r="NXQ41" s="299"/>
      <c r="NXR41" s="299"/>
      <c r="NXS41" s="299"/>
      <c r="NXT41" s="299"/>
      <c r="NXU41" s="299"/>
      <c r="NXV41" s="299"/>
      <c r="NXW41" s="299"/>
      <c r="NXX41" s="299"/>
      <c r="NXY41" s="299"/>
      <c r="NXZ41" s="299"/>
      <c r="NYA41" s="299"/>
      <c r="NYB41" s="299"/>
      <c r="NYC41" s="299"/>
      <c r="NYD41" s="299"/>
      <c r="NYE41" s="299"/>
      <c r="NYF41" s="299"/>
      <c r="NYG41" s="299"/>
      <c r="NYH41" s="299"/>
      <c r="NYI41" s="299"/>
      <c r="NYJ41" s="299"/>
      <c r="NYK41" s="299"/>
      <c r="NYL41" s="299"/>
      <c r="NYM41" s="299"/>
      <c r="NYN41" s="299"/>
      <c r="NYO41" s="299"/>
      <c r="NYP41" s="299"/>
      <c r="NYQ41" s="299"/>
      <c r="NYR41" s="299"/>
      <c r="NYS41" s="299"/>
      <c r="NYT41" s="299"/>
      <c r="NYU41" s="299"/>
      <c r="NYV41" s="299"/>
      <c r="NYW41" s="299"/>
      <c r="NYX41" s="299"/>
      <c r="NYY41" s="299"/>
      <c r="NYZ41" s="299"/>
      <c r="NZA41" s="299"/>
      <c r="NZB41" s="299"/>
      <c r="NZC41" s="299"/>
      <c r="NZD41" s="299"/>
      <c r="NZE41" s="299"/>
      <c r="NZF41" s="299"/>
      <c r="NZG41" s="299"/>
      <c r="NZH41" s="299"/>
      <c r="NZI41" s="299"/>
      <c r="NZJ41" s="299"/>
      <c r="NZK41" s="299"/>
      <c r="NZL41" s="299"/>
      <c r="NZM41" s="299"/>
      <c r="NZN41" s="299"/>
      <c r="NZO41" s="299"/>
      <c r="NZP41" s="299"/>
      <c r="NZQ41" s="299"/>
      <c r="NZR41" s="299"/>
      <c r="NZS41" s="299"/>
      <c r="NZT41" s="299"/>
      <c r="NZU41" s="299"/>
      <c r="NZV41" s="299"/>
      <c r="NZW41" s="299"/>
      <c r="NZX41" s="299"/>
      <c r="NZY41" s="299"/>
      <c r="NZZ41" s="299"/>
      <c r="OAA41" s="299"/>
      <c r="OAB41" s="299"/>
      <c r="OAC41" s="299"/>
      <c r="OAD41" s="299"/>
      <c r="OAE41" s="299"/>
      <c r="OAF41" s="299"/>
      <c r="OAG41" s="299"/>
      <c r="OAH41" s="299"/>
      <c r="OAI41" s="299"/>
      <c r="OAJ41" s="299"/>
      <c r="OAK41" s="299"/>
      <c r="OAL41" s="299"/>
      <c r="OAM41" s="299"/>
      <c r="OAN41" s="299"/>
      <c r="OAO41" s="299"/>
      <c r="OAP41" s="299"/>
      <c r="OAQ41" s="299"/>
      <c r="OAR41" s="299"/>
      <c r="OAS41" s="299"/>
      <c r="OAT41" s="299"/>
      <c r="OAU41" s="299"/>
      <c r="OAV41" s="299"/>
      <c r="OAW41" s="299"/>
      <c r="OAX41" s="299"/>
      <c r="OAY41" s="299"/>
      <c r="OAZ41" s="299"/>
      <c r="OBA41" s="299"/>
      <c r="OBB41" s="299"/>
      <c r="OBC41" s="299"/>
      <c r="OBD41" s="299"/>
      <c r="OBE41" s="299"/>
      <c r="OBF41" s="299"/>
      <c r="OBG41" s="299"/>
      <c r="OBH41" s="299"/>
      <c r="OBI41" s="299"/>
      <c r="OBJ41" s="299"/>
      <c r="OBK41" s="299"/>
      <c r="OBL41" s="299"/>
      <c r="OBM41" s="299"/>
      <c r="OBN41" s="299"/>
      <c r="OBO41" s="299"/>
      <c r="OBP41" s="299"/>
      <c r="OBQ41" s="299"/>
      <c r="OBR41" s="299"/>
      <c r="OBS41" s="299"/>
      <c r="OBT41" s="299"/>
      <c r="OBU41" s="299"/>
      <c r="OBV41" s="299"/>
      <c r="OBW41" s="299"/>
      <c r="OBX41" s="299"/>
      <c r="OBY41" s="299"/>
      <c r="OBZ41" s="299"/>
      <c r="OCA41" s="299"/>
      <c r="OCB41" s="299"/>
      <c r="OCC41" s="299"/>
      <c r="OCD41" s="299"/>
      <c r="OCE41" s="299"/>
      <c r="OCF41" s="299"/>
      <c r="OCG41" s="299"/>
      <c r="OCH41" s="299"/>
      <c r="OCI41" s="299"/>
      <c r="OCJ41" s="299"/>
      <c r="OCK41" s="299"/>
      <c r="OCL41" s="299"/>
      <c r="OCM41" s="299"/>
      <c r="OCN41" s="299"/>
      <c r="OCO41" s="299"/>
      <c r="OCP41" s="299"/>
      <c r="OCQ41" s="299"/>
      <c r="OCR41" s="299"/>
      <c r="OCS41" s="299"/>
      <c r="OCT41" s="299"/>
      <c r="OCU41" s="299"/>
      <c r="OCV41" s="299"/>
      <c r="OCW41" s="299"/>
      <c r="OCX41" s="299"/>
      <c r="OCY41" s="299"/>
      <c r="OCZ41" s="299"/>
      <c r="ODA41" s="299"/>
      <c r="ODB41" s="299"/>
      <c r="ODC41" s="299"/>
      <c r="ODD41" s="299"/>
      <c r="ODE41" s="299"/>
      <c r="ODF41" s="299"/>
      <c r="ODG41" s="299"/>
      <c r="ODH41" s="299"/>
      <c r="ODI41" s="299"/>
      <c r="ODJ41" s="299"/>
      <c r="ODK41" s="299"/>
      <c r="ODL41" s="299"/>
      <c r="ODM41" s="299"/>
      <c r="ODN41" s="299"/>
      <c r="ODO41" s="299"/>
      <c r="ODP41" s="299"/>
      <c r="ODQ41" s="299"/>
      <c r="ODR41" s="299"/>
      <c r="ODS41" s="299"/>
      <c r="ODT41" s="299"/>
      <c r="ODU41" s="299"/>
      <c r="ODV41" s="299"/>
      <c r="ODW41" s="299"/>
      <c r="ODX41" s="299"/>
      <c r="ODY41" s="299"/>
      <c r="ODZ41" s="299"/>
      <c r="OEA41" s="299"/>
      <c r="OEB41" s="299"/>
      <c r="OEC41" s="299"/>
      <c r="OED41" s="299"/>
      <c r="OEE41" s="299"/>
      <c r="OEF41" s="299"/>
      <c r="OEG41" s="299"/>
      <c r="OEH41" s="299"/>
      <c r="OEI41" s="299"/>
      <c r="OEJ41" s="299"/>
      <c r="OEK41" s="299"/>
      <c r="OEL41" s="299"/>
      <c r="OEM41" s="299"/>
      <c r="OEN41" s="299"/>
      <c r="OEO41" s="299"/>
      <c r="OEP41" s="299"/>
      <c r="OEQ41" s="299"/>
      <c r="OER41" s="299"/>
      <c r="OES41" s="299"/>
      <c r="OET41" s="299"/>
      <c r="OEU41" s="299"/>
      <c r="OEV41" s="299"/>
      <c r="OEW41" s="299"/>
      <c r="OEX41" s="299"/>
      <c r="OEY41" s="299"/>
      <c r="OEZ41" s="299"/>
      <c r="OFA41" s="299"/>
      <c r="OFB41" s="299"/>
      <c r="OFC41" s="299"/>
      <c r="OFD41" s="299"/>
      <c r="OFE41" s="299"/>
      <c r="OFF41" s="299"/>
      <c r="OFG41" s="299"/>
      <c r="OFH41" s="299"/>
      <c r="OFI41" s="299"/>
      <c r="OFJ41" s="299"/>
      <c r="OFK41" s="299"/>
      <c r="OFL41" s="299"/>
      <c r="OFM41" s="299"/>
      <c r="OFN41" s="299"/>
      <c r="OFO41" s="299"/>
      <c r="OFP41" s="299"/>
      <c r="OFQ41" s="299"/>
      <c r="OFR41" s="299"/>
      <c r="OFS41" s="299"/>
      <c r="OFT41" s="299"/>
      <c r="OFU41" s="299"/>
      <c r="OFV41" s="299"/>
      <c r="OFW41" s="299"/>
      <c r="OFX41" s="299"/>
      <c r="OFY41" s="299"/>
      <c r="OFZ41" s="299"/>
      <c r="OGA41" s="299"/>
      <c r="OGB41" s="299"/>
      <c r="OGC41" s="299"/>
      <c r="OGD41" s="299"/>
      <c r="OGE41" s="299"/>
      <c r="OGF41" s="299"/>
      <c r="OGG41" s="299"/>
      <c r="OGH41" s="299"/>
      <c r="OGI41" s="299"/>
      <c r="OGJ41" s="299"/>
      <c r="OGK41" s="299"/>
      <c r="OGL41" s="299"/>
      <c r="OGM41" s="299"/>
      <c r="OGN41" s="299"/>
      <c r="OGO41" s="299"/>
      <c r="OGP41" s="299"/>
      <c r="OGQ41" s="299"/>
      <c r="OGR41" s="299"/>
      <c r="OGS41" s="299"/>
      <c r="OGT41" s="299"/>
      <c r="OGU41" s="299"/>
      <c r="OGV41" s="299"/>
      <c r="OGW41" s="299"/>
      <c r="OGX41" s="299"/>
      <c r="OGY41" s="299"/>
      <c r="OGZ41" s="299"/>
      <c r="OHA41" s="299"/>
      <c r="OHB41" s="299"/>
      <c r="OHC41" s="299"/>
      <c r="OHD41" s="299"/>
      <c r="OHE41" s="299"/>
      <c r="OHF41" s="299"/>
      <c r="OHG41" s="299"/>
      <c r="OHH41" s="299"/>
      <c r="OHI41" s="299"/>
      <c r="OHJ41" s="299"/>
      <c r="OHK41" s="299"/>
      <c r="OHL41" s="299"/>
      <c r="OHM41" s="299"/>
      <c r="OHN41" s="299"/>
      <c r="OHO41" s="299"/>
      <c r="OHP41" s="299"/>
      <c r="OHQ41" s="299"/>
      <c r="OHR41" s="299"/>
      <c r="OHS41" s="299"/>
      <c r="OHT41" s="299"/>
      <c r="OHU41" s="299"/>
      <c r="OHV41" s="299"/>
      <c r="OHW41" s="299"/>
      <c r="OHX41" s="299"/>
      <c r="OHY41" s="299"/>
      <c r="OHZ41" s="299"/>
      <c r="OIA41" s="299"/>
      <c r="OIB41" s="299"/>
      <c r="OIC41" s="299"/>
      <c r="OID41" s="299"/>
      <c r="OIE41" s="299"/>
      <c r="OIF41" s="299"/>
      <c r="OIG41" s="299"/>
      <c r="OIH41" s="299"/>
      <c r="OII41" s="299"/>
      <c r="OIJ41" s="299"/>
      <c r="OIK41" s="299"/>
      <c r="OIL41" s="299"/>
      <c r="OIM41" s="299"/>
      <c r="OIN41" s="299"/>
      <c r="OIO41" s="299"/>
      <c r="OIP41" s="299"/>
      <c r="OIQ41" s="299"/>
      <c r="OIR41" s="299"/>
      <c r="OIS41" s="299"/>
      <c r="OIT41" s="299"/>
      <c r="OIU41" s="299"/>
      <c r="OIV41" s="299"/>
      <c r="OIW41" s="299"/>
      <c r="OIX41" s="299"/>
      <c r="OIY41" s="299"/>
      <c r="OIZ41" s="299"/>
      <c r="OJA41" s="299"/>
      <c r="OJB41" s="299"/>
      <c r="OJC41" s="299"/>
      <c r="OJD41" s="299"/>
      <c r="OJE41" s="299"/>
      <c r="OJF41" s="299"/>
      <c r="OJG41" s="299"/>
      <c r="OJH41" s="299"/>
      <c r="OJI41" s="299"/>
      <c r="OJJ41" s="299"/>
      <c r="OJK41" s="299"/>
      <c r="OJL41" s="299"/>
      <c r="OJM41" s="299"/>
      <c r="OJN41" s="299"/>
      <c r="OJO41" s="299"/>
      <c r="OJP41" s="299"/>
      <c r="OJQ41" s="299"/>
      <c r="OJR41" s="299"/>
      <c r="OJS41" s="299"/>
      <c r="OJT41" s="299"/>
      <c r="OJU41" s="299"/>
      <c r="OJV41" s="299"/>
      <c r="OJW41" s="299"/>
      <c r="OJX41" s="299"/>
      <c r="OJY41" s="299"/>
      <c r="OJZ41" s="299"/>
      <c r="OKA41" s="299"/>
      <c r="OKB41" s="299"/>
      <c r="OKC41" s="299"/>
      <c r="OKD41" s="299"/>
      <c r="OKE41" s="299"/>
      <c r="OKF41" s="299"/>
      <c r="OKG41" s="299"/>
      <c r="OKH41" s="299"/>
      <c r="OKI41" s="299"/>
      <c r="OKJ41" s="299"/>
      <c r="OKK41" s="299"/>
      <c r="OKL41" s="299"/>
      <c r="OKM41" s="299"/>
      <c r="OKN41" s="299"/>
      <c r="OKO41" s="299"/>
      <c r="OKP41" s="299"/>
      <c r="OKQ41" s="299"/>
      <c r="OKR41" s="299"/>
      <c r="OKS41" s="299"/>
      <c r="OKT41" s="299"/>
      <c r="OKU41" s="299"/>
      <c r="OKV41" s="299"/>
      <c r="OKW41" s="299"/>
      <c r="OKX41" s="299"/>
      <c r="OKY41" s="299"/>
      <c r="OKZ41" s="299"/>
      <c r="OLA41" s="299"/>
      <c r="OLB41" s="299"/>
      <c r="OLC41" s="299"/>
      <c r="OLD41" s="299"/>
      <c r="OLE41" s="299"/>
      <c r="OLF41" s="299"/>
      <c r="OLG41" s="299"/>
      <c r="OLH41" s="299"/>
      <c r="OLI41" s="299"/>
      <c r="OLJ41" s="299"/>
      <c r="OLK41" s="299"/>
      <c r="OLL41" s="299"/>
      <c r="OLM41" s="299"/>
      <c r="OLN41" s="299"/>
      <c r="OLO41" s="299"/>
      <c r="OLP41" s="299"/>
      <c r="OLQ41" s="299"/>
      <c r="OLR41" s="299"/>
      <c r="OLS41" s="299"/>
      <c r="OLT41" s="299"/>
      <c r="OLU41" s="299"/>
      <c r="OLV41" s="299"/>
      <c r="OLW41" s="299"/>
      <c r="OLX41" s="299"/>
      <c r="OLY41" s="299"/>
      <c r="OLZ41" s="299"/>
      <c r="OMA41" s="299"/>
      <c r="OMB41" s="299"/>
      <c r="OMC41" s="299"/>
      <c r="OMD41" s="299"/>
      <c r="OME41" s="299"/>
      <c r="OMF41" s="299"/>
      <c r="OMG41" s="299"/>
      <c r="OMH41" s="299"/>
      <c r="OMI41" s="299"/>
      <c r="OMJ41" s="299"/>
      <c r="OMK41" s="299"/>
      <c r="OML41" s="299"/>
      <c r="OMM41" s="299"/>
      <c r="OMN41" s="299"/>
      <c r="OMO41" s="299"/>
      <c r="OMP41" s="299"/>
      <c r="OMQ41" s="299"/>
      <c r="OMR41" s="299"/>
      <c r="OMS41" s="299"/>
      <c r="OMT41" s="299"/>
      <c r="OMU41" s="299"/>
      <c r="OMV41" s="299"/>
      <c r="OMW41" s="299"/>
      <c r="OMX41" s="299"/>
      <c r="OMY41" s="299"/>
      <c r="OMZ41" s="299"/>
      <c r="ONA41" s="299"/>
      <c r="ONB41" s="299"/>
      <c r="ONC41" s="299"/>
      <c r="OND41" s="299"/>
      <c r="ONE41" s="299"/>
      <c r="ONF41" s="299"/>
      <c r="ONG41" s="299"/>
      <c r="ONH41" s="299"/>
      <c r="ONI41" s="299"/>
      <c r="ONJ41" s="299"/>
      <c r="ONK41" s="299"/>
      <c r="ONL41" s="299"/>
      <c r="ONM41" s="299"/>
      <c r="ONN41" s="299"/>
      <c r="ONO41" s="299"/>
      <c r="ONP41" s="299"/>
      <c r="ONQ41" s="299"/>
      <c r="ONR41" s="299"/>
      <c r="ONS41" s="299"/>
      <c r="ONT41" s="299"/>
      <c r="ONU41" s="299"/>
      <c r="ONV41" s="299"/>
      <c r="ONW41" s="299"/>
      <c r="ONX41" s="299"/>
      <c r="ONY41" s="299"/>
      <c r="ONZ41" s="299"/>
      <c r="OOA41" s="299"/>
      <c r="OOB41" s="299"/>
      <c r="OOC41" s="299"/>
      <c r="OOD41" s="299"/>
      <c r="OOE41" s="299"/>
      <c r="OOF41" s="299"/>
      <c r="OOG41" s="299"/>
      <c r="OOH41" s="299"/>
      <c r="OOI41" s="299"/>
      <c r="OOJ41" s="299"/>
      <c r="OOK41" s="299"/>
      <c r="OOL41" s="299"/>
      <c r="OOM41" s="299"/>
      <c r="OON41" s="299"/>
      <c r="OOO41" s="299"/>
      <c r="OOP41" s="299"/>
      <c r="OOQ41" s="299"/>
      <c r="OOR41" s="299"/>
      <c r="OOS41" s="299"/>
      <c r="OOT41" s="299"/>
      <c r="OOU41" s="299"/>
      <c r="OOV41" s="299"/>
      <c r="OOW41" s="299"/>
      <c r="OOX41" s="299"/>
      <c r="OOY41" s="299"/>
      <c r="OOZ41" s="299"/>
      <c r="OPA41" s="299"/>
      <c r="OPB41" s="299"/>
      <c r="OPC41" s="299"/>
      <c r="OPD41" s="299"/>
      <c r="OPE41" s="299"/>
      <c r="OPF41" s="299"/>
      <c r="OPG41" s="299"/>
      <c r="OPH41" s="299"/>
      <c r="OPI41" s="299"/>
      <c r="OPJ41" s="299"/>
      <c r="OPK41" s="299"/>
      <c r="OPL41" s="299"/>
      <c r="OPM41" s="299"/>
      <c r="OPN41" s="299"/>
      <c r="OPO41" s="299"/>
      <c r="OPP41" s="299"/>
      <c r="OPQ41" s="299"/>
      <c r="OPR41" s="299"/>
      <c r="OPS41" s="299"/>
      <c r="OPT41" s="299"/>
      <c r="OPU41" s="299"/>
      <c r="OPV41" s="299"/>
      <c r="OPW41" s="299"/>
      <c r="OPX41" s="299"/>
      <c r="OPY41" s="299"/>
      <c r="OPZ41" s="299"/>
      <c r="OQA41" s="299"/>
      <c r="OQB41" s="299"/>
      <c r="OQC41" s="299"/>
      <c r="OQD41" s="299"/>
      <c r="OQE41" s="299"/>
      <c r="OQF41" s="299"/>
      <c r="OQG41" s="299"/>
      <c r="OQH41" s="299"/>
      <c r="OQI41" s="299"/>
      <c r="OQJ41" s="299"/>
      <c r="OQK41" s="299"/>
      <c r="OQL41" s="299"/>
      <c r="OQM41" s="299"/>
      <c r="OQN41" s="299"/>
      <c r="OQO41" s="299"/>
      <c r="OQP41" s="299"/>
      <c r="OQQ41" s="299"/>
      <c r="OQR41" s="299"/>
      <c r="OQS41" s="299"/>
      <c r="OQT41" s="299"/>
      <c r="OQU41" s="299"/>
      <c r="OQV41" s="299"/>
      <c r="OQW41" s="299"/>
      <c r="OQX41" s="299"/>
      <c r="OQY41" s="299"/>
      <c r="OQZ41" s="299"/>
      <c r="ORA41" s="299"/>
      <c r="ORB41" s="299"/>
      <c r="ORC41" s="299"/>
      <c r="ORD41" s="299"/>
      <c r="ORE41" s="299"/>
      <c r="ORF41" s="299"/>
      <c r="ORG41" s="299"/>
      <c r="ORH41" s="299"/>
      <c r="ORI41" s="299"/>
      <c r="ORJ41" s="299"/>
      <c r="ORK41" s="299"/>
      <c r="ORL41" s="299"/>
      <c r="ORM41" s="299"/>
      <c r="ORN41" s="299"/>
      <c r="ORO41" s="299"/>
      <c r="ORP41" s="299"/>
      <c r="ORQ41" s="299"/>
      <c r="ORR41" s="299"/>
      <c r="ORS41" s="299"/>
      <c r="ORT41" s="299"/>
      <c r="ORU41" s="299"/>
      <c r="ORV41" s="299"/>
      <c r="ORW41" s="299"/>
      <c r="ORX41" s="299"/>
      <c r="ORY41" s="299"/>
      <c r="ORZ41" s="299"/>
      <c r="OSA41" s="299"/>
      <c r="OSB41" s="299"/>
      <c r="OSC41" s="299"/>
      <c r="OSD41" s="299"/>
      <c r="OSE41" s="299"/>
      <c r="OSF41" s="299"/>
      <c r="OSG41" s="299"/>
      <c r="OSH41" s="299"/>
      <c r="OSI41" s="299"/>
      <c r="OSJ41" s="299"/>
      <c r="OSK41" s="299"/>
      <c r="OSL41" s="299"/>
      <c r="OSM41" s="299"/>
      <c r="OSN41" s="299"/>
      <c r="OSO41" s="299"/>
      <c r="OSP41" s="299"/>
      <c r="OSQ41" s="299"/>
      <c r="OSR41" s="299"/>
      <c r="OSS41" s="299"/>
      <c r="OST41" s="299"/>
      <c r="OSU41" s="299"/>
      <c r="OSV41" s="299"/>
      <c r="OSW41" s="299"/>
      <c r="OSX41" s="299"/>
      <c r="OSY41" s="299"/>
      <c r="OSZ41" s="299"/>
      <c r="OTA41" s="299"/>
      <c r="OTB41" s="299"/>
      <c r="OTC41" s="299"/>
      <c r="OTD41" s="299"/>
      <c r="OTE41" s="299"/>
      <c r="OTF41" s="299"/>
      <c r="OTG41" s="299"/>
      <c r="OTH41" s="299"/>
      <c r="OTI41" s="299"/>
      <c r="OTJ41" s="299"/>
      <c r="OTK41" s="299"/>
      <c r="OTL41" s="299"/>
      <c r="OTM41" s="299"/>
      <c r="OTN41" s="299"/>
      <c r="OTO41" s="299"/>
      <c r="OTP41" s="299"/>
      <c r="OTQ41" s="299"/>
      <c r="OTR41" s="299"/>
      <c r="OTS41" s="299"/>
      <c r="OTT41" s="299"/>
      <c r="OTU41" s="299"/>
      <c r="OTV41" s="299"/>
      <c r="OTW41" s="299"/>
      <c r="OTX41" s="299"/>
      <c r="OTY41" s="299"/>
      <c r="OTZ41" s="299"/>
      <c r="OUA41" s="299"/>
      <c r="OUB41" s="299"/>
      <c r="OUC41" s="299"/>
      <c r="OUD41" s="299"/>
      <c r="OUE41" s="299"/>
      <c r="OUF41" s="299"/>
      <c r="OUG41" s="299"/>
      <c r="OUH41" s="299"/>
      <c r="OUI41" s="299"/>
      <c r="OUJ41" s="299"/>
      <c r="OUK41" s="299"/>
      <c r="OUL41" s="299"/>
      <c r="OUM41" s="299"/>
      <c r="OUN41" s="299"/>
      <c r="OUO41" s="299"/>
      <c r="OUP41" s="299"/>
      <c r="OUQ41" s="299"/>
      <c r="OUR41" s="299"/>
      <c r="OUS41" s="299"/>
      <c r="OUT41" s="299"/>
      <c r="OUU41" s="299"/>
      <c r="OUV41" s="299"/>
      <c r="OUW41" s="299"/>
      <c r="OUX41" s="299"/>
      <c r="OUY41" s="299"/>
      <c r="OUZ41" s="299"/>
      <c r="OVA41" s="299"/>
      <c r="OVB41" s="299"/>
      <c r="OVC41" s="299"/>
      <c r="OVD41" s="299"/>
      <c r="OVE41" s="299"/>
      <c r="OVF41" s="299"/>
      <c r="OVG41" s="299"/>
      <c r="OVH41" s="299"/>
      <c r="OVI41" s="299"/>
      <c r="OVJ41" s="299"/>
      <c r="OVK41" s="299"/>
      <c r="OVL41" s="299"/>
      <c r="OVM41" s="299"/>
      <c r="OVN41" s="299"/>
      <c r="OVO41" s="299"/>
      <c r="OVP41" s="299"/>
      <c r="OVQ41" s="299"/>
      <c r="OVR41" s="299"/>
      <c r="OVS41" s="299"/>
      <c r="OVT41" s="299"/>
      <c r="OVU41" s="299"/>
      <c r="OVV41" s="299"/>
      <c r="OVW41" s="299"/>
      <c r="OVX41" s="299"/>
      <c r="OVY41" s="299"/>
      <c r="OVZ41" s="299"/>
      <c r="OWA41" s="299"/>
      <c r="OWB41" s="299"/>
      <c r="OWC41" s="299"/>
      <c r="OWD41" s="299"/>
      <c r="OWE41" s="299"/>
      <c r="OWF41" s="299"/>
      <c r="OWG41" s="299"/>
      <c r="OWH41" s="299"/>
      <c r="OWI41" s="299"/>
      <c r="OWJ41" s="299"/>
      <c r="OWK41" s="299"/>
      <c r="OWL41" s="299"/>
      <c r="OWM41" s="299"/>
      <c r="OWN41" s="299"/>
      <c r="OWO41" s="299"/>
      <c r="OWP41" s="299"/>
      <c r="OWQ41" s="299"/>
      <c r="OWR41" s="299"/>
      <c r="OWS41" s="299"/>
      <c r="OWT41" s="299"/>
      <c r="OWU41" s="299"/>
      <c r="OWV41" s="299"/>
      <c r="OWW41" s="299"/>
      <c r="OWX41" s="299"/>
      <c r="OWY41" s="299"/>
      <c r="OWZ41" s="299"/>
      <c r="OXA41" s="299"/>
      <c r="OXB41" s="299"/>
      <c r="OXC41" s="299"/>
      <c r="OXD41" s="299"/>
      <c r="OXE41" s="299"/>
      <c r="OXF41" s="299"/>
      <c r="OXG41" s="299"/>
      <c r="OXH41" s="299"/>
      <c r="OXI41" s="299"/>
      <c r="OXJ41" s="299"/>
      <c r="OXK41" s="299"/>
      <c r="OXL41" s="299"/>
      <c r="OXM41" s="299"/>
      <c r="OXN41" s="299"/>
      <c r="OXO41" s="299"/>
      <c r="OXP41" s="299"/>
      <c r="OXQ41" s="299"/>
      <c r="OXR41" s="299"/>
      <c r="OXS41" s="299"/>
      <c r="OXT41" s="299"/>
      <c r="OXU41" s="299"/>
      <c r="OXV41" s="299"/>
      <c r="OXW41" s="299"/>
      <c r="OXX41" s="299"/>
      <c r="OXY41" s="299"/>
      <c r="OXZ41" s="299"/>
      <c r="OYA41" s="299"/>
      <c r="OYB41" s="299"/>
      <c r="OYC41" s="299"/>
      <c r="OYD41" s="299"/>
      <c r="OYE41" s="299"/>
      <c r="OYF41" s="299"/>
      <c r="OYG41" s="299"/>
      <c r="OYH41" s="299"/>
      <c r="OYI41" s="299"/>
      <c r="OYJ41" s="299"/>
      <c r="OYK41" s="299"/>
      <c r="OYL41" s="299"/>
      <c r="OYM41" s="299"/>
      <c r="OYN41" s="299"/>
      <c r="OYO41" s="299"/>
      <c r="OYP41" s="299"/>
      <c r="OYQ41" s="299"/>
      <c r="OYR41" s="299"/>
      <c r="OYS41" s="299"/>
      <c r="OYT41" s="299"/>
      <c r="OYU41" s="299"/>
      <c r="OYV41" s="299"/>
      <c r="OYW41" s="299"/>
      <c r="OYX41" s="299"/>
      <c r="OYY41" s="299"/>
      <c r="OYZ41" s="299"/>
      <c r="OZA41" s="299"/>
      <c r="OZB41" s="299"/>
      <c r="OZC41" s="299"/>
      <c r="OZD41" s="299"/>
      <c r="OZE41" s="299"/>
      <c r="OZF41" s="299"/>
      <c r="OZG41" s="299"/>
      <c r="OZH41" s="299"/>
      <c r="OZI41" s="299"/>
      <c r="OZJ41" s="299"/>
      <c r="OZK41" s="299"/>
      <c r="OZL41" s="299"/>
      <c r="OZM41" s="299"/>
      <c r="OZN41" s="299"/>
      <c r="OZO41" s="299"/>
      <c r="OZP41" s="299"/>
      <c r="OZQ41" s="299"/>
      <c r="OZR41" s="299"/>
      <c r="OZS41" s="299"/>
      <c r="OZT41" s="299"/>
      <c r="OZU41" s="299"/>
      <c r="OZV41" s="299"/>
      <c r="OZW41" s="299"/>
      <c r="OZX41" s="299"/>
      <c r="OZY41" s="299"/>
      <c r="OZZ41" s="299"/>
      <c r="PAA41" s="299"/>
      <c r="PAB41" s="299"/>
      <c r="PAC41" s="299"/>
      <c r="PAD41" s="299"/>
      <c r="PAE41" s="299"/>
      <c r="PAF41" s="299"/>
      <c r="PAG41" s="299"/>
      <c r="PAH41" s="299"/>
      <c r="PAI41" s="299"/>
      <c r="PAJ41" s="299"/>
      <c r="PAK41" s="299"/>
      <c r="PAL41" s="299"/>
      <c r="PAM41" s="299"/>
      <c r="PAN41" s="299"/>
      <c r="PAO41" s="299"/>
      <c r="PAP41" s="299"/>
      <c r="PAQ41" s="299"/>
      <c r="PAR41" s="299"/>
      <c r="PAS41" s="299"/>
      <c r="PAT41" s="299"/>
      <c r="PAU41" s="299"/>
      <c r="PAV41" s="299"/>
      <c r="PAW41" s="299"/>
      <c r="PAX41" s="299"/>
      <c r="PAY41" s="299"/>
      <c r="PAZ41" s="299"/>
      <c r="PBA41" s="299"/>
      <c r="PBB41" s="299"/>
      <c r="PBC41" s="299"/>
      <c r="PBD41" s="299"/>
      <c r="PBE41" s="299"/>
      <c r="PBF41" s="299"/>
      <c r="PBG41" s="299"/>
      <c r="PBH41" s="299"/>
      <c r="PBI41" s="299"/>
      <c r="PBJ41" s="299"/>
      <c r="PBK41" s="299"/>
      <c r="PBL41" s="299"/>
      <c r="PBM41" s="299"/>
      <c r="PBN41" s="299"/>
      <c r="PBO41" s="299"/>
      <c r="PBP41" s="299"/>
      <c r="PBQ41" s="299"/>
      <c r="PBR41" s="299"/>
      <c r="PBS41" s="299"/>
      <c r="PBT41" s="299"/>
      <c r="PBU41" s="299"/>
      <c r="PBV41" s="299"/>
      <c r="PBW41" s="299"/>
      <c r="PBX41" s="299"/>
      <c r="PBY41" s="299"/>
      <c r="PBZ41" s="299"/>
      <c r="PCA41" s="299"/>
      <c r="PCB41" s="299"/>
      <c r="PCC41" s="299"/>
      <c r="PCD41" s="299"/>
      <c r="PCE41" s="299"/>
      <c r="PCF41" s="299"/>
      <c r="PCG41" s="299"/>
      <c r="PCH41" s="299"/>
      <c r="PCI41" s="299"/>
      <c r="PCJ41" s="299"/>
      <c r="PCK41" s="299"/>
      <c r="PCL41" s="299"/>
      <c r="PCM41" s="299"/>
      <c r="PCN41" s="299"/>
      <c r="PCO41" s="299"/>
      <c r="PCP41" s="299"/>
      <c r="PCQ41" s="299"/>
      <c r="PCR41" s="299"/>
      <c r="PCS41" s="299"/>
      <c r="PCT41" s="299"/>
      <c r="PCU41" s="299"/>
      <c r="PCV41" s="299"/>
      <c r="PCW41" s="299"/>
      <c r="PCX41" s="299"/>
      <c r="PCY41" s="299"/>
      <c r="PCZ41" s="299"/>
      <c r="PDA41" s="299"/>
      <c r="PDB41" s="299"/>
      <c r="PDC41" s="299"/>
      <c r="PDD41" s="299"/>
      <c r="PDE41" s="299"/>
      <c r="PDF41" s="299"/>
      <c r="PDG41" s="299"/>
      <c r="PDH41" s="299"/>
      <c r="PDI41" s="299"/>
      <c r="PDJ41" s="299"/>
      <c r="PDK41" s="299"/>
      <c r="PDL41" s="299"/>
      <c r="PDM41" s="299"/>
      <c r="PDN41" s="299"/>
      <c r="PDO41" s="299"/>
      <c r="PDP41" s="299"/>
      <c r="PDQ41" s="299"/>
      <c r="PDR41" s="299"/>
      <c r="PDS41" s="299"/>
      <c r="PDT41" s="299"/>
      <c r="PDU41" s="299"/>
      <c r="PDV41" s="299"/>
      <c r="PDW41" s="299"/>
      <c r="PDX41" s="299"/>
      <c r="PDY41" s="299"/>
      <c r="PDZ41" s="299"/>
      <c r="PEA41" s="299"/>
      <c r="PEB41" s="299"/>
      <c r="PEC41" s="299"/>
      <c r="PED41" s="299"/>
      <c r="PEE41" s="299"/>
      <c r="PEF41" s="299"/>
      <c r="PEG41" s="299"/>
      <c r="PEH41" s="299"/>
      <c r="PEI41" s="299"/>
      <c r="PEJ41" s="299"/>
      <c r="PEK41" s="299"/>
      <c r="PEL41" s="299"/>
      <c r="PEM41" s="299"/>
      <c r="PEN41" s="299"/>
      <c r="PEO41" s="299"/>
      <c r="PEP41" s="299"/>
      <c r="PEQ41" s="299"/>
      <c r="PER41" s="299"/>
      <c r="PES41" s="299"/>
      <c r="PET41" s="299"/>
      <c r="PEU41" s="299"/>
      <c r="PEV41" s="299"/>
      <c r="PEW41" s="299"/>
      <c r="PEX41" s="299"/>
      <c r="PEY41" s="299"/>
      <c r="PEZ41" s="299"/>
      <c r="PFA41" s="299"/>
      <c r="PFB41" s="299"/>
      <c r="PFC41" s="299"/>
      <c r="PFD41" s="299"/>
      <c r="PFE41" s="299"/>
      <c r="PFF41" s="299"/>
      <c r="PFG41" s="299"/>
      <c r="PFH41" s="299"/>
      <c r="PFI41" s="299"/>
      <c r="PFJ41" s="299"/>
      <c r="PFK41" s="299"/>
      <c r="PFL41" s="299"/>
      <c r="PFM41" s="299"/>
      <c r="PFN41" s="299"/>
      <c r="PFO41" s="299"/>
      <c r="PFP41" s="299"/>
      <c r="PFQ41" s="299"/>
      <c r="PFR41" s="299"/>
      <c r="PFS41" s="299"/>
      <c r="PFT41" s="299"/>
      <c r="PFU41" s="299"/>
      <c r="PFV41" s="299"/>
      <c r="PFW41" s="299"/>
      <c r="PFX41" s="299"/>
      <c r="PFY41" s="299"/>
      <c r="PFZ41" s="299"/>
      <c r="PGA41" s="299"/>
      <c r="PGB41" s="299"/>
      <c r="PGC41" s="299"/>
      <c r="PGD41" s="299"/>
      <c r="PGE41" s="299"/>
      <c r="PGF41" s="299"/>
      <c r="PGG41" s="299"/>
      <c r="PGH41" s="299"/>
      <c r="PGI41" s="299"/>
      <c r="PGJ41" s="299"/>
      <c r="PGK41" s="299"/>
      <c r="PGL41" s="299"/>
      <c r="PGM41" s="299"/>
      <c r="PGN41" s="299"/>
      <c r="PGO41" s="299"/>
      <c r="PGP41" s="299"/>
      <c r="PGQ41" s="299"/>
      <c r="PGR41" s="299"/>
      <c r="PGS41" s="299"/>
      <c r="PGT41" s="299"/>
      <c r="PGU41" s="299"/>
      <c r="PGV41" s="299"/>
      <c r="PGW41" s="299"/>
      <c r="PGX41" s="299"/>
      <c r="PGY41" s="299"/>
      <c r="PGZ41" s="299"/>
      <c r="PHA41" s="299"/>
      <c r="PHB41" s="299"/>
      <c r="PHC41" s="299"/>
      <c r="PHD41" s="299"/>
      <c r="PHE41" s="299"/>
      <c r="PHF41" s="299"/>
      <c r="PHG41" s="299"/>
      <c r="PHH41" s="299"/>
      <c r="PHI41" s="299"/>
      <c r="PHJ41" s="299"/>
      <c r="PHK41" s="299"/>
      <c r="PHL41" s="299"/>
      <c r="PHM41" s="299"/>
      <c r="PHN41" s="299"/>
      <c r="PHO41" s="299"/>
      <c r="PHP41" s="299"/>
      <c r="PHQ41" s="299"/>
      <c r="PHR41" s="299"/>
      <c r="PHS41" s="299"/>
      <c r="PHT41" s="299"/>
      <c r="PHU41" s="299"/>
      <c r="PHV41" s="299"/>
      <c r="PHW41" s="299"/>
      <c r="PHX41" s="299"/>
      <c r="PHY41" s="299"/>
      <c r="PHZ41" s="299"/>
      <c r="PIA41" s="299"/>
      <c r="PIB41" s="299"/>
      <c r="PIC41" s="299"/>
      <c r="PID41" s="299"/>
      <c r="PIE41" s="299"/>
      <c r="PIF41" s="299"/>
      <c r="PIG41" s="299"/>
      <c r="PIH41" s="299"/>
      <c r="PII41" s="299"/>
      <c r="PIJ41" s="299"/>
      <c r="PIK41" s="299"/>
      <c r="PIL41" s="299"/>
      <c r="PIM41" s="299"/>
      <c r="PIN41" s="299"/>
      <c r="PIO41" s="299"/>
      <c r="PIP41" s="299"/>
      <c r="PIQ41" s="299"/>
      <c r="PIR41" s="299"/>
      <c r="PIS41" s="299"/>
      <c r="PIT41" s="299"/>
      <c r="PIU41" s="299"/>
      <c r="PIV41" s="299"/>
      <c r="PIW41" s="299"/>
      <c r="PIX41" s="299"/>
      <c r="PIY41" s="299"/>
      <c r="PIZ41" s="299"/>
      <c r="PJA41" s="299"/>
      <c r="PJB41" s="299"/>
      <c r="PJC41" s="299"/>
      <c r="PJD41" s="299"/>
      <c r="PJE41" s="299"/>
      <c r="PJF41" s="299"/>
      <c r="PJG41" s="299"/>
      <c r="PJH41" s="299"/>
      <c r="PJI41" s="299"/>
      <c r="PJJ41" s="299"/>
      <c r="PJK41" s="299"/>
      <c r="PJL41" s="299"/>
      <c r="PJM41" s="299"/>
      <c r="PJN41" s="299"/>
      <c r="PJO41" s="299"/>
      <c r="PJP41" s="299"/>
      <c r="PJQ41" s="299"/>
      <c r="PJR41" s="299"/>
      <c r="PJS41" s="299"/>
      <c r="PJT41" s="299"/>
      <c r="PJU41" s="299"/>
      <c r="PJV41" s="299"/>
      <c r="PJW41" s="299"/>
      <c r="PJX41" s="299"/>
      <c r="PJY41" s="299"/>
      <c r="PJZ41" s="299"/>
      <c r="PKA41" s="299"/>
      <c r="PKB41" s="299"/>
      <c r="PKC41" s="299"/>
      <c r="PKD41" s="299"/>
      <c r="PKE41" s="299"/>
      <c r="PKF41" s="299"/>
      <c r="PKG41" s="299"/>
      <c r="PKH41" s="299"/>
      <c r="PKI41" s="299"/>
      <c r="PKJ41" s="299"/>
      <c r="PKK41" s="299"/>
      <c r="PKL41" s="299"/>
      <c r="PKM41" s="299"/>
      <c r="PKN41" s="299"/>
      <c r="PKO41" s="299"/>
      <c r="PKP41" s="299"/>
      <c r="PKQ41" s="299"/>
      <c r="PKR41" s="299"/>
      <c r="PKS41" s="299"/>
      <c r="PKT41" s="299"/>
      <c r="PKU41" s="299"/>
      <c r="PKV41" s="299"/>
      <c r="PKW41" s="299"/>
      <c r="PKX41" s="299"/>
      <c r="PKY41" s="299"/>
      <c r="PKZ41" s="299"/>
      <c r="PLA41" s="299"/>
      <c r="PLB41" s="299"/>
      <c r="PLC41" s="299"/>
      <c r="PLD41" s="299"/>
      <c r="PLE41" s="299"/>
      <c r="PLF41" s="299"/>
      <c r="PLG41" s="299"/>
      <c r="PLH41" s="299"/>
      <c r="PLI41" s="299"/>
      <c r="PLJ41" s="299"/>
      <c r="PLK41" s="299"/>
      <c r="PLL41" s="299"/>
      <c r="PLM41" s="299"/>
      <c r="PLN41" s="299"/>
      <c r="PLO41" s="299"/>
      <c r="PLP41" s="299"/>
      <c r="PLQ41" s="299"/>
      <c r="PLR41" s="299"/>
      <c r="PLS41" s="299"/>
      <c r="PLT41" s="299"/>
      <c r="PLU41" s="299"/>
      <c r="PLV41" s="299"/>
      <c r="PLW41" s="299"/>
      <c r="PLX41" s="299"/>
      <c r="PLY41" s="299"/>
      <c r="PLZ41" s="299"/>
      <c r="PMA41" s="299"/>
      <c r="PMB41" s="299"/>
      <c r="PMC41" s="299"/>
      <c r="PMD41" s="299"/>
      <c r="PME41" s="299"/>
      <c r="PMF41" s="299"/>
      <c r="PMG41" s="299"/>
      <c r="PMH41" s="299"/>
      <c r="PMI41" s="299"/>
      <c r="PMJ41" s="299"/>
      <c r="PMK41" s="299"/>
      <c r="PML41" s="299"/>
      <c r="PMM41" s="299"/>
      <c r="PMN41" s="299"/>
      <c r="PMO41" s="299"/>
      <c r="PMP41" s="299"/>
      <c r="PMQ41" s="299"/>
      <c r="PMR41" s="299"/>
      <c r="PMS41" s="299"/>
      <c r="PMT41" s="299"/>
      <c r="PMU41" s="299"/>
      <c r="PMV41" s="299"/>
      <c r="PMW41" s="299"/>
      <c r="PMX41" s="299"/>
      <c r="PMY41" s="299"/>
      <c r="PMZ41" s="299"/>
      <c r="PNA41" s="299"/>
      <c r="PNB41" s="299"/>
      <c r="PNC41" s="299"/>
      <c r="PND41" s="299"/>
      <c r="PNE41" s="299"/>
      <c r="PNF41" s="299"/>
      <c r="PNG41" s="299"/>
      <c r="PNH41" s="299"/>
      <c r="PNI41" s="299"/>
      <c r="PNJ41" s="299"/>
      <c r="PNK41" s="299"/>
      <c r="PNL41" s="299"/>
      <c r="PNM41" s="299"/>
      <c r="PNN41" s="299"/>
      <c r="PNO41" s="299"/>
      <c r="PNP41" s="299"/>
      <c r="PNQ41" s="299"/>
      <c r="PNR41" s="299"/>
      <c r="PNS41" s="299"/>
      <c r="PNT41" s="299"/>
      <c r="PNU41" s="299"/>
      <c r="PNV41" s="299"/>
      <c r="PNW41" s="299"/>
      <c r="PNX41" s="299"/>
      <c r="PNY41" s="299"/>
      <c r="PNZ41" s="299"/>
      <c r="POA41" s="299"/>
      <c r="POB41" s="299"/>
      <c r="POC41" s="299"/>
      <c r="POD41" s="299"/>
      <c r="POE41" s="299"/>
      <c r="POF41" s="299"/>
      <c r="POG41" s="299"/>
      <c r="POH41" s="299"/>
      <c r="POI41" s="299"/>
      <c r="POJ41" s="299"/>
      <c r="POK41" s="299"/>
      <c r="POL41" s="299"/>
      <c r="POM41" s="299"/>
      <c r="PON41" s="299"/>
      <c r="POO41" s="299"/>
      <c r="POP41" s="299"/>
      <c r="POQ41" s="299"/>
      <c r="POR41" s="299"/>
      <c r="POS41" s="299"/>
      <c r="POT41" s="299"/>
      <c r="POU41" s="299"/>
      <c r="POV41" s="299"/>
      <c r="POW41" s="299"/>
      <c r="POX41" s="299"/>
      <c r="POY41" s="299"/>
      <c r="POZ41" s="299"/>
      <c r="PPA41" s="299"/>
      <c r="PPB41" s="299"/>
      <c r="PPC41" s="299"/>
      <c r="PPD41" s="299"/>
      <c r="PPE41" s="299"/>
      <c r="PPF41" s="299"/>
      <c r="PPG41" s="299"/>
      <c r="PPH41" s="299"/>
      <c r="PPI41" s="299"/>
      <c r="PPJ41" s="299"/>
      <c r="PPK41" s="299"/>
      <c r="PPL41" s="299"/>
      <c r="PPM41" s="299"/>
      <c r="PPN41" s="299"/>
      <c r="PPO41" s="299"/>
      <c r="PPP41" s="299"/>
      <c r="PPQ41" s="299"/>
      <c r="PPR41" s="299"/>
      <c r="PPS41" s="299"/>
      <c r="PPT41" s="299"/>
      <c r="PPU41" s="299"/>
      <c r="PPV41" s="299"/>
      <c r="PPW41" s="299"/>
      <c r="PPX41" s="299"/>
      <c r="PPY41" s="299"/>
      <c r="PPZ41" s="299"/>
      <c r="PQA41" s="299"/>
      <c r="PQB41" s="299"/>
      <c r="PQC41" s="299"/>
      <c r="PQD41" s="299"/>
      <c r="PQE41" s="299"/>
      <c r="PQF41" s="299"/>
      <c r="PQG41" s="299"/>
      <c r="PQH41" s="299"/>
      <c r="PQI41" s="299"/>
      <c r="PQJ41" s="299"/>
      <c r="PQK41" s="299"/>
      <c r="PQL41" s="299"/>
      <c r="PQM41" s="299"/>
      <c r="PQN41" s="299"/>
      <c r="PQO41" s="299"/>
      <c r="PQP41" s="299"/>
      <c r="PQQ41" s="299"/>
      <c r="PQR41" s="299"/>
      <c r="PQS41" s="299"/>
      <c r="PQT41" s="299"/>
      <c r="PQU41" s="299"/>
      <c r="PQV41" s="299"/>
      <c r="PQW41" s="299"/>
      <c r="PQX41" s="299"/>
      <c r="PQY41" s="299"/>
      <c r="PQZ41" s="299"/>
      <c r="PRA41" s="299"/>
      <c r="PRB41" s="299"/>
      <c r="PRC41" s="299"/>
      <c r="PRD41" s="299"/>
      <c r="PRE41" s="299"/>
      <c r="PRF41" s="299"/>
      <c r="PRG41" s="299"/>
      <c r="PRH41" s="299"/>
      <c r="PRI41" s="299"/>
      <c r="PRJ41" s="299"/>
      <c r="PRK41" s="299"/>
      <c r="PRL41" s="299"/>
      <c r="PRM41" s="299"/>
      <c r="PRN41" s="299"/>
      <c r="PRO41" s="299"/>
      <c r="PRP41" s="299"/>
      <c r="PRQ41" s="299"/>
      <c r="PRR41" s="299"/>
      <c r="PRS41" s="299"/>
      <c r="PRT41" s="299"/>
      <c r="PRU41" s="299"/>
      <c r="PRV41" s="299"/>
      <c r="PRW41" s="299"/>
      <c r="PRX41" s="299"/>
      <c r="PRY41" s="299"/>
      <c r="PRZ41" s="299"/>
      <c r="PSA41" s="299"/>
      <c r="PSB41" s="299"/>
      <c r="PSC41" s="299"/>
      <c r="PSD41" s="299"/>
      <c r="PSE41" s="299"/>
      <c r="PSF41" s="299"/>
      <c r="PSG41" s="299"/>
      <c r="PSH41" s="299"/>
      <c r="PSI41" s="299"/>
      <c r="PSJ41" s="299"/>
      <c r="PSK41" s="299"/>
      <c r="PSL41" s="299"/>
      <c r="PSM41" s="299"/>
      <c r="PSN41" s="299"/>
      <c r="PSO41" s="299"/>
      <c r="PSP41" s="299"/>
      <c r="PSQ41" s="299"/>
      <c r="PSR41" s="299"/>
      <c r="PSS41" s="299"/>
      <c r="PST41" s="299"/>
      <c r="PSU41" s="299"/>
      <c r="PSV41" s="299"/>
      <c r="PSW41" s="299"/>
      <c r="PSX41" s="299"/>
      <c r="PSY41" s="299"/>
      <c r="PSZ41" s="299"/>
      <c r="PTA41" s="299"/>
      <c r="PTB41" s="299"/>
      <c r="PTC41" s="299"/>
      <c r="PTD41" s="299"/>
      <c r="PTE41" s="299"/>
      <c r="PTF41" s="299"/>
      <c r="PTG41" s="299"/>
      <c r="PTH41" s="299"/>
      <c r="PTI41" s="299"/>
      <c r="PTJ41" s="299"/>
      <c r="PTK41" s="299"/>
      <c r="PTL41" s="299"/>
      <c r="PTM41" s="299"/>
      <c r="PTN41" s="299"/>
      <c r="PTO41" s="299"/>
      <c r="PTP41" s="299"/>
      <c r="PTQ41" s="299"/>
      <c r="PTR41" s="299"/>
      <c r="PTS41" s="299"/>
      <c r="PTT41" s="299"/>
      <c r="PTU41" s="299"/>
      <c r="PTV41" s="299"/>
      <c r="PTW41" s="299"/>
      <c r="PTX41" s="299"/>
      <c r="PTY41" s="299"/>
      <c r="PTZ41" s="299"/>
      <c r="PUA41" s="299"/>
      <c r="PUB41" s="299"/>
      <c r="PUC41" s="299"/>
      <c r="PUD41" s="299"/>
      <c r="PUE41" s="299"/>
      <c r="PUF41" s="299"/>
      <c r="PUG41" s="299"/>
      <c r="PUH41" s="299"/>
      <c r="PUI41" s="299"/>
      <c r="PUJ41" s="299"/>
      <c r="PUK41" s="299"/>
      <c r="PUL41" s="299"/>
      <c r="PUM41" s="299"/>
      <c r="PUN41" s="299"/>
      <c r="PUO41" s="299"/>
      <c r="PUP41" s="299"/>
      <c r="PUQ41" s="299"/>
      <c r="PUR41" s="299"/>
      <c r="PUS41" s="299"/>
      <c r="PUT41" s="299"/>
      <c r="PUU41" s="299"/>
      <c r="PUV41" s="299"/>
      <c r="PUW41" s="299"/>
      <c r="PUX41" s="299"/>
      <c r="PUY41" s="299"/>
      <c r="PUZ41" s="299"/>
      <c r="PVA41" s="299"/>
      <c r="PVB41" s="299"/>
      <c r="PVC41" s="299"/>
      <c r="PVD41" s="299"/>
      <c r="PVE41" s="299"/>
      <c r="PVF41" s="299"/>
      <c r="PVG41" s="299"/>
      <c r="PVH41" s="299"/>
      <c r="PVI41" s="299"/>
      <c r="PVJ41" s="299"/>
      <c r="PVK41" s="299"/>
      <c r="PVL41" s="299"/>
      <c r="PVM41" s="299"/>
      <c r="PVN41" s="299"/>
      <c r="PVO41" s="299"/>
      <c r="PVP41" s="299"/>
      <c r="PVQ41" s="299"/>
      <c r="PVR41" s="299"/>
      <c r="PVS41" s="299"/>
      <c r="PVT41" s="299"/>
      <c r="PVU41" s="299"/>
      <c r="PVV41" s="299"/>
      <c r="PVW41" s="299"/>
      <c r="PVX41" s="299"/>
      <c r="PVY41" s="299"/>
      <c r="PVZ41" s="299"/>
      <c r="PWA41" s="299"/>
      <c r="PWB41" s="299"/>
      <c r="PWC41" s="299"/>
      <c r="PWD41" s="299"/>
      <c r="PWE41" s="299"/>
      <c r="PWF41" s="299"/>
      <c r="PWG41" s="299"/>
      <c r="PWH41" s="299"/>
      <c r="PWI41" s="299"/>
      <c r="PWJ41" s="299"/>
      <c r="PWK41" s="299"/>
      <c r="PWL41" s="299"/>
      <c r="PWM41" s="299"/>
      <c r="PWN41" s="299"/>
      <c r="PWO41" s="299"/>
      <c r="PWP41" s="299"/>
      <c r="PWQ41" s="299"/>
      <c r="PWR41" s="299"/>
      <c r="PWS41" s="299"/>
      <c r="PWT41" s="299"/>
      <c r="PWU41" s="299"/>
      <c r="PWV41" s="299"/>
      <c r="PWW41" s="299"/>
      <c r="PWX41" s="299"/>
      <c r="PWY41" s="299"/>
      <c r="PWZ41" s="299"/>
      <c r="PXA41" s="299"/>
      <c r="PXB41" s="299"/>
      <c r="PXC41" s="299"/>
      <c r="PXD41" s="299"/>
      <c r="PXE41" s="299"/>
      <c r="PXF41" s="299"/>
      <c r="PXG41" s="299"/>
      <c r="PXH41" s="299"/>
      <c r="PXI41" s="299"/>
      <c r="PXJ41" s="299"/>
      <c r="PXK41" s="299"/>
      <c r="PXL41" s="299"/>
      <c r="PXM41" s="299"/>
      <c r="PXN41" s="299"/>
      <c r="PXO41" s="299"/>
      <c r="PXP41" s="299"/>
      <c r="PXQ41" s="299"/>
      <c r="PXR41" s="299"/>
      <c r="PXS41" s="299"/>
      <c r="PXT41" s="299"/>
      <c r="PXU41" s="299"/>
      <c r="PXV41" s="299"/>
      <c r="PXW41" s="299"/>
      <c r="PXX41" s="299"/>
      <c r="PXY41" s="299"/>
      <c r="PXZ41" s="299"/>
      <c r="PYA41" s="299"/>
      <c r="PYB41" s="299"/>
      <c r="PYC41" s="299"/>
      <c r="PYD41" s="299"/>
      <c r="PYE41" s="299"/>
      <c r="PYF41" s="299"/>
      <c r="PYG41" s="299"/>
      <c r="PYH41" s="299"/>
      <c r="PYI41" s="299"/>
      <c r="PYJ41" s="299"/>
      <c r="PYK41" s="299"/>
      <c r="PYL41" s="299"/>
      <c r="PYM41" s="299"/>
      <c r="PYN41" s="299"/>
      <c r="PYO41" s="299"/>
      <c r="PYP41" s="299"/>
      <c r="PYQ41" s="299"/>
      <c r="PYR41" s="299"/>
      <c r="PYS41" s="299"/>
      <c r="PYT41" s="299"/>
      <c r="PYU41" s="299"/>
      <c r="PYV41" s="299"/>
      <c r="PYW41" s="299"/>
      <c r="PYX41" s="299"/>
      <c r="PYY41" s="299"/>
      <c r="PYZ41" s="299"/>
      <c r="PZA41" s="299"/>
      <c r="PZB41" s="299"/>
      <c r="PZC41" s="299"/>
      <c r="PZD41" s="299"/>
      <c r="PZE41" s="299"/>
      <c r="PZF41" s="299"/>
      <c r="PZG41" s="299"/>
      <c r="PZH41" s="299"/>
      <c r="PZI41" s="299"/>
      <c r="PZJ41" s="299"/>
      <c r="PZK41" s="299"/>
      <c r="PZL41" s="299"/>
      <c r="PZM41" s="299"/>
      <c r="PZN41" s="299"/>
      <c r="PZO41" s="299"/>
      <c r="PZP41" s="299"/>
      <c r="PZQ41" s="299"/>
      <c r="PZR41" s="299"/>
      <c r="PZS41" s="299"/>
      <c r="PZT41" s="299"/>
      <c r="PZU41" s="299"/>
      <c r="PZV41" s="299"/>
      <c r="PZW41" s="299"/>
      <c r="PZX41" s="299"/>
      <c r="PZY41" s="299"/>
      <c r="PZZ41" s="299"/>
      <c r="QAA41" s="299"/>
      <c r="QAB41" s="299"/>
      <c r="QAC41" s="299"/>
      <c r="QAD41" s="299"/>
      <c r="QAE41" s="299"/>
      <c r="QAF41" s="299"/>
      <c r="QAG41" s="299"/>
      <c r="QAH41" s="299"/>
      <c r="QAI41" s="299"/>
      <c r="QAJ41" s="299"/>
      <c r="QAK41" s="299"/>
      <c r="QAL41" s="299"/>
      <c r="QAM41" s="299"/>
      <c r="QAN41" s="299"/>
      <c r="QAO41" s="299"/>
      <c r="QAP41" s="299"/>
      <c r="QAQ41" s="299"/>
      <c r="QAR41" s="299"/>
      <c r="QAS41" s="299"/>
      <c r="QAT41" s="299"/>
      <c r="QAU41" s="299"/>
      <c r="QAV41" s="299"/>
      <c r="QAW41" s="299"/>
      <c r="QAX41" s="299"/>
      <c r="QAY41" s="299"/>
      <c r="QAZ41" s="299"/>
      <c r="QBA41" s="299"/>
      <c r="QBB41" s="299"/>
      <c r="QBC41" s="299"/>
      <c r="QBD41" s="299"/>
      <c r="QBE41" s="299"/>
      <c r="QBF41" s="299"/>
      <c r="QBG41" s="299"/>
      <c r="QBH41" s="299"/>
      <c r="QBI41" s="299"/>
      <c r="QBJ41" s="299"/>
      <c r="QBK41" s="299"/>
      <c r="QBL41" s="299"/>
      <c r="QBM41" s="299"/>
      <c r="QBN41" s="299"/>
      <c r="QBO41" s="299"/>
      <c r="QBP41" s="299"/>
      <c r="QBQ41" s="299"/>
      <c r="QBR41" s="299"/>
      <c r="QBS41" s="299"/>
      <c r="QBT41" s="299"/>
      <c r="QBU41" s="299"/>
      <c r="QBV41" s="299"/>
      <c r="QBW41" s="299"/>
      <c r="QBX41" s="299"/>
      <c r="QBY41" s="299"/>
      <c r="QBZ41" s="299"/>
      <c r="QCA41" s="299"/>
      <c r="QCB41" s="299"/>
      <c r="QCC41" s="299"/>
      <c r="QCD41" s="299"/>
      <c r="QCE41" s="299"/>
      <c r="QCF41" s="299"/>
      <c r="QCG41" s="299"/>
      <c r="QCH41" s="299"/>
      <c r="QCI41" s="299"/>
      <c r="QCJ41" s="299"/>
      <c r="QCK41" s="299"/>
      <c r="QCL41" s="299"/>
      <c r="QCM41" s="299"/>
      <c r="QCN41" s="299"/>
      <c r="QCO41" s="299"/>
      <c r="QCP41" s="299"/>
      <c r="QCQ41" s="299"/>
      <c r="QCR41" s="299"/>
      <c r="QCS41" s="299"/>
      <c r="QCT41" s="299"/>
      <c r="QCU41" s="299"/>
      <c r="QCV41" s="299"/>
      <c r="QCW41" s="299"/>
      <c r="QCX41" s="299"/>
      <c r="QCY41" s="299"/>
      <c r="QCZ41" s="299"/>
      <c r="QDA41" s="299"/>
      <c r="QDB41" s="299"/>
      <c r="QDC41" s="299"/>
      <c r="QDD41" s="299"/>
      <c r="QDE41" s="299"/>
      <c r="QDF41" s="299"/>
      <c r="QDG41" s="299"/>
      <c r="QDH41" s="299"/>
      <c r="QDI41" s="299"/>
      <c r="QDJ41" s="299"/>
      <c r="QDK41" s="299"/>
      <c r="QDL41" s="299"/>
      <c r="QDM41" s="299"/>
      <c r="QDN41" s="299"/>
      <c r="QDO41" s="299"/>
      <c r="QDP41" s="299"/>
      <c r="QDQ41" s="299"/>
      <c r="QDR41" s="299"/>
      <c r="QDS41" s="299"/>
      <c r="QDT41" s="299"/>
      <c r="QDU41" s="299"/>
      <c r="QDV41" s="299"/>
      <c r="QDW41" s="299"/>
      <c r="QDX41" s="299"/>
      <c r="QDY41" s="299"/>
      <c r="QDZ41" s="299"/>
      <c r="QEA41" s="299"/>
      <c r="QEB41" s="299"/>
      <c r="QEC41" s="299"/>
      <c r="QED41" s="299"/>
      <c r="QEE41" s="299"/>
      <c r="QEF41" s="299"/>
      <c r="QEG41" s="299"/>
      <c r="QEH41" s="299"/>
      <c r="QEI41" s="299"/>
      <c r="QEJ41" s="299"/>
      <c r="QEK41" s="299"/>
      <c r="QEL41" s="299"/>
      <c r="QEM41" s="299"/>
      <c r="QEN41" s="299"/>
      <c r="QEO41" s="299"/>
      <c r="QEP41" s="299"/>
      <c r="QEQ41" s="299"/>
      <c r="QER41" s="299"/>
      <c r="QES41" s="299"/>
      <c r="QET41" s="299"/>
      <c r="QEU41" s="299"/>
      <c r="QEV41" s="299"/>
      <c r="QEW41" s="299"/>
      <c r="QEX41" s="299"/>
      <c r="QEY41" s="299"/>
      <c r="QEZ41" s="299"/>
      <c r="QFA41" s="299"/>
      <c r="QFB41" s="299"/>
      <c r="QFC41" s="299"/>
      <c r="QFD41" s="299"/>
      <c r="QFE41" s="299"/>
      <c r="QFF41" s="299"/>
      <c r="QFG41" s="299"/>
      <c r="QFH41" s="299"/>
      <c r="QFI41" s="299"/>
      <c r="QFJ41" s="299"/>
      <c r="QFK41" s="299"/>
      <c r="QFL41" s="299"/>
      <c r="QFM41" s="299"/>
      <c r="QFN41" s="299"/>
      <c r="QFO41" s="299"/>
      <c r="QFP41" s="299"/>
      <c r="QFQ41" s="299"/>
      <c r="QFR41" s="299"/>
      <c r="QFS41" s="299"/>
      <c r="QFT41" s="299"/>
      <c r="QFU41" s="299"/>
      <c r="QFV41" s="299"/>
      <c r="QFW41" s="299"/>
      <c r="QFX41" s="299"/>
      <c r="QFY41" s="299"/>
      <c r="QFZ41" s="299"/>
      <c r="QGA41" s="299"/>
      <c r="QGB41" s="299"/>
      <c r="QGC41" s="299"/>
      <c r="QGD41" s="299"/>
      <c r="QGE41" s="299"/>
      <c r="QGF41" s="299"/>
      <c r="QGG41" s="299"/>
      <c r="QGH41" s="299"/>
      <c r="QGI41" s="299"/>
      <c r="QGJ41" s="299"/>
      <c r="QGK41" s="299"/>
      <c r="QGL41" s="299"/>
      <c r="QGM41" s="299"/>
      <c r="QGN41" s="299"/>
      <c r="QGO41" s="299"/>
      <c r="QGP41" s="299"/>
      <c r="QGQ41" s="299"/>
      <c r="QGR41" s="299"/>
      <c r="QGS41" s="299"/>
      <c r="QGT41" s="299"/>
      <c r="QGU41" s="299"/>
      <c r="QGV41" s="299"/>
      <c r="QGW41" s="299"/>
      <c r="QGX41" s="299"/>
      <c r="QGY41" s="299"/>
      <c r="QGZ41" s="299"/>
      <c r="QHA41" s="299"/>
      <c r="QHB41" s="299"/>
      <c r="QHC41" s="299"/>
      <c r="QHD41" s="299"/>
      <c r="QHE41" s="299"/>
      <c r="QHF41" s="299"/>
      <c r="QHG41" s="299"/>
      <c r="QHH41" s="299"/>
      <c r="QHI41" s="299"/>
      <c r="QHJ41" s="299"/>
      <c r="QHK41" s="299"/>
      <c r="QHL41" s="299"/>
      <c r="QHM41" s="299"/>
      <c r="QHN41" s="299"/>
      <c r="QHO41" s="299"/>
      <c r="QHP41" s="299"/>
      <c r="QHQ41" s="299"/>
      <c r="QHR41" s="299"/>
      <c r="QHS41" s="299"/>
      <c r="QHT41" s="299"/>
      <c r="QHU41" s="299"/>
      <c r="QHV41" s="299"/>
      <c r="QHW41" s="299"/>
      <c r="QHX41" s="299"/>
      <c r="QHY41" s="299"/>
      <c r="QHZ41" s="299"/>
      <c r="QIA41" s="299"/>
      <c r="QIB41" s="299"/>
      <c r="QIC41" s="299"/>
      <c r="QID41" s="299"/>
      <c r="QIE41" s="299"/>
      <c r="QIF41" s="299"/>
      <c r="QIG41" s="299"/>
      <c r="QIH41" s="299"/>
      <c r="QII41" s="299"/>
      <c r="QIJ41" s="299"/>
      <c r="QIK41" s="299"/>
      <c r="QIL41" s="299"/>
      <c r="QIM41" s="299"/>
      <c r="QIN41" s="299"/>
      <c r="QIO41" s="299"/>
      <c r="QIP41" s="299"/>
      <c r="QIQ41" s="299"/>
      <c r="QIR41" s="299"/>
      <c r="QIS41" s="299"/>
      <c r="QIT41" s="299"/>
      <c r="QIU41" s="299"/>
      <c r="QIV41" s="299"/>
      <c r="QIW41" s="299"/>
      <c r="QIX41" s="299"/>
      <c r="QIY41" s="299"/>
      <c r="QIZ41" s="299"/>
      <c r="QJA41" s="299"/>
      <c r="QJB41" s="299"/>
      <c r="QJC41" s="299"/>
      <c r="QJD41" s="299"/>
      <c r="QJE41" s="299"/>
      <c r="QJF41" s="299"/>
      <c r="QJG41" s="299"/>
      <c r="QJH41" s="299"/>
      <c r="QJI41" s="299"/>
      <c r="QJJ41" s="299"/>
      <c r="QJK41" s="299"/>
      <c r="QJL41" s="299"/>
      <c r="QJM41" s="299"/>
      <c r="QJN41" s="299"/>
      <c r="QJO41" s="299"/>
      <c r="QJP41" s="299"/>
      <c r="QJQ41" s="299"/>
      <c r="QJR41" s="299"/>
      <c r="QJS41" s="299"/>
      <c r="QJT41" s="299"/>
      <c r="QJU41" s="299"/>
      <c r="QJV41" s="299"/>
      <c r="QJW41" s="299"/>
      <c r="QJX41" s="299"/>
      <c r="QJY41" s="299"/>
      <c r="QJZ41" s="299"/>
      <c r="QKA41" s="299"/>
      <c r="QKB41" s="299"/>
      <c r="QKC41" s="299"/>
      <c r="QKD41" s="299"/>
      <c r="QKE41" s="299"/>
      <c r="QKF41" s="299"/>
      <c r="QKG41" s="299"/>
      <c r="QKH41" s="299"/>
      <c r="QKI41" s="299"/>
      <c r="QKJ41" s="299"/>
      <c r="QKK41" s="299"/>
      <c r="QKL41" s="299"/>
      <c r="QKM41" s="299"/>
      <c r="QKN41" s="299"/>
      <c r="QKO41" s="299"/>
      <c r="QKP41" s="299"/>
      <c r="QKQ41" s="299"/>
      <c r="QKR41" s="299"/>
      <c r="QKS41" s="299"/>
      <c r="QKT41" s="299"/>
      <c r="QKU41" s="299"/>
      <c r="QKV41" s="299"/>
      <c r="QKW41" s="299"/>
      <c r="QKX41" s="299"/>
      <c r="QKY41" s="299"/>
      <c r="QKZ41" s="299"/>
      <c r="QLA41" s="299"/>
      <c r="QLB41" s="299"/>
      <c r="QLC41" s="299"/>
      <c r="QLD41" s="299"/>
      <c r="QLE41" s="299"/>
      <c r="QLF41" s="299"/>
      <c r="QLG41" s="299"/>
      <c r="QLH41" s="299"/>
      <c r="QLI41" s="299"/>
      <c r="QLJ41" s="299"/>
      <c r="QLK41" s="299"/>
      <c r="QLL41" s="299"/>
      <c r="QLM41" s="299"/>
      <c r="QLN41" s="299"/>
      <c r="QLO41" s="299"/>
      <c r="QLP41" s="299"/>
      <c r="QLQ41" s="299"/>
      <c r="QLR41" s="299"/>
      <c r="QLS41" s="299"/>
      <c r="QLT41" s="299"/>
      <c r="QLU41" s="299"/>
      <c r="QLV41" s="299"/>
      <c r="QLW41" s="299"/>
      <c r="QLX41" s="299"/>
      <c r="QLY41" s="299"/>
      <c r="QLZ41" s="299"/>
      <c r="QMA41" s="299"/>
      <c r="QMB41" s="299"/>
      <c r="QMC41" s="299"/>
      <c r="QMD41" s="299"/>
      <c r="QME41" s="299"/>
      <c r="QMF41" s="299"/>
      <c r="QMG41" s="299"/>
      <c r="QMH41" s="299"/>
      <c r="QMI41" s="299"/>
      <c r="QMJ41" s="299"/>
      <c r="QMK41" s="299"/>
      <c r="QML41" s="299"/>
      <c r="QMM41" s="299"/>
      <c r="QMN41" s="299"/>
      <c r="QMO41" s="299"/>
      <c r="QMP41" s="299"/>
      <c r="QMQ41" s="299"/>
      <c r="QMR41" s="299"/>
      <c r="QMS41" s="299"/>
      <c r="QMT41" s="299"/>
      <c r="QMU41" s="299"/>
      <c r="QMV41" s="299"/>
      <c r="QMW41" s="299"/>
      <c r="QMX41" s="299"/>
      <c r="QMY41" s="299"/>
      <c r="QMZ41" s="299"/>
      <c r="QNA41" s="299"/>
      <c r="QNB41" s="299"/>
      <c r="QNC41" s="299"/>
      <c r="QND41" s="299"/>
      <c r="QNE41" s="299"/>
      <c r="QNF41" s="299"/>
      <c r="QNG41" s="299"/>
      <c r="QNH41" s="299"/>
      <c r="QNI41" s="299"/>
      <c r="QNJ41" s="299"/>
      <c r="QNK41" s="299"/>
      <c r="QNL41" s="299"/>
      <c r="QNM41" s="299"/>
      <c r="QNN41" s="299"/>
      <c r="QNO41" s="299"/>
      <c r="QNP41" s="299"/>
      <c r="QNQ41" s="299"/>
      <c r="QNR41" s="299"/>
      <c r="QNS41" s="299"/>
      <c r="QNT41" s="299"/>
      <c r="QNU41" s="299"/>
      <c r="QNV41" s="299"/>
      <c r="QNW41" s="299"/>
      <c r="QNX41" s="299"/>
      <c r="QNY41" s="299"/>
      <c r="QNZ41" s="299"/>
      <c r="QOA41" s="299"/>
      <c r="QOB41" s="299"/>
      <c r="QOC41" s="299"/>
      <c r="QOD41" s="299"/>
      <c r="QOE41" s="299"/>
      <c r="QOF41" s="299"/>
      <c r="QOG41" s="299"/>
      <c r="QOH41" s="299"/>
      <c r="QOI41" s="299"/>
      <c r="QOJ41" s="299"/>
      <c r="QOK41" s="299"/>
      <c r="QOL41" s="299"/>
      <c r="QOM41" s="299"/>
      <c r="QON41" s="299"/>
      <c r="QOO41" s="299"/>
      <c r="QOP41" s="299"/>
      <c r="QOQ41" s="299"/>
      <c r="QOR41" s="299"/>
      <c r="QOS41" s="299"/>
      <c r="QOT41" s="299"/>
      <c r="QOU41" s="299"/>
      <c r="QOV41" s="299"/>
      <c r="QOW41" s="299"/>
      <c r="QOX41" s="299"/>
      <c r="QOY41" s="299"/>
      <c r="QOZ41" s="299"/>
      <c r="QPA41" s="299"/>
      <c r="QPB41" s="299"/>
      <c r="QPC41" s="299"/>
      <c r="QPD41" s="299"/>
      <c r="QPE41" s="299"/>
      <c r="QPF41" s="299"/>
      <c r="QPG41" s="299"/>
      <c r="QPH41" s="299"/>
      <c r="QPI41" s="299"/>
      <c r="QPJ41" s="299"/>
      <c r="QPK41" s="299"/>
      <c r="QPL41" s="299"/>
      <c r="QPM41" s="299"/>
      <c r="QPN41" s="299"/>
      <c r="QPO41" s="299"/>
      <c r="QPP41" s="299"/>
      <c r="QPQ41" s="299"/>
      <c r="QPR41" s="299"/>
      <c r="QPS41" s="299"/>
      <c r="QPT41" s="299"/>
      <c r="QPU41" s="299"/>
      <c r="QPV41" s="299"/>
      <c r="QPW41" s="299"/>
      <c r="QPX41" s="299"/>
      <c r="QPY41" s="299"/>
      <c r="QPZ41" s="299"/>
      <c r="QQA41" s="299"/>
      <c r="QQB41" s="299"/>
      <c r="QQC41" s="299"/>
      <c r="QQD41" s="299"/>
      <c r="QQE41" s="299"/>
      <c r="QQF41" s="299"/>
      <c r="QQG41" s="299"/>
      <c r="QQH41" s="299"/>
      <c r="QQI41" s="299"/>
      <c r="QQJ41" s="299"/>
      <c r="QQK41" s="299"/>
      <c r="QQL41" s="299"/>
      <c r="QQM41" s="299"/>
      <c r="QQN41" s="299"/>
      <c r="QQO41" s="299"/>
      <c r="QQP41" s="299"/>
      <c r="QQQ41" s="299"/>
      <c r="QQR41" s="299"/>
      <c r="QQS41" s="299"/>
      <c r="QQT41" s="299"/>
      <c r="QQU41" s="299"/>
      <c r="QQV41" s="299"/>
      <c r="QQW41" s="299"/>
      <c r="QQX41" s="299"/>
      <c r="QQY41" s="299"/>
      <c r="QQZ41" s="299"/>
      <c r="QRA41" s="299"/>
      <c r="QRB41" s="299"/>
      <c r="QRC41" s="299"/>
      <c r="QRD41" s="299"/>
      <c r="QRE41" s="299"/>
      <c r="QRF41" s="299"/>
      <c r="QRG41" s="299"/>
      <c r="QRH41" s="299"/>
      <c r="QRI41" s="299"/>
      <c r="QRJ41" s="299"/>
      <c r="QRK41" s="299"/>
      <c r="QRL41" s="299"/>
      <c r="QRM41" s="299"/>
      <c r="QRN41" s="299"/>
      <c r="QRO41" s="299"/>
      <c r="QRP41" s="299"/>
      <c r="QRQ41" s="299"/>
      <c r="QRR41" s="299"/>
      <c r="QRS41" s="299"/>
      <c r="QRT41" s="299"/>
      <c r="QRU41" s="299"/>
      <c r="QRV41" s="299"/>
      <c r="QRW41" s="299"/>
      <c r="QRX41" s="299"/>
      <c r="QRY41" s="299"/>
      <c r="QRZ41" s="299"/>
      <c r="QSA41" s="299"/>
      <c r="QSB41" s="299"/>
      <c r="QSC41" s="299"/>
      <c r="QSD41" s="299"/>
      <c r="QSE41" s="299"/>
      <c r="QSF41" s="299"/>
      <c r="QSG41" s="299"/>
      <c r="QSH41" s="299"/>
      <c r="QSI41" s="299"/>
      <c r="QSJ41" s="299"/>
      <c r="QSK41" s="299"/>
      <c r="QSL41" s="299"/>
      <c r="QSM41" s="299"/>
      <c r="QSN41" s="299"/>
      <c r="QSO41" s="299"/>
      <c r="QSP41" s="299"/>
      <c r="QSQ41" s="299"/>
      <c r="QSR41" s="299"/>
      <c r="QSS41" s="299"/>
      <c r="QST41" s="299"/>
      <c r="QSU41" s="299"/>
      <c r="QSV41" s="299"/>
      <c r="QSW41" s="299"/>
      <c r="QSX41" s="299"/>
      <c r="QSY41" s="299"/>
      <c r="QSZ41" s="299"/>
      <c r="QTA41" s="299"/>
      <c r="QTB41" s="299"/>
      <c r="QTC41" s="299"/>
      <c r="QTD41" s="299"/>
      <c r="QTE41" s="299"/>
      <c r="QTF41" s="299"/>
      <c r="QTG41" s="299"/>
      <c r="QTH41" s="299"/>
      <c r="QTI41" s="299"/>
      <c r="QTJ41" s="299"/>
      <c r="QTK41" s="299"/>
      <c r="QTL41" s="299"/>
      <c r="QTM41" s="299"/>
      <c r="QTN41" s="299"/>
      <c r="QTO41" s="299"/>
      <c r="QTP41" s="299"/>
      <c r="QTQ41" s="299"/>
      <c r="QTR41" s="299"/>
      <c r="QTS41" s="299"/>
      <c r="QTT41" s="299"/>
      <c r="QTU41" s="299"/>
      <c r="QTV41" s="299"/>
      <c r="QTW41" s="299"/>
      <c r="QTX41" s="299"/>
      <c r="QTY41" s="299"/>
      <c r="QTZ41" s="299"/>
      <c r="QUA41" s="299"/>
      <c r="QUB41" s="299"/>
      <c r="QUC41" s="299"/>
      <c r="QUD41" s="299"/>
      <c r="QUE41" s="299"/>
      <c r="QUF41" s="299"/>
      <c r="QUG41" s="299"/>
      <c r="QUH41" s="299"/>
      <c r="QUI41" s="299"/>
      <c r="QUJ41" s="299"/>
      <c r="QUK41" s="299"/>
      <c r="QUL41" s="299"/>
      <c r="QUM41" s="299"/>
      <c r="QUN41" s="299"/>
      <c r="QUO41" s="299"/>
      <c r="QUP41" s="299"/>
      <c r="QUQ41" s="299"/>
      <c r="QUR41" s="299"/>
      <c r="QUS41" s="299"/>
      <c r="QUT41" s="299"/>
      <c r="QUU41" s="299"/>
      <c r="QUV41" s="299"/>
      <c r="QUW41" s="299"/>
      <c r="QUX41" s="299"/>
      <c r="QUY41" s="299"/>
      <c r="QUZ41" s="299"/>
      <c r="QVA41" s="299"/>
      <c r="QVB41" s="299"/>
      <c r="QVC41" s="299"/>
      <c r="QVD41" s="299"/>
      <c r="QVE41" s="299"/>
      <c r="QVF41" s="299"/>
      <c r="QVG41" s="299"/>
      <c r="QVH41" s="299"/>
      <c r="QVI41" s="299"/>
      <c r="QVJ41" s="299"/>
      <c r="QVK41" s="299"/>
      <c r="QVL41" s="299"/>
      <c r="QVM41" s="299"/>
      <c r="QVN41" s="299"/>
      <c r="QVO41" s="299"/>
      <c r="QVP41" s="299"/>
      <c r="QVQ41" s="299"/>
      <c r="QVR41" s="299"/>
      <c r="QVS41" s="299"/>
      <c r="QVT41" s="299"/>
      <c r="QVU41" s="299"/>
      <c r="QVV41" s="299"/>
      <c r="QVW41" s="299"/>
      <c r="QVX41" s="299"/>
      <c r="QVY41" s="299"/>
      <c r="QVZ41" s="299"/>
      <c r="QWA41" s="299"/>
      <c r="QWB41" s="299"/>
      <c r="QWC41" s="299"/>
      <c r="QWD41" s="299"/>
      <c r="QWE41" s="299"/>
      <c r="QWF41" s="299"/>
      <c r="QWG41" s="299"/>
      <c r="QWH41" s="299"/>
      <c r="QWI41" s="299"/>
      <c r="QWJ41" s="299"/>
      <c r="QWK41" s="299"/>
      <c r="QWL41" s="299"/>
      <c r="QWM41" s="299"/>
      <c r="QWN41" s="299"/>
      <c r="QWO41" s="299"/>
      <c r="QWP41" s="299"/>
      <c r="QWQ41" s="299"/>
      <c r="QWR41" s="299"/>
      <c r="QWS41" s="299"/>
      <c r="QWT41" s="299"/>
      <c r="QWU41" s="299"/>
      <c r="QWV41" s="299"/>
      <c r="QWW41" s="299"/>
      <c r="QWX41" s="299"/>
      <c r="QWY41" s="299"/>
      <c r="QWZ41" s="299"/>
      <c r="QXA41" s="299"/>
      <c r="QXB41" s="299"/>
      <c r="QXC41" s="299"/>
      <c r="QXD41" s="299"/>
      <c r="QXE41" s="299"/>
      <c r="QXF41" s="299"/>
      <c r="QXG41" s="299"/>
      <c r="QXH41" s="299"/>
      <c r="QXI41" s="299"/>
      <c r="QXJ41" s="299"/>
      <c r="QXK41" s="299"/>
      <c r="QXL41" s="299"/>
      <c r="QXM41" s="299"/>
      <c r="QXN41" s="299"/>
      <c r="QXO41" s="299"/>
      <c r="QXP41" s="299"/>
      <c r="QXQ41" s="299"/>
      <c r="QXR41" s="299"/>
      <c r="QXS41" s="299"/>
      <c r="QXT41" s="299"/>
      <c r="QXU41" s="299"/>
      <c r="QXV41" s="299"/>
      <c r="QXW41" s="299"/>
      <c r="QXX41" s="299"/>
      <c r="QXY41" s="299"/>
      <c r="QXZ41" s="299"/>
      <c r="QYA41" s="299"/>
      <c r="QYB41" s="299"/>
      <c r="QYC41" s="299"/>
      <c r="QYD41" s="299"/>
      <c r="QYE41" s="299"/>
      <c r="QYF41" s="299"/>
      <c r="QYG41" s="299"/>
      <c r="QYH41" s="299"/>
      <c r="QYI41" s="299"/>
      <c r="QYJ41" s="299"/>
      <c r="QYK41" s="299"/>
      <c r="QYL41" s="299"/>
      <c r="QYM41" s="299"/>
      <c r="QYN41" s="299"/>
      <c r="QYO41" s="299"/>
      <c r="QYP41" s="299"/>
      <c r="QYQ41" s="299"/>
      <c r="QYR41" s="299"/>
      <c r="QYS41" s="299"/>
      <c r="QYT41" s="299"/>
      <c r="QYU41" s="299"/>
      <c r="QYV41" s="299"/>
      <c r="QYW41" s="299"/>
      <c r="QYX41" s="299"/>
      <c r="QYY41" s="299"/>
      <c r="QYZ41" s="299"/>
      <c r="QZA41" s="299"/>
      <c r="QZB41" s="299"/>
      <c r="QZC41" s="299"/>
      <c r="QZD41" s="299"/>
      <c r="QZE41" s="299"/>
      <c r="QZF41" s="299"/>
      <c r="QZG41" s="299"/>
      <c r="QZH41" s="299"/>
      <c r="QZI41" s="299"/>
      <c r="QZJ41" s="299"/>
      <c r="QZK41" s="299"/>
      <c r="QZL41" s="299"/>
      <c r="QZM41" s="299"/>
      <c r="QZN41" s="299"/>
      <c r="QZO41" s="299"/>
      <c r="QZP41" s="299"/>
      <c r="QZQ41" s="299"/>
      <c r="QZR41" s="299"/>
      <c r="QZS41" s="299"/>
      <c r="QZT41" s="299"/>
      <c r="QZU41" s="299"/>
      <c r="QZV41" s="299"/>
      <c r="QZW41" s="299"/>
      <c r="QZX41" s="299"/>
      <c r="QZY41" s="299"/>
      <c r="QZZ41" s="299"/>
      <c r="RAA41" s="299"/>
      <c r="RAB41" s="299"/>
      <c r="RAC41" s="299"/>
      <c r="RAD41" s="299"/>
      <c r="RAE41" s="299"/>
      <c r="RAF41" s="299"/>
      <c r="RAG41" s="299"/>
      <c r="RAH41" s="299"/>
      <c r="RAI41" s="299"/>
      <c r="RAJ41" s="299"/>
      <c r="RAK41" s="299"/>
      <c r="RAL41" s="299"/>
      <c r="RAM41" s="299"/>
      <c r="RAN41" s="299"/>
      <c r="RAO41" s="299"/>
      <c r="RAP41" s="299"/>
      <c r="RAQ41" s="299"/>
      <c r="RAR41" s="299"/>
      <c r="RAS41" s="299"/>
      <c r="RAT41" s="299"/>
      <c r="RAU41" s="299"/>
      <c r="RAV41" s="299"/>
      <c r="RAW41" s="299"/>
      <c r="RAX41" s="299"/>
      <c r="RAY41" s="299"/>
      <c r="RAZ41" s="299"/>
      <c r="RBA41" s="299"/>
      <c r="RBB41" s="299"/>
      <c r="RBC41" s="299"/>
      <c r="RBD41" s="299"/>
      <c r="RBE41" s="299"/>
      <c r="RBF41" s="299"/>
      <c r="RBG41" s="299"/>
      <c r="RBH41" s="299"/>
      <c r="RBI41" s="299"/>
      <c r="RBJ41" s="299"/>
      <c r="RBK41" s="299"/>
      <c r="RBL41" s="299"/>
      <c r="RBM41" s="299"/>
      <c r="RBN41" s="299"/>
      <c r="RBO41" s="299"/>
      <c r="RBP41" s="299"/>
      <c r="RBQ41" s="299"/>
      <c r="RBR41" s="299"/>
      <c r="RBS41" s="299"/>
      <c r="RBT41" s="299"/>
      <c r="RBU41" s="299"/>
      <c r="RBV41" s="299"/>
      <c r="RBW41" s="299"/>
      <c r="RBX41" s="299"/>
      <c r="RBY41" s="299"/>
      <c r="RBZ41" s="299"/>
      <c r="RCA41" s="299"/>
      <c r="RCB41" s="299"/>
      <c r="RCC41" s="299"/>
      <c r="RCD41" s="299"/>
      <c r="RCE41" s="299"/>
      <c r="RCF41" s="299"/>
      <c r="RCG41" s="299"/>
      <c r="RCH41" s="299"/>
      <c r="RCI41" s="299"/>
      <c r="RCJ41" s="299"/>
      <c r="RCK41" s="299"/>
      <c r="RCL41" s="299"/>
      <c r="RCM41" s="299"/>
      <c r="RCN41" s="299"/>
      <c r="RCO41" s="299"/>
      <c r="RCP41" s="299"/>
      <c r="RCQ41" s="299"/>
      <c r="RCR41" s="299"/>
      <c r="RCS41" s="299"/>
      <c r="RCT41" s="299"/>
      <c r="RCU41" s="299"/>
      <c r="RCV41" s="299"/>
      <c r="RCW41" s="299"/>
      <c r="RCX41" s="299"/>
      <c r="RCY41" s="299"/>
      <c r="RCZ41" s="299"/>
      <c r="RDA41" s="299"/>
      <c r="RDB41" s="299"/>
      <c r="RDC41" s="299"/>
      <c r="RDD41" s="299"/>
      <c r="RDE41" s="299"/>
      <c r="RDF41" s="299"/>
      <c r="RDG41" s="299"/>
      <c r="RDH41" s="299"/>
      <c r="RDI41" s="299"/>
      <c r="RDJ41" s="299"/>
      <c r="RDK41" s="299"/>
      <c r="RDL41" s="299"/>
      <c r="RDM41" s="299"/>
      <c r="RDN41" s="299"/>
      <c r="RDO41" s="299"/>
      <c r="RDP41" s="299"/>
      <c r="RDQ41" s="299"/>
      <c r="RDR41" s="299"/>
      <c r="RDS41" s="299"/>
      <c r="RDT41" s="299"/>
      <c r="RDU41" s="299"/>
      <c r="RDV41" s="299"/>
      <c r="RDW41" s="299"/>
      <c r="RDX41" s="299"/>
      <c r="RDY41" s="299"/>
      <c r="RDZ41" s="299"/>
      <c r="REA41" s="299"/>
      <c r="REB41" s="299"/>
      <c r="REC41" s="299"/>
      <c r="RED41" s="299"/>
      <c r="REE41" s="299"/>
      <c r="REF41" s="299"/>
      <c r="REG41" s="299"/>
      <c r="REH41" s="299"/>
      <c r="REI41" s="299"/>
      <c r="REJ41" s="299"/>
      <c r="REK41" s="299"/>
      <c r="REL41" s="299"/>
      <c r="REM41" s="299"/>
      <c r="REN41" s="299"/>
      <c r="REO41" s="299"/>
      <c r="REP41" s="299"/>
      <c r="REQ41" s="299"/>
      <c r="RER41" s="299"/>
      <c r="RES41" s="299"/>
      <c r="RET41" s="299"/>
      <c r="REU41" s="299"/>
      <c r="REV41" s="299"/>
      <c r="REW41" s="299"/>
      <c r="REX41" s="299"/>
      <c r="REY41" s="299"/>
      <c r="REZ41" s="299"/>
      <c r="RFA41" s="299"/>
      <c r="RFB41" s="299"/>
      <c r="RFC41" s="299"/>
      <c r="RFD41" s="299"/>
      <c r="RFE41" s="299"/>
      <c r="RFF41" s="299"/>
      <c r="RFG41" s="299"/>
      <c r="RFH41" s="299"/>
      <c r="RFI41" s="299"/>
      <c r="RFJ41" s="299"/>
      <c r="RFK41" s="299"/>
      <c r="RFL41" s="299"/>
      <c r="RFM41" s="299"/>
      <c r="RFN41" s="299"/>
      <c r="RFO41" s="299"/>
      <c r="RFP41" s="299"/>
      <c r="RFQ41" s="299"/>
      <c r="RFR41" s="299"/>
      <c r="RFS41" s="299"/>
      <c r="RFT41" s="299"/>
      <c r="RFU41" s="299"/>
      <c r="RFV41" s="299"/>
      <c r="RFW41" s="299"/>
      <c r="RFX41" s="299"/>
      <c r="RFY41" s="299"/>
      <c r="RFZ41" s="299"/>
      <c r="RGA41" s="299"/>
      <c r="RGB41" s="299"/>
      <c r="RGC41" s="299"/>
      <c r="RGD41" s="299"/>
      <c r="RGE41" s="299"/>
      <c r="RGF41" s="299"/>
      <c r="RGG41" s="299"/>
      <c r="RGH41" s="299"/>
      <c r="RGI41" s="299"/>
      <c r="RGJ41" s="299"/>
      <c r="RGK41" s="299"/>
      <c r="RGL41" s="299"/>
      <c r="RGM41" s="299"/>
      <c r="RGN41" s="299"/>
      <c r="RGO41" s="299"/>
      <c r="RGP41" s="299"/>
      <c r="RGQ41" s="299"/>
      <c r="RGR41" s="299"/>
      <c r="RGS41" s="299"/>
      <c r="RGT41" s="299"/>
      <c r="RGU41" s="299"/>
      <c r="RGV41" s="299"/>
      <c r="RGW41" s="299"/>
      <c r="RGX41" s="299"/>
      <c r="RGY41" s="299"/>
      <c r="RGZ41" s="299"/>
      <c r="RHA41" s="299"/>
      <c r="RHB41" s="299"/>
      <c r="RHC41" s="299"/>
      <c r="RHD41" s="299"/>
      <c r="RHE41" s="299"/>
      <c r="RHF41" s="299"/>
      <c r="RHG41" s="299"/>
      <c r="RHH41" s="299"/>
      <c r="RHI41" s="299"/>
      <c r="RHJ41" s="299"/>
      <c r="RHK41" s="299"/>
      <c r="RHL41" s="299"/>
      <c r="RHM41" s="299"/>
      <c r="RHN41" s="299"/>
      <c r="RHO41" s="299"/>
      <c r="RHP41" s="299"/>
      <c r="RHQ41" s="299"/>
      <c r="RHR41" s="299"/>
      <c r="RHS41" s="299"/>
      <c r="RHT41" s="299"/>
      <c r="RHU41" s="299"/>
      <c r="RHV41" s="299"/>
      <c r="RHW41" s="299"/>
      <c r="RHX41" s="299"/>
      <c r="RHY41" s="299"/>
      <c r="RHZ41" s="299"/>
      <c r="RIA41" s="299"/>
      <c r="RIB41" s="299"/>
      <c r="RIC41" s="299"/>
      <c r="RID41" s="299"/>
      <c r="RIE41" s="299"/>
      <c r="RIF41" s="299"/>
      <c r="RIG41" s="299"/>
      <c r="RIH41" s="299"/>
      <c r="RII41" s="299"/>
      <c r="RIJ41" s="299"/>
      <c r="RIK41" s="299"/>
      <c r="RIL41" s="299"/>
      <c r="RIM41" s="299"/>
      <c r="RIN41" s="299"/>
      <c r="RIO41" s="299"/>
      <c r="RIP41" s="299"/>
      <c r="RIQ41" s="299"/>
      <c r="RIR41" s="299"/>
      <c r="RIS41" s="299"/>
      <c r="RIT41" s="299"/>
      <c r="RIU41" s="299"/>
      <c r="RIV41" s="299"/>
      <c r="RIW41" s="299"/>
      <c r="RIX41" s="299"/>
      <c r="RIY41" s="299"/>
      <c r="RIZ41" s="299"/>
      <c r="RJA41" s="299"/>
      <c r="RJB41" s="299"/>
      <c r="RJC41" s="299"/>
      <c r="RJD41" s="299"/>
      <c r="RJE41" s="299"/>
      <c r="RJF41" s="299"/>
      <c r="RJG41" s="299"/>
      <c r="RJH41" s="299"/>
      <c r="RJI41" s="299"/>
      <c r="RJJ41" s="299"/>
      <c r="RJK41" s="299"/>
      <c r="RJL41" s="299"/>
      <c r="RJM41" s="299"/>
      <c r="RJN41" s="299"/>
      <c r="RJO41" s="299"/>
      <c r="RJP41" s="299"/>
      <c r="RJQ41" s="299"/>
      <c r="RJR41" s="299"/>
      <c r="RJS41" s="299"/>
      <c r="RJT41" s="299"/>
      <c r="RJU41" s="299"/>
      <c r="RJV41" s="299"/>
      <c r="RJW41" s="299"/>
      <c r="RJX41" s="299"/>
      <c r="RJY41" s="299"/>
      <c r="RJZ41" s="299"/>
      <c r="RKA41" s="299"/>
      <c r="RKB41" s="299"/>
      <c r="RKC41" s="299"/>
      <c r="RKD41" s="299"/>
      <c r="RKE41" s="299"/>
      <c r="RKF41" s="299"/>
      <c r="RKG41" s="299"/>
      <c r="RKH41" s="299"/>
      <c r="RKI41" s="299"/>
      <c r="RKJ41" s="299"/>
      <c r="RKK41" s="299"/>
      <c r="RKL41" s="299"/>
      <c r="RKM41" s="299"/>
      <c r="RKN41" s="299"/>
      <c r="RKO41" s="299"/>
      <c r="RKP41" s="299"/>
      <c r="RKQ41" s="299"/>
      <c r="RKR41" s="299"/>
      <c r="RKS41" s="299"/>
      <c r="RKT41" s="299"/>
      <c r="RKU41" s="299"/>
      <c r="RKV41" s="299"/>
      <c r="RKW41" s="299"/>
      <c r="RKX41" s="299"/>
      <c r="RKY41" s="299"/>
      <c r="RKZ41" s="299"/>
      <c r="RLA41" s="299"/>
      <c r="RLB41" s="299"/>
      <c r="RLC41" s="299"/>
      <c r="RLD41" s="299"/>
      <c r="RLE41" s="299"/>
      <c r="RLF41" s="299"/>
      <c r="RLG41" s="299"/>
      <c r="RLH41" s="299"/>
      <c r="RLI41" s="299"/>
      <c r="RLJ41" s="299"/>
      <c r="RLK41" s="299"/>
      <c r="RLL41" s="299"/>
      <c r="RLM41" s="299"/>
      <c r="RLN41" s="299"/>
      <c r="RLO41" s="299"/>
      <c r="RLP41" s="299"/>
      <c r="RLQ41" s="299"/>
      <c r="RLR41" s="299"/>
      <c r="RLS41" s="299"/>
      <c r="RLT41" s="299"/>
      <c r="RLU41" s="299"/>
      <c r="RLV41" s="299"/>
      <c r="RLW41" s="299"/>
      <c r="RLX41" s="299"/>
      <c r="RLY41" s="299"/>
      <c r="RLZ41" s="299"/>
      <c r="RMA41" s="299"/>
      <c r="RMB41" s="299"/>
      <c r="RMC41" s="299"/>
      <c r="RMD41" s="299"/>
      <c r="RME41" s="299"/>
      <c r="RMF41" s="299"/>
      <c r="RMG41" s="299"/>
      <c r="RMH41" s="299"/>
      <c r="RMI41" s="299"/>
      <c r="RMJ41" s="299"/>
      <c r="RMK41" s="299"/>
      <c r="RML41" s="299"/>
      <c r="RMM41" s="299"/>
      <c r="RMN41" s="299"/>
      <c r="RMO41" s="299"/>
      <c r="RMP41" s="299"/>
      <c r="RMQ41" s="299"/>
      <c r="RMR41" s="299"/>
      <c r="RMS41" s="299"/>
      <c r="RMT41" s="299"/>
      <c r="RMU41" s="299"/>
      <c r="RMV41" s="299"/>
      <c r="RMW41" s="299"/>
      <c r="RMX41" s="299"/>
      <c r="RMY41" s="299"/>
      <c r="RMZ41" s="299"/>
      <c r="RNA41" s="299"/>
      <c r="RNB41" s="299"/>
      <c r="RNC41" s="299"/>
      <c r="RND41" s="299"/>
      <c r="RNE41" s="299"/>
      <c r="RNF41" s="299"/>
      <c r="RNG41" s="299"/>
      <c r="RNH41" s="299"/>
      <c r="RNI41" s="299"/>
      <c r="RNJ41" s="299"/>
      <c r="RNK41" s="299"/>
      <c r="RNL41" s="299"/>
      <c r="RNM41" s="299"/>
      <c r="RNN41" s="299"/>
      <c r="RNO41" s="299"/>
      <c r="RNP41" s="299"/>
      <c r="RNQ41" s="299"/>
      <c r="RNR41" s="299"/>
      <c r="RNS41" s="299"/>
      <c r="RNT41" s="299"/>
      <c r="RNU41" s="299"/>
      <c r="RNV41" s="299"/>
      <c r="RNW41" s="299"/>
      <c r="RNX41" s="299"/>
      <c r="RNY41" s="299"/>
      <c r="RNZ41" s="299"/>
      <c r="ROA41" s="299"/>
      <c r="ROB41" s="299"/>
      <c r="ROC41" s="299"/>
      <c r="ROD41" s="299"/>
      <c r="ROE41" s="299"/>
      <c r="ROF41" s="299"/>
      <c r="ROG41" s="299"/>
      <c r="ROH41" s="299"/>
      <c r="ROI41" s="299"/>
      <c r="ROJ41" s="299"/>
      <c r="ROK41" s="299"/>
      <c r="ROL41" s="299"/>
      <c r="ROM41" s="299"/>
      <c r="RON41" s="299"/>
      <c r="ROO41" s="299"/>
      <c r="ROP41" s="299"/>
      <c r="ROQ41" s="299"/>
      <c r="ROR41" s="299"/>
      <c r="ROS41" s="299"/>
      <c r="ROT41" s="299"/>
      <c r="ROU41" s="299"/>
      <c r="ROV41" s="299"/>
      <c r="ROW41" s="299"/>
      <c r="ROX41" s="299"/>
      <c r="ROY41" s="299"/>
      <c r="ROZ41" s="299"/>
      <c r="RPA41" s="299"/>
      <c r="RPB41" s="299"/>
      <c r="RPC41" s="299"/>
      <c r="RPD41" s="299"/>
      <c r="RPE41" s="299"/>
      <c r="RPF41" s="299"/>
      <c r="RPG41" s="299"/>
      <c r="RPH41" s="299"/>
      <c r="RPI41" s="299"/>
      <c r="RPJ41" s="299"/>
      <c r="RPK41" s="299"/>
      <c r="RPL41" s="299"/>
      <c r="RPM41" s="299"/>
      <c r="RPN41" s="299"/>
      <c r="RPO41" s="299"/>
      <c r="RPP41" s="299"/>
      <c r="RPQ41" s="299"/>
      <c r="RPR41" s="299"/>
      <c r="RPS41" s="299"/>
      <c r="RPT41" s="299"/>
      <c r="RPU41" s="299"/>
      <c r="RPV41" s="299"/>
      <c r="RPW41" s="299"/>
      <c r="RPX41" s="299"/>
      <c r="RPY41" s="299"/>
      <c r="RPZ41" s="299"/>
      <c r="RQA41" s="299"/>
      <c r="RQB41" s="299"/>
      <c r="RQC41" s="299"/>
      <c r="RQD41" s="299"/>
      <c r="RQE41" s="299"/>
      <c r="RQF41" s="299"/>
      <c r="RQG41" s="299"/>
      <c r="RQH41" s="299"/>
      <c r="RQI41" s="299"/>
      <c r="RQJ41" s="299"/>
      <c r="RQK41" s="299"/>
      <c r="RQL41" s="299"/>
      <c r="RQM41" s="299"/>
      <c r="RQN41" s="299"/>
      <c r="RQO41" s="299"/>
      <c r="RQP41" s="299"/>
      <c r="RQQ41" s="299"/>
      <c r="RQR41" s="299"/>
      <c r="RQS41" s="299"/>
      <c r="RQT41" s="299"/>
      <c r="RQU41" s="299"/>
      <c r="RQV41" s="299"/>
      <c r="RQW41" s="299"/>
      <c r="RQX41" s="299"/>
      <c r="RQY41" s="299"/>
      <c r="RQZ41" s="299"/>
      <c r="RRA41" s="299"/>
      <c r="RRB41" s="299"/>
      <c r="RRC41" s="299"/>
      <c r="RRD41" s="299"/>
      <c r="RRE41" s="299"/>
      <c r="RRF41" s="299"/>
      <c r="RRG41" s="299"/>
      <c r="RRH41" s="299"/>
      <c r="RRI41" s="299"/>
      <c r="RRJ41" s="299"/>
      <c r="RRK41" s="299"/>
      <c r="RRL41" s="299"/>
      <c r="RRM41" s="299"/>
      <c r="RRN41" s="299"/>
      <c r="RRO41" s="299"/>
      <c r="RRP41" s="299"/>
      <c r="RRQ41" s="299"/>
      <c r="RRR41" s="299"/>
      <c r="RRS41" s="299"/>
      <c r="RRT41" s="299"/>
      <c r="RRU41" s="299"/>
      <c r="RRV41" s="299"/>
      <c r="RRW41" s="299"/>
      <c r="RRX41" s="299"/>
      <c r="RRY41" s="299"/>
      <c r="RRZ41" s="299"/>
      <c r="RSA41" s="299"/>
      <c r="RSB41" s="299"/>
      <c r="RSC41" s="299"/>
      <c r="RSD41" s="299"/>
      <c r="RSE41" s="299"/>
      <c r="RSF41" s="299"/>
      <c r="RSG41" s="299"/>
      <c r="RSH41" s="299"/>
      <c r="RSI41" s="299"/>
      <c r="RSJ41" s="299"/>
      <c r="RSK41" s="299"/>
      <c r="RSL41" s="299"/>
      <c r="RSM41" s="299"/>
      <c r="RSN41" s="299"/>
      <c r="RSO41" s="299"/>
      <c r="RSP41" s="299"/>
      <c r="RSQ41" s="299"/>
      <c r="RSR41" s="299"/>
      <c r="RSS41" s="299"/>
      <c r="RST41" s="299"/>
      <c r="RSU41" s="299"/>
      <c r="RSV41" s="299"/>
      <c r="RSW41" s="299"/>
      <c r="RSX41" s="299"/>
      <c r="RSY41" s="299"/>
      <c r="RSZ41" s="299"/>
      <c r="RTA41" s="299"/>
      <c r="RTB41" s="299"/>
      <c r="RTC41" s="299"/>
      <c r="RTD41" s="299"/>
      <c r="RTE41" s="299"/>
      <c r="RTF41" s="299"/>
      <c r="RTG41" s="299"/>
      <c r="RTH41" s="299"/>
      <c r="RTI41" s="299"/>
      <c r="RTJ41" s="299"/>
      <c r="RTK41" s="299"/>
      <c r="RTL41" s="299"/>
      <c r="RTM41" s="299"/>
      <c r="RTN41" s="299"/>
      <c r="RTO41" s="299"/>
      <c r="RTP41" s="299"/>
      <c r="RTQ41" s="299"/>
      <c r="RTR41" s="299"/>
      <c r="RTS41" s="299"/>
      <c r="RTT41" s="299"/>
      <c r="RTU41" s="299"/>
      <c r="RTV41" s="299"/>
      <c r="RTW41" s="299"/>
      <c r="RTX41" s="299"/>
      <c r="RTY41" s="299"/>
      <c r="RTZ41" s="299"/>
      <c r="RUA41" s="299"/>
      <c r="RUB41" s="299"/>
      <c r="RUC41" s="299"/>
      <c r="RUD41" s="299"/>
      <c r="RUE41" s="299"/>
      <c r="RUF41" s="299"/>
      <c r="RUG41" s="299"/>
      <c r="RUH41" s="299"/>
      <c r="RUI41" s="299"/>
      <c r="RUJ41" s="299"/>
      <c r="RUK41" s="299"/>
      <c r="RUL41" s="299"/>
      <c r="RUM41" s="299"/>
      <c r="RUN41" s="299"/>
      <c r="RUO41" s="299"/>
      <c r="RUP41" s="299"/>
      <c r="RUQ41" s="299"/>
      <c r="RUR41" s="299"/>
      <c r="RUS41" s="299"/>
      <c r="RUT41" s="299"/>
      <c r="RUU41" s="299"/>
      <c r="RUV41" s="299"/>
      <c r="RUW41" s="299"/>
      <c r="RUX41" s="299"/>
      <c r="RUY41" s="299"/>
      <c r="RUZ41" s="299"/>
      <c r="RVA41" s="299"/>
      <c r="RVB41" s="299"/>
      <c r="RVC41" s="299"/>
      <c r="RVD41" s="299"/>
      <c r="RVE41" s="299"/>
      <c r="RVF41" s="299"/>
      <c r="RVG41" s="299"/>
      <c r="RVH41" s="299"/>
      <c r="RVI41" s="299"/>
      <c r="RVJ41" s="299"/>
      <c r="RVK41" s="299"/>
      <c r="RVL41" s="299"/>
      <c r="RVM41" s="299"/>
      <c r="RVN41" s="299"/>
      <c r="RVO41" s="299"/>
      <c r="RVP41" s="299"/>
      <c r="RVQ41" s="299"/>
      <c r="RVR41" s="299"/>
      <c r="RVS41" s="299"/>
      <c r="RVT41" s="299"/>
      <c r="RVU41" s="299"/>
      <c r="RVV41" s="299"/>
      <c r="RVW41" s="299"/>
      <c r="RVX41" s="299"/>
      <c r="RVY41" s="299"/>
      <c r="RVZ41" s="299"/>
      <c r="RWA41" s="299"/>
      <c r="RWB41" s="299"/>
      <c r="RWC41" s="299"/>
      <c r="RWD41" s="299"/>
      <c r="RWE41" s="299"/>
      <c r="RWF41" s="299"/>
      <c r="RWG41" s="299"/>
      <c r="RWH41" s="299"/>
      <c r="RWI41" s="299"/>
      <c r="RWJ41" s="299"/>
      <c r="RWK41" s="299"/>
      <c r="RWL41" s="299"/>
      <c r="RWM41" s="299"/>
      <c r="RWN41" s="299"/>
      <c r="RWO41" s="299"/>
      <c r="RWP41" s="299"/>
      <c r="RWQ41" s="299"/>
      <c r="RWR41" s="299"/>
      <c r="RWS41" s="299"/>
      <c r="RWT41" s="299"/>
      <c r="RWU41" s="299"/>
      <c r="RWV41" s="299"/>
      <c r="RWW41" s="299"/>
      <c r="RWX41" s="299"/>
      <c r="RWY41" s="299"/>
      <c r="RWZ41" s="299"/>
      <c r="RXA41" s="299"/>
      <c r="RXB41" s="299"/>
      <c r="RXC41" s="299"/>
      <c r="RXD41" s="299"/>
      <c r="RXE41" s="299"/>
      <c r="RXF41" s="299"/>
      <c r="RXG41" s="299"/>
      <c r="RXH41" s="299"/>
      <c r="RXI41" s="299"/>
      <c r="RXJ41" s="299"/>
      <c r="RXK41" s="299"/>
      <c r="RXL41" s="299"/>
      <c r="RXM41" s="299"/>
      <c r="RXN41" s="299"/>
      <c r="RXO41" s="299"/>
      <c r="RXP41" s="299"/>
      <c r="RXQ41" s="299"/>
      <c r="RXR41" s="299"/>
      <c r="RXS41" s="299"/>
      <c r="RXT41" s="299"/>
      <c r="RXU41" s="299"/>
      <c r="RXV41" s="299"/>
      <c r="RXW41" s="299"/>
      <c r="RXX41" s="299"/>
      <c r="RXY41" s="299"/>
      <c r="RXZ41" s="299"/>
      <c r="RYA41" s="299"/>
      <c r="RYB41" s="299"/>
      <c r="RYC41" s="299"/>
      <c r="RYD41" s="299"/>
      <c r="RYE41" s="299"/>
      <c r="RYF41" s="299"/>
      <c r="RYG41" s="299"/>
      <c r="RYH41" s="299"/>
      <c r="RYI41" s="299"/>
      <c r="RYJ41" s="299"/>
      <c r="RYK41" s="299"/>
      <c r="RYL41" s="299"/>
      <c r="RYM41" s="299"/>
      <c r="RYN41" s="299"/>
      <c r="RYO41" s="299"/>
      <c r="RYP41" s="299"/>
      <c r="RYQ41" s="299"/>
      <c r="RYR41" s="299"/>
      <c r="RYS41" s="299"/>
      <c r="RYT41" s="299"/>
      <c r="RYU41" s="299"/>
      <c r="RYV41" s="299"/>
      <c r="RYW41" s="299"/>
      <c r="RYX41" s="299"/>
      <c r="RYY41" s="299"/>
      <c r="RYZ41" s="299"/>
      <c r="RZA41" s="299"/>
      <c r="RZB41" s="299"/>
      <c r="RZC41" s="299"/>
      <c r="RZD41" s="299"/>
      <c r="RZE41" s="299"/>
      <c r="RZF41" s="299"/>
      <c r="RZG41" s="299"/>
      <c r="RZH41" s="299"/>
      <c r="RZI41" s="299"/>
      <c r="RZJ41" s="299"/>
      <c r="RZK41" s="299"/>
      <c r="RZL41" s="299"/>
      <c r="RZM41" s="299"/>
      <c r="RZN41" s="299"/>
      <c r="RZO41" s="299"/>
      <c r="RZP41" s="299"/>
      <c r="RZQ41" s="299"/>
      <c r="RZR41" s="299"/>
      <c r="RZS41" s="299"/>
      <c r="RZT41" s="299"/>
      <c r="RZU41" s="299"/>
      <c r="RZV41" s="299"/>
      <c r="RZW41" s="299"/>
      <c r="RZX41" s="299"/>
      <c r="RZY41" s="299"/>
      <c r="RZZ41" s="299"/>
      <c r="SAA41" s="299"/>
      <c r="SAB41" s="299"/>
      <c r="SAC41" s="299"/>
      <c r="SAD41" s="299"/>
      <c r="SAE41" s="299"/>
      <c r="SAF41" s="299"/>
      <c r="SAG41" s="299"/>
      <c r="SAH41" s="299"/>
      <c r="SAI41" s="299"/>
      <c r="SAJ41" s="299"/>
      <c r="SAK41" s="299"/>
      <c r="SAL41" s="299"/>
      <c r="SAM41" s="299"/>
      <c r="SAN41" s="299"/>
      <c r="SAO41" s="299"/>
      <c r="SAP41" s="299"/>
      <c r="SAQ41" s="299"/>
      <c r="SAR41" s="299"/>
      <c r="SAS41" s="299"/>
      <c r="SAT41" s="299"/>
      <c r="SAU41" s="299"/>
      <c r="SAV41" s="299"/>
      <c r="SAW41" s="299"/>
      <c r="SAX41" s="299"/>
      <c r="SAY41" s="299"/>
      <c r="SAZ41" s="299"/>
      <c r="SBA41" s="299"/>
      <c r="SBB41" s="299"/>
      <c r="SBC41" s="299"/>
      <c r="SBD41" s="299"/>
      <c r="SBE41" s="299"/>
      <c r="SBF41" s="299"/>
      <c r="SBG41" s="299"/>
      <c r="SBH41" s="299"/>
      <c r="SBI41" s="299"/>
      <c r="SBJ41" s="299"/>
      <c r="SBK41" s="299"/>
      <c r="SBL41" s="299"/>
      <c r="SBM41" s="299"/>
      <c r="SBN41" s="299"/>
      <c r="SBO41" s="299"/>
      <c r="SBP41" s="299"/>
      <c r="SBQ41" s="299"/>
      <c r="SBR41" s="299"/>
      <c r="SBS41" s="299"/>
      <c r="SBT41" s="299"/>
      <c r="SBU41" s="299"/>
      <c r="SBV41" s="299"/>
      <c r="SBW41" s="299"/>
      <c r="SBX41" s="299"/>
      <c r="SBY41" s="299"/>
      <c r="SBZ41" s="299"/>
      <c r="SCA41" s="299"/>
      <c r="SCB41" s="299"/>
      <c r="SCC41" s="299"/>
      <c r="SCD41" s="299"/>
      <c r="SCE41" s="299"/>
      <c r="SCF41" s="299"/>
      <c r="SCG41" s="299"/>
      <c r="SCH41" s="299"/>
      <c r="SCI41" s="299"/>
      <c r="SCJ41" s="299"/>
      <c r="SCK41" s="299"/>
      <c r="SCL41" s="299"/>
      <c r="SCM41" s="299"/>
      <c r="SCN41" s="299"/>
      <c r="SCO41" s="299"/>
      <c r="SCP41" s="299"/>
      <c r="SCQ41" s="299"/>
      <c r="SCR41" s="299"/>
      <c r="SCS41" s="299"/>
      <c r="SCT41" s="299"/>
      <c r="SCU41" s="299"/>
      <c r="SCV41" s="299"/>
      <c r="SCW41" s="299"/>
      <c r="SCX41" s="299"/>
      <c r="SCY41" s="299"/>
      <c r="SCZ41" s="299"/>
      <c r="SDA41" s="299"/>
      <c r="SDB41" s="299"/>
      <c r="SDC41" s="299"/>
      <c r="SDD41" s="299"/>
      <c r="SDE41" s="299"/>
      <c r="SDF41" s="299"/>
      <c r="SDG41" s="299"/>
      <c r="SDH41" s="299"/>
      <c r="SDI41" s="299"/>
      <c r="SDJ41" s="299"/>
      <c r="SDK41" s="299"/>
      <c r="SDL41" s="299"/>
      <c r="SDM41" s="299"/>
      <c r="SDN41" s="299"/>
      <c r="SDO41" s="299"/>
      <c r="SDP41" s="299"/>
      <c r="SDQ41" s="299"/>
      <c r="SDR41" s="299"/>
      <c r="SDS41" s="299"/>
      <c r="SDT41" s="299"/>
      <c r="SDU41" s="299"/>
      <c r="SDV41" s="299"/>
      <c r="SDW41" s="299"/>
      <c r="SDX41" s="299"/>
      <c r="SDY41" s="299"/>
      <c r="SDZ41" s="299"/>
      <c r="SEA41" s="299"/>
      <c r="SEB41" s="299"/>
      <c r="SEC41" s="299"/>
      <c r="SED41" s="299"/>
      <c r="SEE41" s="299"/>
      <c r="SEF41" s="299"/>
      <c r="SEG41" s="299"/>
      <c r="SEH41" s="299"/>
      <c r="SEI41" s="299"/>
      <c r="SEJ41" s="299"/>
      <c r="SEK41" s="299"/>
      <c r="SEL41" s="299"/>
      <c r="SEM41" s="299"/>
      <c r="SEN41" s="299"/>
      <c r="SEO41" s="299"/>
      <c r="SEP41" s="299"/>
      <c r="SEQ41" s="299"/>
      <c r="SER41" s="299"/>
      <c r="SES41" s="299"/>
      <c r="SET41" s="299"/>
      <c r="SEU41" s="299"/>
      <c r="SEV41" s="299"/>
      <c r="SEW41" s="299"/>
      <c r="SEX41" s="299"/>
      <c r="SEY41" s="299"/>
      <c r="SEZ41" s="299"/>
      <c r="SFA41" s="299"/>
      <c r="SFB41" s="299"/>
      <c r="SFC41" s="299"/>
      <c r="SFD41" s="299"/>
      <c r="SFE41" s="299"/>
      <c r="SFF41" s="299"/>
      <c r="SFG41" s="299"/>
      <c r="SFH41" s="299"/>
      <c r="SFI41" s="299"/>
      <c r="SFJ41" s="299"/>
      <c r="SFK41" s="299"/>
      <c r="SFL41" s="299"/>
      <c r="SFM41" s="299"/>
      <c r="SFN41" s="299"/>
      <c r="SFO41" s="299"/>
      <c r="SFP41" s="299"/>
      <c r="SFQ41" s="299"/>
      <c r="SFR41" s="299"/>
      <c r="SFS41" s="299"/>
      <c r="SFT41" s="299"/>
      <c r="SFU41" s="299"/>
      <c r="SFV41" s="299"/>
      <c r="SFW41" s="299"/>
      <c r="SFX41" s="299"/>
      <c r="SFY41" s="299"/>
      <c r="SFZ41" s="299"/>
      <c r="SGA41" s="299"/>
      <c r="SGB41" s="299"/>
      <c r="SGC41" s="299"/>
      <c r="SGD41" s="299"/>
      <c r="SGE41" s="299"/>
      <c r="SGF41" s="299"/>
      <c r="SGG41" s="299"/>
      <c r="SGH41" s="299"/>
      <c r="SGI41" s="299"/>
      <c r="SGJ41" s="299"/>
      <c r="SGK41" s="299"/>
      <c r="SGL41" s="299"/>
      <c r="SGM41" s="299"/>
      <c r="SGN41" s="299"/>
      <c r="SGO41" s="299"/>
      <c r="SGP41" s="299"/>
      <c r="SGQ41" s="299"/>
      <c r="SGR41" s="299"/>
      <c r="SGS41" s="299"/>
      <c r="SGT41" s="299"/>
      <c r="SGU41" s="299"/>
      <c r="SGV41" s="299"/>
      <c r="SGW41" s="299"/>
      <c r="SGX41" s="299"/>
      <c r="SGY41" s="299"/>
      <c r="SGZ41" s="299"/>
      <c r="SHA41" s="299"/>
      <c r="SHB41" s="299"/>
      <c r="SHC41" s="299"/>
      <c r="SHD41" s="299"/>
      <c r="SHE41" s="299"/>
      <c r="SHF41" s="299"/>
      <c r="SHG41" s="299"/>
      <c r="SHH41" s="299"/>
      <c r="SHI41" s="299"/>
      <c r="SHJ41" s="299"/>
      <c r="SHK41" s="299"/>
      <c r="SHL41" s="299"/>
      <c r="SHM41" s="299"/>
      <c r="SHN41" s="299"/>
      <c r="SHO41" s="299"/>
      <c r="SHP41" s="299"/>
      <c r="SHQ41" s="299"/>
      <c r="SHR41" s="299"/>
      <c r="SHS41" s="299"/>
      <c r="SHT41" s="299"/>
      <c r="SHU41" s="299"/>
      <c r="SHV41" s="299"/>
      <c r="SHW41" s="299"/>
      <c r="SHX41" s="299"/>
      <c r="SHY41" s="299"/>
      <c r="SHZ41" s="299"/>
      <c r="SIA41" s="299"/>
      <c r="SIB41" s="299"/>
      <c r="SIC41" s="299"/>
      <c r="SID41" s="299"/>
      <c r="SIE41" s="299"/>
      <c r="SIF41" s="299"/>
      <c r="SIG41" s="299"/>
      <c r="SIH41" s="299"/>
      <c r="SII41" s="299"/>
      <c r="SIJ41" s="299"/>
      <c r="SIK41" s="299"/>
      <c r="SIL41" s="299"/>
      <c r="SIM41" s="299"/>
      <c r="SIN41" s="299"/>
      <c r="SIO41" s="299"/>
      <c r="SIP41" s="299"/>
      <c r="SIQ41" s="299"/>
      <c r="SIR41" s="299"/>
      <c r="SIS41" s="299"/>
      <c r="SIT41" s="299"/>
      <c r="SIU41" s="299"/>
      <c r="SIV41" s="299"/>
      <c r="SIW41" s="299"/>
      <c r="SIX41" s="299"/>
      <c r="SIY41" s="299"/>
      <c r="SIZ41" s="299"/>
      <c r="SJA41" s="299"/>
      <c r="SJB41" s="299"/>
      <c r="SJC41" s="299"/>
      <c r="SJD41" s="299"/>
      <c r="SJE41" s="299"/>
      <c r="SJF41" s="299"/>
      <c r="SJG41" s="299"/>
      <c r="SJH41" s="299"/>
      <c r="SJI41" s="299"/>
      <c r="SJJ41" s="299"/>
      <c r="SJK41" s="299"/>
      <c r="SJL41" s="299"/>
      <c r="SJM41" s="299"/>
      <c r="SJN41" s="299"/>
      <c r="SJO41" s="299"/>
      <c r="SJP41" s="299"/>
      <c r="SJQ41" s="299"/>
      <c r="SJR41" s="299"/>
      <c r="SJS41" s="299"/>
      <c r="SJT41" s="299"/>
      <c r="SJU41" s="299"/>
      <c r="SJV41" s="299"/>
      <c r="SJW41" s="299"/>
      <c r="SJX41" s="299"/>
      <c r="SJY41" s="299"/>
      <c r="SJZ41" s="299"/>
      <c r="SKA41" s="299"/>
      <c r="SKB41" s="299"/>
      <c r="SKC41" s="299"/>
      <c r="SKD41" s="299"/>
      <c r="SKE41" s="299"/>
      <c r="SKF41" s="299"/>
      <c r="SKG41" s="299"/>
      <c r="SKH41" s="299"/>
      <c r="SKI41" s="299"/>
      <c r="SKJ41" s="299"/>
      <c r="SKK41" s="299"/>
      <c r="SKL41" s="299"/>
      <c r="SKM41" s="299"/>
      <c r="SKN41" s="299"/>
      <c r="SKO41" s="299"/>
      <c r="SKP41" s="299"/>
      <c r="SKQ41" s="299"/>
      <c r="SKR41" s="299"/>
      <c r="SKS41" s="299"/>
      <c r="SKT41" s="299"/>
      <c r="SKU41" s="299"/>
      <c r="SKV41" s="299"/>
      <c r="SKW41" s="299"/>
      <c r="SKX41" s="299"/>
      <c r="SKY41" s="299"/>
      <c r="SKZ41" s="299"/>
      <c r="SLA41" s="299"/>
      <c r="SLB41" s="299"/>
      <c r="SLC41" s="299"/>
      <c r="SLD41" s="299"/>
      <c r="SLE41" s="299"/>
      <c r="SLF41" s="299"/>
      <c r="SLG41" s="299"/>
      <c r="SLH41" s="299"/>
      <c r="SLI41" s="299"/>
      <c r="SLJ41" s="299"/>
      <c r="SLK41" s="299"/>
      <c r="SLL41" s="299"/>
      <c r="SLM41" s="299"/>
      <c r="SLN41" s="299"/>
      <c r="SLO41" s="299"/>
      <c r="SLP41" s="299"/>
      <c r="SLQ41" s="299"/>
      <c r="SLR41" s="299"/>
      <c r="SLS41" s="299"/>
      <c r="SLT41" s="299"/>
      <c r="SLU41" s="299"/>
      <c r="SLV41" s="299"/>
      <c r="SLW41" s="299"/>
      <c r="SLX41" s="299"/>
      <c r="SLY41" s="299"/>
      <c r="SLZ41" s="299"/>
      <c r="SMA41" s="299"/>
      <c r="SMB41" s="299"/>
      <c r="SMC41" s="299"/>
      <c r="SMD41" s="299"/>
      <c r="SME41" s="299"/>
      <c r="SMF41" s="299"/>
      <c r="SMG41" s="299"/>
      <c r="SMH41" s="299"/>
      <c r="SMI41" s="299"/>
      <c r="SMJ41" s="299"/>
      <c r="SMK41" s="299"/>
      <c r="SML41" s="299"/>
      <c r="SMM41" s="299"/>
      <c r="SMN41" s="299"/>
      <c r="SMO41" s="299"/>
      <c r="SMP41" s="299"/>
      <c r="SMQ41" s="299"/>
      <c r="SMR41" s="299"/>
      <c r="SMS41" s="299"/>
      <c r="SMT41" s="299"/>
      <c r="SMU41" s="299"/>
      <c r="SMV41" s="299"/>
      <c r="SMW41" s="299"/>
      <c r="SMX41" s="299"/>
      <c r="SMY41" s="299"/>
      <c r="SMZ41" s="299"/>
      <c r="SNA41" s="299"/>
      <c r="SNB41" s="299"/>
      <c r="SNC41" s="299"/>
      <c r="SND41" s="299"/>
      <c r="SNE41" s="299"/>
      <c r="SNF41" s="299"/>
      <c r="SNG41" s="299"/>
      <c r="SNH41" s="299"/>
      <c r="SNI41" s="299"/>
      <c r="SNJ41" s="299"/>
      <c r="SNK41" s="299"/>
      <c r="SNL41" s="299"/>
      <c r="SNM41" s="299"/>
      <c r="SNN41" s="299"/>
      <c r="SNO41" s="299"/>
      <c r="SNP41" s="299"/>
      <c r="SNQ41" s="299"/>
      <c r="SNR41" s="299"/>
      <c r="SNS41" s="299"/>
      <c r="SNT41" s="299"/>
      <c r="SNU41" s="299"/>
      <c r="SNV41" s="299"/>
      <c r="SNW41" s="299"/>
      <c r="SNX41" s="299"/>
      <c r="SNY41" s="299"/>
      <c r="SNZ41" s="299"/>
      <c r="SOA41" s="299"/>
      <c r="SOB41" s="299"/>
      <c r="SOC41" s="299"/>
      <c r="SOD41" s="299"/>
      <c r="SOE41" s="299"/>
      <c r="SOF41" s="299"/>
      <c r="SOG41" s="299"/>
      <c r="SOH41" s="299"/>
      <c r="SOI41" s="299"/>
      <c r="SOJ41" s="299"/>
      <c r="SOK41" s="299"/>
      <c r="SOL41" s="299"/>
      <c r="SOM41" s="299"/>
      <c r="SON41" s="299"/>
      <c r="SOO41" s="299"/>
      <c r="SOP41" s="299"/>
      <c r="SOQ41" s="299"/>
      <c r="SOR41" s="299"/>
      <c r="SOS41" s="299"/>
      <c r="SOT41" s="299"/>
      <c r="SOU41" s="299"/>
      <c r="SOV41" s="299"/>
      <c r="SOW41" s="299"/>
      <c r="SOX41" s="299"/>
      <c r="SOY41" s="299"/>
      <c r="SOZ41" s="299"/>
      <c r="SPA41" s="299"/>
      <c r="SPB41" s="299"/>
      <c r="SPC41" s="299"/>
      <c r="SPD41" s="299"/>
      <c r="SPE41" s="299"/>
      <c r="SPF41" s="299"/>
      <c r="SPG41" s="299"/>
      <c r="SPH41" s="299"/>
      <c r="SPI41" s="299"/>
      <c r="SPJ41" s="299"/>
      <c r="SPK41" s="299"/>
      <c r="SPL41" s="299"/>
      <c r="SPM41" s="299"/>
      <c r="SPN41" s="299"/>
      <c r="SPO41" s="299"/>
      <c r="SPP41" s="299"/>
      <c r="SPQ41" s="299"/>
      <c r="SPR41" s="299"/>
      <c r="SPS41" s="299"/>
      <c r="SPT41" s="299"/>
      <c r="SPU41" s="299"/>
      <c r="SPV41" s="299"/>
      <c r="SPW41" s="299"/>
      <c r="SPX41" s="299"/>
      <c r="SPY41" s="299"/>
      <c r="SPZ41" s="299"/>
      <c r="SQA41" s="299"/>
      <c r="SQB41" s="299"/>
      <c r="SQC41" s="299"/>
      <c r="SQD41" s="299"/>
      <c r="SQE41" s="299"/>
      <c r="SQF41" s="299"/>
      <c r="SQG41" s="299"/>
      <c r="SQH41" s="299"/>
      <c r="SQI41" s="299"/>
      <c r="SQJ41" s="299"/>
      <c r="SQK41" s="299"/>
      <c r="SQL41" s="299"/>
      <c r="SQM41" s="299"/>
      <c r="SQN41" s="299"/>
      <c r="SQO41" s="299"/>
      <c r="SQP41" s="299"/>
      <c r="SQQ41" s="299"/>
      <c r="SQR41" s="299"/>
      <c r="SQS41" s="299"/>
      <c r="SQT41" s="299"/>
      <c r="SQU41" s="299"/>
      <c r="SQV41" s="299"/>
      <c r="SQW41" s="299"/>
      <c r="SQX41" s="299"/>
      <c r="SQY41" s="299"/>
      <c r="SQZ41" s="299"/>
      <c r="SRA41" s="299"/>
      <c r="SRB41" s="299"/>
      <c r="SRC41" s="299"/>
      <c r="SRD41" s="299"/>
      <c r="SRE41" s="299"/>
      <c r="SRF41" s="299"/>
      <c r="SRG41" s="299"/>
      <c r="SRH41" s="299"/>
      <c r="SRI41" s="299"/>
      <c r="SRJ41" s="299"/>
      <c r="SRK41" s="299"/>
      <c r="SRL41" s="299"/>
      <c r="SRM41" s="299"/>
      <c r="SRN41" s="299"/>
      <c r="SRO41" s="299"/>
      <c r="SRP41" s="299"/>
      <c r="SRQ41" s="299"/>
      <c r="SRR41" s="299"/>
      <c r="SRS41" s="299"/>
      <c r="SRT41" s="299"/>
      <c r="SRU41" s="299"/>
      <c r="SRV41" s="299"/>
      <c r="SRW41" s="299"/>
      <c r="SRX41" s="299"/>
      <c r="SRY41" s="299"/>
      <c r="SRZ41" s="299"/>
      <c r="SSA41" s="299"/>
      <c r="SSB41" s="299"/>
      <c r="SSC41" s="299"/>
      <c r="SSD41" s="299"/>
      <c r="SSE41" s="299"/>
      <c r="SSF41" s="299"/>
      <c r="SSG41" s="299"/>
      <c r="SSH41" s="299"/>
      <c r="SSI41" s="299"/>
      <c r="SSJ41" s="299"/>
      <c r="SSK41" s="299"/>
      <c r="SSL41" s="299"/>
      <c r="SSM41" s="299"/>
      <c r="SSN41" s="299"/>
      <c r="SSO41" s="299"/>
      <c r="SSP41" s="299"/>
      <c r="SSQ41" s="299"/>
      <c r="SSR41" s="299"/>
      <c r="SSS41" s="299"/>
      <c r="SST41" s="299"/>
      <c r="SSU41" s="299"/>
      <c r="SSV41" s="299"/>
      <c r="SSW41" s="299"/>
      <c r="SSX41" s="299"/>
      <c r="SSY41" s="299"/>
      <c r="SSZ41" s="299"/>
      <c r="STA41" s="299"/>
      <c r="STB41" s="299"/>
      <c r="STC41" s="299"/>
      <c r="STD41" s="299"/>
      <c r="STE41" s="299"/>
      <c r="STF41" s="299"/>
      <c r="STG41" s="299"/>
      <c r="STH41" s="299"/>
      <c r="STI41" s="299"/>
      <c r="STJ41" s="299"/>
      <c r="STK41" s="299"/>
      <c r="STL41" s="299"/>
      <c r="STM41" s="299"/>
      <c r="STN41" s="299"/>
      <c r="STO41" s="299"/>
      <c r="STP41" s="299"/>
      <c r="STQ41" s="299"/>
      <c r="STR41" s="299"/>
      <c r="STS41" s="299"/>
      <c r="STT41" s="299"/>
      <c r="STU41" s="299"/>
      <c r="STV41" s="299"/>
      <c r="STW41" s="299"/>
      <c r="STX41" s="299"/>
      <c r="STY41" s="299"/>
      <c r="STZ41" s="299"/>
      <c r="SUA41" s="299"/>
      <c r="SUB41" s="299"/>
      <c r="SUC41" s="299"/>
      <c r="SUD41" s="299"/>
      <c r="SUE41" s="299"/>
      <c r="SUF41" s="299"/>
      <c r="SUG41" s="299"/>
      <c r="SUH41" s="299"/>
      <c r="SUI41" s="299"/>
      <c r="SUJ41" s="299"/>
      <c r="SUK41" s="299"/>
      <c r="SUL41" s="299"/>
      <c r="SUM41" s="299"/>
      <c r="SUN41" s="299"/>
      <c r="SUO41" s="299"/>
      <c r="SUP41" s="299"/>
      <c r="SUQ41" s="299"/>
      <c r="SUR41" s="299"/>
      <c r="SUS41" s="299"/>
      <c r="SUT41" s="299"/>
      <c r="SUU41" s="299"/>
      <c r="SUV41" s="299"/>
      <c r="SUW41" s="299"/>
      <c r="SUX41" s="299"/>
      <c r="SUY41" s="299"/>
      <c r="SUZ41" s="299"/>
      <c r="SVA41" s="299"/>
      <c r="SVB41" s="299"/>
      <c r="SVC41" s="299"/>
      <c r="SVD41" s="299"/>
      <c r="SVE41" s="299"/>
      <c r="SVF41" s="299"/>
      <c r="SVG41" s="299"/>
      <c r="SVH41" s="299"/>
      <c r="SVI41" s="299"/>
      <c r="SVJ41" s="299"/>
      <c r="SVK41" s="299"/>
      <c r="SVL41" s="299"/>
      <c r="SVM41" s="299"/>
      <c r="SVN41" s="299"/>
      <c r="SVO41" s="299"/>
      <c r="SVP41" s="299"/>
      <c r="SVQ41" s="299"/>
      <c r="SVR41" s="299"/>
      <c r="SVS41" s="299"/>
      <c r="SVT41" s="299"/>
      <c r="SVU41" s="299"/>
      <c r="SVV41" s="299"/>
      <c r="SVW41" s="299"/>
      <c r="SVX41" s="299"/>
      <c r="SVY41" s="299"/>
      <c r="SVZ41" s="299"/>
      <c r="SWA41" s="299"/>
      <c r="SWB41" s="299"/>
      <c r="SWC41" s="299"/>
      <c r="SWD41" s="299"/>
      <c r="SWE41" s="299"/>
      <c r="SWF41" s="299"/>
      <c r="SWG41" s="299"/>
      <c r="SWH41" s="299"/>
      <c r="SWI41" s="299"/>
      <c r="SWJ41" s="299"/>
      <c r="SWK41" s="299"/>
      <c r="SWL41" s="299"/>
      <c r="SWM41" s="299"/>
      <c r="SWN41" s="299"/>
      <c r="SWO41" s="299"/>
      <c r="SWP41" s="299"/>
      <c r="SWQ41" s="299"/>
      <c r="SWR41" s="299"/>
      <c r="SWS41" s="299"/>
      <c r="SWT41" s="299"/>
      <c r="SWU41" s="299"/>
      <c r="SWV41" s="299"/>
      <c r="SWW41" s="299"/>
      <c r="SWX41" s="299"/>
      <c r="SWY41" s="299"/>
      <c r="SWZ41" s="299"/>
      <c r="SXA41" s="299"/>
      <c r="SXB41" s="299"/>
      <c r="SXC41" s="299"/>
      <c r="SXD41" s="299"/>
      <c r="SXE41" s="299"/>
      <c r="SXF41" s="299"/>
      <c r="SXG41" s="299"/>
      <c r="SXH41" s="299"/>
      <c r="SXI41" s="299"/>
      <c r="SXJ41" s="299"/>
      <c r="SXK41" s="299"/>
      <c r="SXL41" s="299"/>
      <c r="SXM41" s="299"/>
      <c r="SXN41" s="299"/>
      <c r="SXO41" s="299"/>
      <c r="SXP41" s="299"/>
      <c r="SXQ41" s="299"/>
      <c r="SXR41" s="299"/>
      <c r="SXS41" s="299"/>
      <c r="SXT41" s="299"/>
      <c r="SXU41" s="299"/>
      <c r="SXV41" s="299"/>
      <c r="SXW41" s="299"/>
      <c r="SXX41" s="299"/>
      <c r="SXY41" s="299"/>
      <c r="SXZ41" s="299"/>
      <c r="SYA41" s="299"/>
      <c r="SYB41" s="299"/>
      <c r="SYC41" s="299"/>
      <c r="SYD41" s="299"/>
      <c r="SYE41" s="299"/>
      <c r="SYF41" s="299"/>
      <c r="SYG41" s="299"/>
      <c r="SYH41" s="299"/>
      <c r="SYI41" s="299"/>
      <c r="SYJ41" s="299"/>
      <c r="SYK41" s="299"/>
      <c r="SYL41" s="299"/>
      <c r="SYM41" s="299"/>
      <c r="SYN41" s="299"/>
      <c r="SYO41" s="299"/>
      <c r="SYP41" s="299"/>
      <c r="SYQ41" s="299"/>
      <c r="SYR41" s="299"/>
      <c r="SYS41" s="299"/>
      <c r="SYT41" s="299"/>
      <c r="SYU41" s="299"/>
      <c r="SYV41" s="299"/>
      <c r="SYW41" s="299"/>
      <c r="SYX41" s="299"/>
      <c r="SYY41" s="299"/>
      <c r="SYZ41" s="299"/>
      <c r="SZA41" s="299"/>
      <c r="SZB41" s="299"/>
      <c r="SZC41" s="299"/>
      <c r="SZD41" s="299"/>
      <c r="SZE41" s="299"/>
      <c r="SZF41" s="299"/>
      <c r="SZG41" s="299"/>
      <c r="SZH41" s="299"/>
      <c r="SZI41" s="299"/>
      <c r="SZJ41" s="299"/>
      <c r="SZK41" s="299"/>
      <c r="SZL41" s="299"/>
      <c r="SZM41" s="299"/>
      <c r="SZN41" s="299"/>
      <c r="SZO41" s="299"/>
      <c r="SZP41" s="299"/>
      <c r="SZQ41" s="299"/>
      <c r="SZR41" s="299"/>
      <c r="SZS41" s="299"/>
      <c r="SZT41" s="299"/>
      <c r="SZU41" s="299"/>
      <c r="SZV41" s="299"/>
      <c r="SZW41" s="299"/>
      <c r="SZX41" s="299"/>
      <c r="SZY41" s="299"/>
      <c r="SZZ41" s="299"/>
      <c r="TAA41" s="299"/>
      <c r="TAB41" s="299"/>
      <c r="TAC41" s="299"/>
      <c r="TAD41" s="299"/>
      <c r="TAE41" s="299"/>
      <c r="TAF41" s="299"/>
      <c r="TAG41" s="299"/>
      <c r="TAH41" s="299"/>
      <c r="TAI41" s="299"/>
      <c r="TAJ41" s="299"/>
      <c r="TAK41" s="299"/>
      <c r="TAL41" s="299"/>
      <c r="TAM41" s="299"/>
      <c r="TAN41" s="299"/>
      <c r="TAO41" s="299"/>
      <c r="TAP41" s="299"/>
      <c r="TAQ41" s="299"/>
      <c r="TAR41" s="299"/>
      <c r="TAS41" s="299"/>
      <c r="TAT41" s="299"/>
      <c r="TAU41" s="299"/>
      <c r="TAV41" s="299"/>
      <c r="TAW41" s="299"/>
      <c r="TAX41" s="299"/>
      <c r="TAY41" s="299"/>
      <c r="TAZ41" s="299"/>
      <c r="TBA41" s="299"/>
      <c r="TBB41" s="299"/>
      <c r="TBC41" s="299"/>
      <c r="TBD41" s="299"/>
      <c r="TBE41" s="299"/>
      <c r="TBF41" s="299"/>
      <c r="TBG41" s="299"/>
      <c r="TBH41" s="299"/>
      <c r="TBI41" s="299"/>
      <c r="TBJ41" s="299"/>
      <c r="TBK41" s="299"/>
      <c r="TBL41" s="299"/>
      <c r="TBM41" s="299"/>
      <c r="TBN41" s="299"/>
      <c r="TBO41" s="299"/>
      <c r="TBP41" s="299"/>
      <c r="TBQ41" s="299"/>
      <c r="TBR41" s="299"/>
      <c r="TBS41" s="299"/>
      <c r="TBT41" s="299"/>
      <c r="TBU41" s="299"/>
      <c r="TBV41" s="299"/>
      <c r="TBW41" s="299"/>
      <c r="TBX41" s="299"/>
      <c r="TBY41" s="299"/>
      <c r="TBZ41" s="299"/>
      <c r="TCA41" s="299"/>
      <c r="TCB41" s="299"/>
      <c r="TCC41" s="299"/>
      <c r="TCD41" s="299"/>
      <c r="TCE41" s="299"/>
      <c r="TCF41" s="299"/>
      <c r="TCG41" s="299"/>
      <c r="TCH41" s="299"/>
      <c r="TCI41" s="299"/>
      <c r="TCJ41" s="299"/>
      <c r="TCK41" s="299"/>
      <c r="TCL41" s="299"/>
      <c r="TCM41" s="299"/>
      <c r="TCN41" s="299"/>
      <c r="TCO41" s="299"/>
      <c r="TCP41" s="299"/>
      <c r="TCQ41" s="299"/>
      <c r="TCR41" s="299"/>
      <c r="TCS41" s="299"/>
      <c r="TCT41" s="299"/>
      <c r="TCU41" s="299"/>
      <c r="TCV41" s="299"/>
      <c r="TCW41" s="299"/>
      <c r="TCX41" s="299"/>
      <c r="TCY41" s="299"/>
      <c r="TCZ41" s="299"/>
      <c r="TDA41" s="299"/>
      <c r="TDB41" s="299"/>
      <c r="TDC41" s="299"/>
      <c r="TDD41" s="299"/>
      <c r="TDE41" s="299"/>
      <c r="TDF41" s="299"/>
      <c r="TDG41" s="299"/>
      <c r="TDH41" s="299"/>
      <c r="TDI41" s="299"/>
      <c r="TDJ41" s="299"/>
      <c r="TDK41" s="299"/>
      <c r="TDL41" s="299"/>
      <c r="TDM41" s="299"/>
      <c r="TDN41" s="299"/>
      <c r="TDO41" s="299"/>
      <c r="TDP41" s="299"/>
      <c r="TDQ41" s="299"/>
      <c r="TDR41" s="299"/>
      <c r="TDS41" s="299"/>
      <c r="TDT41" s="299"/>
      <c r="TDU41" s="299"/>
      <c r="TDV41" s="299"/>
      <c r="TDW41" s="299"/>
      <c r="TDX41" s="299"/>
      <c r="TDY41" s="299"/>
      <c r="TDZ41" s="299"/>
      <c r="TEA41" s="299"/>
      <c r="TEB41" s="299"/>
      <c r="TEC41" s="299"/>
      <c r="TED41" s="299"/>
      <c r="TEE41" s="299"/>
      <c r="TEF41" s="299"/>
      <c r="TEG41" s="299"/>
      <c r="TEH41" s="299"/>
      <c r="TEI41" s="299"/>
      <c r="TEJ41" s="299"/>
      <c r="TEK41" s="299"/>
      <c r="TEL41" s="299"/>
      <c r="TEM41" s="299"/>
      <c r="TEN41" s="299"/>
      <c r="TEO41" s="299"/>
      <c r="TEP41" s="299"/>
      <c r="TEQ41" s="299"/>
      <c r="TER41" s="299"/>
      <c r="TES41" s="299"/>
      <c r="TET41" s="299"/>
      <c r="TEU41" s="299"/>
      <c r="TEV41" s="299"/>
      <c r="TEW41" s="299"/>
      <c r="TEX41" s="299"/>
      <c r="TEY41" s="299"/>
      <c r="TEZ41" s="299"/>
      <c r="TFA41" s="299"/>
      <c r="TFB41" s="299"/>
      <c r="TFC41" s="299"/>
      <c r="TFD41" s="299"/>
      <c r="TFE41" s="299"/>
      <c r="TFF41" s="299"/>
      <c r="TFG41" s="299"/>
      <c r="TFH41" s="299"/>
      <c r="TFI41" s="299"/>
      <c r="TFJ41" s="299"/>
      <c r="TFK41" s="299"/>
      <c r="TFL41" s="299"/>
      <c r="TFM41" s="299"/>
      <c r="TFN41" s="299"/>
      <c r="TFO41" s="299"/>
      <c r="TFP41" s="299"/>
      <c r="TFQ41" s="299"/>
      <c r="TFR41" s="299"/>
      <c r="TFS41" s="299"/>
      <c r="TFT41" s="299"/>
      <c r="TFU41" s="299"/>
      <c r="TFV41" s="299"/>
      <c r="TFW41" s="299"/>
      <c r="TFX41" s="299"/>
      <c r="TFY41" s="299"/>
      <c r="TFZ41" s="299"/>
      <c r="TGA41" s="299"/>
      <c r="TGB41" s="299"/>
      <c r="TGC41" s="299"/>
      <c r="TGD41" s="299"/>
      <c r="TGE41" s="299"/>
      <c r="TGF41" s="299"/>
      <c r="TGG41" s="299"/>
      <c r="TGH41" s="299"/>
      <c r="TGI41" s="299"/>
      <c r="TGJ41" s="299"/>
      <c r="TGK41" s="299"/>
      <c r="TGL41" s="299"/>
      <c r="TGM41" s="299"/>
      <c r="TGN41" s="299"/>
      <c r="TGO41" s="299"/>
      <c r="TGP41" s="299"/>
      <c r="TGQ41" s="299"/>
      <c r="TGR41" s="299"/>
      <c r="TGS41" s="299"/>
      <c r="TGT41" s="299"/>
      <c r="TGU41" s="299"/>
      <c r="TGV41" s="299"/>
      <c r="TGW41" s="299"/>
      <c r="TGX41" s="299"/>
      <c r="TGY41" s="299"/>
      <c r="TGZ41" s="299"/>
      <c r="THA41" s="299"/>
      <c r="THB41" s="299"/>
      <c r="THC41" s="299"/>
      <c r="THD41" s="299"/>
      <c r="THE41" s="299"/>
      <c r="THF41" s="299"/>
      <c r="THG41" s="299"/>
      <c r="THH41" s="299"/>
      <c r="THI41" s="299"/>
      <c r="THJ41" s="299"/>
      <c r="THK41" s="299"/>
      <c r="THL41" s="299"/>
      <c r="THM41" s="299"/>
      <c r="THN41" s="299"/>
      <c r="THO41" s="299"/>
      <c r="THP41" s="299"/>
      <c r="THQ41" s="299"/>
      <c r="THR41" s="299"/>
      <c r="THS41" s="299"/>
      <c r="THT41" s="299"/>
      <c r="THU41" s="299"/>
      <c r="THV41" s="299"/>
      <c r="THW41" s="299"/>
      <c r="THX41" s="299"/>
      <c r="THY41" s="299"/>
      <c r="THZ41" s="299"/>
      <c r="TIA41" s="299"/>
      <c r="TIB41" s="299"/>
      <c r="TIC41" s="299"/>
      <c r="TID41" s="299"/>
      <c r="TIE41" s="299"/>
      <c r="TIF41" s="299"/>
      <c r="TIG41" s="299"/>
      <c r="TIH41" s="299"/>
      <c r="TII41" s="299"/>
      <c r="TIJ41" s="299"/>
      <c r="TIK41" s="299"/>
      <c r="TIL41" s="299"/>
      <c r="TIM41" s="299"/>
      <c r="TIN41" s="299"/>
      <c r="TIO41" s="299"/>
      <c r="TIP41" s="299"/>
      <c r="TIQ41" s="299"/>
      <c r="TIR41" s="299"/>
      <c r="TIS41" s="299"/>
      <c r="TIT41" s="299"/>
      <c r="TIU41" s="299"/>
      <c r="TIV41" s="299"/>
      <c r="TIW41" s="299"/>
      <c r="TIX41" s="299"/>
      <c r="TIY41" s="299"/>
      <c r="TIZ41" s="299"/>
      <c r="TJA41" s="299"/>
      <c r="TJB41" s="299"/>
      <c r="TJC41" s="299"/>
      <c r="TJD41" s="299"/>
      <c r="TJE41" s="299"/>
      <c r="TJF41" s="299"/>
      <c r="TJG41" s="299"/>
      <c r="TJH41" s="299"/>
      <c r="TJI41" s="299"/>
      <c r="TJJ41" s="299"/>
      <c r="TJK41" s="299"/>
      <c r="TJL41" s="299"/>
      <c r="TJM41" s="299"/>
      <c r="TJN41" s="299"/>
      <c r="TJO41" s="299"/>
      <c r="TJP41" s="299"/>
      <c r="TJQ41" s="299"/>
      <c r="TJR41" s="299"/>
      <c r="TJS41" s="299"/>
      <c r="TJT41" s="299"/>
      <c r="TJU41" s="299"/>
      <c r="TJV41" s="299"/>
      <c r="TJW41" s="299"/>
      <c r="TJX41" s="299"/>
      <c r="TJY41" s="299"/>
      <c r="TJZ41" s="299"/>
      <c r="TKA41" s="299"/>
      <c r="TKB41" s="299"/>
      <c r="TKC41" s="299"/>
      <c r="TKD41" s="299"/>
      <c r="TKE41" s="299"/>
      <c r="TKF41" s="299"/>
      <c r="TKG41" s="299"/>
      <c r="TKH41" s="299"/>
      <c r="TKI41" s="299"/>
      <c r="TKJ41" s="299"/>
      <c r="TKK41" s="299"/>
      <c r="TKL41" s="299"/>
      <c r="TKM41" s="299"/>
      <c r="TKN41" s="299"/>
      <c r="TKO41" s="299"/>
      <c r="TKP41" s="299"/>
      <c r="TKQ41" s="299"/>
      <c r="TKR41" s="299"/>
      <c r="TKS41" s="299"/>
      <c r="TKT41" s="299"/>
      <c r="TKU41" s="299"/>
      <c r="TKV41" s="299"/>
      <c r="TKW41" s="299"/>
      <c r="TKX41" s="299"/>
      <c r="TKY41" s="299"/>
      <c r="TKZ41" s="299"/>
      <c r="TLA41" s="299"/>
      <c r="TLB41" s="299"/>
      <c r="TLC41" s="299"/>
      <c r="TLD41" s="299"/>
      <c r="TLE41" s="299"/>
      <c r="TLF41" s="299"/>
      <c r="TLG41" s="299"/>
      <c r="TLH41" s="299"/>
      <c r="TLI41" s="299"/>
      <c r="TLJ41" s="299"/>
      <c r="TLK41" s="299"/>
      <c r="TLL41" s="299"/>
      <c r="TLM41" s="299"/>
      <c r="TLN41" s="299"/>
      <c r="TLO41" s="299"/>
      <c r="TLP41" s="299"/>
      <c r="TLQ41" s="299"/>
      <c r="TLR41" s="299"/>
      <c r="TLS41" s="299"/>
      <c r="TLT41" s="299"/>
      <c r="TLU41" s="299"/>
      <c r="TLV41" s="299"/>
      <c r="TLW41" s="299"/>
      <c r="TLX41" s="299"/>
      <c r="TLY41" s="299"/>
      <c r="TLZ41" s="299"/>
      <c r="TMA41" s="299"/>
      <c r="TMB41" s="299"/>
      <c r="TMC41" s="299"/>
      <c r="TMD41" s="299"/>
      <c r="TME41" s="299"/>
      <c r="TMF41" s="299"/>
      <c r="TMG41" s="299"/>
      <c r="TMH41" s="299"/>
      <c r="TMI41" s="299"/>
      <c r="TMJ41" s="299"/>
      <c r="TMK41" s="299"/>
      <c r="TML41" s="299"/>
      <c r="TMM41" s="299"/>
      <c r="TMN41" s="299"/>
      <c r="TMO41" s="299"/>
      <c r="TMP41" s="299"/>
      <c r="TMQ41" s="299"/>
      <c r="TMR41" s="299"/>
      <c r="TMS41" s="299"/>
      <c r="TMT41" s="299"/>
      <c r="TMU41" s="299"/>
      <c r="TMV41" s="299"/>
      <c r="TMW41" s="299"/>
      <c r="TMX41" s="299"/>
      <c r="TMY41" s="299"/>
      <c r="TMZ41" s="299"/>
      <c r="TNA41" s="299"/>
      <c r="TNB41" s="299"/>
      <c r="TNC41" s="299"/>
      <c r="TND41" s="299"/>
      <c r="TNE41" s="299"/>
      <c r="TNF41" s="299"/>
      <c r="TNG41" s="299"/>
      <c r="TNH41" s="299"/>
      <c r="TNI41" s="299"/>
      <c r="TNJ41" s="299"/>
      <c r="TNK41" s="299"/>
      <c r="TNL41" s="299"/>
      <c r="TNM41" s="299"/>
      <c r="TNN41" s="299"/>
      <c r="TNO41" s="299"/>
      <c r="TNP41" s="299"/>
      <c r="TNQ41" s="299"/>
      <c r="TNR41" s="299"/>
      <c r="TNS41" s="299"/>
      <c r="TNT41" s="299"/>
      <c r="TNU41" s="299"/>
      <c r="TNV41" s="299"/>
      <c r="TNW41" s="299"/>
      <c r="TNX41" s="299"/>
      <c r="TNY41" s="299"/>
      <c r="TNZ41" s="299"/>
      <c r="TOA41" s="299"/>
      <c r="TOB41" s="299"/>
      <c r="TOC41" s="299"/>
      <c r="TOD41" s="299"/>
      <c r="TOE41" s="299"/>
      <c r="TOF41" s="299"/>
      <c r="TOG41" s="299"/>
      <c r="TOH41" s="299"/>
      <c r="TOI41" s="299"/>
      <c r="TOJ41" s="299"/>
      <c r="TOK41" s="299"/>
      <c r="TOL41" s="299"/>
      <c r="TOM41" s="299"/>
      <c r="TON41" s="299"/>
      <c r="TOO41" s="299"/>
      <c r="TOP41" s="299"/>
      <c r="TOQ41" s="299"/>
      <c r="TOR41" s="299"/>
      <c r="TOS41" s="299"/>
      <c r="TOT41" s="299"/>
      <c r="TOU41" s="299"/>
      <c r="TOV41" s="299"/>
      <c r="TOW41" s="299"/>
      <c r="TOX41" s="299"/>
      <c r="TOY41" s="299"/>
      <c r="TOZ41" s="299"/>
      <c r="TPA41" s="299"/>
      <c r="TPB41" s="299"/>
      <c r="TPC41" s="299"/>
      <c r="TPD41" s="299"/>
      <c r="TPE41" s="299"/>
      <c r="TPF41" s="299"/>
      <c r="TPG41" s="299"/>
      <c r="TPH41" s="299"/>
      <c r="TPI41" s="299"/>
      <c r="TPJ41" s="299"/>
      <c r="TPK41" s="299"/>
      <c r="TPL41" s="299"/>
      <c r="TPM41" s="299"/>
      <c r="TPN41" s="299"/>
      <c r="TPO41" s="299"/>
      <c r="TPP41" s="299"/>
      <c r="TPQ41" s="299"/>
      <c r="TPR41" s="299"/>
      <c r="TPS41" s="299"/>
      <c r="TPT41" s="299"/>
      <c r="TPU41" s="299"/>
      <c r="TPV41" s="299"/>
      <c r="TPW41" s="299"/>
      <c r="TPX41" s="299"/>
      <c r="TPY41" s="299"/>
      <c r="TPZ41" s="299"/>
      <c r="TQA41" s="299"/>
      <c r="TQB41" s="299"/>
      <c r="TQC41" s="299"/>
      <c r="TQD41" s="299"/>
      <c r="TQE41" s="299"/>
      <c r="TQF41" s="299"/>
      <c r="TQG41" s="299"/>
      <c r="TQH41" s="299"/>
      <c r="TQI41" s="299"/>
      <c r="TQJ41" s="299"/>
      <c r="TQK41" s="299"/>
      <c r="TQL41" s="299"/>
      <c r="TQM41" s="299"/>
      <c r="TQN41" s="299"/>
      <c r="TQO41" s="299"/>
      <c r="TQP41" s="299"/>
      <c r="TQQ41" s="299"/>
      <c r="TQR41" s="299"/>
      <c r="TQS41" s="299"/>
      <c r="TQT41" s="299"/>
      <c r="TQU41" s="299"/>
      <c r="TQV41" s="299"/>
      <c r="TQW41" s="299"/>
      <c r="TQX41" s="299"/>
      <c r="TQY41" s="299"/>
      <c r="TQZ41" s="299"/>
      <c r="TRA41" s="299"/>
      <c r="TRB41" s="299"/>
      <c r="TRC41" s="299"/>
      <c r="TRD41" s="299"/>
      <c r="TRE41" s="299"/>
      <c r="TRF41" s="299"/>
      <c r="TRG41" s="299"/>
      <c r="TRH41" s="299"/>
      <c r="TRI41" s="299"/>
      <c r="TRJ41" s="299"/>
      <c r="TRK41" s="299"/>
      <c r="TRL41" s="299"/>
      <c r="TRM41" s="299"/>
      <c r="TRN41" s="299"/>
      <c r="TRO41" s="299"/>
      <c r="TRP41" s="299"/>
      <c r="TRQ41" s="299"/>
      <c r="TRR41" s="299"/>
      <c r="TRS41" s="299"/>
      <c r="TRT41" s="299"/>
      <c r="TRU41" s="299"/>
      <c r="TRV41" s="299"/>
      <c r="TRW41" s="299"/>
      <c r="TRX41" s="299"/>
      <c r="TRY41" s="299"/>
      <c r="TRZ41" s="299"/>
      <c r="TSA41" s="299"/>
      <c r="TSB41" s="299"/>
      <c r="TSC41" s="299"/>
      <c r="TSD41" s="299"/>
      <c r="TSE41" s="299"/>
      <c r="TSF41" s="299"/>
      <c r="TSG41" s="299"/>
      <c r="TSH41" s="299"/>
      <c r="TSI41" s="299"/>
      <c r="TSJ41" s="299"/>
      <c r="TSK41" s="299"/>
      <c r="TSL41" s="299"/>
      <c r="TSM41" s="299"/>
      <c r="TSN41" s="299"/>
      <c r="TSO41" s="299"/>
      <c r="TSP41" s="299"/>
      <c r="TSQ41" s="299"/>
      <c r="TSR41" s="299"/>
      <c r="TSS41" s="299"/>
      <c r="TST41" s="299"/>
      <c r="TSU41" s="299"/>
      <c r="TSV41" s="299"/>
      <c r="TSW41" s="299"/>
      <c r="TSX41" s="299"/>
      <c r="TSY41" s="299"/>
      <c r="TSZ41" s="299"/>
      <c r="TTA41" s="299"/>
      <c r="TTB41" s="299"/>
      <c r="TTC41" s="299"/>
      <c r="TTD41" s="299"/>
      <c r="TTE41" s="299"/>
      <c r="TTF41" s="299"/>
      <c r="TTG41" s="299"/>
      <c r="TTH41" s="299"/>
      <c r="TTI41" s="299"/>
      <c r="TTJ41" s="299"/>
      <c r="TTK41" s="299"/>
      <c r="TTL41" s="299"/>
      <c r="TTM41" s="299"/>
      <c r="TTN41" s="299"/>
      <c r="TTO41" s="299"/>
      <c r="TTP41" s="299"/>
      <c r="TTQ41" s="299"/>
      <c r="TTR41" s="299"/>
      <c r="TTS41" s="299"/>
      <c r="TTT41" s="299"/>
      <c r="TTU41" s="299"/>
      <c r="TTV41" s="299"/>
      <c r="TTW41" s="299"/>
      <c r="TTX41" s="299"/>
      <c r="TTY41" s="299"/>
      <c r="TTZ41" s="299"/>
      <c r="TUA41" s="299"/>
      <c r="TUB41" s="299"/>
      <c r="TUC41" s="299"/>
      <c r="TUD41" s="299"/>
      <c r="TUE41" s="299"/>
      <c r="TUF41" s="299"/>
      <c r="TUG41" s="299"/>
      <c r="TUH41" s="299"/>
      <c r="TUI41" s="299"/>
      <c r="TUJ41" s="299"/>
      <c r="TUK41" s="299"/>
      <c r="TUL41" s="299"/>
      <c r="TUM41" s="299"/>
      <c r="TUN41" s="299"/>
      <c r="TUO41" s="299"/>
      <c r="TUP41" s="299"/>
      <c r="TUQ41" s="299"/>
      <c r="TUR41" s="299"/>
      <c r="TUS41" s="299"/>
      <c r="TUT41" s="299"/>
      <c r="TUU41" s="299"/>
      <c r="TUV41" s="299"/>
      <c r="TUW41" s="299"/>
      <c r="TUX41" s="299"/>
      <c r="TUY41" s="299"/>
      <c r="TUZ41" s="299"/>
      <c r="TVA41" s="299"/>
      <c r="TVB41" s="299"/>
      <c r="TVC41" s="299"/>
      <c r="TVD41" s="299"/>
      <c r="TVE41" s="299"/>
      <c r="TVF41" s="299"/>
      <c r="TVG41" s="299"/>
      <c r="TVH41" s="299"/>
      <c r="TVI41" s="299"/>
      <c r="TVJ41" s="299"/>
      <c r="TVK41" s="299"/>
      <c r="TVL41" s="299"/>
      <c r="TVM41" s="299"/>
      <c r="TVN41" s="299"/>
      <c r="TVO41" s="299"/>
      <c r="TVP41" s="299"/>
      <c r="TVQ41" s="299"/>
      <c r="TVR41" s="299"/>
      <c r="TVS41" s="299"/>
      <c r="TVT41" s="299"/>
      <c r="TVU41" s="299"/>
      <c r="TVV41" s="299"/>
      <c r="TVW41" s="299"/>
      <c r="TVX41" s="299"/>
      <c r="TVY41" s="299"/>
      <c r="TVZ41" s="299"/>
      <c r="TWA41" s="299"/>
      <c r="TWB41" s="299"/>
      <c r="TWC41" s="299"/>
      <c r="TWD41" s="299"/>
      <c r="TWE41" s="299"/>
      <c r="TWF41" s="299"/>
      <c r="TWG41" s="299"/>
      <c r="TWH41" s="299"/>
      <c r="TWI41" s="299"/>
      <c r="TWJ41" s="299"/>
      <c r="TWK41" s="299"/>
      <c r="TWL41" s="299"/>
      <c r="TWM41" s="299"/>
      <c r="TWN41" s="299"/>
      <c r="TWO41" s="299"/>
      <c r="TWP41" s="299"/>
      <c r="TWQ41" s="299"/>
      <c r="TWR41" s="299"/>
      <c r="TWS41" s="299"/>
      <c r="TWT41" s="299"/>
      <c r="TWU41" s="299"/>
      <c r="TWV41" s="299"/>
      <c r="TWW41" s="299"/>
      <c r="TWX41" s="299"/>
      <c r="TWY41" s="299"/>
      <c r="TWZ41" s="299"/>
      <c r="TXA41" s="299"/>
      <c r="TXB41" s="299"/>
      <c r="TXC41" s="299"/>
      <c r="TXD41" s="299"/>
      <c r="TXE41" s="299"/>
      <c r="TXF41" s="299"/>
      <c r="TXG41" s="299"/>
      <c r="TXH41" s="299"/>
      <c r="TXI41" s="299"/>
      <c r="TXJ41" s="299"/>
      <c r="TXK41" s="299"/>
      <c r="TXL41" s="299"/>
      <c r="TXM41" s="299"/>
      <c r="TXN41" s="299"/>
      <c r="TXO41" s="299"/>
      <c r="TXP41" s="299"/>
      <c r="TXQ41" s="299"/>
      <c r="TXR41" s="299"/>
      <c r="TXS41" s="299"/>
      <c r="TXT41" s="299"/>
      <c r="TXU41" s="299"/>
      <c r="TXV41" s="299"/>
      <c r="TXW41" s="299"/>
      <c r="TXX41" s="299"/>
      <c r="TXY41" s="299"/>
      <c r="TXZ41" s="299"/>
      <c r="TYA41" s="299"/>
      <c r="TYB41" s="299"/>
      <c r="TYC41" s="299"/>
      <c r="TYD41" s="299"/>
      <c r="TYE41" s="299"/>
      <c r="TYF41" s="299"/>
      <c r="TYG41" s="299"/>
      <c r="TYH41" s="299"/>
      <c r="TYI41" s="299"/>
      <c r="TYJ41" s="299"/>
      <c r="TYK41" s="299"/>
      <c r="TYL41" s="299"/>
      <c r="TYM41" s="299"/>
      <c r="TYN41" s="299"/>
      <c r="TYO41" s="299"/>
      <c r="TYP41" s="299"/>
      <c r="TYQ41" s="299"/>
      <c r="TYR41" s="299"/>
      <c r="TYS41" s="299"/>
      <c r="TYT41" s="299"/>
      <c r="TYU41" s="299"/>
      <c r="TYV41" s="299"/>
      <c r="TYW41" s="299"/>
      <c r="TYX41" s="299"/>
      <c r="TYY41" s="299"/>
      <c r="TYZ41" s="299"/>
      <c r="TZA41" s="299"/>
      <c r="TZB41" s="299"/>
      <c r="TZC41" s="299"/>
      <c r="TZD41" s="299"/>
      <c r="TZE41" s="299"/>
      <c r="TZF41" s="299"/>
      <c r="TZG41" s="299"/>
      <c r="TZH41" s="299"/>
      <c r="TZI41" s="299"/>
      <c r="TZJ41" s="299"/>
      <c r="TZK41" s="299"/>
      <c r="TZL41" s="299"/>
      <c r="TZM41" s="299"/>
      <c r="TZN41" s="299"/>
      <c r="TZO41" s="299"/>
      <c r="TZP41" s="299"/>
      <c r="TZQ41" s="299"/>
      <c r="TZR41" s="299"/>
      <c r="TZS41" s="299"/>
      <c r="TZT41" s="299"/>
      <c r="TZU41" s="299"/>
      <c r="TZV41" s="299"/>
      <c r="TZW41" s="299"/>
      <c r="TZX41" s="299"/>
      <c r="TZY41" s="299"/>
      <c r="TZZ41" s="299"/>
      <c r="UAA41" s="299"/>
      <c r="UAB41" s="299"/>
      <c r="UAC41" s="299"/>
      <c r="UAD41" s="299"/>
      <c r="UAE41" s="299"/>
      <c r="UAF41" s="299"/>
      <c r="UAG41" s="299"/>
      <c r="UAH41" s="299"/>
      <c r="UAI41" s="299"/>
      <c r="UAJ41" s="299"/>
      <c r="UAK41" s="299"/>
      <c r="UAL41" s="299"/>
      <c r="UAM41" s="299"/>
      <c r="UAN41" s="299"/>
      <c r="UAO41" s="299"/>
      <c r="UAP41" s="299"/>
      <c r="UAQ41" s="299"/>
      <c r="UAR41" s="299"/>
      <c r="UAS41" s="299"/>
      <c r="UAT41" s="299"/>
      <c r="UAU41" s="299"/>
      <c r="UAV41" s="299"/>
      <c r="UAW41" s="299"/>
      <c r="UAX41" s="299"/>
      <c r="UAY41" s="299"/>
      <c r="UAZ41" s="299"/>
      <c r="UBA41" s="299"/>
      <c r="UBB41" s="299"/>
      <c r="UBC41" s="299"/>
      <c r="UBD41" s="299"/>
      <c r="UBE41" s="299"/>
      <c r="UBF41" s="299"/>
      <c r="UBG41" s="299"/>
      <c r="UBH41" s="299"/>
      <c r="UBI41" s="299"/>
      <c r="UBJ41" s="299"/>
      <c r="UBK41" s="299"/>
      <c r="UBL41" s="299"/>
      <c r="UBM41" s="299"/>
      <c r="UBN41" s="299"/>
      <c r="UBO41" s="299"/>
      <c r="UBP41" s="299"/>
      <c r="UBQ41" s="299"/>
      <c r="UBR41" s="299"/>
      <c r="UBS41" s="299"/>
      <c r="UBT41" s="299"/>
      <c r="UBU41" s="299"/>
      <c r="UBV41" s="299"/>
      <c r="UBW41" s="299"/>
      <c r="UBX41" s="299"/>
      <c r="UBY41" s="299"/>
      <c r="UBZ41" s="299"/>
      <c r="UCA41" s="299"/>
      <c r="UCB41" s="299"/>
      <c r="UCC41" s="299"/>
      <c r="UCD41" s="299"/>
      <c r="UCE41" s="299"/>
      <c r="UCF41" s="299"/>
      <c r="UCG41" s="299"/>
      <c r="UCH41" s="299"/>
      <c r="UCI41" s="299"/>
      <c r="UCJ41" s="299"/>
      <c r="UCK41" s="299"/>
      <c r="UCL41" s="299"/>
      <c r="UCM41" s="299"/>
      <c r="UCN41" s="299"/>
      <c r="UCO41" s="299"/>
      <c r="UCP41" s="299"/>
      <c r="UCQ41" s="299"/>
      <c r="UCR41" s="299"/>
      <c r="UCS41" s="299"/>
      <c r="UCT41" s="299"/>
      <c r="UCU41" s="299"/>
      <c r="UCV41" s="299"/>
      <c r="UCW41" s="299"/>
      <c r="UCX41" s="299"/>
      <c r="UCY41" s="299"/>
      <c r="UCZ41" s="299"/>
      <c r="UDA41" s="299"/>
      <c r="UDB41" s="299"/>
      <c r="UDC41" s="299"/>
      <c r="UDD41" s="299"/>
      <c r="UDE41" s="299"/>
      <c r="UDF41" s="299"/>
      <c r="UDG41" s="299"/>
      <c r="UDH41" s="299"/>
      <c r="UDI41" s="299"/>
      <c r="UDJ41" s="299"/>
      <c r="UDK41" s="299"/>
      <c r="UDL41" s="299"/>
      <c r="UDM41" s="299"/>
      <c r="UDN41" s="299"/>
      <c r="UDO41" s="299"/>
      <c r="UDP41" s="299"/>
      <c r="UDQ41" s="299"/>
      <c r="UDR41" s="299"/>
      <c r="UDS41" s="299"/>
      <c r="UDT41" s="299"/>
      <c r="UDU41" s="299"/>
      <c r="UDV41" s="299"/>
      <c r="UDW41" s="299"/>
      <c r="UDX41" s="299"/>
      <c r="UDY41" s="299"/>
      <c r="UDZ41" s="299"/>
      <c r="UEA41" s="299"/>
      <c r="UEB41" s="299"/>
      <c r="UEC41" s="299"/>
      <c r="UED41" s="299"/>
      <c r="UEE41" s="299"/>
      <c r="UEF41" s="299"/>
      <c r="UEG41" s="299"/>
      <c r="UEH41" s="299"/>
      <c r="UEI41" s="299"/>
      <c r="UEJ41" s="299"/>
      <c r="UEK41" s="299"/>
      <c r="UEL41" s="299"/>
      <c r="UEM41" s="299"/>
      <c r="UEN41" s="299"/>
      <c r="UEO41" s="299"/>
      <c r="UEP41" s="299"/>
      <c r="UEQ41" s="299"/>
      <c r="UER41" s="299"/>
      <c r="UES41" s="299"/>
      <c r="UET41" s="299"/>
      <c r="UEU41" s="299"/>
      <c r="UEV41" s="299"/>
      <c r="UEW41" s="299"/>
      <c r="UEX41" s="299"/>
      <c r="UEY41" s="299"/>
      <c r="UEZ41" s="299"/>
      <c r="UFA41" s="299"/>
      <c r="UFB41" s="299"/>
      <c r="UFC41" s="299"/>
      <c r="UFD41" s="299"/>
      <c r="UFE41" s="299"/>
      <c r="UFF41" s="299"/>
      <c r="UFG41" s="299"/>
      <c r="UFH41" s="299"/>
      <c r="UFI41" s="299"/>
      <c r="UFJ41" s="299"/>
      <c r="UFK41" s="299"/>
      <c r="UFL41" s="299"/>
      <c r="UFM41" s="299"/>
      <c r="UFN41" s="299"/>
      <c r="UFO41" s="299"/>
      <c r="UFP41" s="299"/>
      <c r="UFQ41" s="299"/>
      <c r="UFR41" s="299"/>
      <c r="UFS41" s="299"/>
      <c r="UFT41" s="299"/>
      <c r="UFU41" s="299"/>
      <c r="UFV41" s="299"/>
      <c r="UFW41" s="299"/>
      <c r="UFX41" s="299"/>
      <c r="UFY41" s="299"/>
      <c r="UFZ41" s="299"/>
      <c r="UGA41" s="299"/>
      <c r="UGB41" s="299"/>
      <c r="UGC41" s="299"/>
      <c r="UGD41" s="299"/>
      <c r="UGE41" s="299"/>
      <c r="UGF41" s="299"/>
      <c r="UGG41" s="299"/>
      <c r="UGH41" s="299"/>
      <c r="UGI41" s="299"/>
      <c r="UGJ41" s="299"/>
      <c r="UGK41" s="299"/>
      <c r="UGL41" s="299"/>
      <c r="UGM41" s="299"/>
      <c r="UGN41" s="299"/>
      <c r="UGO41" s="299"/>
      <c r="UGP41" s="299"/>
      <c r="UGQ41" s="299"/>
      <c r="UGR41" s="299"/>
      <c r="UGS41" s="299"/>
      <c r="UGT41" s="299"/>
      <c r="UGU41" s="299"/>
      <c r="UGV41" s="299"/>
      <c r="UGW41" s="299"/>
      <c r="UGX41" s="299"/>
      <c r="UGY41" s="299"/>
      <c r="UGZ41" s="299"/>
      <c r="UHA41" s="299"/>
      <c r="UHB41" s="299"/>
      <c r="UHC41" s="299"/>
      <c r="UHD41" s="299"/>
      <c r="UHE41" s="299"/>
      <c r="UHF41" s="299"/>
      <c r="UHG41" s="299"/>
      <c r="UHH41" s="299"/>
      <c r="UHI41" s="299"/>
      <c r="UHJ41" s="299"/>
      <c r="UHK41" s="299"/>
      <c r="UHL41" s="299"/>
      <c r="UHM41" s="299"/>
      <c r="UHN41" s="299"/>
      <c r="UHO41" s="299"/>
      <c r="UHP41" s="299"/>
      <c r="UHQ41" s="299"/>
      <c r="UHR41" s="299"/>
      <c r="UHS41" s="299"/>
      <c r="UHT41" s="299"/>
      <c r="UHU41" s="299"/>
      <c r="UHV41" s="299"/>
      <c r="UHW41" s="299"/>
      <c r="UHX41" s="299"/>
      <c r="UHY41" s="299"/>
      <c r="UHZ41" s="299"/>
      <c r="UIA41" s="299"/>
      <c r="UIB41" s="299"/>
      <c r="UIC41" s="299"/>
      <c r="UID41" s="299"/>
      <c r="UIE41" s="299"/>
      <c r="UIF41" s="299"/>
      <c r="UIG41" s="299"/>
      <c r="UIH41" s="299"/>
      <c r="UII41" s="299"/>
      <c r="UIJ41" s="299"/>
      <c r="UIK41" s="299"/>
      <c r="UIL41" s="299"/>
      <c r="UIM41" s="299"/>
      <c r="UIN41" s="299"/>
      <c r="UIO41" s="299"/>
      <c r="UIP41" s="299"/>
      <c r="UIQ41" s="299"/>
      <c r="UIR41" s="299"/>
      <c r="UIS41" s="299"/>
      <c r="UIT41" s="299"/>
      <c r="UIU41" s="299"/>
      <c r="UIV41" s="299"/>
      <c r="UIW41" s="299"/>
      <c r="UIX41" s="299"/>
      <c r="UIY41" s="299"/>
      <c r="UIZ41" s="299"/>
      <c r="UJA41" s="299"/>
      <c r="UJB41" s="299"/>
      <c r="UJC41" s="299"/>
      <c r="UJD41" s="299"/>
      <c r="UJE41" s="299"/>
      <c r="UJF41" s="299"/>
      <c r="UJG41" s="299"/>
      <c r="UJH41" s="299"/>
      <c r="UJI41" s="299"/>
      <c r="UJJ41" s="299"/>
      <c r="UJK41" s="299"/>
      <c r="UJL41" s="299"/>
      <c r="UJM41" s="299"/>
      <c r="UJN41" s="299"/>
      <c r="UJO41" s="299"/>
      <c r="UJP41" s="299"/>
      <c r="UJQ41" s="299"/>
      <c r="UJR41" s="299"/>
      <c r="UJS41" s="299"/>
      <c r="UJT41" s="299"/>
      <c r="UJU41" s="299"/>
      <c r="UJV41" s="299"/>
      <c r="UJW41" s="299"/>
      <c r="UJX41" s="299"/>
      <c r="UJY41" s="299"/>
      <c r="UJZ41" s="299"/>
      <c r="UKA41" s="299"/>
      <c r="UKB41" s="299"/>
      <c r="UKC41" s="299"/>
      <c r="UKD41" s="299"/>
      <c r="UKE41" s="299"/>
      <c r="UKF41" s="299"/>
      <c r="UKG41" s="299"/>
      <c r="UKH41" s="299"/>
      <c r="UKI41" s="299"/>
      <c r="UKJ41" s="299"/>
      <c r="UKK41" s="299"/>
      <c r="UKL41" s="299"/>
      <c r="UKM41" s="299"/>
      <c r="UKN41" s="299"/>
      <c r="UKO41" s="299"/>
      <c r="UKP41" s="299"/>
      <c r="UKQ41" s="299"/>
      <c r="UKR41" s="299"/>
      <c r="UKS41" s="299"/>
      <c r="UKT41" s="299"/>
      <c r="UKU41" s="299"/>
      <c r="UKV41" s="299"/>
      <c r="UKW41" s="299"/>
      <c r="UKX41" s="299"/>
      <c r="UKY41" s="299"/>
      <c r="UKZ41" s="299"/>
      <c r="ULA41" s="299"/>
      <c r="ULB41" s="299"/>
      <c r="ULC41" s="299"/>
      <c r="ULD41" s="299"/>
      <c r="ULE41" s="299"/>
      <c r="ULF41" s="299"/>
      <c r="ULG41" s="299"/>
      <c r="ULH41" s="299"/>
      <c r="ULI41" s="299"/>
      <c r="ULJ41" s="299"/>
      <c r="ULK41" s="299"/>
      <c r="ULL41" s="299"/>
      <c r="ULM41" s="299"/>
      <c r="ULN41" s="299"/>
      <c r="ULO41" s="299"/>
      <c r="ULP41" s="299"/>
      <c r="ULQ41" s="299"/>
      <c r="ULR41" s="299"/>
      <c r="ULS41" s="299"/>
      <c r="ULT41" s="299"/>
      <c r="ULU41" s="299"/>
      <c r="ULV41" s="299"/>
      <c r="ULW41" s="299"/>
      <c r="ULX41" s="299"/>
      <c r="ULY41" s="299"/>
      <c r="ULZ41" s="299"/>
      <c r="UMA41" s="299"/>
      <c r="UMB41" s="299"/>
      <c r="UMC41" s="299"/>
      <c r="UMD41" s="299"/>
      <c r="UME41" s="299"/>
      <c r="UMF41" s="299"/>
      <c r="UMG41" s="299"/>
      <c r="UMH41" s="299"/>
      <c r="UMI41" s="299"/>
      <c r="UMJ41" s="299"/>
      <c r="UMK41" s="299"/>
      <c r="UML41" s="299"/>
      <c r="UMM41" s="299"/>
      <c r="UMN41" s="299"/>
      <c r="UMO41" s="299"/>
      <c r="UMP41" s="299"/>
      <c r="UMQ41" s="299"/>
      <c r="UMR41" s="299"/>
      <c r="UMS41" s="299"/>
      <c r="UMT41" s="299"/>
      <c r="UMU41" s="299"/>
      <c r="UMV41" s="299"/>
      <c r="UMW41" s="299"/>
      <c r="UMX41" s="299"/>
      <c r="UMY41" s="299"/>
      <c r="UMZ41" s="299"/>
      <c r="UNA41" s="299"/>
      <c r="UNB41" s="299"/>
      <c r="UNC41" s="299"/>
      <c r="UND41" s="299"/>
      <c r="UNE41" s="299"/>
      <c r="UNF41" s="299"/>
      <c r="UNG41" s="299"/>
      <c r="UNH41" s="299"/>
      <c r="UNI41" s="299"/>
      <c r="UNJ41" s="299"/>
      <c r="UNK41" s="299"/>
      <c r="UNL41" s="299"/>
      <c r="UNM41" s="299"/>
      <c r="UNN41" s="299"/>
      <c r="UNO41" s="299"/>
      <c r="UNP41" s="299"/>
      <c r="UNQ41" s="299"/>
      <c r="UNR41" s="299"/>
      <c r="UNS41" s="299"/>
      <c r="UNT41" s="299"/>
      <c r="UNU41" s="299"/>
      <c r="UNV41" s="299"/>
      <c r="UNW41" s="299"/>
      <c r="UNX41" s="299"/>
      <c r="UNY41" s="299"/>
      <c r="UNZ41" s="299"/>
      <c r="UOA41" s="299"/>
      <c r="UOB41" s="299"/>
      <c r="UOC41" s="299"/>
      <c r="UOD41" s="299"/>
      <c r="UOE41" s="299"/>
      <c r="UOF41" s="299"/>
      <c r="UOG41" s="299"/>
      <c r="UOH41" s="299"/>
      <c r="UOI41" s="299"/>
      <c r="UOJ41" s="299"/>
      <c r="UOK41" s="299"/>
      <c r="UOL41" s="299"/>
      <c r="UOM41" s="299"/>
      <c r="UON41" s="299"/>
      <c r="UOO41" s="299"/>
      <c r="UOP41" s="299"/>
      <c r="UOQ41" s="299"/>
      <c r="UOR41" s="299"/>
      <c r="UOS41" s="299"/>
      <c r="UOT41" s="299"/>
      <c r="UOU41" s="299"/>
      <c r="UOV41" s="299"/>
      <c r="UOW41" s="299"/>
      <c r="UOX41" s="299"/>
      <c r="UOY41" s="299"/>
      <c r="UOZ41" s="299"/>
      <c r="UPA41" s="299"/>
      <c r="UPB41" s="299"/>
      <c r="UPC41" s="299"/>
      <c r="UPD41" s="299"/>
      <c r="UPE41" s="299"/>
      <c r="UPF41" s="299"/>
      <c r="UPG41" s="299"/>
      <c r="UPH41" s="299"/>
      <c r="UPI41" s="299"/>
      <c r="UPJ41" s="299"/>
      <c r="UPK41" s="299"/>
      <c r="UPL41" s="299"/>
      <c r="UPM41" s="299"/>
      <c r="UPN41" s="299"/>
      <c r="UPO41" s="299"/>
      <c r="UPP41" s="299"/>
      <c r="UPQ41" s="299"/>
      <c r="UPR41" s="299"/>
      <c r="UPS41" s="299"/>
      <c r="UPT41" s="299"/>
      <c r="UPU41" s="299"/>
      <c r="UPV41" s="299"/>
      <c r="UPW41" s="299"/>
      <c r="UPX41" s="299"/>
      <c r="UPY41" s="299"/>
      <c r="UPZ41" s="299"/>
      <c r="UQA41" s="299"/>
      <c r="UQB41" s="299"/>
      <c r="UQC41" s="299"/>
      <c r="UQD41" s="299"/>
      <c r="UQE41" s="299"/>
      <c r="UQF41" s="299"/>
      <c r="UQG41" s="299"/>
      <c r="UQH41" s="299"/>
      <c r="UQI41" s="299"/>
      <c r="UQJ41" s="299"/>
      <c r="UQK41" s="299"/>
      <c r="UQL41" s="299"/>
      <c r="UQM41" s="299"/>
      <c r="UQN41" s="299"/>
      <c r="UQO41" s="299"/>
      <c r="UQP41" s="299"/>
      <c r="UQQ41" s="299"/>
      <c r="UQR41" s="299"/>
      <c r="UQS41" s="299"/>
      <c r="UQT41" s="299"/>
      <c r="UQU41" s="299"/>
      <c r="UQV41" s="299"/>
      <c r="UQW41" s="299"/>
      <c r="UQX41" s="299"/>
      <c r="UQY41" s="299"/>
      <c r="UQZ41" s="299"/>
      <c r="URA41" s="299"/>
      <c r="URB41" s="299"/>
      <c r="URC41" s="299"/>
      <c r="URD41" s="299"/>
      <c r="URE41" s="299"/>
      <c r="URF41" s="299"/>
      <c r="URG41" s="299"/>
      <c r="URH41" s="299"/>
      <c r="URI41" s="299"/>
      <c r="URJ41" s="299"/>
      <c r="URK41" s="299"/>
      <c r="URL41" s="299"/>
      <c r="URM41" s="299"/>
      <c r="URN41" s="299"/>
      <c r="URO41" s="299"/>
      <c r="URP41" s="299"/>
      <c r="URQ41" s="299"/>
      <c r="URR41" s="299"/>
      <c r="URS41" s="299"/>
      <c r="URT41" s="299"/>
      <c r="URU41" s="299"/>
      <c r="URV41" s="299"/>
      <c r="URW41" s="299"/>
      <c r="URX41" s="299"/>
      <c r="URY41" s="299"/>
      <c r="URZ41" s="299"/>
      <c r="USA41" s="299"/>
      <c r="USB41" s="299"/>
      <c r="USC41" s="299"/>
      <c r="USD41" s="299"/>
      <c r="USE41" s="299"/>
      <c r="USF41" s="299"/>
      <c r="USG41" s="299"/>
      <c r="USH41" s="299"/>
      <c r="USI41" s="299"/>
      <c r="USJ41" s="299"/>
      <c r="USK41" s="299"/>
      <c r="USL41" s="299"/>
      <c r="USM41" s="299"/>
      <c r="USN41" s="299"/>
      <c r="USO41" s="299"/>
      <c r="USP41" s="299"/>
      <c r="USQ41" s="299"/>
      <c r="USR41" s="299"/>
      <c r="USS41" s="299"/>
      <c r="UST41" s="299"/>
      <c r="USU41" s="299"/>
      <c r="USV41" s="299"/>
      <c r="USW41" s="299"/>
      <c r="USX41" s="299"/>
      <c r="USY41" s="299"/>
      <c r="USZ41" s="299"/>
      <c r="UTA41" s="299"/>
      <c r="UTB41" s="299"/>
      <c r="UTC41" s="299"/>
      <c r="UTD41" s="299"/>
      <c r="UTE41" s="299"/>
      <c r="UTF41" s="299"/>
      <c r="UTG41" s="299"/>
      <c r="UTH41" s="299"/>
      <c r="UTI41" s="299"/>
      <c r="UTJ41" s="299"/>
      <c r="UTK41" s="299"/>
      <c r="UTL41" s="299"/>
      <c r="UTM41" s="299"/>
      <c r="UTN41" s="299"/>
      <c r="UTO41" s="299"/>
      <c r="UTP41" s="299"/>
      <c r="UTQ41" s="299"/>
      <c r="UTR41" s="299"/>
      <c r="UTS41" s="299"/>
      <c r="UTT41" s="299"/>
      <c r="UTU41" s="299"/>
      <c r="UTV41" s="299"/>
      <c r="UTW41" s="299"/>
      <c r="UTX41" s="299"/>
      <c r="UTY41" s="299"/>
      <c r="UTZ41" s="299"/>
      <c r="UUA41" s="299"/>
      <c r="UUB41" s="299"/>
      <c r="UUC41" s="299"/>
      <c r="UUD41" s="299"/>
      <c r="UUE41" s="299"/>
      <c r="UUF41" s="299"/>
      <c r="UUG41" s="299"/>
      <c r="UUH41" s="299"/>
      <c r="UUI41" s="299"/>
      <c r="UUJ41" s="299"/>
      <c r="UUK41" s="299"/>
      <c r="UUL41" s="299"/>
      <c r="UUM41" s="299"/>
      <c r="UUN41" s="299"/>
      <c r="UUO41" s="299"/>
      <c r="UUP41" s="299"/>
      <c r="UUQ41" s="299"/>
      <c r="UUR41" s="299"/>
      <c r="UUS41" s="299"/>
      <c r="UUT41" s="299"/>
      <c r="UUU41" s="299"/>
      <c r="UUV41" s="299"/>
      <c r="UUW41" s="299"/>
      <c r="UUX41" s="299"/>
      <c r="UUY41" s="299"/>
      <c r="UUZ41" s="299"/>
      <c r="UVA41" s="299"/>
      <c r="UVB41" s="299"/>
      <c r="UVC41" s="299"/>
      <c r="UVD41" s="299"/>
      <c r="UVE41" s="299"/>
      <c r="UVF41" s="299"/>
      <c r="UVG41" s="299"/>
      <c r="UVH41" s="299"/>
      <c r="UVI41" s="299"/>
      <c r="UVJ41" s="299"/>
      <c r="UVK41" s="299"/>
      <c r="UVL41" s="299"/>
      <c r="UVM41" s="299"/>
      <c r="UVN41" s="299"/>
      <c r="UVO41" s="299"/>
      <c r="UVP41" s="299"/>
      <c r="UVQ41" s="299"/>
      <c r="UVR41" s="299"/>
      <c r="UVS41" s="299"/>
      <c r="UVT41" s="299"/>
      <c r="UVU41" s="299"/>
      <c r="UVV41" s="299"/>
      <c r="UVW41" s="299"/>
      <c r="UVX41" s="299"/>
      <c r="UVY41" s="299"/>
      <c r="UVZ41" s="299"/>
      <c r="UWA41" s="299"/>
      <c r="UWB41" s="299"/>
      <c r="UWC41" s="299"/>
      <c r="UWD41" s="299"/>
      <c r="UWE41" s="299"/>
      <c r="UWF41" s="299"/>
      <c r="UWG41" s="299"/>
      <c r="UWH41" s="299"/>
      <c r="UWI41" s="299"/>
      <c r="UWJ41" s="299"/>
      <c r="UWK41" s="299"/>
      <c r="UWL41" s="299"/>
      <c r="UWM41" s="299"/>
      <c r="UWN41" s="299"/>
      <c r="UWO41" s="299"/>
      <c r="UWP41" s="299"/>
      <c r="UWQ41" s="299"/>
      <c r="UWR41" s="299"/>
      <c r="UWS41" s="299"/>
      <c r="UWT41" s="299"/>
      <c r="UWU41" s="299"/>
      <c r="UWV41" s="299"/>
      <c r="UWW41" s="299"/>
      <c r="UWX41" s="299"/>
      <c r="UWY41" s="299"/>
      <c r="UWZ41" s="299"/>
      <c r="UXA41" s="299"/>
      <c r="UXB41" s="299"/>
      <c r="UXC41" s="299"/>
      <c r="UXD41" s="299"/>
      <c r="UXE41" s="299"/>
      <c r="UXF41" s="299"/>
      <c r="UXG41" s="299"/>
      <c r="UXH41" s="299"/>
      <c r="UXI41" s="299"/>
      <c r="UXJ41" s="299"/>
      <c r="UXK41" s="299"/>
      <c r="UXL41" s="299"/>
      <c r="UXM41" s="299"/>
      <c r="UXN41" s="299"/>
      <c r="UXO41" s="299"/>
      <c r="UXP41" s="299"/>
      <c r="UXQ41" s="299"/>
      <c r="UXR41" s="299"/>
      <c r="UXS41" s="299"/>
      <c r="UXT41" s="299"/>
      <c r="UXU41" s="299"/>
      <c r="UXV41" s="299"/>
      <c r="UXW41" s="299"/>
      <c r="UXX41" s="299"/>
      <c r="UXY41" s="299"/>
      <c r="UXZ41" s="299"/>
      <c r="UYA41" s="299"/>
      <c r="UYB41" s="299"/>
      <c r="UYC41" s="299"/>
      <c r="UYD41" s="299"/>
      <c r="UYE41" s="299"/>
      <c r="UYF41" s="299"/>
      <c r="UYG41" s="299"/>
      <c r="UYH41" s="299"/>
      <c r="UYI41" s="299"/>
      <c r="UYJ41" s="299"/>
      <c r="UYK41" s="299"/>
      <c r="UYL41" s="299"/>
      <c r="UYM41" s="299"/>
      <c r="UYN41" s="299"/>
      <c r="UYO41" s="299"/>
      <c r="UYP41" s="299"/>
      <c r="UYQ41" s="299"/>
      <c r="UYR41" s="299"/>
      <c r="UYS41" s="299"/>
      <c r="UYT41" s="299"/>
      <c r="UYU41" s="299"/>
      <c r="UYV41" s="299"/>
      <c r="UYW41" s="299"/>
      <c r="UYX41" s="299"/>
      <c r="UYY41" s="299"/>
      <c r="UYZ41" s="299"/>
      <c r="UZA41" s="299"/>
      <c r="UZB41" s="299"/>
      <c r="UZC41" s="299"/>
      <c r="UZD41" s="299"/>
      <c r="UZE41" s="299"/>
      <c r="UZF41" s="299"/>
      <c r="UZG41" s="299"/>
      <c r="UZH41" s="299"/>
      <c r="UZI41" s="299"/>
      <c r="UZJ41" s="299"/>
      <c r="UZK41" s="299"/>
      <c r="UZL41" s="299"/>
      <c r="UZM41" s="299"/>
      <c r="UZN41" s="299"/>
      <c r="UZO41" s="299"/>
      <c r="UZP41" s="299"/>
      <c r="UZQ41" s="299"/>
      <c r="UZR41" s="299"/>
      <c r="UZS41" s="299"/>
      <c r="UZT41" s="299"/>
      <c r="UZU41" s="299"/>
      <c r="UZV41" s="299"/>
      <c r="UZW41" s="299"/>
      <c r="UZX41" s="299"/>
      <c r="UZY41" s="299"/>
      <c r="UZZ41" s="299"/>
      <c r="VAA41" s="299"/>
      <c r="VAB41" s="299"/>
      <c r="VAC41" s="299"/>
      <c r="VAD41" s="299"/>
      <c r="VAE41" s="299"/>
      <c r="VAF41" s="299"/>
      <c r="VAG41" s="299"/>
      <c r="VAH41" s="299"/>
      <c r="VAI41" s="299"/>
      <c r="VAJ41" s="299"/>
      <c r="VAK41" s="299"/>
      <c r="VAL41" s="299"/>
      <c r="VAM41" s="299"/>
      <c r="VAN41" s="299"/>
      <c r="VAO41" s="299"/>
      <c r="VAP41" s="299"/>
      <c r="VAQ41" s="299"/>
      <c r="VAR41" s="299"/>
      <c r="VAS41" s="299"/>
      <c r="VAT41" s="299"/>
      <c r="VAU41" s="299"/>
      <c r="VAV41" s="299"/>
      <c r="VAW41" s="299"/>
      <c r="VAX41" s="299"/>
      <c r="VAY41" s="299"/>
      <c r="VAZ41" s="299"/>
      <c r="VBA41" s="299"/>
      <c r="VBB41" s="299"/>
      <c r="VBC41" s="299"/>
      <c r="VBD41" s="299"/>
      <c r="VBE41" s="299"/>
      <c r="VBF41" s="299"/>
      <c r="VBG41" s="299"/>
      <c r="VBH41" s="299"/>
      <c r="VBI41" s="299"/>
      <c r="VBJ41" s="299"/>
      <c r="VBK41" s="299"/>
      <c r="VBL41" s="299"/>
      <c r="VBM41" s="299"/>
      <c r="VBN41" s="299"/>
      <c r="VBO41" s="299"/>
      <c r="VBP41" s="299"/>
      <c r="VBQ41" s="299"/>
      <c r="VBR41" s="299"/>
      <c r="VBS41" s="299"/>
      <c r="VBT41" s="299"/>
      <c r="VBU41" s="299"/>
      <c r="VBV41" s="299"/>
      <c r="VBW41" s="299"/>
      <c r="VBX41" s="299"/>
      <c r="VBY41" s="299"/>
      <c r="VBZ41" s="299"/>
      <c r="VCA41" s="299"/>
      <c r="VCB41" s="299"/>
      <c r="VCC41" s="299"/>
      <c r="VCD41" s="299"/>
      <c r="VCE41" s="299"/>
      <c r="VCF41" s="299"/>
      <c r="VCG41" s="299"/>
      <c r="VCH41" s="299"/>
      <c r="VCI41" s="299"/>
      <c r="VCJ41" s="299"/>
      <c r="VCK41" s="299"/>
      <c r="VCL41" s="299"/>
      <c r="VCM41" s="299"/>
      <c r="VCN41" s="299"/>
      <c r="VCO41" s="299"/>
      <c r="VCP41" s="299"/>
      <c r="VCQ41" s="299"/>
      <c r="VCR41" s="299"/>
      <c r="VCS41" s="299"/>
      <c r="VCT41" s="299"/>
      <c r="VCU41" s="299"/>
      <c r="VCV41" s="299"/>
      <c r="VCW41" s="299"/>
      <c r="VCX41" s="299"/>
      <c r="VCY41" s="299"/>
      <c r="VCZ41" s="299"/>
      <c r="VDA41" s="299"/>
      <c r="VDB41" s="299"/>
      <c r="VDC41" s="299"/>
      <c r="VDD41" s="299"/>
      <c r="VDE41" s="299"/>
      <c r="VDF41" s="299"/>
      <c r="VDG41" s="299"/>
      <c r="VDH41" s="299"/>
      <c r="VDI41" s="299"/>
      <c r="VDJ41" s="299"/>
      <c r="VDK41" s="299"/>
      <c r="VDL41" s="299"/>
      <c r="VDM41" s="299"/>
      <c r="VDN41" s="299"/>
      <c r="VDO41" s="299"/>
      <c r="VDP41" s="299"/>
      <c r="VDQ41" s="299"/>
      <c r="VDR41" s="299"/>
      <c r="VDS41" s="299"/>
      <c r="VDT41" s="299"/>
      <c r="VDU41" s="299"/>
      <c r="VDV41" s="299"/>
      <c r="VDW41" s="299"/>
      <c r="VDX41" s="299"/>
      <c r="VDY41" s="299"/>
      <c r="VDZ41" s="299"/>
      <c r="VEA41" s="299"/>
      <c r="VEB41" s="299"/>
      <c r="VEC41" s="299"/>
      <c r="VED41" s="299"/>
      <c r="VEE41" s="299"/>
      <c r="VEF41" s="299"/>
      <c r="VEG41" s="299"/>
      <c r="VEH41" s="299"/>
      <c r="VEI41" s="299"/>
      <c r="VEJ41" s="299"/>
      <c r="VEK41" s="299"/>
      <c r="VEL41" s="299"/>
      <c r="VEM41" s="299"/>
      <c r="VEN41" s="299"/>
      <c r="VEO41" s="299"/>
      <c r="VEP41" s="299"/>
      <c r="VEQ41" s="299"/>
      <c r="VER41" s="299"/>
      <c r="VES41" s="299"/>
      <c r="VET41" s="299"/>
      <c r="VEU41" s="299"/>
      <c r="VEV41" s="299"/>
      <c r="VEW41" s="299"/>
      <c r="VEX41" s="299"/>
      <c r="VEY41" s="299"/>
      <c r="VEZ41" s="299"/>
      <c r="VFA41" s="299"/>
      <c r="VFB41" s="299"/>
      <c r="VFC41" s="299"/>
      <c r="VFD41" s="299"/>
      <c r="VFE41" s="299"/>
      <c r="VFF41" s="299"/>
      <c r="VFG41" s="299"/>
      <c r="VFH41" s="299"/>
      <c r="VFI41" s="299"/>
      <c r="VFJ41" s="299"/>
      <c r="VFK41" s="299"/>
      <c r="VFL41" s="299"/>
      <c r="VFM41" s="299"/>
      <c r="VFN41" s="299"/>
      <c r="VFO41" s="299"/>
      <c r="VFP41" s="299"/>
      <c r="VFQ41" s="299"/>
      <c r="VFR41" s="299"/>
      <c r="VFS41" s="299"/>
      <c r="VFT41" s="299"/>
      <c r="VFU41" s="299"/>
      <c r="VFV41" s="299"/>
      <c r="VFW41" s="299"/>
      <c r="VFX41" s="299"/>
      <c r="VFY41" s="299"/>
      <c r="VFZ41" s="299"/>
      <c r="VGA41" s="299"/>
      <c r="VGB41" s="299"/>
      <c r="VGC41" s="299"/>
      <c r="VGD41" s="299"/>
      <c r="VGE41" s="299"/>
      <c r="VGF41" s="299"/>
      <c r="VGG41" s="299"/>
      <c r="VGH41" s="299"/>
      <c r="VGI41" s="299"/>
      <c r="VGJ41" s="299"/>
      <c r="VGK41" s="299"/>
      <c r="VGL41" s="299"/>
      <c r="VGM41" s="299"/>
      <c r="VGN41" s="299"/>
      <c r="VGO41" s="299"/>
      <c r="VGP41" s="299"/>
      <c r="VGQ41" s="299"/>
      <c r="VGR41" s="299"/>
      <c r="VGS41" s="299"/>
      <c r="VGT41" s="299"/>
      <c r="VGU41" s="299"/>
      <c r="VGV41" s="299"/>
      <c r="VGW41" s="299"/>
      <c r="VGX41" s="299"/>
      <c r="VGY41" s="299"/>
      <c r="VGZ41" s="299"/>
      <c r="VHA41" s="299"/>
      <c r="VHB41" s="299"/>
      <c r="VHC41" s="299"/>
      <c r="VHD41" s="299"/>
      <c r="VHE41" s="299"/>
      <c r="VHF41" s="299"/>
      <c r="VHG41" s="299"/>
      <c r="VHH41" s="299"/>
      <c r="VHI41" s="299"/>
      <c r="VHJ41" s="299"/>
      <c r="VHK41" s="299"/>
      <c r="VHL41" s="299"/>
      <c r="VHM41" s="299"/>
      <c r="VHN41" s="299"/>
      <c r="VHO41" s="299"/>
      <c r="VHP41" s="299"/>
      <c r="VHQ41" s="299"/>
      <c r="VHR41" s="299"/>
      <c r="VHS41" s="299"/>
      <c r="VHT41" s="299"/>
      <c r="VHU41" s="299"/>
      <c r="VHV41" s="299"/>
      <c r="VHW41" s="299"/>
      <c r="VHX41" s="299"/>
      <c r="VHY41" s="299"/>
      <c r="VHZ41" s="299"/>
      <c r="VIA41" s="299"/>
      <c r="VIB41" s="299"/>
      <c r="VIC41" s="299"/>
      <c r="VID41" s="299"/>
      <c r="VIE41" s="299"/>
      <c r="VIF41" s="299"/>
      <c r="VIG41" s="299"/>
      <c r="VIH41" s="299"/>
      <c r="VII41" s="299"/>
      <c r="VIJ41" s="299"/>
      <c r="VIK41" s="299"/>
      <c r="VIL41" s="299"/>
      <c r="VIM41" s="299"/>
      <c r="VIN41" s="299"/>
      <c r="VIO41" s="299"/>
      <c r="VIP41" s="299"/>
      <c r="VIQ41" s="299"/>
      <c r="VIR41" s="299"/>
      <c r="VIS41" s="299"/>
      <c r="VIT41" s="299"/>
      <c r="VIU41" s="299"/>
      <c r="VIV41" s="299"/>
      <c r="VIW41" s="299"/>
      <c r="VIX41" s="299"/>
      <c r="VIY41" s="299"/>
      <c r="VIZ41" s="299"/>
      <c r="VJA41" s="299"/>
      <c r="VJB41" s="299"/>
      <c r="VJC41" s="299"/>
      <c r="VJD41" s="299"/>
      <c r="VJE41" s="299"/>
      <c r="VJF41" s="299"/>
      <c r="VJG41" s="299"/>
      <c r="VJH41" s="299"/>
      <c r="VJI41" s="299"/>
      <c r="VJJ41" s="299"/>
      <c r="VJK41" s="299"/>
      <c r="VJL41" s="299"/>
      <c r="VJM41" s="299"/>
      <c r="VJN41" s="299"/>
      <c r="VJO41" s="299"/>
      <c r="VJP41" s="299"/>
      <c r="VJQ41" s="299"/>
      <c r="VJR41" s="299"/>
      <c r="VJS41" s="299"/>
      <c r="VJT41" s="299"/>
      <c r="VJU41" s="299"/>
      <c r="VJV41" s="299"/>
      <c r="VJW41" s="299"/>
      <c r="VJX41" s="299"/>
      <c r="VJY41" s="299"/>
      <c r="VJZ41" s="299"/>
      <c r="VKA41" s="299"/>
      <c r="VKB41" s="299"/>
      <c r="VKC41" s="299"/>
      <c r="VKD41" s="299"/>
      <c r="VKE41" s="299"/>
      <c r="VKF41" s="299"/>
      <c r="VKG41" s="299"/>
      <c r="VKH41" s="299"/>
      <c r="VKI41" s="299"/>
      <c r="VKJ41" s="299"/>
      <c r="VKK41" s="299"/>
      <c r="VKL41" s="299"/>
      <c r="VKM41" s="299"/>
      <c r="VKN41" s="299"/>
      <c r="VKO41" s="299"/>
      <c r="VKP41" s="299"/>
      <c r="VKQ41" s="299"/>
      <c r="VKR41" s="299"/>
      <c r="VKS41" s="299"/>
      <c r="VKT41" s="299"/>
      <c r="VKU41" s="299"/>
      <c r="VKV41" s="299"/>
      <c r="VKW41" s="299"/>
      <c r="VKX41" s="299"/>
      <c r="VKY41" s="299"/>
      <c r="VKZ41" s="299"/>
      <c r="VLA41" s="299"/>
      <c r="VLB41" s="299"/>
      <c r="VLC41" s="299"/>
      <c r="VLD41" s="299"/>
      <c r="VLE41" s="299"/>
      <c r="VLF41" s="299"/>
      <c r="VLG41" s="299"/>
      <c r="VLH41" s="299"/>
      <c r="VLI41" s="299"/>
      <c r="VLJ41" s="299"/>
      <c r="VLK41" s="299"/>
      <c r="VLL41" s="299"/>
      <c r="VLM41" s="299"/>
      <c r="VLN41" s="299"/>
      <c r="VLO41" s="299"/>
      <c r="VLP41" s="299"/>
      <c r="VLQ41" s="299"/>
      <c r="VLR41" s="299"/>
      <c r="VLS41" s="299"/>
      <c r="VLT41" s="299"/>
      <c r="VLU41" s="299"/>
      <c r="VLV41" s="299"/>
      <c r="VLW41" s="299"/>
      <c r="VLX41" s="299"/>
      <c r="VLY41" s="299"/>
      <c r="VLZ41" s="299"/>
      <c r="VMA41" s="299"/>
      <c r="VMB41" s="299"/>
      <c r="VMC41" s="299"/>
      <c r="VMD41" s="299"/>
      <c r="VME41" s="299"/>
      <c r="VMF41" s="299"/>
      <c r="VMG41" s="299"/>
      <c r="VMH41" s="299"/>
      <c r="VMI41" s="299"/>
      <c r="VMJ41" s="299"/>
      <c r="VMK41" s="299"/>
      <c r="VML41" s="299"/>
      <c r="VMM41" s="299"/>
      <c r="VMN41" s="299"/>
      <c r="VMO41" s="299"/>
      <c r="VMP41" s="299"/>
      <c r="VMQ41" s="299"/>
      <c r="VMR41" s="299"/>
      <c r="VMS41" s="299"/>
      <c r="VMT41" s="299"/>
      <c r="VMU41" s="299"/>
      <c r="VMV41" s="299"/>
      <c r="VMW41" s="299"/>
      <c r="VMX41" s="299"/>
      <c r="VMY41" s="299"/>
      <c r="VMZ41" s="299"/>
      <c r="VNA41" s="299"/>
      <c r="VNB41" s="299"/>
      <c r="VNC41" s="299"/>
      <c r="VND41" s="299"/>
      <c r="VNE41" s="299"/>
      <c r="VNF41" s="299"/>
      <c r="VNG41" s="299"/>
      <c r="VNH41" s="299"/>
      <c r="VNI41" s="299"/>
      <c r="VNJ41" s="299"/>
      <c r="VNK41" s="299"/>
      <c r="VNL41" s="299"/>
      <c r="VNM41" s="299"/>
      <c r="VNN41" s="299"/>
      <c r="VNO41" s="299"/>
      <c r="VNP41" s="299"/>
      <c r="VNQ41" s="299"/>
      <c r="VNR41" s="299"/>
      <c r="VNS41" s="299"/>
      <c r="VNT41" s="299"/>
      <c r="VNU41" s="299"/>
      <c r="VNV41" s="299"/>
      <c r="VNW41" s="299"/>
      <c r="VNX41" s="299"/>
      <c r="VNY41" s="299"/>
      <c r="VNZ41" s="299"/>
      <c r="VOA41" s="299"/>
      <c r="VOB41" s="299"/>
      <c r="VOC41" s="299"/>
      <c r="VOD41" s="299"/>
      <c r="VOE41" s="299"/>
      <c r="VOF41" s="299"/>
      <c r="VOG41" s="299"/>
      <c r="VOH41" s="299"/>
      <c r="VOI41" s="299"/>
      <c r="VOJ41" s="299"/>
      <c r="VOK41" s="299"/>
      <c r="VOL41" s="299"/>
      <c r="VOM41" s="299"/>
      <c r="VON41" s="299"/>
      <c r="VOO41" s="299"/>
      <c r="VOP41" s="299"/>
      <c r="VOQ41" s="299"/>
      <c r="VOR41" s="299"/>
      <c r="VOS41" s="299"/>
      <c r="VOT41" s="299"/>
      <c r="VOU41" s="299"/>
      <c r="VOV41" s="299"/>
      <c r="VOW41" s="299"/>
      <c r="VOX41" s="299"/>
      <c r="VOY41" s="299"/>
      <c r="VOZ41" s="299"/>
      <c r="VPA41" s="299"/>
      <c r="VPB41" s="299"/>
      <c r="VPC41" s="299"/>
      <c r="VPD41" s="299"/>
      <c r="VPE41" s="299"/>
      <c r="VPF41" s="299"/>
      <c r="VPG41" s="299"/>
      <c r="VPH41" s="299"/>
      <c r="VPI41" s="299"/>
      <c r="VPJ41" s="299"/>
      <c r="VPK41" s="299"/>
      <c r="VPL41" s="299"/>
      <c r="VPM41" s="299"/>
      <c r="VPN41" s="299"/>
      <c r="VPO41" s="299"/>
      <c r="VPP41" s="299"/>
      <c r="VPQ41" s="299"/>
      <c r="VPR41" s="299"/>
      <c r="VPS41" s="299"/>
      <c r="VPT41" s="299"/>
      <c r="VPU41" s="299"/>
      <c r="VPV41" s="299"/>
      <c r="VPW41" s="299"/>
      <c r="VPX41" s="299"/>
      <c r="VPY41" s="299"/>
      <c r="VPZ41" s="299"/>
      <c r="VQA41" s="299"/>
      <c r="VQB41" s="299"/>
      <c r="VQC41" s="299"/>
      <c r="VQD41" s="299"/>
      <c r="VQE41" s="299"/>
      <c r="VQF41" s="299"/>
      <c r="VQG41" s="299"/>
      <c r="VQH41" s="299"/>
      <c r="VQI41" s="299"/>
      <c r="VQJ41" s="299"/>
      <c r="VQK41" s="299"/>
      <c r="VQL41" s="299"/>
      <c r="VQM41" s="299"/>
      <c r="VQN41" s="299"/>
      <c r="VQO41" s="299"/>
      <c r="VQP41" s="299"/>
      <c r="VQQ41" s="299"/>
      <c r="VQR41" s="299"/>
      <c r="VQS41" s="299"/>
      <c r="VQT41" s="299"/>
      <c r="VQU41" s="299"/>
      <c r="VQV41" s="299"/>
      <c r="VQW41" s="299"/>
      <c r="VQX41" s="299"/>
      <c r="VQY41" s="299"/>
      <c r="VQZ41" s="299"/>
      <c r="VRA41" s="299"/>
      <c r="VRB41" s="299"/>
      <c r="VRC41" s="299"/>
      <c r="VRD41" s="299"/>
      <c r="VRE41" s="299"/>
      <c r="VRF41" s="299"/>
      <c r="VRG41" s="299"/>
      <c r="VRH41" s="299"/>
      <c r="VRI41" s="299"/>
      <c r="VRJ41" s="299"/>
      <c r="VRK41" s="299"/>
      <c r="VRL41" s="299"/>
      <c r="VRM41" s="299"/>
      <c r="VRN41" s="299"/>
      <c r="VRO41" s="299"/>
      <c r="VRP41" s="299"/>
      <c r="VRQ41" s="299"/>
      <c r="VRR41" s="299"/>
      <c r="VRS41" s="299"/>
      <c r="VRT41" s="299"/>
      <c r="VRU41" s="299"/>
      <c r="VRV41" s="299"/>
      <c r="VRW41" s="299"/>
      <c r="VRX41" s="299"/>
      <c r="VRY41" s="299"/>
      <c r="VRZ41" s="299"/>
      <c r="VSA41" s="299"/>
      <c r="VSB41" s="299"/>
      <c r="VSC41" s="299"/>
      <c r="VSD41" s="299"/>
      <c r="VSE41" s="299"/>
      <c r="VSF41" s="299"/>
      <c r="VSG41" s="299"/>
      <c r="VSH41" s="299"/>
      <c r="VSI41" s="299"/>
      <c r="VSJ41" s="299"/>
      <c r="VSK41" s="299"/>
      <c r="VSL41" s="299"/>
      <c r="VSM41" s="299"/>
      <c r="VSN41" s="299"/>
      <c r="VSO41" s="299"/>
      <c r="VSP41" s="299"/>
      <c r="VSQ41" s="299"/>
      <c r="VSR41" s="299"/>
      <c r="VSS41" s="299"/>
      <c r="VST41" s="299"/>
      <c r="VSU41" s="299"/>
      <c r="VSV41" s="299"/>
      <c r="VSW41" s="299"/>
      <c r="VSX41" s="299"/>
      <c r="VSY41" s="299"/>
      <c r="VSZ41" s="299"/>
      <c r="VTA41" s="299"/>
      <c r="VTB41" s="299"/>
      <c r="VTC41" s="299"/>
      <c r="VTD41" s="299"/>
      <c r="VTE41" s="299"/>
      <c r="VTF41" s="299"/>
      <c r="VTG41" s="299"/>
      <c r="VTH41" s="299"/>
      <c r="VTI41" s="299"/>
      <c r="VTJ41" s="299"/>
      <c r="VTK41" s="299"/>
      <c r="VTL41" s="299"/>
      <c r="VTM41" s="299"/>
      <c r="VTN41" s="299"/>
      <c r="VTO41" s="299"/>
      <c r="VTP41" s="299"/>
      <c r="VTQ41" s="299"/>
      <c r="VTR41" s="299"/>
      <c r="VTS41" s="299"/>
      <c r="VTT41" s="299"/>
      <c r="VTU41" s="299"/>
      <c r="VTV41" s="299"/>
      <c r="VTW41" s="299"/>
      <c r="VTX41" s="299"/>
      <c r="VTY41" s="299"/>
      <c r="VTZ41" s="299"/>
      <c r="VUA41" s="299"/>
      <c r="VUB41" s="299"/>
      <c r="VUC41" s="299"/>
      <c r="VUD41" s="299"/>
      <c r="VUE41" s="299"/>
      <c r="VUF41" s="299"/>
      <c r="VUG41" s="299"/>
      <c r="VUH41" s="299"/>
      <c r="VUI41" s="299"/>
      <c r="VUJ41" s="299"/>
      <c r="VUK41" s="299"/>
      <c r="VUL41" s="299"/>
      <c r="VUM41" s="299"/>
      <c r="VUN41" s="299"/>
      <c r="VUO41" s="299"/>
      <c r="VUP41" s="299"/>
      <c r="VUQ41" s="299"/>
      <c r="VUR41" s="299"/>
      <c r="VUS41" s="299"/>
      <c r="VUT41" s="299"/>
      <c r="VUU41" s="299"/>
      <c r="VUV41" s="299"/>
      <c r="VUW41" s="299"/>
      <c r="VUX41" s="299"/>
      <c r="VUY41" s="299"/>
      <c r="VUZ41" s="299"/>
      <c r="VVA41" s="299"/>
      <c r="VVB41" s="299"/>
      <c r="VVC41" s="299"/>
      <c r="VVD41" s="299"/>
      <c r="VVE41" s="299"/>
      <c r="VVF41" s="299"/>
      <c r="VVG41" s="299"/>
      <c r="VVH41" s="299"/>
      <c r="VVI41" s="299"/>
      <c r="VVJ41" s="299"/>
      <c r="VVK41" s="299"/>
      <c r="VVL41" s="299"/>
      <c r="VVM41" s="299"/>
      <c r="VVN41" s="299"/>
      <c r="VVO41" s="299"/>
      <c r="VVP41" s="299"/>
      <c r="VVQ41" s="299"/>
      <c r="VVR41" s="299"/>
      <c r="VVS41" s="299"/>
      <c r="VVT41" s="299"/>
      <c r="VVU41" s="299"/>
      <c r="VVV41" s="299"/>
      <c r="VVW41" s="299"/>
      <c r="VVX41" s="299"/>
      <c r="VVY41" s="299"/>
      <c r="VVZ41" s="299"/>
      <c r="VWA41" s="299"/>
      <c r="VWB41" s="299"/>
      <c r="VWC41" s="299"/>
      <c r="VWD41" s="299"/>
      <c r="VWE41" s="299"/>
      <c r="VWF41" s="299"/>
      <c r="VWG41" s="299"/>
      <c r="VWH41" s="299"/>
      <c r="VWI41" s="299"/>
      <c r="VWJ41" s="299"/>
      <c r="VWK41" s="299"/>
      <c r="VWL41" s="299"/>
      <c r="VWM41" s="299"/>
      <c r="VWN41" s="299"/>
      <c r="VWO41" s="299"/>
      <c r="VWP41" s="299"/>
      <c r="VWQ41" s="299"/>
      <c r="VWR41" s="299"/>
      <c r="VWS41" s="299"/>
      <c r="VWT41" s="299"/>
      <c r="VWU41" s="299"/>
      <c r="VWV41" s="299"/>
      <c r="VWW41" s="299"/>
      <c r="VWX41" s="299"/>
      <c r="VWY41" s="299"/>
      <c r="VWZ41" s="299"/>
      <c r="VXA41" s="299"/>
      <c r="VXB41" s="299"/>
      <c r="VXC41" s="299"/>
      <c r="VXD41" s="299"/>
      <c r="VXE41" s="299"/>
      <c r="VXF41" s="299"/>
      <c r="VXG41" s="299"/>
      <c r="VXH41" s="299"/>
      <c r="VXI41" s="299"/>
      <c r="VXJ41" s="299"/>
      <c r="VXK41" s="299"/>
      <c r="VXL41" s="299"/>
      <c r="VXM41" s="299"/>
      <c r="VXN41" s="299"/>
      <c r="VXO41" s="299"/>
      <c r="VXP41" s="299"/>
      <c r="VXQ41" s="299"/>
      <c r="VXR41" s="299"/>
      <c r="VXS41" s="299"/>
      <c r="VXT41" s="299"/>
      <c r="VXU41" s="299"/>
      <c r="VXV41" s="299"/>
      <c r="VXW41" s="299"/>
      <c r="VXX41" s="299"/>
      <c r="VXY41" s="299"/>
      <c r="VXZ41" s="299"/>
      <c r="VYA41" s="299"/>
      <c r="VYB41" s="299"/>
      <c r="VYC41" s="299"/>
      <c r="VYD41" s="299"/>
      <c r="VYE41" s="299"/>
      <c r="VYF41" s="299"/>
      <c r="VYG41" s="299"/>
      <c r="VYH41" s="299"/>
      <c r="VYI41" s="299"/>
      <c r="VYJ41" s="299"/>
      <c r="VYK41" s="299"/>
      <c r="VYL41" s="299"/>
      <c r="VYM41" s="299"/>
      <c r="VYN41" s="299"/>
      <c r="VYO41" s="299"/>
      <c r="VYP41" s="299"/>
      <c r="VYQ41" s="299"/>
      <c r="VYR41" s="299"/>
      <c r="VYS41" s="299"/>
      <c r="VYT41" s="299"/>
      <c r="VYU41" s="299"/>
      <c r="VYV41" s="299"/>
      <c r="VYW41" s="299"/>
      <c r="VYX41" s="299"/>
      <c r="VYY41" s="299"/>
      <c r="VYZ41" s="299"/>
      <c r="VZA41" s="299"/>
      <c r="VZB41" s="299"/>
      <c r="VZC41" s="299"/>
      <c r="VZD41" s="299"/>
      <c r="VZE41" s="299"/>
      <c r="VZF41" s="299"/>
      <c r="VZG41" s="299"/>
      <c r="VZH41" s="299"/>
      <c r="VZI41" s="299"/>
      <c r="VZJ41" s="299"/>
      <c r="VZK41" s="299"/>
      <c r="VZL41" s="299"/>
      <c r="VZM41" s="299"/>
      <c r="VZN41" s="299"/>
      <c r="VZO41" s="299"/>
      <c r="VZP41" s="299"/>
      <c r="VZQ41" s="299"/>
      <c r="VZR41" s="299"/>
      <c r="VZS41" s="299"/>
      <c r="VZT41" s="299"/>
      <c r="VZU41" s="299"/>
      <c r="VZV41" s="299"/>
      <c r="VZW41" s="299"/>
      <c r="VZX41" s="299"/>
      <c r="VZY41" s="299"/>
      <c r="VZZ41" s="299"/>
      <c r="WAA41" s="299"/>
      <c r="WAB41" s="299"/>
      <c r="WAC41" s="299"/>
      <c r="WAD41" s="299"/>
      <c r="WAE41" s="299"/>
      <c r="WAF41" s="299"/>
      <c r="WAG41" s="299"/>
      <c r="WAH41" s="299"/>
      <c r="WAI41" s="299"/>
      <c r="WAJ41" s="299"/>
      <c r="WAK41" s="299"/>
      <c r="WAL41" s="299"/>
      <c r="WAM41" s="299"/>
      <c r="WAN41" s="299"/>
      <c r="WAO41" s="299"/>
      <c r="WAP41" s="299"/>
      <c r="WAQ41" s="299"/>
      <c r="WAR41" s="299"/>
      <c r="WAS41" s="299"/>
      <c r="WAT41" s="299"/>
      <c r="WAU41" s="299"/>
      <c r="WAV41" s="299"/>
      <c r="WAW41" s="299"/>
      <c r="WAX41" s="299"/>
      <c r="WAY41" s="299"/>
      <c r="WAZ41" s="299"/>
      <c r="WBA41" s="299"/>
      <c r="WBB41" s="299"/>
      <c r="WBC41" s="299"/>
      <c r="WBD41" s="299"/>
      <c r="WBE41" s="299"/>
      <c r="WBF41" s="299"/>
      <c r="WBG41" s="299"/>
      <c r="WBH41" s="299"/>
      <c r="WBI41" s="299"/>
      <c r="WBJ41" s="299"/>
      <c r="WBK41" s="299"/>
      <c r="WBL41" s="299"/>
      <c r="WBM41" s="299"/>
      <c r="WBN41" s="299"/>
      <c r="WBO41" s="299"/>
      <c r="WBP41" s="299"/>
      <c r="WBQ41" s="299"/>
      <c r="WBR41" s="299"/>
      <c r="WBS41" s="299"/>
      <c r="WBT41" s="299"/>
      <c r="WBU41" s="299"/>
      <c r="WBV41" s="299"/>
      <c r="WBW41" s="299"/>
      <c r="WBX41" s="299"/>
      <c r="WBY41" s="299"/>
      <c r="WBZ41" s="299"/>
      <c r="WCA41" s="299"/>
      <c r="WCB41" s="299"/>
      <c r="WCC41" s="299"/>
      <c r="WCD41" s="299"/>
      <c r="WCE41" s="299"/>
      <c r="WCF41" s="299"/>
      <c r="WCG41" s="299"/>
      <c r="WCH41" s="299"/>
      <c r="WCI41" s="299"/>
      <c r="WCJ41" s="299"/>
      <c r="WCK41" s="299"/>
      <c r="WCL41" s="299"/>
      <c r="WCM41" s="299"/>
      <c r="WCN41" s="299"/>
      <c r="WCO41" s="299"/>
      <c r="WCP41" s="299"/>
      <c r="WCQ41" s="299"/>
      <c r="WCR41" s="299"/>
      <c r="WCS41" s="299"/>
      <c r="WCT41" s="299"/>
      <c r="WCU41" s="299"/>
      <c r="WCV41" s="299"/>
      <c r="WCW41" s="299"/>
      <c r="WCX41" s="299"/>
      <c r="WCY41" s="299"/>
      <c r="WCZ41" s="299"/>
      <c r="WDA41" s="299"/>
      <c r="WDB41" s="299"/>
      <c r="WDC41" s="299"/>
      <c r="WDD41" s="299"/>
      <c r="WDE41" s="299"/>
      <c r="WDF41" s="299"/>
      <c r="WDG41" s="299"/>
      <c r="WDH41" s="299"/>
      <c r="WDI41" s="299"/>
      <c r="WDJ41" s="299"/>
      <c r="WDK41" s="299"/>
      <c r="WDL41" s="299"/>
      <c r="WDM41" s="299"/>
      <c r="WDN41" s="299"/>
      <c r="WDO41" s="299"/>
      <c r="WDP41" s="299"/>
      <c r="WDQ41" s="299"/>
      <c r="WDR41" s="299"/>
      <c r="WDS41" s="299"/>
      <c r="WDT41" s="299"/>
      <c r="WDU41" s="299"/>
      <c r="WDV41" s="299"/>
      <c r="WDW41" s="299"/>
      <c r="WDX41" s="299"/>
      <c r="WDY41" s="299"/>
      <c r="WDZ41" s="299"/>
      <c r="WEA41" s="299"/>
      <c r="WEB41" s="299"/>
      <c r="WEC41" s="299"/>
      <c r="WED41" s="299"/>
      <c r="WEE41" s="299"/>
      <c r="WEF41" s="299"/>
      <c r="WEG41" s="299"/>
      <c r="WEH41" s="299"/>
      <c r="WEI41" s="299"/>
      <c r="WEJ41" s="299"/>
      <c r="WEK41" s="299"/>
      <c r="WEL41" s="299"/>
      <c r="WEM41" s="299"/>
      <c r="WEN41" s="299"/>
      <c r="WEO41" s="299"/>
      <c r="WEP41" s="299"/>
      <c r="WEQ41" s="299"/>
      <c r="WER41" s="299"/>
      <c r="WES41" s="299"/>
      <c r="WET41" s="299"/>
      <c r="WEU41" s="299"/>
      <c r="WEV41" s="299"/>
      <c r="WEW41" s="299"/>
      <c r="WEX41" s="299"/>
      <c r="WEY41" s="299"/>
      <c r="WEZ41" s="299"/>
      <c r="WFA41" s="299"/>
      <c r="WFB41" s="299"/>
      <c r="WFC41" s="299"/>
      <c r="WFD41" s="299"/>
      <c r="WFE41" s="299"/>
      <c r="WFF41" s="299"/>
      <c r="WFG41" s="299"/>
      <c r="WFH41" s="299"/>
      <c r="WFI41" s="299"/>
      <c r="WFJ41" s="299"/>
      <c r="WFK41" s="299"/>
      <c r="WFL41" s="299"/>
      <c r="WFM41" s="299"/>
      <c r="WFN41" s="299"/>
      <c r="WFO41" s="299"/>
      <c r="WFP41" s="299"/>
      <c r="WFQ41" s="299"/>
      <c r="WFR41" s="299"/>
      <c r="WFS41" s="299"/>
      <c r="WFT41" s="299"/>
      <c r="WFU41" s="299"/>
      <c r="WFV41" s="299"/>
      <c r="WFW41" s="299"/>
      <c r="WFX41" s="299"/>
      <c r="WFY41" s="299"/>
      <c r="WFZ41" s="299"/>
      <c r="WGA41" s="299"/>
      <c r="WGB41" s="299"/>
      <c r="WGC41" s="299"/>
      <c r="WGD41" s="299"/>
      <c r="WGE41" s="299"/>
      <c r="WGF41" s="299"/>
      <c r="WGG41" s="299"/>
      <c r="WGH41" s="299"/>
      <c r="WGI41" s="299"/>
      <c r="WGJ41" s="299"/>
      <c r="WGK41" s="299"/>
      <c r="WGL41" s="299"/>
      <c r="WGM41" s="299"/>
      <c r="WGN41" s="299"/>
      <c r="WGO41" s="299"/>
      <c r="WGP41" s="299"/>
      <c r="WGQ41" s="299"/>
      <c r="WGR41" s="299"/>
      <c r="WGS41" s="299"/>
      <c r="WGT41" s="299"/>
      <c r="WGU41" s="299"/>
      <c r="WGV41" s="299"/>
      <c r="WGW41" s="299"/>
      <c r="WGX41" s="299"/>
      <c r="WGY41" s="299"/>
      <c r="WGZ41" s="299"/>
      <c r="WHA41" s="299"/>
      <c r="WHB41" s="299"/>
      <c r="WHC41" s="299"/>
      <c r="WHD41" s="299"/>
      <c r="WHE41" s="299"/>
      <c r="WHF41" s="299"/>
      <c r="WHG41" s="299"/>
      <c r="WHH41" s="299"/>
      <c r="WHI41" s="299"/>
      <c r="WHJ41" s="299"/>
      <c r="WHK41" s="299"/>
      <c r="WHL41" s="299"/>
      <c r="WHM41" s="299"/>
      <c r="WHN41" s="299"/>
      <c r="WHO41" s="299"/>
      <c r="WHP41" s="299"/>
      <c r="WHQ41" s="299"/>
      <c r="WHR41" s="299"/>
      <c r="WHS41" s="299"/>
      <c r="WHT41" s="299"/>
      <c r="WHU41" s="299"/>
      <c r="WHV41" s="299"/>
      <c r="WHW41" s="299"/>
      <c r="WHX41" s="299"/>
      <c r="WHY41" s="299"/>
      <c r="WHZ41" s="299"/>
      <c r="WIA41" s="299"/>
      <c r="WIB41" s="299"/>
      <c r="WIC41" s="299"/>
      <c r="WID41" s="299"/>
      <c r="WIE41" s="299"/>
      <c r="WIF41" s="299"/>
      <c r="WIG41" s="299"/>
      <c r="WIH41" s="299"/>
      <c r="WII41" s="299"/>
      <c r="WIJ41" s="299"/>
      <c r="WIK41" s="299"/>
      <c r="WIL41" s="299"/>
      <c r="WIM41" s="299"/>
      <c r="WIN41" s="299"/>
      <c r="WIO41" s="299"/>
      <c r="WIP41" s="299"/>
      <c r="WIQ41" s="299"/>
      <c r="WIR41" s="299"/>
      <c r="WIS41" s="299"/>
      <c r="WIT41" s="299"/>
      <c r="WIU41" s="299"/>
      <c r="WIV41" s="299"/>
      <c r="WIW41" s="299"/>
      <c r="WIX41" s="299"/>
      <c r="WIY41" s="299"/>
      <c r="WIZ41" s="299"/>
      <c r="WJA41" s="299"/>
      <c r="WJB41" s="299"/>
      <c r="WJC41" s="299"/>
      <c r="WJD41" s="299"/>
      <c r="WJE41" s="299"/>
      <c r="WJF41" s="299"/>
      <c r="WJG41" s="299"/>
      <c r="WJH41" s="299"/>
      <c r="WJI41" s="299"/>
      <c r="WJJ41" s="299"/>
      <c r="WJK41" s="299"/>
      <c r="WJL41" s="299"/>
      <c r="WJM41" s="299"/>
      <c r="WJN41" s="299"/>
      <c r="WJO41" s="299"/>
      <c r="WJP41" s="299"/>
      <c r="WJQ41" s="299"/>
      <c r="WJR41" s="299"/>
      <c r="WJS41" s="299"/>
      <c r="WJT41" s="299"/>
      <c r="WJU41" s="299"/>
      <c r="WJV41" s="299"/>
      <c r="WJW41" s="299"/>
      <c r="WJX41" s="299"/>
      <c r="WJY41" s="299"/>
      <c r="WJZ41" s="299"/>
      <c r="WKA41" s="299"/>
      <c r="WKB41" s="299"/>
      <c r="WKC41" s="299"/>
      <c r="WKD41" s="299"/>
      <c r="WKE41" s="299"/>
      <c r="WKF41" s="299"/>
      <c r="WKG41" s="299"/>
      <c r="WKH41" s="299"/>
      <c r="WKI41" s="299"/>
      <c r="WKJ41" s="299"/>
      <c r="WKK41" s="299"/>
      <c r="WKL41" s="299"/>
      <c r="WKM41" s="299"/>
      <c r="WKN41" s="299"/>
      <c r="WKO41" s="299"/>
      <c r="WKP41" s="299"/>
      <c r="WKQ41" s="299"/>
      <c r="WKR41" s="299"/>
      <c r="WKS41" s="299"/>
      <c r="WKT41" s="299"/>
      <c r="WKU41" s="299"/>
      <c r="WKV41" s="299"/>
      <c r="WKW41" s="299"/>
      <c r="WKX41" s="299"/>
      <c r="WKY41" s="299"/>
      <c r="WKZ41" s="299"/>
      <c r="WLA41" s="299"/>
      <c r="WLB41" s="299"/>
      <c r="WLC41" s="299"/>
      <c r="WLD41" s="299"/>
      <c r="WLE41" s="299"/>
      <c r="WLF41" s="299"/>
      <c r="WLG41" s="299"/>
      <c r="WLH41" s="299"/>
      <c r="WLI41" s="299"/>
      <c r="WLJ41" s="299"/>
      <c r="WLK41" s="299"/>
      <c r="WLL41" s="299"/>
      <c r="WLM41" s="299"/>
      <c r="WLN41" s="299"/>
      <c r="WLO41" s="299"/>
      <c r="WLP41" s="299"/>
      <c r="WLQ41" s="299"/>
      <c r="WLR41" s="299"/>
      <c r="WLS41" s="299"/>
      <c r="WLT41" s="299"/>
      <c r="WLU41" s="299"/>
      <c r="WLV41" s="299"/>
      <c r="WLW41" s="299"/>
      <c r="WLX41" s="299"/>
      <c r="WLY41" s="299"/>
      <c r="WLZ41" s="299"/>
      <c r="WMA41" s="299"/>
      <c r="WMB41" s="299"/>
      <c r="WMC41" s="299"/>
      <c r="WMD41" s="299"/>
      <c r="WME41" s="299"/>
      <c r="WMF41" s="299"/>
      <c r="WMG41" s="299"/>
      <c r="WMH41" s="299"/>
      <c r="WMI41" s="299"/>
      <c r="WMJ41" s="299"/>
      <c r="WMK41" s="299"/>
      <c r="WML41" s="299"/>
      <c r="WMM41" s="299"/>
      <c r="WMN41" s="299"/>
      <c r="WMO41" s="299"/>
      <c r="WMP41" s="299"/>
      <c r="WMQ41" s="299"/>
      <c r="WMR41" s="299"/>
      <c r="WMS41" s="299"/>
      <c r="WMT41" s="299"/>
      <c r="WMU41" s="299"/>
      <c r="WMV41" s="299"/>
      <c r="WMW41" s="299"/>
      <c r="WMX41" s="299"/>
      <c r="WMY41" s="299"/>
      <c r="WMZ41" s="299"/>
      <c r="WNA41" s="299"/>
      <c r="WNB41" s="299"/>
      <c r="WNC41" s="299"/>
      <c r="WND41" s="299"/>
      <c r="WNE41" s="299"/>
      <c r="WNF41" s="299"/>
      <c r="WNG41" s="299"/>
      <c r="WNH41" s="299"/>
      <c r="WNI41" s="299"/>
      <c r="WNJ41" s="299"/>
      <c r="WNK41" s="299"/>
      <c r="WNL41" s="299"/>
      <c r="WNM41" s="299"/>
      <c r="WNN41" s="299"/>
      <c r="WNO41" s="299"/>
      <c r="WNP41" s="299"/>
      <c r="WNQ41" s="299"/>
      <c r="WNR41" s="299"/>
      <c r="WNS41" s="299"/>
      <c r="WNT41" s="299"/>
      <c r="WNU41" s="299"/>
      <c r="WNV41" s="299"/>
      <c r="WNW41" s="299"/>
      <c r="WNX41" s="299"/>
      <c r="WNY41" s="299"/>
      <c r="WNZ41" s="299"/>
      <c r="WOA41" s="299"/>
      <c r="WOB41" s="299"/>
      <c r="WOC41" s="299"/>
      <c r="WOD41" s="299"/>
      <c r="WOE41" s="299"/>
      <c r="WOF41" s="299"/>
      <c r="WOG41" s="299"/>
      <c r="WOH41" s="299"/>
      <c r="WOI41" s="299"/>
      <c r="WOJ41" s="299"/>
      <c r="WOK41" s="299"/>
      <c r="WOL41" s="299"/>
      <c r="WOM41" s="299"/>
      <c r="WON41" s="299"/>
      <c r="WOO41" s="299"/>
      <c r="WOP41" s="299"/>
      <c r="WOQ41" s="299"/>
      <c r="WOR41" s="299"/>
      <c r="WOS41" s="299"/>
      <c r="WOT41" s="299"/>
      <c r="WOU41" s="299"/>
      <c r="WOV41" s="299"/>
      <c r="WOW41" s="299"/>
      <c r="WOX41" s="299"/>
      <c r="WOY41" s="299"/>
      <c r="WOZ41" s="299"/>
      <c r="WPA41" s="299"/>
      <c r="WPB41" s="299"/>
      <c r="WPC41" s="299"/>
      <c r="WPD41" s="299"/>
      <c r="WPE41" s="299"/>
      <c r="WPF41" s="299"/>
      <c r="WPG41" s="299"/>
      <c r="WPH41" s="299"/>
      <c r="WPI41" s="299"/>
      <c r="WPJ41" s="299"/>
      <c r="WPK41" s="299"/>
      <c r="WPL41" s="299"/>
      <c r="WPM41" s="299"/>
      <c r="WPN41" s="299"/>
      <c r="WPO41" s="299"/>
      <c r="WPP41" s="299"/>
      <c r="WPQ41" s="299"/>
      <c r="WPR41" s="299"/>
      <c r="WPS41" s="299"/>
      <c r="WPT41" s="299"/>
      <c r="WPU41" s="299"/>
      <c r="WPV41" s="299"/>
      <c r="WPW41" s="299"/>
      <c r="WPX41" s="299"/>
      <c r="WPY41" s="299"/>
      <c r="WPZ41" s="299"/>
      <c r="WQA41" s="299"/>
      <c r="WQB41" s="299"/>
      <c r="WQC41" s="299"/>
      <c r="WQD41" s="299"/>
      <c r="WQE41" s="299"/>
      <c r="WQF41" s="299"/>
      <c r="WQG41" s="299"/>
      <c r="WQH41" s="299"/>
      <c r="WQI41" s="299"/>
      <c r="WQJ41" s="299"/>
      <c r="WQK41" s="299"/>
      <c r="WQL41" s="299"/>
      <c r="WQM41" s="299"/>
      <c r="WQN41" s="299"/>
      <c r="WQO41" s="299"/>
      <c r="WQP41" s="299"/>
      <c r="WQQ41" s="299"/>
      <c r="WQR41" s="299"/>
      <c r="WQS41" s="299"/>
      <c r="WQT41" s="299"/>
      <c r="WQU41" s="299"/>
      <c r="WQV41" s="299"/>
      <c r="WQW41" s="299"/>
      <c r="WQX41" s="299"/>
      <c r="WQY41" s="299"/>
      <c r="WQZ41" s="299"/>
      <c r="WRA41" s="299"/>
      <c r="WRB41" s="299"/>
      <c r="WRC41" s="299"/>
      <c r="WRD41" s="299"/>
      <c r="WRE41" s="299"/>
      <c r="WRF41" s="299"/>
      <c r="WRG41" s="299"/>
      <c r="WRH41" s="299"/>
      <c r="WRI41" s="299"/>
      <c r="WRJ41" s="299"/>
      <c r="WRK41" s="299"/>
      <c r="WRL41" s="299"/>
      <c r="WRM41" s="299"/>
      <c r="WRN41" s="299"/>
      <c r="WRO41" s="299"/>
      <c r="WRP41" s="299"/>
      <c r="WRQ41" s="299"/>
      <c r="WRR41" s="299"/>
      <c r="WRS41" s="299"/>
      <c r="WRT41" s="299"/>
      <c r="WRU41" s="299"/>
      <c r="WRV41" s="299"/>
      <c r="WRW41" s="299"/>
      <c r="WRX41" s="299"/>
      <c r="WRY41" s="299"/>
      <c r="WRZ41" s="299"/>
      <c r="WSA41" s="299"/>
      <c r="WSB41" s="299"/>
      <c r="WSC41" s="299"/>
      <c r="WSD41" s="299"/>
      <c r="WSE41" s="299"/>
      <c r="WSF41" s="299"/>
      <c r="WSG41" s="299"/>
      <c r="WSH41" s="299"/>
      <c r="WSI41" s="299"/>
      <c r="WSJ41" s="299"/>
      <c r="WSK41" s="299"/>
      <c r="WSL41" s="299"/>
      <c r="WSM41" s="299"/>
      <c r="WSN41" s="299"/>
      <c r="WSO41" s="299"/>
      <c r="WSP41" s="299"/>
      <c r="WSQ41" s="299"/>
      <c r="WSR41" s="299"/>
      <c r="WSS41" s="299"/>
      <c r="WST41" s="299"/>
      <c r="WSU41" s="299"/>
      <c r="WSV41" s="299"/>
      <c r="WSW41" s="299"/>
      <c r="WSX41" s="299"/>
      <c r="WSY41" s="299"/>
      <c r="WSZ41" s="299"/>
      <c r="WTA41" s="299"/>
      <c r="WTB41" s="299"/>
      <c r="WTC41" s="299"/>
      <c r="WTD41" s="299"/>
      <c r="WTE41" s="299"/>
      <c r="WTF41" s="299"/>
      <c r="WTG41" s="299"/>
      <c r="WTH41" s="299"/>
      <c r="WTI41" s="299"/>
      <c r="WTJ41" s="299"/>
      <c r="WTK41" s="299"/>
      <c r="WTL41" s="299"/>
      <c r="WTM41" s="299"/>
      <c r="WTN41" s="299"/>
      <c r="WTO41" s="299"/>
      <c r="WTP41" s="299"/>
      <c r="WTQ41" s="299"/>
      <c r="WTR41" s="299"/>
      <c r="WTS41" s="299"/>
      <c r="WTT41" s="299"/>
      <c r="WTU41" s="299"/>
      <c r="WTV41" s="299"/>
      <c r="WTW41" s="299"/>
      <c r="WTX41" s="299"/>
      <c r="WTY41" s="299"/>
      <c r="WTZ41" s="299"/>
      <c r="WUA41" s="299"/>
      <c r="WUB41" s="299"/>
      <c r="WUC41" s="299"/>
      <c r="WUD41" s="299"/>
      <c r="WUE41" s="299"/>
      <c r="WUF41" s="299"/>
      <c r="WUG41" s="299"/>
      <c r="WUH41" s="299"/>
      <c r="WUI41" s="299"/>
      <c r="WUJ41" s="299"/>
      <c r="WUK41" s="299"/>
      <c r="WUL41" s="299"/>
      <c r="WUM41" s="299"/>
      <c r="WUN41" s="299"/>
      <c r="WUO41" s="299"/>
      <c r="WUP41" s="299"/>
      <c r="WUQ41" s="299"/>
      <c r="WUR41" s="299"/>
      <c r="WUS41" s="299"/>
      <c r="WUT41" s="299"/>
      <c r="WUU41" s="299"/>
      <c r="WUV41" s="299"/>
      <c r="WUW41" s="299"/>
      <c r="WUX41" s="299"/>
      <c r="WUY41" s="299"/>
      <c r="WUZ41" s="299"/>
      <c r="WVA41" s="299"/>
      <c r="WVB41" s="299"/>
      <c r="WVC41" s="299"/>
      <c r="WVD41" s="299"/>
      <c r="WVE41" s="299"/>
      <c r="WVF41" s="299"/>
      <c r="WVG41" s="299"/>
      <c r="WVH41" s="299"/>
      <c r="WVI41" s="299"/>
      <c r="WVJ41" s="299"/>
      <c r="WVK41" s="299"/>
      <c r="WVL41" s="299"/>
      <c r="WVM41" s="299"/>
      <c r="WVN41" s="299"/>
      <c r="WVO41" s="299"/>
      <c r="WVP41" s="299"/>
      <c r="WVQ41" s="299"/>
      <c r="WVR41" s="299"/>
      <c r="WVS41" s="299"/>
      <c r="WVT41" s="299"/>
      <c r="WVU41" s="299"/>
      <c r="WVV41" s="299"/>
      <c r="WVW41" s="299"/>
      <c r="WVX41" s="299"/>
      <c r="WVY41" s="299"/>
      <c r="WVZ41" s="299"/>
      <c r="WWA41" s="299"/>
      <c r="WWB41" s="299"/>
      <c r="WWC41" s="299"/>
      <c r="WWD41" s="299"/>
      <c r="WWE41" s="299"/>
      <c r="WWF41" s="299"/>
      <c r="WWG41" s="299"/>
      <c r="WWH41" s="299"/>
      <c r="WWI41" s="299"/>
    </row>
    <row r="42" spans="1:16155" ht="2.25" customHeight="1">
      <c r="C42" s="300"/>
      <c r="D42" s="1792"/>
      <c r="E42" s="1792"/>
      <c r="F42" s="1792"/>
      <c r="G42" s="1792"/>
      <c r="H42" s="1792"/>
      <c r="I42" s="1792"/>
      <c r="J42" s="1793"/>
      <c r="K42" s="377"/>
      <c r="L42" s="378"/>
      <c r="M42" s="378"/>
      <c r="N42" s="378"/>
      <c r="O42" s="378"/>
      <c r="P42" s="354"/>
      <c r="Q42" s="365"/>
      <c r="R42" s="288"/>
      <c r="S42" s="492"/>
      <c r="T42" s="288"/>
      <c r="U42" s="288"/>
      <c r="V42" s="288"/>
      <c r="W42" s="366"/>
      <c r="X42" s="363"/>
      <c r="AF42" s="287"/>
    </row>
    <row r="43" spans="1:16155" s="306" customFormat="1" ht="19.5" customHeight="1">
      <c r="A43" s="299"/>
      <c r="B43" s="299"/>
      <c r="C43" s="300"/>
      <c r="D43" s="1792"/>
      <c r="E43" s="1792"/>
      <c r="F43" s="1792"/>
      <c r="G43" s="1792"/>
      <c r="H43" s="1792"/>
      <c r="I43" s="1792"/>
      <c r="J43" s="1793"/>
      <c r="K43" s="347"/>
      <c r="L43" s="347" t="s">
        <v>2601</v>
      </c>
      <c r="M43" s="347"/>
      <c r="N43" s="347"/>
      <c r="O43" s="347"/>
      <c r="P43" s="302"/>
      <c r="Q43" s="302"/>
      <c r="R43" s="1748"/>
      <c r="S43" s="1748"/>
      <c r="T43" s="1748"/>
      <c r="U43" s="1748"/>
      <c r="V43" s="1748"/>
      <c r="W43" s="302" t="s">
        <v>2599</v>
      </c>
      <c r="X43" s="379"/>
      <c r="AB43" s="370"/>
      <c r="AC43" s="299"/>
      <c r="AE43" s="299"/>
      <c r="AF43" s="287"/>
      <c r="AG43" s="299"/>
      <c r="AH43" s="299"/>
      <c r="AI43" s="299"/>
      <c r="AJ43" s="299"/>
      <c r="AK43" s="299"/>
      <c r="AL43" s="299"/>
      <c r="AM43" s="299"/>
      <c r="AN43" s="299"/>
      <c r="AO43" s="299"/>
      <c r="AP43" s="299"/>
      <c r="AQ43" s="299"/>
      <c r="AR43" s="299"/>
      <c r="AS43" s="299"/>
      <c r="AT43" s="299"/>
      <c r="AU43" s="299"/>
      <c r="AV43" s="299"/>
      <c r="AW43" s="299"/>
      <c r="AX43" s="299"/>
      <c r="AY43" s="299"/>
      <c r="AZ43" s="299"/>
      <c r="BA43" s="299"/>
      <c r="BB43" s="299"/>
      <c r="BC43" s="299"/>
      <c r="BD43" s="299"/>
      <c r="BE43" s="299"/>
      <c r="BF43" s="299"/>
      <c r="BG43" s="299"/>
      <c r="BH43" s="299"/>
      <c r="BI43" s="299"/>
      <c r="BJ43" s="299"/>
      <c r="BK43" s="299"/>
      <c r="BL43" s="299"/>
      <c r="BM43" s="299"/>
      <c r="BN43" s="299"/>
      <c r="BO43" s="299"/>
      <c r="BP43" s="299"/>
      <c r="BQ43" s="299"/>
      <c r="BR43" s="299"/>
      <c r="BS43" s="299"/>
      <c r="BT43" s="299"/>
      <c r="BU43" s="299"/>
      <c r="BV43" s="299"/>
      <c r="BW43" s="299"/>
      <c r="BX43" s="299"/>
      <c r="BY43" s="299"/>
      <c r="BZ43" s="299"/>
      <c r="CA43" s="299"/>
      <c r="CB43" s="299"/>
      <c r="CC43" s="299"/>
      <c r="CD43" s="299"/>
      <c r="CE43" s="299"/>
      <c r="CF43" s="299"/>
      <c r="CG43" s="299"/>
      <c r="CH43" s="299"/>
      <c r="CI43" s="299"/>
      <c r="CJ43" s="299"/>
      <c r="CK43" s="299"/>
      <c r="CL43" s="299"/>
      <c r="CM43" s="299"/>
      <c r="CN43" s="299"/>
      <c r="CO43" s="299"/>
      <c r="CP43" s="299"/>
      <c r="CQ43" s="299"/>
      <c r="CR43" s="299"/>
      <c r="CS43" s="299"/>
      <c r="CT43" s="299"/>
      <c r="CU43" s="299"/>
      <c r="CV43" s="299"/>
      <c r="CW43" s="299"/>
      <c r="CX43" s="299"/>
      <c r="CY43" s="299"/>
      <c r="CZ43" s="299"/>
      <c r="DA43" s="299"/>
      <c r="DB43" s="299"/>
      <c r="DC43" s="299"/>
      <c r="DD43" s="299"/>
      <c r="DE43" s="299"/>
      <c r="DF43" s="299"/>
      <c r="DG43" s="299"/>
      <c r="DH43" s="299"/>
      <c r="DI43" s="299"/>
      <c r="DJ43" s="299"/>
      <c r="DK43" s="299"/>
      <c r="DL43" s="299"/>
      <c r="DM43" s="299"/>
      <c r="DN43" s="299"/>
      <c r="DO43" s="299"/>
      <c r="DP43" s="299"/>
      <c r="DQ43" s="299"/>
      <c r="DR43" s="299"/>
      <c r="DS43" s="299"/>
      <c r="DT43" s="299"/>
      <c r="DU43" s="299"/>
      <c r="DV43" s="299"/>
      <c r="DW43" s="299"/>
      <c r="DX43" s="299"/>
      <c r="DY43" s="299"/>
      <c r="DZ43" s="299"/>
      <c r="EA43" s="299"/>
      <c r="EB43" s="299"/>
      <c r="EC43" s="299"/>
      <c r="ED43" s="299"/>
      <c r="EE43" s="299"/>
      <c r="EF43" s="299"/>
      <c r="EG43" s="299"/>
      <c r="EH43" s="299"/>
      <c r="EI43" s="299"/>
      <c r="EJ43" s="299"/>
      <c r="EK43" s="299"/>
      <c r="EL43" s="299"/>
      <c r="EM43" s="299"/>
      <c r="EN43" s="299"/>
      <c r="EO43" s="299"/>
      <c r="EP43" s="299"/>
      <c r="EQ43" s="299"/>
      <c r="ER43" s="299"/>
      <c r="ES43" s="299"/>
      <c r="ET43" s="299"/>
      <c r="EU43" s="299"/>
      <c r="EV43" s="299"/>
      <c r="EW43" s="299"/>
      <c r="EX43" s="299"/>
      <c r="EY43" s="299"/>
      <c r="EZ43" s="299"/>
      <c r="FA43" s="299"/>
      <c r="FB43" s="299"/>
      <c r="FC43" s="299"/>
      <c r="FD43" s="299"/>
      <c r="FE43" s="299"/>
      <c r="FF43" s="299"/>
      <c r="FG43" s="299"/>
      <c r="FH43" s="299"/>
      <c r="FI43" s="299"/>
      <c r="FJ43" s="299"/>
      <c r="FK43" s="299"/>
      <c r="FL43" s="299"/>
      <c r="FM43" s="299"/>
      <c r="FN43" s="299"/>
      <c r="FO43" s="299"/>
      <c r="FP43" s="299"/>
      <c r="FQ43" s="299"/>
      <c r="FR43" s="299"/>
      <c r="FS43" s="299"/>
      <c r="FT43" s="299"/>
      <c r="FU43" s="299"/>
      <c r="FV43" s="299"/>
      <c r="FW43" s="299"/>
      <c r="FX43" s="299"/>
      <c r="FY43" s="299"/>
      <c r="FZ43" s="299"/>
      <c r="GA43" s="299"/>
      <c r="GB43" s="299"/>
      <c r="GC43" s="299"/>
      <c r="GD43" s="299"/>
      <c r="GE43" s="299"/>
      <c r="GF43" s="299"/>
      <c r="GG43" s="299"/>
      <c r="GH43" s="299"/>
      <c r="GI43" s="299"/>
      <c r="GJ43" s="299"/>
      <c r="GK43" s="299"/>
      <c r="GL43" s="299"/>
      <c r="GM43" s="299"/>
      <c r="GN43" s="299"/>
      <c r="GO43" s="299"/>
      <c r="GP43" s="299"/>
      <c r="GQ43" s="299"/>
      <c r="GR43" s="299"/>
      <c r="GS43" s="299"/>
      <c r="GT43" s="299"/>
      <c r="GU43" s="299"/>
      <c r="GV43" s="299"/>
      <c r="GW43" s="299"/>
      <c r="GX43" s="299"/>
      <c r="GY43" s="299"/>
      <c r="GZ43" s="299"/>
      <c r="HA43" s="299"/>
      <c r="HB43" s="299"/>
      <c r="HC43" s="299"/>
      <c r="HD43" s="299"/>
      <c r="HE43" s="299"/>
      <c r="HF43" s="299"/>
      <c r="HG43" s="299"/>
      <c r="HH43" s="299"/>
      <c r="HI43" s="299"/>
      <c r="HJ43" s="299"/>
      <c r="HK43" s="299"/>
      <c r="HL43" s="299"/>
      <c r="HM43" s="299"/>
      <c r="HN43" s="299"/>
      <c r="HO43" s="299"/>
      <c r="HP43" s="299"/>
      <c r="HQ43" s="299"/>
      <c r="HR43" s="299"/>
      <c r="HS43" s="299"/>
      <c r="HT43" s="299"/>
      <c r="HU43" s="299"/>
      <c r="HV43" s="299"/>
      <c r="HW43" s="299"/>
      <c r="HX43" s="299"/>
      <c r="HY43" s="299"/>
      <c r="HZ43" s="299"/>
      <c r="IA43" s="299"/>
      <c r="IB43" s="299"/>
      <c r="IC43" s="299"/>
      <c r="ID43" s="299"/>
      <c r="IE43" s="299"/>
      <c r="IF43" s="299"/>
      <c r="IG43" s="299"/>
      <c r="IH43" s="299"/>
      <c r="II43" s="299"/>
      <c r="IJ43" s="299"/>
      <c r="IK43" s="299"/>
      <c r="IL43" s="299"/>
      <c r="IM43" s="299"/>
      <c r="IN43" s="299"/>
      <c r="IO43" s="299"/>
      <c r="IP43" s="299"/>
      <c r="IQ43" s="299"/>
      <c r="IR43" s="299"/>
      <c r="IS43" s="299"/>
      <c r="IT43" s="299"/>
      <c r="IU43" s="299"/>
      <c r="IV43" s="299"/>
      <c r="IW43" s="299"/>
      <c r="IX43" s="299"/>
      <c r="IY43" s="299"/>
      <c r="IZ43" s="299"/>
      <c r="JA43" s="299"/>
      <c r="JB43" s="299"/>
      <c r="JC43" s="299"/>
      <c r="JD43" s="299"/>
      <c r="JE43" s="299"/>
      <c r="JF43" s="299"/>
      <c r="JG43" s="299"/>
      <c r="JH43" s="299"/>
      <c r="JI43" s="299"/>
      <c r="JJ43" s="299"/>
      <c r="JK43" s="299"/>
      <c r="JL43" s="299"/>
      <c r="JM43" s="299"/>
      <c r="JN43" s="299"/>
      <c r="JO43" s="299"/>
      <c r="JP43" s="299"/>
      <c r="JQ43" s="299"/>
      <c r="JR43" s="299"/>
      <c r="JS43" s="299"/>
      <c r="JT43" s="299"/>
      <c r="JU43" s="299"/>
      <c r="JV43" s="299"/>
      <c r="JW43" s="299"/>
      <c r="JX43" s="299"/>
      <c r="JY43" s="299"/>
      <c r="JZ43" s="299"/>
      <c r="KA43" s="299"/>
      <c r="KB43" s="299"/>
      <c r="KC43" s="299"/>
      <c r="KD43" s="299"/>
      <c r="KE43" s="299"/>
      <c r="KF43" s="299"/>
      <c r="KG43" s="299"/>
      <c r="KH43" s="299"/>
      <c r="KI43" s="299"/>
      <c r="KJ43" s="299"/>
      <c r="KK43" s="299"/>
      <c r="KL43" s="299"/>
      <c r="KM43" s="299"/>
      <c r="KN43" s="299"/>
      <c r="KO43" s="299"/>
      <c r="KP43" s="299"/>
      <c r="KQ43" s="299"/>
      <c r="KR43" s="299"/>
      <c r="KS43" s="299"/>
      <c r="KT43" s="299"/>
      <c r="KU43" s="299"/>
      <c r="KV43" s="299"/>
      <c r="KW43" s="299"/>
      <c r="KX43" s="299"/>
      <c r="KY43" s="299"/>
      <c r="KZ43" s="299"/>
      <c r="LA43" s="299"/>
      <c r="LB43" s="299"/>
      <c r="LC43" s="299"/>
      <c r="LD43" s="299"/>
      <c r="LE43" s="299"/>
      <c r="LF43" s="299"/>
      <c r="LG43" s="299"/>
      <c r="LH43" s="299"/>
      <c r="LI43" s="299"/>
      <c r="LJ43" s="299"/>
      <c r="LK43" s="299"/>
      <c r="LL43" s="299"/>
      <c r="LM43" s="299"/>
      <c r="LN43" s="299"/>
      <c r="LO43" s="299"/>
      <c r="LP43" s="299"/>
      <c r="LQ43" s="299"/>
      <c r="LR43" s="299"/>
      <c r="LS43" s="299"/>
      <c r="LT43" s="299"/>
      <c r="LU43" s="299"/>
      <c r="LV43" s="299"/>
      <c r="LW43" s="299"/>
      <c r="LX43" s="299"/>
      <c r="LY43" s="299"/>
      <c r="LZ43" s="299"/>
      <c r="MA43" s="299"/>
      <c r="MB43" s="299"/>
      <c r="MC43" s="299"/>
      <c r="MD43" s="299"/>
      <c r="ME43" s="299"/>
      <c r="MF43" s="299"/>
      <c r="MG43" s="299"/>
      <c r="MH43" s="299"/>
      <c r="MI43" s="299"/>
      <c r="MJ43" s="299"/>
      <c r="MK43" s="299"/>
      <c r="ML43" s="299"/>
      <c r="MM43" s="299"/>
      <c r="MN43" s="299"/>
      <c r="MO43" s="299"/>
      <c r="MP43" s="299"/>
      <c r="MQ43" s="299"/>
      <c r="MR43" s="299"/>
      <c r="MS43" s="299"/>
      <c r="MT43" s="299"/>
      <c r="MU43" s="299"/>
      <c r="MV43" s="299"/>
      <c r="MW43" s="299"/>
      <c r="MX43" s="299"/>
      <c r="MY43" s="299"/>
      <c r="MZ43" s="299"/>
      <c r="NA43" s="299"/>
      <c r="NB43" s="299"/>
      <c r="NC43" s="299"/>
      <c r="ND43" s="299"/>
      <c r="NE43" s="299"/>
      <c r="NF43" s="299"/>
      <c r="NG43" s="299"/>
      <c r="NH43" s="299"/>
      <c r="NI43" s="299"/>
      <c r="NJ43" s="299"/>
      <c r="NK43" s="299"/>
      <c r="NL43" s="299"/>
      <c r="NM43" s="299"/>
      <c r="NN43" s="299"/>
      <c r="NO43" s="299"/>
      <c r="NP43" s="299"/>
      <c r="NQ43" s="299"/>
      <c r="NR43" s="299"/>
      <c r="NS43" s="299"/>
      <c r="NT43" s="299"/>
      <c r="NU43" s="299"/>
      <c r="NV43" s="299"/>
      <c r="NW43" s="299"/>
      <c r="NX43" s="299"/>
      <c r="NY43" s="299"/>
      <c r="NZ43" s="299"/>
      <c r="OA43" s="299"/>
      <c r="OB43" s="299"/>
      <c r="OC43" s="299"/>
      <c r="OD43" s="299"/>
      <c r="OE43" s="299"/>
      <c r="OF43" s="299"/>
      <c r="OG43" s="299"/>
      <c r="OH43" s="299"/>
      <c r="OI43" s="299"/>
      <c r="OJ43" s="299"/>
      <c r="OK43" s="299"/>
      <c r="OL43" s="299"/>
      <c r="OM43" s="299"/>
      <c r="ON43" s="299"/>
      <c r="OO43" s="299"/>
      <c r="OP43" s="299"/>
      <c r="OQ43" s="299"/>
      <c r="OR43" s="299"/>
      <c r="OS43" s="299"/>
      <c r="OT43" s="299"/>
      <c r="OU43" s="299"/>
      <c r="OV43" s="299"/>
      <c r="OW43" s="299"/>
      <c r="OX43" s="299"/>
      <c r="OY43" s="299"/>
      <c r="OZ43" s="299"/>
      <c r="PA43" s="299"/>
      <c r="PB43" s="299"/>
      <c r="PC43" s="299"/>
      <c r="PD43" s="299"/>
      <c r="PE43" s="299"/>
      <c r="PF43" s="299"/>
      <c r="PG43" s="299"/>
      <c r="PH43" s="299"/>
      <c r="PI43" s="299"/>
      <c r="PJ43" s="299"/>
      <c r="PK43" s="299"/>
      <c r="PL43" s="299"/>
      <c r="PM43" s="299"/>
      <c r="PN43" s="299"/>
      <c r="PO43" s="299"/>
      <c r="PP43" s="299"/>
      <c r="PQ43" s="299"/>
      <c r="PR43" s="299"/>
      <c r="PS43" s="299"/>
      <c r="PT43" s="299"/>
      <c r="PU43" s="299"/>
      <c r="PV43" s="299"/>
      <c r="PW43" s="299"/>
      <c r="PX43" s="299"/>
      <c r="PY43" s="299"/>
      <c r="PZ43" s="299"/>
      <c r="QA43" s="299"/>
      <c r="QB43" s="299"/>
      <c r="QC43" s="299"/>
      <c r="QD43" s="299"/>
      <c r="QE43" s="299"/>
      <c r="QF43" s="299"/>
      <c r="QG43" s="299"/>
      <c r="QH43" s="299"/>
      <c r="QI43" s="299"/>
      <c r="QJ43" s="299"/>
      <c r="QK43" s="299"/>
      <c r="QL43" s="299"/>
      <c r="QM43" s="299"/>
      <c r="QN43" s="299"/>
      <c r="QO43" s="299"/>
      <c r="QP43" s="299"/>
      <c r="QQ43" s="299"/>
      <c r="QR43" s="299"/>
      <c r="QS43" s="299"/>
      <c r="QT43" s="299"/>
      <c r="QU43" s="299"/>
      <c r="QV43" s="299"/>
      <c r="QW43" s="299"/>
      <c r="QX43" s="299"/>
      <c r="QY43" s="299"/>
      <c r="QZ43" s="299"/>
      <c r="RA43" s="299"/>
      <c r="RB43" s="299"/>
      <c r="RC43" s="299"/>
      <c r="RD43" s="299"/>
      <c r="RE43" s="299"/>
      <c r="RF43" s="299"/>
      <c r="RG43" s="299"/>
      <c r="RH43" s="299"/>
      <c r="RI43" s="299"/>
      <c r="RJ43" s="299"/>
      <c r="RK43" s="299"/>
      <c r="RL43" s="299"/>
      <c r="RM43" s="299"/>
      <c r="RN43" s="299"/>
      <c r="RO43" s="299"/>
      <c r="RP43" s="299"/>
      <c r="RQ43" s="299"/>
      <c r="RR43" s="299"/>
      <c r="RS43" s="299"/>
      <c r="RT43" s="299"/>
      <c r="RU43" s="299"/>
      <c r="RV43" s="299"/>
      <c r="RW43" s="299"/>
      <c r="RX43" s="299"/>
      <c r="RY43" s="299"/>
      <c r="RZ43" s="299"/>
      <c r="SA43" s="299"/>
      <c r="SB43" s="299"/>
      <c r="SC43" s="299"/>
      <c r="SD43" s="299"/>
      <c r="SE43" s="299"/>
      <c r="SF43" s="299"/>
      <c r="SG43" s="299"/>
      <c r="SH43" s="299"/>
      <c r="SI43" s="299"/>
      <c r="SJ43" s="299"/>
      <c r="SK43" s="299"/>
      <c r="SL43" s="299"/>
      <c r="SM43" s="299"/>
      <c r="SN43" s="299"/>
      <c r="SO43" s="299"/>
      <c r="SP43" s="299"/>
      <c r="SQ43" s="299"/>
      <c r="SR43" s="299"/>
      <c r="SS43" s="299"/>
      <c r="ST43" s="299"/>
      <c r="SU43" s="299"/>
      <c r="SV43" s="299"/>
      <c r="SW43" s="299"/>
      <c r="SX43" s="299"/>
      <c r="SY43" s="299"/>
      <c r="SZ43" s="299"/>
      <c r="TA43" s="299"/>
      <c r="TB43" s="299"/>
      <c r="TC43" s="299"/>
      <c r="TD43" s="299"/>
      <c r="TE43" s="299"/>
      <c r="TF43" s="299"/>
      <c r="TG43" s="299"/>
      <c r="TH43" s="299"/>
      <c r="TI43" s="299"/>
      <c r="TJ43" s="299"/>
      <c r="TK43" s="299"/>
      <c r="TL43" s="299"/>
      <c r="TM43" s="299"/>
      <c r="TN43" s="299"/>
      <c r="TO43" s="299"/>
      <c r="TP43" s="299"/>
      <c r="TQ43" s="299"/>
      <c r="TR43" s="299"/>
      <c r="TS43" s="299"/>
      <c r="TT43" s="299"/>
      <c r="TU43" s="299"/>
      <c r="TV43" s="299"/>
      <c r="TW43" s="299"/>
      <c r="TX43" s="299"/>
      <c r="TY43" s="299"/>
      <c r="TZ43" s="299"/>
      <c r="UA43" s="299"/>
      <c r="UB43" s="299"/>
      <c r="UC43" s="299"/>
      <c r="UD43" s="299"/>
      <c r="UE43" s="299"/>
      <c r="UF43" s="299"/>
      <c r="UG43" s="299"/>
      <c r="UH43" s="299"/>
      <c r="UI43" s="299"/>
      <c r="UJ43" s="299"/>
      <c r="UK43" s="299"/>
      <c r="UL43" s="299"/>
      <c r="UM43" s="299"/>
      <c r="UN43" s="299"/>
      <c r="UO43" s="299"/>
      <c r="UP43" s="299"/>
      <c r="UQ43" s="299"/>
      <c r="UR43" s="299"/>
      <c r="US43" s="299"/>
      <c r="UT43" s="299"/>
      <c r="UU43" s="299"/>
      <c r="UV43" s="299"/>
      <c r="UW43" s="299"/>
      <c r="UX43" s="299"/>
      <c r="UY43" s="299"/>
      <c r="UZ43" s="299"/>
      <c r="VA43" s="299"/>
      <c r="VB43" s="299"/>
      <c r="VC43" s="299"/>
      <c r="VD43" s="299"/>
      <c r="VE43" s="299"/>
      <c r="VF43" s="299"/>
      <c r="VG43" s="299"/>
      <c r="VH43" s="299"/>
      <c r="VI43" s="299"/>
      <c r="VJ43" s="299"/>
      <c r="VK43" s="299"/>
      <c r="VL43" s="299"/>
      <c r="VM43" s="299"/>
      <c r="VN43" s="299"/>
      <c r="VO43" s="299"/>
      <c r="VP43" s="299"/>
      <c r="VQ43" s="299"/>
      <c r="VR43" s="299"/>
      <c r="VS43" s="299"/>
      <c r="VT43" s="299"/>
      <c r="VU43" s="299"/>
      <c r="VV43" s="299"/>
      <c r="VW43" s="299"/>
      <c r="VX43" s="299"/>
      <c r="VY43" s="299"/>
      <c r="VZ43" s="299"/>
      <c r="WA43" s="299"/>
      <c r="WB43" s="299"/>
      <c r="WC43" s="299"/>
      <c r="WD43" s="299"/>
      <c r="WE43" s="299"/>
      <c r="WF43" s="299"/>
      <c r="WG43" s="299"/>
      <c r="WH43" s="299"/>
      <c r="WI43" s="299"/>
      <c r="WJ43" s="299"/>
      <c r="WK43" s="299"/>
      <c r="WL43" s="299"/>
      <c r="WM43" s="299"/>
      <c r="WN43" s="299"/>
      <c r="WO43" s="299"/>
      <c r="WP43" s="299"/>
      <c r="WQ43" s="299"/>
      <c r="WR43" s="299"/>
      <c r="WS43" s="299"/>
      <c r="WT43" s="299"/>
      <c r="WU43" s="299"/>
      <c r="WV43" s="299"/>
      <c r="WW43" s="299"/>
      <c r="WX43" s="299"/>
      <c r="WY43" s="299"/>
      <c r="WZ43" s="299"/>
      <c r="XA43" s="299"/>
      <c r="XB43" s="299"/>
      <c r="XC43" s="299"/>
      <c r="XD43" s="299"/>
      <c r="XE43" s="299"/>
      <c r="XF43" s="299"/>
      <c r="XG43" s="299"/>
      <c r="XH43" s="299"/>
      <c r="XI43" s="299"/>
      <c r="XJ43" s="299"/>
      <c r="XK43" s="299"/>
      <c r="XL43" s="299"/>
      <c r="XM43" s="299"/>
      <c r="XN43" s="299"/>
      <c r="XO43" s="299"/>
      <c r="XP43" s="299"/>
      <c r="XQ43" s="299"/>
      <c r="XR43" s="299"/>
      <c r="XS43" s="299"/>
      <c r="XT43" s="299"/>
      <c r="XU43" s="299"/>
      <c r="XV43" s="299"/>
      <c r="XW43" s="299"/>
      <c r="XX43" s="299"/>
      <c r="XY43" s="299"/>
      <c r="XZ43" s="299"/>
      <c r="YA43" s="299"/>
      <c r="YB43" s="299"/>
      <c r="YC43" s="299"/>
      <c r="YD43" s="299"/>
      <c r="YE43" s="299"/>
      <c r="YF43" s="299"/>
      <c r="YG43" s="299"/>
      <c r="YH43" s="299"/>
      <c r="YI43" s="299"/>
      <c r="YJ43" s="299"/>
      <c r="YK43" s="299"/>
      <c r="YL43" s="299"/>
      <c r="YM43" s="299"/>
      <c r="YN43" s="299"/>
      <c r="YO43" s="299"/>
      <c r="YP43" s="299"/>
      <c r="YQ43" s="299"/>
      <c r="YR43" s="299"/>
      <c r="YS43" s="299"/>
      <c r="YT43" s="299"/>
      <c r="YU43" s="299"/>
      <c r="YV43" s="299"/>
      <c r="YW43" s="299"/>
      <c r="YX43" s="299"/>
      <c r="YY43" s="299"/>
      <c r="YZ43" s="299"/>
      <c r="ZA43" s="299"/>
      <c r="ZB43" s="299"/>
      <c r="ZC43" s="299"/>
      <c r="ZD43" s="299"/>
      <c r="ZE43" s="299"/>
      <c r="ZF43" s="299"/>
      <c r="ZG43" s="299"/>
      <c r="ZH43" s="299"/>
      <c r="ZI43" s="299"/>
      <c r="ZJ43" s="299"/>
      <c r="ZK43" s="299"/>
      <c r="ZL43" s="299"/>
      <c r="ZM43" s="299"/>
      <c r="ZN43" s="299"/>
      <c r="ZO43" s="299"/>
      <c r="ZP43" s="299"/>
      <c r="ZQ43" s="299"/>
      <c r="ZR43" s="299"/>
      <c r="ZS43" s="299"/>
      <c r="ZT43" s="299"/>
      <c r="ZU43" s="299"/>
      <c r="ZV43" s="299"/>
      <c r="ZW43" s="299"/>
      <c r="ZX43" s="299"/>
      <c r="ZY43" s="299"/>
      <c r="ZZ43" s="299"/>
      <c r="AAA43" s="299"/>
      <c r="AAB43" s="299"/>
      <c r="AAC43" s="299"/>
      <c r="AAD43" s="299"/>
      <c r="AAE43" s="299"/>
      <c r="AAF43" s="299"/>
      <c r="AAG43" s="299"/>
      <c r="AAH43" s="299"/>
      <c r="AAI43" s="299"/>
      <c r="AAJ43" s="299"/>
      <c r="AAK43" s="299"/>
      <c r="AAL43" s="299"/>
      <c r="AAM43" s="299"/>
      <c r="AAN43" s="299"/>
      <c r="AAO43" s="299"/>
      <c r="AAP43" s="299"/>
      <c r="AAQ43" s="299"/>
      <c r="AAR43" s="299"/>
      <c r="AAS43" s="299"/>
      <c r="AAT43" s="299"/>
      <c r="AAU43" s="299"/>
      <c r="AAV43" s="299"/>
      <c r="AAW43" s="299"/>
      <c r="AAX43" s="299"/>
      <c r="AAY43" s="299"/>
      <c r="AAZ43" s="299"/>
      <c r="ABA43" s="299"/>
      <c r="ABB43" s="299"/>
      <c r="ABC43" s="299"/>
      <c r="ABD43" s="299"/>
      <c r="ABE43" s="299"/>
      <c r="ABF43" s="299"/>
      <c r="ABG43" s="299"/>
      <c r="ABH43" s="299"/>
      <c r="ABI43" s="299"/>
      <c r="ABJ43" s="299"/>
      <c r="ABK43" s="299"/>
      <c r="ABL43" s="299"/>
      <c r="ABM43" s="299"/>
      <c r="ABN43" s="299"/>
      <c r="ABO43" s="299"/>
      <c r="ABP43" s="299"/>
      <c r="ABQ43" s="299"/>
      <c r="ABR43" s="299"/>
      <c r="ABS43" s="299"/>
      <c r="ABT43" s="299"/>
      <c r="ABU43" s="299"/>
      <c r="ABV43" s="299"/>
      <c r="ABW43" s="299"/>
      <c r="ABX43" s="299"/>
      <c r="ABY43" s="299"/>
      <c r="ABZ43" s="299"/>
      <c r="ACA43" s="299"/>
      <c r="ACB43" s="299"/>
      <c r="ACC43" s="299"/>
      <c r="ACD43" s="299"/>
      <c r="ACE43" s="299"/>
      <c r="ACF43" s="299"/>
      <c r="ACG43" s="299"/>
      <c r="ACH43" s="299"/>
      <c r="ACI43" s="299"/>
      <c r="ACJ43" s="299"/>
      <c r="ACK43" s="299"/>
      <c r="ACL43" s="299"/>
      <c r="ACM43" s="299"/>
      <c r="ACN43" s="299"/>
      <c r="ACO43" s="299"/>
      <c r="ACP43" s="299"/>
      <c r="ACQ43" s="299"/>
      <c r="ACR43" s="299"/>
      <c r="ACS43" s="299"/>
      <c r="ACT43" s="299"/>
      <c r="ACU43" s="299"/>
      <c r="ACV43" s="299"/>
      <c r="ACW43" s="299"/>
      <c r="ACX43" s="299"/>
      <c r="ACY43" s="299"/>
      <c r="ACZ43" s="299"/>
      <c r="ADA43" s="299"/>
      <c r="ADB43" s="299"/>
      <c r="ADC43" s="299"/>
      <c r="ADD43" s="299"/>
      <c r="ADE43" s="299"/>
      <c r="ADF43" s="299"/>
      <c r="ADG43" s="299"/>
      <c r="ADH43" s="299"/>
      <c r="ADI43" s="299"/>
      <c r="ADJ43" s="299"/>
      <c r="ADK43" s="299"/>
      <c r="ADL43" s="299"/>
      <c r="ADM43" s="299"/>
      <c r="ADN43" s="299"/>
      <c r="ADO43" s="299"/>
      <c r="ADP43" s="299"/>
      <c r="ADQ43" s="299"/>
      <c r="ADR43" s="299"/>
      <c r="ADS43" s="299"/>
      <c r="ADT43" s="299"/>
      <c r="ADU43" s="299"/>
      <c r="ADV43" s="299"/>
      <c r="ADW43" s="299"/>
      <c r="ADX43" s="299"/>
      <c r="ADY43" s="299"/>
      <c r="ADZ43" s="299"/>
      <c r="AEA43" s="299"/>
      <c r="AEB43" s="299"/>
      <c r="AEC43" s="299"/>
      <c r="AED43" s="299"/>
      <c r="AEE43" s="299"/>
      <c r="AEF43" s="299"/>
      <c r="AEG43" s="299"/>
      <c r="AEH43" s="299"/>
      <c r="AEI43" s="299"/>
      <c r="AEJ43" s="299"/>
      <c r="AEK43" s="299"/>
      <c r="AEL43" s="299"/>
      <c r="AEM43" s="299"/>
      <c r="AEN43" s="299"/>
      <c r="AEO43" s="299"/>
      <c r="AEP43" s="299"/>
      <c r="AEQ43" s="299"/>
      <c r="AER43" s="299"/>
      <c r="AES43" s="299"/>
      <c r="AET43" s="299"/>
      <c r="AEU43" s="299"/>
      <c r="AEV43" s="299"/>
      <c r="AEW43" s="299"/>
      <c r="AEX43" s="299"/>
      <c r="AEY43" s="299"/>
      <c r="AEZ43" s="299"/>
      <c r="AFA43" s="299"/>
      <c r="AFB43" s="299"/>
      <c r="AFC43" s="299"/>
      <c r="AFD43" s="299"/>
      <c r="AFE43" s="299"/>
      <c r="AFF43" s="299"/>
      <c r="AFG43" s="299"/>
      <c r="AFH43" s="299"/>
      <c r="AFI43" s="299"/>
      <c r="AFJ43" s="299"/>
      <c r="AFK43" s="299"/>
      <c r="AFL43" s="299"/>
      <c r="AFM43" s="299"/>
      <c r="AFN43" s="299"/>
      <c r="AFO43" s="299"/>
      <c r="AFP43" s="299"/>
      <c r="AFQ43" s="299"/>
      <c r="AFR43" s="299"/>
      <c r="AFS43" s="299"/>
      <c r="AFT43" s="299"/>
      <c r="AFU43" s="299"/>
      <c r="AFV43" s="299"/>
      <c r="AFW43" s="299"/>
      <c r="AFX43" s="299"/>
      <c r="AFY43" s="299"/>
      <c r="AFZ43" s="299"/>
      <c r="AGA43" s="299"/>
      <c r="AGB43" s="299"/>
      <c r="AGC43" s="299"/>
      <c r="AGD43" s="299"/>
      <c r="AGE43" s="299"/>
      <c r="AGF43" s="299"/>
      <c r="AGG43" s="299"/>
      <c r="AGH43" s="299"/>
      <c r="AGI43" s="299"/>
      <c r="AGJ43" s="299"/>
      <c r="AGK43" s="299"/>
      <c r="AGL43" s="299"/>
      <c r="AGM43" s="299"/>
      <c r="AGN43" s="299"/>
      <c r="AGO43" s="299"/>
      <c r="AGP43" s="299"/>
      <c r="AGQ43" s="299"/>
      <c r="AGR43" s="299"/>
      <c r="AGS43" s="299"/>
      <c r="AGT43" s="299"/>
      <c r="AGU43" s="299"/>
      <c r="AGV43" s="299"/>
      <c r="AGW43" s="299"/>
      <c r="AGX43" s="299"/>
      <c r="AGY43" s="299"/>
      <c r="AGZ43" s="299"/>
      <c r="AHA43" s="299"/>
      <c r="AHB43" s="299"/>
      <c r="AHC43" s="299"/>
      <c r="AHD43" s="299"/>
      <c r="AHE43" s="299"/>
      <c r="AHF43" s="299"/>
      <c r="AHG43" s="299"/>
      <c r="AHH43" s="299"/>
      <c r="AHI43" s="299"/>
      <c r="AHJ43" s="299"/>
      <c r="AHK43" s="299"/>
      <c r="AHL43" s="299"/>
      <c r="AHM43" s="299"/>
      <c r="AHN43" s="299"/>
      <c r="AHO43" s="299"/>
      <c r="AHP43" s="299"/>
      <c r="AHQ43" s="299"/>
      <c r="AHR43" s="299"/>
      <c r="AHS43" s="299"/>
      <c r="AHT43" s="299"/>
      <c r="AHU43" s="299"/>
      <c r="AHV43" s="299"/>
      <c r="AHW43" s="299"/>
      <c r="AHX43" s="299"/>
      <c r="AHY43" s="299"/>
      <c r="AHZ43" s="299"/>
      <c r="AIA43" s="299"/>
      <c r="AIB43" s="299"/>
      <c r="AIC43" s="299"/>
      <c r="AID43" s="299"/>
      <c r="AIE43" s="299"/>
      <c r="AIF43" s="299"/>
      <c r="AIG43" s="299"/>
      <c r="AIH43" s="299"/>
      <c r="AII43" s="299"/>
      <c r="AIJ43" s="299"/>
      <c r="AIK43" s="299"/>
      <c r="AIL43" s="299"/>
      <c r="AIM43" s="299"/>
      <c r="AIN43" s="299"/>
      <c r="AIO43" s="299"/>
      <c r="AIP43" s="299"/>
      <c r="AIQ43" s="299"/>
      <c r="AIR43" s="299"/>
      <c r="AIS43" s="299"/>
      <c r="AIT43" s="299"/>
      <c r="AIU43" s="299"/>
      <c r="AIV43" s="299"/>
      <c r="AIW43" s="299"/>
      <c r="AIX43" s="299"/>
      <c r="AIY43" s="299"/>
      <c r="AIZ43" s="299"/>
      <c r="AJA43" s="299"/>
      <c r="AJB43" s="299"/>
      <c r="AJC43" s="299"/>
      <c r="AJD43" s="299"/>
      <c r="AJE43" s="299"/>
      <c r="AJF43" s="299"/>
      <c r="AJG43" s="299"/>
      <c r="AJH43" s="299"/>
      <c r="AJI43" s="299"/>
      <c r="AJJ43" s="299"/>
      <c r="AJK43" s="299"/>
      <c r="AJL43" s="299"/>
      <c r="AJM43" s="299"/>
      <c r="AJN43" s="299"/>
      <c r="AJO43" s="299"/>
      <c r="AJP43" s="299"/>
      <c r="AJQ43" s="299"/>
      <c r="AJR43" s="299"/>
      <c r="AJS43" s="299"/>
      <c r="AJT43" s="299"/>
      <c r="AJU43" s="299"/>
      <c r="AJV43" s="299"/>
      <c r="AJW43" s="299"/>
      <c r="AJX43" s="299"/>
      <c r="AJY43" s="299"/>
      <c r="AJZ43" s="299"/>
      <c r="AKA43" s="299"/>
      <c r="AKB43" s="299"/>
      <c r="AKC43" s="299"/>
      <c r="AKD43" s="299"/>
      <c r="AKE43" s="299"/>
      <c r="AKF43" s="299"/>
      <c r="AKG43" s="299"/>
      <c r="AKH43" s="299"/>
      <c r="AKI43" s="299"/>
      <c r="AKJ43" s="299"/>
      <c r="AKK43" s="299"/>
      <c r="AKL43" s="299"/>
      <c r="AKM43" s="299"/>
      <c r="AKN43" s="299"/>
      <c r="AKO43" s="299"/>
      <c r="AKP43" s="299"/>
      <c r="AKQ43" s="299"/>
      <c r="AKR43" s="299"/>
      <c r="AKS43" s="299"/>
      <c r="AKT43" s="299"/>
      <c r="AKU43" s="299"/>
      <c r="AKV43" s="299"/>
      <c r="AKW43" s="299"/>
      <c r="AKX43" s="299"/>
      <c r="AKY43" s="299"/>
      <c r="AKZ43" s="299"/>
      <c r="ALA43" s="299"/>
      <c r="ALB43" s="299"/>
      <c r="ALC43" s="299"/>
      <c r="ALD43" s="299"/>
      <c r="ALE43" s="299"/>
      <c r="ALF43" s="299"/>
      <c r="ALG43" s="299"/>
      <c r="ALH43" s="299"/>
      <c r="ALI43" s="299"/>
      <c r="ALJ43" s="299"/>
      <c r="ALK43" s="299"/>
      <c r="ALL43" s="299"/>
      <c r="ALM43" s="299"/>
      <c r="ALN43" s="299"/>
      <c r="ALO43" s="299"/>
      <c r="ALP43" s="299"/>
      <c r="ALQ43" s="299"/>
      <c r="ALR43" s="299"/>
      <c r="ALS43" s="299"/>
      <c r="ALT43" s="299"/>
      <c r="ALU43" s="299"/>
      <c r="ALV43" s="299"/>
      <c r="ALW43" s="299"/>
      <c r="ALX43" s="299"/>
      <c r="ALY43" s="299"/>
      <c r="ALZ43" s="299"/>
      <c r="AMA43" s="299"/>
      <c r="AMB43" s="299"/>
      <c r="AMC43" s="299"/>
      <c r="AMD43" s="299"/>
      <c r="AME43" s="299"/>
      <c r="AMF43" s="299"/>
      <c r="AMG43" s="299"/>
      <c r="AMH43" s="299"/>
      <c r="AMI43" s="299"/>
      <c r="AMJ43" s="299"/>
      <c r="AMK43" s="299"/>
      <c r="AML43" s="299"/>
      <c r="AMM43" s="299"/>
      <c r="AMN43" s="299"/>
      <c r="AMO43" s="299"/>
      <c r="AMP43" s="299"/>
      <c r="AMQ43" s="299"/>
      <c r="AMR43" s="299"/>
      <c r="AMS43" s="299"/>
      <c r="AMT43" s="299"/>
      <c r="AMU43" s="299"/>
      <c r="AMV43" s="299"/>
      <c r="AMW43" s="299"/>
      <c r="AMX43" s="299"/>
      <c r="AMY43" s="299"/>
      <c r="AMZ43" s="299"/>
      <c r="ANA43" s="299"/>
      <c r="ANB43" s="299"/>
      <c r="ANC43" s="299"/>
      <c r="AND43" s="299"/>
      <c r="ANE43" s="299"/>
      <c r="ANF43" s="299"/>
      <c r="ANG43" s="299"/>
      <c r="ANH43" s="299"/>
      <c r="ANI43" s="299"/>
      <c r="ANJ43" s="299"/>
      <c r="ANK43" s="299"/>
      <c r="ANL43" s="299"/>
      <c r="ANM43" s="299"/>
      <c r="ANN43" s="299"/>
      <c r="ANO43" s="299"/>
      <c r="ANP43" s="299"/>
      <c r="ANQ43" s="299"/>
      <c r="ANR43" s="299"/>
      <c r="ANS43" s="299"/>
      <c r="ANT43" s="299"/>
      <c r="ANU43" s="299"/>
      <c r="ANV43" s="299"/>
      <c r="ANW43" s="299"/>
      <c r="ANX43" s="299"/>
      <c r="ANY43" s="299"/>
      <c r="ANZ43" s="299"/>
      <c r="AOA43" s="299"/>
      <c r="AOB43" s="299"/>
      <c r="AOC43" s="299"/>
      <c r="AOD43" s="299"/>
      <c r="AOE43" s="299"/>
      <c r="AOF43" s="299"/>
      <c r="AOG43" s="299"/>
      <c r="AOH43" s="299"/>
      <c r="AOI43" s="299"/>
      <c r="AOJ43" s="299"/>
      <c r="AOK43" s="299"/>
      <c r="AOL43" s="299"/>
      <c r="AOM43" s="299"/>
      <c r="AON43" s="299"/>
      <c r="AOO43" s="299"/>
      <c r="AOP43" s="299"/>
      <c r="AOQ43" s="299"/>
      <c r="AOR43" s="299"/>
      <c r="AOS43" s="299"/>
      <c r="AOT43" s="299"/>
      <c r="AOU43" s="299"/>
      <c r="AOV43" s="299"/>
      <c r="AOW43" s="299"/>
      <c r="AOX43" s="299"/>
      <c r="AOY43" s="299"/>
      <c r="AOZ43" s="299"/>
      <c r="APA43" s="299"/>
      <c r="APB43" s="299"/>
      <c r="APC43" s="299"/>
      <c r="APD43" s="299"/>
      <c r="APE43" s="299"/>
      <c r="APF43" s="299"/>
      <c r="APG43" s="299"/>
      <c r="APH43" s="299"/>
      <c r="API43" s="299"/>
      <c r="APJ43" s="299"/>
      <c r="APK43" s="299"/>
      <c r="APL43" s="299"/>
      <c r="APM43" s="299"/>
      <c r="APN43" s="299"/>
      <c r="APO43" s="299"/>
      <c r="APP43" s="299"/>
      <c r="APQ43" s="299"/>
      <c r="APR43" s="299"/>
      <c r="APS43" s="299"/>
      <c r="APT43" s="299"/>
      <c r="APU43" s="299"/>
      <c r="APV43" s="299"/>
      <c r="APW43" s="299"/>
      <c r="APX43" s="299"/>
      <c r="APY43" s="299"/>
      <c r="APZ43" s="299"/>
      <c r="AQA43" s="299"/>
      <c r="AQB43" s="299"/>
      <c r="AQC43" s="299"/>
      <c r="AQD43" s="299"/>
      <c r="AQE43" s="299"/>
      <c r="AQF43" s="299"/>
      <c r="AQG43" s="299"/>
      <c r="AQH43" s="299"/>
      <c r="AQI43" s="299"/>
      <c r="AQJ43" s="299"/>
      <c r="AQK43" s="299"/>
      <c r="AQL43" s="299"/>
      <c r="AQM43" s="299"/>
      <c r="AQN43" s="299"/>
      <c r="AQO43" s="299"/>
      <c r="AQP43" s="299"/>
      <c r="AQQ43" s="299"/>
      <c r="AQR43" s="299"/>
      <c r="AQS43" s="299"/>
      <c r="AQT43" s="299"/>
      <c r="AQU43" s="299"/>
      <c r="AQV43" s="299"/>
      <c r="AQW43" s="299"/>
      <c r="AQX43" s="299"/>
      <c r="AQY43" s="299"/>
      <c r="AQZ43" s="299"/>
      <c r="ARA43" s="299"/>
      <c r="ARB43" s="299"/>
      <c r="ARC43" s="299"/>
      <c r="ARD43" s="299"/>
      <c r="ARE43" s="299"/>
      <c r="ARF43" s="299"/>
      <c r="ARG43" s="299"/>
      <c r="ARH43" s="299"/>
      <c r="ARI43" s="299"/>
      <c r="ARJ43" s="299"/>
      <c r="ARK43" s="299"/>
      <c r="ARL43" s="299"/>
      <c r="ARM43" s="299"/>
      <c r="ARN43" s="299"/>
      <c r="ARO43" s="299"/>
      <c r="ARP43" s="299"/>
      <c r="ARQ43" s="299"/>
      <c r="ARR43" s="299"/>
      <c r="ARS43" s="299"/>
      <c r="ART43" s="299"/>
      <c r="ARU43" s="299"/>
      <c r="ARV43" s="299"/>
      <c r="ARW43" s="299"/>
      <c r="ARX43" s="299"/>
      <c r="ARY43" s="299"/>
      <c r="ARZ43" s="299"/>
      <c r="ASA43" s="299"/>
      <c r="ASB43" s="299"/>
      <c r="ASC43" s="299"/>
      <c r="ASD43" s="299"/>
      <c r="ASE43" s="299"/>
      <c r="ASF43" s="299"/>
      <c r="ASG43" s="299"/>
      <c r="ASH43" s="299"/>
      <c r="ASI43" s="299"/>
      <c r="ASJ43" s="299"/>
      <c r="ASK43" s="299"/>
      <c r="ASL43" s="299"/>
      <c r="ASM43" s="299"/>
      <c r="ASN43" s="299"/>
      <c r="ASO43" s="299"/>
      <c r="ASP43" s="299"/>
      <c r="ASQ43" s="299"/>
      <c r="ASR43" s="299"/>
      <c r="ASS43" s="299"/>
      <c r="AST43" s="299"/>
      <c r="ASU43" s="299"/>
      <c r="ASV43" s="299"/>
      <c r="ASW43" s="299"/>
      <c r="ASX43" s="299"/>
      <c r="ASY43" s="299"/>
      <c r="ASZ43" s="299"/>
      <c r="ATA43" s="299"/>
      <c r="ATB43" s="299"/>
      <c r="ATC43" s="299"/>
      <c r="ATD43" s="299"/>
      <c r="ATE43" s="299"/>
      <c r="ATF43" s="299"/>
      <c r="ATG43" s="299"/>
      <c r="ATH43" s="299"/>
      <c r="ATI43" s="299"/>
      <c r="ATJ43" s="299"/>
      <c r="ATK43" s="299"/>
      <c r="ATL43" s="299"/>
      <c r="ATM43" s="299"/>
      <c r="ATN43" s="299"/>
      <c r="ATO43" s="299"/>
      <c r="ATP43" s="299"/>
      <c r="ATQ43" s="299"/>
      <c r="ATR43" s="299"/>
      <c r="ATS43" s="299"/>
      <c r="ATT43" s="299"/>
      <c r="ATU43" s="299"/>
      <c r="ATV43" s="299"/>
      <c r="ATW43" s="299"/>
      <c r="ATX43" s="299"/>
      <c r="ATY43" s="299"/>
      <c r="ATZ43" s="299"/>
      <c r="AUA43" s="299"/>
      <c r="AUB43" s="299"/>
      <c r="AUC43" s="299"/>
      <c r="AUD43" s="299"/>
      <c r="AUE43" s="299"/>
      <c r="AUF43" s="299"/>
      <c r="AUG43" s="299"/>
      <c r="AUH43" s="299"/>
      <c r="AUI43" s="299"/>
      <c r="AUJ43" s="299"/>
      <c r="AUK43" s="299"/>
      <c r="AUL43" s="299"/>
      <c r="AUM43" s="299"/>
      <c r="AUN43" s="299"/>
      <c r="AUO43" s="299"/>
      <c r="AUP43" s="299"/>
      <c r="AUQ43" s="299"/>
      <c r="AUR43" s="299"/>
      <c r="AUS43" s="299"/>
      <c r="AUT43" s="299"/>
      <c r="AUU43" s="299"/>
      <c r="AUV43" s="299"/>
      <c r="AUW43" s="299"/>
      <c r="AUX43" s="299"/>
      <c r="AUY43" s="299"/>
      <c r="AUZ43" s="299"/>
      <c r="AVA43" s="299"/>
      <c r="AVB43" s="299"/>
      <c r="AVC43" s="299"/>
      <c r="AVD43" s="299"/>
      <c r="AVE43" s="299"/>
      <c r="AVF43" s="299"/>
      <c r="AVG43" s="299"/>
      <c r="AVH43" s="299"/>
      <c r="AVI43" s="299"/>
      <c r="AVJ43" s="299"/>
      <c r="AVK43" s="299"/>
      <c r="AVL43" s="299"/>
      <c r="AVM43" s="299"/>
      <c r="AVN43" s="299"/>
      <c r="AVO43" s="299"/>
      <c r="AVP43" s="299"/>
      <c r="AVQ43" s="299"/>
      <c r="AVR43" s="299"/>
      <c r="AVS43" s="299"/>
      <c r="AVT43" s="299"/>
      <c r="AVU43" s="299"/>
      <c r="AVV43" s="299"/>
      <c r="AVW43" s="299"/>
      <c r="AVX43" s="299"/>
      <c r="AVY43" s="299"/>
      <c r="AVZ43" s="299"/>
      <c r="AWA43" s="299"/>
      <c r="AWB43" s="299"/>
      <c r="AWC43" s="299"/>
      <c r="AWD43" s="299"/>
      <c r="AWE43" s="299"/>
      <c r="AWF43" s="299"/>
      <c r="AWG43" s="299"/>
      <c r="AWH43" s="299"/>
      <c r="AWI43" s="299"/>
      <c r="AWJ43" s="299"/>
      <c r="AWK43" s="299"/>
      <c r="AWL43" s="299"/>
      <c r="AWM43" s="299"/>
      <c r="AWN43" s="299"/>
      <c r="AWO43" s="299"/>
      <c r="AWP43" s="299"/>
      <c r="AWQ43" s="299"/>
      <c r="AWR43" s="299"/>
      <c r="AWS43" s="299"/>
      <c r="AWT43" s="299"/>
      <c r="AWU43" s="299"/>
      <c r="AWV43" s="299"/>
      <c r="AWW43" s="299"/>
      <c r="AWX43" s="299"/>
      <c r="AWY43" s="299"/>
      <c r="AWZ43" s="299"/>
      <c r="AXA43" s="299"/>
      <c r="AXB43" s="299"/>
      <c r="AXC43" s="299"/>
      <c r="AXD43" s="299"/>
      <c r="AXE43" s="299"/>
      <c r="AXF43" s="299"/>
      <c r="AXG43" s="299"/>
      <c r="AXH43" s="299"/>
      <c r="AXI43" s="299"/>
      <c r="AXJ43" s="299"/>
      <c r="AXK43" s="299"/>
      <c r="AXL43" s="299"/>
      <c r="AXM43" s="299"/>
      <c r="AXN43" s="299"/>
      <c r="AXO43" s="299"/>
      <c r="AXP43" s="299"/>
      <c r="AXQ43" s="299"/>
      <c r="AXR43" s="299"/>
      <c r="AXS43" s="299"/>
      <c r="AXT43" s="299"/>
      <c r="AXU43" s="299"/>
      <c r="AXV43" s="299"/>
      <c r="AXW43" s="299"/>
      <c r="AXX43" s="299"/>
      <c r="AXY43" s="299"/>
      <c r="AXZ43" s="299"/>
      <c r="AYA43" s="299"/>
      <c r="AYB43" s="299"/>
      <c r="AYC43" s="299"/>
      <c r="AYD43" s="299"/>
      <c r="AYE43" s="299"/>
      <c r="AYF43" s="299"/>
      <c r="AYG43" s="299"/>
      <c r="AYH43" s="299"/>
      <c r="AYI43" s="299"/>
      <c r="AYJ43" s="299"/>
      <c r="AYK43" s="299"/>
      <c r="AYL43" s="299"/>
      <c r="AYM43" s="299"/>
      <c r="AYN43" s="299"/>
      <c r="AYO43" s="299"/>
      <c r="AYP43" s="299"/>
      <c r="AYQ43" s="299"/>
      <c r="AYR43" s="299"/>
      <c r="AYS43" s="299"/>
      <c r="AYT43" s="299"/>
      <c r="AYU43" s="299"/>
      <c r="AYV43" s="299"/>
      <c r="AYW43" s="299"/>
      <c r="AYX43" s="299"/>
      <c r="AYY43" s="299"/>
      <c r="AYZ43" s="299"/>
      <c r="AZA43" s="299"/>
      <c r="AZB43" s="299"/>
      <c r="AZC43" s="299"/>
      <c r="AZD43" s="299"/>
      <c r="AZE43" s="299"/>
      <c r="AZF43" s="299"/>
      <c r="AZG43" s="299"/>
      <c r="AZH43" s="299"/>
      <c r="AZI43" s="299"/>
      <c r="AZJ43" s="299"/>
      <c r="AZK43" s="299"/>
      <c r="AZL43" s="299"/>
      <c r="AZM43" s="299"/>
      <c r="AZN43" s="299"/>
      <c r="AZO43" s="299"/>
      <c r="AZP43" s="299"/>
      <c r="AZQ43" s="299"/>
      <c r="AZR43" s="299"/>
      <c r="AZS43" s="299"/>
      <c r="AZT43" s="299"/>
      <c r="AZU43" s="299"/>
      <c r="AZV43" s="299"/>
      <c r="AZW43" s="299"/>
      <c r="AZX43" s="299"/>
      <c r="AZY43" s="299"/>
      <c r="AZZ43" s="299"/>
      <c r="BAA43" s="299"/>
      <c r="BAB43" s="299"/>
      <c r="BAC43" s="299"/>
      <c r="BAD43" s="299"/>
      <c r="BAE43" s="299"/>
      <c r="BAF43" s="299"/>
      <c r="BAG43" s="299"/>
      <c r="BAH43" s="299"/>
      <c r="BAI43" s="299"/>
      <c r="BAJ43" s="299"/>
      <c r="BAK43" s="299"/>
      <c r="BAL43" s="299"/>
      <c r="BAM43" s="299"/>
      <c r="BAN43" s="299"/>
      <c r="BAO43" s="299"/>
      <c r="BAP43" s="299"/>
      <c r="BAQ43" s="299"/>
      <c r="BAR43" s="299"/>
      <c r="BAS43" s="299"/>
      <c r="BAT43" s="299"/>
      <c r="BAU43" s="299"/>
      <c r="BAV43" s="299"/>
      <c r="BAW43" s="299"/>
      <c r="BAX43" s="299"/>
      <c r="BAY43" s="299"/>
      <c r="BAZ43" s="299"/>
      <c r="BBA43" s="299"/>
      <c r="BBB43" s="299"/>
      <c r="BBC43" s="299"/>
      <c r="BBD43" s="299"/>
      <c r="BBE43" s="299"/>
      <c r="BBF43" s="299"/>
      <c r="BBG43" s="299"/>
      <c r="BBH43" s="299"/>
      <c r="BBI43" s="299"/>
      <c r="BBJ43" s="299"/>
      <c r="BBK43" s="299"/>
      <c r="BBL43" s="299"/>
      <c r="BBM43" s="299"/>
      <c r="BBN43" s="299"/>
      <c r="BBO43" s="299"/>
      <c r="BBP43" s="299"/>
      <c r="BBQ43" s="299"/>
      <c r="BBR43" s="299"/>
      <c r="BBS43" s="299"/>
      <c r="BBT43" s="299"/>
      <c r="BBU43" s="299"/>
      <c r="BBV43" s="299"/>
      <c r="BBW43" s="299"/>
      <c r="BBX43" s="299"/>
      <c r="BBY43" s="299"/>
      <c r="BBZ43" s="299"/>
      <c r="BCA43" s="299"/>
      <c r="BCB43" s="299"/>
      <c r="BCC43" s="299"/>
      <c r="BCD43" s="299"/>
      <c r="BCE43" s="299"/>
      <c r="BCF43" s="299"/>
      <c r="BCG43" s="299"/>
      <c r="BCH43" s="299"/>
      <c r="BCI43" s="299"/>
      <c r="BCJ43" s="299"/>
      <c r="BCK43" s="299"/>
      <c r="BCL43" s="299"/>
      <c r="BCM43" s="299"/>
      <c r="BCN43" s="299"/>
      <c r="BCO43" s="299"/>
      <c r="BCP43" s="299"/>
      <c r="BCQ43" s="299"/>
      <c r="BCR43" s="299"/>
      <c r="BCS43" s="299"/>
      <c r="BCT43" s="299"/>
      <c r="BCU43" s="299"/>
      <c r="BCV43" s="299"/>
      <c r="BCW43" s="299"/>
      <c r="BCX43" s="299"/>
      <c r="BCY43" s="299"/>
      <c r="BCZ43" s="299"/>
      <c r="BDA43" s="299"/>
      <c r="BDB43" s="299"/>
      <c r="BDC43" s="299"/>
      <c r="BDD43" s="299"/>
      <c r="BDE43" s="299"/>
      <c r="BDF43" s="299"/>
      <c r="BDG43" s="299"/>
      <c r="BDH43" s="299"/>
      <c r="BDI43" s="299"/>
      <c r="BDJ43" s="299"/>
      <c r="BDK43" s="299"/>
      <c r="BDL43" s="299"/>
      <c r="BDM43" s="299"/>
      <c r="BDN43" s="299"/>
      <c r="BDO43" s="299"/>
      <c r="BDP43" s="299"/>
      <c r="BDQ43" s="299"/>
      <c r="BDR43" s="299"/>
      <c r="BDS43" s="299"/>
      <c r="BDT43" s="299"/>
      <c r="BDU43" s="299"/>
      <c r="BDV43" s="299"/>
      <c r="BDW43" s="299"/>
      <c r="BDX43" s="299"/>
      <c r="BDY43" s="299"/>
      <c r="BDZ43" s="299"/>
      <c r="BEA43" s="299"/>
      <c r="BEB43" s="299"/>
      <c r="BEC43" s="299"/>
      <c r="BED43" s="299"/>
      <c r="BEE43" s="299"/>
      <c r="BEF43" s="299"/>
      <c r="BEG43" s="299"/>
      <c r="BEH43" s="299"/>
      <c r="BEI43" s="299"/>
      <c r="BEJ43" s="299"/>
      <c r="BEK43" s="299"/>
      <c r="BEL43" s="299"/>
      <c r="BEM43" s="299"/>
      <c r="BEN43" s="299"/>
      <c r="BEO43" s="299"/>
      <c r="BEP43" s="299"/>
      <c r="BEQ43" s="299"/>
      <c r="BER43" s="299"/>
      <c r="BES43" s="299"/>
      <c r="BET43" s="299"/>
      <c r="BEU43" s="299"/>
      <c r="BEV43" s="299"/>
      <c r="BEW43" s="299"/>
      <c r="BEX43" s="299"/>
      <c r="BEY43" s="299"/>
      <c r="BEZ43" s="299"/>
      <c r="BFA43" s="299"/>
      <c r="BFB43" s="299"/>
      <c r="BFC43" s="299"/>
      <c r="BFD43" s="299"/>
      <c r="BFE43" s="299"/>
      <c r="BFF43" s="299"/>
      <c r="BFG43" s="299"/>
      <c r="BFH43" s="299"/>
      <c r="BFI43" s="299"/>
      <c r="BFJ43" s="299"/>
      <c r="BFK43" s="299"/>
      <c r="BFL43" s="299"/>
      <c r="BFM43" s="299"/>
      <c r="BFN43" s="299"/>
      <c r="BFO43" s="299"/>
      <c r="BFP43" s="299"/>
      <c r="BFQ43" s="299"/>
      <c r="BFR43" s="299"/>
      <c r="BFS43" s="299"/>
      <c r="BFT43" s="299"/>
      <c r="BFU43" s="299"/>
      <c r="BFV43" s="299"/>
      <c r="BFW43" s="299"/>
      <c r="BFX43" s="299"/>
      <c r="BFY43" s="299"/>
      <c r="BFZ43" s="299"/>
      <c r="BGA43" s="299"/>
      <c r="BGB43" s="299"/>
      <c r="BGC43" s="299"/>
      <c r="BGD43" s="299"/>
      <c r="BGE43" s="299"/>
      <c r="BGF43" s="299"/>
      <c r="BGG43" s="299"/>
      <c r="BGH43" s="299"/>
      <c r="BGI43" s="299"/>
      <c r="BGJ43" s="299"/>
      <c r="BGK43" s="299"/>
      <c r="BGL43" s="299"/>
      <c r="BGM43" s="299"/>
      <c r="BGN43" s="299"/>
      <c r="BGO43" s="299"/>
      <c r="BGP43" s="299"/>
      <c r="BGQ43" s="299"/>
      <c r="BGR43" s="299"/>
      <c r="BGS43" s="299"/>
      <c r="BGT43" s="299"/>
      <c r="BGU43" s="299"/>
      <c r="BGV43" s="299"/>
      <c r="BGW43" s="299"/>
      <c r="BGX43" s="299"/>
      <c r="BGY43" s="299"/>
      <c r="BGZ43" s="299"/>
      <c r="BHA43" s="299"/>
      <c r="BHB43" s="299"/>
      <c r="BHC43" s="299"/>
      <c r="BHD43" s="299"/>
      <c r="BHE43" s="299"/>
      <c r="BHF43" s="299"/>
      <c r="BHG43" s="299"/>
      <c r="BHH43" s="299"/>
      <c r="BHI43" s="299"/>
      <c r="BHJ43" s="299"/>
      <c r="BHK43" s="299"/>
      <c r="BHL43" s="299"/>
      <c r="BHM43" s="299"/>
      <c r="BHN43" s="299"/>
      <c r="BHO43" s="299"/>
      <c r="BHP43" s="299"/>
      <c r="BHQ43" s="299"/>
      <c r="BHR43" s="299"/>
      <c r="BHS43" s="299"/>
      <c r="BHT43" s="299"/>
      <c r="BHU43" s="299"/>
      <c r="BHV43" s="299"/>
      <c r="BHW43" s="299"/>
      <c r="BHX43" s="299"/>
      <c r="BHY43" s="299"/>
      <c r="BHZ43" s="299"/>
      <c r="BIA43" s="299"/>
      <c r="BIB43" s="299"/>
      <c r="BIC43" s="299"/>
      <c r="BID43" s="299"/>
      <c r="BIE43" s="299"/>
      <c r="BIF43" s="299"/>
      <c r="BIG43" s="299"/>
      <c r="BIH43" s="299"/>
      <c r="BII43" s="299"/>
      <c r="BIJ43" s="299"/>
      <c r="BIK43" s="299"/>
      <c r="BIL43" s="299"/>
      <c r="BIM43" s="299"/>
      <c r="BIN43" s="299"/>
      <c r="BIO43" s="299"/>
      <c r="BIP43" s="299"/>
      <c r="BIQ43" s="299"/>
      <c r="BIR43" s="299"/>
      <c r="BIS43" s="299"/>
      <c r="BIT43" s="299"/>
      <c r="BIU43" s="299"/>
      <c r="BIV43" s="299"/>
      <c r="BIW43" s="299"/>
      <c r="BIX43" s="299"/>
      <c r="BIY43" s="299"/>
      <c r="BIZ43" s="299"/>
      <c r="BJA43" s="299"/>
      <c r="BJB43" s="299"/>
      <c r="BJC43" s="299"/>
      <c r="BJD43" s="299"/>
      <c r="BJE43" s="299"/>
      <c r="BJF43" s="299"/>
      <c r="BJG43" s="299"/>
      <c r="BJH43" s="299"/>
      <c r="BJI43" s="299"/>
      <c r="BJJ43" s="299"/>
      <c r="BJK43" s="299"/>
      <c r="BJL43" s="299"/>
      <c r="BJM43" s="299"/>
      <c r="BJN43" s="299"/>
      <c r="BJO43" s="299"/>
      <c r="BJP43" s="299"/>
      <c r="BJQ43" s="299"/>
      <c r="BJR43" s="299"/>
      <c r="BJS43" s="299"/>
      <c r="BJT43" s="299"/>
      <c r="BJU43" s="299"/>
      <c r="BJV43" s="299"/>
      <c r="BJW43" s="299"/>
      <c r="BJX43" s="299"/>
      <c r="BJY43" s="299"/>
      <c r="BJZ43" s="299"/>
      <c r="BKA43" s="299"/>
      <c r="BKB43" s="299"/>
      <c r="BKC43" s="299"/>
      <c r="BKD43" s="299"/>
      <c r="BKE43" s="299"/>
      <c r="BKF43" s="299"/>
      <c r="BKG43" s="299"/>
      <c r="BKH43" s="299"/>
      <c r="BKI43" s="299"/>
      <c r="BKJ43" s="299"/>
      <c r="BKK43" s="299"/>
      <c r="BKL43" s="299"/>
      <c r="BKM43" s="299"/>
      <c r="BKN43" s="299"/>
      <c r="BKO43" s="299"/>
      <c r="BKP43" s="299"/>
      <c r="BKQ43" s="299"/>
      <c r="BKR43" s="299"/>
      <c r="BKS43" s="299"/>
      <c r="BKT43" s="299"/>
      <c r="BKU43" s="299"/>
      <c r="BKV43" s="299"/>
      <c r="BKW43" s="299"/>
      <c r="BKX43" s="299"/>
      <c r="BKY43" s="299"/>
      <c r="BKZ43" s="299"/>
      <c r="BLA43" s="299"/>
      <c r="BLB43" s="299"/>
      <c r="BLC43" s="299"/>
      <c r="BLD43" s="299"/>
      <c r="BLE43" s="299"/>
      <c r="BLF43" s="299"/>
      <c r="BLG43" s="299"/>
      <c r="BLH43" s="299"/>
      <c r="BLI43" s="299"/>
      <c r="BLJ43" s="299"/>
      <c r="BLK43" s="299"/>
      <c r="BLL43" s="299"/>
      <c r="BLM43" s="299"/>
      <c r="BLN43" s="299"/>
      <c r="BLO43" s="299"/>
      <c r="BLP43" s="299"/>
      <c r="BLQ43" s="299"/>
      <c r="BLR43" s="299"/>
      <c r="BLS43" s="299"/>
      <c r="BLT43" s="299"/>
      <c r="BLU43" s="299"/>
      <c r="BLV43" s="299"/>
      <c r="BLW43" s="299"/>
      <c r="BLX43" s="299"/>
      <c r="BLY43" s="299"/>
      <c r="BLZ43" s="299"/>
      <c r="BMA43" s="299"/>
      <c r="BMB43" s="299"/>
      <c r="BMC43" s="299"/>
      <c r="BMD43" s="299"/>
      <c r="BME43" s="299"/>
      <c r="BMF43" s="299"/>
      <c r="BMG43" s="299"/>
      <c r="BMH43" s="299"/>
      <c r="BMI43" s="299"/>
      <c r="BMJ43" s="299"/>
      <c r="BMK43" s="299"/>
      <c r="BML43" s="299"/>
      <c r="BMM43" s="299"/>
      <c r="BMN43" s="299"/>
      <c r="BMO43" s="299"/>
      <c r="BMP43" s="299"/>
      <c r="BMQ43" s="299"/>
      <c r="BMR43" s="299"/>
      <c r="BMS43" s="299"/>
      <c r="BMT43" s="299"/>
      <c r="BMU43" s="299"/>
      <c r="BMV43" s="299"/>
      <c r="BMW43" s="299"/>
      <c r="BMX43" s="299"/>
      <c r="BMY43" s="299"/>
      <c r="BMZ43" s="299"/>
      <c r="BNA43" s="299"/>
      <c r="BNB43" s="299"/>
      <c r="BNC43" s="299"/>
      <c r="BND43" s="299"/>
      <c r="BNE43" s="299"/>
      <c r="BNF43" s="299"/>
      <c r="BNG43" s="299"/>
      <c r="BNH43" s="299"/>
      <c r="BNI43" s="299"/>
      <c r="BNJ43" s="299"/>
      <c r="BNK43" s="299"/>
      <c r="BNL43" s="299"/>
      <c r="BNM43" s="299"/>
      <c r="BNN43" s="299"/>
      <c r="BNO43" s="299"/>
      <c r="BNP43" s="299"/>
      <c r="BNQ43" s="299"/>
      <c r="BNR43" s="299"/>
      <c r="BNS43" s="299"/>
      <c r="BNT43" s="299"/>
      <c r="BNU43" s="299"/>
      <c r="BNV43" s="299"/>
      <c r="BNW43" s="299"/>
      <c r="BNX43" s="299"/>
      <c r="BNY43" s="299"/>
      <c r="BNZ43" s="299"/>
      <c r="BOA43" s="299"/>
      <c r="BOB43" s="299"/>
      <c r="BOC43" s="299"/>
      <c r="BOD43" s="299"/>
      <c r="BOE43" s="299"/>
      <c r="BOF43" s="299"/>
      <c r="BOG43" s="299"/>
      <c r="BOH43" s="299"/>
      <c r="BOI43" s="299"/>
      <c r="BOJ43" s="299"/>
      <c r="BOK43" s="299"/>
      <c r="BOL43" s="299"/>
      <c r="BOM43" s="299"/>
      <c r="BON43" s="299"/>
      <c r="BOO43" s="299"/>
      <c r="BOP43" s="299"/>
      <c r="BOQ43" s="299"/>
      <c r="BOR43" s="299"/>
      <c r="BOS43" s="299"/>
      <c r="BOT43" s="299"/>
      <c r="BOU43" s="299"/>
      <c r="BOV43" s="299"/>
      <c r="BOW43" s="299"/>
      <c r="BOX43" s="299"/>
      <c r="BOY43" s="299"/>
      <c r="BOZ43" s="299"/>
      <c r="BPA43" s="299"/>
      <c r="BPB43" s="299"/>
      <c r="BPC43" s="299"/>
      <c r="BPD43" s="299"/>
      <c r="BPE43" s="299"/>
      <c r="BPF43" s="299"/>
      <c r="BPG43" s="299"/>
      <c r="BPH43" s="299"/>
      <c r="BPI43" s="299"/>
      <c r="BPJ43" s="299"/>
      <c r="BPK43" s="299"/>
      <c r="BPL43" s="299"/>
      <c r="BPM43" s="299"/>
      <c r="BPN43" s="299"/>
      <c r="BPO43" s="299"/>
      <c r="BPP43" s="299"/>
      <c r="BPQ43" s="299"/>
      <c r="BPR43" s="299"/>
      <c r="BPS43" s="299"/>
      <c r="BPT43" s="299"/>
      <c r="BPU43" s="299"/>
      <c r="BPV43" s="299"/>
      <c r="BPW43" s="299"/>
      <c r="BPX43" s="299"/>
      <c r="BPY43" s="299"/>
      <c r="BPZ43" s="299"/>
      <c r="BQA43" s="299"/>
      <c r="BQB43" s="299"/>
      <c r="BQC43" s="299"/>
      <c r="BQD43" s="299"/>
      <c r="BQE43" s="299"/>
      <c r="BQF43" s="299"/>
      <c r="BQG43" s="299"/>
      <c r="BQH43" s="299"/>
      <c r="BQI43" s="299"/>
      <c r="BQJ43" s="299"/>
      <c r="BQK43" s="299"/>
      <c r="BQL43" s="299"/>
      <c r="BQM43" s="299"/>
      <c r="BQN43" s="299"/>
      <c r="BQO43" s="299"/>
      <c r="BQP43" s="299"/>
      <c r="BQQ43" s="299"/>
      <c r="BQR43" s="299"/>
      <c r="BQS43" s="299"/>
      <c r="BQT43" s="299"/>
      <c r="BQU43" s="299"/>
      <c r="BQV43" s="299"/>
      <c r="BQW43" s="299"/>
      <c r="BQX43" s="299"/>
      <c r="BQY43" s="299"/>
      <c r="BQZ43" s="299"/>
      <c r="BRA43" s="299"/>
      <c r="BRB43" s="299"/>
      <c r="BRC43" s="299"/>
      <c r="BRD43" s="299"/>
      <c r="BRE43" s="299"/>
      <c r="BRF43" s="299"/>
      <c r="BRG43" s="299"/>
      <c r="BRH43" s="299"/>
      <c r="BRI43" s="299"/>
      <c r="BRJ43" s="299"/>
      <c r="BRK43" s="299"/>
      <c r="BRL43" s="299"/>
      <c r="BRM43" s="299"/>
      <c r="BRN43" s="299"/>
      <c r="BRO43" s="299"/>
      <c r="BRP43" s="299"/>
      <c r="BRQ43" s="299"/>
      <c r="BRR43" s="299"/>
      <c r="BRS43" s="299"/>
      <c r="BRT43" s="299"/>
      <c r="BRU43" s="299"/>
      <c r="BRV43" s="299"/>
      <c r="BRW43" s="299"/>
      <c r="BRX43" s="299"/>
      <c r="BRY43" s="299"/>
      <c r="BRZ43" s="299"/>
      <c r="BSA43" s="299"/>
      <c r="BSB43" s="299"/>
      <c r="BSC43" s="299"/>
      <c r="BSD43" s="299"/>
      <c r="BSE43" s="299"/>
      <c r="BSF43" s="299"/>
      <c r="BSG43" s="299"/>
      <c r="BSH43" s="299"/>
      <c r="BSI43" s="299"/>
      <c r="BSJ43" s="299"/>
      <c r="BSK43" s="299"/>
      <c r="BSL43" s="299"/>
      <c r="BSM43" s="299"/>
      <c r="BSN43" s="299"/>
      <c r="BSO43" s="299"/>
      <c r="BSP43" s="299"/>
      <c r="BSQ43" s="299"/>
      <c r="BSR43" s="299"/>
      <c r="BSS43" s="299"/>
      <c r="BST43" s="299"/>
      <c r="BSU43" s="299"/>
      <c r="BSV43" s="299"/>
      <c r="BSW43" s="299"/>
      <c r="BSX43" s="299"/>
      <c r="BSY43" s="299"/>
      <c r="BSZ43" s="299"/>
      <c r="BTA43" s="299"/>
      <c r="BTB43" s="299"/>
      <c r="BTC43" s="299"/>
      <c r="BTD43" s="299"/>
      <c r="BTE43" s="299"/>
      <c r="BTF43" s="299"/>
      <c r="BTG43" s="299"/>
      <c r="BTH43" s="299"/>
      <c r="BTI43" s="299"/>
      <c r="BTJ43" s="299"/>
      <c r="BTK43" s="299"/>
      <c r="BTL43" s="299"/>
      <c r="BTM43" s="299"/>
      <c r="BTN43" s="299"/>
      <c r="BTO43" s="299"/>
      <c r="BTP43" s="299"/>
      <c r="BTQ43" s="299"/>
      <c r="BTR43" s="299"/>
      <c r="BTS43" s="299"/>
      <c r="BTT43" s="299"/>
      <c r="BTU43" s="299"/>
      <c r="BTV43" s="299"/>
      <c r="BTW43" s="299"/>
      <c r="BTX43" s="299"/>
      <c r="BTY43" s="299"/>
      <c r="BTZ43" s="299"/>
      <c r="BUA43" s="299"/>
      <c r="BUB43" s="299"/>
      <c r="BUC43" s="299"/>
      <c r="BUD43" s="299"/>
      <c r="BUE43" s="299"/>
      <c r="BUF43" s="299"/>
      <c r="BUG43" s="299"/>
      <c r="BUH43" s="299"/>
      <c r="BUI43" s="299"/>
      <c r="BUJ43" s="299"/>
      <c r="BUK43" s="299"/>
      <c r="BUL43" s="299"/>
      <c r="BUM43" s="299"/>
      <c r="BUN43" s="299"/>
      <c r="BUO43" s="299"/>
      <c r="BUP43" s="299"/>
      <c r="BUQ43" s="299"/>
      <c r="BUR43" s="299"/>
      <c r="BUS43" s="299"/>
      <c r="BUT43" s="299"/>
      <c r="BUU43" s="299"/>
      <c r="BUV43" s="299"/>
      <c r="BUW43" s="299"/>
      <c r="BUX43" s="299"/>
      <c r="BUY43" s="299"/>
      <c r="BUZ43" s="299"/>
      <c r="BVA43" s="299"/>
      <c r="BVB43" s="299"/>
      <c r="BVC43" s="299"/>
      <c r="BVD43" s="299"/>
      <c r="BVE43" s="299"/>
      <c r="BVF43" s="299"/>
      <c r="BVG43" s="299"/>
      <c r="BVH43" s="299"/>
      <c r="BVI43" s="299"/>
      <c r="BVJ43" s="299"/>
      <c r="BVK43" s="299"/>
      <c r="BVL43" s="299"/>
      <c r="BVM43" s="299"/>
      <c r="BVN43" s="299"/>
      <c r="BVO43" s="299"/>
      <c r="BVP43" s="299"/>
      <c r="BVQ43" s="299"/>
      <c r="BVR43" s="299"/>
      <c r="BVS43" s="299"/>
      <c r="BVT43" s="299"/>
      <c r="BVU43" s="299"/>
      <c r="BVV43" s="299"/>
      <c r="BVW43" s="299"/>
      <c r="BVX43" s="299"/>
      <c r="BVY43" s="299"/>
      <c r="BVZ43" s="299"/>
      <c r="BWA43" s="299"/>
      <c r="BWB43" s="299"/>
      <c r="BWC43" s="299"/>
      <c r="BWD43" s="299"/>
      <c r="BWE43" s="299"/>
      <c r="BWF43" s="299"/>
      <c r="BWG43" s="299"/>
      <c r="BWH43" s="299"/>
      <c r="BWI43" s="299"/>
      <c r="BWJ43" s="299"/>
      <c r="BWK43" s="299"/>
      <c r="BWL43" s="299"/>
      <c r="BWM43" s="299"/>
      <c r="BWN43" s="299"/>
      <c r="BWO43" s="299"/>
      <c r="BWP43" s="299"/>
      <c r="BWQ43" s="299"/>
      <c r="BWR43" s="299"/>
      <c r="BWS43" s="299"/>
      <c r="BWT43" s="299"/>
      <c r="BWU43" s="299"/>
      <c r="BWV43" s="299"/>
      <c r="BWW43" s="299"/>
      <c r="BWX43" s="299"/>
      <c r="BWY43" s="299"/>
      <c r="BWZ43" s="299"/>
      <c r="BXA43" s="299"/>
      <c r="BXB43" s="299"/>
      <c r="BXC43" s="299"/>
      <c r="BXD43" s="299"/>
      <c r="BXE43" s="299"/>
      <c r="BXF43" s="299"/>
      <c r="BXG43" s="299"/>
      <c r="BXH43" s="299"/>
      <c r="BXI43" s="299"/>
      <c r="BXJ43" s="299"/>
      <c r="BXK43" s="299"/>
      <c r="BXL43" s="299"/>
      <c r="BXM43" s="299"/>
      <c r="BXN43" s="299"/>
      <c r="BXO43" s="299"/>
      <c r="BXP43" s="299"/>
      <c r="BXQ43" s="299"/>
      <c r="BXR43" s="299"/>
      <c r="BXS43" s="299"/>
      <c r="BXT43" s="299"/>
      <c r="BXU43" s="299"/>
      <c r="BXV43" s="299"/>
      <c r="BXW43" s="299"/>
      <c r="BXX43" s="299"/>
      <c r="BXY43" s="299"/>
      <c r="BXZ43" s="299"/>
      <c r="BYA43" s="299"/>
      <c r="BYB43" s="299"/>
      <c r="BYC43" s="299"/>
      <c r="BYD43" s="299"/>
      <c r="BYE43" s="299"/>
      <c r="BYF43" s="299"/>
      <c r="BYG43" s="299"/>
      <c r="BYH43" s="299"/>
      <c r="BYI43" s="299"/>
      <c r="BYJ43" s="299"/>
      <c r="BYK43" s="299"/>
      <c r="BYL43" s="299"/>
      <c r="BYM43" s="299"/>
      <c r="BYN43" s="299"/>
      <c r="BYO43" s="299"/>
      <c r="BYP43" s="299"/>
      <c r="BYQ43" s="299"/>
      <c r="BYR43" s="299"/>
      <c r="BYS43" s="299"/>
      <c r="BYT43" s="299"/>
      <c r="BYU43" s="299"/>
      <c r="BYV43" s="299"/>
      <c r="BYW43" s="299"/>
      <c r="BYX43" s="299"/>
      <c r="BYY43" s="299"/>
      <c r="BYZ43" s="299"/>
      <c r="BZA43" s="299"/>
      <c r="BZB43" s="299"/>
      <c r="BZC43" s="299"/>
      <c r="BZD43" s="299"/>
      <c r="BZE43" s="299"/>
      <c r="BZF43" s="299"/>
      <c r="BZG43" s="299"/>
      <c r="BZH43" s="299"/>
      <c r="BZI43" s="299"/>
      <c r="BZJ43" s="299"/>
      <c r="BZK43" s="299"/>
      <c r="BZL43" s="299"/>
      <c r="BZM43" s="299"/>
      <c r="BZN43" s="299"/>
      <c r="BZO43" s="299"/>
      <c r="BZP43" s="299"/>
      <c r="BZQ43" s="299"/>
      <c r="BZR43" s="299"/>
      <c r="BZS43" s="299"/>
      <c r="BZT43" s="299"/>
      <c r="BZU43" s="299"/>
      <c r="BZV43" s="299"/>
      <c r="BZW43" s="299"/>
      <c r="BZX43" s="299"/>
      <c r="BZY43" s="299"/>
      <c r="BZZ43" s="299"/>
      <c r="CAA43" s="299"/>
      <c r="CAB43" s="299"/>
      <c r="CAC43" s="299"/>
      <c r="CAD43" s="299"/>
      <c r="CAE43" s="299"/>
      <c r="CAF43" s="299"/>
      <c r="CAG43" s="299"/>
      <c r="CAH43" s="299"/>
      <c r="CAI43" s="299"/>
      <c r="CAJ43" s="299"/>
      <c r="CAK43" s="299"/>
      <c r="CAL43" s="299"/>
      <c r="CAM43" s="299"/>
      <c r="CAN43" s="299"/>
      <c r="CAO43" s="299"/>
      <c r="CAP43" s="299"/>
      <c r="CAQ43" s="299"/>
      <c r="CAR43" s="299"/>
      <c r="CAS43" s="299"/>
      <c r="CAT43" s="299"/>
      <c r="CAU43" s="299"/>
      <c r="CAV43" s="299"/>
      <c r="CAW43" s="299"/>
      <c r="CAX43" s="299"/>
      <c r="CAY43" s="299"/>
      <c r="CAZ43" s="299"/>
      <c r="CBA43" s="299"/>
      <c r="CBB43" s="299"/>
      <c r="CBC43" s="299"/>
      <c r="CBD43" s="299"/>
      <c r="CBE43" s="299"/>
      <c r="CBF43" s="299"/>
      <c r="CBG43" s="299"/>
      <c r="CBH43" s="299"/>
      <c r="CBI43" s="299"/>
      <c r="CBJ43" s="299"/>
      <c r="CBK43" s="299"/>
      <c r="CBL43" s="299"/>
      <c r="CBM43" s="299"/>
      <c r="CBN43" s="299"/>
      <c r="CBO43" s="299"/>
      <c r="CBP43" s="299"/>
      <c r="CBQ43" s="299"/>
      <c r="CBR43" s="299"/>
      <c r="CBS43" s="299"/>
      <c r="CBT43" s="299"/>
      <c r="CBU43" s="299"/>
      <c r="CBV43" s="299"/>
      <c r="CBW43" s="299"/>
      <c r="CBX43" s="299"/>
      <c r="CBY43" s="299"/>
      <c r="CBZ43" s="299"/>
      <c r="CCA43" s="299"/>
      <c r="CCB43" s="299"/>
      <c r="CCC43" s="299"/>
      <c r="CCD43" s="299"/>
      <c r="CCE43" s="299"/>
      <c r="CCF43" s="299"/>
      <c r="CCG43" s="299"/>
      <c r="CCH43" s="299"/>
      <c r="CCI43" s="299"/>
      <c r="CCJ43" s="299"/>
      <c r="CCK43" s="299"/>
      <c r="CCL43" s="299"/>
      <c r="CCM43" s="299"/>
      <c r="CCN43" s="299"/>
      <c r="CCO43" s="299"/>
      <c r="CCP43" s="299"/>
      <c r="CCQ43" s="299"/>
      <c r="CCR43" s="299"/>
      <c r="CCS43" s="299"/>
      <c r="CCT43" s="299"/>
      <c r="CCU43" s="299"/>
      <c r="CCV43" s="299"/>
      <c r="CCW43" s="299"/>
      <c r="CCX43" s="299"/>
      <c r="CCY43" s="299"/>
      <c r="CCZ43" s="299"/>
      <c r="CDA43" s="299"/>
      <c r="CDB43" s="299"/>
      <c r="CDC43" s="299"/>
      <c r="CDD43" s="299"/>
      <c r="CDE43" s="299"/>
      <c r="CDF43" s="299"/>
      <c r="CDG43" s="299"/>
      <c r="CDH43" s="299"/>
      <c r="CDI43" s="299"/>
      <c r="CDJ43" s="299"/>
      <c r="CDK43" s="299"/>
      <c r="CDL43" s="299"/>
      <c r="CDM43" s="299"/>
      <c r="CDN43" s="299"/>
      <c r="CDO43" s="299"/>
      <c r="CDP43" s="299"/>
      <c r="CDQ43" s="299"/>
      <c r="CDR43" s="299"/>
      <c r="CDS43" s="299"/>
      <c r="CDT43" s="299"/>
      <c r="CDU43" s="299"/>
      <c r="CDV43" s="299"/>
      <c r="CDW43" s="299"/>
      <c r="CDX43" s="299"/>
      <c r="CDY43" s="299"/>
      <c r="CDZ43" s="299"/>
      <c r="CEA43" s="299"/>
      <c r="CEB43" s="299"/>
      <c r="CEC43" s="299"/>
      <c r="CED43" s="299"/>
      <c r="CEE43" s="299"/>
      <c r="CEF43" s="299"/>
      <c r="CEG43" s="299"/>
      <c r="CEH43" s="299"/>
      <c r="CEI43" s="299"/>
      <c r="CEJ43" s="299"/>
      <c r="CEK43" s="299"/>
      <c r="CEL43" s="299"/>
      <c r="CEM43" s="299"/>
      <c r="CEN43" s="299"/>
      <c r="CEO43" s="299"/>
      <c r="CEP43" s="299"/>
      <c r="CEQ43" s="299"/>
      <c r="CER43" s="299"/>
      <c r="CES43" s="299"/>
      <c r="CET43" s="299"/>
      <c r="CEU43" s="299"/>
      <c r="CEV43" s="299"/>
      <c r="CEW43" s="299"/>
      <c r="CEX43" s="299"/>
      <c r="CEY43" s="299"/>
      <c r="CEZ43" s="299"/>
      <c r="CFA43" s="299"/>
      <c r="CFB43" s="299"/>
      <c r="CFC43" s="299"/>
      <c r="CFD43" s="299"/>
      <c r="CFE43" s="299"/>
      <c r="CFF43" s="299"/>
      <c r="CFG43" s="299"/>
      <c r="CFH43" s="299"/>
      <c r="CFI43" s="299"/>
      <c r="CFJ43" s="299"/>
      <c r="CFK43" s="299"/>
      <c r="CFL43" s="299"/>
      <c r="CFM43" s="299"/>
      <c r="CFN43" s="299"/>
      <c r="CFO43" s="299"/>
      <c r="CFP43" s="299"/>
      <c r="CFQ43" s="299"/>
      <c r="CFR43" s="299"/>
      <c r="CFS43" s="299"/>
      <c r="CFT43" s="299"/>
      <c r="CFU43" s="299"/>
      <c r="CFV43" s="299"/>
      <c r="CFW43" s="299"/>
      <c r="CFX43" s="299"/>
      <c r="CFY43" s="299"/>
      <c r="CFZ43" s="299"/>
      <c r="CGA43" s="299"/>
      <c r="CGB43" s="299"/>
      <c r="CGC43" s="299"/>
      <c r="CGD43" s="299"/>
      <c r="CGE43" s="299"/>
      <c r="CGF43" s="299"/>
      <c r="CGG43" s="299"/>
      <c r="CGH43" s="299"/>
      <c r="CGI43" s="299"/>
      <c r="CGJ43" s="299"/>
      <c r="CGK43" s="299"/>
      <c r="CGL43" s="299"/>
      <c r="CGM43" s="299"/>
      <c r="CGN43" s="299"/>
      <c r="CGO43" s="299"/>
      <c r="CGP43" s="299"/>
      <c r="CGQ43" s="299"/>
      <c r="CGR43" s="299"/>
      <c r="CGS43" s="299"/>
      <c r="CGT43" s="299"/>
      <c r="CGU43" s="299"/>
      <c r="CGV43" s="299"/>
      <c r="CGW43" s="299"/>
      <c r="CGX43" s="299"/>
      <c r="CGY43" s="299"/>
      <c r="CGZ43" s="299"/>
      <c r="CHA43" s="299"/>
      <c r="CHB43" s="299"/>
      <c r="CHC43" s="299"/>
      <c r="CHD43" s="299"/>
      <c r="CHE43" s="299"/>
      <c r="CHF43" s="299"/>
      <c r="CHG43" s="299"/>
      <c r="CHH43" s="299"/>
      <c r="CHI43" s="299"/>
      <c r="CHJ43" s="299"/>
      <c r="CHK43" s="299"/>
      <c r="CHL43" s="299"/>
      <c r="CHM43" s="299"/>
      <c r="CHN43" s="299"/>
      <c r="CHO43" s="299"/>
      <c r="CHP43" s="299"/>
      <c r="CHQ43" s="299"/>
      <c r="CHR43" s="299"/>
      <c r="CHS43" s="299"/>
      <c r="CHT43" s="299"/>
      <c r="CHU43" s="299"/>
      <c r="CHV43" s="299"/>
      <c r="CHW43" s="299"/>
      <c r="CHX43" s="299"/>
      <c r="CHY43" s="299"/>
      <c r="CHZ43" s="299"/>
      <c r="CIA43" s="299"/>
      <c r="CIB43" s="299"/>
      <c r="CIC43" s="299"/>
      <c r="CID43" s="299"/>
      <c r="CIE43" s="299"/>
      <c r="CIF43" s="299"/>
      <c r="CIG43" s="299"/>
      <c r="CIH43" s="299"/>
      <c r="CII43" s="299"/>
      <c r="CIJ43" s="299"/>
      <c r="CIK43" s="299"/>
      <c r="CIL43" s="299"/>
      <c r="CIM43" s="299"/>
      <c r="CIN43" s="299"/>
      <c r="CIO43" s="299"/>
      <c r="CIP43" s="299"/>
      <c r="CIQ43" s="299"/>
      <c r="CIR43" s="299"/>
      <c r="CIS43" s="299"/>
      <c r="CIT43" s="299"/>
      <c r="CIU43" s="299"/>
      <c r="CIV43" s="299"/>
      <c r="CIW43" s="299"/>
      <c r="CIX43" s="299"/>
      <c r="CIY43" s="299"/>
      <c r="CIZ43" s="299"/>
      <c r="CJA43" s="299"/>
      <c r="CJB43" s="299"/>
      <c r="CJC43" s="299"/>
      <c r="CJD43" s="299"/>
      <c r="CJE43" s="299"/>
      <c r="CJF43" s="299"/>
      <c r="CJG43" s="299"/>
      <c r="CJH43" s="299"/>
      <c r="CJI43" s="299"/>
      <c r="CJJ43" s="299"/>
      <c r="CJK43" s="299"/>
      <c r="CJL43" s="299"/>
      <c r="CJM43" s="299"/>
      <c r="CJN43" s="299"/>
      <c r="CJO43" s="299"/>
      <c r="CJP43" s="299"/>
      <c r="CJQ43" s="299"/>
      <c r="CJR43" s="299"/>
      <c r="CJS43" s="299"/>
      <c r="CJT43" s="299"/>
      <c r="CJU43" s="299"/>
      <c r="CJV43" s="299"/>
      <c r="CJW43" s="299"/>
      <c r="CJX43" s="299"/>
      <c r="CJY43" s="299"/>
      <c r="CJZ43" s="299"/>
      <c r="CKA43" s="299"/>
      <c r="CKB43" s="299"/>
      <c r="CKC43" s="299"/>
      <c r="CKD43" s="299"/>
      <c r="CKE43" s="299"/>
      <c r="CKF43" s="299"/>
      <c r="CKG43" s="299"/>
      <c r="CKH43" s="299"/>
      <c r="CKI43" s="299"/>
      <c r="CKJ43" s="299"/>
      <c r="CKK43" s="299"/>
      <c r="CKL43" s="299"/>
      <c r="CKM43" s="299"/>
      <c r="CKN43" s="299"/>
      <c r="CKO43" s="299"/>
      <c r="CKP43" s="299"/>
      <c r="CKQ43" s="299"/>
      <c r="CKR43" s="299"/>
      <c r="CKS43" s="299"/>
      <c r="CKT43" s="299"/>
      <c r="CKU43" s="299"/>
      <c r="CKV43" s="299"/>
      <c r="CKW43" s="299"/>
      <c r="CKX43" s="299"/>
      <c r="CKY43" s="299"/>
      <c r="CKZ43" s="299"/>
      <c r="CLA43" s="299"/>
      <c r="CLB43" s="299"/>
      <c r="CLC43" s="299"/>
      <c r="CLD43" s="299"/>
      <c r="CLE43" s="299"/>
      <c r="CLF43" s="299"/>
      <c r="CLG43" s="299"/>
      <c r="CLH43" s="299"/>
      <c r="CLI43" s="299"/>
      <c r="CLJ43" s="299"/>
      <c r="CLK43" s="299"/>
      <c r="CLL43" s="299"/>
      <c r="CLM43" s="299"/>
      <c r="CLN43" s="299"/>
      <c r="CLO43" s="299"/>
      <c r="CLP43" s="299"/>
      <c r="CLQ43" s="299"/>
      <c r="CLR43" s="299"/>
      <c r="CLS43" s="299"/>
      <c r="CLT43" s="299"/>
      <c r="CLU43" s="299"/>
      <c r="CLV43" s="299"/>
      <c r="CLW43" s="299"/>
      <c r="CLX43" s="299"/>
      <c r="CLY43" s="299"/>
      <c r="CLZ43" s="299"/>
      <c r="CMA43" s="299"/>
      <c r="CMB43" s="299"/>
      <c r="CMC43" s="299"/>
      <c r="CMD43" s="299"/>
      <c r="CME43" s="299"/>
      <c r="CMF43" s="299"/>
      <c r="CMG43" s="299"/>
      <c r="CMH43" s="299"/>
      <c r="CMI43" s="299"/>
      <c r="CMJ43" s="299"/>
      <c r="CMK43" s="299"/>
      <c r="CML43" s="299"/>
      <c r="CMM43" s="299"/>
      <c r="CMN43" s="299"/>
      <c r="CMO43" s="299"/>
      <c r="CMP43" s="299"/>
      <c r="CMQ43" s="299"/>
      <c r="CMR43" s="299"/>
      <c r="CMS43" s="299"/>
      <c r="CMT43" s="299"/>
      <c r="CMU43" s="299"/>
      <c r="CMV43" s="299"/>
      <c r="CMW43" s="299"/>
      <c r="CMX43" s="299"/>
      <c r="CMY43" s="299"/>
      <c r="CMZ43" s="299"/>
      <c r="CNA43" s="299"/>
      <c r="CNB43" s="299"/>
      <c r="CNC43" s="299"/>
      <c r="CND43" s="299"/>
      <c r="CNE43" s="299"/>
      <c r="CNF43" s="299"/>
      <c r="CNG43" s="299"/>
      <c r="CNH43" s="299"/>
      <c r="CNI43" s="299"/>
      <c r="CNJ43" s="299"/>
      <c r="CNK43" s="299"/>
      <c r="CNL43" s="299"/>
      <c r="CNM43" s="299"/>
      <c r="CNN43" s="299"/>
      <c r="CNO43" s="299"/>
      <c r="CNP43" s="299"/>
      <c r="CNQ43" s="299"/>
      <c r="CNR43" s="299"/>
      <c r="CNS43" s="299"/>
      <c r="CNT43" s="299"/>
      <c r="CNU43" s="299"/>
      <c r="CNV43" s="299"/>
      <c r="CNW43" s="299"/>
      <c r="CNX43" s="299"/>
      <c r="CNY43" s="299"/>
      <c r="CNZ43" s="299"/>
      <c r="COA43" s="299"/>
      <c r="COB43" s="299"/>
      <c r="COC43" s="299"/>
      <c r="COD43" s="299"/>
      <c r="COE43" s="299"/>
      <c r="COF43" s="299"/>
      <c r="COG43" s="299"/>
      <c r="COH43" s="299"/>
      <c r="COI43" s="299"/>
      <c r="COJ43" s="299"/>
      <c r="COK43" s="299"/>
      <c r="COL43" s="299"/>
      <c r="COM43" s="299"/>
      <c r="CON43" s="299"/>
      <c r="COO43" s="299"/>
      <c r="COP43" s="299"/>
      <c r="COQ43" s="299"/>
      <c r="COR43" s="299"/>
      <c r="COS43" s="299"/>
      <c r="COT43" s="299"/>
      <c r="COU43" s="299"/>
      <c r="COV43" s="299"/>
      <c r="COW43" s="299"/>
      <c r="COX43" s="299"/>
      <c r="COY43" s="299"/>
      <c r="COZ43" s="299"/>
      <c r="CPA43" s="299"/>
      <c r="CPB43" s="299"/>
      <c r="CPC43" s="299"/>
      <c r="CPD43" s="299"/>
      <c r="CPE43" s="299"/>
      <c r="CPF43" s="299"/>
      <c r="CPG43" s="299"/>
      <c r="CPH43" s="299"/>
      <c r="CPI43" s="299"/>
      <c r="CPJ43" s="299"/>
      <c r="CPK43" s="299"/>
      <c r="CPL43" s="299"/>
      <c r="CPM43" s="299"/>
      <c r="CPN43" s="299"/>
      <c r="CPO43" s="299"/>
      <c r="CPP43" s="299"/>
      <c r="CPQ43" s="299"/>
      <c r="CPR43" s="299"/>
      <c r="CPS43" s="299"/>
      <c r="CPT43" s="299"/>
      <c r="CPU43" s="299"/>
      <c r="CPV43" s="299"/>
      <c r="CPW43" s="299"/>
      <c r="CPX43" s="299"/>
      <c r="CPY43" s="299"/>
      <c r="CPZ43" s="299"/>
      <c r="CQA43" s="299"/>
      <c r="CQB43" s="299"/>
      <c r="CQC43" s="299"/>
      <c r="CQD43" s="299"/>
      <c r="CQE43" s="299"/>
      <c r="CQF43" s="299"/>
      <c r="CQG43" s="299"/>
      <c r="CQH43" s="299"/>
      <c r="CQI43" s="299"/>
      <c r="CQJ43" s="299"/>
      <c r="CQK43" s="299"/>
      <c r="CQL43" s="299"/>
      <c r="CQM43" s="299"/>
      <c r="CQN43" s="299"/>
      <c r="CQO43" s="299"/>
      <c r="CQP43" s="299"/>
      <c r="CQQ43" s="299"/>
      <c r="CQR43" s="299"/>
      <c r="CQS43" s="299"/>
      <c r="CQT43" s="299"/>
      <c r="CQU43" s="299"/>
      <c r="CQV43" s="299"/>
      <c r="CQW43" s="299"/>
      <c r="CQX43" s="299"/>
      <c r="CQY43" s="299"/>
      <c r="CQZ43" s="299"/>
      <c r="CRA43" s="299"/>
      <c r="CRB43" s="299"/>
      <c r="CRC43" s="299"/>
      <c r="CRD43" s="299"/>
      <c r="CRE43" s="299"/>
      <c r="CRF43" s="299"/>
      <c r="CRG43" s="299"/>
      <c r="CRH43" s="299"/>
      <c r="CRI43" s="299"/>
      <c r="CRJ43" s="299"/>
      <c r="CRK43" s="299"/>
      <c r="CRL43" s="299"/>
      <c r="CRM43" s="299"/>
      <c r="CRN43" s="299"/>
      <c r="CRO43" s="299"/>
      <c r="CRP43" s="299"/>
      <c r="CRQ43" s="299"/>
      <c r="CRR43" s="299"/>
      <c r="CRS43" s="299"/>
      <c r="CRT43" s="299"/>
      <c r="CRU43" s="299"/>
      <c r="CRV43" s="299"/>
      <c r="CRW43" s="299"/>
      <c r="CRX43" s="299"/>
      <c r="CRY43" s="299"/>
      <c r="CRZ43" s="299"/>
      <c r="CSA43" s="299"/>
      <c r="CSB43" s="299"/>
      <c r="CSC43" s="299"/>
      <c r="CSD43" s="299"/>
      <c r="CSE43" s="299"/>
      <c r="CSF43" s="299"/>
      <c r="CSG43" s="299"/>
      <c r="CSH43" s="299"/>
      <c r="CSI43" s="299"/>
      <c r="CSJ43" s="299"/>
      <c r="CSK43" s="299"/>
      <c r="CSL43" s="299"/>
      <c r="CSM43" s="299"/>
      <c r="CSN43" s="299"/>
      <c r="CSO43" s="299"/>
      <c r="CSP43" s="299"/>
      <c r="CSQ43" s="299"/>
      <c r="CSR43" s="299"/>
      <c r="CSS43" s="299"/>
      <c r="CST43" s="299"/>
      <c r="CSU43" s="299"/>
      <c r="CSV43" s="299"/>
      <c r="CSW43" s="299"/>
      <c r="CSX43" s="299"/>
      <c r="CSY43" s="299"/>
      <c r="CSZ43" s="299"/>
      <c r="CTA43" s="299"/>
      <c r="CTB43" s="299"/>
      <c r="CTC43" s="299"/>
      <c r="CTD43" s="299"/>
      <c r="CTE43" s="299"/>
      <c r="CTF43" s="299"/>
      <c r="CTG43" s="299"/>
      <c r="CTH43" s="299"/>
      <c r="CTI43" s="299"/>
      <c r="CTJ43" s="299"/>
      <c r="CTK43" s="299"/>
      <c r="CTL43" s="299"/>
      <c r="CTM43" s="299"/>
      <c r="CTN43" s="299"/>
      <c r="CTO43" s="299"/>
      <c r="CTP43" s="299"/>
      <c r="CTQ43" s="299"/>
      <c r="CTR43" s="299"/>
      <c r="CTS43" s="299"/>
      <c r="CTT43" s="299"/>
      <c r="CTU43" s="299"/>
      <c r="CTV43" s="299"/>
      <c r="CTW43" s="299"/>
      <c r="CTX43" s="299"/>
      <c r="CTY43" s="299"/>
      <c r="CTZ43" s="299"/>
      <c r="CUA43" s="299"/>
      <c r="CUB43" s="299"/>
      <c r="CUC43" s="299"/>
      <c r="CUD43" s="299"/>
      <c r="CUE43" s="299"/>
      <c r="CUF43" s="299"/>
      <c r="CUG43" s="299"/>
      <c r="CUH43" s="299"/>
      <c r="CUI43" s="299"/>
      <c r="CUJ43" s="299"/>
      <c r="CUK43" s="299"/>
      <c r="CUL43" s="299"/>
      <c r="CUM43" s="299"/>
      <c r="CUN43" s="299"/>
      <c r="CUO43" s="299"/>
      <c r="CUP43" s="299"/>
      <c r="CUQ43" s="299"/>
      <c r="CUR43" s="299"/>
      <c r="CUS43" s="299"/>
      <c r="CUT43" s="299"/>
      <c r="CUU43" s="299"/>
      <c r="CUV43" s="299"/>
      <c r="CUW43" s="299"/>
      <c r="CUX43" s="299"/>
      <c r="CUY43" s="299"/>
      <c r="CUZ43" s="299"/>
      <c r="CVA43" s="299"/>
      <c r="CVB43" s="299"/>
      <c r="CVC43" s="299"/>
      <c r="CVD43" s="299"/>
      <c r="CVE43" s="299"/>
      <c r="CVF43" s="299"/>
      <c r="CVG43" s="299"/>
      <c r="CVH43" s="299"/>
      <c r="CVI43" s="299"/>
      <c r="CVJ43" s="299"/>
      <c r="CVK43" s="299"/>
      <c r="CVL43" s="299"/>
      <c r="CVM43" s="299"/>
      <c r="CVN43" s="299"/>
      <c r="CVO43" s="299"/>
      <c r="CVP43" s="299"/>
      <c r="CVQ43" s="299"/>
      <c r="CVR43" s="299"/>
      <c r="CVS43" s="299"/>
      <c r="CVT43" s="299"/>
      <c r="CVU43" s="299"/>
      <c r="CVV43" s="299"/>
      <c r="CVW43" s="299"/>
      <c r="CVX43" s="299"/>
      <c r="CVY43" s="299"/>
      <c r="CVZ43" s="299"/>
      <c r="CWA43" s="299"/>
      <c r="CWB43" s="299"/>
      <c r="CWC43" s="299"/>
      <c r="CWD43" s="299"/>
      <c r="CWE43" s="299"/>
      <c r="CWF43" s="299"/>
      <c r="CWG43" s="299"/>
      <c r="CWH43" s="299"/>
      <c r="CWI43" s="299"/>
      <c r="CWJ43" s="299"/>
      <c r="CWK43" s="299"/>
      <c r="CWL43" s="299"/>
      <c r="CWM43" s="299"/>
      <c r="CWN43" s="299"/>
      <c r="CWO43" s="299"/>
      <c r="CWP43" s="299"/>
      <c r="CWQ43" s="299"/>
      <c r="CWR43" s="299"/>
      <c r="CWS43" s="299"/>
      <c r="CWT43" s="299"/>
      <c r="CWU43" s="299"/>
      <c r="CWV43" s="299"/>
      <c r="CWW43" s="299"/>
      <c r="CWX43" s="299"/>
      <c r="CWY43" s="299"/>
      <c r="CWZ43" s="299"/>
      <c r="CXA43" s="299"/>
      <c r="CXB43" s="299"/>
      <c r="CXC43" s="299"/>
      <c r="CXD43" s="299"/>
      <c r="CXE43" s="299"/>
      <c r="CXF43" s="299"/>
      <c r="CXG43" s="299"/>
      <c r="CXH43" s="299"/>
      <c r="CXI43" s="299"/>
      <c r="CXJ43" s="299"/>
      <c r="CXK43" s="299"/>
      <c r="CXL43" s="299"/>
      <c r="CXM43" s="299"/>
      <c r="CXN43" s="299"/>
      <c r="CXO43" s="299"/>
      <c r="CXP43" s="299"/>
      <c r="CXQ43" s="299"/>
      <c r="CXR43" s="299"/>
      <c r="CXS43" s="299"/>
      <c r="CXT43" s="299"/>
      <c r="CXU43" s="299"/>
      <c r="CXV43" s="299"/>
      <c r="CXW43" s="299"/>
      <c r="CXX43" s="299"/>
      <c r="CXY43" s="299"/>
      <c r="CXZ43" s="299"/>
      <c r="CYA43" s="299"/>
      <c r="CYB43" s="299"/>
      <c r="CYC43" s="299"/>
      <c r="CYD43" s="299"/>
      <c r="CYE43" s="299"/>
      <c r="CYF43" s="299"/>
      <c r="CYG43" s="299"/>
      <c r="CYH43" s="299"/>
      <c r="CYI43" s="299"/>
      <c r="CYJ43" s="299"/>
      <c r="CYK43" s="299"/>
      <c r="CYL43" s="299"/>
      <c r="CYM43" s="299"/>
      <c r="CYN43" s="299"/>
      <c r="CYO43" s="299"/>
      <c r="CYP43" s="299"/>
      <c r="CYQ43" s="299"/>
      <c r="CYR43" s="299"/>
      <c r="CYS43" s="299"/>
      <c r="CYT43" s="299"/>
      <c r="CYU43" s="299"/>
      <c r="CYV43" s="299"/>
      <c r="CYW43" s="299"/>
      <c r="CYX43" s="299"/>
      <c r="CYY43" s="299"/>
      <c r="CYZ43" s="299"/>
      <c r="CZA43" s="299"/>
      <c r="CZB43" s="299"/>
      <c r="CZC43" s="299"/>
      <c r="CZD43" s="299"/>
      <c r="CZE43" s="299"/>
      <c r="CZF43" s="299"/>
      <c r="CZG43" s="299"/>
      <c r="CZH43" s="299"/>
      <c r="CZI43" s="299"/>
      <c r="CZJ43" s="299"/>
      <c r="CZK43" s="299"/>
      <c r="CZL43" s="299"/>
      <c r="CZM43" s="299"/>
      <c r="CZN43" s="299"/>
      <c r="CZO43" s="299"/>
      <c r="CZP43" s="299"/>
      <c r="CZQ43" s="299"/>
      <c r="CZR43" s="299"/>
      <c r="CZS43" s="299"/>
      <c r="CZT43" s="299"/>
      <c r="CZU43" s="299"/>
      <c r="CZV43" s="299"/>
      <c r="CZW43" s="299"/>
      <c r="CZX43" s="299"/>
      <c r="CZY43" s="299"/>
      <c r="CZZ43" s="299"/>
      <c r="DAA43" s="299"/>
      <c r="DAB43" s="299"/>
      <c r="DAC43" s="299"/>
      <c r="DAD43" s="299"/>
      <c r="DAE43" s="299"/>
      <c r="DAF43" s="299"/>
      <c r="DAG43" s="299"/>
      <c r="DAH43" s="299"/>
      <c r="DAI43" s="299"/>
      <c r="DAJ43" s="299"/>
      <c r="DAK43" s="299"/>
      <c r="DAL43" s="299"/>
      <c r="DAM43" s="299"/>
      <c r="DAN43" s="299"/>
      <c r="DAO43" s="299"/>
      <c r="DAP43" s="299"/>
      <c r="DAQ43" s="299"/>
      <c r="DAR43" s="299"/>
      <c r="DAS43" s="299"/>
      <c r="DAT43" s="299"/>
      <c r="DAU43" s="299"/>
      <c r="DAV43" s="299"/>
      <c r="DAW43" s="299"/>
      <c r="DAX43" s="299"/>
      <c r="DAY43" s="299"/>
      <c r="DAZ43" s="299"/>
      <c r="DBA43" s="299"/>
      <c r="DBB43" s="299"/>
      <c r="DBC43" s="299"/>
      <c r="DBD43" s="299"/>
      <c r="DBE43" s="299"/>
      <c r="DBF43" s="299"/>
      <c r="DBG43" s="299"/>
      <c r="DBH43" s="299"/>
      <c r="DBI43" s="299"/>
      <c r="DBJ43" s="299"/>
      <c r="DBK43" s="299"/>
      <c r="DBL43" s="299"/>
      <c r="DBM43" s="299"/>
      <c r="DBN43" s="299"/>
      <c r="DBO43" s="299"/>
      <c r="DBP43" s="299"/>
      <c r="DBQ43" s="299"/>
      <c r="DBR43" s="299"/>
      <c r="DBS43" s="299"/>
      <c r="DBT43" s="299"/>
      <c r="DBU43" s="299"/>
      <c r="DBV43" s="299"/>
      <c r="DBW43" s="299"/>
      <c r="DBX43" s="299"/>
      <c r="DBY43" s="299"/>
      <c r="DBZ43" s="299"/>
      <c r="DCA43" s="299"/>
      <c r="DCB43" s="299"/>
      <c r="DCC43" s="299"/>
      <c r="DCD43" s="299"/>
      <c r="DCE43" s="299"/>
      <c r="DCF43" s="299"/>
      <c r="DCG43" s="299"/>
      <c r="DCH43" s="299"/>
      <c r="DCI43" s="299"/>
      <c r="DCJ43" s="299"/>
      <c r="DCK43" s="299"/>
      <c r="DCL43" s="299"/>
      <c r="DCM43" s="299"/>
      <c r="DCN43" s="299"/>
      <c r="DCO43" s="299"/>
      <c r="DCP43" s="299"/>
      <c r="DCQ43" s="299"/>
      <c r="DCR43" s="299"/>
      <c r="DCS43" s="299"/>
      <c r="DCT43" s="299"/>
      <c r="DCU43" s="299"/>
      <c r="DCV43" s="299"/>
      <c r="DCW43" s="299"/>
      <c r="DCX43" s="299"/>
      <c r="DCY43" s="299"/>
      <c r="DCZ43" s="299"/>
      <c r="DDA43" s="299"/>
      <c r="DDB43" s="299"/>
      <c r="DDC43" s="299"/>
      <c r="DDD43" s="299"/>
      <c r="DDE43" s="299"/>
      <c r="DDF43" s="299"/>
      <c r="DDG43" s="299"/>
      <c r="DDH43" s="299"/>
      <c r="DDI43" s="299"/>
      <c r="DDJ43" s="299"/>
      <c r="DDK43" s="299"/>
      <c r="DDL43" s="299"/>
      <c r="DDM43" s="299"/>
      <c r="DDN43" s="299"/>
      <c r="DDO43" s="299"/>
      <c r="DDP43" s="299"/>
      <c r="DDQ43" s="299"/>
      <c r="DDR43" s="299"/>
      <c r="DDS43" s="299"/>
      <c r="DDT43" s="299"/>
      <c r="DDU43" s="299"/>
      <c r="DDV43" s="299"/>
      <c r="DDW43" s="299"/>
      <c r="DDX43" s="299"/>
      <c r="DDY43" s="299"/>
      <c r="DDZ43" s="299"/>
      <c r="DEA43" s="299"/>
      <c r="DEB43" s="299"/>
      <c r="DEC43" s="299"/>
      <c r="DED43" s="299"/>
      <c r="DEE43" s="299"/>
      <c r="DEF43" s="299"/>
      <c r="DEG43" s="299"/>
      <c r="DEH43" s="299"/>
      <c r="DEI43" s="299"/>
      <c r="DEJ43" s="299"/>
      <c r="DEK43" s="299"/>
      <c r="DEL43" s="299"/>
      <c r="DEM43" s="299"/>
      <c r="DEN43" s="299"/>
      <c r="DEO43" s="299"/>
      <c r="DEP43" s="299"/>
      <c r="DEQ43" s="299"/>
      <c r="DER43" s="299"/>
      <c r="DES43" s="299"/>
      <c r="DET43" s="299"/>
      <c r="DEU43" s="299"/>
      <c r="DEV43" s="299"/>
      <c r="DEW43" s="299"/>
      <c r="DEX43" s="299"/>
      <c r="DEY43" s="299"/>
      <c r="DEZ43" s="299"/>
      <c r="DFA43" s="299"/>
      <c r="DFB43" s="299"/>
      <c r="DFC43" s="299"/>
      <c r="DFD43" s="299"/>
      <c r="DFE43" s="299"/>
      <c r="DFF43" s="299"/>
      <c r="DFG43" s="299"/>
      <c r="DFH43" s="299"/>
      <c r="DFI43" s="299"/>
      <c r="DFJ43" s="299"/>
      <c r="DFK43" s="299"/>
      <c r="DFL43" s="299"/>
      <c r="DFM43" s="299"/>
      <c r="DFN43" s="299"/>
      <c r="DFO43" s="299"/>
      <c r="DFP43" s="299"/>
      <c r="DFQ43" s="299"/>
      <c r="DFR43" s="299"/>
      <c r="DFS43" s="299"/>
      <c r="DFT43" s="299"/>
      <c r="DFU43" s="299"/>
      <c r="DFV43" s="299"/>
      <c r="DFW43" s="299"/>
      <c r="DFX43" s="299"/>
      <c r="DFY43" s="299"/>
      <c r="DFZ43" s="299"/>
      <c r="DGA43" s="299"/>
      <c r="DGB43" s="299"/>
      <c r="DGC43" s="299"/>
      <c r="DGD43" s="299"/>
      <c r="DGE43" s="299"/>
      <c r="DGF43" s="299"/>
      <c r="DGG43" s="299"/>
      <c r="DGH43" s="299"/>
      <c r="DGI43" s="299"/>
      <c r="DGJ43" s="299"/>
      <c r="DGK43" s="299"/>
      <c r="DGL43" s="299"/>
      <c r="DGM43" s="299"/>
      <c r="DGN43" s="299"/>
      <c r="DGO43" s="299"/>
      <c r="DGP43" s="299"/>
      <c r="DGQ43" s="299"/>
      <c r="DGR43" s="299"/>
      <c r="DGS43" s="299"/>
      <c r="DGT43" s="299"/>
      <c r="DGU43" s="299"/>
      <c r="DGV43" s="299"/>
      <c r="DGW43" s="299"/>
      <c r="DGX43" s="299"/>
      <c r="DGY43" s="299"/>
      <c r="DGZ43" s="299"/>
      <c r="DHA43" s="299"/>
      <c r="DHB43" s="299"/>
      <c r="DHC43" s="299"/>
      <c r="DHD43" s="299"/>
      <c r="DHE43" s="299"/>
      <c r="DHF43" s="299"/>
      <c r="DHG43" s="299"/>
      <c r="DHH43" s="299"/>
      <c r="DHI43" s="299"/>
      <c r="DHJ43" s="299"/>
      <c r="DHK43" s="299"/>
      <c r="DHL43" s="299"/>
      <c r="DHM43" s="299"/>
      <c r="DHN43" s="299"/>
      <c r="DHO43" s="299"/>
      <c r="DHP43" s="299"/>
      <c r="DHQ43" s="299"/>
      <c r="DHR43" s="299"/>
      <c r="DHS43" s="299"/>
      <c r="DHT43" s="299"/>
      <c r="DHU43" s="299"/>
      <c r="DHV43" s="299"/>
      <c r="DHW43" s="299"/>
      <c r="DHX43" s="299"/>
      <c r="DHY43" s="299"/>
      <c r="DHZ43" s="299"/>
      <c r="DIA43" s="299"/>
      <c r="DIB43" s="299"/>
      <c r="DIC43" s="299"/>
      <c r="DID43" s="299"/>
      <c r="DIE43" s="299"/>
      <c r="DIF43" s="299"/>
      <c r="DIG43" s="299"/>
      <c r="DIH43" s="299"/>
      <c r="DII43" s="299"/>
      <c r="DIJ43" s="299"/>
      <c r="DIK43" s="299"/>
      <c r="DIL43" s="299"/>
      <c r="DIM43" s="299"/>
      <c r="DIN43" s="299"/>
      <c r="DIO43" s="299"/>
      <c r="DIP43" s="299"/>
      <c r="DIQ43" s="299"/>
      <c r="DIR43" s="299"/>
      <c r="DIS43" s="299"/>
      <c r="DIT43" s="299"/>
      <c r="DIU43" s="299"/>
      <c r="DIV43" s="299"/>
      <c r="DIW43" s="299"/>
      <c r="DIX43" s="299"/>
      <c r="DIY43" s="299"/>
      <c r="DIZ43" s="299"/>
      <c r="DJA43" s="299"/>
      <c r="DJB43" s="299"/>
      <c r="DJC43" s="299"/>
      <c r="DJD43" s="299"/>
      <c r="DJE43" s="299"/>
      <c r="DJF43" s="299"/>
      <c r="DJG43" s="299"/>
      <c r="DJH43" s="299"/>
      <c r="DJI43" s="299"/>
      <c r="DJJ43" s="299"/>
      <c r="DJK43" s="299"/>
      <c r="DJL43" s="299"/>
      <c r="DJM43" s="299"/>
      <c r="DJN43" s="299"/>
      <c r="DJO43" s="299"/>
      <c r="DJP43" s="299"/>
      <c r="DJQ43" s="299"/>
      <c r="DJR43" s="299"/>
      <c r="DJS43" s="299"/>
      <c r="DJT43" s="299"/>
      <c r="DJU43" s="299"/>
      <c r="DJV43" s="299"/>
      <c r="DJW43" s="299"/>
      <c r="DJX43" s="299"/>
      <c r="DJY43" s="299"/>
      <c r="DJZ43" s="299"/>
      <c r="DKA43" s="299"/>
      <c r="DKB43" s="299"/>
      <c r="DKC43" s="299"/>
      <c r="DKD43" s="299"/>
      <c r="DKE43" s="299"/>
      <c r="DKF43" s="299"/>
      <c r="DKG43" s="299"/>
      <c r="DKH43" s="299"/>
      <c r="DKI43" s="299"/>
      <c r="DKJ43" s="299"/>
      <c r="DKK43" s="299"/>
      <c r="DKL43" s="299"/>
      <c r="DKM43" s="299"/>
      <c r="DKN43" s="299"/>
      <c r="DKO43" s="299"/>
      <c r="DKP43" s="299"/>
      <c r="DKQ43" s="299"/>
      <c r="DKR43" s="299"/>
      <c r="DKS43" s="299"/>
      <c r="DKT43" s="299"/>
      <c r="DKU43" s="299"/>
      <c r="DKV43" s="299"/>
      <c r="DKW43" s="299"/>
      <c r="DKX43" s="299"/>
      <c r="DKY43" s="299"/>
      <c r="DKZ43" s="299"/>
      <c r="DLA43" s="299"/>
      <c r="DLB43" s="299"/>
      <c r="DLC43" s="299"/>
      <c r="DLD43" s="299"/>
      <c r="DLE43" s="299"/>
      <c r="DLF43" s="299"/>
      <c r="DLG43" s="299"/>
      <c r="DLH43" s="299"/>
      <c r="DLI43" s="299"/>
      <c r="DLJ43" s="299"/>
      <c r="DLK43" s="299"/>
      <c r="DLL43" s="299"/>
      <c r="DLM43" s="299"/>
      <c r="DLN43" s="299"/>
      <c r="DLO43" s="299"/>
      <c r="DLP43" s="299"/>
      <c r="DLQ43" s="299"/>
      <c r="DLR43" s="299"/>
      <c r="DLS43" s="299"/>
      <c r="DLT43" s="299"/>
      <c r="DLU43" s="299"/>
      <c r="DLV43" s="299"/>
      <c r="DLW43" s="299"/>
      <c r="DLX43" s="299"/>
      <c r="DLY43" s="299"/>
      <c r="DLZ43" s="299"/>
      <c r="DMA43" s="299"/>
      <c r="DMB43" s="299"/>
      <c r="DMC43" s="299"/>
      <c r="DMD43" s="299"/>
      <c r="DME43" s="299"/>
      <c r="DMF43" s="299"/>
      <c r="DMG43" s="299"/>
      <c r="DMH43" s="299"/>
      <c r="DMI43" s="299"/>
      <c r="DMJ43" s="299"/>
      <c r="DMK43" s="299"/>
      <c r="DML43" s="299"/>
      <c r="DMM43" s="299"/>
      <c r="DMN43" s="299"/>
      <c r="DMO43" s="299"/>
      <c r="DMP43" s="299"/>
      <c r="DMQ43" s="299"/>
      <c r="DMR43" s="299"/>
      <c r="DMS43" s="299"/>
      <c r="DMT43" s="299"/>
      <c r="DMU43" s="299"/>
      <c r="DMV43" s="299"/>
      <c r="DMW43" s="299"/>
      <c r="DMX43" s="299"/>
      <c r="DMY43" s="299"/>
      <c r="DMZ43" s="299"/>
      <c r="DNA43" s="299"/>
      <c r="DNB43" s="299"/>
      <c r="DNC43" s="299"/>
      <c r="DND43" s="299"/>
      <c r="DNE43" s="299"/>
      <c r="DNF43" s="299"/>
      <c r="DNG43" s="299"/>
      <c r="DNH43" s="299"/>
      <c r="DNI43" s="299"/>
      <c r="DNJ43" s="299"/>
      <c r="DNK43" s="299"/>
      <c r="DNL43" s="299"/>
      <c r="DNM43" s="299"/>
      <c r="DNN43" s="299"/>
      <c r="DNO43" s="299"/>
      <c r="DNP43" s="299"/>
      <c r="DNQ43" s="299"/>
      <c r="DNR43" s="299"/>
      <c r="DNS43" s="299"/>
      <c r="DNT43" s="299"/>
      <c r="DNU43" s="299"/>
      <c r="DNV43" s="299"/>
      <c r="DNW43" s="299"/>
      <c r="DNX43" s="299"/>
      <c r="DNY43" s="299"/>
      <c r="DNZ43" s="299"/>
      <c r="DOA43" s="299"/>
      <c r="DOB43" s="299"/>
      <c r="DOC43" s="299"/>
      <c r="DOD43" s="299"/>
      <c r="DOE43" s="299"/>
      <c r="DOF43" s="299"/>
      <c r="DOG43" s="299"/>
      <c r="DOH43" s="299"/>
      <c r="DOI43" s="299"/>
      <c r="DOJ43" s="299"/>
      <c r="DOK43" s="299"/>
      <c r="DOL43" s="299"/>
      <c r="DOM43" s="299"/>
      <c r="DON43" s="299"/>
      <c r="DOO43" s="299"/>
      <c r="DOP43" s="299"/>
      <c r="DOQ43" s="299"/>
      <c r="DOR43" s="299"/>
      <c r="DOS43" s="299"/>
      <c r="DOT43" s="299"/>
      <c r="DOU43" s="299"/>
      <c r="DOV43" s="299"/>
      <c r="DOW43" s="299"/>
      <c r="DOX43" s="299"/>
      <c r="DOY43" s="299"/>
      <c r="DOZ43" s="299"/>
      <c r="DPA43" s="299"/>
      <c r="DPB43" s="299"/>
      <c r="DPC43" s="299"/>
      <c r="DPD43" s="299"/>
      <c r="DPE43" s="299"/>
      <c r="DPF43" s="299"/>
      <c r="DPG43" s="299"/>
      <c r="DPH43" s="299"/>
      <c r="DPI43" s="299"/>
      <c r="DPJ43" s="299"/>
      <c r="DPK43" s="299"/>
      <c r="DPL43" s="299"/>
      <c r="DPM43" s="299"/>
      <c r="DPN43" s="299"/>
      <c r="DPO43" s="299"/>
      <c r="DPP43" s="299"/>
      <c r="DPQ43" s="299"/>
      <c r="DPR43" s="299"/>
      <c r="DPS43" s="299"/>
      <c r="DPT43" s="299"/>
      <c r="DPU43" s="299"/>
      <c r="DPV43" s="299"/>
      <c r="DPW43" s="299"/>
      <c r="DPX43" s="299"/>
      <c r="DPY43" s="299"/>
      <c r="DPZ43" s="299"/>
      <c r="DQA43" s="299"/>
      <c r="DQB43" s="299"/>
      <c r="DQC43" s="299"/>
      <c r="DQD43" s="299"/>
      <c r="DQE43" s="299"/>
      <c r="DQF43" s="299"/>
      <c r="DQG43" s="299"/>
      <c r="DQH43" s="299"/>
      <c r="DQI43" s="299"/>
      <c r="DQJ43" s="299"/>
      <c r="DQK43" s="299"/>
      <c r="DQL43" s="299"/>
      <c r="DQM43" s="299"/>
      <c r="DQN43" s="299"/>
      <c r="DQO43" s="299"/>
      <c r="DQP43" s="299"/>
      <c r="DQQ43" s="299"/>
      <c r="DQR43" s="299"/>
      <c r="DQS43" s="299"/>
      <c r="DQT43" s="299"/>
      <c r="DQU43" s="299"/>
      <c r="DQV43" s="299"/>
      <c r="DQW43" s="299"/>
      <c r="DQX43" s="299"/>
      <c r="DQY43" s="299"/>
      <c r="DQZ43" s="299"/>
      <c r="DRA43" s="299"/>
      <c r="DRB43" s="299"/>
      <c r="DRC43" s="299"/>
      <c r="DRD43" s="299"/>
      <c r="DRE43" s="299"/>
      <c r="DRF43" s="299"/>
      <c r="DRG43" s="299"/>
      <c r="DRH43" s="299"/>
      <c r="DRI43" s="299"/>
      <c r="DRJ43" s="299"/>
      <c r="DRK43" s="299"/>
      <c r="DRL43" s="299"/>
      <c r="DRM43" s="299"/>
      <c r="DRN43" s="299"/>
      <c r="DRO43" s="299"/>
      <c r="DRP43" s="299"/>
      <c r="DRQ43" s="299"/>
      <c r="DRR43" s="299"/>
      <c r="DRS43" s="299"/>
      <c r="DRT43" s="299"/>
      <c r="DRU43" s="299"/>
      <c r="DRV43" s="299"/>
      <c r="DRW43" s="299"/>
      <c r="DRX43" s="299"/>
      <c r="DRY43" s="299"/>
      <c r="DRZ43" s="299"/>
      <c r="DSA43" s="299"/>
      <c r="DSB43" s="299"/>
      <c r="DSC43" s="299"/>
      <c r="DSD43" s="299"/>
      <c r="DSE43" s="299"/>
      <c r="DSF43" s="299"/>
      <c r="DSG43" s="299"/>
      <c r="DSH43" s="299"/>
      <c r="DSI43" s="299"/>
      <c r="DSJ43" s="299"/>
      <c r="DSK43" s="299"/>
      <c r="DSL43" s="299"/>
      <c r="DSM43" s="299"/>
      <c r="DSN43" s="299"/>
      <c r="DSO43" s="299"/>
      <c r="DSP43" s="299"/>
      <c r="DSQ43" s="299"/>
      <c r="DSR43" s="299"/>
      <c r="DSS43" s="299"/>
      <c r="DST43" s="299"/>
      <c r="DSU43" s="299"/>
      <c r="DSV43" s="299"/>
      <c r="DSW43" s="299"/>
      <c r="DSX43" s="299"/>
      <c r="DSY43" s="299"/>
      <c r="DSZ43" s="299"/>
      <c r="DTA43" s="299"/>
      <c r="DTB43" s="299"/>
      <c r="DTC43" s="299"/>
      <c r="DTD43" s="299"/>
      <c r="DTE43" s="299"/>
      <c r="DTF43" s="299"/>
      <c r="DTG43" s="299"/>
      <c r="DTH43" s="299"/>
      <c r="DTI43" s="299"/>
      <c r="DTJ43" s="299"/>
      <c r="DTK43" s="299"/>
      <c r="DTL43" s="299"/>
      <c r="DTM43" s="299"/>
      <c r="DTN43" s="299"/>
      <c r="DTO43" s="299"/>
      <c r="DTP43" s="299"/>
      <c r="DTQ43" s="299"/>
      <c r="DTR43" s="299"/>
      <c r="DTS43" s="299"/>
      <c r="DTT43" s="299"/>
      <c r="DTU43" s="299"/>
      <c r="DTV43" s="299"/>
      <c r="DTW43" s="299"/>
      <c r="DTX43" s="299"/>
      <c r="DTY43" s="299"/>
      <c r="DTZ43" s="299"/>
      <c r="DUA43" s="299"/>
      <c r="DUB43" s="299"/>
      <c r="DUC43" s="299"/>
      <c r="DUD43" s="299"/>
      <c r="DUE43" s="299"/>
      <c r="DUF43" s="299"/>
      <c r="DUG43" s="299"/>
      <c r="DUH43" s="299"/>
      <c r="DUI43" s="299"/>
      <c r="DUJ43" s="299"/>
      <c r="DUK43" s="299"/>
      <c r="DUL43" s="299"/>
      <c r="DUM43" s="299"/>
      <c r="DUN43" s="299"/>
      <c r="DUO43" s="299"/>
      <c r="DUP43" s="299"/>
      <c r="DUQ43" s="299"/>
      <c r="DUR43" s="299"/>
      <c r="DUS43" s="299"/>
      <c r="DUT43" s="299"/>
      <c r="DUU43" s="299"/>
      <c r="DUV43" s="299"/>
      <c r="DUW43" s="299"/>
      <c r="DUX43" s="299"/>
      <c r="DUY43" s="299"/>
      <c r="DUZ43" s="299"/>
      <c r="DVA43" s="299"/>
      <c r="DVB43" s="299"/>
      <c r="DVC43" s="299"/>
      <c r="DVD43" s="299"/>
      <c r="DVE43" s="299"/>
      <c r="DVF43" s="299"/>
      <c r="DVG43" s="299"/>
      <c r="DVH43" s="299"/>
      <c r="DVI43" s="299"/>
      <c r="DVJ43" s="299"/>
      <c r="DVK43" s="299"/>
      <c r="DVL43" s="299"/>
      <c r="DVM43" s="299"/>
      <c r="DVN43" s="299"/>
      <c r="DVO43" s="299"/>
      <c r="DVP43" s="299"/>
      <c r="DVQ43" s="299"/>
      <c r="DVR43" s="299"/>
      <c r="DVS43" s="299"/>
      <c r="DVT43" s="299"/>
      <c r="DVU43" s="299"/>
      <c r="DVV43" s="299"/>
      <c r="DVW43" s="299"/>
      <c r="DVX43" s="299"/>
      <c r="DVY43" s="299"/>
      <c r="DVZ43" s="299"/>
      <c r="DWA43" s="299"/>
      <c r="DWB43" s="299"/>
      <c r="DWC43" s="299"/>
      <c r="DWD43" s="299"/>
      <c r="DWE43" s="299"/>
      <c r="DWF43" s="299"/>
      <c r="DWG43" s="299"/>
      <c r="DWH43" s="299"/>
      <c r="DWI43" s="299"/>
      <c r="DWJ43" s="299"/>
      <c r="DWK43" s="299"/>
      <c r="DWL43" s="299"/>
      <c r="DWM43" s="299"/>
      <c r="DWN43" s="299"/>
      <c r="DWO43" s="299"/>
      <c r="DWP43" s="299"/>
      <c r="DWQ43" s="299"/>
      <c r="DWR43" s="299"/>
      <c r="DWS43" s="299"/>
      <c r="DWT43" s="299"/>
      <c r="DWU43" s="299"/>
      <c r="DWV43" s="299"/>
      <c r="DWW43" s="299"/>
      <c r="DWX43" s="299"/>
      <c r="DWY43" s="299"/>
      <c r="DWZ43" s="299"/>
      <c r="DXA43" s="299"/>
      <c r="DXB43" s="299"/>
      <c r="DXC43" s="299"/>
      <c r="DXD43" s="299"/>
      <c r="DXE43" s="299"/>
      <c r="DXF43" s="299"/>
      <c r="DXG43" s="299"/>
      <c r="DXH43" s="299"/>
      <c r="DXI43" s="299"/>
      <c r="DXJ43" s="299"/>
      <c r="DXK43" s="299"/>
      <c r="DXL43" s="299"/>
      <c r="DXM43" s="299"/>
      <c r="DXN43" s="299"/>
      <c r="DXO43" s="299"/>
      <c r="DXP43" s="299"/>
      <c r="DXQ43" s="299"/>
      <c r="DXR43" s="299"/>
      <c r="DXS43" s="299"/>
      <c r="DXT43" s="299"/>
      <c r="DXU43" s="299"/>
      <c r="DXV43" s="299"/>
      <c r="DXW43" s="299"/>
      <c r="DXX43" s="299"/>
      <c r="DXY43" s="299"/>
      <c r="DXZ43" s="299"/>
      <c r="DYA43" s="299"/>
      <c r="DYB43" s="299"/>
      <c r="DYC43" s="299"/>
      <c r="DYD43" s="299"/>
      <c r="DYE43" s="299"/>
      <c r="DYF43" s="299"/>
      <c r="DYG43" s="299"/>
      <c r="DYH43" s="299"/>
      <c r="DYI43" s="299"/>
      <c r="DYJ43" s="299"/>
      <c r="DYK43" s="299"/>
      <c r="DYL43" s="299"/>
      <c r="DYM43" s="299"/>
      <c r="DYN43" s="299"/>
      <c r="DYO43" s="299"/>
      <c r="DYP43" s="299"/>
      <c r="DYQ43" s="299"/>
      <c r="DYR43" s="299"/>
      <c r="DYS43" s="299"/>
      <c r="DYT43" s="299"/>
      <c r="DYU43" s="299"/>
      <c r="DYV43" s="299"/>
      <c r="DYW43" s="299"/>
      <c r="DYX43" s="299"/>
      <c r="DYY43" s="299"/>
      <c r="DYZ43" s="299"/>
      <c r="DZA43" s="299"/>
      <c r="DZB43" s="299"/>
      <c r="DZC43" s="299"/>
      <c r="DZD43" s="299"/>
      <c r="DZE43" s="299"/>
      <c r="DZF43" s="299"/>
      <c r="DZG43" s="299"/>
      <c r="DZH43" s="299"/>
      <c r="DZI43" s="299"/>
      <c r="DZJ43" s="299"/>
      <c r="DZK43" s="299"/>
      <c r="DZL43" s="299"/>
      <c r="DZM43" s="299"/>
      <c r="DZN43" s="299"/>
      <c r="DZO43" s="299"/>
      <c r="DZP43" s="299"/>
      <c r="DZQ43" s="299"/>
      <c r="DZR43" s="299"/>
      <c r="DZS43" s="299"/>
      <c r="DZT43" s="299"/>
      <c r="DZU43" s="299"/>
      <c r="DZV43" s="299"/>
      <c r="DZW43" s="299"/>
      <c r="DZX43" s="299"/>
      <c r="DZY43" s="299"/>
      <c r="DZZ43" s="299"/>
      <c r="EAA43" s="299"/>
      <c r="EAB43" s="299"/>
      <c r="EAC43" s="299"/>
      <c r="EAD43" s="299"/>
      <c r="EAE43" s="299"/>
      <c r="EAF43" s="299"/>
      <c r="EAG43" s="299"/>
      <c r="EAH43" s="299"/>
      <c r="EAI43" s="299"/>
      <c r="EAJ43" s="299"/>
      <c r="EAK43" s="299"/>
      <c r="EAL43" s="299"/>
      <c r="EAM43" s="299"/>
      <c r="EAN43" s="299"/>
      <c r="EAO43" s="299"/>
      <c r="EAP43" s="299"/>
      <c r="EAQ43" s="299"/>
      <c r="EAR43" s="299"/>
      <c r="EAS43" s="299"/>
      <c r="EAT43" s="299"/>
      <c r="EAU43" s="299"/>
      <c r="EAV43" s="299"/>
      <c r="EAW43" s="299"/>
      <c r="EAX43" s="299"/>
      <c r="EAY43" s="299"/>
      <c r="EAZ43" s="299"/>
      <c r="EBA43" s="299"/>
      <c r="EBB43" s="299"/>
      <c r="EBC43" s="299"/>
      <c r="EBD43" s="299"/>
      <c r="EBE43" s="299"/>
      <c r="EBF43" s="299"/>
      <c r="EBG43" s="299"/>
      <c r="EBH43" s="299"/>
      <c r="EBI43" s="299"/>
      <c r="EBJ43" s="299"/>
      <c r="EBK43" s="299"/>
      <c r="EBL43" s="299"/>
      <c r="EBM43" s="299"/>
      <c r="EBN43" s="299"/>
      <c r="EBO43" s="299"/>
      <c r="EBP43" s="299"/>
      <c r="EBQ43" s="299"/>
      <c r="EBR43" s="299"/>
      <c r="EBS43" s="299"/>
      <c r="EBT43" s="299"/>
      <c r="EBU43" s="299"/>
      <c r="EBV43" s="299"/>
      <c r="EBW43" s="299"/>
      <c r="EBX43" s="299"/>
      <c r="EBY43" s="299"/>
      <c r="EBZ43" s="299"/>
      <c r="ECA43" s="299"/>
      <c r="ECB43" s="299"/>
      <c r="ECC43" s="299"/>
      <c r="ECD43" s="299"/>
      <c r="ECE43" s="299"/>
      <c r="ECF43" s="299"/>
      <c r="ECG43" s="299"/>
      <c r="ECH43" s="299"/>
      <c r="ECI43" s="299"/>
      <c r="ECJ43" s="299"/>
      <c r="ECK43" s="299"/>
      <c r="ECL43" s="299"/>
      <c r="ECM43" s="299"/>
      <c r="ECN43" s="299"/>
      <c r="ECO43" s="299"/>
      <c r="ECP43" s="299"/>
      <c r="ECQ43" s="299"/>
      <c r="ECR43" s="299"/>
      <c r="ECS43" s="299"/>
      <c r="ECT43" s="299"/>
      <c r="ECU43" s="299"/>
      <c r="ECV43" s="299"/>
      <c r="ECW43" s="299"/>
      <c r="ECX43" s="299"/>
      <c r="ECY43" s="299"/>
      <c r="ECZ43" s="299"/>
      <c r="EDA43" s="299"/>
      <c r="EDB43" s="299"/>
      <c r="EDC43" s="299"/>
      <c r="EDD43" s="299"/>
      <c r="EDE43" s="299"/>
      <c r="EDF43" s="299"/>
      <c r="EDG43" s="299"/>
      <c r="EDH43" s="299"/>
      <c r="EDI43" s="299"/>
      <c r="EDJ43" s="299"/>
      <c r="EDK43" s="299"/>
      <c r="EDL43" s="299"/>
      <c r="EDM43" s="299"/>
      <c r="EDN43" s="299"/>
      <c r="EDO43" s="299"/>
      <c r="EDP43" s="299"/>
      <c r="EDQ43" s="299"/>
      <c r="EDR43" s="299"/>
      <c r="EDS43" s="299"/>
      <c r="EDT43" s="299"/>
      <c r="EDU43" s="299"/>
      <c r="EDV43" s="299"/>
      <c r="EDW43" s="299"/>
      <c r="EDX43" s="299"/>
      <c r="EDY43" s="299"/>
      <c r="EDZ43" s="299"/>
      <c r="EEA43" s="299"/>
      <c r="EEB43" s="299"/>
      <c r="EEC43" s="299"/>
      <c r="EED43" s="299"/>
      <c r="EEE43" s="299"/>
      <c r="EEF43" s="299"/>
      <c r="EEG43" s="299"/>
      <c r="EEH43" s="299"/>
      <c r="EEI43" s="299"/>
      <c r="EEJ43" s="299"/>
      <c r="EEK43" s="299"/>
      <c r="EEL43" s="299"/>
      <c r="EEM43" s="299"/>
      <c r="EEN43" s="299"/>
      <c r="EEO43" s="299"/>
      <c r="EEP43" s="299"/>
      <c r="EEQ43" s="299"/>
      <c r="EER43" s="299"/>
      <c r="EES43" s="299"/>
      <c r="EET43" s="299"/>
      <c r="EEU43" s="299"/>
      <c r="EEV43" s="299"/>
      <c r="EEW43" s="299"/>
      <c r="EEX43" s="299"/>
      <c r="EEY43" s="299"/>
      <c r="EEZ43" s="299"/>
      <c r="EFA43" s="299"/>
      <c r="EFB43" s="299"/>
      <c r="EFC43" s="299"/>
      <c r="EFD43" s="299"/>
      <c r="EFE43" s="299"/>
      <c r="EFF43" s="299"/>
      <c r="EFG43" s="299"/>
      <c r="EFH43" s="299"/>
      <c r="EFI43" s="299"/>
      <c r="EFJ43" s="299"/>
      <c r="EFK43" s="299"/>
      <c r="EFL43" s="299"/>
      <c r="EFM43" s="299"/>
      <c r="EFN43" s="299"/>
      <c r="EFO43" s="299"/>
      <c r="EFP43" s="299"/>
      <c r="EFQ43" s="299"/>
      <c r="EFR43" s="299"/>
      <c r="EFS43" s="299"/>
      <c r="EFT43" s="299"/>
      <c r="EFU43" s="299"/>
      <c r="EFV43" s="299"/>
      <c r="EFW43" s="299"/>
      <c r="EFX43" s="299"/>
      <c r="EFY43" s="299"/>
      <c r="EFZ43" s="299"/>
      <c r="EGA43" s="299"/>
      <c r="EGB43" s="299"/>
      <c r="EGC43" s="299"/>
      <c r="EGD43" s="299"/>
      <c r="EGE43" s="299"/>
      <c r="EGF43" s="299"/>
      <c r="EGG43" s="299"/>
      <c r="EGH43" s="299"/>
      <c r="EGI43" s="299"/>
      <c r="EGJ43" s="299"/>
      <c r="EGK43" s="299"/>
      <c r="EGL43" s="299"/>
      <c r="EGM43" s="299"/>
      <c r="EGN43" s="299"/>
      <c r="EGO43" s="299"/>
      <c r="EGP43" s="299"/>
      <c r="EGQ43" s="299"/>
      <c r="EGR43" s="299"/>
      <c r="EGS43" s="299"/>
      <c r="EGT43" s="299"/>
      <c r="EGU43" s="299"/>
      <c r="EGV43" s="299"/>
      <c r="EGW43" s="299"/>
      <c r="EGX43" s="299"/>
      <c r="EGY43" s="299"/>
      <c r="EGZ43" s="299"/>
      <c r="EHA43" s="299"/>
      <c r="EHB43" s="299"/>
      <c r="EHC43" s="299"/>
      <c r="EHD43" s="299"/>
      <c r="EHE43" s="299"/>
      <c r="EHF43" s="299"/>
      <c r="EHG43" s="299"/>
      <c r="EHH43" s="299"/>
      <c r="EHI43" s="299"/>
      <c r="EHJ43" s="299"/>
      <c r="EHK43" s="299"/>
      <c r="EHL43" s="299"/>
      <c r="EHM43" s="299"/>
      <c r="EHN43" s="299"/>
      <c r="EHO43" s="299"/>
      <c r="EHP43" s="299"/>
      <c r="EHQ43" s="299"/>
      <c r="EHR43" s="299"/>
      <c r="EHS43" s="299"/>
      <c r="EHT43" s="299"/>
      <c r="EHU43" s="299"/>
      <c r="EHV43" s="299"/>
      <c r="EHW43" s="299"/>
      <c r="EHX43" s="299"/>
      <c r="EHY43" s="299"/>
      <c r="EHZ43" s="299"/>
      <c r="EIA43" s="299"/>
      <c r="EIB43" s="299"/>
      <c r="EIC43" s="299"/>
      <c r="EID43" s="299"/>
      <c r="EIE43" s="299"/>
      <c r="EIF43" s="299"/>
      <c r="EIG43" s="299"/>
      <c r="EIH43" s="299"/>
      <c r="EII43" s="299"/>
      <c r="EIJ43" s="299"/>
      <c r="EIK43" s="299"/>
      <c r="EIL43" s="299"/>
      <c r="EIM43" s="299"/>
      <c r="EIN43" s="299"/>
      <c r="EIO43" s="299"/>
      <c r="EIP43" s="299"/>
      <c r="EIQ43" s="299"/>
      <c r="EIR43" s="299"/>
      <c r="EIS43" s="299"/>
      <c r="EIT43" s="299"/>
      <c r="EIU43" s="299"/>
      <c r="EIV43" s="299"/>
      <c r="EIW43" s="299"/>
      <c r="EIX43" s="299"/>
      <c r="EIY43" s="299"/>
      <c r="EIZ43" s="299"/>
      <c r="EJA43" s="299"/>
      <c r="EJB43" s="299"/>
      <c r="EJC43" s="299"/>
      <c r="EJD43" s="299"/>
      <c r="EJE43" s="299"/>
      <c r="EJF43" s="299"/>
      <c r="EJG43" s="299"/>
      <c r="EJH43" s="299"/>
      <c r="EJI43" s="299"/>
      <c r="EJJ43" s="299"/>
      <c r="EJK43" s="299"/>
      <c r="EJL43" s="299"/>
      <c r="EJM43" s="299"/>
      <c r="EJN43" s="299"/>
      <c r="EJO43" s="299"/>
      <c r="EJP43" s="299"/>
      <c r="EJQ43" s="299"/>
      <c r="EJR43" s="299"/>
      <c r="EJS43" s="299"/>
      <c r="EJT43" s="299"/>
      <c r="EJU43" s="299"/>
      <c r="EJV43" s="299"/>
      <c r="EJW43" s="299"/>
      <c r="EJX43" s="299"/>
      <c r="EJY43" s="299"/>
      <c r="EJZ43" s="299"/>
      <c r="EKA43" s="299"/>
      <c r="EKB43" s="299"/>
      <c r="EKC43" s="299"/>
      <c r="EKD43" s="299"/>
      <c r="EKE43" s="299"/>
      <c r="EKF43" s="299"/>
      <c r="EKG43" s="299"/>
      <c r="EKH43" s="299"/>
      <c r="EKI43" s="299"/>
      <c r="EKJ43" s="299"/>
      <c r="EKK43" s="299"/>
      <c r="EKL43" s="299"/>
      <c r="EKM43" s="299"/>
      <c r="EKN43" s="299"/>
      <c r="EKO43" s="299"/>
      <c r="EKP43" s="299"/>
      <c r="EKQ43" s="299"/>
      <c r="EKR43" s="299"/>
      <c r="EKS43" s="299"/>
      <c r="EKT43" s="299"/>
      <c r="EKU43" s="299"/>
      <c r="EKV43" s="299"/>
      <c r="EKW43" s="299"/>
      <c r="EKX43" s="299"/>
      <c r="EKY43" s="299"/>
      <c r="EKZ43" s="299"/>
      <c r="ELA43" s="299"/>
      <c r="ELB43" s="299"/>
      <c r="ELC43" s="299"/>
      <c r="ELD43" s="299"/>
      <c r="ELE43" s="299"/>
      <c r="ELF43" s="299"/>
      <c r="ELG43" s="299"/>
      <c r="ELH43" s="299"/>
      <c r="ELI43" s="299"/>
      <c r="ELJ43" s="299"/>
      <c r="ELK43" s="299"/>
      <c r="ELL43" s="299"/>
      <c r="ELM43" s="299"/>
      <c r="ELN43" s="299"/>
      <c r="ELO43" s="299"/>
      <c r="ELP43" s="299"/>
      <c r="ELQ43" s="299"/>
      <c r="ELR43" s="299"/>
      <c r="ELS43" s="299"/>
      <c r="ELT43" s="299"/>
      <c r="ELU43" s="299"/>
      <c r="ELV43" s="299"/>
      <c r="ELW43" s="299"/>
      <c r="ELX43" s="299"/>
      <c r="ELY43" s="299"/>
      <c r="ELZ43" s="299"/>
      <c r="EMA43" s="299"/>
      <c r="EMB43" s="299"/>
      <c r="EMC43" s="299"/>
      <c r="EMD43" s="299"/>
      <c r="EME43" s="299"/>
      <c r="EMF43" s="299"/>
      <c r="EMG43" s="299"/>
      <c r="EMH43" s="299"/>
      <c r="EMI43" s="299"/>
      <c r="EMJ43" s="299"/>
      <c r="EMK43" s="299"/>
      <c r="EML43" s="299"/>
      <c r="EMM43" s="299"/>
      <c r="EMN43" s="299"/>
      <c r="EMO43" s="299"/>
      <c r="EMP43" s="299"/>
      <c r="EMQ43" s="299"/>
      <c r="EMR43" s="299"/>
      <c r="EMS43" s="299"/>
      <c r="EMT43" s="299"/>
      <c r="EMU43" s="299"/>
      <c r="EMV43" s="299"/>
      <c r="EMW43" s="299"/>
      <c r="EMX43" s="299"/>
      <c r="EMY43" s="299"/>
      <c r="EMZ43" s="299"/>
      <c r="ENA43" s="299"/>
      <c r="ENB43" s="299"/>
      <c r="ENC43" s="299"/>
      <c r="END43" s="299"/>
      <c r="ENE43" s="299"/>
      <c r="ENF43" s="299"/>
      <c r="ENG43" s="299"/>
      <c r="ENH43" s="299"/>
      <c r="ENI43" s="299"/>
      <c r="ENJ43" s="299"/>
      <c r="ENK43" s="299"/>
      <c r="ENL43" s="299"/>
      <c r="ENM43" s="299"/>
      <c r="ENN43" s="299"/>
      <c r="ENO43" s="299"/>
      <c r="ENP43" s="299"/>
      <c r="ENQ43" s="299"/>
      <c r="ENR43" s="299"/>
      <c r="ENS43" s="299"/>
      <c r="ENT43" s="299"/>
      <c r="ENU43" s="299"/>
      <c r="ENV43" s="299"/>
      <c r="ENW43" s="299"/>
      <c r="ENX43" s="299"/>
      <c r="ENY43" s="299"/>
      <c r="ENZ43" s="299"/>
      <c r="EOA43" s="299"/>
      <c r="EOB43" s="299"/>
      <c r="EOC43" s="299"/>
      <c r="EOD43" s="299"/>
      <c r="EOE43" s="299"/>
      <c r="EOF43" s="299"/>
      <c r="EOG43" s="299"/>
      <c r="EOH43" s="299"/>
      <c r="EOI43" s="299"/>
      <c r="EOJ43" s="299"/>
      <c r="EOK43" s="299"/>
      <c r="EOL43" s="299"/>
      <c r="EOM43" s="299"/>
      <c r="EON43" s="299"/>
      <c r="EOO43" s="299"/>
      <c r="EOP43" s="299"/>
      <c r="EOQ43" s="299"/>
      <c r="EOR43" s="299"/>
      <c r="EOS43" s="299"/>
      <c r="EOT43" s="299"/>
      <c r="EOU43" s="299"/>
      <c r="EOV43" s="299"/>
      <c r="EOW43" s="299"/>
      <c r="EOX43" s="299"/>
      <c r="EOY43" s="299"/>
      <c r="EOZ43" s="299"/>
      <c r="EPA43" s="299"/>
      <c r="EPB43" s="299"/>
      <c r="EPC43" s="299"/>
      <c r="EPD43" s="299"/>
      <c r="EPE43" s="299"/>
      <c r="EPF43" s="299"/>
      <c r="EPG43" s="299"/>
      <c r="EPH43" s="299"/>
      <c r="EPI43" s="299"/>
      <c r="EPJ43" s="299"/>
      <c r="EPK43" s="299"/>
      <c r="EPL43" s="299"/>
      <c r="EPM43" s="299"/>
      <c r="EPN43" s="299"/>
      <c r="EPO43" s="299"/>
      <c r="EPP43" s="299"/>
      <c r="EPQ43" s="299"/>
      <c r="EPR43" s="299"/>
      <c r="EPS43" s="299"/>
      <c r="EPT43" s="299"/>
      <c r="EPU43" s="299"/>
      <c r="EPV43" s="299"/>
      <c r="EPW43" s="299"/>
      <c r="EPX43" s="299"/>
      <c r="EPY43" s="299"/>
      <c r="EPZ43" s="299"/>
      <c r="EQA43" s="299"/>
      <c r="EQB43" s="299"/>
      <c r="EQC43" s="299"/>
      <c r="EQD43" s="299"/>
      <c r="EQE43" s="299"/>
      <c r="EQF43" s="299"/>
      <c r="EQG43" s="299"/>
      <c r="EQH43" s="299"/>
      <c r="EQI43" s="299"/>
      <c r="EQJ43" s="299"/>
      <c r="EQK43" s="299"/>
      <c r="EQL43" s="299"/>
      <c r="EQM43" s="299"/>
      <c r="EQN43" s="299"/>
      <c r="EQO43" s="299"/>
      <c r="EQP43" s="299"/>
      <c r="EQQ43" s="299"/>
      <c r="EQR43" s="299"/>
      <c r="EQS43" s="299"/>
      <c r="EQT43" s="299"/>
      <c r="EQU43" s="299"/>
      <c r="EQV43" s="299"/>
      <c r="EQW43" s="299"/>
      <c r="EQX43" s="299"/>
      <c r="EQY43" s="299"/>
      <c r="EQZ43" s="299"/>
      <c r="ERA43" s="299"/>
      <c r="ERB43" s="299"/>
      <c r="ERC43" s="299"/>
      <c r="ERD43" s="299"/>
      <c r="ERE43" s="299"/>
      <c r="ERF43" s="299"/>
      <c r="ERG43" s="299"/>
      <c r="ERH43" s="299"/>
      <c r="ERI43" s="299"/>
      <c r="ERJ43" s="299"/>
      <c r="ERK43" s="299"/>
      <c r="ERL43" s="299"/>
      <c r="ERM43" s="299"/>
      <c r="ERN43" s="299"/>
      <c r="ERO43" s="299"/>
      <c r="ERP43" s="299"/>
      <c r="ERQ43" s="299"/>
      <c r="ERR43" s="299"/>
      <c r="ERS43" s="299"/>
      <c r="ERT43" s="299"/>
      <c r="ERU43" s="299"/>
      <c r="ERV43" s="299"/>
      <c r="ERW43" s="299"/>
      <c r="ERX43" s="299"/>
      <c r="ERY43" s="299"/>
      <c r="ERZ43" s="299"/>
      <c r="ESA43" s="299"/>
      <c r="ESB43" s="299"/>
      <c r="ESC43" s="299"/>
      <c r="ESD43" s="299"/>
      <c r="ESE43" s="299"/>
      <c r="ESF43" s="299"/>
      <c r="ESG43" s="299"/>
      <c r="ESH43" s="299"/>
      <c r="ESI43" s="299"/>
      <c r="ESJ43" s="299"/>
      <c r="ESK43" s="299"/>
      <c r="ESL43" s="299"/>
      <c r="ESM43" s="299"/>
      <c r="ESN43" s="299"/>
      <c r="ESO43" s="299"/>
      <c r="ESP43" s="299"/>
      <c r="ESQ43" s="299"/>
      <c r="ESR43" s="299"/>
      <c r="ESS43" s="299"/>
      <c r="EST43" s="299"/>
      <c r="ESU43" s="299"/>
      <c r="ESV43" s="299"/>
      <c r="ESW43" s="299"/>
      <c r="ESX43" s="299"/>
      <c r="ESY43" s="299"/>
      <c r="ESZ43" s="299"/>
      <c r="ETA43" s="299"/>
      <c r="ETB43" s="299"/>
      <c r="ETC43" s="299"/>
      <c r="ETD43" s="299"/>
      <c r="ETE43" s="299"/>
      <c r="ETF43" s="299"/>
      <c r="ETG43" s="299"/>
      <c r="ETH43" s="299"/>
      <c r="ETI43" s="299"/>
      <c r="ETJ43" s="299"/>
      <c r="ETK43" s="299"/>
      <c r="ETL43" s="299"/>
      <c r="ETM43" s="299"/>
      <c r="ETN43" s="299"/>
      <c r="ETO43" s="299"/>
      <c r="ETP43" s="299"/>
      <c r="ETQ43" s="299"/>
      <c r="ETR43" s="299"/>
      <c r="ETS43" s="299"/>
      <c r="ETT43" s="299"/>
      <c r="ETU43" s="299"/>
      <c r="ETV43" s="299"/>
      <c r="ETW43" s="299"/>
      <c r="ETX43" s="299"/>
      <c r="ETY43" s="299"/>
      <c r="ETZ43" s="299"/>
      <c r="EUA43" s="299"/>
      <c r="EUB43" s="299"/>
      <c r="EUC43" s="299"/>
      <c r="EUD43" s="299"/>
      <c r="EUE43" s="299"/>
      <c r="EUF43" s="299"/>
      <c r="EUG43" s="299"/>
      <c r="EUH43" s="299"/>
      <c r="EUI43" s="299"/>
      <c r="EUJ43" s="299"/>
      <c r="EUK43" s="299"/>
      <c r="EUL43" s="299"/>
      <c r="EUM43" s="299"/>
      <c r="EUN43" s="299"/>
      <c r="EUO43" s="299"/>
      <c r="EUP43" s="299"/>
      <c r="EUQ43" s="299"/>
      <c r="EUR43" s="299"/>
      <c r="EUS43" s="299"/>
      <c r="EUT43" s="299"/>
      <c r="EUU43" s="299"/>
      <c r="EUV43" s="299"/>
      <c r="EUW43" s="299"/>
      <c r="EUX43" s="299"/>
      <c r="EUY43" s="299"/>
      <c r="EUZ43" s="299"/>
      <c r="EVA43" s="299"/>
      <c r="EVB43" s="299"/>
      <c r="EVC43" s="299"/>
      <c r="EVD43" s="299"/>
      <c r="EVE43" s="299"/>
      <c r="EVF43" s="299"/>
      <c r="EVG43" s="299"/>
      <c r="EVH43" s="299"/>
      <c r="EVI43" s="299"/>
      <c r="EVJ43" s="299"/>
      <c r="EVK43" s="299"/>
      <c r="EVL43" s="299"/>
      <c r="EVM43" s="299"/>
      <c r="EVN43" s="299"/>
      <c r="EVO43" s="299"/>
      <c r="EVP43" s="299"/>
      <c r="EVQ43" s="299"/>
      <c r="EVR43" s="299"/>
      <c r="EVS43" s="299"/>
      <c r="EVT43" s="299"/>
      <c r="EVU43" s="299"/>
      <c r="EVV43" s="299"/>
      <c r="EVW43" s="299"/>
      <c r="EVX43" s="299"/>
      <c r="EVY43" s="299"/>
      <c r="EVZ43" s="299"/>
      <c r="EWA43" s="299"/>
      <c r="EWB43" s="299"/>
      <c r="EWC43" s="299"/>
      <c r="EWD43" s="299"/>
      <c r="EWE43" s="299"/>
      <c r="EWF43" s="299"/>
      <c r="EWG43" s="299"/>
      <c r="EWH43" s="299"/>
      <c r="EWI43" s="299"/>
      <c r="EWJ43" s="299"/>
      <c r="EWK43" s="299"/>
      <c r="EWL43" s="299"/>
      <c r="EWM43" s="299"/>
      <c r="EWN43" s="299"/>
      <c r="EWO43" s="299"/>
      <c r="EWP43" s="299"/>
      <c r="EWQ43" s="299"/>
      <c r="EWR43" s="299"/>
      <c r="EWS43" s="299"/>
      <c r="EWT43" s="299"/>
      <c r="EWU43" s="299"/>
      <c r="EWV43" s="299"/>
      <c r="EWW43" s="299"/>
      <c r="EWX43" s="299"/>
      <c r="EWY43" s="299"/>
      <c r="EWZ43" s="299"/>
      <c r="EXA43" s="299"/>
      <c r="EXB43" s="299"/>
      <c r="EXC43" s="299"/>
      <c r="EXD43" s="299"/>
      <c r="EXE43" s="299"/>
      <c r="EXF43" s="299"/>
      <c r="EXG43" s="299"/>
      <c r="EXH43" s="299"/>
      <c r="EXI43" s="299"/>
      <c r="EXJ43" s="299"/>
      <c r="EXK43" s="299"/>
      <c r="EXL43" s="299"/>
      <c r="EXM43" s="299"/>
      <c r="EXN43" s="299"/>
      <c r="EXO43" s="299"/>
      <c r="EXP43" s="299"/>
      <c r="EXQ43" s="299"/>
      <c r="EXR43" s="299"/>
      <c r="EXS43" s="299"/>
      <c r="EXT43" s="299"/>
      <c r="EXU43" s="299"/>
      <c r="EXV43" s="299"/>
      <c r="EXW43" s="299"/>
      <c r="EXX43" s="299"/>
      <c r="EXY43" s="299"/>
      <c r="EXZ43" s="299"/>
      <c r="EYA43" s="299"/>
      <c r="EYB43" s="299"/>
      <c r="EYC43" s="299"/>
      <c r="EYD43" s="299"/>
      <c r="EYE43" s="299"/>
      <c r="EYF43" s="299"/>
      <c r="EYG43" s="299"/>
      <c r="EYH43" s="299"/>
      <c r="EYI43" s="299"/>
      <c r="EYJ43" s="299"/>
      <c r="EYK43" s="299"/>
      <c r="EYL43" s="299"/>
      <c r="EYM43" s="299"/>
      <c r="EYN43" s="299"/>
      <c r="EYO43" s="299"/>
      <c r="EYP43" s="299"/>
      <c r="EYQ43" s="299"/>
      <c r="EYR43" s="299"/>
      <c r="EYS43" s="299"/>
      <c r="EYT43" s="299"/>
      <c r="EYU43" s="299"/>
      <c r="EYV43" s="299"/>
      <c r="EYW43" s="299"/>
      <c r="EYX43" s="299"/>
      <c r="EYY43" s="299"/>
      <c r="EYZ43" s="299"/>
      <c r="EZA43" s="299"/>
      <c r="EZB43" s="299"/>
      <c r="EZC43" s="299"/>
      <c r="EZD43" s="299"/>
      <c r="EZE43" s="299"/>
      <c r="EZF43" s="299"/>
      <c r="EZG43" s="299"/>
      <c r="EZH43" s="299"/>
      <c r="EZI43" s="299"/>
      <c r="EZJ43" s="299"/>
      <c r="EZK43" s="299"/>
      <c r="EZL43" s="299"/>
      <c r="EZM43" s="299"/>
      <c r="EZN43" s="299"/>
      <c r="EZO43" s="299"/>
      <c r="EZP43" s="299"/>
      <c r="EZQ43" s="299"/>
      <c r="EZR43" s="299"/>
      <c r="EZS43" s="299"/>
      <c r="EZT43" s="299"/>
      <c r="EZU43" s="299"/>
      <c r="EZV43" s="299"/>
      <c r="EZW43" s="299"/>
      <c r="EZX43" s="299"/>
      <c r="EZY43" s="299"/>
      <c r="EZZ43" s="299"/>
      <c r="FAA43" s="299"/>
      <c r="FAB43" s="299"/>
      <c r="FAC43" s="299"/>
      <c r="FAD43" s="299"/>
      <c r="FAE43" s="299"/>
      <c r="FAF43" s="299"/>
      <c r="FAG43" s="299"/>
      <c r="FAH43" s="299"/>
      <c r="FAI43" s="299"/>
      <c r="FAJ43" s="299"/>
      <c r="FAK43" s="299"/>
      <c r="FAL43" s="299"/>
      <c r="FAM43" s="299"/>
      <c r="FAN43" s="299"/>
      <c r="FAO43" s="299"/>
      <c r="FAP43" s="299"/>
      <c r="FAQ43" s="299"/>
      <c r="FAR43" s="299"/>
      <c r="FAS43" s="299"/>
      <c r="FAT43" s="299"/>
      <c r="FAU43" s="299"/>
      <c r="FAV43" s="299"/>
      <c r="FAW43" s="299"/>
      <c r="FAX43" s="299"/>
      <c r="FAY43" s="299"/>
      <c r="FAZ43" s="299"/>
      <c r="FBA43" s="299"/>
      <c r="FBB43" s="299"/>
      <c r="FBC43" s="299"/>
      <c r="FBD43" s="299"/>
      <c r="FBE43" s="299"/>
      <c r="FBF43" s="299"/>
      <c r="FBG43" s="299"/>
      <c r="FBH43" s="299"/>
      <c r="FBI43" s="299"/>
      <c r="FBJ43" s="299"/>
      <c r="FBK43" s="299"/>
      <c r="FBL43" s="299"/>
      <c r="FBM43" s="299"/>
      <c r="FBN43" s="299"/>
      <c r="FBO43" s="299"/>
      <c r="FBP43" s="299"/>
      <c r="FBQ43" s="299"/>
      <c r="FBR43" s="299"/>
      <c r="FBS43" s="299"/>
      <c r="FBT43" s="299"/>
      <c r="FBU43" s="299"/>
      <c r="FBV43" s="299"/>
      <c r="FBW43" s="299"/>
      <c r="FBX43" s="299"/>
      <c r="FBY43" s="299"/>
      <c r="FBZ43" s="299"/>
      <c r="FCA43" s="299"/>
      <c r="FCB43" s="299"/>
      <c r="FCC43" s="299"/>
      <c r="FCD43" s="299"/>
      <c r="FCE43" s="299"/>
      <c r="FCF43" s="299"/>
      <c r="FCG43" s="299"/>
      <c r="FCH43" s="299"/>
      <c r="FCI43" s="299"/>
      <c r="FCJ43" s="299"/>
      <c r="FCK43" s="299"/>
      <c r="FCL43" s="299"/>
      <c r="FCM43" s="299"/>
      <c r="FCN43" s="299"/>
      <c r="FCO43" s="299"/>
      <c r="FCP43" s="299"/>
      <c r="FCQ43" s="299"/>
      <c r="FCR43" s="299"/>
      <c r="FCS43" s="299"/>
      <c r="FCT43" s="299"/>
      <c r="FCU43" s="299"/>
      <c r="FCV43" s="299"/>
      <c r="FCW43" s="299"/>
      <c r="FCX43" s="299"/>
      <c r="FCY43" s="299"/>
      <c r="FCZ43" s="299"/>
      <c r="FDA43" s="299"/>
      <c r="FDB43" s="299"/>
      <c r="FDC43" s="299"/>
      <c r="FDD43" s="299"/>
      <c r="FDE43" s="299"/>
      <c r="FDF43" s="299"/>
      <c r="FDG43" s="299"/>
      <c r="FDH43" s="299"/>
      <c r="FDI43" s="299"/>
      <c r="FDJ43" s="299"/>
      <c r="FDK43" s="299"/>
      <c r="FDL43" s="299"/>
      <c r="FDM43" s="299"/>
      <c r="FDN43" s="299"/>
      <c r="FDO43" s="299"/>
      <c r="FDP43" s="299"/>
      <c r="FDQ43" s="299"/>
      <c r="FDR43" s="299"/>
      <c r="FDS43" s="299"/>
      <c r="FDT43" s="299"/>
      <c r="FDU43" s="299"/>
      <c r="FDV43" s="299"/>
      <c r="FDW43" s="299"/>
      <c r="FDX43" s="299"/>
      <c r="FDY43" s="299"/>
      <c r="FDZ43" s="299"/>
      <c r="FEA43" s="299"/>
      <c r="FEB43" s="299"/>
      <c r="FEC43" s="299"/>
      <c r="FED43" s="299"/>
      <c r="FEE43" s="299"/>
      <c r="FEF43" s="299"/>
      <c r="FEG43" s="299"/>
      <c r="FEH43" s="299"/>
      <c r="FEI43" s="299"/>
      <c r="FEJ43" s="299"/>
      <c r="FEK43" s="299"/>
      <c r="FEL43" s="299"/>
      <c r="FEM43" s="299"/>
      <c r="FEN43" s="299"/>
      <c r="FEO43" s="299"/>
      <c r="FEP43" s="299"/>
      <c r="FEQ43" s="299"/>
      <c r="FER43" s="299"/>
      <c r="FES43" s="299"/>
      <c r="FET43" s="299"/>
      <c r="FEU43" s="299"/>
      <c r="FEV43" s="299"/>
      <c r="FEW43" s="299"/>
      <c r="FEX43" s="299"/>
      <c r="FEY43" s="299"/>
      <c r="FEZ43" s="299"/>
      <c r="FFA43" s="299"/>
      <c r="FFB43" s="299"/>
      <c r="FFC43" s="299"/>
      <c r="FFD43" s="299"/>
      <c r="FFE43" s="299"/>
      <c r="FFF43" s="299"/>
      <c r="FFG43" s="299"/>
      <c r="FFH43" s="299"/>
      <c r="FFI43" s="299"/>
      <c r="FFJ43" s="299"/>
      <c r="FFK43" s="299"/>
      <c r="FFL43" s="299"/>
      <c r="FFM43" s="299"/>
      <c r="FFN43" s="299"/>
      <c r="FFO43" s="299"/>
      <c r="FFP43" s="299"/>
      <c r="FFQ43" s="299"/>
      <c r="FFR43" s="299"/>
      <c r="FFS43" s="299"/>
      <c r="FFT43" s="299"/>
      <c r="FFU43" s="299"/>
      <c r="FFV43" s="299"/>
      <c r="FFW43" s="299"/>
      <c r="FFX43" s="299"/>
      <c r="FFY43" s="299"/>
      <c r="FFZ43" s="299"/>
      <c r="FGA43" s="299"/>
      <c r="FGB43" s="299"/>
      <c r="FGC43" s="299"/>
      <c r="FGD43" s="299"/>
      <c r="FGE43" s="299"/>
      <c r="FGF43" s="299"/>
      <c r="FGG43" s="299"/>
      <c r="FGH43" s="299"/>
      <c r="FGI43" s="299"/>
      <c r="FGJ43" s="299"/>
      <c r="FGK43" s="299"/>
      <c r="FGL43" s="299"/>
      <c r="FGM43" s="299"/>
      <c r="FGN43" s="299"/>
      <c r="FGO43" s="299"/>
      <c r="FGP43" s="299"/>
      <c r="FGQ43" s="299"/>
      <c r="FGR43" s="299"/>
      <c r="FGS43" s="299"/>
      <c r="FGT43" s="299"/>
      <c r="FGU43" s="299"/>
      <c r="FGV43" s="299"/>
      <c r="FGW43" s="299"/>
      <c r="FGX43" s="299"/>
      <c r="FGY43" s="299"/>
      <c r="FGZ43" s="299"/>
      <c r="FHA43" s="299"/>
      <c r="FHB43" s="299"/>
      <c r="FHC43" s="299"/>
      <c r="FHD43" s="299"/>
      <c r="FHE43" s="299"/>
      <c r="FHF43" s="299"/>
      <c r="FHG43" s="299"/>
      <c r="FHH43" s="299"/>
      <c r="FHI43" s="299"/>
      <c r="FHJ43" s="299"/>
      <c r="FHK43" s="299"/>
      <c r="FHL43" s="299"/>
      <c r="FHM43" s="299"/>
      <c r="FHN43" s="299"/>
      <c r="FHO43" s="299"/>
      <c r="FHP43" s="299"/>
      <c r="FHQ43" s="299"/>
      <c r="FHR43" s="299"/>
      <c r="FHS43" s="299"/>
      <c r="FHT43" s="299"/>
      <c r="FHU43" s="299"/>
      <c r="FHV43" s="299"/>
      <c r="FHW43" s="299"/>
      <c r="FHX43" s="299"/>
      <c r="FHY43" s="299"/>
      <c r="FHZ43" s="299"/>
      <c r="FIA43" s="299"/>
      <c r="FIB43" s="299"/>
      <c r="FIC43" s="299"/>
      <c r="FID43" s="299"/>
      <c r="FIE43" s="299"/>
      <c r="FIF43" s="299"/>
      <c r="FIG43" s="299"/>
      <c r="FIH43" s="299"/>
      <c r="FII43" s="299"/>
      <c r="FIJ43" s="299"/>
      <c r="FIK43" s="299"/>
      <c r="FIL43" s="299"/>
      <c r="FIM43" s="299"/>
      <c r="FIN43" s="299"/>
      <c r="FIO43" s="299"/>
      <c r="FIP43" s="299"/>
      <c r="FIQ43" s="299"/>
      <c r="FIR43" s="299"/>
      <c r="FIS43" s="299"/>
      <c r="FIT43" s="299"/>
      <c r="FIU43" s="299"/>
      <c r="FIV43" s="299"/>
      <c r="FIW43" s="299"/>
      <c r="FIX43" s="299"/>
      <c r="FIY43" s="299"/>
      <c r="FIZ43" s="299"/>
      <c r="FJA43" s="299"/>
      <c r="FJB43" s="299"/>
      <c r="FJC43" s="299"/>
      <c r="FJD43" s="299"/>
      <c r="FJE43" s="299"/>
      <c r="FJF43" s="299"/>
      <c r="FJG43" s="299"/>
      <c r="FJH43" s="299"/>
      <c r="FJI43" s="299"/>
      <c r="FJJ43" s="299"/>
      <c r="FJK43" s="299"/>
      <c r="FJL43" s="299"/>
      <c r="FJM43" s="299"/>
      <c r="FJN43" s="299"/>
      <c r="FJO43" s="299"/>
      <c r="FJP43" s="299"/>
      <c r="FJQ43" s="299"/>
      <c r="FJR43" s="299"/>
      <c r="FJS43" s="299"/>
      <c r="FJT43" s="299"/>
      <c r="FJU43" s="299"/>
      <c r="FJV43" s="299"/>
      <c r="FJW43" s="299"/>
      <c r="FJX43" s="299"/>
      <c r="FJY43" s="299"/>
      <c r="FJZ43" s="299"/>
      <c r="FKA43" s="299"/>
      <c r="FKB43" s="299"/>
      <c r="FKC43" s="299"/>
      <c r="FKD43" s="299"/>
      <c r="FKE43" s="299"/>
      <c r="FKF43" s="299"/>
      <c r="FKG43" s="299"/>
      <c r="FKH43" s="299"/>
      <c r="FKI43" s="299"/>
      <c r="FKJ43" s="299"/>
      <c r="FKK43" s="299"/>
      <c r="FKL43" s="299"/>
      <c r="FKM43" s="299"/>
      <c r="FKN43" s="299"/>
      <c r="FKO43" s="299"/>
      <c r="FKP43" s="299"/>
      <c r="FKQ43" s="299"/>
      <c r="FKR43" s="299"/>
      <c r="FKS43" s="299"/>
      <c r="FKT43" s="299"/>
      <c r="FKU43" s="299"/>
      <c r="FKV43" s="299"/>
      <c r="FKW43" s="299"/>
      <c r="FKX43" s="299"/>
      <c r="FKY43" s="299"/>
      <c r="FKZ43" s="299"/>
      <c r="FLA43" s="299"/>
      <c r="FLB43" s="299"/>
      <c r="FLC43" s="299"/>
      <c r="FLD43" s="299"/>
      <c r="FLE43" s="299"/>
      <c r="FLF43" s="299"/>
      <c r="FLG43" s="299"/>
      <c r="FLH43" s="299"/>
      <c r="FLI43" s="299"/>
      <c r="FLJ43" s="299"/>
      <c r="FLK43" s="299"/>
      <c r="FLL43" s="299"/>
      <c r="FLM43" s="299"/>
      <c r="FLN43" s="299"/>
      <c r="FLO43" s="299"/>
      <c r="FLP43" s="299"/>
      <c r="FLQ43" s="299"/>
      <c r="FLR43" s="299"/>
      <c r="FLS43" s="299"/>
      <c r="FLT43" s="299"/>
      <c r="FLU43" s="299"/>
      <c r="FLV43" s="299"/>
      <c r="FLW43" s="299"/>
      <c r="FLX43" s="299"/>
      <c r="FLY43" s="299"/>
      <c r="FLZ43" s="299"/>
      <c r="FMA43" s="299"/>
      <c r="FMB43" s="299"/>
      <c r="FMC43" s="299"/>
      <c r="FMD43" s="299"/>
      <c r="FME43" s="299"/>
      <c r="FMF43" s="299"/>
      <c r="FMG43" s="299"/>
      <c r="FMH43" s="299"/>
      <c r="FMI43" s="299"/>
      <c r="FMJ43" s="299"/>
      <c r="FMK43" s="299"/>
      <c r="FML43" s="299"/>
      <c r="FMM43" s="299"/>
      <c r="FMN43" s="299"/>
      <c r="FMO43" s="299"/>
      <c r="FMP43" s="299"/>
      <c r="FMQ43" s="299"/>
      <c r="FMR43" s="299"/>
      <c r="FMS43" s="299"/>
      <c r="FMT43" s="299"/>
      <c r="FMU43" s="299"/>
      <c r="FMV43" s="299"/>
      <c r="FMW43" s="299"/>
      <c r="FMX43" s="299"/>
      <c r="FMY43" s="299"/>
      <c r="FMZ43" s="299"/>
      <c r="FNA43" s="299"/>
      <c r="FNB43" s="299"/>
      <c r="FNC43" s="299"/>
      <c r="FND43" s="299"/>
      <c r="FNE43" s="299"/>
      <c r="FNF43" s="299"/>
      <c r="FNG43" s="299"/>
      <c r="FNH43" s="299"/>
      <c r="FNI43" s="299"/>
      <c r="FNJ43" s="299"/>
      <c r="FNK43" s="299"/>
      <c r="FNL43" s="299"/>
      <c r="FNM43" s="299"/>
      <c r="FNN43" s="299"/>
      <c r="FNO43" s="299"/>
      <c r="FNP43" s="299"/>
      <c r="FNQ43" s="299"/>
      <c r="FNR43" s="299"/>
      <c r="FNS43" s="299"/>
      <c r="FNT43" s="299"/>
      <c r="FNU43" s="299"/>
      <c r="FNV43" s="299"/>
      <c r="FNW43" s="299"/>
      <c r="FNX43" s="299"/>
      <c r="FNY43" s="299"/>
      <c r="FNZ43" s="299"/>
      <c r="FOA43" s="299"/>
      <c r="FOB43" s="299"/>
      <c r="FOC43" s="299"/>
      <c r="FOD43" s="299"/>
      <c r="FOE43" s="299"/>
      <c r="FOF43" s="299"/>
      <c r="FOG43" s="299"/>
      <c r="FOH43" s="299"/>
      <c r="FOI43" s="299"/>
      <c r="FOJ43" s="299"/>
      <c r="FOK43" s="299"/>
      <c r="FOL43" s="299"/>
      <c r="FOM43" s="299"/>
      <c r="FON43" s="299"/>
      <c r="FOO43" s="299"/>
      <c r="FOP43" s="299"/>
      <c r="FOQ43" s="299"/>
      <c r="FOR43" s="299"/>
      <c r="FOS43" s="299"/>
      <c r="FOT43" s="299"/>
      <c r="FOU43" s="299"/>
      <c r="FOV43" s="299"/>
      <c r="FOW43" s="299"/>
      <c r="FOX43" s="299"/>
      <c r="FOY43" s="299"/>
      <c r="FOZ43" s="299"/>
      <c r="FPA43" s="299"/>
      <c r="FPB43" s="299"/>
      <c r="FPC43" s="299"/>
      <c r="FPD43" s="299"/>
      <c r="FPE43" s="299"/>
      <c r="FPF43" s="299"/>
      <c r="FPG43" s="299"/>
      <c r="FPH43" s="299"/>
      <c r="FPI43" s="299"/>
      <c r="FPJ43" s="299"/>
      <c r="FPK43" s="299"/>
      <c r="FPL43" s="299"/>
      <c r="FPM43" s="299"/>
      <c r="FPN43" s="299"/>
      <c r="FPO43" s="299"/>
      <c r="FPP43" s="299"/>
      <c r="FPQ43" s="299"/>
      <c r="FPR43" s="299"/>
      <c r="FPS43" s="299"/>
      <c r="FPT43" s="299"/>
      <c r="FPU43" s="299"/>
      <c r="FPV43" s="299"/>
      <c r="FPW43" s="299"/>
      <c r="FPX43" s="299"/>
      <c r="FPY43" s="299"/>
      <c r="FPZ43" s="299"/>
      <c r="FQA43" s="299"/>
      <c r="FQB43" s="299"/>
      <c r="FQC43" s="299"/>
      <c r="FQD43" s="299"/>
      <c r="FQE43" s="299"/>
      <c r="FQF43" s="299"/>
      <c r="FQG43" s="299"/>
      <c r="FQH43" s="299"/>
      <c r="FQI43" s="299"/>
      <c r="FQJ43" s="299"/>
      <c r="FQK43" s="299"/>
      <c r="FQL43" s="299"/>
      <c r="FQM43" s="299"/>
      <c r="FQN43" s="299"/>
      <c r="FQO43" s="299"/>
      <c r="FQP43" s="299"/>
      <c r="FQQ43" s="299"/>
      <c r="FQR43" s="299"/>
      <c r="FQS43" s="299"/>
      <c r="FQT43" s="299"/>
      <c r="FQU43" s="299"/>
      <c r="FQV43" s="299"/>
      <c r="FQW43" s="299"/>
      <c r="FQX43" s="299"/>
      <c r="FQY43" s="299"/>
      <c r="FQZ43" s="299"/>
      <c r="FRA43" s="299"/>
      <c r="FRB43" s="299"/>
      <c r="FRC43" s="299"/>
      <c r="FRD43" s="299"/>
      <c r="FRE43" s="299"/>
      <c r="FRF43" s="299"/>
      <c r="FRG43" s="299"/>
      <c r="FRH43" s="299"/>
      <c r="FRI43" s="299"/>
      <c r="FRJ43" s="299"/>
      <c r="FRK43" s="299"/>
      <c r="FRL43" s="299"/>
      <c r="FRM43" s="299"/>
      <c r="FRN43" s="299"/>
      <c r="FRO43" s="299"/>
      <c r="FRP43" s="299"/>
      <c r="FRQ43" s="299"/>
      <c r="FRR43" s="299"/>
      <c r="FRS43" s="299"/>
      <c r="FRT43" s="299"/>
      <c r="FRU43" s="299"/>
      <c r="FRV43" s="299"/>
      <c r="FRW43" s="299"/>
      <c r="FRX43" s="299"/>
      <c r="FRY43" s="299"/>
      <c r="FRZ43" s="299"/>
      <c r="FSA43" s="299"/>
      <c r="FSB43" s="299"/>
      <c r="FSC43" s="299"/>
      <c r="FSD43" s="299"/>
      <c r="FSE43" s="299"/>
      <c r="FSF43" s="299"/>
      <c r="FSG43" s="299"/>
      <c r="FSH43" s="299"/>
      <c r="FSI43" s="299"/>
      <c r="FSJ43" s="299"/>
      <c r="FSK43" s="299"/>
      <c r="FSL43" s="299"/>
      <c r="FSM43" s="299"/>
      <c r="FSN43" s="299"/>
      <c r="FSO43" s="299"/>
      <c r="FSP43" s="299"/>
      <c r="FSQ43" s="299"/>
      <c r="FSR43" s="299"/>
      <c r="FSS43" s="299"/>
      <c r="FST43" s="299"/>
      <c r="FSU43" s="299"/>
      <c r="FSV43" s="299"/>
      <c r="FSW43" s="299"/>
      <c r="FSX43" s="299"/>
      <c r="FSY43" s="299"/>
      <c r="FSZ43" s="299"/>
      <c r="FTA43" s="299"/>
      <c r="FTB43" s="299"/>
      <c r="FTC43" s="299"/>
      <c r="FTD43" s="299"/>
      <c r="FTE43" s="299"/>
      <c r="FTF43" s="299"/>
      <c r="FTG43" s="299"/>
      <c r="FTH43" s="299"/>
      <c r="FTI43" s="299"/>
      <c r="FTJ43" s="299"/>
      <c r="FTK43" s="299"/>
      <c r="FTL43" s="299"/>
      <c r="FTM43" s="299"/>
      <c r="FTN43" s="299"/>
      <c r="FTO43" s="299"/>
      <c r="FTP43" s="299"/>
      <c r="FTQ43" s="299"/>
      <c r="FTR43" s="299"/>
      <c r="FTS43" s="299"/>
      <c r="FTT43" s="299"/>
      <c r="FTU43" s="299"/>
      <c r="FTV43" s="299"/>
      <c r="FTW43" s="299"/>
      <c r="FTX43" s="299"/>
      <c r="FTY43" s="299"/>
      <c r="FTZ43" s="299"/>
      <c r="FUA43" s="299"/>
      <c r="FUB43" s="299"/>
      <c r="FUC43" s="299"/>
      <c r="FUD43" s="299"/>
      <c r="FUE43" s="299"/>
      <c r="FUF43" s="299"/>
      <c r="FUG43" s="299"/>
      <c r="FUH43" s="299"/>
      <c r="FUI43" s="299"/>
      <c r="FUJ43" s="299"/>
      <c r="FUK43" s="299"/>
      <c r="FUL43" s="299"/>
      <c r="FUM43" s="299"/>
      <c r="FUN43" s="299"/>
      <c r="FUO43" s="299"/>
      <c r="FUP43" s="299"/>
      <c r="FUQ43" s="299"/>
      <c r="FUR43" s="299"/>
      <c r="FUS43" s="299"/>
      <c r="FUT43" s="299"/>
      <c r="FUU43" s="299"/>
      <c r="FUV43" s="299"/>
      <c r="FUW43" s="299"/>
      <c r="FUX43" s="299"/>
      <c r="FUY43" s="299"/>
      <c r="FUZ43" s="299"/>
      <c r="FVA43" s="299"/>
      <c r="FVB43" s="299"/>
      <c r="FVC43" s="299"/>
      <c r="FVD43" s="299"/>
      <c r="FVE43" s="299"/>
      <c r="FVF43" s="299"/>
      <c r="FVG43" s="299"/>
      <c r="FVH43" s="299"/>
      <c r="FVI43" s="299"/>
      <c r="FVJ43" s="299"/>
      <c r="FVK43" s="299"/>
      <c r="FVL43" s="299"/>
      <c r="FVM43" s="299"/>
      <c r="FVN43" s="299"/>
      <c r="FVO43" s="299"/>
      <c r="FVP43" s="299"/>
      <c r="FVQ43" s="299"/>
      <c r="FVR43" s="299"/>
      <c r="FVS43" s="299"/>
      <c r="FVT43" s="299"/>
      <c r="FVU43" s="299"/>
      <c r="FVV43" s="299"/>
      <c r="FVW43" s="299"/>
      <c r="FVX43" s="299"/>
      <c r="FVY43" s="299"/>
      <c r="FVZ43" s="299"/>
      <c r="FWA43" s="299"/>
      <c r="FWB43" s="299"/>
      <c r="FWC43" s="299"/>
      <c r="FWD43" s="299"/>
      <c r="FWE43" s="299"/>
      <c r="FWF43" s="299"/>
      <c r="FWG43" s="299"/>
      <c r="FWH43" s="299"/>
      <c r="FWI43" s="299"/>
      <c r="FWJ43" s="299"/>
      <c r="FWK43" s="299"/>
      <c r="FWL43" s="299"/>
      <c r="FWM43" s="299"/>
      <c r="FWN43" s="299"/>
      <c r="FWO43" s="299"/>
      <c r="FWP43" s="299"/>
      <c r="FWQ43" s="299"/>
      <c r="FWR43" s="299"/>
      <c r="FWS43" s="299"/>
      <c r="FWT43" s="299"/>
      <c r="FWU43" s="299"/>
      <c r="FWV43" s="299"/>
      <c r="FWW43" s="299"/>
      <c r="FWX43" s="299"/>
      <c r="FWY43" s="299"/>
      <c r="FWZ43" s="299"/>
      <c r="FXA43" s="299"/>
      <c r="FXB43" s="299"/>
      <c r="FXC43" s="299"/>
      <c r="FXD43" s="299"/>
      <c r="FXE43" s="299"/>
      <c r="FXF43" s="299"/>
      <c r="FXG43" s="299"/>
      <c r="FXH43" s="299"/>
      <c r="FXI43" s="299"/>
      <c r="FXJ43" s="299"/>
      <c r="FXK43" s="299"/>
      <c r="FXL43" s="299"/>
      <c r="FXM43" s="299"/>
      <c r="FXN43" s="299"/>
      <c r="FXO43" s="299"/>
      <c r="FXP43" s="299"/>
      <c r="FXQ43" s="299"/>
      <c r="FXR43" s="299"/>
      <c r="FXS43" s="299"/>
      <c r="FXT43" s="299"/>
      <c r="FXU43" s="299"/>
      <c r="FXV43" s="299"/>
      <c r="FXW43" s="299"/>
      <c r="FXX43" s="299"/>
      <c r="FXY43" s="299"/>
      <c r="FXZ43" s="299"/>
      <c r="FYA43" s="299"/>
      <c r="FYB43" s="299"/>
      <c r="FYC43" s="299"/>
      <c r="FYD43" s="299"/>
      <c r="FYE43" s="299"/>
      <c r="FYF43" s="299"/>
      <c r="FYG43" s="299"/>
      <c r="FYH43" s="299"/>
      <c r="FYI43" s="299"/>
      <c r="FYJ43" s="299"/>
      <c r="FYK43" s="299"/>
      <c r="FYL43" s="299"/>
      <c r="FYM43" s="299"/>
      <c r="FYN43" s="299"/>
      <c r="FYO43" s="299"/>
      <c r="FYP43" s="299"/>
      <c r="FYQ43" s="299"/>
      <c r="FYR43" s="299"/>
      <c r="FYS43" s="299"/>
      <c r="FYT43" s="299"/>
      <c r="FYU43" s="299"/>
      <c r="FYV43" s="299"/>
      <c r="FYW43" s="299"/>
      <c r="FYX43" s="299"/>
      <c r="FYY43" s="299"/>
      <c r="FYZ43" s="299"/>
      <c r="FZA43" s="299"/>
      <c r="FZB43" s="299"/>
      <c r="FZC43" s="299"/>
      <c r="FZD43" s="299"/>
      <c r="FZE43" s="299"/>
      <c r="FZF43" s="299"/>
      <c r="FZG43" s="299"/>
      <c r="FZH43" s="299"/>
      <c r="FZI43" s="299"/>
      <c r="FZJ43" s="299"/>
      <c r="FZK43" s="299"/>
      <c r="FZL43" s="299"/>
      <c r="FZM43" s="299"/>
      <c r="FZN43" s="299"/>
      <c r="FZO43" s="299"/>
      <c r="FZP43" s="299"/>
      <c r="FZQ43" s="299"/>
      <c r="FZR43" s="299"/>
      <c r="FZS43" s="299"/>
      <c r="FZT43" s="299"/>
      <c r="FZU43" s="299"/>
      <c r="FZV43" s="299"/>
      <c r="FZW43" s="299"/>
      <c r="FZX43" s="299"/>
      <c r="FZY43" s="299"/>
      <c r="FZZ43" s="299"/>
      <c r="GAA43" s="299"/>
      <c r="GAB43" s="299"/>
      <c r="GAC43" s="299"/>
      <c r="GAD43" s="299"/>
      <c r="GAE43" s="299"/>
      <c r="GAF43" s="299"/>
      <c r="GAG43" s="299"/>
      <c r="GAH43" s="299"/>
      <c r="GAI43" s="299"/>
      <c r="GAJ43" s="299"/>
      <c r="GAK43" s="299"/>
      <c r="GAL43" s="299"/>
      <c r="GAM43" s="299"/>
      <c r="GAN43" s="299"/>
      <c r="GAO43" s="299"/>
      <c r="GAP43" s="299"/>
      <c r="GAQ43" s="299"/>
      <c r="GAR43" s="299"/>
      <c r="GAS43" s="299"/>
      <c r="GAT43" s="299"/>
      <c r="GAU43" s="299"/>
      <c r="GAV43" s="299"/>
      <c r="GAW43" s="299"/>
      <c r="GAX43" s="299"/>
      <c r="GAY43" s="299"/>
      <c r="GAZ43" s="299"/>
      <c r="GBA43" s="299"/>
      <c r="GBB43" s="299"/>
      <c r="GBC43" s="299"/>
      <c r="GBD43" s="299"/>
      <c r="GBE43" s="299"/>
      <c r="GBF43" s="299"/>
      <c r="GBG43" s="299"/>
      <c r="GBH43" s="299"/>
      <c r="GBI43" s="299"/>
      <c r="GBJ43" s="299"/>
      <c r="GBK43" s="299"/>
      <c r="GBL43" s="299"/>
      <c r="GBM43" s="299"/>
      <c r="GBN43" s="299"/>
      <c r="GBO43" s="299"/>
      <c r="GBP43" s="299"/>
      <c r="GBQ43" s="299"/>
      <c r="GBR43" s="299"/>
      <c r="GBS43" s="299"/>
      <c r="GBT43" s="299"/>
      <c r="GBU43" s="299"/>
      <c r="GBV43" s="299"/>
      <c r="GBW43" s="299"/>
      <c r="GBX43" s="299"/>
      <c r="GBY43" s="299"/>
      <c r="GBZ43" s="299"/>
      <c r="GCA43" s="299"/>
      <c r="GCB43" s="299"/>
      <c r="GCC43" s="299"/>
      <c r="GCD43" s="299"/>
      <c r="GCE43" s="299"/>
      <c r="GCF43" s="299"/>
      <c r="GCG43" s="299"/>
      <c r="GCH43" s="299"/>
      <c r="GCI43" s="299"/>
      <c r="GCJ43" s="299"/>
      <c r="GCK43" s="299"/>
      <c r="GCL43" s="299"/>
      <c r="GCM43" s="299"/>
      <c r="GCN43" s="299"/>
      <c r="GCO43" s="299"/>
      <c r="GCP43" s="299"/>
      <c r="GCQ43" s="299"/>
      <c r="GCR43" s="299"/>
      <c r="GCS43" s="299"/>
      <c r="GCT43" s="299"/>
      <c r="GCU43" s="299"/>
      <c r="GCV43" s="299"/>
      <c r="GCW43" s="299"/>
      <c r="GCX43" s="299"/>
      <c r="GCY43" s="299"/>
      <c r="GCZ43" s="299"/>
      <c r="GDA43" s="299"/>
      <c r="GDB43" s="299"/>
      <c r="GDC43" s="299"/>
      <c r="GDD43" s="299"/>
      <c r="GDE43" s="299"/>
      <c r="GDF43" s="299"/>
      <c r="GDG43" s="299"/>
      <c r="GDH43" s="299"/>
      <c r="GDI43" s="299"/>
      <c r="GDJ43" s="299"/>
      <c r="GDK43" s="299"/>
      <c r="GDL43" s="299"/>
      <c r="GDM43" s="299"/>
      <c r="GDN43" s="299"/>
      <c r="GDO43" s="299"/>
      <c r="GDP43" s="299"/>
      <c r="GDQ43" s="299"/>
      <c r="GDR43" s="299"/>
      <c r="GDS43" s="299"/>
      <c r="GDT43" s="299"/>
      <c r="GDU43" s="299"/>
      <c r="GDV43" s="299"/>
      <c r="GDW43" s="299"/>
      <c r="GDX43" s="299"/>
      <c r="GDY43" s="299"/>
      <c r="GDZ43" s="299"/>
      <c r="GEA43" s="299"/>
      <c r="GEB43" s="299"/>
      <c r="GEC43" s="299"/>
      <c r="GED43" s="299"/>
      <c r="GEE43" s="299"/>
      <c r="GEF43" s="299"/>
      <c r="GEG43" s="299"/>
      <c r="GEH43" s="299"/>
      <c r="GEI43" s="299"/>
      <c r="GEJ43" s="299"/>
      <c r="GEK43" s="299"/>
      <c r="GEL43" s="299"/>
      <c r="GEM43" s="299"/>
      <c r="GEN43" s="299"/>
      <c r="GEO43" s="299"/>
      <c r="GEP43" s="299"/>
      <c r="GEQ43" s="299"/>
      <c r="GER43" s="299"/>
      <c r="GES43" s="299"/>
      <c r="GET43" s="299"/>
      <c r="GEU43" s="299"/>
      <c r="GEV43" s="299"/>
      <c r="GEW43" s="299"/>
      <c r="GEX43" s="299"/>
      <c r="GEY43" s="299"/>
      <c r="GEZ43" s="299"/>
      <c r="GFA43" s="299"/>
      <c r="GFB43" s="299"/>
      <c r="GFC43" s="299"/>
      <c r="GFD43" s="299"/>
      <c r="GFE43" s="299"/>
      <c r="GFF43" s="299"/>
      <c r="GFG43" s="299"/>
      <c r="GFH43" s="299"/>
      <c r="GFI43" s="299"/>
      <c r="GFJ43" s="299"/>
      <c r="GFK43" s="299"/>
      <c r="GFL43" s="299"/>
      <c r="GFM43" s="299"/>
      <c r="GFN43" s="299"/>
      <c r="GFO43" s="299"/>
      <c r="GFP43" s="299"/>
      <c r="GFQ43" s="299"/>
      <c r="GFR43" s="299"/>
      <c r="GFS43" s="299"/>
      <c r="GFT43" s="299"/>
      <c r="GFU43" s="299"/>
      <c r="GFV43" s="299"/>
      <c r="GFW43" s="299"/>
      <c r="GFX43" s="299"/>
      <c r="GFY43" s="299"/>
      <c r="GFZ43" s="299"/>
      <c r="GGA43" s="299"/>
      <c r="GGB43" s="299"/>
      <c r="GGC43" s="299"/>
      <c r="GGD43" s="299"/>
      <c r="GGE43" s="299"/>
      <c r="GGF43" s="299"/>
      <c r="GGG43" s="299"/>
      <c r="GGH43" s="299"/>
      <c r="GGI43" s="299"/>
      <c r="GGJ43" s="299"/>
      <c r="GGK43" s="299"/>
      <c r="GGL43" s="299"/>
      <c r="GGM43" s="299"/>
      <c r="GGN43" s="299"/>
      <c r="GGO43" s="299"/>
      <c r="GGP43" s="299"/>
      <c r="GGQ43" s="299"/>
      <c r="GGR43" s="299"/>
      <c r="GGS43" s="299"/>
      <c r="GGT43" s="299"/>
      <c r="GGU43" s="299"/>
      <c r="GGV43" s="299"/>
      <c r="GGW43" s="299"/>
      <c r="GGX43" s="299"/>
      <c r="GGY43" s="299"/>
      <c r="GGZ43" s="299"/>
      <c r="GHA43" s="299"/>
      <c r="GHB43" s="299"/>
      <c r="GHC43" s="299"/>
      <c r="GHD43" s="299"/>
      <c r="GHE43" s="299"/>
      <c r="GHF43" s="299"/>
      <c r="GHG43" s="299"/>
      <c r="GHH43" s="299"/>
      <c r="GHI43" s="299"/>
      <c r="GHJ43" s="299"/>
      <c r="GHK43" s="299"/>
      <c r="GHL43" s="299"/>
      <c r="GHM43" s="299"/>
      <c r="GHN43" s="299"/>
      <c r="GHO43" s="299"/>
      <c r="GHP43" s="299"/>
      <c r="GHQ43" s="299"/>
      <c r="GHR43" s="299"/>
      <c r="GHS43" s="299"/>
      <c r="GHT43" s="299"/>
      <c r="GHU43" s="299"/>
      <c r="GHV43" s="299"/>
      <c r="GHW43" s="299"/>
      <c r="GHX43" s="299"/>
      <c r="GHY43" s="299"/>
      <c r="GHZ43" s="299"/>
      <c r="GIA43" s="299"/>
      <c r="GIB43" s="299"/>
      <c r="GIC43" s="299"/>
      <c r="GID43" s="299"/>
      <c r="GIE43" s="299"/>
      <c r="GIF43" s="299"/>
      <c r="GIG43" s="299"/>
      <c r="GIH43" s="299"/>
      <c r="GII43" s="299"/>
      <c r="GIJ43" s="299"/>
      <c r="GIK43" s="299"/>
      <c r="GIL43" s="299"/>
      <c r="GIM43" s="299"/>
      <c r="GIN43" s="299"/>
      <c r="GIO43" s="299"/>
      <c r="GIP43" s="299"/>
      <c r="GIQ43" s="299"/>
      <c r="GIR43" s="299"/>
      <c r="GIS43" s="299"/>
      <c r="GIT43" s="299"/>
      <c r="GIU43" s="299"/>
      <c r="GIV43" s="299"/>
      <c r="GIW43" s="299"/>
      <c r="GIX43" s="299"/>
      <c r="GIY43" s="299"/>
      <c r="GIZ43" s="299"/>
      <c r="GJA43" s="299"/>
      <c r="GJB43" s="299"/>
      <c r="GJC43" s="299"/>
      <c r="GJD43" s="299"/>
      <c r="GJE43" s="299"/>
      <c r="GJF43" s="299"/>
      <c r="GJG43" s="299"/>
      <c r="GJH43" s="299"/>
      <c r="GJI43" s="299"/>
      <c r="GJJ43" s="299"/>
      <c r="GJK43" s="299"/>
      <c r="GJL43" s="299"/>
      <c r="GJM43" s="299"/>
      <c r="GJN43" s="299"/>
      <c r="GJO43" s="299"/>
      <c r="GJP43" s="299"/>
      <c r="GJQ43" s="299"/>
      <c r="GJR43" s="299"/>
      <c r="GJS43" s="299"/>
      <c r="GJT43" s="299"/>
      <c r="GJU43" s="299"/>
      <c r="GJV43" s="299"/>
      <c r="GJW43" s="299"/>
      <c r="GJX43" s="299"/>
      <c r="GJY43" s="299"/>
      <c r="GJZ43" s="299"/>
      <c r="GKA43" s="299"/>
      <c r="GKB43" s="299"/>
      <c r="GKC43" s="299"/>
      <c r="GKD43" s="299"/>
      <c r="GKE43" s="299"/>
      <c r="GKF43" s="299"/>
      <c r="GKG43" s="299"/>
      <c r="GKH43" s="299"/>
      <c r="GKI43" s="299"/>
      <c r="GKJ43" s="299"/>
      <c r="GKK43" s="299"/>
      <c r="GKL43" s="299"/>
      <c r="GKM43" s="299"/>
      <c r="GKN43" s="299"/>
      <c r="GKO43" s="299"/>
      <c r="GKP43" s="299"/>
      <c r="GKQ43" s="299"/>
      <c r="GKR43" s="299"/>
      <c r="GKS43" s="299"/>
      <c r="GKT43" s="299"/>
      <c r="GKU43" s="299"/>
      <c r="GKV43" s="299"/>
      <c r="GKW43" s="299"/>
      <c r="GKX43" s="299"/>
      <c r="GKY43" s="299"/>
      <c r="GKZ43" s="299"/>
      <c r="GLA43" s="299"/>
      <c r="GLB43" s="299"/>
      <c r="GLC43" s="299"/>
      <c r="GLD43" s="299"/>
      <c r="GLE43" s="299"/>
      <c r="GLF43" s="299"/>
      <c r="GLG43" s="299"/>
      <c r="GLH43" s="299"/>
      <c r="GLI43" s="299"/>
      <c r="GLJ43" s="299"/>
      <c r="GLK43" s="299"/>
      <c r="GLL43" s="299"/>
      <c r="GLM43" s="299"/>
      <c r="GLN43" s="299"/>
      <c r="GLO43" s="299"/>
      <c r="GLP43" s="299"/>
      <c r="GLQ43" s="299"/>
      <c r="GLR43" s="299"/>
      <c r="GLS43" s="299"/>
      <c r="GLT43" s="299"/>
      <c r="GLU43" s="299"/>
      <c r="GLV43" s="299"/>
      <c r="GLW43" s="299"/>
      <c r="GLX43" s="299"/>
      <c r="GLY43" s="299"/>
      <c r="GLZ43" s="299"/>
      <c r="GMA43" s="299"/>
      <c r="GMB43" s="299"/>
      <c r="GMC43" s="299"/>
      <c r="GMD43" s="299"/>
      <c r="GME43" s="299"/>
      <c r="GMF43" s="299"/>
      <c r="GMG43" s="299"/>
      <c r="GMH43" s="299"/>
      <c r="GMI43" s="299"/>
      <c r="GMJ43" s="299"/>
      <c r="GMK43" s="299"/>
      <c r="GML43" s="299"/>
      <c r="GMM43" s="299"/>
      <c r="GMN43" s="299"/>
      <c r="GMO43" s="299"/>
      <c r="GMP43" s="299"/>
      <c r="GMQ43" s="299"/>
      <c r="GMR43" s="299"/>
      <c r="GMS43" s="299"/>
      <c r="GMT43" s="299"/>
      <c r="GMU43" s="299"/>
      <c r="GMV43" s="299"/>
      <c r="GMW43" s="299"/>
      <c r="GMX43" s="299"/>
      <c r="GMY43" s="299"/>
      <c r="GMZ43" s="299"/>
      <c r="GNA43" s="299"/>
      <c r="GNB43" s="299"/>
      <c r="GNC43" s="299"/>
      <c r="GND43" s="299"/>
      <c r="GNE43" s="299"/>
      <c r="GNF43" s="299"/>
      <c r="GNG43" s="299"/>
      <c r="GNH43" s="299"/>
      <c r="GNI43" s="299"/>
      <c r="GNJ43" s="299"/>
      <c r="GNK43" s="299"/>
      <c r="GNL43" s="299"/>
      <c r="GNM43" s="299"/>
      <c r="GNN43" s="299"/>
      <c r="GNO43" s="299"/>
      <c r="GNP43" s="299"/>
      <c r="GNQ43" s="299"/>
      <c r="GNR43" s="299"/>
      <c r="GNS43" s="299"/>
      <c r="GNT43" s="299"/>
      <c r="GNU43" s="299"/>
      <c r="GNV43" s="299"/>
      <c r="GNW43" s="299"/>
      <c r="GNX43" s="299"/>
      <c r="GNY43" s="299"/>
      <c r="GNZ43" s="299"/>
      <c r="GOA43" s="299"/>
      <c r="GOB43" s="299"/>
      <c r="GOC43" s="299"/>
      <c r="GOD43" s="299"/>
      <c r="GOE43" s="299"/>
      <c r="GOF43" s="299"/>
      <c r="GOG43" s="299"/>
      <c r="GOH43" s="299"/>
      <c r="GOI43" s="299"/>
      <c r="GOJ43" s="299"/>
      <c r="GOK43" s="299"/>
      <c r="GOL43" s="299"/>
      <c r="GOM43" s="299"/>
      <c r="GON43" s="299"/>
      <c r="GOO43" s="299"/>
      <c r="GOP43" s="299"/>
      <c r="GOQ43" s="299"/>
      <c r="GOR43" s="299"/>
      <c r="GOS43" s="299"/>
      <c r="GOT43" s="299"/>
      <c r="GOU43" s="299"/>
      <c r="GOV43" s="299"/>
      <c r="GOW43" s="299"/>
      <c r="GOX43" s="299"/>
      <c r="GOY43" s="299"/>
      <c r="GOZ43" s="299"/>
      <c r="GPA43" s="299"/>
      <c r="GPB43" s="299"/>
      <c r="GPC43" s="299"/>
      <c r="GPD43" s="299"/>
      <c r="GPE43" s="299"/>
      <c r="GPF43" s="299"/>
      <c r="GPG43" s="299"/>
      <c r="GPH43" s="299"/>
      <c r="GPI43" s="299"/>
      <c r="GPJ43" s="299"/>
      <c r="GPK43" s="299"/>
      <c r="GPL43" s="299"/>
      <c r="GPM43" s="299"/>
      <c r="GPN43" s="299"/>
      <c r="GPO43" s="299"/>
      <c r="GPP43" s="299"/>
      <c r="GPQ43" s="299"/>
      <c r="GPR43" s="299"/>
      <c r="GPS43" s="299"/>
      <c r="GPT43" s="299"/>
      <c r="GPU43" s="299"/>
      <c r="GPV43" s="299"/>
      <c r="GPW43" s="299"/>
      <c r="GPX43" s="299"/>
      <c r="GPY43" s="299"/>
      <c r="GPZ43" s="299"/>
      <c r="GQA43" s="299"/>
      <c r="GQB43" s="299"/>
      <c r="GQC43" s="299"/>
      <c r="GQD43" s="299"/>
      <c r="GQE43" s="299"/>
      <c r="GQF43" s="299"/>
      <c r="GQG43" s="299"/>
      <c r="GQH43" s="299"/>
      <c r="GQI43" s="299"/>
      <c r="GQJ43" s="299"/>
      <c r="GQK43" s="299"/>
      <c r="GQL43" s="299"/>
      <c r="GQM43" s="299"/>
      <c r="GQN43" s="299"/>
      <c r="GQO43" s="299"/>
      <c r="GQP43" s="299"/>
      <c r="GQQ43" s="299"/>
      <c r="GQR43" s="299"/>
      <c r="GQS43" s="299"/>
      <c r="GQT43" s="299"/>
      <c r="GQU43" s="299"/>
      <c r="GQV43" s="299"/>
      <c r="GQW43" s="299"/>
      <c r="GQX43" s="299"/>
      <c r="GQY43" s="299"/>
      <c r="GQZ43" s="299"/>
      <c r="GRA43" s="299"/>
      <c r="GRB43" s="299"/>
      <c r="GRC43" s="299"/>
      <c r="GRD43" s="299"/>
      <c r="GRE43" s="299"/>
      <c r="GRF43" s="299"/>
      <c r="GRG43" s="299"/>
      <c r="GRH43" s="299"/>
      <c r="GRI43" s="299"/>
      <c r="GRJ43" s="299"/>
      <c r="GRK43" s="299"/>
      <c r="GRL43" s="299"/>
      <c r="GRM43" s="299"/>
      <c r="GRN43" s="299"/>
      <c r="GRO43" s="299"/>
      <c r="GRP43" s="299"/>
      <c r="GRQ43" s="299"/>
      <c r="GRR43" s="299"/>
      <c r="GRS43" s="299"/>
      <c r="GRT43" s="299"/>
      <c r="GRU43" s="299"/>
      <c r="GRV43" s="299"/>
      <c r="GRW43" s="299"/>
      <c r="GRX43" s="299"/>
      <c r="GRY43" s="299"/>
      <c r="GRZ43" s="299"/>
      <c r="GSA43" s="299"/>
      <c r="GSB43" s="299"/>
      <c r="GSC43" s="299"/>
      <c r="GSD43" s="299"/>
      <c r="GSE43" s="299"/>
      <c r="GSF43" s="299"/>
      <c r="GSG43" s="299"/>
      <c r="GSH43" s="299"/>
      <c r="GSI43" s="299"/>
      <c r="GSJ43" s="299"/>
      <c r="GSK43" s="299"/>
      <c r="GSL43" s="299"/>
      <c r="GSM43" s="299"/>
      <c r="GSN43" s="299"/>
      <c r="GSO43" s="299"/>
      <c r="GSP43" s="299"/>
      <c r="GSQ43" s="299"/>
      <c r="GSR43" s="299"/>
      <c r="GSS43" s="299"/>
      <c r="GST43" s="299"/>
      <c r="GSU43" s="299"/>
      <c r="GSV43" s="299"/>
      <c r="GSW43" s="299"/>
      <c r="GSX43" s="299"/>
      <c r="GSY43" s="299"/>
      <c r="GSZ43" s="299"/>
      <c r="GTA43" s="299"/>
      <c r="GTB43" s="299"/>
      <c r="GTC43" s="299"/>
      <c r="GTD43" s="299"/>
      <c r="GTE43" s="299"/>
      <c r="GTF43" s="299"/>
      <c r="GTG43" s="299"/>
      <c r="GTH43" s="299"/>
      <c r="GTI43" s="299"/>
      <c r="GTJ43" s="299"/>
      <c r="GTK43" s="299"/>
      <c r="GTL43" s="299"/>
      <c r="GTM43" s="299"/>
      <c r="GTN43" s="299"/>
      <c r="GTO43" s="299"/>
      <c r="GTP43" s="299"/>
      <c r="GTQ43" s="299"/>
      <c r="GTR43" s="299"/>
      <c r="GTS43" s="299"/>
      <c r="GTT43" s="299"/>
      <c r="GTU43" s="299"/>
      <c r="GTV43" s="299"/>
      <c r="GTW43" s="299"/>
      <c r="GTX43" s="299"/>
      <c r="GTY43" s="299"/>
      <c r="GTZ43" s="299"/>
      <c r="GUA43" s="299"/>
      <c r="GUB43" s="299"/>
      <c r="GUC43" s="299"/>
      <c r="GUD43" s="299"/>
      <c r="GUE43" s="299"/>
      <c r="GUF43" s="299"/>
      <c r="GUG43" s="299"/>
      <c r="GUH43" s="299"/>
      <c r="GUI43" s="299"/>
      <c r="GUJ43" s="299"/>
      <c r="GUK43" s="299"/>
      <c r="GUL43" s="299"/>
      <c r="GUM43" s="299"/>
      <c r="GUN43" s="299"/>
      <c r="GUO43" s="299"/>
      <c r="GUP43" s="299"/>
      <c r="GUQ43" s="299"/>
      <c r="GUR43" s="299"/>
      <c r="GUS43" s="299"/>
      <c r="GUT43" s="299"/>
      <c r="GUU43" s="299"/>
      <c r="GUV43" s="299"/>
      <c r="GUW43" s="299"/>
      <c r="GUX43" s="299"/>
      <c r="GUY43" s="299"/>
      <c r="GUZ43" s="299"/>
      <c r="GVA43" s="299"/>
      <c r="GVB43" s="299"/>
      <c r="GVC43" s="299"/>
      <c r="GVD43" s="299"/>
      <c r="GVE43" s="299"/>
      <c r="GVF43" s="299"/>
      <c r="GVG43" s="299"/>
      <c r="GVH43" s="299"/>
      <c r="GVI43" s="299"/>
      <c r="GVJ43" s="299"/>
      <c r="GVK43" s="299"/>
      <c r="GVL43" s="299"/>
      <c r="GVM43" s="299"/>
      <c r="GVN43" s="299"/>
      <c r="GVO43" s="299"/>
      <c r="GVP43" s="299"/>
      <c r="GVQ43" s="299"/>
      <c r="GVR43" s="299"/>
      <c r="GVS43" s="299"/>
      <c r="GVT43" s="299"/>
      <c r="GVU43" s="299"/>
      <c r="GVV43" s="299"/>
      <c r="GVW43" s="299"/>
      <c r="GVX43" s="299"/>
      <c r="GVY43" s="299"/>
      <c r="GVZ43" s="299"/>
      <c r="GWA43" s="299"/>
      <c r="GWB43" s="299"/>
      <c r="GWC43" s="299"/>
      <c r="GWD43" s="299"/>
      <c r="GWE43" s="299"/>
      <c r="GWF43" s="299"/>
      <c r="GWG43" s="299"/>
      <c r="GWH43" s="299"/>
      <c r="GWI43" s="299"/>
      <c r="GWJ43" s="299"/>
      <c r="GWK43" s="299"/>
      <c r="GWL43" s="299"/>
      <c r="GWM43" s="299"/>
      <c r="GWN43" s="299"/>
      <c r="GWO43" s="299"/>
      <c r="GWP43" s="299"/>
      <c r="GWQ43" s="299"/>
      <c r="GWR43" s="299"/>
      <c r="GWS43" s="299"/>
      <c r="GWT43" s="299"/>
      <c r="GWU43" s="299"/>
      <c r="GWV43" s="299"/>
      <c r="GWW43" s="299"/>
      <c r="GWX43" s="299"/>
      <c r="GWY43" s="299"/>
      <c r="GWZ43" s="299"/>
      <c r="GXA43" s="299"/>
      <c r="GXB43" s="299"/>
      <c r="GXC43" s="299"/>
      <c r="GXD43" s="299"/>
      <c r="GXE43" s="299"/>
      <c r="GXF43" s="299"/>
      <c r="GXG43" s="299"/>
      <c r="GXH43" s="299"/>
      <c r="GXI43" s="299"/>
      <c r="GXJ43" s="299"/>
      <c r="GXK43" s="299"/>
      <c r="GXL43" s="299"/>
      <c r="GXM43" s="299"/>
      <c r="GXN43" s="299"/>
      <c r="GXO43" s="299"/>
      <c r="GXP43" s="299"/>
      <c r="GXQ43" s="299"/>
      <c r="GXR43" s="299"/>
      <c r="GXS43" s="299"/>
      <c r="GXT43" s="299"/>
      <c r="GXU43" s="299"/>
      <c r="GXV43" s="299"/>
      <c r="GXW43" s="299"/>
      <c r="GXX43" s="299"/>
      <c r="GXY43" s="299"/>
      <c r="GXZ43" s="299"/>
      <c r="GYA43" s="299"/>
      <c r="GYB43" s="299"/>
      <c r="GYC43" s="299"/>
      <c r="GYD43" s="299"/>
      <c r="GYE43" s="299"/>
      <c r="GYF43" s="299"/>
      <c r="GYG43" s="299"/>
      <c r="GYH43" s="299"/>
      <c r="GYI43" s="299"/>
      <c r="GYJ43" s="299"/>
      <c r="GYK43" s="299"/>
      <c r="GYL43" s="299"/>
      <c r="GYM43" s="299"/>
      <c r="GYN43" s="299"/>
      <c r="GYO43" s="299"/>
      <c r="GYP43" s="299"/>
      <c r="GYQ43" s="299"/>
      <c r="GYR43" s="299"/>
      <c r="GYS43" s="299"/>
      <c r="GYT43" s="299"/>
      <c r="GYU43" s="299"/>
      <c r="GYV43" s="299"/>
      <c r="GYW43" s="299"/>
      <c r="GYX43" s="299"/>
      <c r="GYY43" s="299"/>
      <c r="GYZ43" s="299"/>
      <c r="GZA43" s="299"/>
      <c r="GZB43" s="299"/>
      <c r="GZC43" s="299"/>
      <c r="GZD43" s="299"/>
      <c r="GZE43" s="299"/>
      <c r="GZF43" s="299"/>
      <c r="GZG43" s="299"/>
      <c r="GZH43" s="299"/>
      <c r="GZI43" s="299"/>
      <c r="GZJ43" s="299"/>
      <c r="GZK43" s="299"/>
      <c r="GZL43" s="299"/>
      <c r="GZM43" s="299"/>
      <c r="GZN43" s="299"/>
      <c r="GZO43" s="299"/>
      <c r="GZP43" s="299"/>
      <c r="GZQ43" s="299"/>
      <c r="GZR43" s="299"/>
      <c r="GZS43" s="299"/>
      <c r="GZT43" s="299"/>
      <c r="GZU43" s="299"/>
      <c r="GZV43" s="299"/>
      <c r="GZW43" s="299"/>
      <c r="GZX43" s="299"/>
      <c r="GZY43" s="299"/>
      <c r="GZZ43" s="299"/>
      <c r="HAA43" s="299"/>
      <c r="HAB43" s="299"/>
      <c r="HAC43" s="299"/>
      <c r="HAD43" s="299"/>
      <c r="HAE43" s="299"/>
      <c r="HAF43" s="299"/>
      <c r="HAG43" s="299"/>
      <c r="HAH43" s="299"/>
      <c r="HAI43" s="299"/>
      <c r="HAJ43" s="299"/>
      <c r="HAK43" s="299"/>
      <c r="HAL43" s="299"/>
      <c r="HAM43" s="299"/>
      <c r="HAN43" s="299"/>
      <c r="HAO43" s="299"/>
      <c r="HAP43" s="299"/>
      <c r="HAQ43" s="299"/>
      <c r="HAR43" s="299"/>
      <c r="HAS43" s="299"/>
      <c r="HAT43" s="299"/>
      <c r="HAU43" s="299"/>
      <c r="HAV43" s="299"/>
      <c r="HAW43" s="299"/>
      <c r="HAX43" s="299"/>
      <c r="HAY43" s="299"/>
      <c r="HAZ43" s="299"/>
      <c r="HBA43" s="299"/>
      <c r="HBB43" s="299"/>
      <c r="HBC43" s="299"/>
      <c r="HBD43" s="299"/>
      <c r="HBE43" s="299"/>
      <c r="HBF43" s="299"/>
      <c r="HBG43" s="299"/>
      <c r="HBH43" s="299"/>
      <c r="HBI43" s="299"/>
      <c r="HBJ43" s="299"/>
      <c r="HBK43" s="299"/>
      <c r="HBL43" s="299"/>
      <c r="HBM43" s="299"/>
      <c r="HBN43" s="299"/>
      <c r="HBO43" s="299"/>
      <c r="HBP43" s="299"/>
      <c r="HBQ43" s="299"/>
      <c r="HBR43" s="299"/>
      <c r="HBS43" s="299"/>
      <c r="HBT43" s="299"/>
      <c r="HBU43" s="299"/>
      <c r="HBV43" s="299"/>
      <c r="HBW43" s="299"/>
      <c r="HBX43" s="299"/>
      <c r="HBY43" s="299"/>
      <c r="HBZ43" s="299"/>
      <c r="HCA43" s="299"/>
      <c r="HCB43" s="299"/>
      <c r="HCC43" s="299"/>
      <c r="HCD43" s="299"/>
      <c r="HCE43" s="299"/>
      <c r="HCF43" s="299"/>
      <c r="HCG43" s="299"/>
      <c r="HCH43" s="299"/>
      <c r="HCI43" s="299"/>
      <c r="HCJ43" s="299"/>
      <c r="HCK43" s="299"/>
      <c r="HCL43" s="299"/>
      <c r="HCM43" s="299"/>
      <c r="HCN43" s="299"/>
      <c r="HCO43" s="299"/>
      <c r="HCP43" s="299"/>
      <c r="HCQ43" s="299"/>
      <c r="HCR43" s="299"/>
      <c r="HCS43" s="299"/>
      <c r="HCT43" s="299"/>
      <c r="HCU43" s="299"/>
      <c r="HCV43" s="299"/>
      <c r="HCW43" s="299"/>
      <c r="HCX43" s="299"/>
      <c r="HCY43" s="299"/>
      <c r="HCZ43" s="299"/>
      <c r="HDA43" s="299"/>
      <c r="HDB43" s="299"/>
      <c r="HDC43" s="299"/>
      <c r="HDD43" s="299"/>
      <c r="HDE43" s="299"/>
      <c r="HDF43" s="299"/>
      <c r="HDG43" s="299"/>
      <c r="HDH43" s="299"/>
      <c r="HDI43" s="299"/>
      <c r="HDJ43" s="299"/>
      <c r="HDK43" s="299"/>
      <c r="HDL43" s="299"/>
      <c r="HDM43" s="299"/>
      <c r="HDN43" s="299"/>
      <c r="HDO43" s="299"/>
      <c r="HDP43" s="299"/>
      <c r="HDQ43" s="299"/>
      <c r="HDR43" s="299"/>
      <c r="HDS43" s="299"/>
      <c r="HDT43" s="299"/>
      <c r="HDU43" s="299"/>
      <c r="HDV43" s="299"/>
      <c r="HDW43" s="299"/>
      <c r="HDX43" s="299"/>
      <c r="HDY43" s="299"/>
      <c r="HDZ43" s="299"/>
      <c r="HEA43" s="299"/>
      <c r="HEB43" s="299"/>
      <c r="HEC43" s="299"/>
      <c r="HED43" s="299"/>
      <c r="HEE43" s="299"/>
      <c r="HEF43" s="299"/>
      <c r="HEG43" s="299"/>
      <c r="HEH43" s="299"/>
      <c r="HEI43" s="299"/>
      <c r="HEJ43" s="299"/>
      <c r="HEK43" s="299"/>
      <c r="HEL43" s="299"/>
      <c r="HEM43" s="299"/>
      <c r="HEN43" s="299"/>
      <c r="HEO43" s="299"/>
      <c r="HEP43" s="299"/>
      <c r="HEQ43" s="299"/>
      <c r="HER43" s="299"/>
      <c r="HES43" s="299"/>
      <c r="HET43" s="299"/>
      <c r="HEU43" s="299"/>
      <c r="HEV43" s="299"/>
      <c r="HEW43" s="299"/>
      <c r="HEX43" s="299"/>
      <c r="HEY43" s="299"/>
      <c r="HEZ43" s="299"/>
      <c r="HFA43" s="299"/>
      <c r="HFB43" s="299"/>
      <c r="HFC43" s="299"/>
      <c r="HFD43" s="299"/>
      <c r="HFE43" s="299"/>
      <c r="HFF43" s="299"/>
      <c r="HFG43" s="299"/>
      <c r="HFH43" s="299"/>
      <c r="HFI43" s="299"/>
      <c r="HFJ43" s="299"/>
      <c r="HFK43" s="299"/>
      <c r="HFL43" s="299"/>
      <c r="HFM43" s="299"/>
      <c r="HFN43" s="299"/>
      <c r="HFO43" s="299"/>
      <c r="HFP43" s="299"/>
      <c r="HFQ43" s="299"/>
      <c r="HFR43" s="299"/>
      <c r="HFS43" s="299"/>
      <c r="HFT43" s="299"/>
      <c r="HFU43" s="299"/>
      <c r="HFV43" s="299"/>
      <c r="HFW43" s="299"/>
      <c r="HFX43" s="299"/>
      <c r="HFY43" s="299"/>
      <c r="HFZ43" s="299"/>
      <c r="HGA43" s="299"/>
      <c r="HGB43" s="299"/>
      <c r="HGC43" s="299"/>
      <c r="HGD43" s="299"/>
      <c r="HGE43" s="299"/>
      <c r="HGF43" s="299"/>
      <c r="HGG43" s="299"/>
      <c r="HGH43" s="299"/>
      <c r="HGI43" s="299"/>
      <c r="HGJ43" s="299"/>
      <c r="HGK43" s="299"/>
      <c r="HGL43" s="299"/>
      <c r="HGM43" s="299"/>
      <c r="HGN43" s="299"/>
      <c r="HGO43" s="299"/>
      <c r="HGP43" s="299"/>
      <c r="HGQ43" s="299"/>
      <c r="HGR43" s="299"/>
      <c r="HGS43" s="299"/>
      <c r="HGT43" s="299"/>
      <c r="HGU43" s="299"/>
      <c r="HGV43" s="299"/>
      <c r="HGW43" s="299"/>
      <c r="HGX43" s="299"/>
      <c r="HGY43" s="299"/>
      <c r="HGZ43" s="299"/>
      <c r="HHA43" s="299"/>
      <c r="HHB43" s="299"/>
      <c r="HHC43" s="299"/>
      <c r="HHD43" s="299"/>
      <c r="HHE43" s="299"/>
      <c r="HHF43" s="299"/>
      <c r="HHG43" s="299"/>
      <c r="HHH43" s="299"/>
      <c r="HHI43" s="299"/>
      <c r="HHJ43" s="299"/>
      <c r="HHK43" s="299"/>
      <c r="HHL43" s="299"/>
      <c r="HHM43" s="299"/>
      <c r="HHN43" s="299"/>
      <c r="HHO43" s="299"/>
      <c r="HHP43" s="299"/>
      <c r="HHQ43" s="299"/>
      <c r="HHR43" s="299"/>
      <c r="HHS43" s="299"/>
      <c r="HHT43" s="299"/>
      <c r="HHU43" s="299"/>
      <c r="HHV43" s="299"/>
      <c r="HHW43" s="299"/>
      <c r="HHX43" s="299"/>
      <c r="HHY43" s="299"/>
      <c r="HHZ43" s="299"/>
      <c r="HIA43" s="299"/>
      <c r="HIB43" s="299"/>
      <c r="HIC43" s="299"/>
      <c r="HID43" s="299"/>
      <c r="HIE43" s="299"/>
      <c r="HIF43" s="299"/>
      <c r="HIG43" s="299"/>
      <c r="HIH43" s="299"/>
      <c r="HII43" s="299"/>
      <c r="HIJ43" s="299"/>
      <c r="HIK43" s="299"/>
      <c r="HIL43" s="299"/>
      <c r="HIM43" s="299"/>
      <c r="HIN43" s="299"/>
      <c r="HIO43" s="299"/>
      <c r="HIP43" s="299"/>
      <c r="HIQ43" s="299"/>
      <c r="HIR43" s="299"/>
      <c r="HIS43" s="299"/>
      <c r="HIT43" s="299"/>
      <c r="HIU43" s="299"/>
      <c r="HIV43" s="299"/>
      <c r="HIW43" s="299"/>
      <c r="HIX43" s="299"/>
      <c r="HIY43" s="299"/>
      <c r="HIZ43" s="299"/>
      <c r="HJA43" s="299"/>
      <c r="HJB43" s="299"/>
      <c r="HJC43" s="299"/>
      <c r="HJD43" s="299"/>
      <c r="HJE43" s="299"/>
      <c r="HJF43" s="299"/>
      <c r="HJG43" s="299"/>
      <c r="HJH43" s="299"/>
      <c r="HJI43" s="299"/>
      <c r="HJJ43" s="299"/>
      <c r="HJK43" s="299"/>
      <c r="HJL43" s="299"/>
      <c r="HJM43" s="299"/>
      <c r="HJN43" s="299"/>
      <c r="HJO43" s="299"/>
      <c r="HJP43" s="299"/>
      <c r="HJQ43" s="299"/>
      <c r="HJR43" s="299"/>
      <c r="HJS43" s="299"/>
      <c r="HJT43" s="299"/>
      <c r="HJU43" s="299"/>
      <c r="HJV43" s="299"/>
      <c r="HJW43" s="299"/>
      <c r="HJX43" s="299"/>
      <c r="HJY43" s="299"/>
      <c r="HJZ43" s="299"/>
      <c r="HKA43" s="299"/>
      <c r="HKB43" s="299"/>
      <c r="HKC43" s="299"/>
      <c r="HKD43" s="299"/>
      <c r="HKE43" s="299"/>
      <c r="HKF43" s="299"/>
      <c r="HKG43" s="299"/>
      <c r="HKH43" s="299"/>
      <c r="HKI43" s="299"/>
      <c r="HKJ43" s="299"/>
      <c r="HKK43" s="299"/>
      <c r="HKL43" s="299"/>
      <c r="HKM43" s="299"/>
      <c r="HKN43" s="299"/>
      <c r="HKO43" s="299"/>
      <c r="HKP43" s="299"/>
      <c r="HKQ43" s="299"/>
      <c r="HKR43" s="299"/>
      <c r="HKS43" s="299"/>
      <c r="HKT43" s="299"/>
      <c r="HKU43" s="299"/>
      <c r="HKV43" s="299"/>
      <c r="HKW43" s="299"/>
      <c r="HKX43" s="299"/>
      <c r="HKY43" s="299"/>
      <c r="HKZ43" s="299"/>
      <c r="HLA43" s="299"/>
      <c r="HLB43" s="299"/>
      <c r="HLC43" s="299"/>
      <c r="HLD43" s="299"/>
      <c r="HLE43" s="299"/>
      <c r="HLF43" s="299"/>
      <c r="HLG43" s="299"/>
      <c r="HLH43" s="299"/>
      <c r="HLI43" s="299"/>
      <c r="HLJ43" s="299"/>
      <c r="HLK43" s="299"/>
      <c r="HLL43" s="299"/>
      <c r="HLM43" s="299"/>
      <c r="HLN43" s="299"/>
      <c r="HLO43" s="299"/>
      <c r="HLP43" s="299"/>
      <c r="HLQ43" s="299"/>
      <c r="HLR43" s="299"/>
      <c r="HLS43" s="299"/>
      <c r="HLT43" s="299"/>
      <c r="HLU43" s="299"/>
      <c r="HLV43" s="299"/>
      <c r="HLW43" s="299"/>
      <c r="HLX43" s="299"/>
      <c r="HLY43" s="299"/>
      <c r="HLZ43" s="299"/>
      <c r="HMA43" s="299"/>
      <c r="HMB43" s="299"/>
      <c r="HMC43" s="299"/>
      <c r="HMD43" s="299"/>
      <c r="HME43" s="299"/>
      <c r="HMF43" s="299"/>
      <c r="HMG43" s="299"/>
      <c r="HMH43" s="299"/>
      <c r="HMI43" s="299"/>
      <c r="HMJ43" s="299"/>
      <c r="HMK43" s="299"/>
      <c r="HML43" s="299"/>
      <c r="HMM43" s="299"/>
      <c r="HMN43" s="299"/>
      <c r="HMO43" s="299"/>
      <c r="HMP43" s="299"/>
      <c r="HMQ43" s="299"/>
      <c r="HMR43" s="299"/>
      <c r="HMS43" s="299"/>
      <c r="HMT43" s="299"/>
      <c r="HMU43" s="299"/>
      <c r="HMV43" s="299"/>
      <c r="HMW43" s="299"/>
      <c r="HMX43" s="299"/>
      <c r="HMY43" s="299"/>
      <c r="HMZ43" s="299"/>
      <c r="HNA43" s="299"/>
      <c r="HNB43" s="299"/>
      <c r="HNC43" s="299"/>
      <c r="HND43" s="299"/>
      <c r="HNE43" s="299"/>
      <c r="HNF43" s="299"/>
      <c r="HNG43" s="299"/>
      <c r="HNH43" s="299"/>
      <c r="HNI43" s="299"/>
      <c r="HNJ43" s="299"/>
      <c r="HNK43" s="299"/>
      <c r="HNL43" s="299"/>
      <c r="HNM43" s="299"/>
      <c r="HNN43" s="299"/>
      <c r="HNO43" s="299"/>
      <c r="HNP43" s="299"/>
      <c r="HNQ43" s="299"/>
      <c r="HNR43" s="299"/>
      <c r="HNS43" s="299"/>
      <c r="HNT43" s="299"/>
      <c r="HNU43" s="299"/>
      <c r="HNV43" s="299"/>
      <c r="HNW43" s="299"/>
      <c r="HNX43" s="299"/>
      <c r="HNY43" s="299"/>
      <c r="HNZ43" s="299"/>
      <c r="HOA43" s="299"/>
      <c r="HOB43" s="299"/>
      <c r="HOC43" s="299"/>
      <c r="HOD43" s="299"/>
      <c r="HOE43" s="299"/>
      <c r="HOF43" s="299"/>
      <c r="HOG43" s="299"/>
      <c r="HOH43" s="299"/>
      <c r="HOI43" s="299"/>
      <c r="HOJ43" s="299"/>
      <c r="HOK43" s="299"/>
      <c r="HOL43" s="299"/>
      <c r="HOM43" s="299"/>
      <c r="HON43" s="299"/>
      <c r="HOO43" s="299"/>
      <c r="HOP43" s="299"/>
      <c r="HOQ43" s="299"/>
      <c r="HOR43" s="299"/>
      <c r="HOS43" s="299"/>
      <c r="HOT43" s="299"/>
      <c r="HOU43" s="299"/>
      <c r="HOV43" s="299"/>
      <c r="HOW43" s="299"/>
      <c r="HOX43" s="299"/>
      <c r="HOY43" s="299"/>
      <c r="HOZ43" s="299"/>
      <c r="HPA43" s="299"/>
      <c r="HPB43" s="299"/>
      <c r="HPC43" s="299"/>
      <c r="HPD43" s="299"/>
      <c r="HPE43" s="299"/>
      <c r="HPF43" s="299"/>
      <c r="HPG43" s="299"/>
      <c r="HPH43" s="299"/>
      <c r="HPI43" s="299"/>
      <c r="HPJ43" s="299"/>
      <c r="HPK43" s="299"/>
      <c r="HPL43" s="299"/>
      <c r="HPM43" s="299"/>
      <c r="HPN43" s="299"/>
      <c r="HPO43" s="299"/>
      <c r="HPP43" s="299"/>
      <c r="HPQ43" s="299"/>
      <c r="HPR43" s="299"/>
      <c r="HPS43" s="299"/>
      <c r="HPT43" s="299"/>
      <c r="HPU43" s="299"/>
      <c r="HPV43" s="299"/>
      <c r="HPW43" s="299"/>
      <c r="HPX43" s="299"/>
      <c r="HPY43" s="299"/>
      <c r="HPZ43" s="299"/>
      <c r="HQA43" s="299"/>
      <c r="HQB43" s="299"/>
      <c r="HQC43" s="299"/>
      <c r="HQD43" s="299"/>
      <c r="HQE43" s="299"/>
      <c r="HQF43" s="299"/>
      <c r="HQG43" s="299"/>
      <c r="HQH43" s="299"/>
      <c r="HQI43" s="299"/>
      <c r="HQJ43" s="299"/>
      <c r="HQK43" s="299"/>
      <c r="HQL43" s="299"/>
      <c r="HQM43" s="299"/>
      <c r="HQN43" s="299"/>
      <c r="HQO43" s="299"/>
      <c r="HQP43" s="299"/>
      <c r="HQQ43" s="299"/>
      <c r="HQR43" s="299"/>
      <c r="HQS43" s="299"/>
      <c r="HQT43" s="299"/>
      <c r="HQU43" s="299"/>
      <c r="HQV43" s="299"/>
      <c r="HQW43" s="299"/>
      <c r="HQX43" s="299"/>
      <c r="HQY43" s="299"/>
      <c r="HQZ43" s="299"/>
      <c r="HRA43" s="299"/>
      <c r="HRB43" s="299"/>
      <c r="HRC43" s="299"/>
      <c r="HRD43" s="299"/>
      <c r="HRE43" s="299"/>
      <c r="HRF43" s="299"/>
      <c r="HRG43" s="299"/>
      <c r="HRH43" s="299"/>
      <c r="HRI43" s="299"/>
      <c r="HRJ43" s="299"/>
      <c r="HRK43" s="299"/>
      <c r="HRL43" s="299"/>
      <c r="HRM43" s="299"/>
      <c r="HRN43" s="299"/>
      <c r="HRO43" s="299"/>
      <c r="HRP43" s="299"/>
      <c r="HRQ43" s="299"/>
      <c r="HRR43" s="299"/>
      <c r="HRS43" s="299"/>
      <c r="HRT43" s="299"/>
      <c r="HRU43" s="299"/>
      <c r="HRV43" s="299"/>
      <c r="HRW43" s="299"/>
      <c r="HRX43" s="299"/>
      <c r="HRY43" s="299"/>
      <c r="HRZ43" s="299"/>
      <c r="HSA43" s="299"/>
      <c r="HSB43" s="299"/>
      <c r="HSC43" s="299"/>
      <c r="HSD43" s="299"/>
      <c r="HSE43" s="299"/>
      <c r="HSF43" s="299"/>
      <c r="HSG43" s="299"/>
      <c r="HSH43" s="299"/>
      <c r="HSI43" s="299"/>
      <c r="HSJ43" s="299"/>
      <c r="HSK43" s="299"/>
      <c r="HSL43" s="299"/>
      <c r="HSM43" s="299"/>
      <c r="HSN43" s="299"/>
      <c r="HSO43" s="299"/>
      <c r="HSP43" s="299"/>
      <c r="HSQ43" s="299"/>
      <c r="HSR43" s="299"/>
      <c r="HSS43" s="299"/>
      <c r="HST43" s="299"/>
      <c r="HSU43" s="299"/>
      <c r="HSV43" s="299"/>
      <c r="HSW43" s="299"/>
      <c r="HSX43" s="299"/>
      <c r="HSY43" s="299"/>
      <c r="HSZ43" s="299"/>
      <c r="HTA43" s="299"/>
      <c r="HTB43" s="299"/>
      <c r="HTC43" s="299"/>
      <c r="HTD43" s="299"/>
      <c r="HTE43" s="299"/>
      <c r="HTF43" s="299"/>
      <c r="HTG43" s="299"/>
      <c r="HTH43" s="299"/>
      <c r="HTI43" s="299"/>
      <c r="HTJ43" s="299"/>
      <c r="HTK43" s="299"/>
      <c r="HTL43" s="299"/>
      <c r="HTM43" s="299"/>
      <c r="HTN43" s="299"/>
      <c r="HTO43" s="299"/>
      <c r="HTP43" s="299"/>
      <c r="HTQ43" s="299"/>
      <c r="HTR43" s="299"/>
      <c r="HTS43" s="299"/>
      <c r="HTT43" s="299"/>
      <c r="HTU43" s="299"/>
      <c r="HTV43" s="299"/>
      <c r="HTW43" s="299"/>
      <c r="HTX43" s="299"/>
      <c r="HTY43" s="299"/>
      <c r="HTZ43" s="299"/>
      <c r="HUA43" s="299"/>
      <c r="HUB43" s="299"/>
      <c r="HUC43" s="299"/>
      <c r="HUD43" s="299"/>
      <c r="HUE43" s="299"/>
      <c r="HUF43" s="299"/>
      <c r="HUG43" s="299"/>
      <c r="HUH43" s="299"/>
      <c r="HUI43" s="299"/>
      <c r="HUJ43" s="299"/>
      <c r="HUK43" s="299"/>
      <c r="HUL43" s="299"/>
      <c r="HUM43" s="299"/>
      <c r="HUN43" s="299"/>
      <c r="HUO43" s="299"/>
      <c r="HUP43" s="299"/>
      <c r="HUQ43" s="299"/>
      <c r="HUR43" s="299"/>
      <c r="HUS43" s="299"/>
      <c r="HUT43" s="299"/>
      <c r="HUU43" s="299"/>
      <c r="HUV43" s="299"/>
      <c r="HUW43" s="299"/>
      <c r="HUX43" s="299"/>
      <c r="HUY43" s="299"/>
      <c r="HUZ43" s="299"/>
      <c r="HVA43" s="299"/>
      <c r="HVB43" s="299"/>
      <c r="HVC43" s="299"/>
      <c r="HVD43" s="299"/>
      <c r="HVE43" s="299"/>
      <c r="HVF43" s="299"/>
      <c r="HVG43" s="299"/>
      <c r="HVH43" s="299"/>
      <c r="HVI43" s="299"/>
      <c r="HVJ43" s="299"/>
      <c r="HVK43" s="299"/>
      <c r="HVL43" s="299"/>
      <c r="HVM43" s="299"/>
      <c r="HVN43" s="299"/>
      <c r="HVO43" s="299"/>
      <c r="HVP43" s="299"/>
      <c r="HVQ43" s="299"/>
      <c r="HVR43" s="299"/>
      <c r="HVS43" s="299"/>
      <c r="HVT43" s="299"/>
      <c r="HVU43" s="299"/>
      <c r="HVV43" s="299"/>
      <c r="HVW43" s="299"/>
      <c r="HVX43" s="299"/>
      <c r="HVY43" s="299"/>
      <c r="HVZ43" s="299"/>
      <c r="HWA43" s="299"/>
      <c r="HWB43" s="299"/>
      <c r="HWC43" s="299"/>
      <c r="HWD43" s="299"/>
      <c r="HWE43" s="299"/>
      <c r="HWF43" s="299"/>
      <c r="HWG43" s="299"/>
      <c r="HWH43" s="299"/>
      <c r="HWI43" s="299"/>
      <c r="HWJ43" s="299"/>
      <c r="HWK43" s="299"/>
      <c r="HWL43" s="299"/>
      <c r="HWM43" s="299"/>
      <c r="HWN43" s="299"/>
      <c r="HWO43" s="299"/>
      <c r="HWP43" s="299"/>
      <c r="HWQ43" s="299"/>
      <c r="HWR43" s="299"/>
      <c r="HWS43" s="299"/>
      <c r="HWT43" s="299"/>
      <c r="HWU43" s="299"/>
      <c r="HWV43" s="299"/>
      <c r="HWW43" s="299"/>
      <c r="HWX43" s="299"/>
      <c r="HWY43" s="299"/>
      <c r="HWZ43" s="299"/>
      <c r="HXA43" s="299"/>
      <c r="HXB43" s="299"/>
      <c r="HXC43" s="299"/>
      <c r="HXD43" s="299"/>
      <c r="HXE43" s="299"/>
      <c r="HXF43" s="299"/>
      <c r="HXG43" s="299"/>
      <c r="HXH43" s="299"/>
      <c r="HXI43" s="299"/>
      <c r="HXJ43" s="299"/>
      <c r="HXK43" s="299"/>
      <c r="HXL43" s="299"/>
      <c r="HXM43" s="299"/>
      <c r="HXN43" s="299"/>
      <c r="HXO43" s="299"/>
      <c r="HXP43" s="299"/>
      <c r="HXQ43" s="299"/>
      <c r="HXR43" s="299"/>
      <c r="HXS43" s="299"/>
      <c r="HXT43" s="299"/>
      <c r="HXU43" s="299"/>
      <c r="HXV43" s="299"/>
      <c r="HXW43" s="299"/>
      <c r="HXX43" s="299"/>
      <c r="HXY43" s="299"/>
      <c r="HXZ43" s="299"/>
      <c r="HYA43" s="299"/>
      <c r="HYB43" s="299"/>
      <c r="HYC43" s="299"/>
      <c r="HYD43" s="299"/>
      <c r="HYE43" s="299"/>
      <c r="HYF43" s="299"/>
      <c r="HYG43" s="299"/>
      <c r="HYH43" s="299"/>
      <c r="HYI43" s="299"/>
      <c r="HYJ43" s="299"/>
      <c r="HYK43" s="299"/>
      <c r="HYL43" s="299"/>
      <c r="HYM43" s="299"/>
      <c r="HYN43" s="299"/>
      <c r="HYO43" s="299"/>
      <c r="HYP43" s="299"/>
      <c r="HYQ43" s="299"/>
      <c r="HYR43" s="299"/>
      <c r="HYS43" s="299"/>
      <c r="HYT43" s="299"/>
      <c r="HYU43" s="299"/>
      <c r="HYV43" s="299"/>
      <c r="HYW43" s="299"/>
      <c r="HYX43" s="299"/>
      <c r="HYY43" s="299"/>
      <c r="HYZ43" s="299"/>
      <c r="HZA43" s="299"/>
      <c r="HZB43" s="299"/>
      <c r="HZC43" s="299"/>
      <c r="HZD43" s="299"/>
      <c r="HZE43" s="299"/>
      <c r="HZF43" s="299"/>
      <c r="HZG43" s="299"/>
      <c r="HZH43" s="299"/>
      <c r="HZI43" s="299"/>
      <c r="HZJ43" s="299"/>
      <c r="HZK43" s="299"/>
      <c r="HZL43" s="299"/>
      <c r="HZM43" s="299"/>
      <c r="HZN43" s="299"/>
      <c r="HZO43" s="299"/>
      <c r="HZP43" s="299"/>
      <c r="HZQ43" s="299"/>
      <c r="HZR43" s="299"/>
      <c r="HZS43" s="299"/>
      <c r="HZT43" s="299"/>
      <c r="HZU43" s="299"/>
      <c r="HZV43" s="299"/>
      <c r="HZW43" s="299"/>
      <c r="HZX43" s="299"/>
      <c r="HZY43" s="299"/>
      <c r="HZZ43" s="299"/>
      <c r="IAA43" s="299"/>
      <c r="IAB43" s="299"/>
      <c r="IAC43" s="299"/>
      <c r="IAD43" s="299"/>
      <c r="IAE43" s="299"/>
      <c r="IAF43" s="299"/>
      <c r="IAG43" s="299"/>
      <c r="IAH43" s="299"/>
      <c r="IAI43" s="299"/>
      <c r="IAJ43" s="299"/>
      <c r="IAK43" s="299"/>
      <c r="IAL43" s="299"/>
      <c r="IAM43" s="299"/>
      <c r="IAN43" s="299"/>
      <c r="IAO43" s="299"/>
      <c r="IAP43" s="299"/>
      <c r="IAQ43" s="299"/>
      <c r="IAR43" s="299"/>
      <c r="IAS43" s="299"/>
      <c r="IAT43" s="299"/>
      <c r="IAU43" s="299"/>
      <c r="IAV43" s="299"/>
      <c r="IAW43" s="299"/>
      <c r="IAX43" s="299"/>
      <c r="IAY43" s="299"/>
      <c r="IAZ43" s="299"/>
      <c r="IBA43" s="299"/>
      <c r="IBB43" s="299"/>
      <c r="IBC43" s="299"/>
      <c r="IBD43" s="299"/>
      <c r="IBE43" s="299"/>
      <c r="IBF43" s="299"/>
      <c r="IBG43" s="299"/>
      <c r="IBH43" s="299"/>
      <c r="IBI43" s="299"/>
      <c r="IBJ43" s="299"/>
      <c r="IBK43" s="299"/>
      <c r="IBL43" s="299"/>
      <c r="IBM43" s="299"/>
      <c r="IBN43" s="299"/>
      <c r="IBO43" s="299"/>
      <c r="IBP43" s="299"/>
      <c r="IBQ43" s="299"/>
      <c r="IBR43" s="299"/>
      <c r="IBS43" s="299"/>
      <c r="IBT43" s="299"/>
      <c r="IBU43" s="299"/>
      <c r="IBV43" s="299"/>
      <c r="IBW43" s="299"/>
      <c r="IBX43" s="299"/>
      <c r="IBY43" s="299"/>
      <c r="IBZ43" s="299"/>
      <c r="ICA43" s="299"/>
      <c r="ICB43" s="299"/>
      <c r="ICC43" s="299"/>
      <c r="ICD43" s="299"/>
      <c r="ICE43" s="299"/>
      <c r="ICF43" s="299"/>
      <c r="ICG43" s="299"/>
      <c r="ICH43" s="299"/>
      <c r="ICI43" s="299"/>
      <c r="ICJ43" s="299"/>
      <c r="ICK43" s="299"/>
      <c r="ICL43" s="299"/>
      <c r="ICM43" s="299"/>
      <c r="ICN43" s="299"/>
      <c r="ICO43" s="299"/>
      <c r="ICP43" s="299"/>
      <c r="ICQ43" s="299"/>
      <c r="ICR43" s="299"/>
      <c r="ICS43" s="299"/>
      <c r="ICT43" s="299"/>
      <c r="ICU43" s="299"/>
      <c r="ICV43" s="299"/>
      <c r="ICW43" s="299"/>
      <c r="ICX43" s="299"/>
      <c r="ICY43" s="299"/>
      <c r="ICZ43" s="299"/>
      <c r="IDA43" s="299"/>
      <c r="IDB43" s="299"/>
      <c r="IDC43" s="299"/>
      <c r="IDD43" s="299"/>
      <c r="IDE43" s="299"/>
      <c r="IDF43" s="299"/>
      <c r="IDG43" s="299"/>
      <c r="IDH43" s="299"/>
      <c r="IDI43" s="299"/>
      <c r="IDJ43" s="299"/>
      <c r="IDK43" s="299"/>
      <c r="IDL43" s="299"/>
      <c r="IDM43" s="299"/>
      <c r="IDN43" s="299"/>
      <c r="IDO43" s="299"/>
      <c r="IDP43" s="299"/>
      <c r="IDQ43" s="299"/>
      <c r="IDR43" s="299"/>
      <c r="IDS43" s="299"/>
      <c r="IDT43" s="299"/>
      <c r="IDU43" s="299"/>
      <c r="IDV43" s="299"/>
      <c r="IDW43" s="299"/>
      <c r="IDX43" s="299"/>
      <c r="IDY43" s="299"/>
      <c r="IDZ43" s="299"/>
      <c r="IEA43" s="299"/>
      <c r="IEB43" s="299"/>
      <c r="IEC43" s="299"/>
      <c r="IED43" s="299"/>
      <c r="IEE43" s="299"/>
      <c r="IEF43" s="299"/>
      <c r="IEG43" s="299"/>
      <c r="IEH43" s="299"/>
      <c r="IEI43" s="299"/>
      <c r="IEJ43" s="299"/>
      <c r="IEK43" s="299"/>
      <c r="IEL43" s="299"/>
      <c r="IEM43" s="299"/>
      <c r="IEN43" s="299"/>
      <c r="IEO43" s="299"/>
      <c r="IEP43" s="299"/>
      <c r="IEQ43" s="299"/>
      <c r="IER43" s="299"/>
      <c r="IES43" s="299"/>
      <c r="IET43" s="299"/>
      <c r="IEU43" s="299"/>
      <c r="IEV43" s="299"/>
      <c r="IEW43" s="299"/>
      <c r="IEX43" s="299"/>
      <c r="IEY43" s="299"/>
      <c r="IEZ43" s="299"/>
      <c r="IFA43" s="299"/>
      <c r="IFB43" s="299"/>
      <c r="IFC43" s="299"/>
      <c r="IFD43" s="299"/>
      <c r="IFE43" s="299"/>
      <c r="IFF43" s="299"/>
      <c r="IFG43" s="299"/>
      <c r="IFH43" s="299"/>
      <c r="IFI43" s="299"/>
      <c r="IFJ43" s="299"/>
      <c r="IFK43" s="299"/>
      <c r="IFL43" s="299"/>
      <c r="IFM43" s="299"/>
      <c r="IFN43" s="299"/>
      <c r="IFO43" s="299"/>
      <c r="IFP43" s="299"/>
      <c r="IFQ43" s="299"/>
      <c r="IFR43" s="299"/>
      <c r="IFS43" s="299"/>
      <c r="IFT43" s="299"/>
      <c r="IFU43" s="299"/>
      <c r="IFV43" s="299"/>
      <c r="IFW43" s="299"/>
      <c r="IFX43" s="299"/>
      <c r="IFY43" s="299"/>
      <c r="IFZ43" s="299"/>
      <c r="IGA43" s="299"/>
      <c r="IGB43" s="299"/>
      <c r="IGC43" s="299"/>
      <c r="IGD43" s="299"/>
      <c r="IGE43" s="299"/>
      <c r="IGF43" s="299"/>
      <c r="IGG43" s="299"/>
      <c r="IGH43" s="299"/>
      <c r="IGI43" s="299"/>
      <c r="IGJ43" s="299"/>
      <c r="IGK43" s="299"/>
      <c r="IGL43" s="299"/>
      <c r="IGM43" s="299"/>
      <c r="IGN43" s="299"/>
      <c r="IGO43" s="299"/>
      <c r="IGP43" s="299"/>
      <c r="IGQ43" s="299"/>
      <c r="IGR43" s="299"/>
      <c r="IGS43" s="299"/>
      <c r="IGT43" s="299"/>
      <c r="IGU43" s="299"/>
      <c r="IGV43" s="299"/>
      <c r="IGW43" s="299"/>
      <c r="IGX43" s="299"/>
      <c r="IGY43" s="299"/>
      <c r="IGZ43" s="299"/>
      <c r="IHA43" s="299"/>
      <c r="IHB43" s="299"/>
      <c r="IHC43" s="299"/>
      <c r="IHD43" s="299"/>
      <c r="IHE43" s="299"/>
      <c r="IHF43" s="299"/>
      <c r="IHG43" s="299"/>
      <c r="IHH43" s="299"/>
      <c r="IHI43" s="299"/>
      <c r="IHJ43" s="299"/>
      <c r="IHK43" s="299"/>
      <c r="IHL43" s="299"/>
      <c r="IHM43" s="299"/>
      <c r="IHN43" s="299"/>
      <c r="IHO43" s="299"/>
      <c r="IHP43" s="299"/>
      <c r="IHQ43" s="299"/>
      <c r="IHR43" s="299"/>
      <c r="IHS43" s="299"/>
      <c r="IHT43" s="299"/>
      <c r="IHU43" s="299"/>
      <c r="IHV43" s="299"/>
      <c r="IHW43" s="299"/>
      <c r="IHX43" s="299"/>
      <c r="IHY43" s="299"/>
      <c r="IHZ43" s="299"/>
      <c r="IIA43" s="299"/>
      <c r="IIB43" s="299"/>
      <c r="IIC43" s="299"/>
      <c r="IID43" s="299"/>
      <c r="IIE43" s="299"/>
      <c r="IIF43" s="299"/>
      <c r="IIG43" s="299"/>
      <c r="IIH43" s="299"/>
      <c r="III43" s="299"/>
      <c r="IIJ43" s="299"/>
      <c r="IIK43" s="299"/>
      <c r="IIL43" s="299"/>
      <c r="IIM43" s="299"/>
      <c r="IIN43" s="299"/>
      <c r="IIO43" s="299"/>
      <c r="IIP43" s="299"/>
      <c r="IIQ43" s="299"/>
      <c r="IIR43" s="299"/>
      <c r="IIS43" s="299"/>
      <c r="IIT43" s="299"/>
      <c r="IIU43" s="299"/>
      <c r="IIV43" s="299"/>
      <c r="IIW43" s="299"/>
      <c r="IIX43" s="299"/>
      <c r="IIY43" s="299"/>
      <c r="IIZ43" s="299"/>
      <c r="IJA43" s="299"/>
      <c r="IJB43" s="299"/>
      <c r="IJC43" s="299"/>
      <c r="IJD43" s="299"/>
      <c r="IJE43" s="299"/>
      <c r="IJF43" s="299"/>
      <c r="IJG43" s="299"/>
      <c r="IJH43" s="299"/>
      <c r="IJI43" s="299"/>
      <c r="IJJ43" s="299"/>
      <c r="IJK43" s="299"/>
      <c r="IJL43" s="299"/>
      <c r="IJM43" s="299"/>
      <c r="IJN43" s="299"/>
      <c r="IJO43" s="299"/>
      <c r="IJP43" s="299"/>
      <c r="IJQ43" s="299"/>
      <c r="IJR43" s="299"/>
      <c r="IJS43" s="299"/>
      <c r="IJT43" s="299"/>
      <c r="IJU43" s="299"/>
      <c r="IJV43" s="299"/>
      <c r="IJW43" s="299"/>
      <c r="IJX43" s="299"/>
      <c r="IJY43" s="299"/>
      <c r="IJZ43" s="299"/>
      <c r="IKA43" s="299"/>
      <c r="IKB43" s="299"/>
      <c r="IKC43" s="299"/>
      <c r="IKD43" s="299"/>
      <c r="IKE43" s="299"/>
      <c r="IKF43" s="299"/>
      <c r="IKG43" s="299"/>
      <c r="IKH43" s="299"/>
      <c r="IKI43" s="299"/>
      <c r="IKJ43" s="299"/>
      <c r="IKK43" s="299"/>
      <c r="IKL43" s="299"/>
      <c r="IKM43" s="299"/>
      <c r="IKN43" s="299"/>
      <c r="IKO43" s="299"/>
      <c r="IKP43" s="299"/>
      <c r="IKQ43" s="299"/>
      <c r="IKR43" s="299"/>
      <c r="IKS43" s="299"/>
      <c r="IKT43" s="299"/>
      <c r="IKU43" s="299"/>
      <c r="IKV43" s="299"/>
      <c r="IKW43" s="299"/>
      <c r="IKX43" s="299"/>
      <c r="IKY43" s="299"/>
      <c r="IKZ43" s="299"/>
      <c r="ILA43" s="299"/>
      <c r="ILB43" s="299"/>
      <c r="ILC43" s="299"/>
      <c r="ILD43" s="299"/>
      <c r="ILE43" s="299"/>
      <c r="ILF43" s="299"/>
      <c r="ILG43" s="299"/>
      <c r="ILH43" s="299"/>
      <c r="ILI43" s="299"/>
      <c r="ILJ43" s="299"/>
      <c r="ILK43" s="299"/>
      <c r="ILL43" s="299"/>
      <c r="ILM43" s="299"/>
      <c r="ILN43" s="299"/>
      <c r="ILO43" s="299"/>
      <c r="ILP43" s="299"/>
      <c r="ILQ43" s="299"/>
      <c r="ILR43" s="299"/>
      <c r="ILS43" s="299"/>
      <c r="ILT43" s="299"/>
      <c r="ILU43" s="299"/>
      <c r="ILV43" s="299"/>
      <c r="ILW43" s="299"/>
      <c r="ILX43" s="299"/>
      <c r="ILY43" s="299"/>
      <c r="ILZ43" s="299"/>
      <c r="IMA43" s="299"/>
      <c r="IMB43" s="299"/>
      <c r="IMC43" s="299"/>
      <c r="IMD43" s="299"/>
      <c r="IME43" s="299"/>
      <c r="IMF43" s="299"/>
      <c r="IMG43" s="299"/>
      <c r="IMH43" s="299"/>
      <c r="IMI43" s="299"/>
      <c r="IMJ43" s="299"/>
      <c r="IMK43" s="299"/>
      <c r="IML43" s="299"/>
      <c r="IMM43" s="299"/>
      <c r="IMN43" s="299"/>
      <c r="IMO43" s="299"/>
      <c r="IMP43" s="299"/>
      <c r="IMQ43" s="299"/>
      <c r="IMR43" s="299"/>
      <c r="IMS43" s="299"/>
      <c r="IMT43" s="299"/>
      <c r="IMU43" s="299"/>
      <c r="IMV43" s="299"/>
      <c r="IMW43" s="299"/>
      <c r="IMX43" s="299"/>
      <c r="IMY43" s="299"/>
      <c r="IMZ43" s="299"/>
      <c r="INA43" s="299"/>
      <c r="INB43" s="299"/>
      <c r="INC43" s="299"/>
      <c r="IND43" s="299"/>
      <c r="INE43" s="299"/>
      <c r="INF43" s="299"/>
      <c r="ING43" s="299"/>
      <c r="INH43" s="299"/>
      <c r="INI43" s="299"/>
      <c r="INJ43" s="299"/>
      <c r="INK43" s="299"/>
      <c r="INL43" s="299"/>
      <c r="INM43" s="299"/>
      <c r="INN43" s="299"/>
      <c r="INO43" s="299"/>
      <c r="INP43" s="299"/>
      <c r="INQ43" s="299"/>
      <c r="INR43" s="299"/>
      <c r="INS43" s="299"/>
      <c r="INT43" s="299"/>
      <c r="INU43" s="299"/>
      <c r="INV43" s="299"/>
      <c r="INW43" s="299"/>
      <c r="INX43" s="299"/>
      <c r="INY43" s="299"/>
      <c r="INZ43" s="299"/>
      <c r="IOA43" s="299"/>
      <c r="IOB43" s="299"/>
      <c r="IOC43" s="299"/>
      <c r="IOD43" s="299"/>
      <c r="IOE43" s="299"/>
      <c r="IOF43" s="299"/>
      <c r="IOG43" s="299"/>
      <c r="IOH43" s="299"/>
      <c r="IOI43" s="299"/>
      <c r="IOJ43" s="299"/>
      <c r="IOK43" s="299"/>
      <c r="IOL43" s="299"/>
      <c r="IOM43" s="299"/>
      <c r="ION43" s="299"/>
      <c r="IOO43" s="299"/>
      <c r="IOP43" s="299"/>
      <c r="IOQ43" s="299"/>
      <c r="IOR43" s="299"/>
      <c r="IOS43" s="299"/>
      <c r="IOT43" s="299"/>
      <c r="IOU43" s="299"/>
      <c r="IOV43" s="299"/>
      <c r="IOW43" s="299"/>
      <c r="IOX43" s="299"/>
      <c r="IOY43" s="299"/>
      <c r="IOZ43" s="299"/>
      <c r="IPA43" s="299"/>
      <c r="IPB43" s="299"/>
      <c r="IPC43" s="299"/>
      <c r="IPD43" s="299"/>
      <c r="IPE43" s="299"/>
      <c r="IPF43" s="299"/>
      <c r="IPG43" s="299"/>
      <c r="IPH43" s="299"/>
      <c r="IPI43" s="299"/>
      <c r="IPJ43" s="299"/>
      <c r="IPK43" s="299"/>
      <c r="IPL43" s="299"/>
      <c r="IPM43" s="299"/>
      <c r="IPN43" s="299"/>
      <c r="IPO43" s="299"/>
      <c r="IPP43" s="299"/>
      <c r="IPQ43" s="299"/>
      <c r="IPR43" s="299"/>
      <c r="IPS43" s="299"/>
      <c r="IPT43" s="299"/>
      <c r="IPU43" s="299"/>
      <c r="IPV43" s="299"/>
      <c r="IPW43" s="299"/>
      <c r="IPX43" s="299"/>
      <c r="IPY43" s="299"/>
      <c r="IPZ43" s="299"/>
      <c r="IQA43" s="299"/>
      <c r="IQB43" s="299"/>
      <c r="IQC43" s="299"/>
      <c r="IQD43" s="299"/>
      <c r="IQE43" s="299"/>
      <c r="IQF43" s="299"/>
      <c r="IQG43" s="299"/>
      <c r="IQH43" s="299"/>
      <c r="IQI43" s="299"/>
      <c r="IQJ43" s="299"/>
      <c r="IQK43" s="299"/>
      <c r="IQL43" s="299"/>
      <c r="IQM43" s="299"/>
      <c r="IQN43" s="299"/>
      <c r="IQO43" s="299"/>
      <c r="IQP43" s="299"/>
      <c r="IQQ43" s="299"/>
      <c r="IQR43" s="299"/>
      <c r="IQS43" s="299"/>
      <c r="IQT43" s="299"/>
      <c r="IQU43" s="299"/>
      <c r="IQV43" s="299"/>
      <c r="IQW43" s="299"/>
      <c r="IQX43" s="299"/>
      <c r="IQY43" s="299"/>
      <c r="IQZ43" s="299"/>
      <c r="IRA43" s="299"/>
      <c r="IRB43" s="299"/>
      <c r="IRC43" s="299"/>
      <c r="IRD43" s="299"/>
      <c r="IRE43" s="299"/>
      <c r="IRF43" s="299"/>
      <c r="IRG43" s="299"/>
      <c r="IRH43" s="299"/>
      <c r="IRI43" s="299"/>
      <c r="IRJ43" s="299"/>
      <c r="IRK43" s="299"/>
      <c r="IRL43" s="299"/>
      <c r="IRM43" s="299"/>
      <c r="IRN43" s="299"/>
      <c r="IRO43" s="299"/>
      <c r="IRP43" s="299"/>
      <c r="IRQ43" s="299"/>
      <c r="IRR43" s="299"/>
      <c r="IRS43" s="299"/>
      <c r="IRT43" s="299"/>
      <c r="IRU43" s="299"/>
      <c r="IRV43" s="299"/>
      <c r="IRW43" s="299"/>
      <c r="IRX43" s="299"/>
      <c r="IRY43" s="299"/>
      <c r="IRZ43" s="299"/>
      <c r="ISA43" s="299"/>
      <c r="ISB43" s="299"/>
      <c r="ISC43" s="299"/>
      <c r="ISD43" s="299"/>
      <c r="ISE43" s="299"/>
      <c r="ISF43" s="299"/>
      <c r="ISG43" s="299"/>
      <c r="ISH43" s="299"/>
      <c r="ISI43" s="299"/>
      <c r="ISJ43" s="299"/>
      <c r="ISK43" s="299"/>
      <c r="ISL43" s="299"/>
      <c r="ISM43" s="299"/>
      <c r="ISN43" s="299"/>
      <c r="ISO43" s="299"/>
      <c r="ISP43" s="299"/>
      <c r="ISQ43" s="299"/>
      <c r="ISR43" s="299"/>
      <c r="ISS43" s="299"/>
      <c r="IST43" s="299"/>
      <c r="ISU43" s="299"/>
      <c r="ISV43" s="299"/>
      <c r="ISW43" s="299"/>
      <c r="ISX43" s="299"/>
      <c r="ISY43" s="299"/>
      <c r="ISZ43" s="299"/>
      <c r="ITA43" s="299"/>
      <c r="ITB43" s="299"/>
      <c r="ITC43" s="299"/>
      <c r="ITD43" s="299"/>
      <c r="ITE43" s="299"/>
      <c r="ITF43" s="299"/>
      <c r="ITG43" s="299"/>
      <c r="ITH43" s="299"/>
      <c r="ITI43" s="299"/>
      <c r="ITJ43" s="299"/>
      <c r="ITK43" s="299"/>
      <c r="ITL43" s="299"/>
      <c r="ITM43" s="299"/>
      <c r="ITN43" s="299"/>
      <c r="ITO43" s="299"/>
      <c r="ITP43" s="299"/>
      <c r="ITQ43" s="299"/>
      <c r="ITR43" s="299"/>
      <c r="ITS43" s="299"/>
      <c r="ITT43" s="299"/>
      <c r="ITU43" s="299"/>
      <c r="ITV43" s="299"/>
      <c r="ITW43" s="299"/>
      <c r="ITX43" s="299"/>
      <c r="ITY43" s="299"/>
      <c r="ITZ43" s="299"/>
      <c r="IUA43" s="299"/>
      <c r="IUB43" s="299"/>
      <c r="IUC43" s="299"/>
      <c r="IUD43" s="299"/>
      <c r="IUE43" s="299"/>
      <c r="IUF43" s="299"/>
      <c r="IUG43" s="299"/>
      <c r="IUH43" s="299"/>
      <c r="IUI43" s="299"/>
      <c r="IUJ43" s="299"/>
      <c r="IUK43" s="299"/>
      <c r="IUL43" s="299"/>
      <c r="IUM43" s="299"/>
      <c r="IUN43" s="299"/>
      <c r="IUO43" s="299"/>
      <c r="IUP43" s="299"/>
      <c r="IUQ43" s="299"/>
      <c r="IUR43" s="299"/>
      <c r="IUS43" s="299"/>
      <c r="IUT43" s="299"/>
      <c r="IUU43" s="299"/>
      <c r="IUV43" s="299"/>
      <c r="IUW43" s="299"/>
      <c r="IUX43" s="299"/>
      <c r="IUY43" s="299"/>
      <c r="IUZ43" s="299"/>
      <c r="IVA43" s="299"/>
      <c r="IVB43" s="299"/>
      <c r="IVC43" s="299"/>
      <c r="IVD43" s="299"/>
      <c r="IVE43" s="299"/>
      <c r="IVF43" s="299"/>
      <c r="IVG43" s="299"/>
      <c r="IVH43" s="299"/>
      <c r="IVI43" s="299"/>
      <c r="IVJ43" s="299"/>
      <c r="IVK43" s="299"/>
      <c r="IVL43" s="299"/>
      <c r="IVM43" s="299"/>
      <c r="IVN43" s="299"/>
      <c r="IVO43" s="299"/>
      <c r="IVP43" s="299"/>
      <c r="IVQ43" s="299"/>
      <c r="IVR43" s="299"/>
      <c r="IVS43" s="299"/>
      <c r="IVT43" s="299"/>
      <c r="IVU43" s="299"/>
      <c r="IVV43" s="299"/>
      <c r="IVW43" s="299"/>
      <c r="IVX43" s="299"/>
      <c r="IVY43" s="299"/>
      <c r="IVZ43" s="299"/>
      <c r="IWA43" s="299"/>
      <c r="IWB43" s="299"/>
      <c r="IWC43" s="299"/>
      <c r="IWD43" s="299"/>
      <c r="IWE43" s="299"/>
      <c r="IWF43" s="299"/>
      <c r="IWG43" s="299"/>
      <c r="IWH43" s="299"/>
      <c r="IWI43" s="299"/>
      <c r="IWJ43" s="299"/>
      <c r="IWK43" s="299"/>
      <c r="IWL43" s="299"/>
      <c r="IWM43" s="299"/>
      <c r="IWN43" s="299"/>
      <c r="IWO43" s="299"/>
      <c r="IWP43" s="299"/>
      <c r="IWQ43" s="299"/>
      <c r="IWR43" s="299"/>
      <c r="IWS43" s="299"/>
      <c r="IWT43" s="299"/>
      <c r="IWU43" s="299"/>
      <c r="IWV43" s="299"/>
      <c r="IWW43" s="299"/>
      <c r="IWX43" s="299"/>
      <c r="IWY43" s="299"/>
      <c r="IWZ43" s="299"/>
      <c r="IXA43" s="299"/>
      <c r="IXB43" s="299"/>
      <c r="IXC43" s="299"/>
      <c r="IXD43" s="299"/>
      <c r="IXE43" s="299"/>
      <c r="IXF43" s="299"/>
      <c r="IXG43" s="299"/>
      <c r="IXH43" s="299"/>
      <c r="IXI43" s="299"/>
      <c r="IXJ43" s="299"/>
      <c r="IXK43" s="299"/>
      <c r="IXL43" s="299"/>
      <c r="IXM43" s="299"/>
      <c r="IXN43" s="299"/>
      <c r="IXO43" s="299"/>
      <c r="IXP43" s="299"/>
      <c r="IXQ43" s="299"/>
      <c r="IXR43" s="299"/>
      <c r="IXS43" s="299"/>
      <c r="IXT43" s="299"/>
      <c r="IXU43" s="299"/>
      <c r="IXV43" s="299"/>
      <c r="IXW43" s="299"/>
      <c r="IXX43" s="299"/>
      <c r="IXY43" s="299"/>
      <c r="IXZ43" s="299"/>
      <c r="IYA43" s="299"/>
      <c r="IYB43" s="299"/>
      <c r="IYC43" s="299"/>
      <c r="IYD43" s="299"/>
      <c r="IYE43" s="299"/>
      <c r="IYF43" s="299"/>
      <c r="IYG43" s="299"/>
      <c r="IYH43" s="299"/>
      <c r="IYI43" s="299"/>
      <c r="IYJ43" s="299"/>
      <c r="IYK43" s="299"/>
      <c r="IYL43" s="299"/>
      <c r="IYM43" s="299"/>
      <c r="IYN43" s="299"/>
      <c r="IYO43" s="299"/>
      <c r="IYP43" s="299"/>
      <c r="IYQ43" s="299"/>
      <c r="IYR43" s="299"/>
      <c r="IYS43" s="299"/>
      <c r="IYT43" s="299"/>
      <c r="IYU43" s="299"/>
      <c r="IYV43" s="299"/>
      <c r="IYW43" s="299"/>
      <c r="IYX43" s="299"/>
      <c r="IYY43" s="299"/>
      <c r="IYZ43" s="299"/>
      <c r="IZA43" s="299"/>
      <c r="IZB43" s="299"/>
      <c r="IZC43" s="299"/>
      <c r="IZD43" s="299"/>
      <c r="IZE43" s="299"/>
      <c r="IZF43" s="299"/>
      <c r="IZG43" s="299"/>
      <c r="IZH43" s="299"/>
      <c r="IZI43" s="299"/>
      <c r="IZJ43" s="299"/>
      <c r="IZK43" s="299"/>
      <c r="IZL43" s="299"/>
      <c r="IZM43" s="299"/>
      <c r="IZN43" s="299"/>
      <c r="IZO43" s="299"/>
      <c r="IZP43" s="299"/>
      <c r="IZQ43" s="299"/>
      <c r="IZR43" s="299"/>
      <c r="IZS43" s="299"/>
      <c r="IZT43" s="299"/>
      <c r="IZU43" s="299"/>
      <c r="IZV43" s="299"/>
      <c r="IZW43" s="299"/>
      <c r="IZX43" s="299"/>
      <c r="IZY43" s="299"/>
      <c r="IZZ43" s="299"/>
      <c r="JAA43" s="299"/>
      <c r="JAB43" s="299"/>
      <c r="JAC43" s="299"/>
      <c r="JAD43" s="299"/>
      <c r="JAE43" s="299"/>
      <c r="JAF43" s="299"/>
      <c r="JAG43" s="299"/>
      <c r="JAH43" s="299"/>
      <c r="JAI43" s="299"/>
      <c r="JAJ43" s="299"/>
      <c r="JAK43" s="299"/>
      <c r="JAL43" s="299"/>
      <c r="JAM43" s="299"/>
      <c r="JAN43" s="299"/>
      <c r="JAO43" s="299"/>
      <c r="JAP43" s="299"/>
      <c r="JAQ43" s="299"/>
      <c r="JAR43" s="299"/>
      <c r="JAS43" s="299"/>
      <c r="JAT43" s="299"/>
      <c r="JAU43" s="299"/>
      <c r="JAV43" s="299"/>
      <c r="JAW43" s="299"/>
      <c r="JAX43" s="299"/>
      <c r="JAY43" s="299"/>
      <c r="JAZ43" s="299"/>
      <c r="JBA43" s="299"/>
      <c r="JBB43" s="299"/>
      <c r="JBC43" s="299"/>
      <c r="JBD43" s="299"/>
      <c r="JBE43" s="299"/>
      <c r="JBF43" s="299"/>
      <c r="JBG43" s="299"/>
      <c r="JBH43" s="299"/>
      <c r="JBI43" s="299"/>
      <c r="JBJ43" s="299"/>
      <c r="JBK43" s="299"/>
      <c r="JBL43" s="299"/>
      <c r="JBM43" s="299"/>
      <c r="JBN43" s="299"/>
      <c r="JBO43" s="299"/>
      <c r="JBP43" s="299"/>
      <c r="JBQ43" s="299"/>
      <c r="JBR43" s="299"/>
      <c r="JBS43" s="299"/>
      <c r="JBT43" s="299"/>
      <c r="JBU43" s="299"/>
      <c r="JBV43" s="299"/>
      <c r="JBW43" s="299"/>
      <c r="JBX43" s="299"/>
      <c r="JBY43" s="299"/>
      <c r="JBZ43" s="299"/>
      <c r="JCA43" s="299"/>
      <c r="JCB43" s="299"/>
      <c r="JCC43" s="299"/>
      <c r="JCD43" s="299"/>
      <c r="JCE43" s="299"/>
      <c r="JCF43" s="299"/>
      <c r="JCG43" s="299"/>
      <c r="JCH43" s="299"/>
      <c r="JCI43" s="299"/>
      <c r="JCJ43" s="299"/>
      <c r="JCK43" s="299"/>
      <c r="JCL43" s="299"/>
      <c r="JCM43" s="299"/>
      <c r="JCN43" s="299"/>
      <c r="JCO43" s="299"/>
      <c r="JCP43" s="299"/>
      <c r="JCQ43" s="299"/>
      <c r="JCR43" s="299"/>
      <c r="JCS43" s="299"/>
      <c r="JCT43" s="299"/>
      <c r="JCU43" s="299"/>
      <c r="JCV43" s="299"/>
      <c r="JCW43" s="299"/>
      <c r="JCX43" s="299"/>
      <c r="JCY43" s="299"/>
      <c r="JCZ43" s="299"/>
      <c r="JDA43" s="299"/>
      <c r="JDB43" s="299"/>
      <c r="JDC43" s="299"/>
      <c r="JDD43" s="299"/>
      <c r="JDE43" s="299"/>
      <c r="JDF43" s="299"/>
      <c r="JDG43" s="299"/>
      <c r="JDH43" s="299"/>
      <c r="JDI43" s="299"/>
      <c r="JDJ43" s="299"/>
      <c r="JDK43" s="299"/>
      <c r="JDL43" s="299"/>
      <c r="JDM43" s="299"/>
      <c r="JDN43" s="299"/>
      <c r="JDO43" s="299"/>
      <c r="JDP43" s="299"/>
      <c r="JDQ43" s="299"/>
      <c r="JDR43" s="299"/>
      <c r="JDS43" s="299"/>
      <c r="JDT43" s="299"/>
      <c r="JDU43" s="299"/>
      <c r="JDV43" s="299"/>
      <c r="JDW43" s="299"/>
      <c r="JDX43" s="299"/>
      <c r="JDY43" s="299"/>
      <c r="JDZ43" s="299"/>
      <c r="JEA43" s="299"/>
      <c r="JEB43" s="299"/>
      <c r="JEC43" s="299"/>
      <c r="JED43" s="299"/>
      <c r="JEE43" s="299"/>
      <c r="JEF43" s="299"/>
      <c r="JEG43" s="299"/>
      <c r="JEH43" s="299"/>
      <c r="JEI43" s="299"/>
      <c r="JEJ43" s="299"/>
      <c r="JEK43" s="299"/>
      <c r="JEL43" s="299"/>
      <c r="JEM43" s="299"/>
      <c r="JEN43" s="299"/>
      <c r="JEO43" s="299"/>
      <c r="JEP43" s="299"/>
      <c r="JEQ43" s="299"/>
      <c r="JER43" s="299"/>
      <c r="JES43" s="299"/>
      <c r="JET43" s="299"/>
      <c r="JEU43" s="299"/>
      <c r="JEV43" s="299"/>
      <c r="JEW43" s="299"/>
      <c r="JEX43" s="299"/>
      <c r="JEY43" s="299"/>
      <c r="JEZ43" s="299"/>
      <c r="JFA43" s="299"/>
      <c r="JFB43" s="299"/>
      <c r="JFC43" s="299"/>
      <c r="JFD43" s="299"/>
      <c r="JFE43" s="299"/>
      <c r="JFF43" s="299"/>
      <c r="JFG43" s="299"/>
      <c r="JFH43" s="299"/>
      <c r="JFI43" s="299"/>
      <c r="JFJ43" s="299"/>
      <c r="JFK43" s="299"/>
      <c r="JFL43" s="299"/>
      <c r="JFM43" s="299"/>
      <c r="JFN43" s="299"/>
      <c r="JFO43" s="299"/>
      <c r="JFP43" s="299"/>
      <c r="JFQ43" s="299"/>
      <c r="JFR43" s="299"/>
      <c r="JFS43" s="299"/>
      <c r="JFT43" s="299"/>
      <c r="JFU43" s="299"/>
      <c r="JFV43" s="299"/>
      <c r="JFW43" s="299"/>
      <c r="JFX43" s="299"/>
      <c r="JFY43" s="299"/>
      <c r="JFZ43" s="299"/>
      <c r="JGA43" s="299"/>
      <c r="JGB43" s="299"/>
      <c r="JGC43" s="299"/>
      <c r="JGD43" s="299"/>
      <c r="JGE43" s="299"/>
      <c r="JGF43" s="299"/>
      <c r="JGG43" s="299"/>
      <c r="JGH43" s="299"/>
      <c r="JGI43" s="299"/>
      <c r="JGJ43" s="299"/>
      <c r="JGK43" s="299"/>
      <c r="JGL43" s="299"/>
      <c r="JGM43" s="299"/>
      <c r="JGN43" s="299"/>
      <c r="JGO43" s="299"/>
      <c r="JGP43" s="299"/>
      <c r="JGQ43" s="299"/>
      <c r="JGR43" s="299"/>
      <c r="JGS43" s="299"/>
      <c r="JGT43" s="299"/>
      <c r="JGU43" s="299"/>
      <c r="JGV43" s="299"/>
      <c r="JGW43" s="299"/>
      <c r="JGX43" s="299"/>
      <c r="JGY43" s="299"/>
      <c r="JGZ43" s="299"/>
      <c r="JHA43" s="299"/>
      <c r="JHB43" s="299"/>
      <c r="JHC43" s="299"/>
      <c r="JHD43" s="299"/>
      <c r="JHE43" s="299"/>
      <c r="JHF43" s="299"/>
      <c r="JHG43" s="299"/>
      <c r="JHH43" s="299"/>
      <c r="JHI43" s="299"/>
      <c r="JHJ43" s="299"/>
      <c r="JHK43" s="299"/>
      <c r="JHL43" s="299"/>
      <c r="JHM43" s="299"/>
      <c r="JHN43" s="299"/>
      <c r="JHO43" s="299"/>
      <c r="JHP43" s="299"/>
      <c r="JHQ43" s="299"/>
      <c r="JHR43" s="299"/>
      <c r="JHS43" s="299"/>
      <c r="JHT43" s="299"/>
      <c r="JHU43" s="299"/>
      <c r="JHV43" s="299"/>
      <c r="JHW43" s="299"/>
      <c r="JHX43" s="299"/>
      <c r="JHY43" s="299"/>
      <c r="JHZ43" s="299"/>
      <c r="JIA43" s="299"/>
      <c r="JIB43" s="299"/>
      <c r="JIC43" s="299"/>
      <c r="JID43" s="299"/>
      <c r="JIE43" s="299"/>
      <c r="JIF43" s="299"/>
      <c r="JIG43" s="299"/>
      <c r="JIH43" s="299"/>
      <c r="JII43" s="299"/>
      <c r="JIJ43" s="299"/>
      <c r="JIK43" s="299"/>
      <c r="JIL43" s="299"/>
      <c r="JIM43" s="299"/>
      <c r="JIN43" s="299"/>
      <c r="JIO43" s="299"/>
      <c r="JIP43" s="299"/>
      <c r="JIQ43" s="299"/>
      <c r="JIR43" s="299"/>
      <c r="JIS43" s="299"/>
      <c r="JIT43" s="299"/>
      <c r="JIU43" s="299"/>
      <c r="JIV43" s="299"/>
      <c r="JIW43" s="299"/>
      <c r="JIX43" s="299"/>
      <c r="JIY43" s="299"/>
      <c r="JIZ43" s="299"/>
      <c r="JJA43" s="299"/>
      <c r="JJB43" s="299"/>
      <c r="JJC43" s="299"/>
      <c r="JJD43" s="299"/>
      <c r="JJE43" s="299"/>
      <c r="JJF43" s="299"/>
      <c r="JJG43" s="299"/>
      <c r="JJH43" s="299"/>
      <c r="JJI43" s="299"/>
      <c r="JJJ43" s="299"/>
      <c r="JJK43" s="299"/>
      <c r="JJL43" s="299"/>
      <c r="JJM43" s="299"/>
      <c r="JJN43" s="299"/>
      <c r="JJO43" s="299"/>
      <c r="JJP43" s="299"/>
      <c r="JJQ43" s="299"/>
      <c r="JJR43" s="299"/>
      <c r="JJS43" s="299"/>
      <c r="JJT43" s="299"/>
      <c r="JJU43" s="299"/>
      <c r="JJV43" s="299"/>
      <c r="JJW43" s="299"/>
      <c r="JJX43" s="299"/>
      <c r="JJY43" s="299"/>
      <c r="JJZ43" s="299"/>
      <c r="JKA43" s="299"/>
      <c r="JKB43" s="299"/>
      <c r="JKC43" s="299"/>
      <c r="JKD43" s="299"/>
      <c r="JKE43" s="299"/>
      <c r="JKF43" s="299"/>
      <c r="JKG43" s="299"/>
      <c r="JKH43" s="299"/>
      <c r="JKI43" s="299"/>
      <c r="JKJ43" s="299"/>
      <c r="JKK43" s="299"/>
      <c r="JKL43" s="299"/>
      <c r="JKM43" s="299"/>
      <c r="JKN43" s="299"/>
      <c r="JKO43" s="299"/>
      <c r="JKP43" s="299"/>
      <c r="JKQ43" s="299"/>
      <c r="JKR43" s="299"/>
      <c r="JKS43" s="299"/>
      <c r="JKT43" s="299"/>
      <c r="JKU43" s="299"/>
      <c r="JKV43" s="299"/>
      <c r="JKW43" s="299"/>
      <c r="JKX43" s="299"/>
      <c r="JKY43" s="299"/>
      <c r="JKZ43" s="299"/>
      <c r="JLA43" s="299"/>
      <c r="JLB43" s="299"/>
      <c r="JLC43" s="299"/>
      <c r="JLD43" s="299"/>
      <c r="JLE43" s="299"/>
      <c r="JLF43" s="299"/>
      <c r="JLG43" s="299"/>
      <c r="JLH43" s="299"/>
      <c r="JLI43" s="299"/>
      <c r="JLJ43" s="299"/>
      <c r="JLK43" s="299"/>
      <c r="JLL43" s="299"/>
      <c r="JLM43" s="299"/>
      <c r="JLN43" s="299"/>
      <c r="JLO43" s="299"/>
      <c r="JLP43" s="299"/>
      <c r="JLQ43" s="299"/>
      <c r="JLR43" s="299"/>
      <c r="JLS43" s="299"/>
      <c r="JLT43" s="299"/>
      <c r="JLU43" s="299"/>
      <c r="JLV43" s="299"/>
      <c r="JLW43" s="299"/>
      <c r="JLX43" s="299"/>
      <c r="JLY43" s="299"/>
      <c r="JLZ43" s="299"/>
      <c r="JMA43" s="299"/>
      <c r="JMB43" s="299"/>
      <c r="JMC43" s="299"/>
      <c r="JMD43" s="299"/>
      <c r="JME43" s="299"/>
      <c r="JMF43" s="299"/>
      <c r="JMG43" s="299"/>
      <c r="JMH43" s="299"/>
      <c r="JMI43" s="299"/>
      <c r="JMJ43" s="299"/>
      <c r="JMK43" s="299"/>
      <c r="JML43" s="299"/>
      <c r="JMM43" s="299"/>
      <c r="JMN43" s="299"/>
      <c r="JMO43" s="299"/>
      <c r="JMP43" s="299"/>
      <c r="JMQ43" s="299"/>
      <c r="JMR43" s="299"/>
      <c r="JMS43" s="299"/>
      <c r="JMT43" s="299"/>
      <c r="JMU43" s="299"/>
      <c r="JMV43" s="299"/>
      <c r="JMW43" s="299"/>
      <c r="JMX43" s="299"/>
      <c r="JMY43" s="299"/>
      <c r="JMZ43" s="299"/>
      <c r="JNA43" s="299"/>
      <c r="JNB43" s="299"/>
      <c r="JNC43" s="299"/>
      <c r="JND43" s="299"/>
      <c r="JNE43" s="299"/>
      <c r="JNF43" s="299"/>
      <c r="JNG43" s="299"/>
      <c r="JNH43" s="299"/>
      <c r="JNI43" s="299"/>
      <c r="JNJ43" s="299"/>
      <c r="JNK43" s="299"/>
      <c r="JNL43" s="299"/>
      <c r="JNM43" s="299"/>
      <c r="JNN43" s="299"/>
      <c r="JNO43" s="299"/>
      <c r="JNP43" s="299"/>
      <c r="JNQ43" s="299"/>
      <c r="JNR43" s="299"/>
      <c r="JNS43" s="299"/>
      <c r="JNT43" s="299"/>
      <c r="JNU43" s="299"/>
      <c r="JNV43" s="299"/>
      <c r="JNW43" s="299"/>
      <c r="JNX43" s="299"/>
      <c r="JNY43" s="299"/>
      <c r="JNZ43" s="299"/>
      <c r="JOA43" s="299"/>
      <c r="JOB43" s="299"/>
      <c r="JOC43" s="299"/>
      <c r="JOD43" s="299"/>
      <c r="JOE43" s="299"/>
      <c r="JOF43" s="299"/>
      <c r="JOG43" s="299"/>
      <c r="JOH43" s="299"/>
      <c r="JOI43" s="299"/>
      <c r="JOJ43" s="299"/>
      <c r="JOK43" s="299"/>
      <c r="JOL43" s="299"/>
      <c r="JOM43" s="299"/>
      <c r="JON43" s="299"/>
      <c r="JOO43" s="299"/>
      <c r="JOP43" s="299"/>
      <c r="JOQ43" s="299"/>
      <c r="JOR43" s="299"/>
      <c r="JOS43" s="299"/>
      <c r="JOT43" s="299"/>
      <c r="JOU43" s="299"/>
      <c r="JOV43" s="299"/>
      <c r="JOW43" s="299"/>
      <c r="JOX43" s="299"/>
      <c r="JOY43" s="299"/>
      <c r="JOZ43" s="299"/>
      <c r="JPA43" s="299"/>
      <c r="JPB43" s="299"/>
      <c r="JPC43" s="299"/>
      <c r="JPD43" s="299"/>
      <c r="JPE43" s="299"/>
      <c r="JPF43" s="299"/>
      <c r="JPG43" s="299"/>
      <c r="JPH43" s="299"/>
      <c r="JPI43" s="299"/>
      <c r="JPJ43" s="299"/>
      <c r="JPK43" s="299"/>
      <c r="JPL43" s="299"/>
      <c r="JPM43" s="299"/>
      <c r="JPN43" s="299"/>
      <c r="JPO43" s="299"/>
      <c r="JPP43" s="299"/>
      <c r="JPQ43" s="299"/>
      <c r="JPR43" s="299"/>
      <c r="JPS43" s="299"/>
      <c r="JPT43" s="299"/>
      <c r="JPU43" s="299"/>
      <c r="JPV43" s="299"/>
      <c r="JPW43" s="299"/>
      <c r="JPX43" s="299"/>
      <c r="JPY43" s="299"/>
      <c r="JPZ43" s="299"/>
      <c r="JQA43" s="299"/>
      <c r="JQB43" s="299"/>
      <c r="JQC43" s="299"/>
      <c r="JQD43" s="299"/>
      <c r="JQE43" s="299"/>
      <c r="JQF43" s="299"/>
      <c r="JQG43" s="299"/>
      <c r="JQH43" s="299"/>
      <c r="JQI43" s="299"/>
      <c r="JQJ43" s="299"/>
      <c r="JQK43" s="299"/>
      <c r="JQL43" s="299"/>
      <c r="JQM43" s="299"/>
      <c r="JQN43" s="299"/>
      <c r="JQO43" s="299"/>
      <c r="JQP43" s="299"/>
      <c r="JQQ43" s="299"/>
      <c r="JQR43" s="299"/>
      <c r="JQS43" s="299"/>
      <c r="JQT43" s="299"/>
      <c r="JQU43" s="299"/>
      <c r="JQV43" s="299"/>
      <c r="JQW43" s="299"/>
      <c r="JQX43" s="299"/>
      <c r="JQY43" s="299"/>
      <c r="JQZ43" s="299"/>
      <c r="JRA43" s="299"/>
      <c r="JRB43" s="299"/>
      <c r="JRC43" s="299"/>
      <c r="JRD43" s="299"/>
      <c r="JRE43" s="299"/>
      <c r="JRF43" s="299"/>
      <c r="JRG43" s="299"/>
      <c r="JRH43" s="299"/>
      <c r="JRI43" s="299"/>
      <c r="JRJ43" s="299"/>
      <c r="JRK43" s="299"/>
      <c r="JRL43" s="299"/>
      <c r="JRM43" s="299"/>
      <c r="JRN43" s="299"/>
      <c r="JRO43" s="299"/>
      <c r="JRP43" s="299"/>
      <c r="JRQ43" s="299"/>
      <c r="JRR43" s="299"/>
      <c r="JRS43" s="299"/>
      <c r="JRT43" s="299"/>
      <c r="JRU43" s="299"/>
      <c r="JRV43" s="299"/>
      <c r="JRW43" s="299"/>
      <c r="JRX43" s="299"/>
      <c r="JRY43" s="299"/>
      <c r="JRZ43" s="299"/>
      <c r="JSA43" s="299"/>
      <c r="JSB43" s="299"/>
      <c r="JSC43" s="299"/>
      <c r="JSD43" s="299"/>
      <c r="JSE43" s="299"/>
      <c r="JSF43" s="299"/>
      <c r="JSG43" s="299"/>
      <c r="JSH43" s="299"/>
      <c r="JSI43" s="299"/>
      <c r="JSJ43" s="299"/>
      <c r="JSK43" s="299"/>
      <c r="JSL43" s="299"/>
      <c r="JSM43" s="299"/>
      <c r="JSN43" s="299"/>
      <c r="JSO43" s="299"/>
      <c r="JSP43" s="299"/>
      <c r="JSQ43" s="299"/>
      <c r="JSR43" s="299"/>
      <c r="JSS43" s="299"/>
      <c r="JST43" s="299"/>
      <c r="JSU43" s="299"/>
      <c r="JSV43" s="299"/>
      <c r="JSW43" s="299"/>
      <c r="JSX43" s="299"/>
      <c r="JSY43" s="299"/>
      <c r="JSZ43" s="299"/>
      <c r="JTA43" s="299"/>
      <c r="JTB43" s="299"/>
      <c r="JTC43" s="299"/>
      <c r="JTD43" s="299"/>
      <c r="JTE43" s="299"/>
      <c r="JTF43" s="299"/>
      <c r="JTG43" s="299"/>
      <c r="JTH43" s="299"/>
      <c r="JTI43" s="299"/>
      <c r="JTJ43" s="299"/>
      <c r="JTK43" s="299"/>
      <c r="JTL43" s="299"/>
      <c r="JTM43" s="299"/>
      <c r="JTN43" s="299"/>
      <c r="JTO43" s="299"/>
      <c r="JTP43" s="299"/>
      <c r="JTQ43" s="299"/>
      <c r="JTR43" s="299"/>
      <c r="JTS43" s="299"/>
      <c r="JTT43" s="299"/>
      <c r="JTU43" s="299"/>
      <c r="JTV43" s="299"/>
      <c r="JTW43" s="299"/>
      <c r="JTX43" s="299"/>
      <c r="JTY43" s="299"/>
      <c r="JTZ43" s="299"/>
      <c r="JUA43" s="299"/>
      <c r="JUB43" s="299"/>
      <c r="JUC43" s="299"/>
      <c r="JUD43" s="299"/>
      <c r="JUE43" s="299"/>
      <c r="JUF43" s="299"/>
      <c r="JUG43" s="299"/>
      <c r="JUH43" s="299"/>
      <c r="JUI43" s="299"/>
      <c r="JUJ43" s="299"/>
      <c r="JUK43" s="299"/>
      <c r="JUL43" s="299"/>
      <c r="JUM43" s="299"/>
      <c r="JUN43" s="299"/>
      <c r="JUO43" s="299"/>
      <c r="JUP43" s="299"/>
      <c r="JUQ43" s="299"/>
      <c r="JUR43" s="299"/>
      <c r="JUS43" s="299"/>
      <c r="JUT43" s="299"/>
      <c r="JUU43" s="299"/>
      <c r="JUV43" s="299"/>
      <c r="JUW43" s="299"/>
      <c r="JUX43" s="299"/>
      <c r="JUY43" s="299"/>
      <c r="JUZ43" s="299"/>
      <c r="JVA43" s="299"/>
      <c r="JVB43" s="299"/>
      <c r="JVC43" s="299"/>
      <c r="JVD43" s="299"/>
      <c r="JVE43" s="299"/>
      <c r="JVF43" s="299"/>
      <c r="JVG43" s="299"/>
      <c r="JVH43" s="299"/>
      <c r="JVI43" s="299"/>
      <c r="JVJ43" s="299"/>
      <c r="JVK43" s="299"/>
      <c r="JVL43" s="299"/>
      <c r="JVM43" s="299"/>
      <c r="JVN43" s="299"/>
      <c r="JVO43" s="299"/>
      <c r="JVP43" s="299"/>
      <c r="JVQ43" s="299"/>
      <c r="JVR43" s="299"/>
      <c r="JVS43" s="299"/>
      <c r="JVT43" s="299"/>
      <c r="JVU43" s="299"/>
      <c r="JVV43" s="299"/>
      <c r="JVW43" s="299"/>
      <c r="JVX43" s="299"/>
      <c r="JVY43" s="299"/>
      <c r="JVZ43" s="299"/>
      <c r="JWA43" s="299"/>
      <c r="JWB43" s="299"/>
      <c r="JWC43" s="299"/>
      <c r="JWD43" s="299"/>
      <c r="JWE43" s="299"/>
      <c r="JWF43" s="299"/>
      <c r="JWG43" s="299"/>
      <c r="JWH43" s="299"/>
      <c r="JWI43" s="299"/>
      <c r="JWJ43" s="299"/>
      <c r="JWK43" s="299"/>
      <c r="JWL43" s="299"/>
      <c r="JWM43" s="299"/>
      <c r="JWN43" s="299"/>
      <c r="JWO43" s="299"/>
      <c r="JWP43" s="299"/>
      <c r="JWQ43" s="299"/>
      <c r="JWR43" s="299"/>
      <c r="JWS43" s="299"/>
      <c r="JWT43" s="299"/>
      <c r="JWU43" s="299"/>
      <c r="JWV43" s="299"/>
      <c r="JWW43" s="299"/>
      <c r="JWX43" s="299"/>
      <c r="JWY43" s="299"/>
      <c r="JWZ43" s="299"/>
      <c r="JXA43" s="299"/>
      <c r="JXB43" s="299"/>
      <c r="JXC43" s="299"/>
      <c r="JXD43" s="299"/>
      <c r="JXE43" s="299"/>
      <c r="JXF43" s="299"/>
      <c r="JXG43" s="299"/>
      <c r="JXH43" s="299"/>
      <c r="JXI43" s="299"/>
      <c r="JXJ43" s="299"/>
      <c r="JXK43" s="299"/>
      <c r="JXL43" s="299"/>
      <c r="JXM43" s="299"/>
      <c r="JXN43" s="299"/>
      <c r="JXO43" s="299"/>
      <c r="JXP43" s="299"/>
      <c r="JXQ43" s="299"/>
      <c r="JXR43" s="299"/>
      <c r="JXS43" s="299"/>
      <c r="JXT43" s="299"/>
      <c r="JXU43" s="299"/>
      <c r="JXV43" s="299"/>
      <c r="JXW43" s="299"/>
      <c r="JXX43" s="299"/>
      <c r="JXY43" s="299"/>
      <c r="JXZ43" s="299"/>
      <c r="JYA43" s="299"/>
      <c r="JYB43" s="299"/>
      <c r="JYC43" s="299"/>
      <c r="JYD43" s="299"/>
      <c r="JYE43" s="299"/>
      <c r="JYF43" s="299"/>
      <c r="JYG43" s="299"/>
      <c r="JYH43" s="299"/>
      <c r="JYI43" s="299"/>
      <c r="JYJ43" s="299"/>
      <c r="JYK43" s="299"/>
      <c r="JYL43" s="299"/>
      <c r="JYM43" s="299"/>
      <c r="JYN43" s="299"/>
      <c r="JYO43" s="299"/>
      <c r="JYP43" s="299"/>
      <c r="JYQ43" s="299"/>
      <c r="JYR43" s="299"/>
      <c r="JYS43" s="299"/>
      <c r="JYT43" s="299"/>
      <c r="JYU43" s="299"/>
      <c r="JYV43" s="299"/>
      <c r="JYW43" s="299"/>
      <c r="JYX43" s="299"/>
      <c r="JYY43" s="299"/>
      <c r="JYZ43" s="299"/>
      <c r="JZA43" s="299"/>
      <c r="JZB43" s="299"/>
      <c r="JZC43" s="299"/>
      <c r="JZD43" s="299"/>
      <c r="JZE43" s="299"/>
      <c r="JZF43" s="299"/>
      <c r="JZG43" s="299"/>
      <c r="JZH43" s="299"/>
      <c r="JZI43" s="299"/>
      <c r="JZJ43" s="299"/>
      <c r="JZK43" s="299"/>
      <c r="JZL43" s="299"/>
      <c r="JZM43" s="299"/>
      <c r="JZN43" s="299"/>
      <c r="JZO43" s="299"/>
      <c r="JZP43" s="299"/>
      <c r="JZQ43" s="299"/>
      <c r="JZR43" s="299"/>
      <c r="JZS43" s="299"/>
      <c r="JZT43" s="299"/>
      <c r="JZU43" s="299"/>
      <c r="JZV43" s="299"/>
      <c r="JZW43" s="299"/>
      <c r="JZX43" s="299"/>
      <c r="JZY43" s="299"/>
      <c r="JZZ43" s="299"/>
      <c r="KAA43" s="299"/>
      <c r="KAB43" s="299"/>
      <c r="KAC43" s="299"/>
      <c r="KAD43" s="299"/>
      <c r="KAE43" s="299"/>
      <c r="KAF43" s="299"/>
      <c r="KAG43" s="299"/>
      <c r="KAH43" s="299"/>
      <c r="KAI43" s="299"/>
      <c r="KAJ43" s="299"/>
      <c r="KAK43" s="299"/>
      <c r="KAL43" s="299"/>
      <c r="KAM43" s="299"/>
      <c r="KAN43" s="299"/>
      <c r="KAO43" s="299"/>
      <c r="KAP43" s="299"/>
      <c r="KAQ43" s="299"/>
      <c r="KAR43" s="299"/>
      <c r="KAS43" s="299"/>
      <c r="KAT43" s="299"/>
      <c r="KAU43" s="299"/>
      <c r="KAV43" s="299"/>
      <c r="KAW43" s="299"/>
      <c r="KAX43" s="299"/>
      <c r="KAY43" s="299"/>
      <c r="KAZ43" s="299"/>
      <c r="KBA43" s="299"/>
      <c r="KBB43" s="299"/>
      <c r="KBC43" s="299"/>
      <c r="KBD43" s="299"/>
      <c r="KBE43" s="299"/>
      <c r="KBF43" s="299"/>
      <c r="KBG43" s="299"/>
      <c r="KBH43" s="299"/>
      <c r="KBI43" s="299"/>
      <c r="KBJ43" s="299"/>
      <c r="KBK43" s="299"/>
      <c r="KBL43" s="299"/>
      <c r="KBM43" s="299"/>
      <c r="KBN43" s="299"/>
      <c r="KBO43" s="299"/>
      <c r="KBP43" s="299"/>
      <c r="KBQ43" s="299"/>
      <c r="KBR43" s="299"/>
      <c r="KBS43" s="299"/>
      <c r="KBT43" s="299"/>
      <c r="KBU43" s="299"/>
      <c r="KBV43" s="299"/>
      <c r="KBW43" s="299"/>
      <c r="KBX43" s="299"/>
      <c r="KBY43" s="299"/>
      <c r="KBZ43" s="299"/>
      <c r="KCA43" s="299"/>
      <c r="KCB43" s="299"/>
      <c r="KCC43" s="299"/>
      <c r="KCD43" s="299"/>
      <c r="KCE43" s="299"/>
      <c r="KCF43" s="299"/>
      <c r="KCG43" s="299"/>
      <c r="KCH43" s="299"/>
      <c r="KCI43" s="299"/>
      <c r="KCJ43" s="299"/>
      <c r="KCK43" s="299"/>
      <c r="KCL43" s="299"/>
      <c r="KCM43" s="299"/>
      <c r="KCN43" s="299"/>
      <c r="KCO43" s="299"/>
      <c r="KCP43" s="299"/>
      <c r="KCQ43" s="299"/>
      <c r="KCR43" s="299"/>
      <c r="KCS43" s="299"/>
      <c r="KCT43" s="299"/>
      <c r="KCU43" s="299"/>
      <c r="KCV43" s="299"/>
      <c r="KCW43" s="299"/>
      <c r="KCX43" s="299"/>
      <c r="KCY43" s="299"/>
      <c r="KCZ43" s="299"/>
      <c r="KDA43" s="299"/>
      <c r="KDB43" s="299"/>
      <c r="KDC43" s="299"/>
      <c r="KDD43" s="299"/>
      <c r="KDE43" s="299"/>
      <c r="KDF43" s="299"/>
      <c r="KDG43" s="299"/>
      <c r="KDH43" s="299"/>
      <c r="KDI43" s="299"/>
      <c r="KDJ43" s="299"/>
      <c r="KDK43" s="299"/>
      <c r="KDL43" s="299"/>
      <c r="KDM43" s="299"/>
      <c r="KDN43" s="299"/>
      <c r="KDO43" s="299"/>
      <c r="KDP43" s="299"/>
      <c r="KDQ43" s="299"/>
      <c r="KDR43" s="299"/>
      <c r="KDS43" s="299"/>
      <c r="KDT43" s="299"/>
      <c r="KDU43" s="299"/>
      <c r="KDV43" s="299"/>
      <c r="KDW43" s="299"/>
      <c r="KDX43" s="299"/>
      <c r="KDY43" s="299"/>
      <c r="KDZ43" s="299"/>
      <c r="KEA43" s="299"/>
      <c r="KEB43" s="299"/>
      <c r="KEC43" s="299"/>
      <c r="KED43" s="299"/>
      <c r="KEE43" s="299"/>
      <c r="KEF43" s="299"/>
      <c r="KEG43" s="299"/>
      <c r="KEH43" s="299"/>
      <c r="KEI43" s="299"/>
      <c r="KEJ43" s="299"/>
      <c r="KEK43" s="299"/>
      <c r="KEL43" s="299"/>
      <c r="KEM43" s="299"/>
      <c r="KEN43" s="299"/>
      <c r="KEO43" s="299"/>
      <c r="KEP43" s="299"/>
      <c r="KEQ43" s="299"/>
      <c r="KER43" s="299"/>
      <c r="KES43" s="299"/>
      <c r="KET43" s="299"/>
      <c r="KEU43" s="299"/>
      <c r="KEV43" s="299"/>
      <c r="KEW43" s="299"/>
      <c r="KEX43" s="299"/>
      <c r="KEY43" s="299"/>
      <c r="KEZ43" s="299"/>
      <c r="KFA43" s="299"/>
      <c r="KFB43" s="299"/>
      <c r="KFC43" s="299"/>
      <c r="KFD43" s="299"/>
      <c r="KFE43" s="299"/>
      <c r="KFF43" s="299"/>
      <c r="KFG43" s="299"/>
      <c r="KFH43" s="299"/>
      <c r="KFI43" s="299"/>
      <c r="KFJ43" s="299"/>
      <c r="KFK43" s="299"/>
      <c r="KFL43" s="299"/>
      <c r="KFM43" s="299"/>
      <c r="KFN43" s="299"/>
      <c r="KFO43" s="299"/>
      <c r="KFP43" s="299"/>
      <c r="KFQ43" s="299"/>
      <c r="KFR43" s="299"/>
      <c r="KFS43" s="299"/>
      <c r="KFT43" s="299"/>
      <c r="KFU43" s="299"/>
      <c r="KFV43" s="299"/>
      <c r="KFW43" s="299"/>
      <c r="KFX43" s="299"/>
      <c r="KFY43" s="299"/>
      <c r="KFZ43" s="299"/>
      <c r="KGA43" s="299"/>
      <c r="KGB43" s="299"/>
      <c r="KGC43" s="299"/>
      <c r="KGD43" s="299"/>
      <c r="KGE43" s="299"/>
      <c r="KGF43" s="299"/>
      <c r="KGG43" s="299"/>
      <c r="KGH43" s="299"/>
      <c r="KGI43" s="299"/>
      <c r="KGJ43" s="299"/>
      <c r="KGK43" s="299"/>
      <c r="KGL43" s="299"/>
      <c r="KGM43" s="299"/>
      <c r="KGN43" s="299"/>
      <c r="KGO43" s="299"/>
      <c r="KGP43" s="299"/>
      <c r="KGQ43" s="299"/>
      <c r="KGR43" s="299"/>
      <c r="KGS43" s="299"/>
      <c r="KGT43" s="299"/>
      <c r="KGU43" s="299"/>
      <c r="KGV43" s="299"/>
      <c r="KGW43" s="299"/>
      <c r="KGX43" s="299"/>
      <c r="KGY43" s="299"/>
      <c r="KGZ43" s="299"/>
      <c r="KHA43" s="299"/>
      <c r="KHB43" s="299"/>
      <c r="KHC43" s="299"/>
      <c r="KHD43" s="299"/>
      <c r="KHE43" s="299"/>
      <c r="KHF43" s="299"/>
      <c r="KHG43" s="299"/>
      <c r="KHH43" s="299"/>
      <c r="KHI43" s="299"/>
      <c r="KHJ43" s="299"/>
      <c r="KHK43" s="299"/>
      <c r="KHL43" s="299"/>
      <c r="KHM43" s="299"/>
      <c r="KHN43" s="299"/>
      <c r="KHO43" s="299"/>
      <c r="KHP43" s="299"/>
      <c r="KHQ43" s="299"/>
      <c r="KHR43" s="299"/>
      <c r="KHS43" s="299"/>
      <c r="KHT43" s="299"/>
      <c r="KHU43" s="299"/>
      <c r="KHV43" s="299"/>
      <c r="KHW43" s="299"/>
      <c r="KHX43" s="299"/>
      <c r="KHY43" s="299"/>
      <c r="KHZ43" s="299"/>
      <c r="KIA43" s="299"/>
      <c r="KIB43" s="299"/>
      <c r="KIC43" s="299"/>
      <c r="KID43" s="299"/>
      <c r="KIE43" s="299"/>
      <c r="KIF43" s="299"/>
      <c r="KIG43" s="299"/>
      <c r="KIH43" s="299"/>
      <c r="KII43" s="299"/>
      <c r="KIJ43" s="299"/>
      <c r="KIK43" s="299"/>
      <c r="KIL43" s="299"/>
      <c r="KIM43" s="299"/>
      <c r="KIN43" s="299"/>
      <c r="KIO43" s="299"/>
      <c r="KIP43" s="299"/>
      <c r="KIQ43" s="299"/>
      <c r="KIR43" s="299"/>
      <c r="KIS43" s="299"/>
      <c r="KIT43" s="299"/>
      <c r="KIU43" s="299"/>
      <c r="KIV43" s="299"/>
      <c r="KIW43" s="299"/>
      <c r="KIX43" s="299"/>
      <c r="KIY43" s="299"/>
      <c r="KIZ43" s="299"/>
      <c r="KJA43" s="299"/>
      <c r="KJB43" s="299"/>
      <c r="KJC43" s="299"/>
      <c r="KJD43" s="299"/>
      <c r="KJE43" s="299"/>
      <c r="KJF43" s="299"/>
      <c r="KJG43" s="299"/>
      <c r="KJH43" s="299"/>
      <c r="KJI43" s="299"/>
      <c r="KJJ43" s="299"/>
      <c r="KJK43" s="299"/>
      <c r="KJL43" s="299"/>
      <c r="KJM43" s="299"/>
      <c r="KJN43" s="299"/>
      <c r="KJO43" s="299"/>
      <c r="KJP43" s="299"/>
      <c r="KJQ43" s="299"/>
      <c r="KJR43" s="299"/>
      <c r="KJS43" s="299"/>
      <c r="KJT43" s="299"/>
      <c r="KJU43" s="299"/>
      <c r="KJV43" s="299"/>
      <c r="KJW43" s="299"/>
      <c r="KJX43" s="299"/>
      <c r="KJY43" s="299"/>
      <c r="KJZ43" s="299"/>
      <c r="KKA43" s="299"/>
      <c r="KKB43" s="299"/>
      <c r="KKC43" s="299"/>
      <c r="KKD43" s="299"/>
      <c r="KKE43" s="299"/>
      <c r="KKF43" s="299"/>
      <c r="KKG43" s="299"/>
      <c r="KKH43" s="299"/>
      <c r="KKI43" s="299"/>
      <c r="KKJ43" s="299"/>
      <c r="KKK43" s="299"/>
      <c r="KKL43" s="299"/>
      <c r="KKM43" s="299"/>
      <c r="KKN43" s="299"/>
      <c r="KKO43" s="299"/>
      <c r="KKP43" s="299"/>
      <c r="KKQ43" s="299"/>
      <c r="KKR43" s="299"/>
      <c r="KKS43" s="299"/>
      <c r="KKT43" s="299"/>
      <c r="KKU43" s="299"/>
      <c r="KKV43" s="299"/>
      <c r="KKW43" s="299"/>
      <c r="KKX43" s="299"/>
      <c r="KKY43" s="299"/>
      <c r="KKZ43" s="299"/>
      <c r="KLA43" s="299"/>
      <c r="KLB43" s="299"/>
      <c r="KLC43" s="299"/>
      <c r="KLD43" s="299"/>
      <c r="KLE43" s="299"/>
      <c r="KLF43" s="299"/>
      <c r="KLG43" s="299"/>
      <c r="KLH43" s="299"/>
      <c r="KLI43" s="299"/>
      <c r="KLJ43" s="299"/>
      <c r="KLK43" s="299"/>
      <c r="KLL43" s="299"/>
      <c r="KLM43" s="299"/>
      <c r="KLN43" s="299"/>
      <c r="KLO43" s="299"/>
      <c r="KLP43" s="299"/>
      <c r="KLQ43" s="299"/>
      <c r="KLR43" s="299"/>
      <c r="KLS43" s="299"/>
      <c r="KLT43" s="299"/>
      <c r="KLU43" s="299"/>
      <c r="KLV43" s="299"/>
      <c r="KLW43" s="299"/>
      <c r="KLX43" s="299"/>
      <c r="KLY43" s="299"/>
      <c r="KLZ43" s="299"/>
      <c r="KMA43" s="299"/>
      <c r="KMB43" s="299"/>
      <c r="KMC43" s="299"/>
      <c r="KMD43" s="299"/>
      <c r="KME43" s="299"/>
      <c r="KMF43" s="299"/>
      <c r="KMG43" s="299"/>
      <c r="KMH43" s="299"/>
      <c r="KMI43" s="299"/>
      <c r="KMJ43" s="299"/>
      <c r="KMK43" s="299"/>
      <c r="KML43" s="299"/>
      <c r="KMM43" s="299"/>
      <c r="KMN43" s="299"/>
      <c r="KMO43" s="299"/>
      <c r="KMP43" s="299"/>
      <c r="KMQ43" s="299"/>
      <c r="KMR43" s="299"/>
      <c r="KMS43" s="299"/>
      <c r="KMT43" s="299"/>
      <c r="KMU43" s="299"/>
      <c r="KMV43" s="299"/>
      <c r="KMW43" s="299"/>
      <c r="KMX43" s="299"/>
      <c r="KMY43" s="299"/>
      <c r="KMZ43" s="299"/>
      <c r="KNA43" s="299"/>
      <c r="KNB43" s="299"/>
      <c r="KNC43" s="299"/>
      <c r="KND43" s="299"/>
      <c r="KNE43" s="299"/>
      <c r="KNF43" s="299"/>
      <c r="KNG43" s="299"/>
      <c r="KNH43" s="299"/>
      <c r="KNI43" s="299"/>
      <c r="KNJ43" s="299"/>
      <c r="KNK43" s="299"/>
      <c r="KNL43" s="299"/>
      <c r="KNM43" s="299"/>
      <c r="KNN43" s="299"/>
      <c r="KNO43" s="299"/>
      <c r="KNP43" s="299"/>
      <c r="KNQ43" s="299"/>
      <c r="KNR43" s="299"/>
      <c r="KNS43" s="299"/>
      <c r="KNT43" s="299"/>
      <c r="KNU43" s="299"/>
      <c r="KNV43" s="299"/>
      <c r="KNW43" s="299"/>
      <c r="KNX43" s="299"/>
      <c r="KNY43" s="299"/>
      <c r="KNZ43" s="299"/>
      <c r="KOA43" s="299"/>
      <c r="KOB43" s="299"/>
      <c r="KOC43" s="299"/>
      <c r="KOD43" s="299"/>
      <c r="KOE43" s="299"/>
      <c r="KOF43" s="299"/>
      <c r="KOG43" s="299"/>
      <c r="KOH43" s="299"/>
      <c r="KOI43" s="299"/>
      <c r="KOJ43" s="299"/>
      <c r="KOK43" s="299"/>
      <c r="KOL43" s="299"/>
      <c r="KOM43" s="299"/>
      <c r="KON43" s="299"/>
      <c r="KOO43" s="299"/>
      <c r="KOP43" s="299"/>
      <c r="KOQ43" s="299"/>
      <c r="KOR43" s="299"/>
      <c r="KOS43" s="299"/>
      <c r="KOT43" s="299"/>
      <c r="KOU43" s="299"/>
      <c r="KOV43" s="299"/>
      <c r="KOW43" s="299"/>
      <c r="KOX43" s="299"/>
      <c r="KOY43" s="299"/>
      <c r="KOZ43" s="299"/>
      <c r="KPA43" s="299"/>
      <c r="KPB43" s="299"/>
      <c r="KPC43" s="299"/>
      <c r="KPD43" s="299"/>
      <c r="KPE43" s="299"/>
      <c r="KPF43" s="299"/>
      <c r="KPG43" s="299"/>
      <c r="KPH43" s="299"/>
      <c r="KPI43" s="299"/>
      <c r="KPJ43" s="299"/>
      <c r="KPK43" s="299"/>
      <c r="KPL43" s="299"/>
      <c r="KPM43" s="299"/>
      <c r="KPN43" s="299"/>
      <c r="KPO43" s="299"/>
      <c r="KPP43" s="299"/>
      <c r="KPQ43" s="299"/>
      <c r="KPR43" s="299"/>
      <c r="KPS43" s="299"/>
      <c r="KPT43" s="299"/>
      <c r="KPU43" s="299"/>
      <c r="KPV43" s="299"/>
      <c r="KPW43" s="299"/>
      <c r="KPX43" s="299"/>
      <c r="KPY43" s="299"/>
      <c r="KPZ43" s="299"/>
      <c r="KQA43" s="299"/>
      <c r="KQB43" s="299"/>
      <c r="KQC43" s="299"/>
      <c r="KQD43" s="299"/>
      <c r="KQE43" s="299"/>
      <c r="KQF43" s="299"/>
      <c r="KQG43" s="299"/>
      <c r="KQH43" s="299"/>
      <c r="KQI43" s="299"/>
      <c r="KQJ43" s="299"/>
      <c r="KQK43" s="299"/>
      <c r="KQL43" s="299"/>
      <c r="KQM43" s="299"/>
      <c r="KQN43" s="299"/>
      <c r="KQO43" s="299"/>
      <c r="KQP43" s="299"/>
      <c r="KQQ43" s="299"/>
      <c r="KQR43" s="299"/>
      <c r="KQS43" s="299"/>
      <c r="KQT43" s="299"/>
      <c r="KQU43" s="299"/>
      <c r="KQV43" s="299"/>
      <c r="KQW43" s="299"/>
      <c r="KQX43" s="299"/>
      <c r="KQY43" s="299"/>
      <c r="KQZ43" s="299"/>
      <c r="KRA43" s="299"/>
      <c r="KRB43" s="299"/>
      <c r="KRC43" s="299"/>
      <c r="KRD43" s="299"/>
      <c r="KRE43" s="299"/>
      <c r="KRF43" s="299"/>
      <c r="KRG43" s="299"/>
      <c r="KRH43" s="299"/>
      <c r="KRI43" s="299"/>
      <c r="KRJ43" s="299"/>
      <c r="KRK43" s="299"/>
      <c r="KRL43" s="299"/>
      <c r="KRM43" s="299"/>
      <c r="KRN43" s="299"/>
      <c r="KRO43" s="299"/>
      <c r="KRP43" s="299"/>
      <c r="KRQ43" s="299"/>
      <c r="KRR43" s="299"/>
      <c r="KRS43" s="299"/>
      <c r="KRT43" s="299"/>
      <c r="KRU43" s="299"/>
      <c r="KRV43" s="299"/>
      <c r="KRW43" s="299"/>
      <c r="KRX43" s="299"/>
      <c r="KRY43" s="299"/>
      <c r="KRZ43" s="299"/>
      <c r="KSA43" s="299"/>
      <c r="KSB43" s="299"/>
      <c r="KSC43" s="299"/>
      <c r="KSD43" s="299"/>
      <c r="KSE43" s="299"/>
      <c r="KSF43" s="299"/>
      <c r="KSG43" s="299"/>
      <c r="KSH43" s="299"/>
      <c r="KSI43" s="299"/>
      <c r="KSJ43" s="299"/>
      <c r="KSK43" s="299"/>
      <c r="KSL43" s="299"/>
      <c r="KSM43" s="299"/>
      <c r="KSN43" s="299"/>
      <c r="KSO43" s="299"/>
      <c r="KSP43" s="299"/>
      <c r="KSQ43" s="299"/>
      <c r="KSR43" s="299"/>
      <c r="KSS43" s="299"/>
      <c r="KST43" s="299"/>
      <c r="KSU43" s="299"/>
      <c r="KSV43" s="299"/>
      <c r="KSW43" s="299"/>
      <c r="KSX43" s="299"/>
      <c r="KSY43" s="299"/>
      <c r="KSZ43" s="299"/>
      <c r="KTA43" s="299"/>
      <c r="KTB43" s="299"/>
      <c r="KTC43" s="299"/>
      <c r="KTD43" s="299"/>
      <c r="KTE43" s="299"/>
      <c r="KTF43" s="299"/>
      <c r="KTG43" s="299"/>
      <c r="KTH43" s="299"/>
      <c r="KTI43" s="299"/>
      <c r="KTJ43" s="299"/>
      <c r="KTK43" s="299"/>
      <c r="KTL43" s="299"/>
      <c r="KTM43" s="299"/>
      <c r="KTN43" s="299"/>
      <c r="KTO43" s="299"/>
      <c r="KTP43" s="299"/>
      <c r="KTQ43" s="299"/>
      <c r="KTR43" s="299"/>
      <c r="KTS43" s="299"/>
      <c r="KTT43" s="299"/>
      <c r="KTU43" s="299"/>
      <c r="KTV43" s="299"/>
      <c r="KTW43" s="299"/>
      <c r="KTX43" s="299"/>
      <c r="KTY43" s="299"/>
      <c r="KTZ43" s="299"/>
      <c r="KUA43" s="299"/>
      <c r="KUB43" s="299"/>
      <c r="KUC43" s="299"/>
      <c r="KUD43" s="299"/>
      <c r="KUE43" s="299"/>
      <c r="KUF43" s="299"/>
      <c r="KUG43" s="299"/>
      <c r="KUH43" s="299"/>
      <c r="KUI43" s="299"/>
      <c r="KUJ43" s="299"/>
      <c r="KUK43" s="299"/>
      <c r="KUL43" s="299"/>
      <c r="KUM43" s="299"/>
      <c r="KUN43" s="299"/>
      <c r="KUO43" s="299"/>
      <c r="KUP43" s="299"/>
      <c r="KUQ43" s="299"/>
      <c r="KUR43" s="299"/>
      <c r="KUS43" s="299"/>
      <c r="KUT43" s="299"/>
      <c r="KUU43" s="299"/>
      <c r="KUV43" s="299"/>
      <c r="KUW43" s="299"/>
      <c r="KUX43" s="299"/>
      <c r="KUY43" s="299"/>
      <c r="KUZ43" s="299"/>
      <c r="KVA43" s="299"/>
      <c r="KVB43" s="299"/>
      <c r="KVC43" s="299"/>
      <c r="KVD43" s="299"/>
      <c r="KVE43" s="299"/>
      <c r="KVF43" s="299"/>
      <c r="KVG43" s="299"/>
      <c r="KVH43" s="299"/>
      <c r="KVI43" s="299"/>
      <c r="KVJ43" s="299"/>
      <c r="KVK43" s="299"/>
      <c r="KVL43" s="299"/>
      <c r="KVM43" s="299"/>
      <c r="KVN43" s="299"/>
      <c r="KVO43" s="299"/>
      <c r="KVP43" s="299"/>
      <c r="KVQ43" s="299"/>
      <c r="KVR43" s="299"/>
      <c r="KVS43" s="299"/>
      <c r="KVT43" s="299"/>
      <c r="KVU43" s="299"/>
      <c r="KVV43" s="299"/>
      <c r="KVW43" s="299"/>
      <c r="KVX43" s="299"/>
      <c r="KVY43" s="299"/>
      <c r="KVZ43" s="299"/>
      <c r="KWA43" s="299"/>
      <c r="KWB43" s="299"/>
      <c r="KWC43" s="299"/>
      <c r="KWD43" s="299"/>
      <c r="KWE43" s="299"/>
      <c r="KWF43" s="299"/>
      <c r="KWG43" s="299"/>
      <c r="KWH43" s="299"/>
      <c r="KWI43" s="299"/>
      <c r="KWJ43" s="299"/>
      <c r="KWK43" s="299"/>
      <c r="KWL43" s="299"/>
      <c r="KWM43" s="299"/>
      <c r="KWN43" s="299"/>
      <c r="KWO43" s="299"/>
      <c r="KWP43" s="299"/>
      <c r="KWQ43" s="299"/>
      <c r="KWR43" s="299"/>
      <c r="KWS43" s="299"/>
      <c r="KWT43" s="299"/>
      <c r="KWU43" s="299"/>
      <c r="KWV43" s="299"/>
      <c r="KWW43" s="299"/>
      <c r="KWX43" s="299"/>
      <c r="KWY43" s="299"/>
      <c r="KWZ43" s="299"/>
      <c r="KXA43" s="299"/>
      <c r="KXB43" s="299"/>
      <c r="KXC43" s="299"/>
      <c r="KXD43" s="299"/>
      <c r="KXE43" s="299"/>
      <c r="KXF43" s="299"/>
      <c r="KXG43" s="299"/>
      <c r="KXH43" s="299"/>
      <c r="KXI43" s="299"/>
      <c r="KXJ43" s="299"/>
      <c r="KXK43" s="299"/>
      <c r="KXL43" s="299"/>
      <c r="KXM43" s="299"/>
      <c r="KXN43" s="299"/>
      <c r="KXO43" s="299"/>
      <c r="KXP43" s="299"/>
      <c r="KXQ43" s="299"/>
      <c r="KXR43" s="299"/>
      <c r="KXS43" s="299"/>
      <c r="KXT43" s="299"/>
      <c r="KXU43" s="299"/>
      <c r="KXV43" s="299"/>
      <c r="KXW43" s="299"/>
      <c r="KXX43" s="299"/>
      <c r="KXY43" s="299"/>
      <c r="KXZ43" s="299"/>
      <c r="KYA43" s="299"/>
      <c r="KYB43" s="299"/>
      <c r="KYC43" s="299"/>
      <c r="KYD43" s="299"/>
      <c r="KYE43" s="299"/>
      <c r="KYF43" s="299"/>
      <c r="KYG43" s="299"/>
      <c r="KYH43" s="299"/>
      <c r="KYI43" s="299"/>
      <c r="KYJ43" s="299"/>
      <c r="KYK43" s="299"/>
      <c r="KYL43" s="299"/>
      <c r="KYM43" s="299"/>
      <c r="KYN43" s="299"/>
      <c r="KYO43" s="299"/>
      <c r="KYP43" s="299"/>
      <c r="KYQ43" s="299"/>
      <c r="KYR43" s="299"/>
      <c r="KYS43" s="299"/>
      <c r="KYT43" s="299"/>
      <c r="KYU43" s="299"/>
      <c r="KYV43" s="299"/>
      <c r="KYW43" s="299"/>
      <c r="KYX43" s="299"/>
      <c r="KYY43" s="299"/>
      <c r="KYZ43" s="299"/>
      <c r="KZA43" s="299"/>
      <c r="KZB43" s="299"/>
      <c r="KZC43" s="299"/>
      <c r="KZD43" s="299"/>
      <c r="KZE43" s="299"/>
      <c r="KZF43" s="299"/>
      <c r="KZG43" s="299"/>
      <c r="KZH43" s="299"/>
      <c r="KZI43" s="299"/>
      <c r="KZJ43" s="299"/>
      <c r="KZK43" s="299"/>
      <c r="KZL43" s="299"/>
      <c r="KZM43" s="299"/>
      <c r="KZN43" s="299"/>
      <c r="KZO43" s="299"/>
      <c r="KZP43" s="299"/>
      <c r="KZQ43" s="299"/>
      <c r="KZR43" s="299"/>
      <c r="KZS43" s="299"/>
      <c r="KZT43" s="299"/>
      <c r="KZU43" s="299"/>
      <c r="KZV43" s="299"/>
      <c r="KZW43" s="299"/>
      <c r="KZX43" s="299"/>
      <c r="KZY43" s="299"/>
      <c r="KZZ43" s="299"/>
      <c r="LAA43" s="299"/>
      <c r="LAB43" s="299"/>
      <c r="LAC43" s="299"/>
      <c r="LAD43" s="299"/>
      <c r="LAE43" s="299"/>
      <c r="LAF43" s="299"/>
      <c r="LAG43" s="299"/>
      <c r="LAH43" s="299"/>
      <c r="LAI43" s="299"/>
      <c r="LAJ43" s="299"/>
      <c r="LAK43" s="299"/>
      <c r="LAL43" s="299"/>
      <c r="LAM43" s="299"/>
      <c r="LAN43" s="299"/>
      <c r="LAO43" s="299"/>
      <c r="LAP43" s="299"/>
      <c r="LAQ43" s="299"/>
      <c r="LAR43" s="299"/>
      <c r="LAS43" s="299"/>
      <c r="LAT43" s="299"/>
      <c r="LAU43" s="299"/>
      <c r="LAV43" s="299"/>
      <c r="LAW43" s="299"/>
      <c r="LAX43" s="299"/>
      <c r="LAY43" s="299"/>
      <c r="LAZ43" s="299"/>
      <c r="LBA43" s="299"/>
      <c r="LBB43" s="299"/>
      <c r="LBC43" s="299"/>
      <c r="LBD43" s="299"/>
      <c r="LBE43" s="299"/>
      <c r="LBF43" s="299"/>
      <c r="LBG43" s="299"/>
      <c r="LBH43" s="299"/>
      <c r="LBI43" s="299"/>
      <c r="LBJ43" s="299"/>
      <c r="LBK43" s="299"/>
      <c r="LBL43" s="299"/>
      <c r="LBM43" s="299"/>
      <c r="LBN43" s="299"/>
      <c r="LBO43" s="299"/>
      <c r="LBP43" s="299"/>
      <c r="LBQ43" s="299"/>
      <c r="LBR43" s="299"/>
      <c r="LBS43" s="299"/>
      <c r="LBT43" s="299"/>
      <c r="LBU43" s="299"/>
      <c r="LBV43" s="299"/>
      <c r="LBW43" s="299"/>
      <c r="LBX43" s="299"/>
      <c r="LBY43" s="299"/>
      <c r="LBZ43" s="299"/>
      <c r="LCA43" s="299"/>
      <c r="LCB43" s="299"/>
      <c r="LCC43" s="299"/>
      <c r="LCD43" s="299"/>
      <c r="LCE43" s="299"/>
      <c r="LCF43" s="299"/>
      <c r="LCG43" s="299"/>
      <c r="LCH43" s="299"/>
      <c r="LCI43" s="299"/>
      <c r="LCJ43" s="299"/>
      <c r="LCK43" s="299"/>
      <c r="LCL43" s="299"/>
      <c r="LCM43" s="299"/>
      <c r="LCN43" s="299"/>
      <c r="LCO43" s="299"/>
      <c r="LCP43" s="299"/>
      <c r="LCQ43" s="299"/>
      <c r="LCR43" s="299"/>
      <c r="LCS43" s="299"/>
      <c r="LCT43" s="299"/>
      <c r="LCU43" s="299"/>
      <c r="LCV43" s="299"/>
      <c r="LCW43" s="299"/>
      <c r="LCX43" s="299"/>
      <c r="LCY43" s="299"/>
      <c r="LCZ43" s="299"/>
      <c r="LDA43" s="299"/>
      <c r="LDB43" s="299"/>
      <c r="LDC43" s="299"/>
      <c r="LDD43" s="299"/>
      <c r="LDE43" s="299"/>
      <c r="LDF43" s="299"/>
      <c r="LDG43" s="299"/>
      <c r="LDH43" s="299"/>
      <c r="LDI43" s="299"/>
      <c r="LDJ43" s="299"/>
      <c r="LDK43" s="299"/>
      <c r="LDL43" s="299"/>
      <c r="LDM43" s="299"/>
      <c r="LDN43" s="299"/>
      <c r="LDO43" s="299"/>
      <c r="LDP43" s="299"/>
      <c r="LDQ43" s="299"/>
      <c r="LDR43" s="299"/>
      <c r="LDS43" s="299"/>
      <c r="LDT43" s="299"/>
      <c r="LDU43" s="299"/>
      <c r="LDV43" s="299"/>
      <c r="LDW43" s="299"/>
      <c r="LDX43" s="299"/>
      <c r="LDY43" s="299"/>
      <c r="LDZ43" s="299"/>
      <c r="LEA43" s="299"/>
      <c r="LEB43" s="299"/>
      <c r="LEC43" s="299"/>
      <c r="LED43" s="299"/>
      <c r="LEE43" s="299"/>
      <c r="LEF43" s="299"/>
      <c r="LEG43" s="299"/>
      <c r="LEH43" s="299"/>
      <c r="LEI43" s="299"/>
      <c r="LEJ43" s="299"/>
      <c r="LEK43" s="299"/>
      <c r="LEL43" s="299"/>
      <c r="LEM43" s="299"/>
      <c r="LEN43" s="299"/>
      <c r="LEO43" s="299"/>
      <c r="LEP43" s="299"/>
      <c r="LEQ43" s="299"/>
      <c r="LER43" s="299"/>
      <c r="LES43" s="299"/>
      <c r="LET43" s="299"/>
      <c r="LEU43" s="299"/>
      <c r="LEV43" s="299"/>
      <c r="LEW43" s="299"/>
      <c r="LEX43" s="299"/>
      <c r="LEY43" s="299"/>
      <c r="LEZ43" s="299"/>
      <c r="LFA43" s="299"/>
      <c r="LFB43" s="299"/>
      <c r="LFC43" s="299"/>
      <c r="LFD43" s="299"/>
      <c r="LFE43" s="299"/>
      <c r="LFF43" s="299"/>
      <c r="LFG43" s="299"/>
      <c r="LFH43" s="299"/>
      <c r="LFI43" s="299"/>
      <c r="LFJ43" s="299"/>
      <c r="LFK43" s="299"/>
      <c r="LFL43" s="299"/>
      <c r="LFM43" s="299"/>
      <c r="LFN43" s="299"/>
      <c r="LFO43" s="299"/>
      <c r="LFP43" s="299"/>
      <c r="LFQ43" s="299"/>
      <c r="LFR43" s="299"/>
      <c r="LFS43" s="299"/>
      <c r="LFT43" s="299"/>
      <c r="LFU43" s="299"/>
      <c r="LFV43" s="299"/>
      <c r="LFW43" s="299"/>
      <c r="LFX43" s="299"/>
      <c r="LFY43" s="299"/>
      <c r="LFZ43" s="299"/>
      <c r="LGA43" s="299"/>
      <c r="LGB43" s="299"/>
      <c r="LGC43" s="299"/>
      <c r="LGD43" s="299"/>
      <c r="LGE43" s="299"/>
      <c r="LGF43" s="299"/>
      <c r="LGG43" s="299"/>
      <c r="LGH43" s="299"/>
      <c r="LGI43" s="299"/>
      <c r="LGJ43" s="299"/>
      <c r="LGK43" s="299"/>
      <c r="LGL43" s="299"/>
      <c r="LGM43" s="299"/>
      <c r="LGN43" s="299"/>
      <c r="LGO43" s="299"/>
      <c r="LGP43" s="299"/>
      <c r="LGQ43" s="299"/>
      <c r="LGR43" s="299"/>
      <c r="LGS43" s="299"/>
      <c r="LGT43" s="299"/>
      <c r="LGU43" s="299"/>
      <c r="LGV43" s="299"/>
      <c r="LGW43" s="299"/>
      <c r="LGX43" s="299"/>
      <c r="LGY43" s="299"/>
      <c r="LGZ43" s="299"/>
      <c r="LHA43" s="299"/>
      <c r="LHB43" s="299"/>
      <c r="LHC43" s="299"/>
      <c r="LHD43" s="299"/>
      <c r="LHE43" s="299"/>
      <c r="LHF43" s="299"/>
      <c r="LHG43" s="299"/>
      <c r="LHH43" s="299"/>
      <c r="LHI43" s="299"/>
      <c r="LHJ43" s="299"/>
      <c r="LHK43" s="299"/>
      <c r="LHL43" s="299"/>
      <c r="LHM43" s="299"/>
      <c r="LHN43" s="299"/>
      <c r="LHO43" s="299"/>
      <c r="LHP43" s="299"/>
      <c r="LHQ43" s="299"/>
      <c r="LHR43" s="299"/>
      <c r="LHS43" s="299"/>
      <c r="LHT43" s="299"/>
      <c r="LHU43" s="299"/>
      <c r="LHV43" s="299"/>
      <c r="LHW43" s="299"/>
      <c r="LHX43" s="299"/>
      <c r="LHY43" s="299"/>
      <c r="LHZ43" s="299"/>
      <c r="LIA43" s="299"/>
      <c r="LIB43" s="299"/>
      <c r="LIC43" s="299"/>
      <c r="LID43" s="299"/>
      <c r="LIE43" s="299"/>
      <c r="LIF43" s="299"/>
      <c r="LIG43" s="299"/>
      <c r="LIH43" s="299"/>
      <c r="LII43" s="299"/>
      <c r="LIJ43" s="299"/>
      <c r="LIK43" s="299"/>
      <c r="LIL43" s="299"/>
      <c r="LIM43" s="299"/>
      <c r="LIN43" s="299"/>
      <c r="LIO43" s="299"/>
      <c r="LIP43" s="299"/>
      <c r="LIQ43" s="299"/>
      <c r="LIR43" s="299"/>
      <c r="LIS43" s="299"/>
      <c r="LIT43" s="299"/>
      <c r="LIU43" s="299"/>
      <c r="LIV43" s="299"/>
      <c r="LIW43" s="299"/>
      <c r="LIX43" s="299"/>
      <c r="LIY43" s="299"/>
      <c r="LIZ43" s="299"/>
      <c r="LJA43" s="299"/>
      <c r="LJB43" s="299"/>
      <c r="LJC43" s="299"/>
      <c r="LJD43" s="299"/>
      <c r="LJE43" s="299"/>
      <c r="LJF43" s="299"/>
      <c r="LJG43" s="299"/>
      <c r="LJH43" s="299"/>
      <c r="LJI43" s="299"/>
      <c r="LJJ43" s="299"/>
      <c r="LJK43" s="299"/>
      <c r="LJL43" s="299"/>
      <c r="LJM43" s="299"/>
      <c r="LJN43" s="299"/>
      <c r="LJO43" s="299"/>
      <c r="LJP43" s="299"/>
      <c r="LJQ43" s="299"/>
      <c r="LJR43" s="299"/>
      <c r="LJS43" s="299"/>
      <c r="LJT43" s="299"/>
      <c r="LJU43" s="299"/>
      <c r="LJV43" s="299"/>
      <c r="LJW43" s="299"/>
      <c r="LJX43" s="299"/>
      <c r="LJY43" s="299"/>
      <c r="LJZ43" s="299"/>
      <c r="LKA43" s="299"/>
      <c r="LKB43" s="299"/>
      <c r="LKC43" s="299"/>
      <c r="LKD43" s="299"/>
      <c r="LKE43" s="299"/>
      <c r="LKF43" s="299"/>
      <c r="LKG43" s="299"/>
      <c r="LKH43" s="299"/>
      <c r="LKI43" s="299"/>
      <c r="LKJ43" s="299"/>
      <c r="LKK43" s="299"/>
      <c r="LKL43" s="299"/>
      <c r="LKM43" s="299"/>
      <c r="LKN43" s="299"/>
      <c r="LKO43" s="299"/>
      <c r="LKP43" s="299"/>
      <c r="LKQ43" s="299"/>
      <c r="LKR43" s="299"/>
      <c r="LKS43" s="299"/>
      <c r="LKT43" s="299"/>
      <c r="LKU43" s="299"/>
      <c r="LKV43" s="299"/>
      <c r="LKW43" s="299"/>
      <c r="LKX43" s="299"/>
      <c r="LKY43" s="299"/>
      <c r="LKZ43" s="299"/>
      <c r="LLA43" s="299"/>
      <c r="LLB43" s="299"/>
      <c r="LLC43" s="299"/>
      <c r="LLD43" s="299"/>
      <c r="LLE43" s="299"/>
      <c r="LLF43" s="299"/>
      <c r="LLG43" s="299"/>
      <c r="LLH43" s="299"/>
      <c r="LLI43" s="299"/>
      <c r="LLJ43" s="299"/>
      <c r="LLK43" s="299"/>
      <c r="LLL43" s="299"/>
      <c r="LLM43" s="299"/>
      <c r="LLN43" s="299"/>
      <c r="LLO43" s="299"/>
      <c r="LLP43" s="299"/>
      <c r="LLQ43" s="299"/>
      <c r="LLR43" s="299"/>
      <c r="LLS43" s="299"/>
      <c r="LLT43" s="299"/>
      <c r="LLU43" s="299"/>
      <c r="LLV43" s="299"/>
      <c r="LLW43" s="299"/>
      <c r="LLX43" s="299"/>
      <c r="LLY43" s="299"/>
      <c r="LLZ43" s="299"/>
      <c r="LMA43" s="299"/>
      <c r="LMB43" s="299"/>
      <c r="LMC43" s="299"/>
      <c r="LMD43" s="299"/>
      <c r="LME43" s="299"/>
      <c r="LMF43" s="299"/>
      <c r="LMG43" s="299"/>
      <c r="LMH43" s="299"/>
      <c r="LMI43" s="299"/>
      <c r="LMJ43" s="299"/>
      <c r="LMK43" s="299"/>
      <c r="LML43" s="299"/>
      <c r="LMM43" s="299"/>
      <c r="LMN43" s="299"/>
      <c r="LMO43" s="299"/>
      <c r="LMP43" s="299"/>
      <c r="LMQ43" s="299"/>
      <c r="LMR43" s="299"/>
      <c r="LMS43" s="299"/>
      <c r="LMT43" s="299"/>
      <c r="LMU43" s="299"/>
      <c r="LMV43" s="299"/>
      <c r="LMW43" s="299"/>
      <c r="LMX43" s="299"/>
      <c r="LMY43" s="299"/>
      <c r="LMZ43" s="299"/>
      <c r="LNA43" s="299"/>
      <c r="LNB43" s="299"/>
      <c r="LNC43" s="299"/>
      <c r="LND43" s="299"/>
      <c r="LNE43" s="299"/>
      <c r="LNF43" s="299"/>
      <c r="LNG43" s="299"/>
      <c r="LNH43" s="299"/>
      <c r="LNI43" s="299"/>
      <c r="LNJ43" s="299"/>
      <c r="LNK43" s="299"/>
      <c r="LNL43" s="299"/>
      <c r="LNM43" s="299"/>
      <c r="LNN43" s="299"/>
      <c r="LNO43" s="299"/>
      <c r="LNP43" s="299"/>
      <c r="LNQ43" s="299"/>
      <c r="LNR43" s="299"/>
      <c r="LNS43" s="299"/>
      <c r="LNT43" s="299"/>
      <c r="LNU43" s="299"/>
      <c r="LNV43" s="299"/>
      <c r="LNW43" s="299"/>
      <c r="LNX43" s="299"/>
      <c r="LNY43" s="299"/>
      <c r="LNZ43" s="299"/>
      <c r="LOA43" s="299"/>
      <c r="LOB43" s="299"/>
      <c r="LOC43" s="299"/>
      <c r="LOD43" s="299"/>
      <c r="LOE43" s="299"/>
      <c r="LOF43" s="299"/>
      <c r="LOG43" s="299"/>
      <c r="LOH43" s="299"/>
      <c r="LOI43" s="299"/>
      <c r="LOJ43" s="299"/>
      <c r="LOK43" s="299"/>
      <c r="LOL43" s="299"/>
      <c r="LOM43" s="299"/>
      <c r="LON43" s="299"/>
      <c r="LOO43" s="299"/>
      <c r="LOP43" s="299"/>
      <c r="LOQ43" s="299"/>
      <c r="LOR43" s="299"/>
      <c r="LOS43" s="299"/>
      <c r="LOT43" s="299"/>
      <c r="LOU43" s="299"/>
      <c r="LOV43" s="299"/>
      <c r="LOW43" s="299"/>
      <c r="LOX43" s="299"/>
      <c r="LOY43" s="299"/>
      <c r="LOZ43" s="299"/>
      <c r="LPA43" s="299"/>
      <c r="LPB43" s="299"/>
      <c r="LPC43" s="299"/>
      <c r="LPD43" s="299"/>
      <c r="LPE43" s="299"/>
      <c r="LPF43" s="299"/>
      <c r="LPG43" s="299"/>
      <c r="LPH43" s="299"/>
      <c r="LPI43" s="299"/>
      <c r="LPJ43" s="299"/>
      <c r="LPK43" s="299"/>
      <c r="LPL43" s="299"/>
      <c r="LPM43" s="299"/>
      <c r="LPN43" s="299"/>
      <c r="LPO43" s="299"/>
      <c r="LPP43" s="299"/>
      <c r="LPQ43" s="299"/>
      <c r="LPR43" s="299"/>
      <c r="LPS43" s="299"/>
      <c r="LPT43" s="299"/>
      <c r="LPU43" s="299"/>
      <c r="LPV43" s="299"/>
      <c r="LPW43" s="299"/>
      <c r="LPX43" s="299"/>
      <c r="LPY43" s="299"/>
      <c r="LPZ43" s="299"/>
      <c r="LQA43" s="299"/>
      <c r="LQB43" s="299"/>
      <c r="LQC43" s="299"/>
      <c r="LQD43" s="299"/>
      <c r="LQE43" s="299"/>
      <c r="LQF43" s="299"/>
      <c r="LQG43" s="299"/>
      <c r="LQH43" s="299"/>
      <c r="LQI43" s="299"/>
      <c r="LQJ43" s="299"/>
      <c r="LQK43" s="299"/>
      <c r="LQL43" s="299"/>
      <c r="LQM43" s="299"/>
      <c r="LQN43" s="299"/>
      <c r="LQO43" s="299"/>
      <c r="LQP43" s="299"/>
      <c r="LQQ43" s="299"/>
      <c r="LQR43" s="299"/>
      <c r="LQS43" s="299"/>
      <c r="LQT43" s="299"/>
      <c r="LQU43" s="299"/>
      <c r="LQV43" s="299"/>
      <c r="LQW43" s="299"/>
      <c r="LQX43" s="299"/>
      <c r="LQY43" s="299"/>
      <c r="LQZ43" s="299"/>
      <c r="LRA43" s="299"/>
      <c r="LRB43" s="299"/>
      <c r="LRC43" s="299"/>
      <c r="LRD43" s="299"/>
      <c r="LRE43" s="299"/>
      <c r="LRF43" s="299"/>
      <c r="LRG43" s="299"/>
      <c r="LRH43" s="299"/>
      <c r="LRI43" s="299"/>
      <c r="LRJ43" s="299"/>
      <c r="LRK43" s="299"/>
      <c r="LRL43" s="299"/>
      <c r="LRM43" s="299"/>
      <c r="LRN43" s="299"/>
      <c r="LRO43" s="299"/>
      <c r="LRP43" s="299"/>
      <c r="LRQ43" s="299"/>
      <c r="LRR43" s="299"/>
      <c r="LRS43" s="299"/>
      <c r="LRT43" s="299"/>
      <c r="LRU43" s="299"/>
      <c r="LRV43" s="299"/>
      <c r="LRW43" s="299"/>
      <c r="LRX43" s="299"/>
      <c r="LRY43" s="299"/>
      <c r="LRZ43" s="299"/>
      <c r="LSA43" s="299"/>
      <c r="LSB43" s="299"/>
      <c r="LSC43" s="299"/>
      <c r="LSD43" s="299"/>
      <c r="LSE43" s="299"/>
      <c r="LSF43" s="299"/>
      <c r="LSG43" s="299"/>
      <c r="LSH43" s="299"/>
      <c r="LSI43" s="299"/>
      <c r="LSJ43" s="299"/>
      <c r="LSK43" s="299"/>
      <c r="LSL43" s="299"/>
      <c r="LSM43" s="299"/>
      <c r="LSN43" s="299"/>
      <c r="LSO43" s="299"/>
      <c r="LSP43" s="299"/>
      <c r="LSQ43" s="299"/>
      <c r="LSR43" s="299"/>
      <c r="LSS43" s="299"/>
      <c r="LST43" s="299"/>
      <c r="LSU43" s="299"/>
      <c r="LSV43" s="299"/>
      <c r="LSW43" s="299"/>
      <c r="LSX43" s="299"/>
      <c r="LSY43" s="299"/>
      <c r="LSZ43" s="299"/>
      <c r="LTA43" s="299"/>
      <c r="LTB43" s="299"/>
      <c r="LTC43" s="299"/>
      <c r="LTD43" s="299"/>
      <c r="LTE43" s="299"/>
      <c r="LTF43" s="299"/>
      <c r="LTG43" s="299"/>
      <c r="LTH43" s="299"/>
      <c r="LTI43" s="299"/>
      <c r="LTJ43" s="299"/>
      <c r="LTK43" s="299"/>
      <c r="LTL43" s="299"/>
      <c r="LTM43" s="299"/>
      <c r="LTN43" s="299"/>
      <c r="LTO43" s="299"/>
      <c r="LTP43" s="299"/>
      <c r="LTQ43" s="299"/>
      <c r="LTR43" s="299"/>
      <c r="LTS43" s="299"/>
      <c r="LTT43" s="299"/>
      <c r="LTU43" s="299"/>
      <c r="LTV43" s="299"/>
      <c r="LTW43" s="299"/>
      <c r="LTX43" s="299"/>
      <c r="LTY43" s="299"/>
      <c r="LTZ43" s="299"/>
      <c r="LUA43" s="299"/>
      <c r="LUB43" s="299"/>
      <c r="LUC43" s="299"/>
      <c r="LUD43" s="299"/>
      <c r="LUE43" s="299"/>
      <c r="LUF43" s="299"/>
      <c r="LUG43" s="299"/>
      <c r="LUH43" s="299"/>
      <c r="LUI43" s="299"/>
      <c r="LUJ43" s="299"/>
      <c r="LUK43" s="299"/>
      <c r="LUL43" s="299"/>
      <c r="LUM43" s="299"/>
      <c r="LUN43" s="299"/>
      <c r="LUO43" s="299"/>
      <c r="LUP43" s="299"/>
      <c r="LUQ43" s="299"/>
      <c r="LUR43" s="299"/>
      <c r="LUS43" s="299"/>
      <c r="LUT43" s="299"/>
      <c r="LUU43" s="299"/>
      <c r="LUV43" s="299"/>
      <c r="LUW43" s="299"/>
      <c r="LUX43" s="299"/>
      <c r="LUY43" s="299"/>
      <c r="LUZ43" s="299"/>
      <c r="LVA43" s="299"/>
      <c r="LVB43" s="299"/>
      <c r="LVC43" s="299"/>
      <c r="LVD43" s="299"/>
      <c r="LVE43" s="299"/>
      <c r="LVF43" s="299"/>
      <c r="LVG43" s="299"/>
      <c r="LVH43" s="299"/>
      <c r="LVI43" s="299"/>
      <c r="LVJ43" s="299"/>
      <c r="LVK43" s="299"/>
      <c r="LVL43" s="299"/>
      <c r="LVM43" s="299"/>
      <c r="LVN43" s="299"/>
      <c r="LVO43" s="299"/>
      <c r="LVP43" s="299"/>
      <c r="LVQ43" s="299"/>
      <c r="LVR43" s="299"/>
      <c r="LVS43" s="299"/>
      <c r="LVT43" s="299"/>
      <c r="LVU43" s="299"/>
      <c r="LVV43" s="299"/>
      <c r="LVW43" s="299"/>
      <c r="LVX43" s="299"/>
      <c r="LVY43" s="299"/>
      <c r="LVZ43" s="299"/>
      <c r="LWA43" s="299"/>
      <c r="LWB43" s="299"/>
      <c r="LWC43" s="299"/>
      <c r="LWD43" s="299"/>
      <c r="LWE43" s="299"/>
      <c r="LWF43" s="299"/>
      <c r="LWG43" s="299"/>
      <c r="LWH43" s="299"/>
      <c r="LWI43" s="299"/>
      <c r="LWJ43" s="299"/>
      <c r="LWK43" s="299"/>
      <c r="LWL43" s="299"/>
      <c r="LWM43" s="299"/>
      <c r="LWN43" s="299"/>
      <c r="LWO43" s="299"/>
      <c r="LWP43" s="299"/>
      <c r="LWQ43" s="299"/>
      <c r="LWR43" s="299"/>
      <c r="LWS43" s="299"/>
      <c r="LWT43" s="299"/>
      <c r="LWU43" s="299"/>
      <c r="LWV43" s="299"/>
      <c r="LWW43" s="299"/>
      <c r="LWX43" s="299"/>
      <c r="LWY43" s="299"/>
      <c r="LWZ43" s="299"/>
      <c r="LXA43" s="299"/>
      <c r="LXB43" s="299"/>
      <c r="LXC43" s="299"/>
      <c r="LXD43" s="299"/>
      <c r="LXE43" s="299"/>
      <c r="LXF43" s="299"/>
      <c r="LXG43" s="299"/>
      <c r="LXH43" s="299"/>
      <c r="LXI43" s="299"/>
      <c r="LXJ43" s="299"/>
      <c r="LXK43" s="299"/>
      <c r="LXL43" s="299"/>
      <c r="LXM43" s="299"/>
      <c r="LXN43" s="299"/>
      <c r="LXO43" s="299"/>
      <c r="LXP43" s="299"/>
      <c r="LXQ43" s="299"/>
      <c r="LXR43" s="299"/>
      <c r="LXS43" s="299"/>
      <c r="LXT43" s="299"/>
      <c r="LXU43" s="299"/>
      <c r="LXV43" s="299"/>
      <c r="LXW43" s="299"/>
      <c r="LXX43" s="299"/>
      <c r="LXY43" s="299"/>
      <c r="LXZ43" s="299"/>
      <c r="LYA43" s="299"/>
      <c r="LYB43" s="299"/>
      <c r="LYC43" s="299"/>
      <c r="LYD43" s="299"/>
      <c r="LYE43" s="299"/>
      <c r="LYF43" s="299"/>
      <c r="LYG43" s="299"/>
      <c r="LYH43" s="299"/>
      <c r="LYI43" s="299"/>
      <c r="LYJ43" s="299"/>
      <c r="LYK43" s="299"/>
      <c r="LYL43" s="299"/>
      <c r="LYM43" s="299"/>
      <c r="LYN43" s="299"/>
      <c r="LYO43" s="299"/>
      <c r="LYP43" s="299"/>
      <c r="LYQ43" s="299"/>
      <c r="LYR43" s="299"/>
      <c r="LYS43" s="299"/>
      <c r="LYT43" s="299"/>
      <c r="LYU43" s="299"/>
      <c r="LYV43" s="299"/>
      <c r="LYW43" s="299"/>
      <c r="LYX43" s="299"/>
      <c r="LYY43" s="299"/>
      <c r="LYZ43" s="299"/>
      <c r="LZA43" s="299"/>
      <c r="LZB43" s="299"/>
      <c r="LZC43" s="299"/>
      <c r="LZD43" s="299"/>
      <c r="LZE43" s="299"/>
      <c r="LZF43" s="299"/>
      <c r="LZG43" s="299"/>
      <c r="LZH43" s="299"/>
      <c r="LZI43" s="299"/>
      <c r="LZJ43" s="299"/>
      <c r="LZK43" s="299"/>
      <c r="LZL43" s="299"/>
      <c r="LZM43" s="299"/>
      <c r="LZN43" s="299"/>
      <c r="LZO43" s="299"/>
      <c r="LZP43" s="299"/>
      <c r="LZQ43" s="299"/>
      <c r="LZR43" s="299"/>
      <c r="LZS43" s="299"/>
      <c r="LZT43" s="299"/>
      <c r="LZU43" s="299"/>
      <c r="LZV43" s="299"/>
      <c r="LZW43" s="299"/>
      <c r="LZX43" s="299"/>
      <c r="LZY43" s="299"/>
      <c r="LZZ43" s="299"/>
      <c r="MAA43" s="299"/>
      <c r="MAB43" s="299"/>
      <c r="MAC43" s="299"/>
      <c r="MAD43" s="299"/>
      <c r="MAE43" s="299"/>
      <c r="MAF43" s="299"/>
      <c r="MAG43" s="299"/>
      <c r="MAH43" s="299"/>
      <c r="MAI43" s="299"/>
      <c r="MAJ43" s="299"/>
      <c r="MAK43" s="299"/>
      <c r="MAL43" s="299"/>
      <c r="MAM43" s="299"/>
      <c r="MAN43" s="299"/>
      <c r="MAO43" s="299"/>
      <c r="MAP43" s="299"/>
      <c r="MAQ43" s="299"/>
      <c r="MAR43" s="299"/>
      <c r="MAS43" s="299"/>
      <c r="MAT43" s="299"/>
      <c r="MAU43" s="299"/>
      <c r="MAV43" s="299"/>
      <c r="MAW43" s="299"/>
      <c r="MAX43" s="299"/>
      <c r="MAY43" s="299"/>
      <c r="MAZ43" s="299"/>
      <c r="MBA43" s="299"/>
      <c r="MBB43" s="299"/>
      <c r="MBC43" s="299"/>
      <c r="MBD43" s="299"/>
      <c r="MBE43" s="299"/>
      <c r="MBF43" s="299"/>
      <c r="MBG43" s="299"/>
      <c r="MBH43" s="299"/>
      <c r="MBI43" s="299"/>
      <c r="MBJ43" s="299"/>
      <c r="MBK43" s="299"/>
      <c r="MBL43" s="299"/>
      <c r="MBM43" s="299"/>
      <c r="MBN43" s="299"/>
      <c r="MBO43" s="299"/>
      <c r="MBP43" s="299"/>
      <c r="MBQ43" s="299"/>
      <c r="MBR43" s="299"/>
      <c r="MBS43" s="299"/>
      <c r="MBT43" s="299"/>
      <c r="MBU43" s="299"/>
      <c r="MBV43" s="299"/>
      <c r="MBW43" s="299"/>
      <c r="MBX43" s="299"/>
      <c r="MBY43" s="299"/>
      <c r="MBZ43" s="299"/>
      <c r="MCA43" s="299"/>
      <c r="MCB43" s="299"/>
      <c r="MCC43" s="299"/>
      <c r="MCD43" s="299"/>
      <c r="MCE43" s="299"/>
      <c r="MCF43" s="299"/>
      <c r="MCG43" s="299"/>
      <c r="MCH43" s="299"/>
      <c r="MCI43" s="299"/>
      <c r="MCJ43" s="299"/>
      <c r="MCK43" s="299"/>
      <c r="MCL43" s="299"/>
      <c r="MCM43" s="299"/>
      <c r="MCN43" s="299"/>
      <c r="MCO43" s="299"/>
      <c r="MCP43" s="299"/>
      <c r="MCQ43" s="299"/>
      <c r="MCR43" s="299"/>
      <c r="MCS43" s="299"/>
      <c r="MCT43" s="299"/>
      <c r="MCU43" s="299"/>
      <c r="MCV43" s="299"/>
      <c r="MCW43" s="299"/>
      <c r="MCX43" s="299"/>
      <c r="MCY43" s="299"/>
      <c r="MCZ43" s="299"/>
      <c r="MDA43" s="299"/>
      <c r="MDB43" s="299"/>
      <c r="MDC43" s="299"/>
      <c r="MDD43" s="299"/>
      <c r="MDE43" s="299"/>
      <c r="MDF43" s="299"/>
      <c r="MDG43" s="299"/>
      <c r="MDH43" s="299"/>
      <c r="MDI43" s="299"/>
      <c r="MDJ43" s="299"/>
      <c r="MDK43" s="299"/>
      <c r="MDL43" s="299"/>
      <c r="MDM43" s="299"/>
      <c r="MDN43" s="299"/>
      <c r="MDO43" s="299"/>
      <c r="MDP43" s="299"/>
      <c r="MDQ43" s="299"/>
      <c r="MDR43" s="299"/>
      <c r="MDS43" s="299"/>
      <c r="MDT43" s="299"/>
      <c r="MDU43" s="299"/>
      <c r="MDV43" s="299"/>
      <c r="MDW43" s="299"/>
      <c r="MDX43" s="299"/>
      <c r="MDY43" s="299"/>
      <c r="MDZ43" s="299"/>
      <c r="MEA43" s="299"/>
      <c r="MEB43" s="299"/>
      <c r="MEC43" s="299"/>
      <c r="MED43" s="299"/>
      <c r="MEE43" s="299"/>
      <c r="MEF43" s="299"/>
      <c r="MEG43" s="299"/>
      <c r="MEH43" s="299"/>
      <c r="MEI43" s="299"/>
      <c r="MEJ43" s="299"/>
      <c r="MEK43" s="299"/>
      <c r="MEL43" s="299"/>
      <c r="MEM43" s="299"/>
      <c r="MEN43" s="299"/>
      <c r="MEO43" s="299"/>
      <c r="MEP43" s="299"/>
      <c r="MEQ43" s="299"/>
      <c r="MER43" s="299"/>
      <c r="MES43" s="299"/>
      <c r="MET43" s="299"/>
      <c r="MEU43" s="299"/>
      <c r="MEV43" s="299"/>
      <c r="MEW43" s="299"/>
      <c r="MEX43" s="299"/>
      <c r="MEY43" s="299"/>
      <c r="MEZ43" s="299"/>
      <c r="MFA43" s="299"/>
      <c r="MFB43" s="299"/>
      <c r="MFC43" s="299"/>
      <c r="MFD43" s="299"/>
      <c r="MFE43" s="299"/>
      <c r="MFF43" s="299"/>
      <c r="MFG43" s="299"/>
      <c r="MFH43" s="299"/>
      <c r="MFI43" s="299"/>
      <c r="MFJ43" s="299"/>
      <c r="MFK43" s="299"/>
      <c r="MFL43" s="299"/>
      <c r="MFM43" s="299"/>
      <c r="MFN43" s="299"/>
      <c r="MFO43" s="299"/>
      <c r="MFP43" s="299"/>
      <c r="MFQ43" s="299"/>
      <c r="MFR43" s="299"/>
      <c r="MFS43" s="299"/>
      <c r="MFT43" s="299"/>
      <c r="MFU43" s="299"/>
      <c r="MFV43" s="299"/>
      <c r="MFW43" s="299"/>
      <c r="MFX43" s="299"/>
      <c r="MFY43" s="299"/>
      <c r="MFZ43" s="299"/>
      <c r="MGA43" s="299"/>
      <c r="MGB43" s="299"/>
      <c r="MGC43" s="299"/>
      <c r="MGD43" s="299"/>
      <c r="MGE43" s="299"/>
      <c r="MGF43" s="299"/>
      <c r="MGG43" s="299"/>
      <c r="MGH43" s="299"/>
      <c r="MGI43" s="299"/>
      <c r="MGJ43" s="299"/>
      <c r="MGK43" s="299"/>
      <c r="MGL43" s="299"/>
      <c r="MGM43" s="299"/>
      <c r="MGN43" s="299"/>
      <c r="MGO43" s="299"/>
      <c r="MGP43" s="299"/>
      <c r="MGQ43" s="299"/>
      <c r="MGR43" s="299"/>
      <c r="MGS43" s="299"/>
      <c r="MGT43" s="299"/>
      <c r="MGU43" s="299"/>
      <c r="MGV43" s="299"/>
      <c r="MGW43" s="299"/>
      <c r="MGX43" s="299"/>
      <c r="MGY43" s="299"/>
      <c r="MGZ43" s="299"/>
      <c r="MHA43" s="299"/>
      <c r="MHB43" s="299"/>
      <c r="MHC43" s="299"/>
      <c r="MHD43" s="299"/>
      <c r="MHE43" s="299"/>
      <c r="MHF43" s="299"/>
      <c r="MHG43" s="299"/>
      <c r="MHH43" s="299"/>
      <c r="MHI43" s="299"/>
      <c r="MHJ43" s="299"/>
      <c r="MHK43" s="299"/>
      <c r="MHL43" s="299"/>
      <c r="MHM43" s="299"/>
      <c r="MHN43" s="299"/>
      <c r="MHO43" s="299"/>
      <c r="MHP43" s="299"/>
      <c r="MHQ43" s="299"/>
      <c r="MHR43" s="299"/>
      <c r="MHS43" s="299"/>
      <c r="MHT43" s="299"/>
      <c r="MHU43" s="299"/>
      <c r="MHV43" s="299"/>
      <c r="MHW43" s="299"/>
      <c r="MHX43" s="299"/>
      <c r="MHY43" s="299"/>
      <c r="MHZ43" s="299"/>
      <c r="MIA43" s="299"/>
      <c r="MIB43" s="299"/>
      <c r="MIC43" s="299"/>
      <c r="MID43" s="299"/>
      <c r="MIE43" s="299"/>
      <c r="MIF43" s="299"/>
      <c r="MIG43" s="299"/>
      <c r="MIH43" s="299"/>
      <c r="MII43" s="299"/>
      <c r="MIJ43" s="299"/>
      <c r="MIK43" s="299"/>
      <c r="MIL43" s="299"/>
      <c r="MIM43" s="299"/>
      <c r="MIN43" s="299"/>
      <c r="MIO43" s="299"/>
      <c r="MIP43" s="299"/>
      <c r="MIQ43" s="299"/>
      <c r="MIR43" s="299"/>
      <c r="MIS43" s="299"/>
      <c r="MIT43" s="299"/>
      <c r="MIU43" s="299"/>
      <c r="MIV43" s="299"/>
      <c r="MIW43" s="299"/>
      <c r="MIX43" s="299"/>
      <c r="MIY43" s="299"/>
      <c r="MIZ43" s="299"/>
      <c r="MJA43" s="299"/>
      <c r="MJB43" s="299"/>
      <c r="MJC43" s="299"/>
      <c r="MJD43" s="299"/>
      <c r="MJE43" s="299"/>
      <c r="MJF43" s="299"/>
      <c r="MJG43" s="299"/>
      <c r="MJH43" s="299"/>
      <c r="MJI43" s="299"/>
      <c r="MJJ43" s="299"/>
      <c r="MJK43" s="299"/>
      <c r="MJL43" s="299"/>
      <c r="MJM43" s="299"/>
      <c r="MJN43" s="299"/>
      <c r="MJO43" s="299"/>
      <c r="MJP43" s="299"/>
      <c r="MJQ43" s="299"/>
      <c r="MJR43" s="299"/>
      <c r="MJS43" s="299"/>
      <c r="MJT43" s="299"/>
      <c r="MJU43" s="299"/>
      <c r="MJV43" s="299"/>
      <c r="MJW43" s="299"/>
      <c r="MJX43" s="299"/>
      <c r="MJY43" s="299"/>
      <c r="MJZ43" s="299"/>
      <c r="MKA43" s="299"/>
      <c r="MKB43" s="299"/>
      <c r="MKC43" s="299"/>
      <c r="MKD43" s="299"/>
      <c r="MKE43" s="299"/>
      <c r="MKF43" s="299"/>
      <c r="MKG43" s="299"/>
      <c r="MKH43" s="299"/>
      <c r="MKI43" s="299"/>
      <c r="MKJ43" s="299"/>
      <c r="MKK43" s="299"/>
      <c r="MKL43" s="299"/>
      <c r="MKM43" s="299"/>
      <c r="MKN43" s="299"/>
      <c r="MKO43" s="299"/>
      <c r="MKP43" s="299"/>
      <c r="MKQ43" s="299"/>
      <c r="MKR43" s="299"/>
      <c r="MKS43" s="299"/>
      <c r="MKT43" s="299"/>
      <c r="MKU43" s="299"/>
      <c r="MKV43" s="299"/>
      <c r="MKW43" s="299"/>
      <c r="MKX43" s="299"/>
      <c r="MKY43" s="299"/>
      <c r="MKZ43" s="299"/>
      <c r="MLA43" s="299"/>
      <c r="MLB43" s="299"/>
      <c r="MLC43" s="299"/>
      <c r="MLD43" s="299"/>
      <c r="MLE43" s="299"/>
      <c r="MLF43" s="299"/>
      <c r="MLG43" s="299"/>
      <c r="MLH43" s="299"/>
      <c r="MLI43" s="299"/>
      <c r="MLJ43" s="299"/>
      <c r="MLK43" s="299"/>
      <c r="MLL43" s="299"/>
      <c r="MLM43" s="299"/>
      <c r="MLN43" s="299"/>
      <c r="MLO43" s="299"/>
      <c r="MLP43" s="299"/>
      <c r="MLQ43" s="299"/>
      <c r="MLR43" s="299"/>
      <c r="MLS43" s="299"/>
      <c r="MLT43" s="299"/>
      <c r="MLU43" s="299"/>
      <c r="MLV43" s="299"/>
      <c r="MLW43" s="299"/>
      <c r="MLX43" s="299"/>
      <c r="MLY43" s="299"/>
      <c r="MLZ43" s="299"/>
      <c r="MMA43" s="299"/>
      <c r="MMB43" s="299"/>
      <c r="MMC43" s="299"/>
      <c r="MMD43" s="299"/>
      <c r="MME43" s="299"/>
      <c r="MMF43" s="299"/>
      <c r="MMG43" s="299"/>
      <c r="MMH43" s="299"/>
      <c r="MMI43" s="299"/>
      <c r="MMJ43" s="299"/>
      <c r="MMK43" s="299"/>
      <c r="MML43" s="299"/>
      <c r="MMM43" s="299"/>
      <c r="MMN43" s="299"/>
      <c r="MMO43" s="299"/>
      <c r="MMP43" s="299"/>
      <c r="MMQ43" s="299"/>
      <c r="MMR43" s="299"/>
      <c r="MMS43" s="299"/>
      <c r="MMT43" s="299"/>
      <c r="MMU43" s="299"/>
      <c r="MMV43" s="299"/>
      <c r="MMW43" s="299"/>
      <c r="MMX43" s="299"/>
      <c r="MMY43" s="299"/>
      <c r="MMZ43" s="299"/>
      <c r="MNA43" s="299"/>
      <c r="MNB43" s="299"/>
      <c r="MNC43" s="299"/>
      <c r="MND43" s="299"/>
      <c r="MNE43" s="299"/>
      <c r="MNF43" s="299"/>
      <c r="MNG43" s="299"/>
      <c r="MNH43" s="299"/>
      <c r="MNI43" s="299"/>
      <c r="MNJ43" s="299"/>
      <c r="MNK43" s="299"/>
      <c r="MNL43" s="299"/>
      <c r="MNM43" s="299"/>
      <c r="MNN43" s="299"/>
      <c r="MNO43" s="299"/>
      <c r="MNP43" s="299"/>
      <c r="MNQ43" s="299"/>
      <c r="MNR43" s="299"/>
      <c r="MNS43" s="299"/>
      <c r="MNT43" s="299"/>
      <c r="MNU43" s="299"/>
      <c r="MNV43" s="299"/>
      <c r="MNW43" s="299"/>
      <c r="MNX43" s="299"/>
      <c r="MNY43" s="299"/>
      <c r="MNZ43" s="299"/>
      <c r="MOA43" s="299"/>
      <c r="MOB43" s="299"/>
      <c r="MOC43" s="299"/>
      <c r="MOD43" s="299"/>
      <c r="MOE43" s="299"/>
      <c r="MOF43" s="299"/>
      <c r="MOG43" s="299"/>
      <c r="MOH43" s="299"/>
      <c r="MOI43" s="299"/>
      <c r="MOJ43" s="299"/>
      <c r="MOK43" s="299"/>
      <c r="MOL43" s="299"/>
      <c r="MOM43" s="299"/>
      <c r="MON43" s="299"/>
      <c r="MOO43" s="299"/>
      <c r="MOP43" s="299"/>
      <c r="MOQ43" s="299"/>
      <c r="MOR43" s="299"/>
      <c r="MOS43" s="299"/>
      <c r="MOT43" s="299"/>
      <c r="MOU43" s="299"/>
      <c r="MOV43" s="299"/>
      <c r="MOW43" s="299"/>
      <c r="MOX43" s="299"/>
      <c r="MOY43" s="299"/>
      <c r="MOZ43" s="299"/>
      <c r="MPA43" s="299"/>
      <c r="MPB43" s="299"/>
      <c r="MPC43" s="299"/>
      <c r="MPD43" s="299"/>
      <c r="MPE43" s="299"/>
      <c r="MPF43" s="299"/>
      <c r="MPG43" s="299"/>
      <c r="MPH43" s="299"/>
      <c r="MPI43" s="299"/>
      <c r="MPJ43" s="299"/>
      <c r="MPK43" s="299"/>
      <c r="MPL43" s="299"/>
      <c r="MPM43" s="299"/>
      <c r="MPN43" s="299"/>
      <c r="MPO43" s="299"/>
      <c r="MPP43" s="299"/>
      <c r="MPQ43" s="299"/>
      <c r="MPR43" s="299"/>
      <c r="MPS43" s="299"/>
      <c r="MPT43" s="299"/>
      <c r="MPU43" s="299"/>
      <c r="MPV43" s="299"/>
      <c r="MPW43" s="299"/>
      <c r="MPX43" s="299"/>
      <c r="MPY43" s="299"/>
      <c r="MPZ43" s="299"/>
      <c r="MQA43" s="299"/>
      <c r="MQB43" s="299"/>
      <c r="MQC43" s="299"/>
      <c r="MQD43" s="299"/>
      <c r="MQE43" s="299"/>
      <c r="MQF43" s="299"/>
      <c r="MQG43" s="299"/>
      <c r="MQH43" s="299"/>
      <c r="MQI43" s="299"/>
      <c r="MQJ43" s="299"/>
      <c r="MQK43" s="299"/>
      <c r="MQL43" s="299"/>
      <c r="MQM43" s="299"/>
      <c r="MQN43" s="299"/>
      <c r="MQO43" s="299"/>
      <c r="MQP43" s="299"/>
      <c r="MQQ43" s="299"/>
      <c r="MQR43" s="299"/>
      <c r="MQS43" s="299"/>
      <c r="MQT43" s="299"/>
      <c r="MQU43" s="299"/>
      <c r="MQV43" s="299"/>
      <c r="MQW43" s="299"/>
      <c r="MQX43" s="299"/>
      <c r="MQY43" s="299"/>
      <c r="MQZ43" s="299"/>
      <c r="MRA43" s="299"/>
      <c r="MRB43" s="299"/>
      <c r="MRC43" s="299"/>
      <c r="MRD43" s="299"/>
      <c r="MRE43" s="299"/>
      <c r="MRF43" s="299"/>
      <c r="MRG43" s="299"/>
      <c r="MRH43" s="299"/>
      <c r="MRI43" s="299"/>
      <c r="MRJ43" s="299"/>
      <c r="MRK43" s="299"/>
      <c r="MRL43" s="299"/>
      <c r="MRM43" s="299"/>
      <c r="MRN43" s="299"/>
      <c r="MRO43" s="299"/>
      <c r="MRP43" s="299"/>
      <c r="MRQ43" s="299"/>
      <c r="MRR43" s="299"/>
      <c r="MRS43" s="299"/>
      <c r="MRT43" s="299"/>
      <c r="MRU43" s="299"/>
      <c r="MRV43" s="299"/>
      <c r="MRW43" s="299"/>
      <c r="MRX43" s="299"/>
      <c r="MRY43" s="299"/>
      <c r="MRZ43" s="299"/>
      <c r="MSA43" s="299"/>
      <c r="MSB43" s="299"/>
      <c r="MSC43" s="299"/>
      <c r="MSD43" s="299"/>
      <c r="MSE43" s="299"/>
      <c r="MSF43" s="299"/>
      <c r="MSG43" s="299"/>
      <c r="MSH43" s="299"/>
      <c r="MSI43" s="299"/>
      <c r="MSJ43" s="299"/>
      <c r="MSK43" s="299"/>
      <c r="MSL43" s="299"/>
      <c r="MSM43" s="299"/>
      <c r="MSN43" s="299"/>
      <c r="MSO43" s="299"/>
      <c r="MSP43" s="299"/>
      <c r="MSQ43" s="299"/>
      <c r="MSR43" s="299"/>
      <c r="MSS43" s="299"/>
      <c r="MST43" s="299"/>
      <c r="MSU43" s="299"/>
      <c r="MSV43" s="299"/>
      <c r="MSW43" s="299"/>
      <c r="MSX43" s="299"/>
      <c r="MSY43" s="299"/>
      <c r="MSZ43" s="299"/>
      <c r="MTA43" s="299"/>
      <c r="MTB43" s="299"/>
      <c r="MTC43" s="299"/>
      <c r="MTD43" s="299"/>
      <c r="MTE43" s="299"/>
      <c r="MTF43" s="299"/>
      <c r="MTG43" s="299"/>
      <c r="MTH43" s="299"/>
      <c r="MTI43" s="299"/>
      <c r="MTJ43" s="299"/>
      <c r="MTK43" s="299"/>
      <c r="MTL43" s="299"/>
      <c r="MTM43" s="299"/>
      <c r="MTN43" s="299"/>
      <c r="MTO43" s="299"/>
      <c r="MTP43" s="299"/>
      <c r="MTQ43" s="299"/>
      <c r="MTR43" s="299"/>
      <c r="MTS43" s="299"/>
      <c r="MTT43" s="299"/>
      <c r="MTU43" s="299"/>
      <c r="MTV43" s="299"/>
      <c r="MTW43" s="299"/>
      <c r="MTX43" s="299"/>
      <c r="MTY43" s="299"/>
      <c r="MTZ43" s="299"/>
      <c r="MUA43" s="299"/>
      <c r="MUB43" s="299"/>
      <c r="MUC43" s="299"/>
      <c r="MUD43" s="299"/>
      <c r="MUE43" s="299"/>
      <c r="MUF43" s="299"/>
      <c r="MUG43" s="299"/>
      <c r="MUH43" s="299"/>
      <c r="MUI43" s="299"/>
      <c r="MUJ43" s="299"/>
      <c r="MUK43" s="299"/>
      <c r="MUL43" s="299"/>
      <c r="MUM43" s="299"/>
      <c r="MUN43" s="299"/>
      <c r="MUO43" s="299"/>
      <c r="MUP43" s="299"/>
      <c r="MUQ43" s="299"/>
      <c r="MUR43" s="299"/>
      <c r="MUS43" s="299"/>
      <c r="MUT43" s="299"/>
      <c r="MUU43" s="299"/>
      <c r="MUV43" s="299"/>
      <c r="MUW43" s="299"/>
      <c r="MUX43" s="299"/>
      <c r="MUY43" s="299"/>
      <c r="MUZ43" s="299"/>
      <c r="MVA43" s="299"/>
      <c r="MVB43" s="299"/>
      <c r="MVC43" s="299"/>
      <c r="MVD43" s="299"/>
      <c r="MVE43" s="299"/>
      <c r="MVF43" s="299"/>
      <c r="MVG43" s="299"/>
      <c r="MVH43" s="299"/>
      <c r="MVI43" s="299"/>
      <c r="MVJ43" s="299"/>
      <c r="MVK43" s="299"/>
      <c r="MVL43" s="299"/>
      <c r="MVM43" s="299"/>
      <c r="MVN43" s="299"/>
      <c r="MVO43" s="299"/>
      <c r="MVP43" s="299"/>
      <c r="MVQ43" s="299"/>
      <c r="MVR43" s="299"/>
      <c r="MVS43" s="299"/>
      <c r="MVT43" s="299"/>
      <c r="MVU43" s="299"/>
      <c r="MVV43" s="299"/>
      <c r="MVW43" s="299"/>
      <c r="MVX43" s="299"/>
      <c r="MVY43" s="299"/>
      <c r="MVZ43" s="299"/>
      <c r="MWA43" s="299"/>
      <c r="MWB43" s="299"/>
      <c r="MWC43" s="299"/>
      <c r="MWD43" s="299"/>
      <c r="MWE43" s="299"/>
      <c r="MWF43" s="299"/>
      <c r="MWG43" s="299"/>
      <c r="MWH43" s="299"/>
      <c r="MWI43" s="299"/>
      <c r="MWJ43" s="299"/>
      <c r="MWK43" s="299"/>
      <c r="MWL43" s="299"/>
      <c r="MWM43" s="299"/>
      <c r="MWN43" s="299"/>
      <c r="MWO43" s="299"/>
      <c r="MWP43" s="299"/>
      <c r="MWQ43" s="299"/>
      <c r="MWR43" s="299"/>
      <c r="MWS43" s="299"/>
      <c r="MWT43" s="299"/>
      <c r="MWU43" s="299"/>
      <c r="MWV43" s="299"/>
      <c r="MWW43" s="299"/>
      <c r="MWX43" s="299"/>
      <c r="MWY43" s="299"/>
      <c r="MWZ43" s="299"/>
      <c r="MXA43" s="299"/>
      <c r="MXB43" s="299"/>
      <c r="MXC43" s="299"/>
      <c r="MXD43" s="299"/>
      <c r="MXE43" s="299"/>
      <c r="MXF43" s="299"/>
      <c r="MXG43" s="299"/>
      <c r="MXH43" s="299"/>
      <c r="MXI43" s="299"/>
      <c r="MXJ43" s="299"/>
      <c r="MXK43" s="299"/>
      <c r="MXL43" s="299"/>
      <c r="MXM43" s="299"/>
      <c r="MXN43" s="299"/>
      <c r="MXO43" s="299"/>
      <c r="MXP43" s="299"/>
      <c r="MXQ43" s="299"/>
      <c r="MXR43" s="299"/>
      <c r="MXS43" s="299"/>
      <c r="MXT43" s="299"/>
      <c r="MXU43" s="299"/>
      <c r="MXV43" s="299"/>
      <c r="MXW43" s="299"/>
      <c r="MXX43" s="299"/>
      <c r="MXY43" s="299"/>
      <c r="MXZ43" s="299"/>
      <c r="MYA43" s="299"/>
      <c r="MYB43" s="299"/>
      <c r="MYC43" s="299"/>
      <c r="MYD43" s="299"/>
      <c r="MYE43" s="299"/>
      <c r="MYF43" s="299"/>
      <c r="MYG43" s="299"/>
      <c r="MYH43" s="299"/>
      <c r="MYI43" s="299"/>
      <c r="MYJ43" s="299"/>
      <c r="MYK43" s="299"/>
      <c r="MYL43" s="299"/>
      <c r="MYM43" s="299"/>
      <c r="MYN43" s="299"/>
      <c r="MYO43" s="299"/>
      <c r="MYP43" s="299"/>
      <c r="MYQ43" s="299"/>
      <c r="MYR43" s="299"/>
      <c r="MYS43" s="299"/>
      <c r="MYT43" s="299"/>
      <c r="MYU43" s="299"/>
      <c r="MYV43" s="299"/>
      <c r="MYW43" s="299"/>
      <c r="MYX43" s="299"/>
      <c r="MYY43" s="299"/>
      <c r="MYZ43" s="299"/>
      <c r="MZA43" s="299"/>
      <c r="MZB43" s="299"/>
      <c r="MZC43" s="299"/>
      <c r="MZD43" s="299"/>
      <c r="MZE43" s="299"/>
      <c r="MZF43" s="299"/>
      <c r="MZG43" s="299"/>
      <c r="MZH43" s="299"/>
      <c r="MZI43" s="299"/>
      <c r="MZJ43" s="299"/>
      <c r="MZK43" s="299"/>
      <c r="MZL43" s="299"/>
      <c r="MZM43" s="299"/>
      <c r="MZN43" s="299"/>
      <c r="MZO43" s="299"/>
      <c r="MZP43" s="299"/>
      <c r="MZQ43" s="299"/>
      <c r="MZR43" s="299"/>
      <c r="MZS43" s="299"/>
      <c r="MZT43" s="299"/>
      <c r="MZU43" s="299"/>
      <c r="MZV43" s="299"/>
      <c r="MZW43" s="299"/>
      <c r="MZX43" s="299"/>
      <c r="MZY43" s="299"/>
      <c r="MZZ43" s="299"/>
      <c r="NAA43" s="299"/>
      <c r="NAB43" s="299"/>
      <c r="NAC43" s="299"/>
      <c r="NAD43" s="299"/>
      <c r="NAE43" s="299"/>
      <c r="NAF43" s="299"/>
      <c r="NAG43" s="299"/>
      <c r="NAH43" s="299"/>
      <c r="NAI43" s="299"/>
      <c r="NAJ43" s="299"/>
      <c r="NAK43" s="299"/>
      <c r="NAL43" s="299"/>
      <c r="NAM43" s="299"/>
      <c r="NAN43" s="299"/>
      <c r="NAO43" s="299"/>
      <c r="NAP43" s="299"/>
      <c r="NAQ43" s="299"/>
      <c r="NAR43" s="299"/>
      <c r="NAS43" s="299"/>
      <c r="NAT43" s="299"/>
      <c r="NAU43" s="299"/>
      <c r="NAV43" s="299"/>
      <c r="NAW43" s="299"/>
      <c r="NAX43" s="299"/>
      <c r="NAY43" s="299"/>
      <c r="NAZ43" s="299"/>
      <c r="NBA43" s="299"/>
      <c r="NBB43" s="299"/>
      <c r="NBC43" s="299"/>
      <c r="NBD43" s="299"/>
      <c r="NBE43" s="299"/>
      <c r="NBF43" s="299"/>
      <c r="NBG43" s="299"/>
      <c r="NBH43" s="299"/>
      <c r="NBI43" s="299"/>
      <c r="NBJ43" s="299"/>
      <c r="NBK43" s="299"/>
      <c r="NBL43" s="299"/>
      <c r="NBM43" s="299"/>
      <c r="NBN43" s="299"/>
      <c r="NBO43" s="299"/>
      <c r="NBP43" s="299"/>
      <c r="NBQ43" s="299"/>
      <c r="NBR43" s="299"/>
      <c r="NBS43" s="299"/>
      <c r="NBT43" s="299"/>
      <c r="NBU43" s="299"/>
      <c r="NBV43" s="299"/>
      <c r="NBW43" s="299"/>
      <c r="NBX43" s="299"/>
      <c r="NBY43" s="299"/>
      <c r="NBZ43" s="299"/>
      <c r="NCA43" s="299"/>
      <c r="NCB43" s="299"/>
      <c r="NCC43" s="299"/>
      <c r="NCD43" s="299"/>
      <c r="NCE43" s="299"/>
      <c r="NCF43" s="299"/>
      <c r="NCG43" s="299"/>
      <c r="NCH43" s="299"/>
      <c r="NCI43" s="299"/>
      <c r="NCJ43" s="299"/>
      <c r="NCK43" s="299"/>
      <c r="NCL43" s="299"/>
      <c r="NCM43" s="299"/>
      <c r="NCN43" s="299"/>
      <c r="NCO43" s="299"/>
      <c r="NCP43" s="299"/>
      <c r="NCQ43" s="299"/>
      <c r="NCR43" s="299"/>
      <c r="NCS43" s="299"/>
      <c r="NCT43" s="299"/>
      <c r="NCU43" s="299"/>
      <c r="NCV43" s="299"/>
      <c r="NCW43" s="299"/>
      <c r="NCX43" s="299"/>
      <c r="NCY43" s="299"/>
      <c r="NCZ43" s="299"/>
      <c r="NDA43" s="299"/>
      <c r="NDB43" s="299"/>
      <c r="NDC43" s="299"/>
      <c r="NDD43" s="299"/>
      <c r="NDE43" s="299"/>
      <c r="NDF43" s="299"/>
      <c r="NDG43" s="299"/>
      <c r="NDH43" s="299"/>
      <c r="NDI43" s="299"/>
      <c r="NDJ43" s="299"/>
      <c r="NDK43" s="299"/>
      <c r="NDL43" s="299"/>
      <c r="NDM43" s="299"/>
      <c r="NDN43" s="299"/>
      <c r="NDO43" s="299"/>
      <c r="NDP43" s="299"/>
      <c r="NDQ43" s="299"/>
      <c r="NDR43" s="299"/>
      <c r="NDS43" s="299"/>
      <c r="NDT43" s="299"/>
      <c r="NDU43" s="299"/>
      <c r="NDV43" s="299"/>
      <c r="NDW43" s="299"/>
      <c r="NDX43" s="299"/>
      <c r="NDY43" s="299"/>
      <c r="NDZ43" s="299"/>
      <c r="NEA43" s="299"/>
      <c r="NEB43" s="299"/>
      <c r="NEC43" s="299"/>
      <c r="NED43" s="299"/>
      <c r="NEE43" s="299"/>
      <c r="NEF43" s="299"/>
      <c r="NEG43" s="299"/>
      <c r="NEH43" s="299"/>
      <c r="NEI43" s="299"/>
      <c r="NEJ43" s="299"/>
      <c r="NEK43" s="299"/>
      <c r="NEL43" s="299"/>
      <c r="NEM43" s="299"/>
      <c r="NEN43" s="299"/>
      <c r="NEO43" s="299"/>
      <c r="NEP43" s="299"/>
      <c r="NEQ43" s="299"/>
      <c r="NER43" s="299"/>
      <c r="NES43" s="299"/>
      <c r="NET43" s="299"/>
      <c r="NEU43" s="299"/>
      <c r="NEV43" s="299"/>
      <c r="NEW43" s="299"/>
      <c r="NEX43" s="299"/>
      <c r="NEY43" s="299"/>
      <c r="NEZ43" s="299"/>
      <c r="NFA43" s="299"/>
      <c r="NFB43" s="299"/>
      <c r="NFC43" s="299"/>
      <c r="NFD43" s="299"/>
      <c r="NFE43" s="299"/>
      <c r="NFF43" s="299"/>
      <c r="NFG43" s="299"/>
      <c r="NFH43" s="299"/>
      <c r="NFI43" s="299"/>
      <c r="NFJ43" s="299"/>
      <c r="NFK43" s="299"/>
      <c r="NFL43" s="299"/>
      <c r="NFM43" s="299"/>
      <c r="NFN43" s="299"/>
      <c r="NFO43" s="299"/>
      <c r="NFP43" s="299"/>
      <c r="NFQ43" s="299"/>
      <c r="NFR43" s="299"/>
      <c r="NFS43" s="299"/>
      <c r="NFT43" s="299"/>
      <c r="NFU43" s="299"/>
      <c r="NFV43" s="299"/>
      <c r="NFW43" s="299"/>
      <c r="NFX43" s="299"/>
      <c r="NFY43" s="299"/>
      <c r="NFZ43" s="299"/>
      <c r="NGA43" s="299"/>
      <c r="NGB43" s="299"/>
      <c r="NGC43" s="299"/>
      <c r="NGD43" s="299"/>
      <c r="NGE43" s="299"/>
      <c r="NGF43" s="299"/>
      <c r="NGG43" s="299"/>
      <c r="NGH43" s="299"/>
      <c r="NGI43" s="299"/>
      <c r="NGJ43" s="299"/>
      <c r="NGK43" s="299"/>
      <c r="NGL43" s="299"/>
      <c r="NGM43" s="299"/>
      <c r="NGN43" s="299"/>
      <c r="NGO43" s="299"/>
      <c r="NGP43" s="299"/>
      <c r="NGQ43" s="299"/>
      <c r="NGR43" s="299"/>
      <c r="NGS43" s="299"/>
      <c r="NGT43" s="299"/>
      <c r="NGU43" s="299"/>
      <c r="NGV43" s="299"/>
      <c r="NGW43" s="299"/>
      <c r="NGX43" s="299"/>
      <c r="NGY43" s="299"/>
      <c r="NGZ43" s="299"/>
      <c r="NHA43" s="299"/>
      <c r="NHB43" s="299"/>
      <c r="NHC43" s="299"/>
      <c r="NHD43" s="299"/>
      <c r="NHE43" s="299"/>
      <c r="NHF43" s="299"/>
      <c r="NHG43" s="299"/>
      <c r="NHH43" s="299"/>
      <c r="NHI43" s="299"/>
      <c r="NHJ43" s="299"/>
      <c r="NHK43" s="299"/>
      <c r="NHL43" s="299"/>
      <c r="NHM43" s="299"/>
      <c r="NHN43" s="299"/>
      <c r="NHO43" s="299"/>
      <c r="NHP43" s="299"/>
      <c r="NHQ43" s="299"/>
      <c r="NHR43" s="299"/>
      <c r="NHS43" s="299"/>
      <c r="NHT43" s="299"/>
      <c r="NHU43" s="299"/>
      <c r="NHV43" s="299"/>
      <c r="NHW43" s="299"/>
      <c r="NHX43" s="299"/>
      <c r="NHY43" s="299"/>
      <c r="NHZ43" s="299"/>
      <c r="NIA43" s="299"/>
      <c r="NIB43" s="299"/>
      <c r="NIC43" s="299"/>
      <c r="NID43" s="299"/>
      <c r="NIE43" s="299"/>
      <c r="NIF43" s="299"/>
      <c r="NIG43" s="299"/>
      <c r="NIH43" s="299"/>
      <c r="NII43" s="299"/>
      <c r="NIJ43" s="299"/>
      <c r="NIK43" s="299"/>
      <c r="NIL43" s="299"/>
      <c r="NIM43" s="299"/>
      <c r="NIN43" s="299"/>
      <c r="NIO43" s="299"/>
      <c r="NIP43" s="299"/>
      <c r="NIQ43" s="299"/>
      <c r="NIR43" s="299"/>
      <c r="NIS43" s="299"/>
      <c r="NIT43" s="299"/>
      <c r="NIU43" s="299"/>
      <c r="NIV43" s="299"/>
      <c r="NIW43" s="299"/>
      <c r="NIX43" s="299"/>
      <c r="NIY43" s="299"/>
      <c r="NIZ43" s="299"/>
      <c r="NJA43" s="299"/>
      <c r="NJB43" s="299"/>
      <c r="NJC43" s="299"/>
      <c r="NJD43" s="299"/>
      <c r="NJE43" s="299"/>
      <c r="NJF43" s="299"/>
      <c r="NJG43" s="299"/>
      <c r="NJH43" s="299"/>
      <c r="NJI43" s="299"/>
      <c r="NJJ43" s="299"/>
      <c r="NJK43" s="299"/>
      <c r="NJL43" s="299"/>
      <c r="NJM43" s="299"/>
      <c r="NJN43" s="299"/>
      <c r="NJO43" s="299"/>
      <c r="NJP43" s="299"/>
      <c r="NJQ43" s="299"/>
      <c r="NJR43" s="299"/>
      <c r="NJS43" s="299"/>
      <c r="NJT43" s="299"/>
      <c r="NJU43" s="299"/>
      <c r="NJV43" s="299"/>
      <c r="NJW43" s="299"/>
      <c r="NJX43" s="299"/>
      <c r="NJY43" s="299"/>
      <c r="NJZ43" s="299"/>
      <c r="NKA43" s="299"/>
      <c r="NKB43" s="299"/>
      <c r="NKC43" s="299"/>
      <c r="NKD43" s="299"/>
      <c r="NKE43" s="299"/>
      <c r="NKF43" s="299"/>
      <c r="NKG43" s="299"/>
      <c r="NKH43" s="299"/>
      <c r="NKI43" s="299"/>
      <c r="NKJ43" s="299"/>
      <c r="NKK43" s="299"/>
      <c r="NKL43" s="299"/>
      <c r="NKM43" s="299"/>
      <c r="NKN43" s="299"/>
      <c r="NKO43" s="299"/>
      <c r="NKP43" s="299"/>
      <c r="NKQ43" s="299"/>
      <c r="NKR43" s="299"/>
      <c r="NKS43" s="299"/>
      <c r="NKT43" s="299"/>
      <c r="NKU43" s="299"/>
      <c r="NKV43" s="299"/>
      <c r="NKW43" s="299"/>
      <c r="NKX43" s="299"/>
      <c r="NKY43" s="299"/>
      <c r="NKZ43" s="299"/>
      <c r="NLA43" s="299"/>
      <c r="NLB43" s="299"/>
      <c r="NLC43" s="299"/>
      <c r="NLD43" s="299"/>
      <c r="NLE43" s="299"/>
      <c r="NLF43" s="299"/>
      <c r="NLG43" s="299"/>
      <c r="NLH43" s="299"/>
      <c r="NLI43" s="299"/>
      <c r="NLJ43" s="299"/>
      <c r="NLK43" s="299"/>
      <c r="NLL43" s="299"/>
      <c r="NLM43" s="299"/>
      <c r="NLN43" s="299"/>
      <c r="NLO43" s="299"/>
      <c r="NLP43" s="299"/>
      <c r="NLQ43" s="299"/>
      <c r="NLR43" s="299"/>
      <c r="NLS43" s="299"/>
      <c r="NLT43" s="299"/>
      <c r="NLU43" s="299"/>
      <c r="NLV43" s="299"/>
      <c r="NLW43" s="299"/>
      <c r="NLX43" s="299"/>
      <c r="NLY43" s="299"/>
      <c r="NLZ43" s="299"/>
      <c r="NMA43" s="299"/>
      <c r="NMB43" s="299"/>
      <c r="NMC43" s="299"/>
      <c r="NMD43" s="299"/>
      <c r="NME43" s="299"/>
      <c r="NMF43" s="299"/>
      <c r="NMG43" s="299"/>
      <c r="NMH43" s="299"/>
      <c r="NMI43" s="299"/>
      <c r="NMJ43" s="299"/>
      <c r="NMK43" s="299"/>
      <c r="NML43" s="299"/>
      <c r="NMM43" s="299"/>
      <c r="NMN43" s="299"/>
      <c r="NMO43" s="299"/>
      <c r="NMP43" s="299"/>
      <c r="NMQ43" s="299"/>
      <c r="NMR43" s="299"/>
      <c r="NMS43" s="299"/>
      <c r="NMT43" s="299"/>
      <c r="NMU43" s="299"/>
      <c r="NMV43" s="299"/>
      <c r="NMW43" s="299"/>
      <c r="NMX43" s="299"/>
      <c r="NMY43" s="299"/>
      <c r="NMZ43" s="299"/>
      <c r="NNA43" s="299"/>
      <c r="NNB43" s="299"/>
      <c r="NNC43" s="299"/>
      <c r="NND43" s="299"/>
      <c r="NNE43" s="299"/>
      <c r="NNF43" s="299"/>
      <c r="NNG43" s="299"/>
      <c r="NNH43" s="299"/>
      <c r="NNI43" s="299"/>
      <c r="NNJ43" s="299"/>
      <c r="NNK43" s="299"/>
      <c r="NNL43" s="299"/>
      <c r="NNM43" s="299"/>
      <c r="NNN43" s="299"/>
      <c r="NNO43" s="299"/>
      <c r="NNP43" s="299"/>
      <c r="NNQ43" s="299"/>
      <c r="NNR43" s="299"/>
      <c r="NNS43" s="299"/>
      <c r="NNT43" s="299"/>
      <c r="NNU43" s="299"/>
      <c r="NNV43" s="299"/>
      <c r="NNW43" s="299"/>
      <c r="NNX43" s="299"/>
      <c r="NNY43" s="299"/>
      <c r="NNZ43" s="299"/>
      <c r="NOA43" s="299"/>
      <c r="NOB43" s="299"/>
      <c r="NOC43" s="299"/>
      <c r="NOD43" s="299"/>
      <c r="NOE43" s="299"/>
      <c r="NOF43" s="299"/>
      <c r="NOG43" s="299"/>
      <c r="NOH43" s="299"/>
      <c r="NOI43" s="299"/>
      <c r="NOJ43" s="299"/>
      <c r="NOK43" s="299"/>
      <c r="NOL43" s="299"/>
      <c r="NOM43" s="299"/>
      <c r="NON43" s="299"/>
      <c r="NOO43" s="299"/>
      <c r="NOP43" s="299"/>
      <c r="NOQ43" s="299"/>
      <c r="NOR43" s="299"/>
      <c r="NOS43" s="299"/>
      <c r="NOT43" s="299"/>
      <c r="NOU43" s="299"/>
      <c r="NOV43" s="299"/>
      <c r="NOW43" s="299"/>
      <c r="NOX43" s="299"/>
      <c r="NOY43" s="299"/>
      <c r="NOZ43" s="299"/>
      <c r="NPA43" s="299"/>
      <c r="NPB43" s="299"/>
      <c r="NPC43" s="299"/>
      <c r="NPD43" s="299"/>
      <c r="NPE43" s="299"/>
      <c r="NPF43" s="299"/>
      <c r="NPG43" s="299"/>
      <c r="NPH43" s="299"/>
      <c r="NPI43" s="299"/>
      <c r="NPJ43" s="299"/>
      <c r="NPK43" s="299"/>
      <c r="NPL43" s="299"/>
      <c r="NPM43" s="299"/>
      <c r="NPN43" s="299"/>
      <c r="NPO43" s="299"/>
      <c r="NPP43" s="299"/>
      <c r="NPQ43" s="299"/>
      <c r="NPR43" s="299"/>
      <c r="NPS43" s="299"/>
      <c r="NPT43" s="299"/>
      <c r="NPU43" s="299"/>
      <c r="NPV43" s="299"/>
      <c r="NPW43" s="299"/>
      <c r="NPX43" s="299"/>
      <c r="NPY43" s="299"/>
      <c r="NPZ43" s="299"/>
      <c r="NQA43" s="299"/>
      <c r="NQB43" s="299"/>
      <c r="NQC43" s="299"/>
      <c r="NQD43" s="299"/>
      <c r="NQE43" s="299"/>
      <c r="NQF43" s="299"/>
      <c r="NQG43" s="299"/>
      <c r="NQH43" s="299"/>
      <c r="NQI43" s="299"/>
      <c r="NQJ43" s="299"/>
      <c r="NQK43" s="299"/>
      <c r="NQL43" s="299"/>
      <c r="NQM43" s="299"/>
      <c r="NQN43" s="299"/>
      <c r="NQO43" s="299"/>
      <c r="NQP43" s="299"/>
      <c r="NQQ43" s="299"/>
      <c r="NQR43" s="299"/>
      <c r="NQS43" s="299"/>
      <c r="NQT43" s="299"/>
      <c r="NQU43" s="299"/>
      <c r="NQV43" s="299"/>
      <c r="NQW43" s="299"/>
      <c r="NQX43" s="299"/>
      <c r="NQY43" s="299"/>
      <c r="NQZ43" s="299"/>
      <c r="NRA43" s="299"/>
      <c r="NRB43" s="299"/>
      <c r="NRC43" s="299"/>
      <c r="NRD43" s="299"/>
      <c r="NRE43" s="299"/>
      <c r="NRF43" s="299"/>
      <c r="NRG43" s="299"/>
      <c r="NRH43" s="299"/>
      <c r="NRI43" s="299"/>
      <c r="NRJ43" s="299"/>
      <c r="NRK43" s="299"/>
      <c r="NRL43" s="299"/>
      <c r="NRM43" s="299"/>
      <c r="NRN43" s="299"/>
      <c r="NRO43" s="299"/>
      <c r="NRP43" s="299"/>
      <c r="NRQ43" s="299"/>
      <c r="NRR43" s="299"/>
      <c r="NRS43" s="299"/>
      <c r="NRT43" s="299"/>
      <c r="NRU43" s="299"/>
      <c r="NRV43" s="299"/>
      <c r="NRW43" s="299"/>
      <c r="NRX43" s="299"/>
      <c r="NRY43" s="299"/>
      <c r="NRZ43" s="299"/>
      <c r="NSA43" s="299"/>
      <c r="NSB43" s="299"/>
      <c r="NSC43" s="299"/>
      <c r="NSD43" s="299"/>
      <c r="NSE43" s="299"/>
      <c r="NSF43" s="299"/>
      <c r="NSG43" s="299"/>
      <c r="NSH43" s="299"/>
      <c r="NSI43" s="299"/>
      <c r="NSJ43" s="299"/>
      <c r="NSK43" s="299"/>
      <c r="NSL43" s="299"/>
      <c r="NSM43" s="299"/>
      <c r="NSN43" s="299"/>
      <c r="NSO43" s="299"/>
      <c r="NSP43" s="299"/>
      <c r="NSQ43" s="299"/>
      <c r="NSR43" s="299"/>
      <c r="NSS43" s="299"/>
      <c r="NST43" s="299"/>
      <c r="NSU43" s="299"/>
      <c r="NSV43" s="299"/>
      <c r="NSW43" s="299"/>
      <c r="NSX43" s="299"/>
      <c r="NSY43" s="299"/>
      <c r="NSZ43" s="299"/>
      <c r="NTA43" s="299"/>
      <c r="NTB43" s="299"/>
      <c r="NTC43" s="299"/>
      <c r="NTD43" s="299"/>
      <c r="NTE43" s="299"/>
      <c r="NTF43" s="299"/>
      <c r="NTG43" s="299"/>
      <c r="NTH43" s="299"/>
      <c r="NTI43" s="299"/>
      <c r="NTJ43" s="299"/>
      <c r="NTK43" s="299"/>
      <c r="NTL43" s="299"/>
      <c r="NTM43" s="299"/>
      <c r="NTN43" s="299"/>
      <c r="NTO43" s="299"/>
      <c r="NTP43" s="299"/>
      <c r="NTQ43" s="299"/>
      <c r="NTR43" s="299"/>
      <c r="NTS43" s="299"/>
      <c r="NTT43" s="299"/>
      <c r="NTU43" s="299"/>
      <c r="NTV43" s="299"/>
      <c r="NTW43" s="299"/>
      <c r="NTX43" s="299"/>
      <c r="NTY43" s="299"/>
      <c r="NTZ43" s="299"/>
      <c r="NUA43" s="299"/>
      <c r="NUB43" s="299"/>
      <c r="NUC43" s="299"/>
      <c r="NUD43" s="299"/>
      <c r="NUE43" s="299"/>
      <c r="NUF43" s="299"/>
      <c r="NUG43" s="299"/>
      <c r="NUH43" s="299"/>
      <c r="NUI43" s="299"/>
      <c r="NUJ43" s="299"/>
      <c r="NUK43" s="299"/>
      <c r="NUL43" s="299"/>
      <c r="NUM43" s="299"/>
      <c r="NUN43" s="299"/>
      <c r="NUO43" s="299"/>
      <c r="NUP43" s="299"/>
      <c r="NUQ43" s="299"/>
      <c r="NUR43" s="299"/>
      <c r="NUS43" s="299"/>
      <c r="NUT43" s="299"/>
      <c r="NUU43" s="299"/>
      <c r="NUV43" s="299"/>
      <c r="NUW43" s="299"/>
      <c r="NUX43" s="299"/>
      <c r="NUY43" s="299"/>
      <c r="NUZ43" s="299"/>
      <c r="NVA43" s="299"/>
      <c r="NVB43" s="299"/>
      <c r="NVC43" s="299"/>
      <c r="NVD43" s="299"/>
      <c r="NVE43" s="299"/>
      <c r="NVF43" s="299"/>
      <c r="NVG43" s="299"/>
      <c r="NVH43" s="299"/>
      <c r="NVI43" s="299"/>
      <c r="NVJ43" s="299"/>
      <c r="NVK43" s="299"/>
      <c r="NVL43" s="299"/>
      <c r="NVM43" s="299"/>
      <c r="NVN43" s="299"/>
      <c r="NVO43" s="299"/>
      <c r="NVP43" s="299"/>
      <c r="NVQ43" s="299"/>
      <c r="NVR43" s="299"/>
      <c r="NVS43" s="299"/>
      <c r="NVT43" s="299"/>
      <c r="NVU43" s="299"/>
      <c r="NVV43" s="299"/>
      <c r="NVW43" s="299"/>
      <c r="NVX43" s="299"/>
      <c r="NVY43" s="299"/>
      <c r="NVZ43" s="299"/>
      <c r="NWA43" s="299"/>
      <c r="NWB43" s="299"/>
      <c r="NWC43" s="299"/>
      <c r="NWD43" s="299"/>
      <c r="NWE43" s="299"/>
      <c r="NWF43" s="299"/>
      <c r="NWG43" s="299"/>
      <c r="NWH43" s="299"/>
      <c r="NWI43" s="299"/>
      <c r="NWJ43" s="299"/>
      <c r="NWK43" s="299"/>
      <c r="NWL43" s="299"/>
      <c r="NWM43" s="299"/>
      <c r="NWN43" s="299"/>
      <c r="NWO43" s="299"/>
      <c r="NWP43" s="299"/>
      <c r="NWQ43" s="299"/>
      <c r="NWR43" s="299"/>
      <c r="NWS43" s="299"/>
      <c r="NWT43" s="299"/>
      <c r="NWU43" s="299"/>
      <c r="NWV43" s="299"/>
      <c r="NWW43" s="299"/>
      <c r="NWX43" s="299"/>
      <c r="NWY43" s="299"/>
      <c r="NWZ43" s="299"/>
      <c r="NXA43" s="299"/>
      <c r="NXB43" s="299"/>
      <c r="NXC43" s="299"/>
      <c r="NXD43" s="299"/>
      <c r="NXE43" s="299"/>
      <c r="NXF43" s="299"/>
      <c r="NXG43" s="299"/>
      <c r="NXH43" s="299"/>
      <c r="NXI43" s="299"/>
      <c r="NXJ43" s="299"/>
      <c r="NXK43" s="299"/>
      <c r="NXL43" s="299"/>
      <c r="NXM43" s="299"/>
      <c r="NXN43" s="299"/>
      <c r="NXO43" s="299"/>
      <c r="NXP43" s="299"/>
      <c r="NXQ43" s="299"/>
      <c r="NXR43" s="299"/>
      <c r="NXS43" s="299"/>
      <c r="NXT43" s="299"/>
      <c r="NXU43" s="299"/>
      <c r="NXV43" s="299"/>
      <c r="NXW43" s="299"/>
      <c r="NXX43" s="299"/>
      <c r="NXY43" s="299"/>
      <c r="NXZ43" s="299"/>
      <c r="NYA43" s="299"/>
      <c r="NYB43" s="299"/>
      <c r="NYC43" s="299"/>
      <c r="NYD43" s="299"/>
      <c r="NYE43" s="299"/>
      <c r="NYF43" s="299"/>
      <c r="NYG43" s="299"/>
      <c r="NYH43" s="299"/>
      <c r="NYI43" s="299"/>
      <c r="NYJ43" s="299"/>
      <c r="NYK43" s="299"/>
      <c r="NYL43" s="299"/>
      <c r="NYM43" s="299"/>
      <c r="NYN43" s="299"/>
      <c r="NYO43" s="299"/>
      <c r="NYP43" s="299"/>
      <c r="NYQ43" s="299"/>
      <c r="NYR43" s="299"/>
      <c r="NYS43" s="299"/>
      <c r="NYT43" s="299"/>
      <c r="NYU43" s="299"/>
      <c r="NYV43" s="299"/>
      <c r="NYW43" s="299"/>
      <c r="NYX43" s="299"/>
      <c r="NYY43" s="299"/>
      <c r="NYZ43" s="299"/>
      <c r="NZA43" s="299"/>
      <c r="NZB43" s="299"/>
      <c r="NZC43" s="299"/>
      <c r="NZD43" s="299"/>
      <c r="NZE43" s="299"/>
      <c r="NZF43" s="299"/>
      <c r="NZG43" s="299"/>
      <c r="NZH43" s="299"/>
      <c r="NZI43" s="299"/>
      <c r="NZJ43" s="299"/>
      <c r="NZK43" s="299"/>
      <c r="NZL43" s="299"/>
      <c r="NZM43" s="299"/>
      <c r="NZN43" s="299"/>
      <c r="NZO43" s="299"/>
      <c r="NZP43" s="299"/>
      <c r="NZQ43" s="299"/>
      <c r="NZR43" s="299"/>
      <c r="NZS43" s="299"/>
      <c r="NZT43" s="299"/>
      <c r="NZU43" s="299"/>
      <c r="NZV43" s="299"/>
      <c r="NZW43" s="299"/>
      <c r="NZX43" s="299"/>
      <c r="NZY43" s="299"/>
      <c r="NZZ43" s="299"/>
      <c r="OAA43" s="299"/>
      <c r="OAB43" s="299"/>
      <c r="OAC43" s="299"/>
      <c r="OAD43" s="299"/>
      <c r="OAE43" s="299"/>
      <c r="OAF43" s="299"/>
      <c r="OAG43" s="299"/>
      <c r="OAH43" s="299"/>
      <c r="OAI43" s="299"/>
      <c r="OAJ43" s="299"/>
      <c r="OAK43" s="299"/>
      <c r="OAL43" s="299"/>
      <c r="OAM43" s="299"/>
      <c r="OAN43" s="299"/>
      <c r="OAO43" s="299"/>
      <c r="OAP43" s="299"/>
      <c r="OAQ43" s="299"/>
      <c r="OAR43" s="299"/>
      <c r="OAS43" s="299"/>
      <c r="OAT43" s="299"/>
      <c r="OAU43" s="299"/>
      <c r="OAV43" s="299"/>
      <c r="OAW43" s="299"/>
      <c r="OAX43" s="299"/>
      <c r="OAY43" s="299"/>
      <c r="OAZ43" s="299"/>
      <c r="OBA43" s="299"/>
      <c r="OBB43" s="299"/>
      <c r="OBC43" s="299"/>
      <c r="OBD43" s="299"/>
      <c r="OBE43" s="299"/>
      <c r="OBF43" s="299"/>
      <c r="OBG43" s="299"/>
      <c r="OBH43" s="299"/>
      <c r="OBI43" s="299"/>
      <c r="OBJ43" s="299"/>
      <c r="OBK43" s="299"/>
      <c r="OBL43" s="299"/>
      <c r="OBM43" s="299"/>
      <c r="OBN43" s="299"/>
      <c r="OBO43" s="299"/>
      <c r="OBP43" s="299"/>
      <c r="OBQ43" s="299"/>
      <c r="OBR43" s="299"/>
      <c r="OBS43" s="299"/>
      <c r="OBT43" s="299"/>
      <c r="OBU43" s="299"/>
      <c r="OBV43" s="299"/>
      <c r="OBW43" s="299"/>
      <c r="OBX43" s="299"/>
      <c r="OBY43" s="299"/>
      <c r="OBZ43" s="299"/>
      <c r="OCA43" s="299"/>
      <c r="OCB43" s="299"/>
      <c r="OCC43" s="299"/>
      <c r="OCD43" s="299"/>
      <c r="OCE43" s="299"/>
      <c r="OCF43" s="299"/>
      <c r="OCG43" s="299"/>
      <c r="OCH43" s="299"/>
      <c r="OCI43" s="299"/>
      <c r="OCJ43" s="299"/>
      <c r="OCK43" s="299"/>
      <c r="OCL43" s="299"/>
      <c r="OCM43" s="299"/>
      <c r="OCN43" s="299"/>
      <c r="OCO43" s="299"/>
      <c r="OCP43" s="299"/>
      <c r="OCQ43" s="299"/>
      <c r="OCR43" s="299"/>
      <c r="OCS43" s="299"/>
      <c r="OCT43" s="299"/>
      <c r="OCU43" s="299"/>
      <c r="OCV43" s="299"/>
      <c r="OCW43" s="299"/>
      <c r="OCX43" s="299"/>
      <c r="OCY43" s="299"/>
      <c r="OCZ43" s="299"/>
      <c r="ODA43" s="299"/>
      <c r="ODB43" s="299"/>
      <c r="ODC43" s="299"/>
      <c r="ODD43" s="299"/>
      <c r="ODE43" s="299"/>
      <c r="ODF43" s="299"/>
      <c r="ODG43" s="299"/>
      <c r="ODH43" s="299"/>
      <c r="ODI43" s="299"/>
      <c r="ODJ43" s="299"/>
      <c r="ODK43" s="299"/>
      <c r="ODL43" s="299"/>
      <c r="ODM43" s="299"/>
      <c r="ODN43" s="299"/>
      <c r="ODO43" s="299"/>
      <c r="ODP43" s="299"/>
      <c r="ODQ43" s="299"/>
      <c r="ODR43" s="299"/>
      <c r="ODS43" s="299"/>
      <c r="ODT43" s="299"/>
      <c r="ODU43" s="299"/>
      <c r="ODV43" s="299"/>
      <c r="ODW43" s="299"/>
      <c r="ODX43" s="299"/>
      <c r="ODY43" s="299"/>
      <c r="ODZ43" s="299"/>
      <c r="OEA43" s="299"/>
      <c r="OEB43" s="299"/>
      <c r="OEC43" s="299"/>
      <c r="OED43" s="299"/>
      <c r="OEE43" s="299"/>
      <c r="OEF43" s="299"/>
      <c r="OEG43" s="299"/>
      <c r="OEH43" s="299"/>
      <c r="OEI43" s="299"/>
      <c r="OEJ43" s="299"/>
      <c r="OEK43" s="299"/>
      <c r="OEL43" s="299"/>
      <c r="OEM43" s="299"/>
      <c r="OEN43" s="299"/>
      <c r="OEO43" s="299"/>
      <c r="OEP43" s="299"/>
      <c r="OEQ43" s="299"/>
      <c r="OER43" s="299"/>
      <c r="OES43" s="299"/>
      <c r="OET43" s="299"/>
      <c r="OEU43" s="299"/>
      <c r="OEV43" s="299"/>
      <c r="OEW43" s="299"/>
      <c r="OEX43" s="299"/>
      <c r="OEY43" s="299"/>
      <c r="OEZ43" s="299"/>
      <c r="OFA43" s="299"/>
      <c r="OFB43" s="299"/>
      <c r="OFC43" s="299"/>
      <c r="OFD43" s="299"/>
      <c r="OFE43" s="299"/>
      <c r="OFF43" s="299"/>
      <c r="OFG43" s="299"/>
      <c r="OFH43" s="299"/>
      <c r="OFI43" s="299"/>
      <c r="OFJ43" s="299"/>
      <c r="OFK43" s="299"/>
      <c r="OFL43" s="299"/>
      <c r="OFM43" s="299"/>
      <c r="OFN43" s="299"/>
      <c r="OFO43" s="299"/>
      <c r="OFP43" s="299"/>
      <c r="OFQ43" s="299"/>
      <c r="OFR43" s="299"/>
      <c r="OFS43" s="299"/>
      <c r="OFT43" s="299"/>
      <c r="OFU43" s="299"/>
      <c r="OFV43" s="299"/>
      <c r="OFW43" s="299"/>
      <c r="OFX43" s="299"/>
      <c r="OFY43" s="299"/>
      <c r="OFZ43" s="299"/>
      <c r="OGA43" s="299"/>
      <c r="OGB43" s="299"/>
      <c r="OGC43" s="299"/>
      <c r="OGD43" s="299"/>
      <c r="OGE43" s="299"/>
      <c r="OGF43" s="299"/>
      <c r="OGG43" s="299"/>
      <c r="OGH43" s="299"/>
      <c r="OGI43" s="299"/>
      <c r="OGJ43" s="299"/>
      <c r="OGK43" s="299"/>
      <c r="OGL43" s="299"/>
      <c r="OGM43" s="299"/>
      <c r="OGN43" s="299"/>
      <c r="OGO43" s="299"/>
      <c r="OGP43" s="299"/>
      <c r="OGQ43" s="299"/>
      <c r="OGR43" s="299"/>
      <c r="OGS43" s="299"/>
      <c r="OGT43" s="299"/>
      <c r="OGU43" s="299"/>
      <c r="OGV43" s="299"/>
      <c r="OGW43" s="299"/>
      <c r="OGX43" s="299"/>
      <c r="OGY43" s="299"/>
      <c r="OGZ43" s="299"/>
      <c r="OHA43" s="299"/>
      <c r="OHB43" s="299"/>
      <c r="OHC43" s="299"/>
      <c r="OHD43" s="299"/>
      <c r="OHE43" s="299"/>
      <c r="OHF43" s="299"/>
      <c r="OHG43" s="299"/>
      <c r="OHH43" s="299"/>
      <c r="OHI43" s="299"/>
      <c r="OHJ43" s="299"/>
      <c r="OHK43" s="299"/>
      <c r="OHL43" s="299"/>
      <c r="OHM43" s="299"/>
      <c r="OHN43" s="299"/>
      <c r="OHO43" s="299"/>
      <c r="OHP43" s="299"/>
      <c r="OHQ43" s="299"/>
      <c r="OHR43" s="299"/>
      <c r="OHS43" s="299"/>
      <c r="OHT43" s="299"/>
      <c r="OHU43" s="299"/>
      <c r="OHV43" s="299"/>
      <c r="OHW43" s="299"/>
      <c r="OHX43" s="299"/>
      <c r="OHY43" s="299"/>
      <c r="OHZ43" s="299"/>
      <c r="OIA43" s="299"/>
      <c r="OIB43" s="299"/>
      <c r="OIC43" s="299"/>
      <c r="OID43" s="299"/>
      <c r="OIE43" s="299"/>
      <c r="OIF43" s="299"/>
      <c r="OIG43" s="299"/>
      <c r="OIH43" s="299"/>
      <c r="OII43" s="299"/>
      <c r="OIJ43" s="299"/>
      <c r="OIK43" s="299"/>
      <c r="OIL43" s="299"/>
      <c r="OIM43" s="299"/>
      <c r="OIN43" s="299"/>
      <c r="OIO43" s="299"/>
      <c r="OIP43" s="299"/>
      <c r="OIQ43" s="299"/>
      <c r="OIR43" s="299"/>
      <c r="OIS43" s="299"/>
      <c r="OIT43" s="299"/>
      <c r="OIU43" s="299"/>
      <c r="OIV43" s="299"/>
      <c r="OIW43" s="299"/>
      <c r="OIX43" s="299"/>
      <c r="OIY43" s="299"/>
      <c r="OIZ43" s="299"/>
      <c r="OJA43" s="299"/>
      <c r="OJB43" s="299"/>
      <c r="OJC43" s="299"/>
      <c r="OJD43" s="299"/>
      <c r="OJE43" s="299"/>
      <c r="OJF43" s="299"/>
      <c r="OJG43" s="299"/>
      <c r="OJH43" s="299"/>
      <c r="OJI43" s="299"/>
      <c r="OJJ43" s="299"/>
      <c r="OJK43" s="299"/>
      <c r="OJL43" s="299"/>
      <c r="OJM43" s="299"/>
      <c r="OJN43" s="299"/>
      <c r="OJO43" s="299"/>
      <c r="OJP43" s="299"/>
      <c r="OJQ43" s="299"/>
      <c r="OJR43" s="299"/>
      <c r="OJS43" s="299"/>
      <c r="OJT43" s="299"/>
      <c r="OJU43" s="299"/>
      <c r="OJV43" s="299"/>
      <c r="OJW43" s="299"/>
      <c r="OJX43" s="299"/>
      <c r="OJY43" s="299"/>
      <c r="OJZ43" s="299"/>
      <c r="OKA43" s="299"/>
      <c r="OKB43" s="299"/>
      <c r="OKC43" s="299"/>
      <c r="OKD43" s="299"/>
      <c r="OKE43" s="299"/>
      <c r="OKF43" s="299"/>
      <c r="OKG43" s="299"/>
      <c r="OKH43" s="299"/>
      <c r="OKI43" s="299"/>
      <c r="OKJ43" s="299"/>
      <c r="OKK43" s="299"/>
      <c r="OKL43" s="299"/>
      <c r="OKM43" s="299"/>
      <c r="OKN43" s="299"/>
      <c r="OKO43" s="299"/>
      <c r="OKP43" s="299"/>
      <c r="OKQ43" s="299"/>
      <c r="OKR43" s="299"/>
      <c r="OKS43" s="299"/>
      <c r="OKT43" s="299"/>
      <c r="OKU43" s="299"/>
      <c r="OKV43" s="299"/>
      <c r="OKW43" s="299"/>
      <c r="OKX43" s="299"/>
      <c r="OKY43" s="299"/>
      <c r="OKZ43" s="299"/>
      <c r="OLA43" s="299"/>
      <c r="OLB43" s="299"/>
      <c r="OLC43" s="299"/>
      <c r="OLD43" s="299"/>
      <c r="OLE43" s="299"/>
      <c r="OLF43" s="299"/>
      <c r="OLG43" s="299"/>
      <c r="OLH43" s="299"/>
      <c r="OLI43" s="299"/>
      <c r="OLJ43" s="299"/>
      <c r="OLK43" s="299"/>
      <c r="OLL43" s="299"/>
      <c r="OLM43" s="299"/>
      <c r="OLN43" s="299"/>
      <c r="OLO43" s="299"/>
      <c r="OLP43" s="299"/>
      <c r="OLQ43" s="299"/>
      <c r="OLR43" s="299"/>
      <c r="OLS43" s="299"/>
      <c r="OLT43" s="299"/>
      <c r="OLU43" s="299"/>
      <c r="OLV43" s="299"/>
      <c r="OLW43" s="299"/>
      <c r="OLX43" s="299"/>
      <c r="OLY43" s="299"/>
      <c r="OLZ43" s="299"/>
      <c r="OMA43" s="299"/>
      <c r="OMB43" s="299"/>
      <c r="OMC43" s="299"/>
      <c r="OMD43" s="299"/>
      <c r="OME43" s="299"/>
      <c r="OMF43" s="299"/>
      <c r="OMG43" s="299"/>
      <c r="OMH43" s="299"/>
      <c r="OMI43" s="299"/>
      <c r="OMJ43" s="299"/>
      <c r="OMK43" s="299"/>
      <c r="OML43" s="299"/>
      <c r="OMM43" s="299"/>
      <c r="OMN43" s="299"/>
      <c r="OMO43" s="299"/>
      <c r="OMP43" s="299"/>
      <c r="OMQ43" s="299"/>
      <c r="OMR43" s="299"/>
      <c r="OMS43" s="299"/>
      <c r="OMT43" s="299"/>
      <c r="OMU43" s="299"/>
      <c r="OMV43" s="299"/>
      <c r="OMW43" s="299"/>
      <c r="OMX43" s="299"/>
      <c r="OMY43" s="299"/>
      <c r="OMZ43" s="299"/>
      <c r="ONA43" s="299"/>
      <c r="ONB43" s="299"/>
      <c r="ONC43" s="299"/>
      <c r="OND43" s="299"/>
      <c r="ONE43" s="299"/>
      <c r="ONF43" s="299"/>
      <c r="ONG43" s="299"/>
      <c r="ONH43" s="299"/>
      <c r="ONI43" s="299"/>
      <c r="ONJ43" s="299"/>
      <c r="ONK43" s="299"/>
      <c r="ONL43" s="299"/>
      <c r="ONM43" s="299"/>
      <c r="ONN43" s="299"/>
      <c r="ONO43" s="299"/>
      <c r="ONP43" s="299"/>
      <c r="ONQ43" s="299"/>
      <c r="ONR43" s="299"/>
      <c r="ONS43" s="299"/>
      <c r="ONT43" s="299"/>
      <c r="ONU43" s="299"/>
      <c r="ONV43" s="299"/>
      <c r="ONW43" s="299"/>
      <c r="ONX43" s="299"/>
      <c r="ONY43" s="299"/>
      <c r="ONZ43" s="299"/>
      <c r="OOA43" s="299"/>
      <c r="OOB43" s="299"/>
      <c r="OOC43" s="299"/>
      <c r="OOD43" s="299"/>
      <c r="OOE43" s="299"/>
      <c r="OOF43" s="299"/>
      <c r="OOG43" s="299"/>
      <c r="OOH43" s="299"/>
      <c r="OOI43" s="299"/>
      <c r="OOJ43" s="299"/>
      <c r="OOK43" s="299"/>
      <c r="OOL43" s="299"/>
      <c r="OOM43" s="299"/>
      <c r="OON43" s="299"/>
      <c r="OOO43" s="299"/>
      <c r="OOP43" s="299"/>
      <c r="OOQ43" s="299"/>
      <c r="OOR43" s="299"/>
      <c r="OOS43" s="299"/>
      <c r="OOT43" s="299"/>
      <c r="OOU43" s="299"/>
      <c r="OOV43" s="299"/>
      <c r="OOW43" s="299"/>
      <c r="OOX43" s="299"/>
      <c r="OOY43" s="299"/>
      <c r="OOZ43" s="299"/>
      <c r="OPA43" s="299"/>
      <c r="OPB43" s="299"/>
      <c r="OPC43" s="299"/>
      <c r="OPD43" s="299"/>
      <c r="OPE43" s="299"/>
      <c r="OPF43" s="299"/>
      <c r="OPG43" s="299"/>
      <c r="OPH43" s="299"/>
      <c r="OPI43" s="299"/>
      <c r="OPJ43" s="299"/>
      <c r="OPK43" s="299"/>
      <c r="OPL43" s="299"/>
      <c r="OPM43" s="299"/>
      <c r="OPN43" s="299"/>
      <c r="OPO43" s="299"/>
      <c r="OPP43" s="299"/>
      <c r="OPQ43" s="299"/>
      <c r="OPR43" s="299"/>
      <c r="OPS43" s="299"/>
      <c r="OPT43" s="299"/>
      <c r="OPU43" s="299"/>
      <c r="OPV43" s="299"/>
      <c r="OPW43" s="299"/>
      <c r="OPX43" s="299"/>
      <c r="OPY43" s="299"/>
      <c r="OPZ43" s="299"/>
      <c r="OQA43" s="299"/>
      <c r="OQB43" s="299"/>
      <c r="OQC43" s="299"/>
      <c r="OQD43" s="299"/>
      <c r="OQE43" s="299"/>
      <c r="OQF43" s="299"/>
      <c r="OQG43" s="299"/>
      <c r="OQH43" s="299"/>
      <c r="OQI43" s="299"/>
      <c r="OQJ43" s="299"/>
      <c r="OQK43" s="299"/>
      <c r="OQL43" s="299"/>
      <c r="OQM43" s="299"/>
      <c r="OQN43" s="299"/>
      <c r="OQO43" s="299"/>
      <c r="OQP43" s="299"/>
      <c r="OQQ43" s="299"/>
      <c r="OQR43" s="299"/>
      <c r="OQS43" s="299"/>
      <c r="OQT43" s="299"/>
      <c r="OQU43" s="299"/>
      <c r="OQV43" s="299"/>
      <c r="OQW43" s="299"/>
      <c r="OQX43" s="299"/>
      <c r="OQY43" s="299"/>
      <c r="OQZ43" s="299"/>
      <c r="ORA43" s="299"/>
      <c r="ORB43" s="299"/>
      <c r="ORC43" s="299"/>
      <c r="ORD43" s="299"/>
      <c r="ORE43" s="299"/>
      <c r="ORF43" s="299"/>
      <c r="ORG43" s="299"/>
      <c r="ORH43" s="299"/>
      <c r="ORI43" s="299"/>
      <c r="ORJ43" s="299"/>
      <c r="ORK43" s="299"/>
      <c r="ORL43" s="299"/>
      <c r="ORM43" s="299"/>
      <c r="ORN43" s="299"/>
      <c r="ORO43" s="299"/>
      <c r="ORP43" s="299"/>
      <c r="ORQ43" s="299"/>
      <c r="ORR43" s="299"/>
      <c r="ORS43" s="299"/>
      <c r="ORT43" s="299"/>
      <c r="ORU43" s="299"/>
      <c r="ORV43" s="299"/>
      <c r="ORW43" s="299"/>
      <c r="ORX43" s="299"/>
      <c r="ORY43" s="299"/>
      <c r="ORZ43" s="299"/>
      <c r="OSA43" s="299"/>
      <c r="OSB43" s="299"/>
      <c r="OSC43" s="299"/>
      <c r="OSD43" s="299"/>
      <c r="OSE43" s="299"/>
      <c r="OSF43" s="299"/>
      <c r="OSG43" s="299"/>
      <c r="OSH43" s="299"/>
      <c r="OSI43" s="299"/>
      <c r="OSJ43" s="299"/>
      <c r="OSK43" s="299"/>
      <c r="OSL43" s="299"/>
      <c r="OSM43" s="299"/>
      <c r="OSN43" s="299"/>
      <c r="OSO43" s="299"/>
      <c r="OSP43" s="299"/>
      <c r="OSQ43" s="299"/>
      <c r="OSR43" s="299"/>
      <c r="OSS43" s="299"/>
      <c r="OST43" s="299"/>
      <c r="OSU43" s="299"/>
      <c r="OSV43" s="299"/>
      <c r="OSW43" s="299"/>
      <c r="OSX43" s="299"/>
      <c r="OSY43" s="299"/>
      <c r="OSZ43" s="299"/>
      <c r="OTA43" s="299"/>
      <c r="OTB43" s="299"/>
      <c r="OTC43" s="299"/>
      <c r="OTD43" s="299"/>
      <c r="OTE43" s="299"/>
      <c r="OTF43" s="299"/>
      <c r="OTG43" s="299"/>
      <c r="OTH43" s="299"/>
      <c r="OTI43" s="299"/>
      <c r="OTJ43" s="299"/>
      <c r="OTK43" s="299"/>
      <c r="OTL43" s="299"/>
      <c r="OTM43" s="299"/>
      <c r="OTN43" s="299"/>
      <c r="OTO43" s="299"/>
      <c r="OTP43" s="299"/>
      <c r="OTQ43" s="299"/>
      <c r="OTR43" s="299"/>
      <c r="OTS43" s="299"/>
      <c r="OTT43" s="299"/>
      <c r="OTU43" s="299"/>
      <c r="OTV43" s="299"/>
      <c r="OTW43" s="299"/>
      <c r="OTX43" s="299"/>
      <c r="OTY43" s="299"/>
      <c r="OTZ43" s="299"/>
      <c r="OUA43" s="299"/>
      <c r="OUB43" s="299"/>
      <c r="OUC43" s="299"/>
      <c r="OUD43" s="299"/>
      <c r="OUE43" s="299"/>
      <c r="OUF43" s="299"/>
      <c r="OUG43" s="299"/>
      <c r="OUH43" s="299"/>
      <c r="OUI43" s="299"/>
      <c r="OUJ43" s="299"/>
      <c r="OUK43" s="299"/>
      <c r="OUL43" s="299"/>
      <c r="OUM43" s="299"/>
      <c r="OUN43" s="299"/>
      <c r="OUO43" s="299"/>
      <c r="OUP43" s="299"/>
      <c r="OUQ43" s="299"/>
      <c r="OUR43" s="299"/>
      <c r="OUS43" s="299"/>
      <c r="OUT43" s="299"/>
      <c r="OUU43" s="299"/>
      <c r="OUV43" s="299"/>
      <c r="OUW43" s="299"/>
      <c r="OUX43" s="299"/>
      <c r="OUY43" s="299"/>
      <c r="OUZ43" s="299"/>
      <c r="OVA43" s="299"/>
      <c r="OVB43" s="299"/>
      <c r="OVC43" s="299"/>
      <c r="OVD43" s="299"/>
      <c r="OVE43" s="299"/>
      <c r="OVF43" s="299"/>
      <c r="OVG43" s="299"/>
      <c r="OVH43" s="299"/>
      <c r="OVI43" s="299"/>
      <c r="OVJ43" s="299"/>
      <c r="OVK43" s="299"/>
      <c r="OVL43" s="299"/>
      <c r="OVM43" s="299"/>
      <c r="OVN43" s="299"/>
      <c r="OVO43" s="299"/>
      <c r="OVP43" s="299"/>
      <c r="OVQ43" s="299"/>
      <c r="OVR43" s="299"/>
      <c r="OVS43" s="299"/>
      <c r="OVT43" s="299"/>
      <c r="OVU43" s="299"/>
      <c r="OVV43" s="299"/>
      <c r="OVW43" s="299"/>
      <c r="OVX43" s="299"/>
      <c r="OVY43" s="299"/>
      <c r="OVZ43" s="299"/>
      <c r="OWA43" s="299"/>
      <c r="OWB43" s="299"/>
      <c r="OWC43" s="299"/>
      <c r="OWD43" s="299"/>
      <c r="OWE43" s="299"/>
      <c r="OWF43" s="299"/>
      <c r="OWG43" s="299"/>
      <c r="OWH43" s="299"/>
      <c r="OWI43" s="299"/>
      <c r="OWJ43" s="299"/>
      <c r="OWK43" s="299"/>
      <c r="OWL43" s="299"/>
      <c r="OWM43" s="299"/>
      <c r="OWN43" s="299"/>
      <c r="OWO43" s="299"/>
      <c r="OWP43" s="299"/>
      <c r="OWQ43" s="299"/>
      <c r="OWR43" s="299"/>
      <c r="OWS43" s="299"/>
      <c r="OWT43" s="299"/>
      <c r="OWU43" s="299"/>
      <c r="OWV43" s="299"/>
      <c r="OWW43" s="299"/>
      <c r="OWX43" s="299"/>
      <c r="OWY43" s="299"/>
      <c r="OWZ43" s="299"/>
      <c r="OXA43" s="299"/>
      <c r="OXB43" s="299"/>
      <c r="OXC43" s="299"/>
      <c r="OXD43" s="299"/>
      <c r="OXE43" s="299"/>
      <c r="OXF43" s="299"/>
      <c r="OXG43" s="299"/>
      <c r="OXH43" s="299"/>
      <c r="OXI43" s="299"/>
      <c r="OXJ43" s="299"/>
      <c r="OXK43" s="299"/>
      <c r="OXL43" s="299"/>
      <c r="OXM43" s="299"/>
      <c r="OXN43" s="299"/>
      <c r="OXO43" s="299"/>
      <c r="OXP43" s="299"/>
      <c r="OXQ43" s="299"/>
      <c r="OXR43" s="299"/>
      <c r="OXS43" s="299"/>
      <c r="OXT43" s="299"/>
      <c r="OXU43" s="299"/>
      <c r="OXV43" s="299"/>
      <c r="OXW43" s="299"/>
      <c r="OXX43" s="299"/>
      <c r="OXY43" s="299"/>
      <c r="OXZ43" s="299"/>
      <c r="OYA43" s="299"/>
      <c r="OYB43" s="299"/>
      <c r="OYC43" s="299"/>
      <c r="OYD43" s="299"/>
      <c r="OYE43" s="299"/>
      <c r="OYF43" s="299"/>
      <c r="OYG43" s="299"/>
      <c r="OYH43" s="299"/>
      <c r="OYI43" s="299"/>
      <c r="OYJ43" s="299"/>
      <c r="OYK43" s="299"/>
      <c r="OYL43" s="299"/>
      <c r="OYM43" s="299"/>
      <c r="OYN43" s="299"/>
      <c r="OYO43" s="299"/>
      <c r="OYP43" s="299"/>
      <c r="OYQ43" s="299"/>
      <c r="OYR43" s="299"/>
      <c r="OYS43" s="299"/>
      <c r="OYT43" s="299"/>
      <c r="OYU43" s="299"/>
      <c r="OYV43" s="299"/>
      <c r="OYW43" s="299"/>
      <c r="OYX43" s="299"/>
      <c r="OYY43" s="299"/>
      <c r="OYZ43" s="299"/>
      <c r="OZA43" s="299"/>
      <c r="OZB43" s="299"/>
      <c r="OZC43" s="299"/>
      <c r="OZD43" s="299"/>
      <c r="OZE43" s="299"/>
      <c r="OZF43" s="299"/>
      <c r="OZG43" s="299"/>
      <c r="OZH43" s="299"/>
      <c r="OZI43" s="299"/>
      <c r="OZJ43" s="299"/>
      <c r="OZK43" s="299"/>
      <c r="OZL43" s="299"/>
      <c r="OZM43" s="299"/>
      <c r="OZN43" s="299"/>
      <c r="OZO43" s="299"/>
      <c r="OZP43" s="299"/>
      <c r="OZQ43" s="299"/>
      <c r="OZR43" s="299"/>
      <c r="OZS43" s="299"/>
      <c r="OZT43" s="299"/>
      <c r="OZU43" s="299"/>
      <c r="OZV43" s="299"/>
      <c r="OZW43" s="299"/>
      <c r="OZX43" s="299"/>
      <c r="OZY43" s="299"/>
      <c r="OZZ43" s="299"/>
      <c r="PAA43" s="299"/>
      <c r="PAB43" s="299"/>
      <c r="PAC43" s="299"/>
      <c r="PAD43" s="299"/>
      <c r="PAE43" s="299"/>
      <c r="PAF43" s="299"/>
      <c r="PAG43" s="299"/>
      <c r="PAH43" s="299"/>
      <c r="PAI43" s="299"/>
      <c r="PAJ43" s="299"/>
      <c r="PAK43" s="299"/>
      <c r="PAL43" s="299"/>
      <c r="PAM43" s="299"/>
      <c r="PAN43" s="299"/>
      <c r="PAO43" s="299"/>
      <c r="PAP43" s="299"/>
      <c r="PAQ43" s="299"/>
      <c r="PAR43" s="299"/>
      <c r="PAS43" s="299"/>
      <c r="PAT43" s="299"/>
      <c r="PAU43" s="299"/>
      <c r="PAV43" s="299"/>
      <c r="PAW43" s="299"/>
      <c r="PAX43" s="299"/>
      <c r="PAY43" s="299"/>
      <c r="PAZ43" s="299"/>
      <c r="PBA43" s="299"/>
      <c r="PBB43" s="299"/>
      <c r="PBC43" s="299"/>
      <c r="PBD43" s="299"/>
      <c r="PBE43" s="299"/>
      <c r="PBF43" s="299"/>
      <c r="PBG43" s="299"/>
      <c r="PBH43" s="299"/>
      <c r="PBI43" s="299"/>
      <c r="PBJ43" s="299"/>
      <c r="PBK43" s="299"/>
      <c r="PBL43" s="299"/>
      <c r="PBM43" s="299"/>
      <c r="PBN43" s="299"/>
      <c r="PBO43" s="299"/>
      <c r="PBP43" s="299"/>
      <c r="PBQ43" s="299"/>
      <c r="PBR43" s="299"/>
      <c r="PBS43" s="299"/>
      <c r="PBT43" s="299"/>
      <c r="PBU43" s="299"/>
      <c r="PBV43" s="299"/>
      <c r="PBW43" s="299"/>
      <c r="PBX43" s="299"/>
      <c r="PBY43" s="299"/>
      <c r="PBZ43" s="299"/>
      <c r="PCA43" s="299"/>
      <c r="PCB43" s="299"/>
      <c r="PCC43" s="299"/>
      <c r="PCD43" s="299"/>
      <c r="PCE43" s="299"/>
      <c r="PCF43" s="299"/>
      <c r="PCG43" s="299"/>
      <c r="PCH43" s="299"/>
      <c r="PCI43" s="299"/>
      <c r="PCJ43" s="299"/>
      <c r="PCK43" s="299"/>
      <c r="PCL43" s="299"/>
      <c r="PCM43" s="299"/>
      <c r="PCN43" s="299"/>
      <c r="PCO43" s="299"/>
      <c r="PCP43" s="299"/>
      <c r="PCQ43" s="299"/>
      <c r="PCR43" s="299"/>
      <c r="PCS43" s="299"/>
      <c r="PCT43" s="299"/>
      <c r="PCU43" s="299"/>
      <c r="PCV43" s="299"/>
      <c r="PCW43" s="299"/>
      <c r="PCX43" s="299"/>
      <c r="PCY43" s="299"/>
      <c r="PCZ43" s="299"/>
      <c r="PDA43" s="299"/>
      <c r="PDB43" s="299"/>
      <c r="PDC43" s="299"/>
      <c r="PDD43" s="299"/>
      <c r="PDE43" s="299"/>
      <c r="PDF43" s="299"/>
      <c r="PDG43" s="299"/>
      <c r="PDH43" s="299"/>
      <c r="PDI43" s="299"/>
      <c r="PDJ43" s="299"/>
      <c r="PDK43" s="299"/>
      <c r="PDL43" s="299"/>
      <c r="PDM43" s="299"/>
      <c r="PDN43" s="299"/>
      <c r="PDO43" s="299"/>
      <c r="PDP43" s="299"/>
      <c r="PDQ43" s="299"/>
      <c r="PDR43" s="299"/>
      <c r="PDS43" s="299"/>
      <c r="PDT43" s="299"/>
      <c r="PDU43" s="299"/>
      <c r="PDV43" s="299"/>
      <c r="PDW43" s="299"/>
      <c r="PDX43" s="299"/>
      <c r="PDY43" s="299"/>
      <c r="PDZ43" s="299"/>
      <c r="PEA43" s="299"/>
      <c r="PEB43" s="299"/>
      <c r="PEC43" s="299"/>
      <c r="PED43" s="299"/>
      <c r="PEE43" s="299"/>
      <c r="PEF43" s="299"/>
      <c r="PEG43" s="299"/>
      <c r="PEH43" s="299"/>
      <c r="PEI43" s="299"/>
      <c r="PEJ43" s="299"/>
      <c r="PEK43" s="299"/>
      <c r="PEL43" s="299"/>
      <c r="PEM43" s="299"/>
      <c r="PEN43" s="299"/>
      <c r="PEO43" s="299"/>
      <c r="PEP43" s="299"/>
      <c r="PEQ43" s="299"/>
      <c r="PER43" s="299"/>
      <c r="PES43" s="299"/>
      <c r="PET43" s="299"/>
      <c r="PEU43" s="299"/>
      <c r="PEV43" s="299"/>
      <c r="PEW43" s="299"/>
      <c r="PEX43" s="299"/>
      <c r="PEY43" s="299"/>
      <c r="PEZ43" s="299"/>
      <c r="PFA43" s="299"/>
      <c r="PFB43" s="299"/>
      <c r="PFC43" s="299"/>
      <c r="PFD43" s="299"/>
      <c r="PFE43" s="299"/>
      <c r="PFF43" s="299"/>
      <c r="PFG43" s="299"/>
      <c r="PFH43" s="299"/>
      <c r="PFI43" s="299"/>
      <c r="PFJ43" s="299"/>
      <c r="PFK43" s="299"/>
      <c r="PFL43" s="299"/>
      <c r="PFM43" s="299"/>
      <c r="PFN43" s="299"/>
      <c r="PFO43" s="299"/>
      <c r="PFP43" s="299"/>
      <c r="PFQ43" s="299"/>
      <c r="PFR43" s="299"/>
      <c r="PFS43" s="299"/>
      <c r="PFT43" s="299"/>
      <c r="PFU43" s="299"/>
      <c r="PFV43" s="299"/>
      <c r="PFW43" s="299"/>
      <c r="PFX43" s="299"/>
      <c r="PFY43" s="299"/>
      <c r="PFZ43" s="299"/>
      <c r="PGA43" s="299"/>
      <c r="PGB43" s="299"/>
      <c r="PGC43" s="299"/>
      <c r="PGD43" s="299"/>
      <c r="PGE43" s="299"/>
      <c r="PGF43" s="299"/>
      <c r="PGG43" s="299"/>
      <c r="PGH43" s="299"/>
      <c r="PGI43" s="299"/>
      <c r="PGJ43" s="299"/>
      <c r="PGK43" s="299"/>
      <c r="PGL43" s="299"/>
      <c r="PGM43" s="299"/>
      <c r="PGN43" s="299"/>
      <c r="PGO43" s="299"/>
      <c r="PGP43" s="299"/>
      <c r="PGQ43" s="299"/>
      <c r="PGR43" s="299"/>
      <c r="PGS43" s="299"/>
      <c r="PGT43" s="299"/>
      <c r="PGU43" s="299"/>
      <c r="PGV43" s="299"/>
      <c r="PGW43" s="299"/>
      <c r="PGX43" s="299"/>
      <c r="PGY43" s="299"/>
      <c r="PGZ43" s="299"/>
      <c r="PHA43" s="299"/>
      <c r="PHB43" s="299"/>
      <c r="PHC43" s="299"/>
      <c r="PHD43" s="299"/>
      <c r="PHE43" s="299"/>
      <c r="PHF43" s="299"/>
      <c r="PHG43" s="299"/>
      <c r="PHH43" s="299"/>
      <c r="PHI43" s="299"/>
      <c r="PHJ43" s="299"/>
      <c r="PHK43" s="299"/>
      <c r="PHL43" s="299"/>
      <c r="PHM43" s="299"/>
      <c r="PHN43" s="299"/>
      <c r="PHO43" s="299"/>
      <c r="PHP43" s="299"/>
      <c r="PHQ43" s="299"/>
      <c r="PHR43" s="299"/>
      <c r="PHS43" s="299"/>
      <c r="PHT43" s="299"/>
      <c r="PHU43" s="299"/>
      <c r="PHV43" s="299"/>
      <c r="PHW43" s="299"/>
      <c r="PHX43" s="299"/>
      <c r="PHY43" s="299"/>
      <c r="PHZ43" s="299"/>
      <c r="PIA43" s="299"/>
      <c r="PIB43" s="299"/>
      <c r="PIC43" s="299"/>
      <c r="PID43" s="299"/>
      <c r="PIE43" s="299"/>
      <c r="PIF43" s="299"/>
      <c r="PIG43" s="299"/>
      <c r="PIH43" s="299"/>
      <c r="PII43" s="299"/>
      <c r="PIJ43" s="299"/>
      <c r="PIK43" s="299"/>
      <c r="PIL43" s="299"/>
      <c r="PIM43" s="299"/>
      <c r="PIN43" s="299"/>
      <c r="PIO43" s="299"/>
      <c r="PIP43" s="299"/>
      <c r="PIQ43" s="299"/>
      <c r="PIR43" s="299"/>
      <c r="PIS43" s="299"/>
      <c r="PIT43" s="299"/>
      <c r="PIU43" s="299"/>
      <c r="PIV43" s="299"/>
      <c r="PIW43" s="299"/>
      <c r="PIX43" s="299"/>
      <c r="PIY43" s="299"/>
      <c r="PIZ43" s="299"/>
      <c r="PJA43" s="299"/>
      <c r="PJB43" s="299"/>
      <c r="PJC43" s="299"/>
      <c r="PJD43" s="299"/>
      <c r="PJE43" s="299"/>
      <c r="PJF43" s="299"/>
      <c r="PJG43" s="299"/>
      <c r="PJH43" s="299"/>
      <c r="PJI43" s="299"/>
      <c r="PJJ43" s="299"/>
      <c r="PJK43" s="299"/>
      <c r="PJL43" s="299"/>
      <c r="PJM43" s="299"/>
      <c r="PJN43" s="299"/>
      <c r="PJO43" s="299"/>
      <c r="PJP43" s="299"/>
      <c r="PJQ43" s="299"/>
      <c r="PJR43" s="299"/>
      <c r="PJS43" s="299"/>
      <c r="PJT43" s="299"/>
      <c r="PJU43" s="299"/>
      <c r="PJV43" s="299"/>
      <c r="PJW43" s="299"/>
      <c r="PJX43" s="299"/>
      <c r="PJY43" s="299"/>
      <c r="PJZ43" s="299"/>
      <c r="PKA43" s="299"/>
      <c r="PKB43" s="299"/>
      <c r="PKC43" s="299"/>
      <c r="PKD43" s="299"/>
      <c r="PKE43" s="299"/>
      <c r="PKF43" s="299"/>
      <c r="PKG43" s="299"/>
      <c r="PKH43" s="299"/>
      <c r="PKI43" s="299"/>
      <c r="PKJ43" s="299"/>
      <c r="PKK43" s="299"/>
      <c r="PKL43" s="299"/>
      <c r="PKM43" s="299"/>
      <c r="PKN43" s="299"/>
      <c r="PKO43" s="299"/>
      <c r="PKP43" s="299"/>
      <c r="PKQ43" s="299"/>
      <c r="PKR43" s="299"/>
      <c r="PKS43" s="299"/>
      <c r="PKT43" s="299"/>
      <c r="PKU43" s="299"/>
      <c r="PKV43" s="299"/>
      <c r="PKW43" s="299"/>
      <c r="PKX43" s="299"/>
      <c r="PKY43" s="299"/>
      <c r="PKZ43" s="299"/>
      <c r="PLA43" s="299"/>
      <c r="PLB43" s="299"/>
      <c r="PLC43" s="299"/>
      <c r="PLD43" s="299"/>
      <c r="PLE43" s="299"/>
      <c r="PLF43" s="299"/>
      <c r="PLG43" s="299"/>
      <c r="PLH43" s="299"/>
      <c r="PLI43" s="299"/>
      <c r="PLJ43" s="299"/>
      <c r="PLK43" s="299"/>
      <c r="PLL43" s="299"/>
      <c r="PLM43" s="299"/>
      <c r="PLN43" s="299"/>
      <c r="PLO43" s="299"/>
      <c r="PLP43" s="299"/>
      <c r="PLQ43" s="299"/>
      <c r="PLR43" s="299"/>
      <c r="PLS43" s="299"/>
      <c r="PLT43" s="299"/>
      <c r="PLU43" s="299"/>
      <c r="PLV43" s="299"/>
      <c r="PLW43" s="299"/>
      <c r="PLX43" s="299"/>
      <c r="PLY43" s="299"/>
      <c r="PLZ43" s="299"/>
      <c r="PMA43" s="299"/>
      <c r="PMB43" s="299"/>
      <c r="PMC43" s="299"/>
      <c r="PMD43" s="299"/>
      <c r="PME43" s="299"/>
      <c r="PMF43" s="299"/>
      <c r="PMG43" s="299"/>
      <c r="PMH43" s="299"/>
      <c r="PMI43" s="299"/>
      <c r="PMJ43" s="299"/>
      <c r="PMK43" s="299"/>
      <c r="PML43" s="299"/>
      <c r="PMM43" s="299"/>
      <c r="PMN43" s="299"/>
      <c r="PMO43" s="299"/>
      <c r="PMP43" s="299"/>
      <c r="PMQ43" s="299"/>
      <c r="PMR43" s="299"/>
      <c r="PMS43" s="299"/>
      <c r="PMT43" s="299"/>
      <c r="PMU43" s="299"/>
      <c r="PMV43" s="299"/>
      <c r="PMW43" s="299"/>
      <c r="PMX43" s="299"/>
      <c r="PMY43" s="299"/>
      <c r="PMZ43" s="299"/>
      <c r="PNA43" s="299"/>
      <c r="PNB43" s="299"/>
      <c r="PNC43" s="299"/>
      <c r="PND43" s="299"/>
      <c r="PNE43" s="299"/>
      <c r="PNF43" s="299"/>
      <c r="PNG43" s="299"/>
      <c r="PNH43" s="299"/>
      <c r="PNI43" s="299"/>
      <c r="PNJ43" s="299"/>
      <c r="PNK43" s="299"/>
      <c r="PNL43" s="299"/>
      <c r="PNM43" s="299"/>
      <c r="PNN43" s="299"/>
      <c r="PNO43" s="299"/>
      <c r="PNP43" s="299"/>
      <c r="PNQ43" s="299"/>
      <c r="PNR43" s="299"/>
      <c r="PNS43" s="299"/>
      <c r="PNT43" s="299"/>
      <c r="PNU43" s="299"/>
      <c r="PNV43" s="299"/>
      <c r="PNW43" s="299"/>
      <c r="PNX43" s="299"/>
      <c r="PNY43" s="299"/>
      <c r="PNZ43" s="299"/>
      <c r="POA43" s="299"/>
      <c r="POB43" s="299"/>
      <c r="POC43" s="299"/>
      <c r="POD43" s="299"/>
      <c r="POE43" s="299"/>
      <c r="POF43" s="299"/>
      <c r="POG43" s="299"/>
      <c r="POH43" s="299"/>
      <c r="POI43" s="299"/>
      <c r="POJ43" s="299"/>
      <c r="POK43" s="299"/>
      <c r="POL43" s="299"/>
      <c r="POM43" s="299"/>
      <c r="PON43" s="299"/>
      <c r="POO43" s="299"/>
      <c r="POP43" s="299"/>
      <c r="POQ43" s="299"/>
      <c r="POR43" s="299"/>
      <c r="POS43" s="299"/>
      <c r="POT43" s="299"/>
      <c r="POU43" s="299"/>
      <c r="POV43" s="299"/>
      <c r="POW43" s="299"/>
      <c r="POX43" s="299"/>
      <c r="POY43" s="299"/>
      <c r="POZ43" s="299"/>
      <c r="PPA43" s="299"/>
      <c r="PPB43" s="299"/>
      <c r="PPC43" s="299"/>
      <c r="PPD43" s="299"/>
      <c r="PPE43" s="299"/>
      <c r="PPF43" s="299"/>
      <c r="PPG43" s="299"/>
      <c r="PPH43" s="299"/>
      <c r="PPI43" s="299"/>
      <c r="PPJ43" s="299"/>
      <c r="PPK43" s="299"/>
      <c r="PPL43" s="299"/>
      <c r="PPM43" s="299"/>
      <c r="PPN43" s="299"/>
      <c r="PPO43" s="299"/>
      <c r="PPP43" s="299"/>
      <c r="PPQ43" s="299"/>
      <c r="PPR43" s="299"/>
      <c r="PPS43" s="299"/>
      <c r="PPT43" s="299"/>
      <c r="PPU43" s="299"/>
      <c r="PPV43" s="299"/>
      <c r="PPW43" s="299"/>
      <c r="PPX43" s="299"/>
      <c r="PPY43" s="299"/>
      <c r="PPZ43" s="299"/>
      <c r="PQA43" s="299"/>
      <c r="PQB43" s="299"/>
      <c r="PQC43" s="299"/>
      <c r="PQD43" s="299"/>
      <c r="PQE43" s="299"/>
      <c r="PQF43" s="299"/>
      <c r="PQG43" s="299"/>
      <c r="PQH43" s="299"/>
      <c r="PQI43" s="299"/>
      <c r="PQJ43" s="299"/>
      <c r="PQK43" s="299"/>
      <c r="PQL43" s="299"/>
      <c r="PQM43" s="299"/>
      <c r="PQN43" s="299"/>
      <c r="PQO43" s="299"/>
      <c r="PQP43" s="299"/>
      <c r="PQQ43" s="299"/>
      <c r="PQR43" s="299"/>
      <c r="PQS43" s="299"/>
      <c r="PQT43" s="299"/>
      <c r="PQU43" s="299"/>
      <c r="PQV43" s="299"/>
      <c r="PQW43" s="299"/>
      <c r="PQX43" s="299"/>
      <c r="PQY43" s="299"/>
      <c r="PQZ43" s="299"/>
      <c r="PRA43" s="299"/>
      <c r="PRB43" s="299"/>
      <c r="PRC43" s="299"/>
      <c r="PRD43" s="299"/>
      <c r="PRE43" s="299"/>
      <c r="PRF43" s="299"/>
      <c r="PRG43" s="299"/>
      <c r="PRH43" s="299"/>
      <c r="PRI43" s="299"/>
      <c r="PRJ43" s="299"/>
      <c r="PRK43" s="299"/>
      <c r="PRL43" s="299"/>
      <c r="PRM43" s="299"/>
      <c r="PRN43" s="299"/>
      <c r="PRO43" s="299"/>
      <c r="PRP43" s="299"/>
      <c r="PRQ43" s="299"/>
      <c r="PRR43" s="299"/>
      <c r="PRS43" s="299"/>
      <c r="PRT43" s="299"/>
      <c r="PRU43" s="299"/>
      <c r="PRV43" s="299"/>
      <c r="PRW43" s="299"/>
      <c r="PRX43" s="299"/>
      <c r="PRY43" s="299"/>
      <c r="PRZ43" s="299"/>
      <c r="PSA43" s="299"/>
      <c r="PSB43" s="299"/>
      <c r="PSC43" s="299"/>
      <c r="PSD43" s="299"/>
      <c r="PSE43" s="299"/>
      <c r="PSF43" s="299"/>
      <c r="PSG43" s="299"/>
      <c r="PSH43" s="299"/>
      <c r="PSI43" s="299"/>
      <c r="PSJ43" s="299"/>
      <c r="PSK43" s="299"/>
      <c r="PSL43" s="299"/>
      <c r="PSM43" s="299"/>
      <c r="PSN43" s="299"/>
      <c r="PSO43" s="299"/>
      <c r="PSP43" s="299"/>
      <c r="PSQ43" s="299"/>
      <c r="PSR43" s="299"/>
      <c r="PSS43" s="299"/>
      <c r="PST43" s="299"/>
      <c r="PSU43" s="299"/>
      <c r="PSV43" s="299"/>
      <c r="PSW43" s="299"/>
      <c r="PSX43" s="299"/>
      <c r="PSY43" s="299"/>
      <c r="PSZ43" s="299"/>
      <c r="PTA43" s="299"/>
      <c r="PTB43" s="299"/>
      <c r="PTC43" s="299"/>
      <c r="PTD43" s="299"/>
      <c r="PTE43" s="299"/>
      <c r="PTF43" s="299"/>
      <c r="PTG43" s="299"/>
      <c r="PTH43" s="299"/>
      <c r="PTI43" s="299"/>
      <c r="PTJ43" s="299"/>
      <c r="PTK43" s="299"/>
      <c r="PTL43" s="299"/>
      <c r="PTM43" s="299"/>
      <c r="PTN43" s="299"/>
      <c r="PTO43" s="299"/>
      <c r="PTP43" s="299"/>
      <c r="PTQ43" s="299"/>
      <c r="PTR43" s="299"/>
      <c r="PTS43" s="299"/>
      <c r="PTT43" s="299"/>
      <c r="PTU43" s="299"/>
      <c r="PTV43" s="299"/>
      <c r="PTW43" s="299"/>
      <c r="PTX43" s="299"/>
      <c r="PTY43" s="299"/>
      <c r="PTZ43" s="299"/>
      <c r="PUA43" s="299"/>
      <c r="PUB43" s="299"/>
      <c r="PUC43" s="299"/>
      <c r="PUD43" s="299"/>
      <c r="PUE43" s="299"/>
      <c r="PUF43" s="299"/>
      <c r="PUG43" s="299"/>
      <c r="PUH43" s="299"/>
      <c r="PUI43" s="299"/>
      <c r="PUJ43" s="299"/>
      <c r="PUK43" s="299"/>
      <c r="PUL43" s="299"/>
      <c r="PUM43" s="299"/>
      <c r="PUN43" s="299"/>
      <c r="PUO43" s="299"/>
      <c r="PUP43" s="299"/>
      <c r="PUQ43" s="299"/>
      <c r="PUR43" s="299"/>
      <c r="PUS43" s="299"/>
      <c r="PUT43" s="299"/>
      <c r="PUU43" s="299"/>
      <c r="PUV43" s="299"/>
      <c r="PUW43" s="299"/>
      <c r="PUX43" s="299"/>
      <c r="PUY43" s="299"/>
      <c r="PUZ43" s="299"/>
      <c r="PVA43" s="299"/>
      <c r="PVB43" s="299"/>
      <c r="PVC43" s="299"/>
      <c r="PVD43" s="299"/>
      <c r="PVE43" s="299"/>
      <c r="PVF43" s="299"/>
      <c r="PVG43" s="299"/>
      <c r="PVH43" s="299"/>
      <c r="PVI43" s="299"/>
      <c r="PVJ43" s="299"/>
      <c r="PVK43" s="299"/>
      <c r="PVL43" s="299"/>
      <c r="PVM43" s="299"/>
      <c r="PVN43" s="299"/>
      <c r="PVO43" s="299"/>
      <c r="PVP43" s="299"/>
      <c r="PVQ43" s="299"/>
      <c r="PVR43" s="299"/>
      <c r="PVS43" s="299"/>
      <c r="PVT43" s="299"/>
      <c r="PVU43" s="299"/>
      <c r="PVV43" s="299"/>
      <c r="PVW43" s="299"/>
      <c r="PVX43" s="299"/>
      <c r="PVY43" s="299"/>
      <c r="PVZ43" s="299"/>
      <c r="PWA43" s="299"/>
      <c r="PWB43" s="299"/>
      <c r="PWC43" s="299"/>
      <c r="PWD43" s="299"/>
      <c r="PWE43" s="299"/>
      <c r="PWF43" s="299"/>
      <c r="PWG43" s="299"/>
      <c r="PWH43" s="299"/>
      <c r="PWI43" s="299"/>
      <c r="PWJ43" s="299"/>
      <c r="PWK43" s="299"/>
      <c r="PWL43" s="299"/>
      <c r="PWM43" s="299"/>
      <c r="PWN43" s="299"/>
      <c r="PWO43" s="299"/>
      <c r="PWP43" s="299"/>
      <c r="PWQ43" s="299"/>
      <c r="PWR43" s="299"/>
      <c r="PWS43" s="299"/>
      <c r="PWT43" s="299"/>
      <c r="PWU43" s="299"/>
      <c r="PWV43" s="299"/>
      <c r="PWW43" s="299"/>
      <c r="PWX43" s="299"/>
      <c r="PWY43" s="299"/>
      <c r="PWZ43" s="299"/>
      <c r="PXA43" s="299"/>
      <c r="PXB43" s="299"/>
      <c r="PXC43" s="299"/>
      <c r="PXD43" s="299"/>
      <c r="PXE43" s="299"/>
      <c r="PXF43" s="299"/>
      <c r="PXG43" s="299"/>
      <c r="PXH43" s="299"/>
      <c r="PXI43" s="299"/>
      <c r="PXJ43" s="299"/>
      <c r="PXK43" s="299"/>
      <c r="PXL43" s="299"/>
      <c r="PXM43" s="299"/>
      <c r="PXN43" s="299"/>
      <c r="PXO43" s="299"/>
      <c r="PXP43" s="299"/>
      <c r="PXQ43" s="299"/>
      <c r="PXR43" s="299"/>
      <c r="PXS43" s="299"/>
      <c r="PXT43" s="299"/>
      <c r="PXU43" s="299"/>
      <c r="PXV43" s="299"/>
      <c r="PXW43" s="299"/>
      <c r="PXX43" s="299"/>
      <c r="PXY43" s="299"/>
      <c r="PXZ43" s="299"/>
      <c r="PYA43" s="299"/>
      <c r="PYB43" s="299"/>
      <c r="PYC43" s="299"/>
      <c r="PYD43" s="299"/>
      <c r="PYE43" s="299"/>
      <c r="PYF43" s="299"/>
      <c r="PYG43" s="299"/>
      <c r="PYH43" s="299"/>
      <c r="PYI43" s="299"/>
      <c r="PYJ43" s="299"/>
      <c r="PYK43" s="299"/>
      <c r="PYL43" s="299"/>
      <c r="PYM43" s="299"/>
      <c r="PYN43" s="299"/>
      <c r="PYO43" s="299"/>
      <c r="PYP43" s="299"/>
      <c r="PYQ43" s="299"/>
      <c r="PYR43" s="299"/>
      <c r="PYS43" s="299"/>
      <c r="PYT43" s="299"/>
      <c r="PYU43" s="299"/>
      <c r="PYV43" s="299"/>
      <c r="PYW43" s="299"/>
      <c r="PYX43" s="299"/>
      <c r="PYY43" s="299"/>
      <c r="PYZ43" s="299"/>
      <c r="PZA43" s="299"/>
      <c r="PZB43" s="299"/>
      <c r="PZC43" s="299"/>
      <c r="PZD43" s="299"/>
      <c r="PZE43" s="299"/>
      <c r="PZF43" s="299"/>
      <c r="PZG43" s="299"/>
      <c r="PZH43" s="299"/>
      <c r="PZI43" s="299"/>
      <c r="PZJ43" s="299"/>
      <c r="PZK43" s="299"/>
      <c r="PZL43" s="299"/>
      <c r="PZM43" s="299"/>
      <c r="PZN43" s="299"/>
      <c r="PZO43" s="299"/>
      <c r="PZP43" s="299"/>
      <c r="PZQ43" s="299"/>
      <c r="PZR43" s="299"/>
      <c r="PZS43" s="299"/>
      <c r="PZT43" s="299"/>
      <c r="PZU43" s="299"/>
      <c r="PZV43" s="299"/>
      <c r="PZW43" s="299"/>
      <c r="PZX43" s="299"/>
      <c r="PZY43" s="299"/>
      <c r="PZZ43" s="299"/>
      <c r="QAA43" s="299"/>
      <c r="QAB43" s="299"/>
      <c r="QAC43" s="299"/>
      <c r="QAD43" s="299"/>
      <c r="QAE43" s="299"/>
      <c r="QAF43" s="299"/>
      <c r="QAG43" s="299"/>
      <c r="QAH43" s="299"/>
      <c r="QAI43" s="299"/>
      <c r="QAJ43" s="299"/>
      <c r="QAK43" s="299"/>
      <c r="QAL43" s="299"/>
      <c r="QAM43" s="299"/>
      <c r="QAN43" s="299"/>
      <c r="QAO43" s="299"/>
      <c r="QAP43" s="299"/>
      <c r="QAQ43" s="299"/>
      <c r="QAR43" s="299"/>
      <c r="QAS43" s="299"/>
      <c r="QAT43" s="299"/>
      <c r="QAU43" s="299"/>
      <c r="QAV43" s="299"/>
      <c r="QAW43" s="299"/>
      <c r="QAX43" s="299"/>
      <c r="QAY43" s="299"/>
      <c r="QAZ43" s="299"/>
      <c r="QBA43" s="299"/>
      <c r="QBB43" s="299"/>
      <c r="QBC43" s="299"/>
      <c r="QBD43" s="299"/>
      <c r="QBE43" s="299"/>
      <c r="QBF43" s="299"/>
      <c r="QBG43" s="299"/>
      <c r="QBH43" s="299"/>
      <c r="QBI43" s="299"/>
      <c r="QBJ43" s="299"/>
      <c r="QBK43" s="299"/>
      <c r="QBL43" s="299"/>
      <c r="QBM43" s="299"/>
      <c r="QBN43" s="299"/>
      <c r="QBO43" s="299"/>
      <c r="QBP43" s="299"/>
      <c r="QBQ43" s="299"/>
      <c r="QBR43" s="299"/>
      <c r="QBS43" s="299"/>
      <c r="QBT43" s="299"/>
      <c r="QBU43" s="299"/>
      <c r="QBV43" s="299"/>
      <c r="QBW43" s="299"/>
      <c r="QBX43" s="299"/>
      <c r="QBY43" s="299"/>
      <c r="QBZ43" s="299"/>
      <c r="QCA43" s="299"/>
      <c r="QCB43" s="299"/>
      <c r="QCC43" s="299"/>
      <c r="QCD43" s="299"/>
      <c r="QCE43" s="299"/>
      <c r="QCF43" s="299"/>
      <c r="QCG43" s="299"/>
      <c r="QCH43" s="299"/>
      <c r="QCI43" s="299"/>
      <c r="QCJ43" s="299"/>
      <c r="QCK43" s="299"/>
      <c r="QCL43" s="299"/>
      <c r="QCM43" s="299"/>
      <c r="QCN43" s="299"/>
      <c r="QCO43" s="299"/>
      <c r="QCP43" s="299"/>
      <c r="QCQ43" s="299"/>
      <c r="QCR43" s="299"/>
      <c r="QCS43" s="299"/>
      <c r="QCT43" s="299"/>
      <c r="QCU43" s="299"/>
      <c r="QCV43" s="299"/>
      <c r="QCW43" s="299"/>
      <c r="QCX43" s="299"/>
      <c r="QCY43" s="299"/>
      <c r="QCZ43" s="299"/>
      <c r="QDA43" s="299"/>
      <c r="QDB43" s="299"/>
      <c r="QDC43" s="299"/>
      <c r="QDD43" s="299"/>
      <c r="QDE43" s="299"/>
      <c r="QDF43" s="299"/>
      <c r="QDG43" s="299"/>
      <c r="QDH43" s="299"/>
      <c r="QDI43" s="299"/>
      <c r="QDJ43" s="299"/>
      <c r="QDK43" s="299"/>
      <c r="QDL43" s="299"/>
      <c r="QDM43" s="299"/>
      <c r="QDN43" s="299"/>
      <c r="QDO43" s="299"/>
      <c r="QDP43" s="299"/>
      <c r="QDQ43" s="299"/>
      <c r="QDR43" s="299"/>
      <c r="QDS43" s="299"/>
      <c r="QDT43" s="299"/>
      <c r="QDU43" s="299"/>
      <c r="QDV43" s="299"/>
      <c r="QDW43" s="299"/>
      <c r="QDX43" s="299"/>
      <c r="QDY43" s="299"/>
      <c r="QDZ43" s="299"/>
      <c r="QEA43" s="299"/>
      <c r="QEB43" s="299"/>
      <c r="QEC43" s="299"/>
      <c r="QED43" s="299"/>
      <c r="QEE43" s="299"/>
      <c r="QEF43" s="299"/>
      <c r="QEG43" s="299"/>
      <c r="QEH43" s="299"/>
      <c r="QEI43" s="299"/>
      <c r="QEJ43" s="299"/>
      <c r="QEK43" s="299"/>
      <c r="QEL43" s="299"/>
      <c r="QEM43" s="299"/>
      <c r="QEN43" s="299"/>
      <c r="QEO43" s="299"/>
      <c r="QEP43" s="299"/>
      <c r="QEQ43" s="299"/>
      <c r="QER43" s="299"/>
      <c r="QES43" s="299"/>
      <c r="QET43" s="299"/>
      <c r="QEU43" s="299"/>
      <c r="QEV43" s="299"/>
      <c r="QEW43" s="299"/>
      <c r="QEX43" s="299"/>
      <c r="QEY43" s="299"/>
      <c r="QEZ43" s="299"/>
      <c r="QFA43" s="299"/>
      <c r="QFB43" s="299"/>
      <c r="QFC43" s="299"/>
      <c r="QFD43" s="299"/>
      <c r="QFE43" s="299"/>
      <c r="QFF43" s="299"/>
      <c r="QFG43" s="299"/>
      <c r="QFH43" s="299"/>
      <c r="QFI43" s="299"/>
      <c r="QFJ43" s="299"/>
      <c r="QFK43" s="299"/>
      <c r="QFL43" s="299"/>
      <c r="QFM43" s="299"/>
      <c r="QFN43" s="299"/>
      <c r="QFO43" s="299"/>
      <c r="QFP43" s="299"/>
      <c r="QFQ43" s="299"/>
      <c r="QFR43" s="299"/>
      <c r="QFS43" s="299"/>
      <c r="QFT43" s="299"/>
      <c r="QFU43" s="299"/>
      <c r="QFV43" s="299"/>
      <c r="QFW43" s="299"/>
      <c r="QFX43" s="299"/>
      <c r="QFY43" s="299"/>
      <c r="QFZ43" s="299"/>
      <c r="QGA43" s="299"/>
      <c r="QGB43" s="299"/>
      <c r="QGC43" s="299"/>
      <c r="QGD43" s="299"/>
      <c r="QGE43" s="299"/>
      <c r="QGF43" s="299"/>
      <c r="QGG43" s="299"/>
      <c r="QGH43" s="299"/>
      <c r="QGI43" s="299"/>
      <c r="QGJ43" s="299"/>
      <c r="QGK43" s="299"/>
      <c r="QGL43" s="299"/>
      <c r="QGM43" s="299"/>
      <c r="QGN43" s="299"/>
      <c r="QGO43" s="299"/>
      <c r="QGP43" s="299"/>
      <c r="QGQ43" s="299"/>
      <c r="QGR43" s="299"/>
      <c r="QGS43" s="299"/>
      <c r="QGT43" s="299"/>
      <c r="QGU43" s="299"/>
      <c r="QGV43" s="299"/>
      <c r="QGW43" s="299"/>
      <c r="QGX43" s="299"/>
      <c r="QGY43" s="299"/>
      <c r="QGZ43" s="299"/>
      <c r="QHA43" s="299"/>
      <c r="QHB43" s="299"/>
      <c r="QHC43" s="299"/>
      <c r="QHD43" s="299"/>
      <c r="QHE43" s="299"/>
      <c r="QHF43" s="299"/>
      <c r="QHG43" s="299"/>
      <c r="QHH43" s="299"/>
      <c r="QHI43" s="299"/>
      <c r="QHJ43" s="299"/>
      <c r="QHK43" s="299"/>
      <c r="QHL43" s="299"/>
      <c r="QHM43" s="299"/>
      <c r="QHN43" s="299"/>
      <c r="QHO43" s="299"/>
      <c r="QHP43" s="299"/>
      <c r="QHQ43" s="299"/>
      <c r="QHR43" s="299"/>
      <c r="QHS43" s="299"/>
      <c r="QHT43" s="299"/>
      <c r="QHU43" s="299"/>
      <c r="QHV43" s="299"/>
      <c r="QHW43" s="299"/>
      <c r="QHX43" s="299"/>
      <c r="QHY43" s="299"/>
      <c r="QHZ43" s="299"/>
      <c r="QIA43" s="299"/>
      <c r="QIB43" s="299"/>
      <c r="QIC43" s="299"/>
      <c r="QID43" s="299"/>
      <c r="QIE43" s="299"/>
      <c r="QIF43" s="299"/>
      <c r="QIG43" s="299"/>
      <c r="QIH43" s="299"/>
      <c r="QII43" s="299"/>
      <c r="QIJ43" s="299"/>
      <c r="QIK43" s="299"/>
      <c r="QIL43" s="299"/>
      <c r="QIM43" s="299"/>
      <c r="QIN43" s="299"/>
      <c r="QIO43" s="299"/>
      <c r="QIP43" s="299"/>
      <c r="QIQ43" s="299"/>
      <c r="QIR43" s="299"/>
      <c r="QIS43" s="299"/>
      <c r="QIT43" s="299"/>
      <c r="QIU43" s="299"/>
      <c r="QIV43" s="299"/>
      <c r="QIW43" s="299"/>
      <c r="QIX43" s="299"/>
      <c r="QIY43" s="299"/>
      <c r="QIZ43" s="299"/>
      <c r="QJA43" s="299"/>
      <c r="QJB43" s="299"/>
      <c r="QJC43" s="299"/>
      <c r="QJD43" s="299"/>
      <c r="QJE43" s="299"/>
      <c r="QJF43" s="299"/>
      <c r="QJG43" s="299"/>
      <c r="QJH43" s="299"/>
      <c r="QJI43" s="299"/>
      <c r="QJJ43" s="299"/>
      <c r="QJK43" s="299"/>
      <c r="QJL43" s="299"/>
      <c r="QJM43" s="299"/>
      <c r="QJN43" s="299"/>
      <c r="QJO43" s="299"/>
      <c r="QJP43" s="299"/>
      <c r="QJQ43" s="299"/>
      <c r="QJR43" s="299"/>
      <c r="QJS43" s="299"/>
      <c r="QJT43" s="299"/>
      <c r="QJU43" s="299"/>
      <c r="QJV43" s="299"/>
      <c r="QJW43" s="299"/>
      <c r="QJX43" s="299"/>
      <c r="QJY43" s="299"/>
      <c r="QJZ43" s="299"/>
      <c r="QKA43" s="299"/>
      <c r="QKB43" s="299"/>
      <c r="QKC43" s="299"/>
      <c r="QKD43" s="299"/>
      <c r="QKE43" s="299"/>
      <c r="QKF43" s="299"/>
      <c r="QKG43" s="299"/>
      <c r="QKH43" s="299"/>
      <c r="QKI43" s="299"/>
      <c r="QKJ43" s="299"/>
      <c r="QKK43" s="299"/>
      <c r="QKL43" s="299"/>
      <c r="QKM43" s="299"/>
      <c r="QKN43" s="299"/>
      <c r="QKO43" s="299"/>
      <c r="QKP43" s="299"/>
      <c r="QKQ43" s="299"/>
      <c r="QKR43" s="299"/>
      <c r="QKS43" s="299"/>
      <c r="QKT43" s="299"/>
      <c r="QKU43" s="299"/>
      <c r="QKV43" s="299"/>
      <c r="QKW43" s="299"/>
      <c r="QKX43" s="299"/>
      <c r="QKY43" s="299"/>
      <c r="QKZ43" s="299"/>
      <c r="QLA43" s="299"/>
      <c r="QLB43" s="299"/>
      <c r="QLC43" s="299"/>
      <c r="QLD43" s="299"/>
      <c r="QLE43" s="299"/>
      <c r="QLF43" s="299"/>
      <c r="QLG43" s="299"/>
      <c r="QLH43" s="299"/>
      <c r="QLI43" s="299"/>
      <c r="QLJ43" s="299"/>
      <c r="QLK43" s="299"/>
      <c r="QLL43" s="299"/>
      <c r="QLM43" s="299"/>
      <c r="QLN43" s="299"/>
      <c r="QLO43" s="299"/>
      <c r="QLP43" s="299"/>
      <c r="QLQ43" s="299"/>
      <c r="QLR43" s="299"/>
      <c r="QLS43" s="299"/>
      <c r="QLT43" s="299"/>
      <c r="QLU43" s="299"/>
      <c r="QLV43" s="299"/>
      <c r="QLW43" s="299"/>
      <c r="QLX43" s="299"/>
      <c r="QLY43" s="299"/>
      <c r="QLZ43" s="299"/>
      <c r="QMA43" s="299"/>
      <c r="QMB43" s="299"/>
      <c r="QMC43" s="299"/>
      <c r="QMD43" s="299"/>
      <c r="QME43" s="299"/>
      <c r="QMF43" s="299"/>
      <c r="QMG43" s="299"/>
      <c r="QMH43" s="299"/>
      <c r="QMI43" s="299"/>
      <c r="QMJ43" s="299"/>
      <c r="QMK43" s="299"/>
      <c r="QML43" s="299"/>
      <c r="QMM43" s="299"/>
      <c r="QMN43" s="299"/>
      <c r="QMO43" s="299"/>
      <c r="QMP43" s="299"/>
      <c r="QMQ43" s="299"/>
      <c r="QMR43" s="299"/>
      <c r="QMS43" s="299"/>
      <c r="QMT43" s="299"/>
      <c r="QMU43" s="299"/>
      <c r="QMV43" s="299"/>
      <c r="QMW43" s="299"/>
      <c r="QMX43" s="299"/>
      <c r="QMY43" s="299"/>
      <c r="QMZ43" s="299"/>
      <c r="QNA43" s="299"/>
      <c r="QNB43" s="299"/>
      <c r="QNC43" s="299"/>
      <c r="QND43" s="299"/>
      <c r="QNE43" s="299"/>
      <c r="QNF43" s="299"/>
      <c r="QNG43" s="299"/>
      <c r="QNH43" s="299"/>
      <c r="QNI43" s="299"/>
      <c r="QNJ43" s="299"/>
      <c r="QNK43" s="299"/>
      <c r="QNL43" s="299"/>
      <c r="QNM43" s="299"/>
      <c r="QNN43" s="299"/>
      <c r="QNO43" s="299"/>
      <c r="QNP43" s="299"/>
      <c r="QNQ43" s="299"/>
      <c r="QNR43" s="299"/>
      <c r="QNS43" s="299"/>
      <c r="QNT43" s="299"/>
      <c r="QNU43" s="299"/>
      <c r="QNV43" s="299"/>
      <c r="QNW43" s="299"/>
      <c r="QNX43" s="299"/>
      <c r="QNY43" s="299"/>
      <c r="QNZ43" s="299"/>
      <c r="QOA43" s="299"/>
      <c r="QOB43" s="299"/>
      <c r="QOC43" s="299"/>
      <c r="QOD43" s="299"/>
      <c r="QOE43" s="299"/>
      <c r="QOF43" s="299"/>
      <c r="QOG43" s="299"/>
      <c r="QOH43" s="299"/>
      <c r="QOI43" s="299"/>
      <c r="QOJ43" s="299"/>
      <c r="QOK43" s="299"/>
      <c r="QOL43" s="299"/>
      <c r="QOM43" s="299"/>
      <c r="QON43" s="299"/>
      <c r="QOO43" s="299"/>
      <c r="QOP43" s="299"/>
      <c r="QOQ43" s="299"/>
      <c r="QOR43" s="299"/>
      <c r="QOS43" s="299"/>
      <c r="QOT43" s="299"/>
      <c r="QOU43" s="299"/>
      <c r="QOV43" s="299"/>
      <c r="QOW43" s="299"/>
      <c r="QOX43" s="299"/>
      <c r="QOY43" s="299"/>
      <c r="QOZ43" s="299"/>
      <c r="QPA43" s="299"/>
      <c r="QPB43" s="299"/>
      <c r="QPC43" s="299"/>
      <c r="QPD43" s="299"/>
      <c r="QPE43" s="299"/>
      <c r="QPF43" s="299"/>
      <c r="QPG43" s="299"/>
      <c r="QPH43" s="299"/>
      <c r="QPI43" s="299"/>
      <c r="QPJ43" s="299"/>
      <c r="QPK43" s="299"/>
      <c r="QPL43" s="299"/>
      <c r="QPM43" s="299"/>
      <c r="QPN43" s="299"/>
      <c r="QPO43" s="299"/>
      <c r="QPP43" s="299"/>
      <c r="QPQ43" s="299"/>
      <c r="QPR43" s="299"/>
      <c r="QPS43" s="299"/>
      <c r="QPT43" s="299"/>
      <c r="QPU43" s="299"/>
      <c r="QPV43" s="299"/>
      <c r="QPW43" s="299"/>
      <c r="QPX43" s="299"/>
      <c r="QPY43" s="299"/>
      <c r="QPZ43" s="299"/>
      <c r="QQA43" s="299"/>
      <c r="QQB43" s="299"/>
      <c r="QQC43" s="299"/>
      <c r="QQD43" s="299"/>
      <c r="QQE43" s="299"/>
      <c r="QQF43" s="299"/>
      <c r="QQG43" s="299"/>
      <c r="QQH43" s="299"/>
      <c r="QQI43" s="299"/>
      <c r="QQJ43" s="299"/>
      <c r="QQK43" s="299"/>
      <c r="QQL43" s="299"/>
      <c r="QQM43" s="299"/>
      <c r="QQN43" s="299"/>
      <c r="QQO43" s="299"/>
      <c r="QQP43" s="299"/>
      <c r="QQQ43" s="299"/>
      <c r="QQR43" s="299"/>
      <c r="QQS43" s="299"/>
      <c r="QQT43" s="299"/>
      <c r="QQU43" s="299"/>
      <c r="QQV43" s="299"/>
      <c r="QQW43" s="299"/>
      <c r="QQX43" s="299"/>
      <c r="QQY43" s="299"/>
      <c r="QQZ43" s="299"/>
      <c r="QRA43" s="299"/>
      <c r="QRB43" s="299"/>
      <c r="QRC43" s="299"/>
      <c r="QRD43" s="299"/>
      <c r="QRE43" s="299"/>
      <c r="QRF43" s="299"/>
      <c r="QRG43" s="299"/>
      <c r="QRH43" s="299"/>
      <c r="QRI43" s="299"/>
      <c r="QRJ43" s="299"/>
      <c r="QRK43" s="299"/>
      <c r="QRL43" s="299"/>
      <c r="QRM43" s="299"/>
      <c r="QRN43" s="299"/>
      <c r="QRO43" s="299"/>
      <c r="QRP43" s="299"/>
      <c r="QRQ43" s="299"/>
      <c r="QRR43" s="299"/>
      <c r="QRS43" s="299"/>
      <c r="QRT43" s="299"/>
      <c r="QRU43" s="299"/>
      <c r="QRV43" s="299"/>
      <c r="QRW43" s="299"/>
      <c r="QRX43" s="299"/>
      <c r="QRY43" s="299"/>
      <c r="QRZ43" s="299"/>
      <c r="QSA43" s="299"/>
      <c r="QSB43" s="299"/>
      <c r="QSC43" s="299"/>
      <c r="QSD43" s="299"/>
      <c r="QSE43" s="299"/>
      <c r="QSF43" s="299"/>
      <c r="QSG43" s="299"/>
      <c r="QSH43" s="299"/>
      <c r="QSI43" s="299"/>
      <c r="QSJ43" s="299"/>
      <c r="QSK43" s="299"/>
      <c r="QSL43" s="299"/>
      <c r="QSM43" s="299"/>
      <c r="QSN43" s="299"/>
      <c r="QSO43" s="299"/>
      <c r="QSP43" s="299"/>
      <c r="QSQ43" s="299"/>
      <c r="QSR43" s="299"/>
      <c r="QSS43" s="299"/>
      <c r="QST43" s="299"/>
      <c r="QSU43" s="299"/>
      <c r="QSV43" s="299"/>
      <c r="QSW43" s="299"/>
      <c r="QSX43" s="299"/>
      <c r="QSY43" s="299"/>
      <c r="QSZ43" s="299"/>
      <c r="QTA43" s="299"/>
      <c r="QTB43" s="299"/>
      <c r="QTC43" s="299"/>
      <c r="QTD43" s="299"/>
      <c r="QTE43" s="299"/>
      <c r="QTF43" s="299"/>
      <c r="QTG43" s="299"/>
      <c r="QTH43" s="299"/>
      <c r="QTI43" s="299"/>
      <c r="QTJ43" s="299"/>
      <c r="QTK43" s="299"/>
      <c r="QTL43" s="299"/>
      <c r="QTM43" s="299"/>
      <c r="QTN43" s="299"/>
      <c r="QTO43" s="299"/>
      <c r="QTP43" s="299"/>
      <c r="QTQ43" s="299"/>
      <c r="QTR43" s="299"/>
      <c r="QTS43" s="299"/>
      <c r="QTT43" s="299"/>
      <c r="QTU43" s="299"/>
      <c r="QTV43" s="299"/>
      <c r="QTW43" s="299"/>
      <c r="QTX43" s="299"/>
      <c r="QTY43" s="299"/>
      <c r="QTZ43" s="299"/>
      <c r="QUA43" s="299"/>
      <c r="QUB43" s="299"/>
      <c r="QUC43" s="299"/>
      <c r="QUD43" s="299"/>
      <c r="QUE43" s="299"/>
      <c r="QUF43" s="299"/>
      <c r="QUG43" s="299"/>
      <c r="QUH43" s="299"/>
      <c r="QUI43" s="299"/>
      <c r="QUJ43" s="299"/>
      <c r="QUK43" s="299"/>
      <c r="QUL43" s="299"/>
      <c r="QUM43" s="299"/>
      <c r="QUN43" s="299"/>
      <c r="QUO43" s="299"/>
      <c r="QUP43" s="299"/>
      <c r="QUQ43" s="299"/>
      <c r="QUR43" s="299"/>
      <c r="QUS43" s="299"/>
      <c r="QUT43" s="299"/>
      <c r="QUU43" s="299"/>
      <c r="QUV43" s="299"/>
      <c r="QUW43" s="299"/>
      <c r="QUX43" s="299"/>
      <c r="QUY43" s="299"/>
      <c r="QUZ43" s="299"/>
      <c r="QVA43" s="299"/>
      <c r="QVB43" s="299"/>
      <c r="QVC43" s="299"/>
      <c r="QVD43" s="299"/>
      <c r="QVE43" s="299"/>
      <c r="QVF43" s="299"/>
      <c r="QVG43" s="299"/>
      <c r="QVH43" s="299"/>
      <c r="QVI43" s="299"/>
      <c r="QVJ43" s="299"/>
      <c r="QVK43" s="299"/>
      <c r="QVL43" s="299"/>
      <c r="QVM43" s="299"/>
      <c r="QVN43" s="299"/>
      <c r="QVO43" s="299"/>
      <c r="QVP43" s="299"/>
      <c r="QVQ43" s="299"/>
      <c r="QVR43" s="299"/>
      <c r="QVS43" s="299"/>
      <c r="QVT43" s="299"/>
      <c r="QVU43" s="299"/>
      <c r="QVV43" s="299"/>
      <c r="QVW43" s="299"/>
      <c r="QVX43" s="299"/>
      <c r="QVY43" s="299"/>
      <c r="QVZ43" s="299"/>
      <c r="QWA43" s="299"/>
      <c r="QWB43" s="299"/>
      <c r="QWC43" s="299"/>
      <c r="QWD43" s="299"/>
      <c r="QWE43" s="299"/>
      <c r="QWF43" s="299"/>
      <c r="QWG43" s="299"/>
      <c r="QWH43" s="299"/>
      <c r="QWI43" s="299"/>
      <c r="QWJ43" s="299"/>
      <c r="QWK43" s="299"/>
      <c r="QWL43" s="299"/>
      <c r="QWM43" s="299"/>
      <c r="QWN43" s="299"/>
      <c r="QWO43" s="299"/>
      <c r="QWP43" s="299"/>
      <c r="QWQ43" s="299"/>
      <c r="QWR43" s="299"/>
      <c r="QWS43" s="299"/>
      <c r="QWT43" s="299"/>
      <c r="QWU43" s="299"/>
      <c r="QWV43" s="299"/>
      <c r="QWW43" s="299"/>
      <c r="QWX43" s="299"/>
      <c r="QWY43" s="299"/>
      <c r="QWZ43" s="299"/>
      <c r="QXA43" s="299"/>
      <c r="QXB43" s="299"/>
      <c r="QXC43" s="299"/>
      <c r="QXD43" s="299"/>
      <c r="QXE43" s="299"/>
      <c r="QXF43" s="299"/>
      <c r="QXG43" s="299"/>
      <c r="QXH43" s="299"/>
      <c r="QXI43" s="299"/>
      <c r="QXJ43" s="299"/>
      <c r="QXK43" s="299"/>
      <c r="QXL43" s="299"/>
      <c r="QXM43" s="299"/>
      <c r="QXN43" s="299"/>
      <c r="QXO43" s="299"/>
      <c r="QXP43" s="299"/>
      <c r="QXQ43" s="299"/>
      <c r="QXR43" s="299"/>
      <c r="QXS43" s="299"/>
      <c r="QXT43" s="299"/>
      <c r="QXU43" s="299"/>
      <c r="QXV43" s="299"/>
      <c r="QXW43" s="299"/>
      <c r="QXX43" s="299"/>
      <c r="QXY43" s="299"/>
      <c r="QXZ43" s="299"/>
      <c r="QYA43" s="299"/>
      <c r="QYB43" s="299"/>
      <c r="QYC43" s="299"/>
      <c r="QYD43" s="299"/>
      <c r="QYE43" s="299"/>
      <c r="QYF43" s="299"/>
      <c r="QYG43" s="299"/>
      <c r="QYH43" s="299"/>
      <c r="QYI43" s="299"/>
      <c r="QYJ43" s="299"/>
      <c r="QYK43" s="299"/>
      <c r="QYL43" s="299"/>
      <c r="QYM43" s="299"/>
      <c r="QYN43" s="299"/>
      <c r="QYO43" s="299"/>
      <c r="QYP43" s="299"/>
      <c r="QYQ43" s="299"/>
      <c r="QYR43" s="299"/>
      <c r="QYS43" s="299"/>
      <c r="QYT43" s="299"/>
      <c r="QYU43" s="299"/>
      <c r="QYV43" s="299"/>
      <c r="QYW43" s="299"/>
      <c r="QYX43" s="299"/>
      <c r="QYY43" s="299"/>
      <c r="QYZ43" s="299"/>
      <c r="QZA43" s="299"/>
      <c r="QZB43" s="299"/>
      <c r="QZC43" s="299"/>
      <c r="QZD43" s="299"/>
      <c r="QZE43" s="299"/>
      <c r="QZF43" s="299"/>
      <c r="QZG43" s="299"/>
      <c r="QZH43" s="299"/>
      <c r="QZI43" s="299"/>
      <c r="QZJ43" s="299"/>
      <c r="QZK43" s="299"/>
      <c r="QZL43" s="299"/>
      <c r="QZM43" s="299"/>
      <c r="QZN43" s="299"/>
      <c r="QZO43" s="299"/>
      <c r="QZP43" s="299"/>
      <c r="QZQ43" s="299"/>
      <c r="QZR43" s="299"/>
      <c r="QZS43" s="299"/>
      <c r="QZT43" s="299"/>
      <c r="QZU43" s="299"/>
      <c r="QZV43" s="299"/>
      <c r="QZW43" s="299"/>
      <c r="QZX43" s="299"/>
      <c r="QZY43" s="299"/>
      <c r="QZZ43" s="299"/>
      <c r="RAA43" s="299"/>
      <c r="RAB43" s="299"/>
      <c r="RAC43" s="299"/>
      <c r="RAD43" s="299"/>
      <c r="RAE43" s="299"/>
      <c r="RAF43" s="299"/>
      <c r="RAG43" s="299"/>
      <c r="RAH43" s="299"/>
      <c r="RAI43" s="299"/>
      <c r="RAJ43" s="299"/>
      <c r="RAK43" s="299"/>
      <c r="RAL43" s="299"/>
      <c r="RAM43" s="299"/>
      <c r="RAN43" s="299"/>
      <c r="RAO43" s="299"/>
      <c r="RAP43" s="299"/>
      <c r="RAQ43" s="299"/>
      <c r="RAR43" s="299"/>
      <c r="RAS43" s="299"/>
      <c r="RAT43" s="299"/>
      <c r="RAU43" s="299"/>
      <c r="RAV43" s="299"/>
      <c r="RAW43" s="299"/>
      <c r="RAX43" s="299"/>
      <c r="RAY43" s="299"/>
      <c r="RAZ43" s="299"/>
      <c r="RBA43" s="299"/>
      <c r="RBB43" s="299"/>
      <c r="RBC43" s="299"/>
      <c r="RBD43" s="299"/>
      <c r="RBE43" s="299"/>
      <c r="RBF43" s="299"/>
      <c r="RBG43" s="299"/>
      <c r="RBH43" s="299"/>
      <c r="RBI43" s="299"/>
      <c r="RBJ43" s="299"/>
      <c r="RBK43" s="299"/>
      <c r="RBL43" s="299"/>
      <c r="RBM43" s="299"/>
      <c r="RBN43" s="299"/>
      <c r="RBO43" s="299"/>
      <c r="RBP43" s="299"/>
      <c r="RBQ43" s="299"/>
      <c r="RBR43" s="299"/>
      <c r="RBS43" s="299"/>
      <c r="RBT43" s="299"/>
      <c r="RBU43" s="299"/>
      <c r="RBV43" s="299"/>
      <c r="RBW43" s="299"/>
      <c r="RBX43" s="299"/>
      <c r="RBY43" s="299"/>
      <c r="RBZ43" s="299"/>
      <c r="RCA43" s="299"/>
      <c r="RCB43" s="299"/>
      <c r="RCC43" s="299"/>
      <c r="RCD43" s="299"/>
      <c r="RCE43" s="299"/>
      <c r="RCF43" s="299"/>
      <c r="RCG43" s="299"/>
      <c r="RCH43" s="299"/>
      <c r="RCI43" s="299"/>
      <c r="RCJ43" s="299"/>
      <c r="RCK43" s="299"/>
      <c r="RCL43" s="299"/>
      <c r="RCM43" s="299"/>
      <c r="RCN43" s="299"/>
      <c r="RCO43" s="299"/>
      <c r="RCP43" s="299"/>
      <c r="RCQ43" s="299"/>
      <c r="RCR43" s="299"/>
      <c r="RCS43" s="299"/>
      <c r="RCT43" s="299"/>
      <c r="RCU43" s="299"/>
      <c r="RCV43" s="299"/>
      <c r="RCW43" s="299"/>
      <c r="RCX43" s="299"/>
      <c r="RCY43" s="299"/>
      <c r="RCZ43" s="299"/>
      <c r="RDA43" s="299"/>
      <c r="RDB43" s="299"/>
      <c r="RDC43" s="299"/>
      <c r="RDD43" s="299"/>
      <c r="RDE43" s="299"/>
      <c r="RDF43" s="299"/>
      <c r="RDG43" s="299"/>
      <c r="RDH43" s="299"/>
      <c r="RDI43" s="299"/>
      <c r="RDJ43" s="299"/>
      <c r="RDK43" s="299"/>
      <c r="RDL43" s="299"/>
      <c r="RDM43" s="299"/>
      <c r="RDN43" s="299"/>
      <c r="RDO43" s="299"/>
      <c r="RDP43" s="299"/>
      <c r="RDQ43" s="299"/>
      <c r="RDR43" s="299"/>
      <c r="RDS43" s="299"/>
      <c r="RDT43" s="299"/>
      <c r="RDU43" s="299"/>
      <c r="RDV43" s="299"/>
      <c r="RDW43" s="299"/>
      <c r="RDX43" s="299"/>
      <c r="RDY43" s="299"/>
      <c r="RDZ43" s="299"/>
      <c r="REA43" s="299"/>
      <c r="REB43" s="299"/>
      <c r="REC43" s="299"/>
      <c r="RED43" s="299"/>
      <c r="REE43" s="299"/>
      <c r="REF43" s="299"/>
      <c r="REG43" s="299"/>
      <c r="REH43" s="299"/>
      <c r="REI43" s="299"/>
      <c r="REJ43" s="299"/>
      <c r="REK43" s="299"/>
      <c r="REL43" s="299"/>
      <c r="REM43" s="299"/>
      <c r="REN43" s="299"/>
      <c r="REO43" s="299"/>
      <c r="REP43" s="299"/>
      <c r="REQ43" s="299"/>
      <c r="RER43" s="299"/>
      <c r="RES43" s="299"/>
      <c r="RET43" s="299"/>
      <c r="REU43" s="299"/>
      <c r="REV43" s="299"/>
      <c r="REW43" s="299"/>
      <c r="REX43" s="299"/>
      <c r="REY43" s="299"/>
      <c r="REZ43" s="299"/>
      <c r="RFA43" s="299"/>
      <c r="RFB43" s="299"/>
      <c r="RFC43" s="299"/>
      <c r="RFD43" s="299"/>
      <c r="RFE43" s="299"/>
      <c r="RFF43" s="299"/>
      <c r="RFG43" s="299"/>
      <c r="RFH43" s="299"/>
      <c r="RFI43" s="299"/>
      <c r="RFJ43" s="299"/>
      <c r="RFK43" s="299"/>
      <c r="RFL43" s="299"/>
      <c r="RFM43" s="299"/>
      <c r="RFN43" s="299"/>
      <c r="RFO43" s="299"/>
      <c r="RFP43" s="299"/>
      <c r="RFQ43" s="299"/>
      <c r="RFR43" s="299"/>
      <c r="RFS43" s="299"/>
      <c r="RFT43" s="299"/>
      <c r="RFU43" s="299"/>
      <c r="RFV43" s="299"/>
      <c r="RFW43" s="299"/>
      <c r="RFX43" s="299"/>
      <c r="RFY43" s="299"/>
      <c r="RFZ43" s="299"/>
      <c r="RGA43" s="299"/>
      <c r="RGB43" s="299"/>
      <c r="RGC43" s="299"/>
      <c r="RGD43" s="299"/>
      <c r="RGE43" s="299"/>
      <c r="RGF43" s="299"/>
      <c r="RGG43" s="299"/>
      <c r="RGH43" s="299"/>
      <c r="RGI43" s="299"/>
      <c r="RGJ43" s="299"/>
      <c r="RGK43" s="299"/>
      <c r="RGL43" s="299"/>
      <c r="RGM43" s="299"/>
      <c r="RGN43" s="299"/>
      <c r="RGO43" s="299"/>
      <c r="RGP43" s="299"/>
      <c r="RGQ43" s="299"/>
      <c r="RGR43" s="299"/>
      <c r="RGS43" s="299"/>
      <c r="RGT43" s="299"/>
      <c r="RGU43" s="299"/>
      <c r="RGV43" s="299"/>
      <c r="RGW43" s="299"/>
      <c r="RGX43" s="299"/>
      <c r="RGY43" s="299"/>
      <c r="RGZ43" s="299"/>
      <c r="RHA43" s="299"/>
      <c r="RHB43" s="299"/>
      <c r="RHC43" s="299"/>
      <c r="RHD43" s="299"/>
      <c r="RHE43" s="299"/>
      <c r="RHF43" s="299"/>
      <c r="RHG43" s="299"/>
      <c r="RHH43" s="299"/>
      <c r="RHI43" s="299"/>
      <c r="RHJ43" s="299"/>
      <c r="RHK43" s="299"/>
      <c r="RHL43" s="299"/>
      <c r="RHM43" s="299"/>
      <c r="RHN43" s="299"/>
      <c r="RHO43" s="299"/>
      <c r="RHP43" s="299"/>
      <c r="RHQ43" s="299"/>
      <c r="RHR43" s="299"/>
      <c r="RHS43" s="299"/>
      <c r="RHT43" s="299"/>
      <c r="RHU43" s="299"/>
      <c r="RHV43" s="299"/>
      <c r="RHW43" s="299"/>
      <c r="RHX43" s="299"/>
      <c r="RHY43" s="299"/>
      <c r="RHZ43" s="299"/>
      <c r="RIA43" s="299"/>
      <c r="RIB43" s="299"/>
      <c r="RIC43" s="299"/>
      <c r="RID43" s="299"/>
      <c r="RIE43" s="299"/>
      <c r="RIF43" s="299"/>
      <c r="RIG43" s="299"/>
      <c r="RIH43" s="299"/>
      <c r="RII43" s="299"/>
      <c r="RIJ43" s="299"/>
      <c r="RIK43" s="299"/>
      <c r="RIL43" s="299"/>
      <c r="RIM43" s="299"/>
      <c r="RIN43" s="299"/>
      <c r="RIO43" s="299"/>
      <c r="RIP43" s="299"/>
      <c r="RIQ43" s="299"/>
      <c r="RIR43" s="299"/>
      <c r="RIS43" s="299"/>
      <c r="RIT43" s="299"/>
      <c r="RIU43" s="299"/>
      <c r="RIV43" s="299"/>
      <c r="RIW43" s="299"/>
      <c r="RIX43" s="299"/>
      <c r="RIY43" s="299"/>
      <c r="RIZ43" s="299"/>
      <c r="RJA43" s="299"/>
      <c r="RJB43" s="299"/>
      <c r="RJC43" s="299"/>
      <c r="RJD43" s="299"/>
      <c r="RJE43" s="299"/>
      <c r="RJF43" s="299"/>
      <c r="RJG43" s="299"/>
      <c r="RJH43" s="299"/>
      <c r="RJI43" s="299"/>
      <c r="RJJ43" s="299"/>
      <c r="RJK43" s="299"/>
      <c r="RJL43" s="299"/>
      <c r="RJM43" s="299"/>
      <c r="RJN43" s="299"/>
      <c r="RJO43" s="299"/>
      <c r="RJP43" s="299"/>
      <c r="RJQ43" s="299"/>
      <c r="RJR43" s="299"/>
      <c r="RJS43" s="299"/>
      <c r="RJT43" s="299"/>
      <c r="RJU43" s="299"/>
      <c r="RJV43" s="299"/>
      <c r="RJW43" s="299"/>
      <c r="RJX43" s="299"/>
      <c r="RJY43" s="299"/>
      <c r="RJZ43" s="299"/>
      <c r="RKA43" s="299"/>
      <c r="RKB43" s="299"/>
      <c r="RKC43" s="299"/>
      <c r="RKD43" s="299"/>
      <c r="RKE43" s="299"/>
      <c r="RKF43" s="299"/>
      <c r="RKG43" s="299"/>
      <c r="RKH43" s="299"/>
      <c r="RKI43" s="299"/>
      <c r="RKJ43" s="299"/>
      <c r="RKK43" s="299"/>
      <c r="RKL43" s="299"/>
      <c r="RKM43" s="299"/>
      <c r="RKN43" s="299"/>
      <c r="RKO43" s="299"/>
      <c r="RKP43" s="299"/>
      <c r="RKQ43" s="299"/>
      <c r="RKR43" s="299"/>
      <c r="RKS43" s="299"/>
      <c r="RKT43" s="299"/>
      <c r="RKU43" s="299"/>
      <c r="RKV43" s="299"/>
      <c r="RKW43" s="299"/>
      <c r="RKX43" s="299"/>
      <c r="RKY43" s="299"/>
      <c r="RKZ43" s="299"/>
      <c r="RLA43" s="299"/>
      <c r="RLB43" s="299"/>
      <c r="RLC43" s="299"/>
      <c r="RLD43" s="299"/>
      <c r="RLE43" s="299"/>
      <c r="RLF43" s="299"/>
      <c r="RLG43" s="299"/>
      <c r="RLH43" s="299"/>
      <c r="RLI43" s="299"/>
      <c r="RLJ43" s="299"/>
      <c r="RLK43" s="299"/>
      <c r="RLL43" s="299"/>
      <c r="RLM43" s="299"/>
      <c r="RLN43" s="299"/>
      <c r="RLO43" s="299"/>
      <c r="RLP43" s="299"/>
      <c r="RLQ43" s="299"/>
      <c r="RLR43" s="299"/>
      <c r="RLS43" s="299"/>
      <c r="RLT43" s="299"/>
      <c r="RLU43" s="299"/>
      <c r="RLV43" s="299"/>
      <c r="RLW43" s="299"/>
      <c r="RLX43" s="299"/>
      <c r="RLY43" s="299"/>
      <c r="RLZ43" s="299"/>
      <c r="RMA43" s="299"/>
      <c r="RMB43" s="299"/>
      <c r="RMC43" s="299"/>
      <c r="RMD43" s="299"/>
      <c r="RME43" s="299"/>
      <c r="RMF43" s="299"/>
      <c r="RMG43" s="299"/>
      <c r="RMH43" s="299"/>
      <c r="RMI43" s="299"/>
      <c r="RMJ43" s="299"/>
      <c r="RMK43" s="299"/>
      <c r="RML43" s="299"/>
      <c r="RMM43" s="299"/>
      <c r="RMN43" s="299"/>
      <c r="RMO43" s="299"/>
      <c r="RMP43" s="299"/>
      <c r="RMQ43" s="299"/>
      <c r="RMR43" s="299"/>
      <c r="RMS43" s="299"/>
      <c r="RMT43" s="299"/>
      <c r="RMU43" s="299"/>
      <c r="RMV43" s="299"/>
      <c r="RMW43" s="299"/>
      <c r="RMX43" s="299"/>
      <c r="RMY43" s="299"/>
      <c r="RMZ43" s="299"/>
      <c r="RNA43" s="299"/>
      <c r="RNB43" s="299"/>
      <c r="RNC43" s="299"/>
      <c r="RND43" s="299"/>
      <c r="RNE43" s="299"/>
      <c r="RNF43" s="299"/>
      <c r="RNG43" s="299"/>
      <c r="RNH43" s="299"/>
      <c r="RNI43" s="299"/>
      <c r="RNJ43" s="299"/>
      <c r="RNK43" s="299"/>
      <c r="RNL43" s="299"/>
      <c r="RNM43" s="299"/>
      <c r="RNN43" s="299"/>
      <c r="RNO43" s="299"/>
      <c r="RNP43" s="299"/>
      <c r="RNQ43" s="299"/>
      <c r="RNR43" s="299"/>
      <c r="RNS43" s="299"/>
      <c r="RNT43" s="299"/>
      <c r="RNU43" s="299"/>
      <c r="RNV43" s="299"/>
      <c r="RNW43" s="299"/>
      <c r="RNX43" s="299"/>
      <c r="RNY43" s="299"/>
      <c r="RNZ43" s="299"/>
      <c r="ROA43" s="299"/>
      <c r="ROB43" s="299"/>
      <c r="ROC43" s="299"/>
      <c r="ROD43" s="299"/>
      <c r="ROE43" s="299"/>
      <c r="ROF43" s="299"/>
      <c r="ROG43" s="299"/>
      <c r="ROH43" s="299"/>
      <c r="ROI43" s="299"/>
      <c r="ROJ43" s="299"/>
      <c r="ROK43" s="299"/>
      <c r="ROL43" s="299"/>
      <c r="ROM43" s="299"/>
      <c r="RON43" s="299"/>
      <c r="ROO43" s="299"/>
      <c r="ROP43" s="299"/>
      <c r="ROQ43" s="299"/>
      <c r="ROR43" s="299"/>
      <c r="ROS43" s="299"/>
      <c r="ROT43" s="299"/>
      <c r="ROU43" s="299"/>
      <c r="ROV43" s="299"/>
      <c r="ROW43" s="299"/>
      <c r="ROX43" s="299"/>
      <c r="ROY43" s="299"/>
      <c r="ROZ43" s="299"/>
      <c r="RPA43" s="299"/>
      <c r="RPB43" s="299"/>
      <c r="RPC43" s="299"/>
      <c r="RPD43" s="299"/>
      <c r="RPE43" s="299"/>
      <c r="RPF43" s="299"/>
      <c r="RPG43" s="299"/>
      <c r="RPH43" s="299"/>
      <c r="RPI43" s="299"/>
      <c r="RPJ43" s="299"/>
      <c r="RPK43" s="299"/>
      <c r="RPL43" s="299"/>
      <c r="RPM43" s="299"/>
      <c r="RPN43" s="299"/>
      <c r="RPO43" s="299"/>
      <c r="RPP43" s="299"/>
      <c r="RPQ43" s="299"/>
      <c r="RPR43" s="299"/>
      <c r="RPS43" s="299"/>
      <c r="RPT43" s="299"/>
      <c r="RPU43" s="299"/>
      <c r="RPV43" s="299"/>
      <c r="RPW43" s="299"/>
      <c r="RPX43" s="299"/>
      <c r="RPY43" s="299"/>
      <c r="RPZ43" s="299"/>
      <c r="RQA43" s="299"/>
      <c r="RQB43" s="299"/>
      <c r="RQC43" s="299"/>
      <c r="RQD43" s="299"/>
      <c r="RQE43" s="299"/>
      <c r="RQF43" s="299"/>
      <c r="RQG43" s="299"/>
      <c r="RQH43" s="299"/>
      <c r="RQI43" s="299"/>
      <c r="RQJ43" s="299"/>
      <c r="RQK43" s="299"/>
      <c r="RQL43" s="299"/>
      <c r="RQM43" s="299"/>
      <c r="RQN43" s="299"/>
      <c r="RQO43" s="299"/>
      <c r="RQP43" s="299"/>
      <c r="RQQ43" s="299"/>
      <c r="RQR43" s="299"/>
      <c r="RQS43" s="299"/>
      <c r="RQT43" s="299"/>
      <c r="RQU43" s="299"/>
      <c r="RQV43" s="299"/>
      <c r="RQW43" s="299"/>
      <c r="RQX43" s="299"/>
      <c r="RQY43" s="299"/>
      <c r="RQZ43" s="299"/>
      <c r="RRA43" s="299"/>
      <c r="RRB43" s="299"/>
      <c r="RRC43" s="299"/>
      <c r="RRD43" s="299"/>
      <c r="RRE43" s="299"/>
      <c r="RRF43" s="299"/>
      <c r="RRG43" s="299"/>
      <c r="RRH43" s="299"/>
      <c r="RRI43" s="299"/>
      <c r="RRJ43" s="299"/>
      <c r="RRK43" s="299"/>
      <c r="RRL43" s="299"/>
      <c r="RRM43" s="299"/>
      <c r="RRN43" s="299"/>
      <c r="RRO43" s="299"/>
      <c r="RRP43" s="299"/>
      <c r="RRQ43" s="299"/>
      <c r="RRR43" s="299"/>
      <c r="RRS43" s="299"/>
      <c r="RRT43" s="299"/>
      <c r="RRU43" s="299"/>
      <c r="RRV43" s="299"/>
      <c r="RRW43" s="299"/>
      <c r="RRX43" s="299"/>
      <c r="RRY43" s="299"/>
      <c r="RRZ43" s="299"/>
      <c r="RSA43" s="299"/>
      <c r="RSB43" s="299"/>
      <c r="RSC43" s="299"/>
      <c r="RSD43" s="299"/>
      <c r="RSE43" s="299"/>
      <c r="RSF43" s="299"/>
      <c r="RSG43" s="299"/>
      <c r="RSH43" s="299"/>
      <c r="RSI43" s="299"/>
      <c r="RSJ43" s="299"/>
      <c r="RSK43" s="299"/>
      <c r="RSL43" s="299"/>
      <c r="RSM43" s="299"/>
      <c r="RSN43" s="299"/>
      <c r="RSO43" s="299"/>
      <c r="RSP43" s="299"/>
      <c r="RSQ43" s="299"/>
      <c r="RSR43" s="299"/>
      <c r="RSS43" s="299"/>
      <c r="RST43" s="299"/>
      <c r="RSU43" s="299"/>
      <c r="RSV43" s="299"/>
      <c r="RSW43" s="299"/>
      <c r="RSX43" s="299"/>
      <c r="RSY43" s="299"/>
      <c r="RSZ43" s="299"/>
      <c r="RTA43" s="299"/>
      <c r="RTB43" s="299"/>
      <c r="RTC43" s="299"/>
      <c r="RTD43" s="299"/>
      <c r="RTE43" s="299"/>
      <c r="RTF43" s="299"/>
      <c r="RTG43" s="299"/>
      <c r="RTH43" s="299"/>
      <c r="RTI43" s="299"/>
      <c r="RTJ43" s="299"/>
      <c r="RTK43" s="299"/>
      <c r="RTL43" s="299"/>
      <c r="RTM43" s="299"/>
      <c r="RTN43" s="299"/>
      <c r="RTO43" s="299"/>
      <c r="RTP43" s="299"/>
      <c r="RTQ43" s="299"/>
      <c r="RTR43" s="299"/>
      <c r="RTS43" s="299"/>
      <c r="RTT43" s="299"/>
      <c r="RTU43" s="299"/>
      <c r="RTV43" s="299"/>
      <c r="RTW43" s="299"/>
      <c r="RTX43" s="299"/>
      <c r="RTY43" s="299"/>
      <c r="RTZ43" s="299"/>
      <c r="RUA43" s="299"/>
      <c r="RUB43" s="299"/>
      <c r="RUC43" s="299"/>
      <c r="RUD43" s="299"/>
      <c r="RUE43" s="299"/>
      <c r="RUF43" s="299"/>
      <c r="RUG43" s="299"/>
      <c r="RUH43" s="299"/>
      <c r="RUI43" s="299"/>
      <c r="RUJ43" s="299"/>
      <c r="RUK43" s="299"/>
      <c r="RUL43" s="299"/>
      <c r="RUM43" s="299"/>
      <c r="RUN43" s="299"/>
      <c r="RUO43" s="299"/>
      <c r="RUP43" s="299"/>
      <c r="RUQ43" s="299"/>
      <c r="RUR43" s="299"/>
      <c r="RUS43" s="299"/>
      <c r="RUT43" s="299"/>
      <c r="RUU43" s="299"/>
      <c r="RUV43" s="299"/>
      <c r="RUW43" s="299"/>
      <c r="RUX43" s="299"/>
      <c r="RUY43" s="299"/>
      <c r="RUZ43" s="299"/>
      <c r="RVA43" s="299"/>
      <c r="RVB43" s="299"/>
      <c r="RVC43" s="299"/>
      <c r="RVD43" s="299"/>
      <c r="RVE43" s="299"/>
      <c r="RVF43" s="299"/>
      <c r="RVG43" s="299"/>
      <c r="RVH43" s="299"/>
      <c r="RVI43" s="299"/>
      <c r="RVJ43" s="299"/>
      <c r="RVK43" s="299"/>
      <c r="RVL43" s="299"/>
      <c r="RVM43" s="299"/>
      <c r="RVN43" s="299"/>
      <c r="RVO43" s="299"/>
      <c r="RVP43" s="299"/>
      <c r="RVQ43" s="299"/>
      <c r="RVR43" s="299"/>
      <c r="RVS43" s="299"/>
      <c r="RVT43" s="299"/>
      <c r="RVU43" s="299"/>
      <c r="RVV43" s="299"/>
      <c r="RVW43" s="299"/>
      <c r="RVX43" s="299"/>
      <c r="RVY43" s="299"/>
      <c r="RVZ43" s="299"/>
      <c r="RWA43" s="299"/>
      <c r="RWB43" s="299"/>
      <c r="RWC43" s="299"/>
      <c r="RWD43" s="299"/>
      <c r="RWE43" s="299"/>
      <c r="RWF43" s="299"/>
      <c r="RWG43" s="299"/>
      <c r="RWH43" s="299"/>
      <c r="RWI43" s="299"/>
      <c r="RWJ43" s="299"/>
      <c r="RWK43" s="299"/>
      <c r="RWL43" s="299"/>
      <c r="RWM43" s="299"/>
      <c r="RWN43" s="299"/>
      <c r="RWO43" s="299"/>
      <c r="RWP43" s="299"/>
      <c r="RWQ43" s="299"/>
      <c r="RWR43" s="299"/>
      <c r="RWS43" s="299"/>
      <c r="RWT43" s="299"/>
      <c r="RWU43" s="299"/>
      <c r="RWV43" s="299"/>
      <c r="RWW43" s="299"/>
      <c r="RWX43" s="299"/>
      <c r="RWY43" s="299"/>
      <c r="RWZ43" s="299"/>
      <c r="RXA43" s="299"/>
      <c r="RXB43" s="299"/>
      <c r="RXC43" s="299"/>
      <c r="RXD43" s="299"/>
      <c r="RXE43" s="299"/>
      <c r="RXF43" s="299"/>
      <c r="RXG43" s="299"/>
      <c r="RXH43" s="299"/>
      <c r="RXI43" s="299"/>
      <c r="RXJ43" s="299"/>
      <c r="RXK43" s="299"/>
      <c r="RXL43" s="299"/>
      <c r="RXM43" s="299"/>
      <c r="RXN43" s="299"/>
      <c r="RXO43" s="299"/>
      <c r="RXP43" s="299"/>
      <c r="RXQ43" s="299"/>
      <c r="RXR43" s="299"/>
      <c r="RXS43" s="299"/>
      <c r="RXT43" s="299"/>
      <c r="RXU43" s="299"/>
      <c r="RXV43" s="299"/>
      <c r="RXW43" s="299"/>
      <c r="RXX43" s="299"/>
      <c r="RXY43" s="299"/>
      <c r="RXZ43" s="299"/>
      <c r="RYA43" s="299"/>
      <c r="RYB43" s="299"/>
      <c r="RYC43" s="299"/>
      <c r="RYD43" s="299"/>
      <c r="RYE43" s="299"/>
      <c r="RYF43" s="299"/>
      <c r="RYG43" s="299"/>
      <c r="RYH43" s="299"/>
      <c r="RYI43" s="299"/>
      <c r="RYJ43" s="299"/>
      <c r="RYK43" s="299"/>
      <c r="RYL43" s="299"/>
      <c r="RYM43" s="299"/>
      <c r="RYN43" s="299"/>
      <c r="RYO43" s="299"/>
      <c r="RYP43" s="299"/>
      <c r="RYQ43" s="299"/>
      <c r="RYR43" s="299"/>
      <c r="RYS43" s="299"/>
      <c r="RYT43" s="299"/>
      <c r="RYU43" s="299"/>
      <c r="RYV43" s="299"/>
      <c r="RYW43" s="299"/>
      <c r="RYX43" s="299"/>
      <c r="RYY43" s="299"/>
      <c r="RYZ43" s="299"/>
      <c r="RZA43" s="299"/>
      <c r="RZB43" s="299"/>
      <c r="RZC43" s="299"/>
      <c r="RZD43" s="299"/>
      <c r="RZE43" s="299"/>
      <c r="RZF43" s="299"/>
      <c r="RZG43" s="299"/>
      <c r="RZH43" s="299"/>
      <c r="RZI43" s="299"/>
      <c r="RZJ43" s="299"/>
      <c r="RZK43" s="299"/>
      <c r="RZL43" s="299"/>
      <c r="RZM43" s="299"/>
      <c r="RZN43" s="299"/>
      <c r="RZO43" s="299"/>
      <c r="RZP43" s="299"/>
      <c r="RZQ43" s="299"/>
      <c r="RZR43" s="299"/>
      <c r="RZS43" s="299"/>
      <c r="RZT43" s="299"/>
      <c r="RZU43" s="299"/>
      <c r="RZV43" s="299"/>
      <c r="RZW43" s="299"/>
      <c r="RZX43" s="299"/>
      <c r="RZY43" s="299"/>
      <c r="RZZ43" s="299"/>
      <c r="SAA43" s="299"/>
      <c r="SAB43" s="299"/>
      <c r="SAC43" s="299"/>
      <c r="SAD43" s="299"/>
      <c r="SAE43" s="299"/>
      <c r="SAF43" s="299"/>
      <c r="SAG43" s="299"/>
      <c r="SAH43" s="299"/>
      <c r="SAI43" s="299"/>
      <c r="SAJ43" s="299"/>
      <c r="SAK43" s="299"/>
      <c r="SAL43" s="299"/>
      <c r="SAM43" s="299"/>
      <c r="SAN43" s="299"/>
      <c r="SAO43" s="299"/>
      <c r="SAP43" s="299"/>
      <c r="SAQ43" s="299"/>
      <c r="SAR43" s="299"/>
      <c r="SAS43" s="299"/>
      <c r="SAT43" s="299"/>
      <c r="SAU43" s="299"/>
      <c r="SAV43" s="299"/>
      <c r="SAW43" s="299"/>
      <c r="SAX43" s="299"/>
      <c r="SAY43" s="299"/>
      <c r="SAZ43" s="299"/>
      <c r="SBA43" s="299"/>
      <c r="SBB43" s="299"/>
      <c r="SBC43" s="299"/>
      <c r="SBD43" s="299"/>
      <c r="SBE43" s="299"/>
      <c r="SBF43" s="299"/>
      <c r="SBG43" s="299"/>
      <c r="SBH43" s="299"/>
      <c r="SBI43" s="299"/>
      <c r="SBJ43" s="299"/>
      <c r="SBK43" s="299"/>
      <c r="SBL43" s="299"/>
      <c r="SBM43" s="299"/>
      <c r="SBN43" s="299"/>
      <c r="SBO43" s="299"/>
      <c r="SBP43" s="299"/>
      <c r="SBQ43" s="299"/>
      <c r="SBR43" s="299"/>
      <c r="SBS43" s="299"/>
      <c r="SBT43" s="299"/>
      <c r="SBU43" s="299"/>
      <c r="SBV43" s="299"/>
      <c r="SBW43" s="299"/>
      <c r="SBX43" s="299"/>
      <c r="SBY43" s="299"/>
      <c r="SBZ43" s="299"/>
      <c r="SCA43" s="299"/>
      <c r="SCB43" s="299"/>
      <c r="SCC43" s="299"/>
      <c r="SCD43" s="299"/>
      <c r="SCE43" s="299"/>
      <c r="SCF43" s="299"/>
      <c r="SCG43" s="299"/>
      <c r="SCH43" s="299"/>
      <c r="SCI43" s="299"/>
      <c r="SCJ43" s="299"/>
      <c r="SCK43" s="299"/>
      <c r="SCL43" s="299"/>
      <c r="SCM43" s="299"/>
      <c r="SCN43" s="299"/>
      <c r="SCO43" s="299"/>
      <c r="SCP43" s="299"/>
      <c r="SCQ43" s="299"/>
      <c r="SCR43" s="299"/>
      <c r="SCS43" s="299"/>
      <c r="SCT43" s="299"/>
      <c r="SCU43" s="299"/>
      <c r="SCV43" s="299"/>
      <c r="SCW43" s="299"/>
      <c r="SCX43" s="299"/>
      <c r="SCY43" s="299"/>
      <c r="SCZ43" s="299"/>
      <c r="SDA43" s="299"/>
      <c r="SDB43" s="299"/>
      <c r="SDC43" s="299"/>
      <c r="SDD43" s="299"/>
      <c r="SDE43" s="299"/>
      <c r="SDF43" s="299"/>
      <c r="SDG43" s="299"/>
      <c r="SDH43" s="299"/>
      <c r="SDI43" s="299"/>
      <c r="SDJ43" s="299"/>
      <c r="SDK43" s="299"/>
      <c r="SDL43" s="299"/>
      <c r="SDM43" s="299"/>
      <c r="SDN43" s="299"/>
      <c r="SDO43" s="299"/>
      <c r="SDP43" s="299"/>
      <c r="SDQ43" s="299"/>
      <c r="SDR43" s="299"/>
      <c r="SDS43" s="299"/>
      <c r="SDT43" s="299"/>
      <c r="SDU43" s="299"/>
      <c r="SDV43" s="299"/>
      <c r="SDW43" s="299"/>
      <c r="SDX43" s="299"/>
      <c r="SDY43" s="299"/>
      <c r="SDZ43" s="299"/>
      <c r="SEA43" s="299"/>
      <c r="SEB43" s="299"/>
      <c r="SEC43" s="299"/>
      <c r="SED43" s="299"/>
      <c r="SEE43" s="299"/>
      <c r="SEF43" s="299"/>
      <c r="SEG43" s="299"/>
      <c r="SEH43" s="299"/>
      <c r="SEI43" s="299"/>
      <c r="SEJ43" s="299"/>
      <c r="SEK43" s="299"/>
      <c r="SEL43" s="299"/>
      <c r="SEM43" s="299"/>
      <c r="SEN43" s="299"/>
      <c r="SEO43" s="299"/>
      <c r="SEP43" s="299"/>
      <c r="SEQ43" s="299"/>
      <c r="SER43" s="299"/>
      <c r="SES43" s="299"/>
      <c r="SET43" s="299"/>
      <c r="SEU43" s="299"/>
      <c r="SEV43" s="299"/>
      <c r="SEW43" s="299"/>
      <c r="SEX43" s="299"/>
      <c r="SEY43" s="299"/>
      <c r="SEZ43" s="299"/>
      <c r="SFA43" s="299"/>
      <c r="SFB43" s="299"/>
      <c r="SFC43" s="299"/>
      <c r="SFD43" s="299"/>
      <c r="SFE43" s="299"/>
      <c r="SFF43" s="299"/>
      <c r="SFG43" s="299"/>
      <c r="SFH43" s="299"/>
      <c r="SFI43" s="299"/>
      <c r="SFJ43" s="299"/>
      <c r="SFK43" s="299"/>
      <c r="SFL43" s="299"/>
      <c r="SFM43" s="299"/>
      <c r="SFN43" s="299"/>
      <c r="SFO43" s="299"/>
      <c r="SFP43" s="299"/>
      <c r="SFQ43" s="299"/>
      <c r="SFR43" s="299"/>
      <c r="SFS43" s="299"/>
      <c r="SFT43" s="299"/>
      <c r="SFU43" s="299"/>
      <c r="SFV43" s="299"/>
      <c r="SFW43" s="299"/>
      <c r="SFX43" s="299"/>
      <c r="SFY43" s="299"/>
      <c r="SFZ43" s="299"/>
      <c r="SGA43" s="299"/>
      <c r="SGB43" s="299"/>
      <c r="SGC43" s="299"/>
      <c r="SGD43" s="299"/>
      <c r="SGE43" s="299"/>
      <c r="SGF43" s="299"/>
      <c r="SGG43" s="299"/>
      <c r="SGH43" s="299"/>
      <c r="SGI43" s="299"/>
      <c r="SGJ43" s="299"/>
      <c r="SGK43" s="299"/>
      <c r="SGL43" s="299"/>
      <c r="SGM43" s="299"/>
      <c r="SGN43" s="299"/>
      <c r="SGO43" s="299"/>
      <c r="SGP43" s="299"/>
      <c r="SGQ43" s="299"/>
      <c r="SGR43" s="299"/>
      <c r="SGS43" s="299"/>
      <c r="SGT43" s="299"/>
      <c r="SGU43" s="299"/>
      <c r="SGV43" s="299"/>
      <c r="SGW43" s="299"/>
      <c r="SGX43" s="299"/>
      <c r="SGY43" s="299"/>
      <c r="SGZ43" s="299"/>
      <c r="SHA43" s="299"/>
      <c r="SHB43" s="299"/>
      <c r="SHC43" s="299"/>
      <c r="SHD43" s="299"/>
      <c r="SHE43" s="299"/>
      <c r="SHF43" s="299"/>
      <c r="SHG43" s="299"/>
      <c r="SHH43" s="299"/>
      <c r="SHI43" s="299"/>
      <c r="SHJ43" s="299"/>
      <c r="SHK43" s="299"/>
      <c r="SHL43" s="299"/>
      <c r="SHM43" s="299"/>
      <c r="SHN43" s="299"/>
      <c r="SHO43" s="299"/>
      <c r="SHP43" s="299"/>
      <c r="SHQ43" s="299"/>
      <c r="SHR43" s="299"/>
      <c r="SHS43" s="299"/>
      <c r="SHT43" s="299"/>
      <c r="SHU43" s="299"/>
      <c r="SHV43" s="299"/>
      <c r="SHW43" s="299"/>
      <c r="SHX43" s="299"/>
      <c r="SHY43" s="299"/>
      <c r="SHZ43" s="299"/>
      <c r="SIA43" s="299"/>
      <c r="SIB43" s="299"/>
      <c r="SIC43" s="299"/>
      <c r="SID43" s="299"/>
      <c r="SIE43" s="299"/>
      <c r="SIF43" s="299"/>
      <c r="SIG43" s="299"/>
      <c r="SIH43" s="299"/>
      <c r="SII43" s="299"/>
      <c r="SIJ43" s="299"/>
      <c r="SIK43" s="299"/>
      <c r="SIL43" s="299"/>
      <c r="SIM43" s="299"/>
      <c r="SIN43" s="299"/>
      <c r="SIO43" s="299"/>
      <c r="SIP43" s="299"/>
      <c r="SIQ43" s="299"/>
      <c r="SIR43" s="299"/>
      <c r="SIS43" s="299"/>
      <c r="SIT43" s="299"/>
      <c r="SIU43" s="299"/>
      <c r="SIV43" s="299"/>
      <c r="SIW43" s="299"/>
      <c r="SIX43" s="299"/>
      <c r="SIY43" s="299"/>
      <c r="SIZ43" s="299"/>
      <c r="SJA43" s="299"/>
      <c r="SJB43" s="299"/>
      <c r="SJC43" s="299"/>
      <c r="SJD43" s="299"/>
      <c r="SJE43" s="299"/>
      <c r="SJF43" s="299"/>
      <c r="SJG43" s="299"/>
      <c r="SJH43" s="299"/>
      <c r="SJI43" s="299"/>
      <c r="SJJ43" s="299"/>
      <c r="SJK43" s="299"/>
      <c r="SJL43" s="299"/>
      <c r="SJM43" s="299"/>
      <c r="SJN43" s="299"/>
      <c r="SJO43" s="299"/>
      <c r="SJP43" s="299"/>
      <c r="SJQ43" s="299"/>
      <c r="SJR43" s="299"/>
      <c r="SJS43" s="299"/>
      <c r="SJT43" s="299"/>
      <c r="SJU43" s="299"/>
      <c r="SJV43" s="299"/>
      <c r="SJW43" s="299"/>
      <c r="SJX43" s="299"/>
      <c r="SJY43" s="299"/>
      <c r="SJZ43" s="299"/>
      <c r="SKA43" s="299"/>
      <c r="SKB43" s="299"/>
      <c r="SKC43" s="299"/>
      <c r="SKD43" s="299"/>
      <c r="SKE43" s="299"/>
      <c r="SKF43" s="299"/>
      <c r="SKG43" s="299"/>
      <c r="SKH43" s="299"/>
      <c r="SKI43" s="299"/>
      <c r="SKJ43" s="299"/>
      <c r="SKK43" s="299"/>
      <c r="SKL43" s="299"/>
      <c r="SKM43" s="299"/>
      <c r="SKN43" s="299"/>
      <c r="SKO43" s="299"/>
      <c r="SKP43" s="299"/>
      <c r="SKQ43" s="299"/>
      <c r="SKR43" s="299"/>
      <c r="SKS43" s="299"/>
      <c r="SKT43" s="299"/>
      <c r="SKU43" s="299"/>
      <c r="SKV43" s="299"/>
      <c r="SKW43" s="299"/>
      <c r="SKX43" s="299"/>
      <c r="SKY43" s="299"/>
      <c r="SKZ43" s="299"/>
      <c r="SLA43" s="299"/>
      <c r="SLB43" s="299"/>
      <c r="SLC43" s="299"/>
      <c r="SLD43" s="299"/>
      <c r="SLE43" s="299"/>
      <c r="SLF43" s="299"/>
      <c r="SLG43" s="299"/>
      <c r="SLH43" s="299"/>
      <c r="SLI43" s="299"/>
      <c r="SLJ43" s="299"/>
      <c r="SLK43" s="299"/>
      <c r="SLL43" s="299"/>
      <c r="SLM43" s="299"/>
      <c r="SLN43" s="299"/>
      <c r="SLO43" s="299"/>
      <c r="SLP43" s="299"/>
      <c r="SLQ43" s="299"/>
      <c r="SLR43" s="299"/>
      <c r="SLS43" s="299"/>
      <c r="SLT43" s="299"/>
      <c r="SLU43" s="299"/>
      <c r="SLV43" s="299"/>
      <c r="SLW43" s="299"/>
      <c r="SLX43" s="299"/>
      <c r="SLY43" s="299"/>
      <c r="SLZ43" s="299"/>
      <c r="SMA43" s="299"/>
      <c r="SMB43" s="299"/>
      <c r="SMC43" s="299"/>
      <c r="SMD43" s="299"/>
      <c r="SME43" s="299"/>
      <c r="SMF43" s="299"/>
      <c r="SMG43" s="299"/>
      <c r="SMH43" s="299"/>
      <c r="SMI43" s="299"/>
      <c r="SMJ43" s="299"/>
      <c r="SMK43" s="299"/>
      <c r="SML43" s="299"/>
      <c r="SMM43" s="299"/>
      <c r="SMN43" s="299"/>
      <c r="SMO43" s="299"/>
      <c r="SMP43" s="299"/>
      <c r="SMQ43" s="299"/>
      <c r="SMR43" s="299"/>
      <c r="SMS43" s="299"/>
      <c r="SMT43" s="299"/>
      <c r="SMU43" s="299"/>
      <c r="SMV43" s="299"/>
      <c r="SMW43" s="299"/>
      <c r="SMX43" s="299"/>
      <c r="SMY43" s="299"/>
      <c r="SMZ43" s="299"/>
      <c r="SNA43" s="299"/>
      <c r="SNB43" s="299"/>
      <c r="SNC43" s="299"/>
      <c r="SND43" s="299"/>
      <c r="SNE43" s="299"/>
      <c r="SNF43" s="299"/>
      <c r="SNG43" s="299"/>
      <c r="SNH43" s="299"/>
      <c r="SNI43" s="299"/>
      <c r="SNJ43" s="299"/>
      <c r="SNK43" s="299"/>
      <c r="SNL43" s="299"/>
      <c r="SNM43" s="299"/>
      <c r="SNN43" s="299"/>
      <c r="SNO43" s="299"/>
      <c r="SNP43" s="299"/>
      <c r="SNQ43" s="299"/>
      <c r="SNR43" s="299"/>
      <c r="SNS43" s="299"/>
      <c r="SNT43" s="299"/>
      <c r="SNU43" s="299"/>
      <c r="SNV43" s="299"/>
      <c r="SNW43" s="299"/>
      <c r="SNX43" s="299"/>
      <c r="SNY43" s="299"/>
      <c r="SNZ43" s="299"/>
      <c r="SOA43" s="299"/>
      <c r="SOB43" s="299"/>
      <c r="SOC43" s="299"/>
      <c r="SOD43" s="299"/>
      <c r="SOE43" s="299"/>
      <c r="SOF43" s="299"/>
      <c r="SOG43" s="299"/>
      <c r="SOH43" s="299"/>
      <c r="SOI43" s="299"/>
      <c r="SOJ43" s="299"/>
      <c r="SOK43" s="299"/>
      <c r="SOL43" s="299"/>
      <c r="SOM43" s="299"/>
      <c r="SON43" s="299"/>
      <c r="SOO43" s="299"/>
      <c r="SOP43" s="299"/>
      <c r="SOQ43" s="299"/>
      <c r="SOR43" s="299"/>
      <c r="SOS43" s="299"/>
      <c r="SOT43" s="299"/>
      <c r="SOU43" s="299"/>
      <c r="SOV43" s="299"/>
      <c r="SOW43" s="299"/>
      <c r="SOX43" s="299"/>
      <c r="SOY43" s="299"/>
      <c r="SOZ43" s="299"/>
      <c r="SPA43" s="299"/>
      <c r="SPB43" s="299"/>
      <c r="SPC43" s="299"/>
      <c r="SPD43" s="299"/>
      <c r="SPE43" s="299"/>
      <c r="SPF43" s="299"/>
      <c r="SPG43" s="299"/>
      <c r="SPH43" s="299"/>
      <c r="SPI43" s="299"/>
      <c r="SPJ43" s="299"/>
      <c r="SPK43" s="299"/>
      <c r="SPL43" s="299"/>
      <c r="SPM43" s="299"/>
      <c r="SPN43" s="299"/>
      <c r="SPO43" s="299"/>
      <c r="SPP43" s="299"/>
      <c r="SPQ43" s="299"/>
      <c r="SPR43" s="299"/>
      <c r="SPS43" s="299"/>
      <c r="SPT43" s="299"/>
      <c r="SPU43" s="299"/>
      <c r="SPV43" s="299"/>
      <c r="SPW43" s="299"/>
      <c r="SPX43" s="299"/>
      <c r="SPY43" s="299"/>
      <c r="SPZ43" s="299"/>
      <c r="SQA43" s="299"/>
      <c r="SQB43" s="299"/>
      <c r="SQC43" s="299"/>
      <c r="SQD43" s="299"/>
      <c r="SQE43" s="299"/>
      <c r="SQF43" s="299"/>
      <c r="SQG43" s="299"/>
      <c r="SQH43" s="299"/>
      <c r="SQI43" s="299"/>
      <c r="SQJ43" s="299"/>
      <c r="SQK43" s="299"/>
      <c r="SQL43" s="299"/>
      <c r="SQM43" s="299"/>
      <c r="SQN43" s="299"/>
      <c r="SQO43" s="299"/>
      <c r="SQP43" s="299"/>
      <c r="SQQ43" s="299"/>
      <c r="SQR43" s="299"/>
      <c r="SQS43" s="299"/>
      <c r="SQT43" s="299"/>
      <c r="SQU43" s="299"/>
      <c r="SQV43" s="299"/>
      <c r="SQW43" s="299"/>
      <c r="SQX43" s="299"/>
      <c r="SQY43" s="299"/>
      <c r="SQZ43" s="299"/>
      <c r="SRA43" s="299"/>
      <c r="SRB43" s="299"/>
      <c r="SRC43" s="299"/>
      <c r="SRD43" s="299"/>
      <c r="SRE43" s="299"/>
      <c r="SRF43" s="299"/>
      <c r="SRG43" s="299"/>
      <c r="SRH43" s="299"/>
      <c r="SRI43" s="299"/>
      <c r="SRJ43" s="299"/>
      <c r="SRK43" s="299"/>
      <c r="SRL43" s="299"/>
      <c r="SRM43" s="299"/>
      <c r="SRN43" s="299"/>
      <c r="SRO43" s="299"/>
      <c r="SRP43" s="299"/>
      <c r="SRQ43" s="299"/>
      <c r="SRR43" s="299"/>
      <c r="SRS43" s="299"/>
      <c r="SRT43" s="299"/>
      <c r="SRU43" s="299"/>
      <c r="SRV43" s="299"/>
      <c r="SRW43" s="299"/>
      <c r="SRX43" s="299"/>
      <c r="SRY43" s="299"/>
      <c r="SRZ43" s="299"/>
      <c r="SSA43" s="299"/>
      <c r="SSB43" s="299"/>
      <c r="SSC43" s="299"/>
      <c r="SSD43" s="299"/>
      <c r="SSE43" s="299"/>
      <c r="SSF43" s="299"/>
      <c r="SSG43" s="299"/>
      <c r="SSH43" s="299"/>
      <c r="SSI43" s="299"/>
      <c r="SSJ43" s="299"/>
      <c r="SSK43" s="299"/>
      <c r="SSL43" s="299"/>
      <c r="SSM43" s="299"/>
      <c r="SSN43" s="299"/>
      <c r="SSO43" s="299"/>
      <c r="SSP43" s="299"/>
      <c r="SSQ43" s="299"/>
      <c r="SSR43" s="299"/>
      <c r="SSS43" s="299"/>
      <c r="SST43" s="299"/>
      <c r="SSU43" s="299"/>
      <c r="SSV43" s="299"/>
      <c r="SSW43" s="299"/>
      <c r="SSX43" s="299"/>
      <c r="SSY43" s="299"/>
      <c r="SSZ43" s="299"/>
      <c r="STA43" s="299"/>
      <c r="STB43" s="299"/>
      <c r="STC43" s="299"/>
      <c r="STD43" s="299"/>
      <c r="STE43" s="299"/>
      <c r="STF43" s="299"/>
      <c r="STG43" s="299"/>
      <c r="STH43" s="299"/>
      <c r="STI43" s="299"/>
      <c r="STJ43" s="299"/>
      <c r="STK43" s="299"/>
      <c r="STL43" s="299"/>
      <c r="STM43" s="299"/>
      <c r="STN43" s="299"/>
      <c r="STO43" s="299"/>
      <c r="STP43" s="299"/>
      <c r="STQ43" s="299"/>
      <c r="STR43" s="299"/>
      <c r="STS43" s="299"/>
      <c r="STT43" s="299"/>
      <c r="STU43" s="299"/>
      <c r="STV43" s="299"/>
      <c r="STW43" s="299"/>
      <c r="STX43" s="299"/>
      <c r="STY43" s="299"/>
      <c r="STZ43" s="299"/>
      <c r="SUA43" s="299"/>
      <c r="SUB43" s="299"/>
      <c r="SUC43" s="299"/>
      <c r="SUD43" s="299"/>
      <c r="SUE43" s="299"/>
      <c r="SUF43" s="299"/>
      <c r="SUG43" s="299"/>
      <c r="SUH43" s="299"/>
      <c r="SUI43" s="299"/>
      <c r="SUJ43" s="299"/>
      <c r="SUK43" s="299"/>
      <c r="SUL43" s="299"/>
      <c r="SUM43" s="299"/>
      <c r="SUN43" s="299"/>
      <c r="SUO43" s="299"/>
      <c r="SUP43" s="299"/>
      <c r="SUQ43" s="299"/>
      <c r="SUR43" s="299"/>
      <c r="SUS43" s="299"/>
      <c r="SUT43" s="299"/>
      <c r="SUU43" s="299"/>
      <c r="SUV43" s="299"/>
      <c r="SUW43" s="299"/>
      <c r="SUX43" s="299"/>
      <c r="SUY43" s="299"/>
      <c r="SUZ43" s="299"/>
      <c r="SVA43" s="299"/>
      <c r="SVB43" s="299"/>
      <c r="SVC43" s="299"/>
      <c r="SVD43" s="299"/>
      <c r="SVE43" s="299"/>
      <c r="SVF43" s="299"/>
      <c r="SVG43" s="299"/>
      <c r="SVH43" s="299"/>
      <c r="SVI43" s="299"/>
      <c r="SVJ43" s="299"/>
      <c r="SVK43" s="299"/>
      <c r="SVL43" s="299"/>
      <c r="SVM43" s="299"/>
      <c r="SVN43" s="299"/>
      <c r="SVO43" s="299"/>
      <c r="SVP43" s="299"/>
      <c r="SVQ43" s="299"/>
      <c r="SVR43" s="299"/>
      <c r="SVS43" s="299"/>
      <c r="SVT43" s="299"/>
      <c r="SVU43" s="299"/>
      <c r="SVV43" s="299"/>
      <c r="SVW43" s="299"/>
      <c r="SVX43" s="299"/>
      <c r="SVY43" s="299"/>
      <c r="SVZ43" s="299"/>
      <c r="SWA43" s="299"/>
      <c r="SWB43" s="299"/>
      <c r="SWC43" s="299"/>
      <c r="SWD43" s="299"/>
      <c r="SWE43" s="299"/>
      <c r="SWF43" s="299"/>
      <c r="SWG43" s="299"/>
      <c r="SWH43" s="299"/>
      <c r="SWI43" s="299"/>
      <c r="SWJ43" s="299"/>
      <c r="SWK43" s="299"/>
      <c r="SWL43" s="299"/>
      <c r="SWM43" s="299"/>
      <c r="SWN43" s="299"/>
      <c r="SWO43" s="299"/>
      <c r="SWP43" s="299"/>
      <c r="SWQ43" s="299"/>
      <c r="SWR43" s="299"/>
      <c r="SWS43" s="299"/>
      <c r="SWT43" s="299"/>
      <c r="SWU43" s="299"/>
      <c r="SWV43" s="299"/>
      <c r="SWW43" s="299"/>
      <c r="SWX43" s="299"/>
      <c r="SWY43" s="299"/>
      <c r="SWZ43" s="299"/>
      <c r="SXA43" s="299"/>
      <c r="SXB43" s="299"/>
      <c r="SXC43" s="299"/>
      <c r="SXD43" s="299"/>
      <c r="SXE43" s="299"/>
      <c r="SXF43" s="299"/>
      <c r="SXG43" s="299"/>
      <c r="SXH43" s="299"/>
      <c r="SXI43" s="299"/>
      <c r="SXJ43" s="299"/>
      <c r="SXK43" s="299"/>
      <c r="SXL43" s="299"/>
      <c r="SXM43" s="299"/>
      <c r="SXN43" s="299"/>
      <c r="SXO43" s="299"/>
      <c r="SXP43" s="299"/>
      <c r="SXQ43" s="299"/>
      <c r="SXR43" s="299"/>
      <c r="SXS43" s="299"/>
      <c r="SXT43" s="299"/>
      <c r="SXU43" s="299"/>
      <c r="SXV43" s="299"/>
      <c r="SXW43" s="299"/>
      <c r="SXX43" s="299"/>
      <c r="SXY43" s="299"/>
      <c r="SXZ43" s="299"/>
      <c r="SYA43" s="299"/>
      <c r="SYB43" s="299"/>
      <c r="SYC43" s="299"/>
      <c r="SYD43" s="299"/>
      <c r="SYE43" s="299"/>
      <c r="SYF43" s="299"/>
      <c r="SYG43" s="299"/>
      <c r="SYH43" s="299"/>
      <c r="SYI43" s="299"/>
      <c r="SYJ43" s="299"/>
      <c r="SYK43" s="299"/>
      <c r="SYL43" s="299"/>
      <c r="SYM43" s="299"/>
      <c r="SYN43" s="299"/>
      <c r="SYO43" s="299"/>
      <c r="SYP43" s="299"/>
      <c r="SYQ43" s="299"/>
      <c r="SYR43" s="299"/>
      <c r="SYS43" s="299"/>
      <c r="SYT43" s="299"/>
      <c r="SYU43" s="299"/>
      <c r="SYV43" s="299"/>
      <c r="SYW43" s="299"/>
      <c r="SYX43" s="299"/>
      <c r="SYY43" s="299"/>
      <c r="SYZ43" s="299"/>
      <c r="SZA43" s="299"/>
      <c r="SZB43" s="299"/>
      <c r="SZC43" s="299"/>
      <c r="SZD43" s="299"/>
      <c r="SZE43" s="299"/>
      <c r="SZF43" s="299"/>
      <c r="SZG43" s="299"/>
      <c r="SZH43" s="299"/>
      <c r="SZI43" s="299"/>
      <c r="SZJ43" s="299"/>
      <c r="SZK43" s="299"/>
      <c r="SZL43" s="299"/>
      <c r="SZM43" s="299"/>
      <c r="SZN43" s="299"/>
      <c r="SZO43" s="299"/>
      <c r="SZP43" s="299"/>
      <c r="SZQ43" s="299"/>
      <c r="SZR43" s="299"/>
      <c r="SZS43" s="299"/>
      <c r="SZT43" s="299"/>
      <c r="SZU43" s="299"/>
      <c r="SZV43" s="299"/>
      <c r="SZW43" s="299"/>
      <c r="SZX43" s="299"/>
      <c r="SZY43" s="299"/>
      <c r="SZZ43" s="299"/>
      <c r="TAA43" s="299"/>
      <c r="TAB43" s="299"/>
      <c r="TAC43" s="299"/>
      <c r="TAD43" s="299"/>
      <c r="TAE43" s="299"/>
      <c r="TAF43" s="299"/>
      <c r="TAG43" s="299"/>
      <c r="TAH43" s="299"/>
      <c r="TAI43" s="299"/>
      <c r="TAJ43" s="299"/>
      <c r="TAK43" s="299"/>
      <c r="TAL43" s="299"/>
      <c r="TAM43" s="299"/>
      <c r="TAN43" s="299"/>
      <c r="TAO43" s="299"/>
      <c r="TAP43" s="299"/>
      <c r="TAQ43" s="299"/>
      <c r="TAR43" s="299"/>
      <c r="TAS43" s="299"/>
      <c r="TAT43" s="299"/>
      <c r="TAU43" s="299"/>
      <c r="TAV43" s="299"/>
      <c r="TAW43" s="299"/>
      <c r="TAX43" s="299"/>
      <c r="TAY43" s="299"/>
      <c r="TAZ43" s="299"/>
      <c r="TBA43" s="299"/>
      <c r="TBB43" s="299"/>
      <c r="TBC43" s="299"/>
      <c r="TBD43" s="299"/>
      <c r="TBE43" s="299"/>
      <c r="TBF43" s="299"/>
      <c r="TBG43" s="299"/>
      <c r="TBH43" s="299"/>
      <c r="TBI43" s="299"/>
      <c r="TBJ43" s="299"/>
      <c r="TBK43" s="299"/>
      <c r="TBL43" s="299"/>
      <c r="TBM43" s="299"/>
      <c r="TBN43" s="299"/>
      <c r="TBO43" s="299"/>
      <c r="TBP43" s="299"/>
      <c r="TBQ43" s="299"/>
      <c r="TBR43" s="299"/>
      <c r="TBS43" s="299"/>
      <c r="TBT43" s="299"/>
      <c r="TBU43" s="299"/>
      <c r="TBV43" s="299"/>
      <c r="TBW43" s="299"/>
      <c r="TBX43" s="299"/>
      <c r="TBY43" s="299"/>
      <c r="TBZ43" s="299"/>
      <c r="TCA43" s="299"/>
      <c r="TCB43" s="299"/>
      <c r="TCC43" s="299"/>
      <c r="TCD43" s="299"/>
      <c r="TCE43" s="299"/>
      <c r="TCF43" s="299"/>
      <c r="TCG43" s="299"/>
      <c r="TCH43" s="299"/>
      <c r="TCI43" s="299"/>
      <c r="TCJ43" s="299"/>
      <c r="TCK43" s="299"/>
      <c r="TCL43" s="299"/>
      <c r="TCM43" s="299"/>
      <c r="TCN43" s="299"/>
      <c r="TCO43" s="299"/>
      <c r="TCP43" s="299"/>
      <c r="TCQ43" s="299"/>
      <c r="TCR43" s="299"/>
      <c r="TCS43" s="299"/>
      <c r="TCT43" s="299"/>
      <c r="TCU43" s="299"/>
      <c r="TCV43" s="299"/>
      <c r="TCW43" s="299"/>
      <c r="TCX43" s="299"/>
      <c r="TCY43" s="299"/>
      <c r="TCZ43" s="299"/>
      <c r="TDA43" s="299"/>
      <c r="TDB43" s="299"/>
      <c r="TDC43" s="299"/>
      <c r="TDD43" s="299"/>
      <c r="TDE43" s="299"/>
      <c r="TDF43" s="299"/>
      <c r="TDG43" s="299"/>
      <c r="TDH43" s="299"/>
      <c r="TDI43" s="299"/>
      <c r="TDJ43" s="299"/>
      <c r="TDK43" s="299"/>
      <c r="TDL43" s="299"/>
      <c r="TDM43" s="299"/>
      <c r="TDN43" s="299"/>
      <c r="TDO43" s="299"/>
      <c r="TDP43" s="299"/>
      <c r="TDQ43" s="299"/>
      <c r="TDR43" s="299"/>
      <c r="TDS43" s="299"/>
      <c r="TDT43" s="299"/>
      <c r="TDU43" s="299"/>
      <c r="TDV43" s="299"/>
      <c r="TDW43" s="299"/>
      <c r="TDX43" s="299"/>
      <c r="TDY43" s="299"/>
      <c r="TDZ43" s="299"/>
      <c r="TEA43" s="299"/>
      <c r="TEB43" s="299"/>
      <c r="TEC43" s="299"/>
      <c r="TED43" s="299"/>
      <c r="TEE43" s="299"/>
      <c r="TEF43" s="299"/>
      <c r="TEG43" s="299"/>
      <c r="TEH43" s="299"/>
      <c r="TEI43" s="299"/>
      <c r="TEJ43" s="299"/>
      <c r="TEK43" s="299"/>
      <c r="TEL43" s="299"/>
      <c r="TEM43" s="299"/>
      <c r="TEN43" s="299"/>
      <c r="TEO43" s="299"/>
      <c r="TEP43" s="299"/>
      <c r="TEQ43" s="299"/>
      <c r="TER43" s="299"/>
      <c r="TES43" s="299"/>
      <c r="TET43" s="299"/>
      <c r="TEU43" s="299"/>
      <c r="TEV43" s="299"/>
      <c r="TEW43" s="299"/>
      <c r="TEX43" s="299"/>
      <c r="TEY43" s="299"/>
      <c r="TEZ43" s="299"/>
      <c r="TFA43" s="299"/>
      <c r="TFB43" s="299"/>
      <c r="TFC43" s="299"/>
      <c r="TFD43" s="299"/>
      <c r="TFE43" s="299"/>
      <c r="TFF43" s="299"/>
      <c r="TFG43" s="299"/>
      <c r="TFH43" s="299"/>
      <c r="TFI43" s="299"/>
      <c r="TFJ43" s="299"/>
      <c r="TFK43" s="299"/>
      <c r="TFL43" s="299"/>
      <c r="TFM43" s="299"/>
      <c r="TFN43" s="299"/>
      <c r="TFO43" s="299"/>
      <c r="TFP43" s="299"/>
      <c r="TFQ43" s="299"/>
      <c r="TFR43" s="299"/>
      <c r="TFS43" s="299"/>
      <c r="TFT43" s="299"/>
      <c r="TFU43" s="299"/>
      <c r="TFV43" s="299"/>
      <c r="TFW43" s="299"/>
      <c r="TFX43" s="299"/>
      <c r="TFY43" s="299"/>
      <c r="TFZ43" s="299"/>
      <c r="TGA43" s="299"/>
      <c r="TGB43" s="299"/>
      <c r="TGC43" s="299"/>
      <c r="TGD43" s="299"/>
      <c r="TGE43" s="299"/>
      <c r="TGF43" s="299"/>
      <c r="TGG43" s="299"/>
      <c r="TGH43" s="299"/>
      <c r="TGI43" s="299"/>
      <c r="TGJ43" s="299"/>
      <c r="TGK43" s="299"/>
      <c r="TGL43" s="299"/>
      <c r="TGM43" s="299"/>
      <c r="TGN43" s="299"/>
      <c r="TGO43" s="299"/>
      <c r="TGP43" s="299"/>
      <c r="TGQ43" s="299"/>
      <c r="TGR43" s="299"/>
      <c r="TGS43" s="299"/>
      <c r="TGT43" s="299"/>
      <c r="TGU43" s="299"/>
      <c r="TGV43" s="299"/>
      <c r="TGW43" s="299"/>
      <c r="TGX43" s="299"/>
      <c r="TGY43" s="299"/>
      <c r="TGZ43" s="299"/>
      <c r="THA43" s="299"/>
      <c r="THB43" s="299"/>
      <c r="THC43" s="299"/>
      <c r="THD43" s="299"/>
      <c r="THE43" s="299"/>
      <c r="THF43" s="299"/>
      <c r="THG43" s="299"/>
      <c r="THH43" s="299"/>
      <c r="THI43" s="299"/>
      <c r="THJ43" s="299"/>
      <c r="THK43" s="299"/>
      <c r="THL43" s="299"/>
      <c r="THM43" s="299"/>
      <c r="THN43" s="299"/>
      <c r="THO43" s="299"/>
      <c r="THP43" s="299"/>
      <c r="THQ43" s="299"/>
      <c r="THR43" s="299"/>
      <c r="THS43" s="299"/>
      <c r="THT43" s="299"/>
      <c r="THU43" s="299"/>
      <c r="THV43" s="299"/>
      <c r="THW43" s="299"/>
      <c r="THX43" s="299"/>
      <c r="THY43" s="299"/>
      <c r="THZ43" s="299"/>
      <c r="TIA43" s="299"/>
      <c r="TIB43" s="299"/>
      <c r="TIC43" s="299"/>
      <c r="TID43" s="299"/>
      <c r="TIE43" s="299"/>
      <c r="TIF43" s="299"/>
      <c r="TIG43" s="299"/>
      <c r="TIH43" s="299"/>
      <c r="TII43" s="299"/>
      <c r="TIJ43" s="299"/>
      <c r="TIK43" s="299"/>
      <c r="TIL43" s="299"/>
      <c r="TIM43" s="299"/>
      <c r="TIN43" s="299"/>
      <c r="TIO43" s="299"/>
      <c r="TIP43" s="299"/>
      <c r="TIQ43" s="299"/>
      <c r="TIR43" s="299"/>
      <c r="TIS43" s="299"/>
      <c r="TIT43" s="299"/>
      <c r="TIU43" s="299"/>
      <c r="TIV43" s="299"/>
      <c r="TIW43" s="299"/>
      <c r="TIX43" s="299"/>
      <c r="TIY43" s="299"/>
      <c r="TIZ43" s="299"/>
      <c r="TJA43" s="299"/>
      <c r="TJB43" s="299"/>
      <c r="TJC43" s="299"/>
      <c r="TJD43" s="299"/>
      <c r="TJE43" s="299"/>
      <c r="TJF43" s="299"/>
      <c r="TJG43" s="299"/>
      <c r="TJH43" s="299"/>
      <c r="TJI43" s="299"/>
      <c r="TJJ43" s="299"/>
      <c r="TJK43" s="299"/>
      <c r="TJL43" s="299"/>
      <c r="TJM43" s="299"/>
      <c r="TJN43" s="299"/>
      <c r="TJO43" s="299"/>
      <c r="TJP43" s="299"/>
      <c r="TJQ43" s="299"/>
      <c r="TJR43" s="299"/>
      <c r="TJS43" s="299"/>
      <c r="TJT43" s="299"/>
      <c r="TJU43" s="299"/>
      <c r="TJV43" s="299"/>
      <c r="TJW43" s="299"/>
      <c r="TJX43" s="299"/>
      <c r="TJY43" s="299"/>
      <c r="TJZ43" s="299"/>
      <c r="TKA43" s="299"/>
      <c r="TKB43" s="299"/>
      <c r="TKC43" s="299"/>
      <c r="TKD43" s="299"/>
      <c r="TKE43" s="299"/>
      <c r="TKF43" s="299"/>
      <c r="TKG43" s="299"/>
      <c r="TKH43" s="299"/>
      <c r="TKI43" s="299"/>
      <c r="TKJ43" s="299"/>
      <c r="TKK43" s="299"/>
      <c r="TKL43" s="299"/>
      <c r="TKM43" s="299"/>
      <c r="TKN43" s="299"/>
      <c r="TKO43" s="299"/>
      <c r="TKP43" s="299"/>
      <c r="TKQ43" s="299"/>
      <c r="TKR43" s="299"/>
      <c r="TKS43" s="299"/>
      <c r="TKT43" s="299"/>
      <c r="TKU43" s="299"/>
      <c r="TKV43" s="299"/>
      <c r="TKW43" s="299"/>
      <c r="TKX43" s="299"/>
      <c r="TKY43" s="299"/>
      <c r="TKZ43" s="299"/>
      <c r="TLA43" s="299"/>
      <c r="TLB43" s="299"/>
      <c r="TLC43" s="299"/>
      <c r="TLD43" s="299"/>
      <c r="TLE43" s="299"/>
      <c r="TLF43" s="299"/>
      <c r="TLG43" s="299"/>
      <c r="TLH43" s="299"/>
      <c r="TLI43" s="299"/>
      <c r="TLJ43" s="299"/>
      <c r="TLK43" s="299"/>
      <c r="TLL43" s="299"/>
      <c r="TLM43" s="299"/>
      <c r="TLN43" s="299"/>
      <c r="TLO43" s="299"/>
      <c r="TLP43" s="299"/>
      <c r="TLQ43" s="299"/>
      <c r="TLR43" s="299"/>
      <c r="TLS43" s="299"/>
      <c r="TLT43" s="299"/>
      <c r="TLU43" s="299"/>
      <c r="TLV43" s="299"/>
      <c r="TLW43" s="299"/>
      <c r="TLX43" s="299"/>
      <c r="TLY43" s="299"/>
      <c r="TLZ43" s="299"/>
      <c r="TMA43" s="299"/>
      <c r="TMB43" s="299"/>
      <c r="TMC43" s="299"/>
      <c r="TMD43" s="299"/>
      <c r="TME43" s="299"/>
      <c r="TMF43" s="299"/>
      <c r="TMG43" s="299"/>
      <c r="TMH43" s="299"/>
      <c r="TMI43" s="299"/>
      <c r="TMJ43" s="299"/>
      <c r="TMK43" s="299"/>
      <c r="TML43" s="299"/>
      <c r="TMM43" s="299"/>
      <c r="TMN43" s="299"/>
      <c r="TMO43" s="299"/>
      <c r="TMP43" s="299"/>
      <c r="TMQ43" s="299"/>
      <c r="TMR43" s="299"/>
      <c r="TMS43" s="299"/>
      <c r="TMT43" s="299"/>
      <c r="TMU43" s="299"/>
      <c r="TMV43" s="299"/>
      <c r="TMW43" s="299"/>
      <c r="TMX43" s="299"/>
      <c r="TMY43" s="299"/>
      <c r="TMZ43" s="299"/>
      <c r="TNA43" s="299"/>
      <c r="TNB43" s="299"/>
      <c r="TNC43" s="299"/>
      <c r="TND43" s="299"/>
      <c r="TNE43" s="299"/>
      <c r="TNF43" s="299"/>
      <c r="TNG43" s="299"/>
      <c r="TNH43" s="299"/>
      <c r="TNI43" s="299"/>
      <c r="TNJ43" s="299"/>
      <c r="TNK43" s="299"/>
      <c r="TNL43" s="299"/>
      <c r="TNM43" s="299"/>
      <c r="TNN43" s="299"/>
      <c r="TNO43" s="299"/>
      <c r="TNP43" s="299"/>
      <c r="TNQ43" s="299"/>
      <c r="TNR43" s="299"/>
      <c r="TNS43" s="299"/>
      <c r="TNT43" s="299"/>
      <c r="TNU43" s="299"/>
      <c r="TNV43" s="299"/>
      <c r="TNW43" s="299"/>
      <c r="TNX43" s="299"/>
      <c r="TNY43" s="299"/>
      <c r="TNZ43" s="299"/>
      <c r="TOA43" s="299"/>
      <c r="TOB43" s="299"/>
      <c r="TOC43" s="299"/>
      <c r="TOD43" s="299"/>
      <c r="TOE43" s="299"/>
      <c r="TOF43" s="299"/>
      <c r="TOG43" s="299"/>
      <c r="TOH43" s="299"/>
      <c r="TOI43" s="299"/>
      <c r="TOJ43" s="299"/>
      <c r="TOK43" s="299"/>
      <c r="TOL43" s="299"/>
      <c r="TOM43" s="299"/>
      <c r="TON43" s="299"/>
      <c r="TOO43" s="299"/>
      <c r="TOP43" s="299"/>
      <c r="TOQ43" s="299"/>
      <c r="TOR43" s="299"/>
      <c r="TOS43" s="299"/>
      <c r="TOT43" s="299"/>
      <c r="TOU43" s="299"/>
      <c r="TOV43" s="299"/>
      <c r="TOW43" s="299"/>
      <c r="TOX43" s="299"/>
      <c r="TOY43" s="299"/>
      <c r="TOZ43" s="299"/>
      <c r="TPA43" s="299"/>
      <c r="TPB43" s="299"/>
      <c r="TPC43" s="299"/>
      <c r="TPD43" s="299"/>
      <c r="TPE43" s="299"/>
      <c r="TPF43" s="299"/>
      <c r="TPG43" s="299"/>
      <c r="TPH43" s="299"/>
      <c r="TPI43" s="299"/>
      <c r="TPJ43" s="299"/>
      <c r="TPK43" s="299"/>
      <c r="TPL43" s="299"/>
      <c r="TPM43" s="299"/>
      <c r="TPN43" s="299"/>
      <c r="TPO43" s="299"/>
      <c r="TPP43" s="299"/>
      <c r="TPQ43" s="299"/>
      <c r="TPR43" s="299"/>
      <c r="TPS43" s="299"/>
      <c r="TPT43" s="299"/>
      <c r="TPU43" s="299"/>
      <c r="TPV43" s="299"/>
      <c r="TPW43" s="299"/>
      <c r="TPX43" s="299"/>
      <c r="TPY43" s="299"/>
      <c r="TPZ43" s="299"/>
      <c r="TQA43" s="299"/>
      <c r="TQB43" s="299"/>
      <c r="TQC43" s="299"/>
      <c r="TQD43" s="299"/>
      <c r="TQE43" s="299"/>
      <c r="TQF43" s="299"/>
      <c r="TQG43" s="299"/>
      <c r="TQH43" s="299"/>
      <c r="TQI43" s="299"/>
      <c r="TQJ43" s="299"/>
      <c r="TQK43" s="299"/>
      <c r="TQL43" s="299"/>
      <c r="TQM43" s="299"/>
      <c r="TQN43" s="299"/>
      <c r="TQO43" s="299"/>
      <c r="TQP43" s="299"/>
      <c r="TQQ43" s="299"/>
      <c r="TQR43" s="299"/>
      <c r="TQS43" s="299"/>
      <c r="TQT43" s="299"/>
      <c r="TQU43" s="299"/>
      <c r="TQV43" s="299"/>
      <c r="TQW43" s="299"/>
      <c r="TQX43" s="299"/>
      <c r="TQY43" s="299"/>
      <c r="TQZ43" s="299"/>
      <c r="TRA43" s="299"/>
      <c r="TRB43" s="299"/>
      <c r="TRC43" s="299"/>
      <c r="TRD43" s="299"/>
      <c r="TRE43" s="299"/>
      <c r="TRF43" s="299"/>
      <c r="TRG43" s="299"/>
      <c r="TRH43" s="299"/>
      <c r="TRI43" s="299"/>
      <c r="TRJ43" s="299"/>
      <c r="TRK43" s="299"/>
      <c r="TRL43" s="299"/>
      <c r="TRM43" s="299"/>
      <c r="TRN43" s="299"/>
      <c r="TRO43" s="299"/>
      <c r="TRP43" s="299"/>
      <c r="TRQ43" s="299"/>
      <c r="TRR43" s="299"/>
      <c r="TRS43" s="299"/>
      <c r="TRT43" s="299"/>
      <c r="TRU43" s="299"/>
      <c r="TRV43" s="299"/>
      <c r="TRW43" s="299"/>
      <c r="TRX43" s="299"/>
      <c r="TRY43" s="299"/>
      <c r="TRZ43" s="299"/>
      <c r="TSA43" s="299"/>
      <c r="TSB43" s="299"/>
      <c r="TSC43" s="299"/>
      <c r="TSD43" s="299"/>
      <c r="TSE43" s="299"/>
      <c r="TSF43" s="299"/>
      <c r="TSG43" s="299"/>
      <c r="TSH43" s="299"/>
      <c r="TSI43" s="299"/>
      <c r="TSJ43" s="299"/>
      <c r="TSK43" s="299"/>
      <c r="TSL43" s="299"/>
      <c r="TSM43" s="299"/>
      <c r="TSN43" s="299"/>
      <c r="TSO43" s="299"/>
      <c r="TSP43" s="299"/>
      <c r="TSQ43" s="299"/>
      <c r="TSR43" s="299"/>
      <c r="TSS43" s="299"/>
      <c r="TST43" s="299"/>
      <c r="TSU43" s="299"/>
      <c r="TSV43" s="299"/>
      <c r="TSW43" s="299"/>
      <c r="TSX43" s="299"/>
      <c r="TSY43" s="299"/>
      <c r="TSZ43" s="299"/>
      <c r="TTA43" s="299"/>
      <c r="TTB43" s="299"/>
      <c r="TTC43" s="299"/>
      <c r="TTD43" s="299"/>
      <c r="TTE43" s="299"/>
      <c r="TTF43" s="299"/>
      <c r="TTG43" s="299"/>
      <c r="TTH43" s="299"/>
      <c r="TTI43" s="299"/>
      <c r="TTJ43" s="299"/>
      <c r="TTK43" s="299"/>
      <c r="TTL43" s="299"/>
      <c r="TTM43" s="299"/>
      <c r="TTN43" s="299"/>
      <c r="TTO43" s="299"/>
      <c r="TTP43" s="299"/>
      <c r="TTQ43" s="299"/>
      <c r="TTR43" s="299"/>
      <c r="TTS43" s="299"/>
      <c r="TTT43" s="299"/>
      <c r="TTU43" s="299"/>
      <c r="TTV43" s="299"/>
      <c r="TTW43" s="299"/>
      <c r="TTX43" s="299"/>
      <c r="TTY43" s="299"/>
      <c r="TTZ43" s="299"/>
      <c r="TUA43" s="299"/>
      <c r="TUB43" s="299"/>
      <c r="TUC43" s="299"/>
      <c r="TUD43" s="299"/>
      <c r="TUE43" s="299"/>
      <c r="TUF43" s="299"/>
      <c r="TUG43" s="299"/>
      <c r="TUH43" s="299"/>
      <c r="TUI43" s="299"/>
      <c r="TUJ43" s="299"/>
      <c r="TUK43" s="299"/>
      <c r="TUL43" s="299"/>
      <c r="TUM43" s="299"/>
      <c r="TUN43" s="299"/>
      <c r="TUO43" s="299"/>
      <c r="TUP43" s="299"/>
      <c r="TUQ43" s="299"/>
      <c r="TUR43" s="299"/>
      <c r="TUS43" s="299"/>
      <c r="TUT43" s="299"/>
      <c r="TUU43" s="299"/>
      <c r="TUV43" s="299"/>
      <c r="TUW43" s="299"/>
      <c r="TUX43" s="299"/>
      <c r="TUY43" s="299"/>
      <c r="TUZ43" s="299"/>
      <c r="TVA43" s="299"/>
      <c r="TVB43" s="299"/>
      <c r="TVC43" s="299"/>
      <c r="TVD43" s="299"/>
      <c r="TVE43" s="299"/>
      <c r="TVF43" s="299"/>
      <c r="TVG43" s="299"/>
      <c r="TVH43" s="299"/>
      <c r="TVI43" s="299"/>
      <c r="TVJ43" s="299"/>
      <c r="TVK43" s="299"/>
      <c r="TVL43" s="299"/>
      <c r="TVM43" s="299"/>
      <c r="TVN43" s="299"/>
      <c r="TVO43" s="299"/>
      <c r="TVP43" s="299"/>
      <c r="TVQ43" s="299"/>
      <c r="TVR43" s="299"/>
      <c r="TVS43" s="299"/>
      <c r="TVT43" s="299"/>
      <c r="TVU43" s="299"/>
      <c r="TVV43" s="299"/>
      <c r="TVW43" s="299"/>
      <c r="TVX43" s="299"/>
      <c r="TVY43" s="299"/>
      <c r="TVZ43" s="299"/>
      <c r="TWA43" s="299"/>
      <c r="TWB43" s="299"/>
      <c r="TWC43" s="299"/>
      <c r="TWD43" s="299"/>
      <c r="TWE43" s="299"/>
      <c r="TWF43" s="299"/>
      <c r="TWG43" s="299"/>
      <c r="TWH43" s="299"/>
      <c r="TWI43" s="299"/>
      <c r="TWJ43" s="299"/>
      <c r="TWK43" s="299"/>
      <c r="TWL43" s="299"/>
      <c r="TWM43" s="299"/>
      <c r="TWN43" s="299"/>
      <c r="TWO43" s="299"/>
      <c r="TWP43" s="299"/>
      <c r="TWQ43" s="299"/>
      <c r="TWR43" s="299"/>
      <c r="TWS43" s="299"/>
      <c r="TWT43" s="299"/>
      <c r="TWU43" s="299"/>
      <c r="TWV43" s="299"/>
      <c r="TWW43" s="299"/>
      <c r="TWX43" s="299"/>
      <c r="TWY43" s="299"/>
      <c r="TWZ43" s="299"/>
      <c r="TXA43" s="299"/>
      <c r="TXB43" s="299"/>
      <c r="TXC43" s="299"/>
      <c r="TXD43" s="299"/>
      <c r="TXE43" s="299"/>
      <c r="TXF43" s="299"/>
      <c r="TXG43" s="299"/>
      <c r="TXH43" s="299"/>
      <c r="TXI43" s="299"/>
      <c r="TXJ43" s="299"/>
      <c r="TXK43" s="299"/>
      <c r="TXL43" s="299"/>
      <c r="TXM43" s="299"/>
      <c r="TXN43" s="299"/>
      <c r="TXO43" s="299"/>
      <c r="TXP43" s="299"/>
      <c r="TXQ43" s="299"/>
      <c r="TXR43" s="299"/>
      <c r="TXS43" s="299"/>
      <c r="TXT43" s="299"/>
      <c r="TXU43" s="299"/>
      <c r="TXV43" s="299"/>
      <c r="TXW43" s="299"/>
      <c r="TXX43" s="299"/>
      <c r="TXY43" s="299"/>
      <c r="TXZ43" s="299"/>
      <c r="TYA43" s="299"/>
      <c r="TYB43" s="299"/>
      <c r="TYC43" s="299"/>
      <c r="TYD43" s="299"/>
      <c r="TYE43" s="299"/>
      <c r="TYF43" s="299"/>
      <c r="TYG43" s="299"/>
      <c r="TYH43" s="299"/>
      <c r="TYI43" s="299"/>
      <c r="TYJ43" s="299"/>
      <c r="TYK43" s="299"/>
      <c r="TYL43" s="299"/>
      <c r="TYM43" s="299"/>
      <c r="TYN43" s="299"/>
      <c r="TYO43" s="299"/>
      <c r="TYP43" s="299"/>
      <c r="TYQ43" s="299"/>
      <c r="TYR43" s="299"/>
      <c r="TYS43" s="299"/>
      <c r="TYT43" s="299"/>
      <c r="TYU43" s="299"/>
      <c r="TYV43" s="299"/>
      <c r="TYW43" s="299"/>
      <c r="TYX43" s="299"/>
      <c r="TYY43" s="299"/>
      <c r="TYZ43" s="299"/>
      <c r="TZA43" s="299"/>
      <c r="TZB43" s="299"/>
      <c r="TZC43" s="299"/>
      <c r="TZD43" s="299"/>
      <c r="TZE43" s="299"/>
      <c r="TZF43" s="299"/>
      <c r="TZG43" s="299"/>
      <c r="TZH43" s="299"/>
      <c r="TZI43" s="299"/>
      <c r="TZJ43" s="299"/>
      <c r="TZK43" s="299"/>
      <c r="TZL43" s="299"/>
      <c r="TZM43" s="299"/>
      <c r="TZN43" s="299"/>
      <c r="TZO43" s="299"/>
      <c r="TZP43" s="299"/>
      <c r="TZQ43" s="299"/>
      <c r="TZR43" s="299"/>
      <c r="TZS43" s="299"/>
      <c r="TZT43" s="299"/>
      <c r="TZU43" s="299"/>
      <c r="TZV43" s="299"/>
      <c r="TZW43" s="299"/>
      <c r="TZX43" s="299"/>
      <c r="TZY43" s="299"/>
      <c r="TZZ43" s="299"/>
      <c r="UAA43" s="299"/>
      <c r="UAB43" s="299"/>
      <c r="UAC43" s="299"/>
      <c r="UAD43" s="299"/>
      <c r="UAE43" s="299"/>
      <c r="UAF43" s="299"/>
      <c r="UAG43" s="299"/>
      <c r="UAH43" s="299"/>
      <c r="UAI43" s="299"/>
      <c r="UAJ43" s="299"/>
      <c r="UAK43" s="299"/>
      <c r="UAL43" s="299"/>
      <c r="UAM43" s="299"/>
      <c r="UAN43" s="299"/>
      <c r="UAO43" s="299"/>
      <c r="UAP43" s="299"/>
      <c r="UAQ43" s="299"/>
      <c r="UAR43" s="299"/>
      <c r="UAS43" s="299"/>
      <c r="UAT43" s="299"/>
      <c r="UAU43" s="299"/>
      <c r="UAV43" s="299"/>
      <c r="UAW43" s="299"/>
      <c r="UAX43" s="299"/>
      <c r="UAY43" s="299"/>
      <c r="UAZ43" s="299"/>
      <c r="UBA43" s="299"/>
      <c r="UBB43" s="299"/>
      <c r="UBC43" s="299"/>
      <c r="UBD43" s="299"/>
      <c r="UBE43" s="299"/>
      <c r="UBF43" s="299"/>
      <c r="UBG43" s="299"/>
      <c r="UBH43" s="299"/>
      <c r="UBI43" s="299"/>
      <c r="UBJ43" s="299"/>
      <c r="UBK43" s="299"/>
      <c r="UBL43" s="299"/>
      <c r="UBM43" s="299"/>
      <c r="UBN43" s="299"/>
      <c r="UBO43" s="299"/>
      <c r="UBP43" s="299"/>
      <c r="UBQ43" s="299"/>
      <c r="UBR43" s="299"/>
      <c r="UBS43" s="299"/>
      <c r="UBT43" s="299"/>
      <c r="UBU43" s="299"/>
      <c r="UBV43" s="299"/>
      <c r="UBW43" s="299"/>
      <c r="UBX43" s="299"/>
      <c r="UBY43" s="299"/>
      <c r="UBZ43" s="299"/>
      <c r="UCA43" s="299"/>
      <c r="UCB43" s="299"/>
      <c r="UCC43" s="299"/>
      <c r="UCD43" s="299"/>
      <c r="UCE43" s="299"/>
      <c r="UCF43" s="299"/>
      <c r="UCG43" s="299"/>
      <c r="UCH43" s="299"/>
      <c r="UCI43" s="299"/>
      <c r="UCJ43" s="299"/>
      <c r="UCK43" s="299"/>
      <c r="UCL43" s="299"/>
      <c r="UCM43" s="299"/>
      <c r="UCN43" s="299"/>
      <c r="UCO43" s="299"/>
      <c r="UCP43" s="299"/>
      <c r="UCQ43" s="299"/>
      <c r="UCR43" s="299"/>
      <c r="UCS43" s="299"/>
      <c r="UCT43" s="299"/>
      <c r="UCU43" s="299"/>
      <c r="UCV43" s="299"/>
      <c r="UCW43" s="299"/>
      <c r="UCX43" s="299"/>
      <c r="UCY43" s="299"/>
      <c r="UCZ43" s="299"/>
      <c r="UDA43" s="299"/>
      <c r="UDB43" s="299"/>
      <c r="UDC43" s="299"/>
      <c r="UDD43" s="299"/>
      <c r="UDE43" s="299"/>
      <c r="UDF43" s="299"/>
      <c r="UDG43" s="299"/>
      <c r="UDH43" s="299"/>
      <c r="UDI43" s="299"/>
      <c r="UDJ43" s="299"/>
      <c r="UDK43" s="299"/>
      <c r="UDL43" s="299"/>
      <c r="UDM43" s="299"/>
      <c r="UDN43" s="299"/>
      <c r="UDO43" s="299"/>
      <c r="UDP43" s="299"/>
      <c r="UDQ43" s="299"/>
      <c r="UDR43" s="299"/>
      <c r="UDS43" s="299"/>
      <c r="UDT43" s="299"/>
      <c r="UDU43" s="299"/>
      <c r="UDV43" s="299"/>
      <c r="UDW43" s="299"/>
      <c r="UDX43" s="299"/>
      <c r="UDY43" s="299"/>
      <c r="UDZ43" s="299"/>
      <c r="UEA43" s="299"/>
      <c r="UEB43" s="299"/>
      <c r="UEC43" s="299"/>
      <c r="UED43" s="299"/>
      <c r="UEE43" s="299"/>
      <c r="UEF43" s="299"/>
      <c r="UEG43" s="299"/>
      <c r="UEH43" s="299"/>
      <c r="UEI43" s="299"/>
      <c r="UEJ43" s="299"/>
      <c r="UEK43" s="299"/>
      <c r="UEL43" s="299"/>
      <c r="UEM43" s="299"/>
      <c r="UEN43" s="299"/>
      <c r="UEO43" s="299"/>
      <c r="UEP43" s="299"/>
      <c r="UEQ43" s="299"/>
      <c r="UER43" s="299"/>
      <c r="UES43" s="299"/>
      <c r="UET43" s="299"/>
      <c r="UEU43" s="299"/>
      <c r="UEV43" s="299"/>
      <c r="UEW43" s="299"/>
      <c r="UEX43" s="299"/>
      <c r="UEY43" s="299"/>
      <c r="UEZ43" s="299"/>
      <c r="UFA43" s="299"/>
      <c r="UFB43" s="299"/>
      <c r="UFC43" s="299"/>
      <c r="UFD43" s="299"/>
      <c r="UFE43" s="299"/>
      <c r="UFF43" s="299"/>
      <c r="UFG43" s="299"/>
      <c r="UFH43" s="299"/>
      <c r="UFI43" s="299"/>
      <c r="UFJ43" s="299"/>
      <c r="UFK43" s="299"/>
      <c r="UFL43" s="299"/>
      <c r="UFM43" s="299"/>
      <c r="UFN43" s="299"/>
      <c r="UFO43" s="299"/>
      <c r="UFP43" s="299"/>
      <c r="UFQ43" s="299"/>
      <c r="UFR43" s="299"/>
      <c r="UFS43" s="299"/>
      <c r="UFT43" s="299"/>
      <c r="UFU43" s="299"/>
      <c r="UFV43" s="299"/>
      <c r="UFW43" s="299"/>
      <c r="UFX43" s="299"/>
      <c r="UFY43" s="299"/>
      <c r="UFZ43" s="299"/>
      <c r="UGA43" s="299"/>
      <c r="UGB43" s="299"/>
      <c r="UGC43" s="299"/>
      <c r="UGD43" s="299"/>
      <c r="UGE43" s="299"/>
      <c r="UGF43" s="299"/>
      <c r="UGG43" s="299"/>
      <c r="UGH43" s="299"/>
      <c r="UGI43" s="299"/>
      <c r="UGJ43" s="299"/>
      <c r="UGK43" s="299"/>
      <c r="UGL43" s="299"/>
      <c r="UGM43" s="299"/>
      <c r="UGN43" s="299"/>
      <c r="UGO43" s="299"/>
      <c r="UGP43" s="299"/>
      <c r="UGQ43" s="299"/>
      <c r="UGR43" s="299"/>
      <c r="UGS43" s="299"/>
      <c r="UGT43" s="299"/>
      <c r="UGU43" s="299"/>
      <c r="UGV43" s="299"/>
      <c r="UGW43" s="299"/>
      <c r="UGX43" s="299"/>
      <c r="UGY43" s="299"/>
      <c r="UGZ43" s="299"/>
      <c r="UHA43" s="299"/>
      <c r="UHB43" s="299"/>
      <c r="UHC43" s="299"/>
      <c r="UHD43" s="299"/>
      <c r="UHE43" s="299"/>
      <c r="UHF43" s="299"/>
      <c r="UHG43" s="299"/>
      <c r="UHH43" s="299"/>
      <c r="UHI43" s="299"/>
      <c r="UHJ43" s="299"/>
      <c r="UHK43" s="299"/>
      <c r="UHL43" s="299"/>
      <c r="UHM43" s="299"/>
      <c r="UHN43" s="299"/>
      <c r="UHO43" s="299"/>
      <c r="UHP43" s="299"/>
      <c r="UHQ43" s="299"/>
      <c r="UHR43" s="299"/>
      <c r="UHS43" s="299"/>
      <c r="UHT43" s="299"/>
      <c r="UHU43" s="299"/>
      <c r="UHV43" s="299"/>
      <c r="UHW43" s="299"/>
      <c r="UHX43" s="299"/>
      <c r="UHY43" s="299"/>
      <c r="UHZ43" s="299"/>
      <c r="UIA43" s="299"/>
      <c r="UIB43" s="299"/>
      <c r="UIC43" s="299"/>
      <c r="UID43" s="299"/>
      <c r="UIE43" s="299"/>
      <c r="UIF43" s="299"/>
      <c r="UIG43" s="299"/>
      <c r="UIH43" s="299"/>
      <c r="UII43" s="299"/>
      <c r="UIJ43" s="299"/>
      <c r="UIK43" s="299"/>
      <c r="UIL43" s="299"/>
      <c r="UIM43" s="299"/>
      <c r="UIN43" s="299"/>
      <c r="UIO43" s="299"/>
      <c r="UIP43" s="299"/>
      <c r="UIQ43" s="299"/>
      <c r="UIR43" s="299"/>
      <c r="UIS43" s="299"/>
      <c r="UIT43" s="299"/>
      <c r="UIU43" s="299"/>
      <c r="UIV43" s="299"/>
      <c r="UIW43" s="299"/>
      <c r="UIX43" s="299"/>
      <c r="UIY43" s="299"/>
      <c r="UIZ43" s="299"/>
      <c r="UJA43" s="299"/>
      <c r="UJB43" s="299"/>
      <c r="UJC43" s="299"/>
      <c r="UJD43" s="299"/>
      <c r="UJE43" s="299"/>
      <c r="UJF43" s="299"/>
      <c r="UJG43" s="299"/>
      <c r="UJH43" s="299"/>
      <c r="UJI43" s="299"/>
      <c r="UJJ43" s="299"/>
      <c r="UJK43" s="299"/>
      <c r="UJL43" s="299"/>
      <c r="UJM43" s="299"/>
      <c r="UJN43" s="299"/>
      <c r="UJO43" s="299"/>
      <c r="UJP43" s="299"/>
      <c r="UJQ43" s="299"/>
      <c r="UJR43" s="299"/>
      <c r="UJS43" s="299"/>
      <c r="UJT43" s="299"/>
      <c r="UJU43" s="299"/>
      <c r="UJV43" s="299"/>
      <c r="UJW43" s="299"/>
      <c r="UJX43" s="299"/>
      <c r="UJY43" s="299"/>
      <c r="UJZ43" s="299"/>
      <c r="UKA43" s="299"/>
      <c r="UKB43" s="299"/>
      <c r="UKC43" s="299"/>
      <c r="UKD43" s="299"/>
      <c r="UKE43" s="299"/>
      <c r="UKF43" s="299"/>
      <c r="UKG43" s="299"/>
      <c r="UKH43" s="299"/>
      <c r="UKI43" s="299"/>
      <c r="UKJ43" s="299"/>
      <c r="UKK43" s="299"/>
      <c r="UKL43" s="299"/>
      <c r="UKM43" s="299"/>
      <c r="UKN43" s="299"/>
      <c r="UKO43" s="299"/>
      <c r="UKP43" s="299"/>
      <c r="UKQ43" s="299"/>
      <c r="UKR43" s="299"/>
      <c r="UKS43" s="299"/>
      <c r="UKT43" s="299"/>
      <c r="UKU43" s="299"/>
      <c r="UKV43" s="299"/>
      <c r="UKW43" s="299"/>
      <c r="UKX43" s="299"/>
      <c r="UKY43" s="299"/>
      <c r="UKZ43" s="299"/>
      <c r="ULA43" s="299"/>
      <c r="ULB43" s="299"/>
      <c r="ULC43" s="299"/>
      <c r="ULD43" s="299"/>
      <c r="ULE43" s="299"/>
      <c r="ULF43" s="299"/>
      <c r="ULG43" s="299"/>
      <c r="ULH43" s="299"/>
      <c r="ULI43" s="299"/>
      <c r="ULJ43" s="299"/>
      <c r="ULK43" s="299"/>
      <c r="ULL43" s="299"/>
      <c r="ULM43" s="299"/>
      <c r="ULN43" s="299"/>
      <c r="ULO43" s="299"/>
      <c r="ULP43" s="299"/>
      <c r="ULQ43" s="299"/>
      <c r="ULR43" s="299"/>
      <c r="ULS43" s="299"/>
      <c r="ULT43" s="299"/>
      <c r="ULU43" s="299"/>
      <c r="ULV43" s="299"/>
      <c r="ULW43" s="299"/>
      <c r="ULX43" s="299"/>
      <c r="ULY43" s="299"/>
      <c r="ULZ43" s="299"/>
      <c r="UMA43" s="299"/>
      <c r="UMB43" s="299"/>
      <c r="UMC43" s="299"/>
      <c r="UMD43" s="299"/>
      <c r="UME43" s="299"/>
      <c r="UMF43" s="299"/>
      <c r="UMG43" s="299"/>
      <c r="UMH43" s="299"/>
      <c r="UMI43" s="299"/>
      <c r="UMJ43" s="299"/>
      <c r="UMK43" s="299"/>
      <c r="UML43" s="299"/>
      <c r="UMM43" s="299"/>
      <c r="UMN43" s="299"/>
      <c r="UMO43" s="299"/>
      <c r="UMP43" s="299"/>
      <c r="UMQ43" s="299"/>
      <c r="UMR43" s="299"/>
      <c r="UMS43" s="299"/>
      <c r="UMT43" s="299"/>
      <c r="UMU43" s="299"/>
      <c r="UMV43" s="299"/>
      <c r="UMW43" s="299"/>
      <c r="UMX43" s="299"/>
      <c r="UMY43" s="299"/>
      <c r="UMZ43" s="299"/>
      <c r="UNA43" s="299"/>
      <c r="UNB43" s="299"/>
      <c r="UNC43" s="299"/>
      <c r="UND43" s="299"/>
      <c r="UNE43" s="299"/>
      <c r="UNF43" s="299"/>
      <c r="UNG43" s="299"/>
      <c r="UNH43" s="299"/>
      <c r="UNI43" s="299"/>
      <c r="UNJ43" s="299"/>
      <c r="UNK43" s="299"/>
      <c r="UNL43" s="299"/>
      <c r="UNM43" s="299"/>
      <c r="UNN43" s="299"/>
      <c r="UNO43" s="299"/>
      <c r="UNP43" s="299"/>
      <c r="UNQ43" s="299"/>
      <c r="UNR43" s="299"/>
      <c r="UNS43" s="299"/>
      <c r="UNT43" s="299"/>
      <c r="UNU43" s="299"/>
      <c r="UNV43" s="299"/>
      <c r="UNW43" s="299"/>
      <c r="UNX43" s="299"/>
      <c r="UNY43" s="299"/>
      <c r="UNZ43" s="299"/>
      <c r="UOA43" s="299"/>
      <c r="UOB43" s="299"/>
      <c r="UOC43" s="299"/>
      <c r="UOD43" s="299"/>
      <c r="UOE43" s="299"/>
      <c r="UOF43" s="299"/>
      <c r="UOG43" s="299"/>
      <c r="UOH43" s="299"/>
      <c r="UOI43" s="299"/>
      <c r="UOJ43" s="299"/>
      <c r="UOK43" s="299"/>
      <c r="UOL43" s="299"/>
      <c r="UOM43" s="299"/>
      <c r="UON43" s="299"/>
      <c r="UOO43" s="299"/>
      <c r="UOP43" s="299"/>
      <c r="UOQ43" s="299"/>
      <c r="UOR43" s="299"/>
      <c r="UOS43" s="299"/>
      <c r="UOT43" s="299"/>
      <c r="UOU43" s="299"/>
      <c r="UOV43" s="299"/>
      <c r="UOW43" s="299"/>
      <c r="UOX43" s="299"/>
      <c r="UOY43" s="299"/>
      <c r="UOZ43" s="299"/>
      <c r="UPA43" s="299"/>
      <c r="UPB43" s="299"/>
      <c r="UPC43" s="299"/>
      <c r="UPD43" s="299"/>
      <c r="UPE43" s="299"/>
      <c r="UPF43" s="299"/>
      <c r="UPG43" s="299"/>
      <c r="UPH43" s="299"/>
      <c r="UPI43" s="299"/>
      <c r="UPJ43" s="299"/>
      <c r="UPK43" s="299"/>
      <c r="UPL43" s="299"/>
      <c r="UPM43" s="299"/>
      <c r="UPN43" s="299"/>
      <c r="UPO43" s="299"/>
      <c r="UPP43" s="299"/>
      <c r="UPQ43" s="299"/>
      <c r="UPR43" s="299"/>
      <c r="UPS43" s="299"/>
      <c r="UPT43" s="299"/>
      <c r="UPU43" s="299"/>
      <c r="UPV43" s="299"/>
      <c r="UPW43" s="299"/>
      <c r="UPX43" s="299"/>
      <c r="UPY43" s="299"/>
      <c r="UPZ43" s="299"/>
      <c r="UQA43" s="299"/>
      <c r="UQB43" s="299"/>
      <c r="UQC43" s="299"/>
      <c r="UQD43" s="299"/>
      <c r="UQE43" s="299"/>
      <c r="UQF43" s="299"/>
      <c r="UQG43" s="299"/>
      <c r="UQH43" s="299"/>
      <c r="UQI43" s="299"/>
      <c r="UQJ43" s="299"/>
      <c r="UQK43" s="299"/>
      <c r="UQL43" s="299"/>
      <c r="UQM43" s="299"/>
      <c r="UQN43" s="299"/>
      <c r="UQO43" s="299"/>
      <c r="UQP43" s="299"/>
      <c r="UQQ43" s="299"/>
      <c r="UQR43" s="299"/>
      <c r="UQS43" s="299"/>
      <c r="UQT43" s="299"/>
      <c r="UQU43" s="299"/>
      <c r="UQV43" s="299"/>
      <c r="UQW43" s="299"/>
      <c r="UQX43" s="299"/>
      <c r="UQY43" s="299"/>
      <c r="UQZ43" s="299"/>
      <c r="URA43" s="299"/>
      <c r="URB43" s="299"/>
      <c r="URC43" s="299"/>
      <c r="URD43" s="299"/>
      <c r="URE43" s="299"/>
      <c r="URF43" s="299"/>
      <c r="URG43" s="299"/>
      <c r="URH43" s="299"/>
      <c r="URI43" s="299"/>
      <c r="URJ43" s="299"/>
      <c r="URK43" s="299"/>
      <c r="URL43" s="299"/>
      <c r="URM43" s="299"/>
      <c r="URN43" s="299"/>
      <c r="URO43" s="299"/>
      <c r="URP43" s="299"/>
      <c r="URQ43" s="299"/>
      <c r="URR43" s="299"/>
      <c r="URS43" s="299"/>
      <c r="URT43" s="299"/>
      <c r="URU43" s="299"/>
      <c r="URV43" s="299"/>
      <c r="URW43" s="299"/>
      <c r="URX43" s="299"/>
      <c r="URY43" s="299"/>
      <c r="URZ43" s="299"/>
      <c r="USA43" s="299"/>
      <c r="USB43" s="299"/>
      <c r="USC43" s="299"/>
      <c r="USD43" s="299"/>
      <c r="USE43" s="299"/>
      <c r="USF43" s="299"/>
      <c r="USG43" s="299"/>
      <c r="USH43" s="299"/>
      <c r="USI43" s="299"/>
      <c r="USJ43" s="299"/>
      <c r="USK43" s="299"/>
      <c r="USL43" s="299"/>
      <c r="USM43" s="299"/>
      <c r="USN43" s="299"/>
      <c r="USO43" s="299"/>
      <c r="USP43" s="299"/>
      <c r="USQ43" s="299"/>
      <c r="USR43" s="299"/>
      <c r="USS43" s="299"/>
      <c r="UST43" s="299"/>
      <c r="USU43" s="299"/>
      <c r="USV43" s="299"/>
      <c r="USW43" s="299"/>
      <c r="USX43" s="299"/>
      <c r="USY43" s="299"/>
      <c r="USZ43" s="299"/>
      <c r="UTA43" s="299"/>
      <c r="UTB43" s="299"/>
      <c r="UTC43" s="299"/>
      <c r="UTD43" s="299"/>
      <c r="UTE43" s="299"/>
      <c r="UTF43" s="299"/>
      <c r="UTG43" s="299"/>
      <c r="UTH43" s="299"/>
      <c r="UTI43" s="299"/>
      <c r="UTJ43" s="299"/>
      <c r="UTK43" s="299"/>
      <c r="UTL43" s="299"/>
      <c r="UTM43" s="299"/>
      <c r="UTN43" s="299"/>
      <c r="UTO43" s="299"/>
      <c r="UTP43" s="299"/>
      <c r="UTQ43" s="299"/>
      <c r="UTR43" s="299"/>
      <c r="UTS43" s="299"/>
      <c r="UTT43" s="299"/>
      <c r="UTU43" s="299"/>
      <c r="UTV43" s="299"/>
      <c r="UTW43" s="299"/>
      <c r="UTX43" s="299"/>
      <c r="UTY43" s="299"/>
      <c r="UTZ43" s="299"/>
      <c r="UUA43" s="299"/>
      <c r="UUB43" s="299"/>
      <c r="UUC43" s="299"/>
      <c r="UUD43" s="299"/>
      <c r="UUE43" s="299"/>
      <c r="UUF43" s="299"/>
      <c r="UUG43" s="299"/>
      <c r="UUH43" s="299"/>
      <c r="UUI43" s="299"/>
      <c r="UUJ43" s="299"/>
      <c r="UUK43" s="299"/>
      <c r="UUL43" s="299"/>
      <c r="UUM43" s="299"/>
      <c r="UUN43" s="299"/>
      <c r="UUO43" s="299"/>
      <c r="UUP43" s="299"/>
      <c r="UUQ43" s="299"/>
      <c r="UUR43" s="299"/>
      <c r="UUS43" s="299"/>
      <c r="UUT43" s="299"/>
      <c r="UUU43" s="299"/>
      <c r="UUV43" s="299"/>
      <c r="UUW43" s="299"/>
      <c r="UUX43" s="299"/>
      <c r="UUY43" s="299"/>
      <c r="UUZ43" s="299"/>
      <c r="UVA43" s="299"/>
      <c r="UVB43" s="299"/>
      <c r="UVC43" s="299"/>
      <c r="UVD43" s="299"/>
      <c r="UVE43" s="299"/>
      <c r="UVF43" s="299"/>
      <c r="UVG43" s="299"/>
      <c r="UVH43" s="299"/>
      <c r="UVI43" s="299"/>
      <c r="UVJ43" s="299"/>
      <c r="UVK43" s="299"/>
      <c r="UVL43" s="299"/>
      <c r="UVM43" s="299"/>
      <c r="UVN43" s="299"/>
      <c r="UVO43" s="299"/>
      <c r="UVP43" s="299"/>
      <c r="UVQ43" s="299"/>
      <c r="UVR43" s="299"/>
      <c r="UVS43" s="299"/>
      <c r="UVT43" s="299"/>
      <c r="UVU43" s="299"/>
      <c r="UVV43" s="299"/>
      <c r="UVW43" s="299"/>
      <c r="UVX43" s="299"/>
      <c r="UVY43" s="299"/>
      <c r="UVZ43" s="299"/>
      <c r="UWA43" s="299"/>
      <c r="UWB43" s="299"/>
      <c r="UWC43" s="299"/>
      <c r="UWD43" s="299"/>
      <c r="UWE43" s="299"/>
      <c r="UWF43" s="299"/>
      <c r="UWG43" s="299"/>
      <c r="UWH43" s="299"/>
      <c r="UWI43" s="299"/>
      <c r="UWJ43" s="299"/>
      <c r="UWK43" s="299"/>
      <c r="UWL43" s="299"/>
      <c r="UWM43" s="299"/>
      <c r="UWN43" s="299"/>
      <c r="UWO43" s="299"/>
      <c r="UWP43" s="299"/>
      <c r="UWQ43" s="299"/>
      <c r="UWR43" s="299"/>
      <c r="UWS43" s="299"/>
      <c r="UWT43" s="299"/>
      <c r="UWU43" s="299"/>
      <c r="UWV43" s="299"/>
      <c r="UWW43" s="299"/>
      <c r="UWX43" s="299"/>
      <c r="UWY43" s="299"/>
      <c r="UWZ43" s="299"/>
      <c r="UXA43" s="299"/>
      <c r="UXB43" s="299"/>
      <c r="UXC43" s="299"/>
      <c r="UXD43" s="299"/>
      <c r="UXE43" s="299"/>
      <c r="UXF43" s="299"/>
      <c r="UXG43" s="299"/>
      <c r="UXH43" s="299"/>
      <c r="UXI43" s="299"/>
      <c r="UXJ43" s="299"/>
      <c r="UXK43" s="299"/>
      <c r="UXL43" s="299"/>
      <c r="UXM43" s="299"/>
      <c r="UXN43" s="299"/>
      <c r="UXO43" s="299"/>
      <c r="UXP43" s="299"/>
      <c r="UXQ43" s="299"/>
      <c r="UXR43" s="299"/>
      <c r="UXS43" s="299"/>
      <c r="UXT43" s="299"/>
      <c r="UXU43" s="299"/>
      <c r="UXV43" s="299"/>
      <c r="UXW43" s="299"/>
      <c r="UXX43" s="299"/>
      <c r="UXY43" s="299"/>
      <c r="UXZ43" s="299"/>
      <c r="UYA43" s="299"/>
      <c r="UYB43" s="299"/>
      <c r="UYC43" s="299"/>
      <c r="UYD43" s="299"/>
      <c r="UYE43" s="299"/>
      <c r="UYF43" s="299"/>
      <c r="UYG43" s="299"/>
      <c r="UYH43" s="299"/>
      <c r="UYI43" s="299"/>
      <c r="UYJ43" s="299"/>
      <c r="UYK43" s="299"/>
      <c r="UYL43" s="299"/>
      <c r="UYM43" s="299"/>
      <c r="UYN43" s="299"/>
      <c r="UYO43" s="299"/>
      <c r="UYP43" s="299"/>
      <c r="UYQ43" s="299"/>
      <c r="UYR43" s="299"/>
      <c r="UYS43" s="299"/>
      <c r="UYT43" s="299"/>
      <c r="UYU43" s="299"/>
      <c r="UYV43" s="299"/>
      <c r="UYW43" s="299"/>
      <c r="UYX43" s="299"/>
      <c r="UYY43" s="299"/>
      <c r="UYZ43" s="299"/>
      <c r="UZA43" s="299"/>
      <c r="UZB43" s="299"/>
      <c r="UZC43" s="299"/>
      <c r="UZD43" s="299"/>
      <c r="UZE43" s="299"/>
      <c r="UZF43" s="299"/>
      <c r="UZG43" s="299"/>
      <c r="UZH43" s="299"/>
      <c r="UZI43" s="299"/>
      <c r="UZJ43" s="299"/>
      <c r="UZK43" s="299"/>
      <c r="UZL43" s="299"/>
      <c r="UZM43" s="299"/>
      <c r="UZN43" s="299"/>
      <c r="UZO43" s="299"/>
      <c r="UZP43" s="299"/>
      <c r="UZQ43" s="299"/>
      <c r="UZR43" s="299"/>
      <c r="UZS43" s="299"/>
      <c r="UZT43" s="299"/>
      <c r="UZU43" s="299"/>
      <c r="UZV43" s="299"/>
      <c r="UZW43" s="299"/>
      <c r="UZX43" s="299"/>
      <c r="UZY43" s="299"/>
      <c r="UZZ43" s="299"/>
      <c r="VAA43" s="299"/>
      <c r="VAB43" s="299"/>
      <c r="VAC43" s="299"/>
      <c r="VAD43" s="299"/>
      <c r="VAE43" s="299"/>
      <c r="VAF43" s="299"/>
      <c r="VAG43" s="299"/>
      <c r="VAH43" s="299"/>
      <c r="VAI43" s="299"/>
      <c r="VAJ43" s="299"/>
      <c r="VAK43" s="299"/>
      <c r="VAL43" s="299"/>
      <c r="VAM43" s="299"/>
      <c r="VAN43" s="299"/>
      <c r="VAO43" s="299"/>
      <c r="VAP43" s="299"/>
      <c r="VAQ43" s="299"/>
      <c r="VAR43" s="299"/>
      <c r="VAS43" s="299"/>
      <c r="VAT43" s="299"/>
      <c r="VAU43" s="299"/>
      <c r="VAV43" s="299"/>
      <c r="VAW43" s="299"/>
      <c r="VAX43" s="299"/>
      <c r="VAY43" s="299"/>
      <c r="VAZ43" s="299"/>
      <c r="VBA43" s="299"/>
      <c r="VBB43" s="299"/>
      <c r="VBC43" s="299"/>
      <c r="VBD43" s="299"/>
      <c r="VBE43" s="299"/>
      <c r="VBF43" s="299"/>
      <c r="VBG43" s="299"/>
      <c r="VBH43" s="299"/>
      <c r="VBI43" s="299"/>
      <c r="VBJ43" s="299"/>
      <c r="VBK43" s="299"/>
      <c r="VBL43" s="299"/>
      <c r="VBM43" s="299"/>
      <c r="VBN43" s="299"/>
      <c r="VBO43" s="299"/>
      <c r="VBP43" s="299"/>
      <c r="VBQ43" s="299"/>
      <c r="VBR43" s="299"/>
      <c r="VBS43" s="299"/>
      <c r="VBT43" s="299"/>
      <c r="VBU43" s="299"/>
      <c r="VBV43" s="299"/>
      <c r="VBW43" s="299"/>
      <c r="VBX43" s="299"/>
      <c r="VBY43" s="299"/>
      <c r="VBZ43" s="299"/>
      <c r="VCA43" s="299"/>
      <c r="VCB43" s="299"/>
      <c r="VCC43" s="299"/>
      <c r="VCD43" s="299"/>
      <c r="VCE43" s="299"/>
      <c r="VCF43" s="299"/>
      <c r="VCG43" s="299"/>
      <c r="VCH43" s="299"/>
      <c r="VCI43" s="299"/>
      <c r="VCJ43" s="299"/>
      <c r="VCK43" s="299"/>
      <c r="VCL43" s="299"/>
      <c r="VCM43" s="299"/>
      <c r="VCN43" s="299"/>
      <c r="VCO43" s="299"/>
      <c r="VCP43" s="299"/>
      <c r="VCQ43" s="299"/>
      <c r="VCR43" s="299"/>
      <c r="VCS43" s="299"/>
      <c r="VCT43" s="299"/>
      <c r="VCU43" s="299"/>
      <c r="VCV43" s="299"/>
      <c r="VCW43" s="299"/>
      <c r="VCX43" s="299"/>
      <c r="VCY43" s="299"/>
      <c r="VCZ43" s="299"/>
      <c r="VDA43" s="299"/>
      <c r="VDB43" s="299"/>
      <c r="VDC43" s="299"/>
      <c r="VDD43" s="299"/>
      <c r="VDE43" s="299"/>
      <c r="VDF43" s="299"/>
      <c r="VDG43" s="299"/>
      <c r="VDH43" s="299"/>
      <c r="VDI43" s="299"/>
      <c r="VDJ43" s="299"/>
      <c r="VDK43" s="299"/>
      <c r="VDL43" s="299"/>
      <c r="VDM43" s="299"/>
      <c r="VDN43" s="299"/>
      <c r="VDO43" s="299"/>
      <c r="VDP43" s="299"/>
      <c r="VDQ43" s="299"/>
      <c r="VDR43" s="299"/>
      <c r="VDS43" s="299"/>
      <c r="VDT43" s="299"/>
      <c r="VDU43" s="299"/>
      <c r="VDV43" s="299"/>
      <c r="VDW43" s="299"/>
      <c r="VDX43" s="299"/>
      <c r="VDY43" s="299"/>
      <c r="VDZ43" s="299"/>
      <c r="VEA43" s="299"/>
      <c r="VEB43" s="299"/>
      <c r="VEC43" s="299"/>
      <c r="VED43" s="299"/>
      <c r="VEE43" s="299"/>
      <c r="VEF43" s="299"/>
      <c r="VEG43" s="299"/>
      <c r="VEH43" s="299"/>
      <c r="VEI43" s="299"/>
      <c r="VEJ43" s="299"/>
      <c r="VEK43" s="299"/>
      <c r="VEL43" s="299"/>
      <c r="VEM43" s="299"/>
      <c r="VEN43" s="299"/>
      <c r="VEO43" s="299"/>
      <c r="VEP43" s="299"/>
      <c r="VEQ43" s="299"/>
      <c r="VER43" s="299"/>
      <c r="VES43" s="299"/>
      <c r="VET43" s="299"/>
      <c r="VEU43" s="299"/>
      <c r="VEV43" s="299"/>
      <c r="VEW43" s="299"/>
      <c r="VEX43" s="299"/>
      <c r="VEY43" s="299"/>
      <c r="VEZ43" s="299"/>
      <c r="VFA43" s="299"/>
      <c r="VFB43" s="299"/>
      <c r="VFC43" s="299"/>
      <c r="VFD43" s="299"/>
      <c r="VFE43" s="299"/>
      <c r="VFF43" s="299"/>
      <c r="VFG43" s="299"/>
      <c r="VFH43" s="299"/>
      <c r="VFI43" s="299"/>
      <c r="VFJ43" s="299"/>
      <c r="VFK43" s="299"/>
      <c r="VFL43" s="299"/>
      <c r="VFM43" s="299"/>
      <c r="VFN43" s="299"/>
      <c r="VFO43" s="299"/>
      <c r="VFP43" s="299"/>
      <c r="VFQ43" s="299"/>
      <c r="VFR43" s="299"/>
      <c r="VFS43" s="299"/>
      <c r="VFT43" s="299"/>
      <c r="VFU43" s="299"/>
      <c r="VFV43" s="299"/>
      <c r="VFW43" s="299"/>
      <c r="VFX43" s="299"/>
      <c r="VFY43" s="299"/>
      <c r="VFZ43" s="299"/>
      <c r="VGA43" s="299"/>
      <c r="VGB43" s="299"/>
      <c r="VGC43" s="299"/>
      <c r="VGD43" s="299"/>
      <c r="VGE43" s="299"/>
      <c r="VGF43" s="299"/>
      <c r="VGG43" s="299"/>
      <c r="VGH43" s="299"/>
      <c r="VGI43" s="299"/>
      <c r="VGJ43" s="299"/>
      <c r="VGK43" s="299"/>
      <c r="VGL43" s="299"/>
      <c r="VGM43" s="299"/>
      <c r="VGN43" s="299"/>
      <c r="VGO43" s="299"/>
      <c r="VGP43" s="299"/>
      <c r="VGQ43" s="299"/>
      <c r="VGR43" s="299"/>
      <c r="VGS43" s="299"/>
      <c r="VGT43" s="299"/>
      <c r="VGU43" s="299"/>
      <c r="VGV43" s="299"/>
      <c r="VGW43" s="299"/>
      <c r="VGX43" s="299"/>
      <c r="VGY43" s="299"/>
      <c r="VGZ43" s="299"/>
      <c r="VHA43" s="299"/>
      <c r="VHB43" s="299"/>
      <c r="VHC43" s="299"/>
      <c r="VHD43" s="299"/>
      <c r="VHE43" s="299"/>
      <c r="VHF43" s="299"/>
      <c r="VHG43" s="299"/>
      <c r="VHH43" s="299"/>
      <c r="VHI43" s="299"/>
      <c r="VHJ43" s="299"/>
      <c r="VHK43" s="299"/>
      <c r="VHL43" s="299"/>
      <c r="VHM43" s="299"/>
      <c r="VHN43" s="299"/>
      <c r="VHO43" s="299"/>
      <c r="VHP43" s="299"/>
      <c r="VHQ43" s="299"/>
      <c r="VHR43" s="299"/>
      <c r="VHS43" s="299"/>
      <c r="VHT43" s="299"/>
      <c r="VHU43" s="299"/>
      <c r="VHV43" s="299"/>
      <c r="VHW43" s="299"/>
      <c r="VHX43" s="299"/>
      <c r="VHY43" s="299"/>
      <c r="VHZ43" s="299"/>
      <c r="VIA43" s="299"/>
      <c r="VIB43" s="299"/>
      <c r="VIC43" s="299"/>
      <c r="VID43" s="299"/>
      <c r="VIE43" s="299"/>
      <c r="VIF43" s="299"/>
      <c r="VIG43" s="299"/>
      <c r="VIH43" s="299"/>
      <c r="VII43" s="299"/>
      <c r="VIJ43" s="299"/>
      <c r="VIK43" s="299"/>
      <c r="VIL43" s="299"/>
      <c r="VIM43" s="299"/>
      <c r="VIN43" s="299"/>
      <c r="VIO43" s="299"/>
      <c r="VIP43" s="299"/>
      <c r="VIQ43" s="299"/>
      <c r="VIR43" s="299"/>
      <c r="VIS43" s="299"/>
      <c r="VIT43" s="299"/>
      <c r="VIU43" s="299"/>
      <c r="VIV43" s="299"/>
      <c r="VIW43" s="299"/>
      <c r="VIX43" s="299"/>
      <c r="VIY43" s="299"/>
      <c r="VIZ43" s="299"/>
      <c r="VJA43" s="299"/>
      <c r="VJB43" s="299"/>
      <c r="VJC43" s="299"/>
      <c r="VJD43" s="299"/>
      <c r="VJE43" s="299"/>
      <c r="VJF43" s="299"/>
      <c r="VJG43" s="299"/>
      <c r="VJH43" s="299"/>
      <c r="VJI43" s="299"/>
      <c r="VJJ43" s="299"/>
      <c r="VJK43" s="299"/>
      <c r="VJL43" s="299"/>
      <c r="VJM43" s="299"/>
      <c r="VJN43" s="299"/>
      <c r="VJO43" s="299"/>
      <c r="VJP43" s="299"/>
      <c r="VJQ43" s="299"/>
      <c r="VJR43" s="299"/>
      <c r="VJS43" s="299"/>
      <c r="VJT43" s="299"/>
      <c r="VJU43" s="299"/>
      <c r="VJV43" s="299"/>
      <c r="VJW43" s="299"/>
      <c r="VJX43" s="299"/>
      <c r="VJY43" s="299"/>
      <c r="VJZ43" s="299"/>
      <c r="VKA43" s="299"/>
      <c r="VKB43" s="299"/>
      <c r="VKC43" s="299"/>
      <c r="VKD43" s="299"/>
      <c r="VKE43" s="299"/>
      <c r="VKF43" s="299"/>
      <c r="VKG43" s="299"/>
      <c r="VKH43" s="299"/>
      <c r="VKI43" s="299"/>
      <c r="VKJ43" s="299"/>
      <c r="VKK43" s="299"/>
      <c r="VKL43" s="299"/>
      <c r="VKM43" s="299"/>
      <c r="VKN43" s="299"/>
      <c r="VKO43" s="299"/>
      <c r="VKP43" s="299"/>
      <c r="VKQ43" s="299"/>
      <c r="VKR43" s="299"/>
      <c r="VKS43" s="299"/>
      <c r="VKT43" s="299"/>
      <c r="VKU43" s="299"/>
      <c r="VKV43" s="299"/>
      <c r="VKW43" s="299"/>
      <c r="VKX43" s="299"/>
      <c r="VKY43" s="299"/>
      <c r="VKZ43" s="299"/>
      <c r="VLA43" s="299"/>
      <c r="VLB43" s="299"/>
      <c r="VLC43" s="299"/>
      <c r="VLD43" s="299"/>
      <c r="VLE43" s="299"/>
      <c r="VLF43" s="299"/>
      <c r="VLG43" s="299"/>
      <c r="VLH43" s="299"/>
      <c r="VLI43" s="299"/>
      <c r="VLJ43" s="299"/>
      <c r="VLK43" s="299"/>
      <c r="VLL43" s="299"/>
      <c r="VLM43" s="299"/>
      <c r="VLN43" s="299"/>
      <c r="VLO43" s="299"/>
      <c r="VLP43" s="299"/>
      <c r="VLQ43" s="299"/>
      <c r="VLR43" s="299"/>
      <c r="VLS43" s="299"/>
      <c r="VLT43" s="299"/>
      <c r="VLU43" s="299"/>
      <c r="VLV43" s="299"/>
      <c r="VLW43" s="299"/>
      <c r="VLX43" s="299"/>
      <c r="VLY43" s="299"/>
      <c r="VLZ43" s="299"/>
      <c r="VMA43" s="299"/>
      <c r="VMB43" s="299"/>
      <c r="VMC43" s="299"/>
      <c r="VMD43" s="299"/>
      <c r="VME43" s="299"/>
      <c r="VMF43" s="299"/>
      <c r="VMG43" s="299"/>
      <c r="VMH43" s="299"/>
      <c r="VMI43" s="299"/>
      <c r="VMJ43" s="299"/>
      <c r="VMK43" s="299"/>
      <c r="VML43" s="299"/>
      <c r="VMM43" s="299"/>
      <c r="VMN43" s="299"/>
      <c r="VMO43" s="299"/>
      <c r="VMP43" s="299"/>
      <c r="VMQ43" s="299"/>
      <c r="VMR43" s="299"/>
      <c r="VMS43" s="299"/>
      <c r="VMT43" s="299"/>
      <c r="VMU43" s="299"/>
      <c r="VMV43" s="299"/>
      <c r="VMW43" s="299"/>
      <c r="VMX43" s="299"/>
      <c r="VMY43" s="299"/>
      <c r="VMZ43" s="299"/>
      <c r="VNA43" s="299"/>
      <c r="VNB43" s="299"/>
      <c r="VNC43" s="299"/>
      <c r="VND43" s="299"/>
      <c r="VNE43" s="299"/>
      <c r="VNF43" s="299"/>
      <c r="VNG43" s="299"/>
      <c r="VNH43" s="299"/>
      <c r="VNI43" s="299"/>
      <c r="VNJ43" s="299"/>
      <c r="VNK43" s="299"/>
      <c r="VNL43" s="299"/>
      <c r="VNM43" s="299"/>
      <c r="VNN43" s="299"/>
      <c r="VNO43" s="299"/>
      <c r="VNP43" s="299"/>
      <c r="VNQ43" s="299"/>
      <c r="VNR43" s="299"/>
      <c r="VNS43" s="299"/>
      <c r="VNT43" s="299"/>
      <c r="VNU43" s="299"/>
      <c r="VNV43" s="299"/>
      <c r="VNW43" s="299"/>
      <c r="VNX43" s="299"/>
      <c r="VNY43" s="299"/>
      <c r="VNZ43" s="299"/>
      <c r="VOA43" s="299"/>
      <c r="VOB43" s="299"/>
      <c r="VOC43" s="299"/>
      <c r="VOD43" s="299"/>
      <c r="VOE43" s="299"/>
      <c r="VOF43" s="299"/>
      <c r="VOG43" s="299"/>
      <c r="VOH43" s="299"/>
      <c r="VOI43" s="299"/>
      <c r="VOJ43" s="299"/>
      <c r="VOK43" s="299"/>
      <c r="VOL43" s="299"/>
      <c r="VOM43" s="299"/>
      <c r="VON43" s="299"/>
      <c r="VOO43" s="299"/>
      <c r="VOP43" s="299"/>
      <c r="VOQ43" s="299"/>
      <c r="VOR43" s="299"/>
      <c r="VOS43" s="299"/>
      <c r="VOT43" s="299"/>
      <c r="VOU43" s="299"/>
      <c r="VOV43" s="299"/>
      <c r="VOW43" s="299"/>
      <c r="VOX43" s="299"/>
      <c r="VOY43" s="299"/>
      <c r="VOZ43" s="299"/>
      <c r="VPA43" s="299"/>
      <c r="VPB43" s="299"/>
      <c r="VPC43" s="299"/>
      <c r="VPD43" s="299"/>
      <c r="VPE43" s="299"/>
      <c r="VPF43" s="299"/>
      <c r="VPG43" s="299"/>
      <c r="VPH43" s="299"/>
      <c r="VPI43" s="299"/>
      <c r="VPJ43" s="299"/>
      <c r="VPK43" s="299"/>
      <c r="VPL43" s="299"/>
      <c r="VPM43" s="299"/>
      <c r="VPN43" s="299"/>
      <c r="VPO43" s="299"/>
      <c r="VPP43" s="299"/>
      <c r="VPQ43" s="299"/>
      <c r="VPR43" s="299"/>
      <c r="VPS43" s="299"/>
      <c r="VPT43" s="299"/>
      <c r="VPU43" s="299"/>
      <c r="VPV43" s="299"/>
      <c r="VPW43" s="299"/>
      <c r="VPX43" s="299"/>
      <c r="VPY43" s="299"/>
      <c r="VPZ43" s="299"/>
      <c r="VQA43" s="299"/>
      <c r="VQB43" s="299"/>
      <c r="VQC43" s="299"/>
      <c r="VQD43" s="299"/>
      <c r="VQE43" s="299"/>
      <c r="VQF43" s="299"/>
      <c r="VQG43" s="299"/>
      <c r="VQH43" s="299"/>
      <c r="VQI43" s="299"/>
      <c r="VQJ43" s="299"/>
      <c r="VQK43" s="299"/>
      <c r="VQL43" s="299"/>
      <c r="VQM43" s="299"/>
      <c r="VQN43" s="299"/>
      <c r="VQO43" s="299"/>
      <c r="VQP43" s="299"/>
      <c r="VQQ43" s="299"/>
      <c r="VQR43" s="299"/>
      <c r="VQS43" s="299"/>
      <c r="VQT43" s="299"/>
      <c r="VQU43" s="299"/>
      <c r="VQV43" s="299"/>
      <c r="VQW43" s="299"/>
      <c r="VQX43" s="299"/>
      <c r="VQY43" s="299"/>
      <c r="VQZ43" s="299"/>
      <c r="VRA43" s="299"/>
      <c r="VRB43" s="299"/>
      <c r="VRC43" s="299"/>
      <c r="VRD43" s="299"/>
      <c r="VRE43" s="299"/>
      <c r="VRF43" s="299"/>
      <c r="VRG43" s="299"/>
      <c r="VRH43" s="299"/>
      <c r="VRI43" s="299"/>
      <c r="VRJ43" s="299"/>
      <c r="VRK43" s="299"/>
      <c r="VRL43" s="299"/>
      <c r="VRM43" s="299"/>
      <c r="VRN43" s="299"/>
      <c r="VRO43" s="299"/>
      <c r="VRP43" s="299"/>
      <c r="VRQ43" s="299"/>
      <c r="VRR43" s="299"/>
      <c r="VRS43" s="299"/>
      <c r="VRT43" s="299"/>
      <c r="VRU43" s="299"/>
      <c r="VRV43" s="299"/>
      <c r="VRW43" s="299"/>
      <c r="VRX43" s="299"/>
      <c r="VRY43" s="299"/>
      <c r="VRZ43" s="299"/>
      <c r="VSA43" s="299"/>
      <c r="VSB43" s="299"/>
      <c r="VSC43" s="299"/>
      <c r="VSD43" s="299"/>
      <c r="VSE43" s="299"/>
      <c r="VSF43" s="299"/>
      <c r="VSG43" s="299"/>
      <c r="VSH43" s="299"/>
      <c r="VSI43" s="299"/>
      <c r="VSJ43" s="299"/>
      <c r="VSK43" s="299"/>
      <c r="VSL43" s="299"/>
      <c r="VSM43" s="299"/>
      <c r="VSN43" s="299"/>
      <c r="VSO43" s="299"/>
      <c r="VSP43" s="299"/>
      <c r="VSQ43" s="299"/>
      <c r="VSR43" s="299"/>
      <c r="VSS43" s="299"/>
      <c r="VST43" s="299"/>
      <c r="VSU43" s="299"/>
      <c r="VSV43" s="299"/>
      <c r="VSW43" s="299"/>
      <c r="VSX43" s="299"/>
      <c r="VSY43" s="299"/>
      <c r="VSZ43" s="299"/>
      <c r="VTA43" s="299"/>
      <c r="VTB43" s="299"/>
      <c r="VTC43" s="299"/>
      <c r="VTD43" s="299"/>
      <c r="VTE43" s="299"/>
      <c r="VTF43" s="299"/>
      <c r="VTG43" s="299"/>
      <c r="VTH43" s="299"/>
      <c r="VTI43" s="299"/>
      <c r="VTJ43" s="299"/>
      <c r="VTK43" s="299"/>
      <c r="VTL43" s="299"/>
      <c r="VTM43" s="299"/>
      <c r="VTN43" s="299"/>
      <c r="VTO43" s="299"/>
      <c r="VTP43" s="299"/>
      <c r="VTQ43" s="299"/>
      <c r="VTR43" s="299"/>
      <c r="VTS43" s="299"/>
      <c r="VTT43" s="299"/>
      <c r="VTU43" s="299"/>
      <c r="VTV43" s="299"/>
      <c r="VTW43" s="299"/>
      <c r="VTX43" s="299"/>
      <c r="VTY43" s="299"/>
      <c r="VTZ43" s="299"/>
      <c r="VUA43" s="299"/>
      <c r="VUB43" s="299"/>
      <c r="VUC43" s="299"/>
      <c r="VUD43" s="299"/>
      <c r="VUE43" s="299"/>
      <c r="VUF43" s="299"/>
      <c r="VUG43" s="299"/>
      <c r="VUH43" s="299"/>
      <c r="VUI43" s="299"/>
      <c r="VUJ43" s="299"/>
      <c r="VUK43" s="299"/>
      <c r="VUL43" s="299"/>
      <c r="VUM43" s="299"/>
      <c r="VUN43" s="299"/>
      <c r="VUO43" s="299"/>
      <c r="VUP43" s="299"/>
      <c r="VUQ43" s="299"/>
      <c r="VUR43" s="299"/>
      <c r="VUS43" s="299"/>
      <c r="VUT43" s="299"/>
      <c r="VUU43" s="299"/>
      <c r="VUV43" s="299"/>
      <c r="VUW43" s="299"/>
      <c r="VUX43" s="299"/>
      <c r="VUY43" s="299"/>
      <c r="VUZ43" s="299"/>
      <c r="VVA43" s="299"/>
      <c r="VVB43" s="299"/>
      <c r="VVC43" s="299"/>
      <c r="VVD43" s="299"/>
      <c r="VVE43" s="299"/>
      <c r="VVF43" s="299"/>
      <c r="VVG43" s="299"/>
      <c r="VVH43" s="299"/>
      <c r="VVI43" s="299"/>
      <c r="VVJ43" s="299"/>
      <c r="VVK43" s="299"/>
      <c r="VVL43" s="299"/>
      <c r="VVM43" s="299"/>
      <c r="VVN43" s="299"/>
      <c r="VVO43" s="299"/>
      <c r="VVP43" s="299"/>
      <c r="VVQ43" s="299"/>
      <c r="VVR43" s="299"/>
      <c r="VVS43" s="299"/>
      <c r="VVT43" s="299"/>
      <c r="VVU43" s="299"/>
      <c r="VVV43" s="299"/>
      <c r="VVW43" s="299"/>
      <c r="VVX43" s="299"/>
      <c r="VVY43" s="299"/>
      <c r="VVZ43" s="299"/>
      <c r="VWA43" s="299"/>
      <c r="VWB43" s="299"/>
      <c r="VWC43" s="299"/>
      <c r="VWD43" s="299"/>
      <c r="VWE43" s="299"/>
      <c r="VWF43" s="299"/>
      <c r="VWG43" s="299"/>
      <c r="VWH43" s="299"/>
      <c r="VWI43" s="299"/>
      <c r="VWJ43" s="299"/>
      <c r="VWK43" s="299"/>
      <c r="VWL43" s="299"/>
      <c r="VWM43" s="299"/>
      <c r="VWN43" s="299"/>
      <c r="VWO43" s="299"/>
      <c r="VWP43" s="299"/>
      <c r="VWQ43" s="299"/>
      <c r="VWR43" s="299"/>
      <c r="VWS43" s="299"/>
      <c r="VWT43" s="299"/>
      <c r="VWU43" s="299"/>
      <c r="VWV43" s="299"/>
      <c r="VWW43" s="299"/>
      <c r="VWX43" s="299"/>
      <c r="VWY43" s="299"/>
      <c r="VWZ43" s="299"/>
      <c r="VXA43" s="299"/>
      <c r="VXB43" s="299"/>
      <c r="VXC43" s="299"/>
      <c r="VXD43" s="299"/>
      <c r="VXE43" s="299"/>
      <c r="VXF43" s="299"/>
      <c r="VXG43" s="299"/>
      <c r="VXH43" s="299"/>
      <c r="VXI43" s="299"/>
      <c r="VXJ43" s="299"/>
      <c r="VXK43" s="299"/>
      <c r="VXL43" s="299"/>
      <c r="VXM43" s="299"/>
      <c r="VXN43" s="299"/>
      <c r="VXO43" s="299"/>
      <c r="VXP43" s="299"/>
      <c r="VXQ43" s="299"/>
      <c r="VXR43" s="299"/>
      <c r="VXS43" s="299"/>
      <c r="VXT43" s="299"/>
      <c r="VXU43" s="299"/>
      <c r="VXV43" s="299"/>
      <c r="VXW43" s="299"/>
      <c r="VXX43" s="299"/>
      <c r="VXY43" s="299"/>
      <c r="VXZ43" s="299"/>
      <c r="VYA43" s="299"/>
      <c r="VYB43" s="299"/>
      <c r="VYC43" s="299"/>
      <c r="VYD43" s="299"/>
      <c r="VYE43" s="299"/>
      <c r="VYF43" s="299"/>
      <c r="VYG43" s="299"/>
      <c r="VYH43" s="299"/>
      <c r="VYI43" s="299"/>
      <c r="VYJ43" s="299"/>
      <c r="VYK43" s="299"/>
      <c r="VYL43" s="299"/>
      <c r="VYM43" s="299"/>
      <c r="VYN43" s="299"/>
      <c r="VYO43" s="299"/>
      <c r="VYP43" s="299"/>
      <c r="VYQ43" s="299"/>
      <c r="VYR43" s="299"/>
      <c r="VYS43" s="299"/>
      <c r="VYT43" s="299"/>
      <c r="VYU43" s="299"/>
      <c r="VYV43" s="299"/>
      <c r="VYW43" s="299"/>
      <c r="VYX43" s="299"/>
      <c r="VYY43" s="299"/>
      <c r="VYZ43" s="299"/>
      <c r="VZA43" s="299"/>
      <c r="VZB43" s="299"/>
      <c r="VZC43" s="299"/>
      <c r="VZD43" s="299"/>
      <c r="VZE43" s="299"/>
      <c r="VZF43" s="299"/>
      <c r="VZG43" s="299"/>
      <c r="VZH43" s="299"/>
      <c r="VZI43" s="299"/>
      <c r="VZJ43" s="299"/>
      <c r="VZK43" s="299"/>
      <c r="VZL43" s="299"/>
      <c r="VZM43" s="299"/>
      <c r="VZN43" s="299"/>
      <c r="VZO43" s="299"/>
      <c r="VZP43" s="299"/>
      <c r="VZQ43" s="299"/>
      <c r="VZR43" s="299"/>
      <c r="VZS43" s="299"/>
      <c r="VZT43" s="299"/>
      <c r="VZU43" s="299"/>
      <c r="VZV43" s="299"/>
      <c r="VZW43" s="299"/>
      <c r="VZX43" s="299"/>
      <c r="VZY43" s="299"/>
      <c r="VZZ43" s="299"/>
      <c r="WAA43" s="299"/>
      <c r="WAB43" s="299"/>
      <c r="WAC43" s="299"/>
      <c r="WAD43" s="299"/>
      <c r="WAE43" s="299"/>
      <c r="WAF43" s="299"/>
      <c r="WAG43" s="299"/>
      <c r="WAH43" s="299"/>
      <c r="WAI43" s="299"/>
      <c r="WAJ43" s="299"/>
      <c r="WAK43" s="299"/>
      <c r="WAL43" s="299"/>
      <c r="WAM43" s="299"/>
      <c r="WAN43" s="299"/>
      <c r="WAO43" s="299"/>
      <c r="WAP43" s="299"/>
      <c r="WAQ43" s="299"/>
      <c r="WAR43" s="299"/>
      <c r="WAS43" s="299"/>
      <c r="WAT43" s="299"/>
      <c r="WAU43" s="299"/>
      <c r="WAV43" s="299"/>
      <c r="WAW43" s="299"/>
      <c r="WAX43" s="299"/>
      <c r="WAY43" s="299"/>
      <c r="WAZ43" s="299"/>
      <c r="WBA43" s="299"/>
      <c r="WBB43" s="299"/>
      <c r="WBC43" s="299"/>
      <c r="WBD43" s="299"/>
      <c r="WBE43" s="299"/>
      <c r="WBF43" s="299"/>
      <c r="WBG43" s="299"/>
      <c r="WBH43" s="299"/>
      <c r="WBI43" s="299"/>
      <c r="WBJ43" s="299"/>
      <c r="WBK43" s="299"/>
      <c r="WBL43" s="299"/>
      <c r="WBM43" s="299"/>
      <c r="WBN43" s="299"/>
      <c r="WBO43" s="299"/>
      <c r="WBP43" s="299"/>
      <c r="WBQ43" s="299"/>
      <c r="WBR43" s="299"/>
      <c r="WBS43" s="299"/>
      <c r="WBT43" s="299"/>
      <c r="WBU43" s="299"/>
      <c r="WBV43" s="299"/>
      <c r="WBW43" s="299"/>
      <c r="WBX43" s="299"/>
      <c r="WBY43" s="299"/>
      <c r="WBZ43" s="299"/>
      <c r="WCA43" s="299"/>
      <c r="WCB43" s="299"/>
      <c r="WCC43" s="299"/>
      <c r="WCD43" s="299"/>
      <c r="WCE43" s="299"/>
      <c r="WCF43" s="299"/>
      <c r="WCG43" s="299"/>
      <c r="WCH43" s="299"/>
      <c r="WCI43" s="299"/>
      <c r="WCJ43" s="299"/>
      <c r="WCK43" s="299"/>
      <c r="WCL43" s="299"/>
      <c r="WCM43" s="299"/>
      <c r="WCN43" s="299"/>
      <c r="WCO43" s="299"/>
      <c r="WCP43" s="299"/>
      <c r="WCQ43" s="299"/>
      <c r="WCR43" s="299"/>
      <c r="WCS43" s="299"/>
      <c r="WCT43" s="299"/>
      <c r="WCU43" s="299"/>
      <c r="WCV43" s="299"/>
      <c r="WCW43" s="299"/>
      <c r="WCX43" s="299"/>
      <c r="WCY43" s="299"/>
      <c r="WCZ43" s="299"/>
      <c r="WDA43" s="299"/>
      <c r="WDB43" s="299"/>
      <c r="WDC43" s="299"/>
      <c r="WDD43" s="299"/>
      <c r="WDE43" s="299"/>
      <c r="WDF43" s="299"/>
      <c r="WDG43" s="299"/>
      <c r="WDH43" s="299"/>
      <c r="WDI43" s="299"/>
      <c r="WDJ43" s="299"/>
      <c r="WDK43" s="299"/>
      <c r="WDL43" s="299"/>
      <c r="WDM43" s="299"/>
      <c r="WDN43" s="299"/>
      <c r="WDO43" s="299"/>
      <c r="WDP43" s="299"/>
      <c r="WDQ43" s="299"/>
      <c r="WDR43" s="299"/>
      <c r="WDS43" s="299"/>
      <c r="WDT43" s="299"/>
      <c r="WDU43" s="299"/>
      <c r="WDV43" s="299"/>
      <c r="WDW43" s="299"/>
      <c r="WDX43" s="299"/>
      <c r="WDY43" s="299"/>
      <c r="WDZ43" s="299"/>
      <c r="WEA43" s="299"/>
      <c r="WEB43" s="299"/>
      <c r="WEC43" s="299"/>
      <c r="WED43" s="299"/>
      <c r="WEE43" s="299"/>
      <c r="WEF43" s="299"/>
      <c r="WEG43" s="299"/>
      <c r="WEH43" s="299"/>
      <c r="WEI43" s="299"/>
      <c r="WEJ43" s="299"/>
      <c r="WEK43" s="299"/>
      <c r="WEL43" s="299"/>
      <c r="WEM43" s="299"/>
      <c r="WEN43" s="299"/>
      <c r="WEO43" s="299"/>
      <c r="WEP43" s="299"/>
      <c r="WEQ43" s="299"/>
      <c r="WER43" s="299"/>
      <c r="WES43" s="299"/>
      <c r="WET43" s="299"/>
      <c r="WEU43" s="299"/>
      <c r="WEV43" s="299"/>
      <c r="WEW43" s="299"/>
      <c r="WEX43" s="299"/>
      <c r="WEY43" s="299"/>
      <c r="WEZ43" s="299"/>
      <c r="WFA43" s="299"/>
      <c r="WFB43" s="299"/>
      <c r="WFC43" s="299"/>
      <c r="WFD43" s="299"/>
      <c r="WFE43" s="299"/>
      <c r="WFF43" s="299"/>
      <c r="WFG43" s="299"/>
      <c r="WFH43" s="299"/>
      <c r="WFI43" s="299"/>
      <c r="WFJ43" s="299"/>
      <c r="WFK43" s="299"/>
      <c r="WFL43" s="299"/>
      <c r="WFM43" s="299"/>
      <c r="WFN43" s="299"/>
      <c r="WFO43" s="299"/>
      <c r="WFP43" s="299"/>
      <c r="WFQ43" s="299"/>
      <c r="WFR43" s="299"/>
      <c r="WFS43" s="299"/>
      <c r="WFT43" s="299"/>
      <c r="WFU43" s="299"/>
      <c r="WFV43" s="299"/>
      <c r="WFW43" s="299"/>
      <c r="WFX43" s="299"/>
      <c r="WFY43" s="299"/>
      <c r="WFZ43" s="299"/>
      <c r="WGA43" s="299"/>
      <c r="WGB43" s="299"/>
      <c r="WGC43" s="299"/>
      <c r="WGD43" s="299"/>
      <c r="WGE43" s="299"/>
      <c r="WGF43" s="299"/>
      <c r="WGG43" s="299"/>
      <c r="WGH43" s="299"/>
      <c r="WGI43" s="299"/>
      <c r="WGJ43" s="299"/>
      <c r="WGK43" s="299"/>
      <c r="WGL43" s="299"/>
      <c r="WGM43" s="299"/>
      <c r="WGN43" s="299"/>
      <c r="WGO43" s="299"/>
      <c r="WGP43" s="299"/>
      <c r="WGQ43" s="299"/>
      <c r="WGR43" s="299"/>
      <c r="WGS43" s="299"/>
      <c r="WGT43" s="299"/>
      <c r="WGU43" s="299"/>
      <c r="WGV43" s="299"/>
      <c r="WGW43" s="299"/>
      <c r="WGX43" s="299"/>
      <c r="WGY43" s="299"/>
      <c r="WGZ43" s="299"/>
      <c r="WHA43" s="299"/>
      <c r="WHB43" s="299"/>
      <c r="WHC43" s="299"/>
      <c r="WHD43" s="299"/>
      <c r="WHE43" s="299"/>
      <c r="WHF43" s="299"/>
      <c r="WHG43" s="299"/>
      <c r="WHH43" s="299"/>
      <c r="WHI43" s="299"/>
      <c r="WHJ43" s="299"/>
      <c r="WHK43" s="299"/>
      <c r="WHL43" s="299"/>
      <c r="WHM43" s="299"/>
      <c r="WHN43" s="299"/>
      <c r="WHO43" s="299"/>
      <c r="WHP43" s="299"/>
      <c r="WHQ43" s="299"/>
      <c r="WHR43" s="299"/>
      <c r="WHS43" s="299"/>
      <c r="WHT43" s="299"/>
      <c r="WHU43" s="299"/>
      <c r="WHV43" s="299"/>
      <c r="WHW43" s="299"/>
      <c r="WHX43" s="299"/>
      <c r="WHY43" s="299"/>
      <c r="WHZ43" s="299"/>
      <c r="WIA43" s="299"/>
      <c r="WIB43" s="299"/>
      <c r="WIC43" s="299"/>
      <c r="WID43" s="299"/>
      <c r="WIE43" s="299"/>
      <c r="WIF43" s="299"/>
      <c r="WIG43" s="299"/>
      <c r="WIH43" s="299"/>
      <c r="WII43" s="299"/>
      <c r="WIJ43" s="299"/>
      <c r="WIK43" s="299"/>
      <c r="WIL43" s="299"/>
      <c r="WIM43" s="299"/>
      <c r="WIN43" s="299"/>
      <c r="WIO43" s="299"/>
      <c r="WIP43" s="299"/>
      <c r="WIQ43" s="299"/>
      <c r="WIR43" s="299"/>
      <c r="WIS43" s="299"/>
      <c r="WIT43" s="299"/>
      <c r="WIU43" s="299"/>
      <c r="WIV43" s="299"/>
      <c r="WIW43" s="299"/>
      <c r="WIX43" s="299"/>
      <c r="WIY43" s="299"/>
      <c r="WIZ43" s="299"/>
      <c r="WJA43" s="299"/>
      <c r="WJB43" s="299"/>
      <c r="WJC43" s="299"/>
      <c r="WJD43" s="299"/>
      <c r="WJE43" s="299"/>
      <c r="WJF43" s="299"/>
      <c r="WJG43" s="299"/>
      <c r="WJH43" s="299"/>
      <c r="WJI43" s="299"/>
      <c r="WJJ43" s="299"/>
      <c r="WJK43" s="299"/>
      <c r="WJL43" s="299"/>
      <c r="WJM43" s="299"/>
      <c r="WJN43" s="299"/>
      <c r="WJO43" s="299"/>
      <c r="WJP43" s="299"/>
      <c r="WJQ43" s="299"/>
      <c r="WJR43" s="299"/>
      <c r="WJS43" s="299"/>
      <c r="WJT43" s="299"/>
      <c r="WJU43" s="299"/>
      <c r="WJV43" s="299"/>
      <c r="WJW43" s="299"/>
      <c r="WJX43" s="299"/>
      <c r="WJY43" s="299"/>
      <c r="WJZ43" s="299"/>
      <c r="WKA43" s="299"/>
      <c r="WKB43" s="299"/>
      <c r="WKC43" s="299"/>
      <c r="WKD43" s="299"/>
      <c r="WKE43" s="299"/>
      <c r="WKF43" s="299"/>
      <c r="WKG43" s="299"/>
      <c r="WKH43" s="299"/>
      <c r="WKI43" s="299"/>
      <c r="WKJ43" s="299"/>
      <c r="WKK43" s="299"/>
      <c r="WKL43" s="299"/>
      <c r="WKM43" s="299"/>
      <c r="WKN43" s="299"/>
      <c r="WKO43" s="299"/>
      <c r="WKP43" s="299"/>
      <c r="WKQ43" s="299"/>
      <c r="WKR43" s="299"/>
      <c r="WKS43" s="299"/>
      <c r="WKT43" s="299"/>
      <c r="WKU43" s="299"/>
      <c r="WKV43" s="299"/>
      <c r="WKW43" s="299"/>
      <c r="WKX43" s="299"/>
      <c r="WKY43" s="299"/>
      <c r="WKZ43" s="299"/>
      <c r="WLA43" s="299"/>
      <c r="WLB43" s="299"/>
      <c r="WLC43" s="299"/>
      <c r="WLD43" s="299"/>
      <c r="WLE43" s="299"/>
      <c r="WLF43" s="299"/>
      <c r="WLG43" s="299"/>
      <c r="WLH43" s="299"/>
      <c r="WLI43" s="299"/>
      <c r="WLJ43" s="299"/>
      <c r="WLK43" s="299"/>
      <c r="WLL43" s="299"/>
      <c r="WLM43" s="299"/>
      <c r="WLN43" s="299"/>
      <c r="WLO43" s="299"/>
      <c r="WLP43" s="299"/>
      <c r="WLQ43" s="299"/>
      <c r="WLR43" s="299"/>
      <c r="WLS43" s="299"/>
      <c r="WLT43" s="299"/>
      <c r="WLU43" s="299"/>
      <c r="WLV43" s="299"/>
      <c r="WLW43" s="299"/>
      <c r="WLX43" s="299"/>
      <c r="WLY43" s="299"/>
      <c r="WLZ43" s="299"/>
      <c r="WMA43" s="299"/>
      <c r="WMB43" s="299"/>
      <c r="WMC43" s="299"/>
      <c r="WMD43" s="299"/>
      <c r="WME43" s="299"/>
      <c r="WMF43" s="299"/>
      <c r="WMG43" s="299"/>
      <c r="WMH43" s="299"/>
      <c r="WMI43" s="299"/>
      <c r="WMJ43" s="299"/>
      <c r="WMK43" s="299"/>
      <c r="WML43" s="299"/>
      <c r="WMM43" s="299"/>
      <c r="WMN43" s="299"/>
      <c r="WMO43" s="299"/>
      <c r="WMP43" s="299"/>
      <c r="WMQ43" s="299"/>
      <c r="WMR43" s="299"/>
      <c r="WMS43" s="299"/>
      <c r="WMT43" s="299"/>
      <c r="WMU43" s="299"/>
      <c r="WMV43" s="299"/>
      <c r="WMW43" s="299"/>
      <c r="WMX43" s="299"/>
      <c r="WMY43" s="299"/>
      <c r="WMZ43" s="299"/>
      <c r="WNA43" s="299"/>
      <c r="WNB43" s="299"/>
      <c r="WNC43" s="299"/>
      <c r="WND43" s="299"/>
      <c r="WNE43" s="299"/>
      <c r="WNF43" s="299"/>
      <c r="WNG43" s="299"/>
      <c r="WNH43" s="299"/>
      <c r="WNI43" s="299"/>
      <c r="WNJ43" s="299"/>
      <c r="WNK43" s="299"/>
      <c r="WNL43" s="299"/>
      <c r="WNM43" s="299"/>
      <c r="WNN43" s="299"/>
      <c r="WNO43" s="299"/>
      <c r="WNP43" s="299"/>
      <c r="WNQ43" s="299"/>
      <c r="WNR43" s="299"/>
      <c r="WNS43" s="299"/>
      <c r="WNT43" s="299"/>
      <c r="WNU43" s="299"/>
      <c r="WNV43" s="299"/>
      <c r="WNW43" s="299"/>
      <c r="WNX43" s="299"/>
      <c r="WNY43" s="299"/>
      <c r="WNZ43" s="299"/>
      <c r="WOA43" s="299"/>
      <c r="WOB43" s="299"/>
      <c r="WOC43" s="299"/>
      <c r="WOD43" s="299"/>
      <c r="WOE43" s="299"/>
      <c r="WOF43" s="299"/>
      <c r="WOG43" s="299"/>
      <c r="WOH43" s="299"/>
      <c r="WOI43" s="299"/>
      <c r="WOJ43" s="299"/>
      <c r="WOK43" s="299"/>
      <c r="WOL43" s="299"/>
      <c r="WOM43" s="299"/>
      <c r="WON43" s="299"/>
      <c r="WOO43" s="299"/>
      <c r="WOP43" s="299"/>
      <c r="WOQ43" s="299"/>
      <c r="WOR43" s="299"/>
      <c r="WOS43" s="299"/>
      <c r="WOT43" s="299"/>
      <c r="WOU43" s="299"/>
      <c r="WOV43" s="299"/>
      <c r="WOW43" s="299"/>
      <c r="WOX43" s="299"/>
      <c r="WOY43" s="299"/>
      <c r="WOZ43" s="299"/>
      <c r="WPA43" s="299"/>
      <c r="WPB43" s="299"/>
      <c r="WPC43" s="299"/>
      <c r="WPD43" s="299"/>
      <c r="WPE43" s="299"/>
      <c r="WPF43" s="299"/>
      <c r="WPG43" s="299"/>
      <c r="WPH43" s="299"/>
      <c r="WPI43" s="299"/>
      <c r="WPJ43" s="299"/>
      <c r="WPK43" s="299"/>
      <c r="WPL43" s="299"/>
      <c r="WPM43" s="299"/>
      <c r="WPN43" s="299"/>
      <c r="WPO43" s="299"/>
      <c r="WPP43" s="299"/>
      <c r="WPQ43" s="299"/>
      <c r="WPR43" s="299"/>
      <c r="WPS43" s="299"/>
      <c r="WPT43" s="299"/>
      <c r="WPU43" s="299"/>
      <c r="WPV43" s="299"/>
      <c r="WPW43" s="299"/>
      <c r="WPX43" s="299"/>
      <c r="WPY43" s="299"/>
      <c r="WPZ43" s="299"/>
      <c r="WQA43" s="299"/>
      <c r="WQB43" s="299"/>
      <c r="WQC43" s="299"/>
      <c r="WQD43" s="299"/>
      <c r="WQE43" s="299"/>
      <c r="WQF43" s="299"/>
      <c r="WQG43" s="299"/>
      <c r="WQH43" s="299"/>
      <c r="WQI43" s="299"/>
      <c r="WQJ43" s="299"/>
      <c r="WQK43" s="299"/>
      <c r="WQL43" s="299"/>
      <c r="WQM43" s="299"/>
      <c r="WQN43" s="299"/>
      <c r="WQO43" s="299"/>
      <c r="WQP43" s="299"/>
      <c r="WQQ43" s="299"/>
      <c r="WQR43" s="299"/>
      <c r="WQS43" s="299"/>
      <c r="WQT43" s="299"/>
      <c r="WQU43" s="299"/>
      <c r="WQV43" s="299"/>
      <c r="WQW43" s="299"/>
      <c r="WQX43" s="299"/>
      <c r="WQY43" s="299"/>
      <c r="WQZ43" s="299"/>
      <c r="WRA43" s="299"/>
      <c r="WRB43" s="299"/>
      <c r="WRC43" s="299"/>
      <c r="WRD43" s="299"/>
      <c r="WRE43" s="299"/>
      <c r="WRF43" s="299"/>
      <c r="WRG43" s="299"/>
      <c r="WRH43" s="299"/>
      <c r="WRI43" s="299"/>
      <c r="WRJ43" s="299"/>
      <c r="WRK43" s="299"/>
      <c r="WRL43" s="299"/>
      <c r="WRM43" s="299"/>
      <c r="WRN43" s="299"/>
      <c r="WRO43" s="299"/>
      <c r="WRP43" s="299"/>
      <c r="WRQ43" s="299"/>
      <c r="WRR43" s="299"/>
      <c r="WRS43" s="299"/>
      <c r="WRT43" s="299"/>
      <c r="WRU43" s="299"/>
      <c r="WRV43" s="299"/>
      <c r="WRW43" s="299"/>
      <c r="WRX43" s="299"/>
      <c r="WRY43" s="299"/>
      <c r="WRZ43" s="299"/>
      <c r="WSA43" s="299"/>
      <c r="WSB43" s="299"/>
      <c r="WSC43" s="299"/>
      <c r="WSD43" s="299"/>
      <c r="WSE43" s="299"/>
      <c r="WSF43" s="299"/>
      <c r="WSG43" s="299"/>
      <c r="WSH43" s="299"/>
      <c r="WSI43" s="299"/>
      <c r="WSJ43" s="299"/>
      <c r="WSK43" s="299"/>
      <c r="WSL43" s="299"/>
      <c r="WSM43" s="299"/>
      <c r="WSN43" s="299"/>
      <c r="WSO43" s="299"/>
      <c r="WSP43" s="299"/>
      <c r="WSQ43" s="299"/>
      <c r="WSR43" s="299"/>
      <c r="WSS43" s="299"/>
      <c r="WST43" s="299"/>
      <c r="WSU43" s="299"/>
      <c r="WSV43" s="299"/>
      <c r="WSW43" s="299"/>
      <c r="WSX43" s="299"/>
      <c r="WSY43" s="299"/>
      <c r="WSZ43" s="299"/>
      <c r="WTA43" s="299"/>
      <c r="WTB43" s="299"/>
      <c r="WTC43" s="299"/>
      <c r="WTD43" s="299"/>
      <c r="WTE43" s="299"/>
      <c r="WTF43" s="299"/>
      <c r="WTG43" s="299"/>
      <c r="WTH43" s="299"/>
      <c r="WTI43" s="299"/>
      <c r="WTJ43" s="299"/>
      <c r="WTK43" s="299"/>
      <c r="WTL43" s="299"/>
      <c r="WTM43" s="299"/>
      <c r="WTN43" s="299"/>
      <c r="WTO43" s="299"/>
      <c r="WTP43" s="299"/>
      <c r="WTQ43" s="299"/>
      <c r="WTR43" s="299"/>
      <c r="WTS43" s="299"/>
      <c r="WTT43" s="299"/>
      <c r="WTU43" s="299"/>
      <c r="WTV43" s="299"/>
      <c r="WTW43" s="299"/>
      <c r="WTX43" s="299"/>
      <c r="WTY43" s="299"/>
      <c r="WTZ43" s="299"/>
      <c r="WUA43" s="299"/>
      <c r="WUB43" s="299"/>
      <c r="WUC43" s="299"/>
      <c r="WUD43" s="299"/>
      <c r="WUE43" s="299"/>
      <c r="WUF43" s="299"/>
      <c r="WUG43" s="299"/>
      <c r="WUH43" s="299"/>
      <c r="WUI43" s="299"/>
      <c r="WUJ43" s="299"/>
      <c r="WUK43" s="299"/>
      <c r="WUL43" s="299"/>
      <c r="WUM43" s="299"/>
      <c r="WUN43" s="299"/>
      <c r="WUO43" s="299"/>
      <c r="WUP43" s="299"/>
      <c r="WUQ43" s="299"/>
      <c r="WUR43" s="299"/>
      <c r="WUS43" s="299"/>
      <c r="WUT43" s="299"/>
      <c r="WUU43" s="299"/>
      <c r="WUV43" s="299"/>
      <c r="WUW43" s="299"/>
      <c r="WUX43" s="299"/>
      <c r="WUY43" s="299"/>
      <c r="WUZ43" s="299"/>
      <c r="WVA43" s="299"/>
      <c r="WVB43" s="299"/>
      <c r="WVC43" s="299"/>
      <c r="WVD43" s="299"/>
      <c r="WVE43" s="299"/>
      <c r="WVF43" s="299"/>
      <c r="WVG43" s="299"/>
      <c r="WVH43" s="299"/>
      <c r="WVI43" s="299"/>
      <c r="WVJ43" s="299"/>
      <c r="WVK43" s="299"/>
      <c r="WVL43" s="299"/>
      <c r="WVM43" s="299"/>
      <c r="WVN43" s="299"/>
      <c r="WVO43" s="299"/>
      <c r="WVP43" s="299"/>
      <c r="WVQ43" s="299"/>
      <c r="WVR43" s="299"/>
      <c r="WVS43" s="299"/>
      <c r="WVT43" s="299"/>
      <c r="WVU43" s="299"/>
      <c r="WVV43" s="299"/>
      <c r="WVW43" s="299"/>
      <c r="WVX43" s="299"/>
      <c r="WVY43" s="299"/>
      <c r="WVZ43" s="299"/>
      <c r="WWA43" s="299"/>
      <c r="WWB43" s="299"/>
      <c r="WWC43" s="299"/>
      <c r="WWD43" s="299"/>
      <c r="WWE43" s="299"/>
      <c r="WWF43" s="299"/>
      <c r="WWG43" s="299"/>
      <c r="WWH43" s="299"/>
      <c r="WWI43" s="299"/>
    </row>
    <row r="44" spans="1:16155" ht="2.25" customHeight="1">
      <c r="C44" s="300"/>
      <c r="D44" s="1792"/>
      <c r="E44" s="1792"/>
      <c r="F44" s="1792"/>
      <c r="G44" s="1792"/>
      <c r="H44" s="1792"/>
      <c r="I44" s="1792"/>
      <c r="J44" s="1793"/>
      <c r="K44" s="377"/>
      <c r="L44" s="378"/>
      <c r="M44" s="378"/>
      <c r="N44" s="378"/>
      <c r="O44" s="378"/>
      <c r="P44" s="354"/>
      <c r="Q44" s="365"/>
      <c r="R44" s="288"/>
      <c r="S44" s="492"/>
      <c r="T44" s="288"/>
      <c r="U44" s="288"/>
      <c r="V44" s="288"/>
      <c r="W44" s="366"/>
      <c r="X44" s="363"/>
      <c r="AF44" s="287"/>
    </row>
    <row r="45" spans="1:16155" s="306" customFormat="1" ht="19.2" customHeight="1">
      <c r="A45" s="299"/>
      <c r="B45" s="299"/>
      <c r="C45" s="300"/>
      <c r="D45" s="1792"/>
      <c r="E45" s="1792"/>
      <c r="F45" s="1792"/>
      <c r="G45" s="1792"/>
      <c r="H45" s="1792"/>
      <c r="I45" s="1792"/>
      <c r="J45" s="1793"/>
      <c r="K45" s="347"/>
      <c r="L45" s="347" t="s">
        <v>2620</v>
      </c>
      <c r="M45" s="347"/>
      <c r="N45" s="347"/>
      <c r="O45" s="347"/>
      <c r="P45" s="302"/>
      <c r="Q45" s="302"/>
      <c r="R45" s="1750"/>
      <c r="S45" s="1750"/>
      <c r="T45" s="1750"/>
      <c r="U45" s="1750"/>
      <c r="V45" s="1750"/>
      <c r="W45" s="302" t="s">
        <v>2599</v>
      </c>
      <c r="X45" s="307"/>
      <c r="AB45" s="370"/>
      <c r="AC45" s="299"/>
      <c r="AE45" s="299"/>
      <c r="AF45" s="287"/>
      <c r="AG45" s="299"/>
      <c r="AH45" s="299"/>
      <c r="AI45" s="299"/>
      <c r="AJ45" s="299"/>
      <c r="AK45" s="299"/>
      <c r="AL45" s="299"/>
      <c r="AM45" s="299"/>
      <c r="AN45" s="299"/>
      <c r="AO45" s="299"/>
      <c r="AP45" s="299"/>
      <c r="AQ45" s="299"/>
      <c r="AR45" s="299"/>
      <c r="AS45" s="299"/>
      <c r="AT45" s="299"/>
      <c r="AU45" s="299"/>
      <c r="AV45" s="299"/>
      <c r="AW45" s="299"/>
      <c r="AX45" s="299"/>
      <c r="AY45" s="299"/>
      <c r="AZ45" s="299"/>
      <c r="BA45" s="299"/>
      <c r="BB45" s="299"/>
      <c r="BC45" s="299"/>
      <c r="BD45" s="299"/>
      <c r="BE45" s="299"/>
      <c r="BF45" s="299"/>
      <c r="BG45" s="299"/>
      <c r="BH45" s="299"/>
      <c r="BI45" s="299"/>
      <c r="BJ45" s="299"/>
      <c r="BK45" s="299"/>
      <c r="BL45" s="299"/>
      <c r="BM45" s="299"/>
      <c r="BN45" s="299"/>
      <c r="BO45" s="299"/>
      <c r="BP45" s="299"/>
      <c r="BQ45" s="299"/>
      <c r="BR45" s="299"/>
      <c r="BS45" s="299"/>
      <c r="BT45" s="299"/>
      <c r="BU45" s="299"/>
      <c r="BV45" s="299"/>
      <c r="BW45" s="299"/>
      <c r="BX45" s="299"/>
      <c r="BY45" s="299"/>
      <c r="BZ45" s="299"/>
      <c r="CA45" s="299"/>
      <c r="CB45" s="299"/>
      <c r="CC45" s="299"/>
      <c r="CD45" s="299"/>
      <c r="CE45" s="299"/>
      <c r="CF45" s="299"/>
      <c r="CG45" s="299"/>
      <c r="CH45" s="299"/>
      <c r="CI45" s="299"/>
      <c r="CJ45" s="299"/>
      <c r="CK45" s="299"/>
      <c r="CL45" s="299"/>
      <c r="CM45" s="299"/>
      <c r="CN45" s="299"/>
      <c r="CO45" s="299"/>
      <c r="CP45" s="299"/>
      <c r="CQ45" s="299"/>
      <c r="CR45" s="299"/>
      <c r="CS45" s="299"/>
      <c r="CT45" s="299"/>
      <c r="CU45" s="299"/>
      <c r="CV45" s="299"/>
      <c r="CW45" s="299"/>
      <c r="CX45" s="299"/>
      <c r="CY45" s="299"/>
      <c r="CZ45" s="299"/>
      <c r="DA45" s="299"/>
      <c r="DB45" s="299"/>
      <c r="DC45" s="299"/>
      <c r="DD45" s="299"/>
      <c r="DE45" s="299"/>
      <c r="DF45" s="299"/>
      <c r="DG45" s="299"/>
      <c r="DH45" s="299"/>
      <c r="DI45" s="299"/>
      <c r="DJ45" s="299"/>
      <c r="DK45" s="299"/>
      <c r="DL45" s="299"/>
      <c r="DM45" s="299"/>
      <c r="DN45" s="299"/>
      <c r="DO45" s="299"/>
      <c r="DP45" s="299"/>
      <c r="DQ45" s="299"/>
      <c r="DR45" s="299"/>
      <c r="DS45" s="299"/>
      <c r="DT45" s="299"/>
      <c r="DU45" s="299"/>
      <c r="DV45" s="299"/>
      <c r="DW45" s="299"/>
      <c r="DX45" s="299"/>
      <c r="DY45" s="299"/>
      <c r="DZ45" s="299"/>
      <c r="EA45" s="299"/>
      <c r="EB45" s="299"/>
      <c r="EC45" s="299"/>
      <c r="ED45" s="299"/>
      <c r="EE45" s="299"/>
      <c r="EF45" s="299"/>
      <c r="EG45" s="299"/>
      <c r="EH45" s="299"/>
      <c r="EI45" s="299"/>
      <c r="EJ45" s="299"/>
      <c r="EK45" s="299"/>
      <c r="EL45" s="299"/>
      <c r="EM45" s="299"/>
      <c r="EN45" s="299"/>
      <c r="EO45" s="299"/>
      <c r="EP45" s="299"/>
      <c r="EQ45" s="299"/>
      <c r="ER45" s="299"/>
      <c r="ES45" s="299"/>
      <c r="ET45" s="299"/>
      <c r="EU45" s="299"/>
      <c r="EV45" s="299"/>
      <c r="EW45" s="299"/>
      <c r="EX45" s="299"/>
      <c r="EY45" s="299"/>
      <c r="EZ45" s="299"/>
      <c r="FA45" s="299"/>
      <c r="FB45" s="299"/>
      <c r="FC45" s="299"/>
      <c r="FD45" s="299"/>
      <c r="FE45" s="299"/>
      <c r="FF45" s="299"/>
      <c r="FG45" s="299"/>
      <c r="FH45" s="299"/>
      <c r="FI45" s="299"/>
      <c r="FJ45" s="299"/>
      <c r="FK45" s="299"/>
      <c r="FL45" s="299"/>
      <c r="FM45" s="299"/>
      <c r="FN45" s="299"/>
      <c r="FO45" s="299"/>
      <c r="FP45" s="299"/>
      <c r="FQ45" s="299"/>
      <c r="FR45" s="299"/>
      <c r="FS45" s="299"/>
      <c r="FT45" s="299"/>
      <c r="FU45" s="299"/>
      <c r="FV45" s="299"/>
      <c r="FW45" s="299"/>
      <c r="FX45" s="299"/>
      <c r="FY45" s="299"/>
      <c r="FZ45" s="299"/>
      <c r="GA45" s="299"/>
      <c r="GB45" s="299"/>
      <c r="GC45" s="299"/>
      <c r="GD45" s="299"/>
      <c r="GE45" s="299"/>
      <c r="GF45" s="299"/>
      <c r="GG45" s="299"/>
      <c r="GH45" s="299"/>
      <c r="GI45" s="299"/>
      <c r="GJ45" s="299"/>
      <c r="GK45" s="299"/>
      <c r="GL45" s="299"/>
      <c r="GM45" s="299"/>
      <c r="GN45" s="299"/>
      <c r="GO45" s="299"/>
      <c r="GP45" s="299"/>
      <c r="GQ45" s="299"/>
      <c r="GR45" s="299"/>
      <c r="GS45" s="299"/>
      <c r="GT45" s="299"/>
      <c r="GU45" s="299"/>
      <c r="GV45" s="299"/>
      <c r="GW45" s="299"/>
      <c r="GX45" s="299"/>
      <c r="GY45" s="299"/>
      <c r="GZ45" s="299"/>
      <c r="HA45" s="299"/>
      <c r="HB45" s="299"/>
      <c r="HC45" s="299"/>
      <c r="HD45" s="299"/>
      <c r="HE45" s="299"/>
      <c r="HF45" s="299"/>
      <c r="HG45" s="299"/>
      <c r="HH45" s="299"/>
      <c r="HI45" s="299"/>
      <c r="HJ45" s="299"/>
      <c r="HK45" s="299"/>
      <c r="HL45" s="299"/>
      <c r="HM45" s="299"/>
      <c r="HN45" s="299"/>
      <c r="HO45" s="299"/>
      <c r="HP45" s="299"/>
      <c r="HQ45" s="299"/>
      <c r="HR45" s="299"/>
      <c r="HS45" s="299"/>
      <c r="HT45" s="299"/>
      <c r="HU45" s="299"/>
      <c r="HV45" s="299"/>
      <c r="HW45" s="299"/>
      <c r="HX45" s="299"/>
      <c r="HY45" s="299"/>
      <c r="HZ45" s="299"/>
      <c r="IA45" s="299"/>
      <c r="IB45" s="299"/>
      <c r="IC45" s="299"/>
      <c r="ID45" s="299"/>
      <c r="IE45" s="299"/>
      <c r="IF45" s="299"/>
      <c r="IG45" s="299"/>
      <c r="IH45" s="299"/>
      <c r="II45" s="299"/>
      <c r="IJ45" s="299"/>
      <c r="IK45" s="299"/>
      <c r="IL45" s="299"/>
      <c r="IM45" s="299"/>
      <c r="IN45" s="299"/>
      <c r="IO45" s="299"/>
      <c r="IP45" s="299"/>
      <c r="IQ45" s="299"/>
      <c r="IR45" s="299"/>
      <c r="IS45" s="299"/>
      <c r="IT45" s="299"/>
      <c r="IU45" s="299"/>
      <c r="IV45" s="299"/>
      <c r="IW45" s="299"/>
      <c r="IX45" s="299"/>
      <c r="IY45" s="299"/>
      <c r="IZ45" s="299"/>
      <c r="JA45" s="299"/>
      <c r="JB45" s="299"/>
      <c r="JC45" s="299"/>
      <c r="JD45" s="299"/>
      <c r="JE45" s="299"/>
      <c r="JF45" s="299"/>
      <c r="JG45" s="299"/>
      <c r="JH45" s="299"/>
      <c r="JI45" s="299"/>
      <c r="JJ45" s="299"/>
      <c r="JK45" s="299"/>
      <c r="JL45" s="299"/>
      <c r="JM45" s="299"/>
      <c r="JN45" s="299"/>
      <c r="JO45" s="299"/>
      <c r="JP45" s="299"/>
      <c r="JQ45" s="299"/>
      <c r="JR45" s="299"/>
      <c r="JS45" s="299"/>
      <c r="JT45" s="299"/>
      <c r="JU45" s="299"/>
      <c r="JV45" s="299"/>
      <c r="JW45" s="299"/>
      <c r="JX45" s="299"/>
      <c r="JY45" s="299"/>
      <c r="JZ45" s="299"/>
      <c r="KA45" s="299"/>
      <c r="KB45" s="299"/>
      <c r="KC45" s="299"/>
      <c r="KD45" s="299"/>
      <c r="KE45" s="299"/>
      <c r="KF45" s="299"/>
      <c r="KG45" s="299"/>
      <c r="KH45" s="299"/>
      <c r="KI45" s="299"/>
      <c r="KJ45" s="299"/>
      <c r="KK45" s="299"/>
      <c r="KL45" s="299"/>
      <c r="KM45" s="299"/>
      <c r="KN45" s="299"/>
      <c r="KO45" s="299"/>
      <c r="KP45" s="299"/>
      <c r="KQ45" s="299"/>
      <c r="KR45" s="299"/>
      <c r="KS45" s="299"/>
      <c r="KT45" s="299"/>
      <c r="KU45" s="299"/>
      <c r="KV45" s="299"/>
      <c r="KW45" s="299"/>
      <c r="KX45" s="299"/>
      <c r="KY45" s="299"/>
      <c r="KZ45" s="299"/>
      <c r="LA45" s="299"/>
      <c r="LB45" s="299"/>
      <c r="LC45" s="299"/>
      <c r="LD45" s="299"/>
      <c r="LE45" s="299"/>
      <c r="LF45" s="299"/>
      <c r="LG45" s="299"/>
      <c r="LH45" s="299"/>
      <c r="LI45" s="299"/>
      <c r="LJ45" s="299"/>
      <c r="LK45" s="299"/>
      <c r="LL45" s="299"/>
      <c r="LM45" s="299"/>
      <c r="LN45" s="299"/>
      <c r="LO45" s="299"/>
      <c r="LP45" s="299"/>
      <c r="LQ45" s="299"/>
      <c r="LR45" s="299"/>
      <c r="LS45" s="299"/>
      <c r="LT45" s="299"/>
      <c r="LU45" s="299"/>
      <c r="LV45" s="299"/>
      <c r="LW45" s="299"/>
      <c r="LX45" s="299"/>
      <c r="LY45" s="299"/>
      <c r="LZ45" s="299"/>
      <c r="MA45" s="299"/>
      <c r="MB45" s="299"/>
      <c r="MC45" s="299"/>
      <c r="MD45" s="299"/>
      <c r="ME45" s="299"/>
      <c r="MF45" s="299"/>
      <c r="MG45" s="299"/>
      <c r="MH45" s="299"/>
      <c r="MI45" s="299"/>
      <c r="MJ45" s="299"/>
      <c r="MK45" s="299"/>
      <c r="ML45" s="299"/>
      <c r="MM45" s="299"/>
      <c r="MN45" s="299"/>
      <c r="MO45" s="299"/>
      <c r="MP45" s="299"/>
      <c r="MQ45" s="299"/>
      <c r="MR45" s="299"/>
      <c r="MS45" s="299"/>
      <c r="MT45" s="299"/>
      <c r="MU45" s="299"/>
      <c r="MV45" s="299"/>
      <c r="MW45" s="299"/>
      <c r="MX45" s="299"/>
      <c r="MY45" s="299"/>
      <c r="MZ45" s="299"/>
      <c r="NA45" s="299"/>
      <c r="NB45" s="299"/>
      <c r="NC45" s="299"/>
      <c r="ND45" s="299"/>
      <c r="NE45" s="299"/>
      <c r="NF45" s="299"/>
      <c r="NG45" s="299"/>
      <c r="NH45" s="299"/>
      <c r="NI45" s="299"/>
      <c r="NJ45" s="299"/>
      <c r="NK45" s="299"/>
      <c r="NL45" s="299"/>
      <c r="NM45" s="299"/>
      <c r="NN45" s="299"/>
      <c r="NO45" s="299"/>
      <c r="NP45" s="299"/>
      <c r="NQ45" s="299"/>
      <c r="NR45" s="299"/>
      <c r="NS45" s="299"/>
      <c r="NT45" s="299"/>
      <c r="NU45" s="299"/>
      <c r="NV45" s="299"/>
      <c r="NW45" s="299"/>
      <c r="NX45" s="299"/>
      <c r="NY45" s="299"/>
      <c r="NZ45" s="299"/>
      <c r="OA45" s="299"/>
      <c r="OB45" s="299"/>
      <c r="OC45" s="299"/>
      <c r="OD45" s="299"/>
      <c r="OE45" s="299"/>
      <c r="OF45" s="299"/>
      <c r="OG45" s="299"/>
      <c r="OH45" s="299"/>
      <c r="OI45" s="299"/>
      <c r="OJ45" s="299"/>
      <c r="OK45" s="299"/>
      <c r="OL45" s="299"/>
      <c r="OM45" s="299"/>
      <c r="ON45" s="299"/>
      <c r="OO45" s="299"/>
      <c r="OP45" s="299"/>
      <c r="OQ45" s="299"/>
      <c r="OR45" s="299"/>
      <c r="OS45" s="299"/>
      <c r="OT45" s="299"/>
      <c r="OU45" s="299"/>
      <c r="OV45" s="299"/>
      <c r="OW45" s="299"/>
      <c r="OX45" s="299"/>
      <c r="OY45" s="299"/>
      <c r="OZ45" s="299"/>
      <c r="PA45" s="299"/>
      <c r="PB45" s="299"/>
      <c r="PC45" s="299"/>
      <c r="PD45" s="299"/>
      <c r="PE45" s="299"/>
      <c r="PF45" s="299"/>
      <c r="PG45" s="299"/>
      <c r="PH45" s="299"/>
      <c r="PI45" s="299"/>
      <c r="PJ45" s="299"/>
      <c r="PK45" s="299"/>
      <c r="PL45" s="299"/>
      <c r="PM45" s="299"/>
      <c r="PN45" s="299"/>
      <c r="PO45" s="299"/>
      <c r="PP45" s="299"/>
      <c r="PQ45" s="299"/>
      <c r="PR45" s="299"/>
      <c r="PS45" s="299"/>
      <c r="PT45" s="299"/>
      <c r="PU45" s="299"/>
      <c r="PV45" s="299"/>
      <c r="PW45" s="299"/>
      <c r="PX45" s="299"/>
      <c r="PY45" s="299"/>
      <c r="PZ45" s="299"/>
      <c r="QA45" s="299"/>
      <c r="QB45" s="299"/>
      <c r="QC45" s="299"/>
      <c r="QD45" s="299"/>
      <c r="QE45" s="299"/>
      <c r="QF45" s="299"/>
      <c r="QG45" s="299"/>
      <c r="QH45" s="299"/>
      <c r="QI45" s="299"/>
      <c r="QJ45" s="299"/>
      <c r="QK45" s="299"/>
      <c r="QL45" s="299"/>
      <c r="QM45" s="299"/>
      <c r="QN45" s="299"/>
      <c r="QO45" s="299"/>
      <c r="QP45" s="299"/>
      <c r="QQ45" s="299"/>
      <c r="QR45" s="299"/>
      <c r="QS45" s="299"/>
      <c r="QT45" s="299"/>
      <c r="QU45" s="299"/>
      <c r="QV45" s="299"/>
      <c r="QW45" s="299"/>
      <c r="QX45" s="299"/>
      <c r="QY45" s="299"/>
      <c r="QZ45" s="299"/>
      <c r="RA45" s="299"/>
      <c r="RB45" s="299"/>
      <c r="RC45" s="299"/>
      <c r="RD45" s="299"/>
      <c r="RE45" s="299"/>
      <c r="RF45" s="299"/>
      <c r="RG45" s="299"/>
      <c r="RH45" s="299"/>
      <c r="RI45" s="299"/>
      <c r="RJ45" s="299"/>
      <c r="RK45" s="299"/>
      <c r="RL45" s="299"/>
      <c r="RM45" s="299"/>
      <c r="RN45" s="299"/>
      <c r="RO45" s="299"/>
      <c r="RP45" s="299"/>
      <c r="RQ45" s="299"/>
      <c r="RR45" s="299"/>
      <c r="RS45" s="299"/>
      <c r="RT45" s="299"/>
      <c r="RU45" s="299"/>
      <c r="RV45" s="299"/>
      <c r="RW45" s="299"/>
      <c r="RX45" s="299"/>
      <c r="RY45" s="299"/>
      <c r="RZ45" s="299"/>
      <c r="SA45" s="299"/>
      <c r="SB45" s="299"/>
      <c r="SC45" s="299"/>
      <c r="SD45" s="299"/>
      <c r="SE45" s="299"/>
      <c r="SF45" s="299"/>
      <c r="SG45" s="299"/>
      <c r="SH45" s="299"/>
      <c r="SI45" s="299"/>
      <c r="SJ45" s="299"/>
      <c r="SK45" s="299"/>
      <c r="SL45" s="299"/>
      <c r="SM45" s="299"/>
      <c r="SN45" s="299"/>
      <c r="SO45" s="299"/>
      <c r="SP45" s="299"/>
      <c r="SQ45" s="299"/>
      <c r="SR45" s="299"/>
      <c r="SS45" s="299"/>
      <c r="ST45" s="299"/>
      <c r="SU45" s="299"/>
      <c r="SV45" s="299"/>
      <c r="SW45" s="299"/>
      <c r="SX45" s="299"/>
      <c r="SY45" s="299"/>
      <c r="SZ45" s="299"/>
      <c r="TA45" s="299"/>
      <c r="TB45" s="299"/>
      <c r="TC45" s="299"/>
      <c r="TD45" s="299"/>
      <c r="TE45" s="299"/>
      <c r="TF45" s="299"/>
      <c r="TG45" s="299"/>
      <c r="TH45" s="299"/>
      <c r="TI45" s="299"/>
      <c r="TJ45" s="299"/>
      <c r="TK45" s="299"/>
      <c r="TL45" s="299"/>
      <c r="TM45" s="299"/>
      <c r="TN45" s="299"/>
      <c r="TO45" s="299"/>
      <c r="TP45" s="299"/>
      <c r="TQ45" s="299"/>
      <c r="TR45" s="299"/>
      <c r="TS45" s="299"/>
      <c r="TT45" s="299"/>
      <c r="TU45" s="299"/>
      <c r="TV45" s="299"/>
      <c r="TW45" s="299"/>
      <c r="TX45" s="299"/>
      <c r="TY45" s="299"/>
      <c r="TZ45" s="299"/>
      <c r="UA45" s="299"/>
      <c r="UB45" s="299"/>
      <c r="UC45" s="299"/>
      <c r="UD45" s="299"/>
      <c r="UE45" s="299"/>
      <c r="UF45" s="299"/>
      <c r="UG45" s="299"/>
      <c r="UH45" s="299"/>
      <c r="UI45" s="299"/>
      <c r="UJ45" s="299"/>
      <c r="UK45" s="299"/>
      <c r="UL45" s="299"/>
      <c r="UM45" s="299"/>
      <c r="UN45" s="299"/>
      <c r="UO45" s="299"/>
      <c r="UP45" s="299"/>
      <c r="UQ45" s="299"/>
      <c r="UR45" s="299"/>
      <c r="US45" s="299"/>
      <c r="UT45" s="299"/>
      <c r="UU45" s="299"/>
      <c r="UV45" s="299"/>
      <c r="UW45" s="299"/>
      <c r="UX45" s="299"/>
      <c r="UY45" s="299"/>
      <c r="UZ45" s="299"/>
      <c r="VA45" s="299"/>
      <c r="VB45" s="299"/>
      <c r="VC45" s="299"/>
      <c r="VD45" s="299"/>
      <c r="VE45" s="299"/>
      <c r="VF45" s="299"/>
      <c r="VG45" s="299"/>
      <c r="VH45" s="299"/>
      <c r="VI45" s="299"/>
      <c r="VJ45" s="299"/>
      <c r="VK45" s="299"/>
      <c r="VL45" s="299"/>
      <c r="VM45" s="299"/>
      <c r="VN45" s="299"/>
      <c r="VO45" s="299"/>
      <c r="VP45" s="299"/>
      <c r="VQ45" s="299"/>
      <c r="VR45" s="299"/>
      <c r="VS45" s="299"/>
      <c r="VT45" s="299"/>
      <c r="VU45" s="299"/>
      <c r="VV45" s="299"/>
      <c r="VW45" s="299"/>
      <c r="VX45" s="299"/>
      <c r="VY45" s="299"/>
      <c r="VZ45" s="299"/>
      <c r="WA45" s="299"/>
      <c r="WB45" s="299"/>
      <c r="WC45" s="299"/>
      <c r="WD45" s="299"/>
      <c r="WE45" s="299"/>
      <c r="WF45" s="299"/>
      <c r="WG45" s="299"/>
      <c r="WH45" s="299"/>
      <c r="WI45" s="299"/>
      <c r="WJ45" s="299"/>
      <c r="WK45" s="299"/>
      <c r="WL45" s="299"/>
      <c r="WM45" s="299"/>
      <c r="WN45" s="299"/>
      <c r="WO45" s="299"/>
      <c r="WP45" s="299"/>
      <c r="WQ45" s="299"/>
      <c r="WR45" s="299"/>
      <c r="WS45" s="299"/>
      <c r="WT45" s="299"/>
      <c r="WU45" s="299"/>
      <c r="WV45" s="299"/>
      <c r="WW45" s="299"/>
      <c r="WX45" s="299"/>
      <c r="WY45" s="299"/>
      <c r="WZ45" s="299"/>
      <c r="XA45" s="299"/>
      <c r="XB45" s="299"/>
      <c r="XC45" s="299"/>
      <c r="XD45" s="299"/>
      <c r="XE45" s="299"/>
      <c r="XF45" s="299"/>
      <c r="XG45" s="299"/>
      <c r="XH45" s="299"/>
      <c r="XI45" s="299"/>
      <c r="XJ45" s="299"/>
      <c r="XK45" s="299"/>
      <c r="XL45" s="299"/>
      <c r="XM45" s="299"/>
      <c r="XN45" s="299"/>
      <c r="XO45" s="299"/>
      <c r="XP45" s="299"/>
      <c r="XQ45" s="299"/>
      <c r="XR45" s="299"/>
      <c r="XS45" s="299"/>
      <c r="XT45" s="299"/>
      <c r="XU45" s="299"/>
      <c r="XV45" s="299"/>
      <c r="XW45" s="299"/>
      <c r="XX45" s="299"/>
      <c r="XY45" s="299"/>
      <c r="XZ45" s="299"/>
      <c r="YA45" s="299"/>
      <c r="YB45" s="299"/>
      <c r="YC45" s="299"/>
      <c r="YD45" s="299"/>
      <c r="YE45" s="299"/>
      <c r="YF45" s="299"/>
      <c r="YG45" s="299"/>
      <c r="YH45" s="299"/>
      <c r="YI45" s="299"/>
      <c r="YJ45" s="299"/>
      <c r="YK45" s="299"/>
      <c r="YL45" s="299"/>
      <c r="YM45" s="299"/>
      <c r="YN45" s="299"/>
      <c r="YO45" s="299"/>
      <c r="YP45" s="299"/>
      <c r="YQ45" s="299"/>
      <c r="YR45" s="299"/>
      <c r="YS45" s="299"/>
      <c r="YT45" s="299"/>
      <c r="YU45" s="299"/>
      <c r="YV45" s="299"/>
      <c r="YW45" s="299"/>
      <c r="YX45" s="299"/>
      <c r="YY45" s="299"/>
      <c r="YZ45" s="299"/>
      <c r="ZA45" s="299"/>
      <c r="ZB45" s="299"/>
      <c r="ZC45" s="299"/>
      <c r="ZD45" s="299"/>
      <c r="ZE45" s="299"/>
      <c r="ZF45" s="299"/>
      <c r="ZG45" s="299"/>
      <c r="ZH45" s="299"/>
      <c r="ZI45" s="299"/>
      <c r="ZJ45" s="299"/>
      <c r="ZK45" s="299"/>
      <c r="ZL45" s="299"/>
      <c r="ZM45" s="299"/>
      <c r="ZN45" s="299"/>
      <c r="ZO45" s="299"/>
      <c r="ZP45" s="299"/>
      <c r="ZQ45" s="299"/>
      <c r="ZR45" s="299"/>
      <c r="ZS45" s="299"/>
      <c r="ZT45" s="299"/>
      <c r="ZU45" s="299"/>
      <c r="ZV45" s="299"/>
      <c r="ZW45" s="299"/>
      <c r="ZX45" s="299"/>
      <c r="ZY45" s="299"/>
      <c r="ZZ45" s="299"/>
      <c r="AAA45" s="299"/>
      <c r="AAB45" s="299"/>
      <c r="AAC45" s="299"/>
      <c r="AAD45" s="299"/>
      <c r="AAE45" s="299"/>
      <c r="AAF45" s="299"/>
      <c r="AAG45" s="299"/>
      <c r="AAH45" s="299"/>
      <c r="AAI45" s="299"/>
      <c r="AAJ45" s="299"/>
      <c r="AAK45" s="299"/>
      <c r="AAL45" s="299"/>
      <c r="AAM45" s="299"/>
      <c r="AAN45" s="299"/>
      <c r="AAO45" s="299"/>
      <c r="AAP45" s="299"/>
      <c r="AAQ45" s="299"/>
      <c r="AAR45" s="299"/>
      <c r="AAS45" s="299"/>
      <c r="AAT45" s="299"/>
      <c r="AAU45" s="299"/>
      <c r="AAV45" s="299"/>
      <c r="AAW45" s="299"/>
      <c r="AAX45" s="299"/>
      <c r="AAY45" s="299"/>
      <c r="AAZ45" s="299"/>
      <c r="ABA45" s="299"/>
      <c r="ABB45" s="299"/>
      <c r="ABC45" s="299"/>
      <c r="ABD45" s="299"/>
      <c r="ABE45" s="299"/>
      <c r="ABF45" s="299"/>
      <c r="ABG45" s="299"/>
      <c r="ABH45" s="299"/>
      <c r="ABI45" s="299"/>
      <c r="ABJ45" s="299"/>
      <c r="ABK45" s="299"/>
      <c r="ABL45" s="299"/>
      <c r="ABM45" s="299"/>
      <c r="ABN45" s="299"/>
      <c r="ABO45" s="299"/>
      <c r="ABP45" s="299"/>
      <c r="ABQ45" s="299"/>
      <c r="ABR45" s="299"/>
      <c r="ABS45" s="299"/>
      <c r="ABT45" s="299"/>
      <c r="ABU45" s="299"/>
      <c r="ABV45" s="299"/>
      <c r="ABW45" s="299"/>
      <c r="ABX45" s="299"/>
      <c r="ABY45" s="299"/>
      <c r="ABZ45" s="299"/>
      <c r="ACA45" s="299"/>
      <c r="ACB45" s="299"/>
      <c r="ACC45" s="299"/>
      <c r="ACD45" s="299"/>
      <c r="ACE45" s="299"/>
      <c r="ACF45" s="299"/>
      <c r="ACG45" s="299"/>
      <c r="ACH45" s="299"/>
      <c r="ACI45" s="299"/>
      <c r="ACJ45" s="299"/>
      <c r="ACK45" s="299"/>
      <c r="ACL45" s="299"/>
      <c r="ACM45" s="299"/>
      <c r="ACN45" s="299"/>
      <c r="ACO45" s="299"/>
      <c r="ACP45" s="299"/>
      <c r="ACQ45" s="299"/>
      <c r="ACR45" s="299"/>
      <c r="ACS45" s="299"/>
      <c r="ACT45" s="299"/>
      <c r="ACU45" s="299"/>
      <c r="ACV45" s="299"/>
      <c r="ACW45" s="299"/>
      <c r="ACX45" s="299"/>
      <c r="ACY45" s="299"/>
      <c r="ACZ45" s="299"/>
      <c r="ADA45" s="299"/>
      <c r="ADB45" s="299"/>
      <c r="ADC45" s="299"/>
      <c r="ADD45" s="299"/>
      <c r="ADE45" s="299"/>
      <c r="ADF45" s="299"/>
      <c r="ADG45" s="299"/>
      <c r="ADH45" s="299"/>
      <c r="ADI45" s="299"/>
      <c r="ADJ45" s="299"/>
      <c r="ADK45" s="299"/>
      <c r="ADL45" s="299"/>
      <c r="ADM45" s="299"/>
      <c r="ADN45" s="299"/>
      <c r="ADO45" s="299"/>
      <c r="ADP45" s="299"/>
      <c r="ADQ45" s="299"/>
      <c r="ADR45" s="299"/>
      <c r="ADS45" s="299"/>
      <c r="ADT45" s="299"/>
      <c r="ADU45" s="299"/>
      <c r="ADV45" s="299"/>
      <c r="ADW45" s="299"/>
      <c r="ADX45" s="299"/>
      <c r="ADY45" s="299"/>
      <c r="ADZ45" s="299"/>
      <c r="AEA45" s="299"/>
      <c r="AEB45" s="299"/>
      <c r="AEC45" s="299"/>
      <c r="AED45" s="299"/>
      <c r="AEE45" s="299"/>
      <c r="AEF45" s="299"/>
      <c r="AEG45" s="299"/>
      <c r="AEH45" s="299"/>
      <c r="AEI45" s="299"/>
      <c r="AEJ45" s="299"/>
      <c r="AEK45" s="299"/>
      <c r="AEL45" s="299"/>
      <c r="AEM45" s="299"/>
      <c r="AEN45" s="299"/>
      <c r="AEO45" s="299"/>
      <c r="AEP45" s="299"/>
      <c r="AEQ45" s="299"/>
      <c r="AER45" s="299"/>
      <c r="AES45" s="299"/>
      <c r="AET45" s="299"/>
      <c r="AEU45" s="299"/>
      <c r="AEV45" s="299"/>
      <c r="AEW45" s="299"/>
      <c r="AEX45" s="299"/>
      <c r="AEY45" s="299"/>
      <c r="AEZ45" s="299"/>
      <c r="AFA45" s="299"/>
      <c r="AFB45" s="299"/>
      <c r="AFC45" s="299"/>
      <c r="AFD45" s="299"/>
      <c r="AFE45" s="299"/>
      <c r="AFF45" s="299"/>
      <c r="AFG45" s="299"/>
      <c r="AFH45" s="299"/>
      <c r="AFI45" s="299"/>
      <c r="AFJ45" s="299"/>
      <c r="AFK45" s="299"/>
      <c r="AFL45" s="299"/>
      <c r="AFM45" s="299"/>
      <c r="AFN45" s="299"/>
      <c r="AFO45" s="299"/>
      <c r="AFP45" s="299"/>
      <c r="AFQ45" s="299"/>
      <c r="AFR45" s="299"/>
      <c r="AFS45" s="299"/>
      <c r="AFT45" s="299"/>
      <c r="AFU45" s="299"/>
      <c r="AFV45" s="299"/>
      <c r="AFW45" s="299"/>
      <c r="AFX45" s="299"/>
      <c r="AFY45" s="299"/>
      <c r="AFZ45" s="299"/>
      <c r="AGA45" s="299"/>
      <c r="AGB45" s="299"/>
      <c r="AGC45" s="299"/>
      <c r="AGD45" s="299"/>
      <c r="AGE45" s="299"/>
      <c r="AGF45" s="299"/>
      <c r="AGG45" s="299"/>
      <c r="AGH45" s="299"/>
      <c r="AGI45" s="299"/>
      <c r="AGJ45" s="299"/>
      <c r="AGK45" s="299"/>
      <c r="AGL45" s="299"/>
      <c r="AGM45" s="299"/>
      <c r="AGN45" s="299"/>
      <c r="AGO45" s="299"/>
      <c r="AGP45" s="299"/>
      <c r="AGQ45" s="299"/>
      <c r="AGR45" s="299"/>
      <c r="AGS45" s="299"/>
      <c r="AGT45" s="299"/>
      <c r="AGU45" s="299"/>
      <c r="AGV45" s="299"/>
      <c r="AGW45" s="299"/>
      <c r="AGX45" s="299"/>
      <c r="AGY45" s="299"/>
      <c r="AGZ45" s="299"/>
      <c r="AHA45" s="299"/>
      <c r="AHB45" s="299"/>
      <c r="AHC45" s="299"/>
      <c r="AHD45" s="299"/>
      <c r="AHE45" s="299"/>
      <c r="AHF45" s="299"/>
      <c r="AHG45" s="299"/>
      <c r="AHH45" s="299"/>
      <c r="AHI45" s="299"/>
      <c r="AHJ45" s="299"/>
      <c r="AHK45" s="299"/>
      <c r="AHL45" s="299"/>
      <c r="AHM45" s="299"/>
      <c r="AHN45" s="299"/>
      <c r="AHO45" s="299"/>
      <c r="AHP45" s="299"/>
      <c r="AHQ45" s="299"/>
      <c r="AHR45" s="299"/>
      <c r="AHS45" s="299"/>
      <c r="AHT45" s="299"/>
      <c r="AHU45" s="299"/>
      <c r="AHV45" s="299"/>
      <c r="AHW45" s="299"/>
      <c r="AHX45" s="299"/>
      <c r="AHY45" s="299"/>
      <c r="AHZ45" s="299"/>
      <c r="AIA45" s="299"/>
      <c r="AIB45" s="299"/>
      <c r="AIC45" s="299"/>
      <c r="AID45" s="299"/>
      <c r="AIE45" s="299"/>
      <c r="AIF45" s="299"/>
      <c r="AIG45" s="299"/>
      <c r="AIH45" s="299"/>
      <c r="AII45" s="299"/>
      <c r="AIJ45" s="299"/>
      <c r="AIK45" s="299"/>
      <c r="AIL45" s="299"/>
      <c r="AIM45" s="299"/>
      <c r="AIN45" s="299"/>
      <c r="AIO45" s="299"/>
      <c r="AIP45" s="299"/>
      <c r="AIQ45" s="299"/>
      <c r="AIR45" s="299"/>
      <c r="AIS45" s="299"/>
      <c r="AIT45" s="299"/>
      <c r="AIU45" s="299"/>
      <c r="AIV45" s="299"/>
      <c r="AIW45" s="299"/>
      <c r="AIX45" s="299"/>
      <c r="AIY45" s="299"/>
      <c r="AIZ45" s="299"/>
      <c r="AJA45" s="299"/>
      <c r="AJB45" s="299"/>
      <c r="AJC45" s="299"/>
      <c r="AJD45" s="299"/>
      <c r="AJE45" s="299"/>
      <c r="AJF45" s="299"/>
      <c r="AJG45" s="299"/>
      <c r="AJH45" s="299"/>
      <c r="AJI45" s="299"/>
      <c r="AJJ45" s="299"/>
      <c r="AJK45" s="299"/>
      <c r="AJL45" s="299"/>
      <c r="AJM45" s="299"/>
      <c r="AJN45" s="299"/>
      <c r="AJO45" s="299"/>
      <c r="AJP45" s="299"/>
      <c r="AJQ45" s="299"/>
      <c r="AJR45" s="299"/>
      <c r="AJS45" s="299"/>
      <c r="AJT45" s="299"/>
      <c r="AJU45" s="299"/>
      <c r="AJV45" s="299"/>
      <c r="AJW45" s="299"/>
      <c r="AJX45" s="299"/>
      <c r="AJY45" s="299"/>
      <c r="AJZ45" s="299"/>
      <c r="AKA45" s="299"/>
      <c r="AKB45" s="299"/>
      <c r="AKC45" s="299"/>
      <c r="AKD45" s="299"/>
      <c r="AKE45" s="299"/>
      <c r="AKF45" s="299"/>
      <c r="AKG45" s="299"/>
      <c r="AKH45" s="299"/>
      <c r="AKI45" s="299"/>
      <c r="AKJ45" s="299"/>
      <c r="AKK45" s="299"/>
      <c r="AKL45" s="299"/>
      <c r="AKM45" s="299"/>
      <c r="AKN45" s="299"/>
      <c r="AKO45" s="299"/>
      <c r="AKP45" s="299"/>
      <c r="AKQ45" s="299"/>
      <c r="AKR45" s="299"/>
      <c r="AKS45" s="299"/>
      <c r="AKT45" s="299"/>
      <c r="AKU45" s="299"/>
      <c r="AKV45" s="299"/>
      <c r="AKW45" s="299"/>
      <c r="AKX45" s="299"/>
      <c r="AKY45" s="299"/>
      <c r="AKZ45" s="299"/>
      <c r="ALA45" s="299"/>
      <c r="ALB45" s="299"/>
      <c r="ALC45" s="299"/>
      <c r="ALD45" s="299"/>
      <c r="ALE45" s="299"/>
      <c r="ALF45" s="299"/>
      <c r="ALG45" s="299"/>
      <c r="ALH45" s="299"/>
      <c r="ALI45" s="299"/>
      <c r="ALJ45" s="299"/>
      <c r="ALK45" s="299"/>
      <c r="ALL45" s="299"/>
      <c r="ALM45" s="299"/>
      <c r="ALN45" s="299"/>
      <c r="ALO45" s="299"/>
      <c r="ALP45" s="299"/>
      <c r="ALQ45" s="299"/>
      <c r="ALR45" s="299"/>
      <c r="ALS45" s="299"/>
      <c r="ALT45" s="299"/>
      <c r="ALU45" s="299"/>
      <c r="ALV45" s="299"/>
      <c r="ALW45" s="299"/>
      <c r="ALX45" s="299"/>
      <c r="ALY45" s="299"/>
      <c r="ALZ45" s="299"/>
      <c r="AMA45" s="299"/>
      <c r="AMB45" s="299"/>
      <c r="AMC45" s="299"/>
      <c r="AMD45" s="299"/>
      <c r="AME45" s="299"/>
      <c r="AMF45" s="299"/>
      <c r="AMG45" s="299"/>
      <c r="AMH45" s="299"/>
      <c r="AMI45" s="299"/>
      <c r="AMJ45" s="299"/>
      <c r="AMK45" s="299"/>
      <c r="AML45" s="299"/>
      <c r="AMM45" s="299"/>
      <c r="AMN45" s="299"/>
      <c r="AMO45" s="299"/>
      <c r="AMP45" s="299"/>
      <c r="AMQ45" s="299"/>
      <c r="AMR45" s="299"/>
      <c r="AMS45" s="299"/>
      <c r="AMT45" s="299"/>
      <c r="AMU45" s="299"/>
      <c r="AMV45" s="299"/>
      <c r="AMW45" s="299"/>
      <c r="AMX45" s="299"/>
      <c r="AMY45" s="299"/>
      <c r="AMZ45" s="299"/>
      <c r="ANA45" s="299"/>
      <c r="ANB45" s="299"/>
      <c r="ANC45" s="299"/>
      <c r="AND45" s="299"/>
      <c r="ANE45" s="299"/>
      <c r="ANF45" s="299"/>
      <c r="ANG45" s="299"/>
      <c r="ANH45" s="299"/>
      <c r="ANI45" s="299"/>
      <c r="ANJ45" s="299"/>
      <c r="ANK45" s="299"/>
      <c r="ANL45" s="299"/>
      <c r="ANM45" s="299"/>
      <c r="ANN45" s="299"/>
      <c r="ANO45" s="299"/>
      <c r="ANP45" s="299"/>
      <c r="ANQ45" s="299"/>
      <c r="ANR45" s="299"/>
      <c r="ANS45" s="299"/>
      <c r="ANT45" s="299"/>
      <c r="ANU45" s="299"/>
      <c r="ANV45" s="299"/>
      <c r="ANW45" s="299"/>
      <c r="ANX45" s="299"/>
      <c r="ANY45" s="299"/>
      <c r="ANZ45" s="299"/>
      <c r="AOA45" s="299"/>
      <c r="AOB45" s="299"/>
      <c r="AOC45" s="299"/>
      <c r="AOD45" s="299"/>
      <c r="AOE45" s="299"/>
      <c r="AOF45" s="299"/>
      <c r="AOG45" s="299"/>
      <c r="AOH45" s="299"/>
      <c r="AOI45" s="299"/>
      <c r="AOJ45" s="299"/>
      <c r="AOK45" s="299"/>
      <c r="AOL45" s="299"/>
      <c r="AOM45" s="299"/>
      <c r="AON45" s="299"/>
      <c r="AOO45" s="299"/>
      <c r="AOP45" s="299"/>
      <c r="AOQ45" s="299"/>
      <c r="AOR45" s="299"/>
      <c r="AOS45" s="299"/>
      <c r="AOT45" s="299"/>
      <c r="AOU45" s="299"/>
      <c r="AOV45" s="299"/>
      <c r="AOW45" s="299"/>
      <c r="AOX45" s="299"/>
      <c r="AOY45" s="299"/>
      <c r="AOZ45" s="299"/>
      <c r="APA45" s="299"/>
      <c r="APB45" s="299"/>
      <c r="APC45" s="299"/>
      <c r="APD45" s="299"/>
      <c r="APE45" s="299"/>
      <c r="APF45" s="299"/>
      <c r="APG45" s="299"/>
      <c r="APH45" s="299"/>
      <c r="API45" s="299"/>
      <c r="APJ45" s="299"/>
      <c r="APK45" s="299"/>
      <c r="APL45" s="299"/>
      <c r="APM45" s="299"/>
      <c r="APN45" s="299"/>
      <c r="APO45" s="299"/>
      <c r="APP45" s="299"/>
      <c r="APQ45" s="299"/>
      <c r="APR45" s="299"/>
      <c r="APS45" s="299"/>
      <c r="APT45" s="299"/>
      <c r="APU45" s="299"/>
      <c r="APV45" s="299"/>
      <c r="APW45" s="299"/>
      <c r="APX45" s="299"/>
      <c r="APY45" s="299"/>
      <c r="APZ45" s="299"/>
      <c r="AQA45" s="299"/>
      <c r="AQB45" s="299"/>
      <c r="AQC45" s="299"/>
      <c r="AQD45" s="299"/>
      <c r="AQE45" s="299"/>
      <c r="AQF45" s="299"/>
      <c r="AQG45" s="299"/>
      <c r="AQH45" s="299"/>
      <c r="AQI45" s="299"/>
      <c r="AQJ45" s="299"/>
      <c r="AQK45" s="299"/>
      <c r="AQL45" s="299"/>
      <c r="AQM45" s="299"/>
      <c r="AQN45" s="299"/>
      <c r="AQO45" s="299"/>
      <c r="AQP45" s="299"/>
      <c r="AQQ45" s="299"/>
      <c r="AQR45" s="299"/>
      <c r="AQS45" s="299"/>
      <c r="AQT45" s="299"/>
      <c r="AQU45" s="299"/>
      <c r="AQV45" s="299"/>
      <c r="AQW45" s="299"/>
      <c r="AQX45" s="299"/>
      <c r="AQY45" s="299"/>
      <c r="AQZ45" s="299"/>
      <c r="ARA45" s="299"/>
      <c r="ARB45" s="299"/>
      <c r="ARC45" s="299"/>
      <c r="ARD45" s="299"/>
      <c r="ARE45" s="299"/>
      <c r="ARF45" s="299"/>
      <c r="ARG45" s="299"/>
      <c r="ARH45" s="299"/>
      <c r="ARI45" s="299"/>
      <c r="ARJ45" s="299"/>
      <c r="ARK45" s="299"/>
      <c r="ARL45" s="299"/>
      <c r="ARM45" s="299"/>
      <c r="ARN45" s="299"/>
      <c r="ARO45" s="299"/>
      <c r="ARP45" s="299"/>
      <c r="ARQ45" s="299"/>
      <c r="ARR45" s="299"/>
      <c r="ARS45" s="299"/>
      <c r="ART45" s="299"/>
      <c r="ARU45" s="299"/>
      <c r="ARV45" s="299"/>
      <c r="ARW45" s="299"/>
      <c r="ARX45" s="299"/>
      <c r="ARY45" s="299"/>
      <c r="ARZ45" s="299"/>
      <c r="ASA45" s="299"/>
      <c r="ASB45" s="299"/>
      <c r="ASC45" s="299"/>
      <c r="ASD45" s="299"/>
      <c r="ASE45" s="299"/>
      <c r="ASF45" s="299"/>
      <c r="ASG45" s="299"/>
      <c r="ASH45" s="299"/>
      <c r="ASI45" s="299"/>
      <c r="ASJ45" s="299"/>
      <c r="ASK45" s="299"/>
      <c r="ASL45" s="299"/>
      <c r="ASM45" s="299"/>
      <c r="ASN45" s="299"/>
      <c r="ASO45" s="299"/>
      <c r="ASP45" s="299"/>
      <c r="ASQ45" s="299"/>
      <c r="ASR45" s="299"/>
      <c r="ASS45" s="299"/>
      <c r="AST45" s="299"/>
      <c r="ASU45" s="299"/>
      <c r="ASV45" s="299"/>
      <c r="ASW45" s="299"/>
      <c r="ASX45" s="299"/>
      <c r="ASY45" s="299"/>
      <c r="ASZ45" s="299"/>
      <c r="ATA45" s="299"/>
      <c r="ATB45" s="299"/>
      <c r="ATC45" s="299"/>
      <c r="ATD45" s="299"/>
      <c r="ATE45" s="299"/>
      <c r="ATF45" s="299"/>
      <c r="ATG45" s="299"/>
      <c r="ATH45" s="299"/>
      <c r="ATI45" s="299"/>
      <c r="ATJ45" s="299"/>
      <c r="ATK45" s="299"/>
      <c r="ATL45" s="299"/>
      <c r="ATM45" s="299"/>
      <c r="ATN45" s="299"/>
      <c r="ATO45" s="299"/>
      <c r="ATP45" s="299"/>
      <c r="ATQ45" s="299"/>
      <c r="ATR45" s="299"/>
      <c r="ATS45" s="299"/>
      <c r="ATT45" s="299"/>
      <c r="ATU45" s="299"/>
      <c r="ATV45" s="299"/>
      <c r="ATW45" s="299"/>
      <c r="ATX45" s="299"/>
      <c r="ATY45" s="299"/>
      <c r="ATZ45" s="299"/>
      <c r="AUA45" s="299"/>
      <c r="AUB45" s="299"/>
      <c r="AUC45" s="299"/>
      <c r="AUD45" s="299"/>
      <c r="AUE45" s="299"/>
      <c r="AUF45" s="299"/>
      <c r="AUG45" s="299"/>
      <c r="AUH45" s="299"/>
      <c r="AUI45" s="299"/>
      <c r="AUJ45" s="299"/>
      <c r="AUK45" s="299"/>
      <c r="AUL45" s="299"/>
      <c r="AUM45" s="299"/>
      <c r="AUN45" s="299"/>
      <c r="AUO45" s="299"/>
      <c r="AUP45" s="299"/>
      <c r="AUQ45" s="299"/>
      <c r="AUR45" s="299"/>
      <c r="AUS45" s="299"/>
      <c r="AUT45" s="299"/>
      <c r="AUU45" s="299"/>
      <c r="AUV45" s="299"/>
      <c r="AUW45" s="299"/>
      <c r="AUX45" s="299"/>
      <c r="AUY45" s="299"/>
      <c r="AUZ45" s="299"/>
      <c r="AVA45" s="299"/>
      <c r="AVB45" s="299"/>
      <c r="AVC45" s="299"/>
      <c r="AVD45" s="299"/>
      <c r="AVE45" s="299"/>
      <c r="AVF45" s="299"/>
      <c r="AVG45" s="299"/>
      <c r="AVH45" s="299"/>
      <c r="AVI45" s="299"/>
      <c r="AVJ45" s="299"/>
      <c r="AVK45" s="299"/>
      <c r="AVL45" s="299"/>
      <c r="AVM45" s="299"/>
      <c r="AVN45" s="299"/>
      <c r="AVO45" s="299"/>
      <c r="AVP45" s="299"/>
      <c r="AVQ45" s="299"/>
      <c r="AVR45" s="299"/>
      <c r="AVS45" s="299"/>
      <c r="AVT45" s="299"/>
      <c r="AVU45" s="299"/>
      <c r="AVV45" s="299"/>
      <c r="AVW45" s="299"/>
      <c r="AVX45" s="299"/>
      <c r="AVY45" s="299"/>
      <c r="AVZ45" s="299"/>
      <c r="AWA45" s="299"/>
      <c r="AWB45" s="299"/>
      <c r="AWC45" s="299"/>
      <c r="AWD45" s="299"/>
      <c r="AWE45" s="299"/>
      <c r="AWF45" s="299"/>
      <c r="AWG45" s="299"/>
      <c r="AWH45" s="299"/>
      <c r="AWI45" s="299"/>
      <c r="AWJ45" s="299"/>
      <c r="AWK45" s="299"/>
      <c r="AWL45" s="299"/>
      <c r="AWM45" s="299"/>
      <c r="AWN45" s="299"/>
      <c r="AWO45" s="299"/>
      <c r="AWP45" s="299"/>
      <c r="AWQ45" s="299"/>
      <c r="AWR45" s="299"/>
      <c r="AWS45" s="299"/>
      <c r="AWT45" s="299"/>
      <c r="AWU45" s="299"/>
      <c r="AWV45" s="299"/>
      <c r="AWW45" s="299"/>
      <c r="AWX45" s="299"/>
      <c r="AWY45" s="299"/>
      <c r="AWZ45" s="299"/>
      <c r="AXA45" s="299"/>
      <c r="AXB45" s="299"/>
      <c r="AXC45" s="299"/>
      <c r="AXD45" s="299"/>
      <c r="AXE45" s="299"/>
      <c r="AXF45" s="299"/>
      <c r="AXG45" s="299"/>
      <c r="AXH45" s="299"/>
      <c r="AXI45" s="299"/>
      <c r="AXJ45" s="299"/>
      <c r="AXK45" s="299"/>
      <c r="AXL45" s="299"/>
      <c r="AXM45" s="299"/>
      <c r="AXN45" s="299"/>
      <c r="AXO45" s="299"/>
      <c r="AXP45" s="299"/>
      <c r="AXQ45" s="299"/>
      <c r="AXR45" s="299"/>
      <c r="AXS45" s="299"/>
      <c r="AXT45" s="299"/>
      <c r="AXU45" s="299"/>
      <c r="AXV45" s="299"/>
      <c r="AXW45" s="299"/>
      <c r="AXX45" s="299"/>
      <c r="AXY45" s="299"/>
      <c r="AXZ45" s="299"/>
      <c r="AYA45" s="299"/>
      <c r="AYB45" s="299"/>
      <c r="AYC45" s="299"/>
      <c r="AYD45" s="299"/>
      <c r="AYE45" s="299"/>
      <c r="AYF45" s="299"/>
      <c r="AYG45" s="299"/>
      <c r="AYH45" s="299"/>
      <c r="AYI45" s="299"/>
      <c r="AYJ45" s="299"/>
      <c r="AYK45" s="299"/>
      <c r="AYL45" s="299"/>
      <c r="AYM45" s="299"/>
      <c r="AYN45" s="299"/>
      <c r="AYO45" s="299"/>
      <c r="AYP45" s="299"/>
      <c r="AYQ45" s="299"/>
      <c r="AYR45" s="299"/>
      <c r="AYS45" s="299"/>
      <c r="AYT45" s="299"/>
      <c r="AYU45" s="299"/>
      <c r="AYV45" s="299"/>
      <c r="AYW45" s="299"/>
      <c r="AYX45" s="299"/>
      <c r="AYY45" s="299"/>
      <c r="AYZ45" s="299"/>
      <c r="AZA45" s="299"/>
      <c r="AZB45" s="299"/>
      <c r="AZC45" s="299"/>
      <c r="AZD45" s="299"/>
      <c r="AZE45" s="299"/>
      <c r="AZF45" s="299"/>
      <c r="AZG45" s="299"/>
      <c r="AZH45" s="299"/>
      <c r="AZI45" s="299"/>
      <c r="AZJ45" s="299"/>
      <c r="AZK45" s="299"/>
      <c r="AZL45" s="299"/>
      <c r="AZM45" s="299"/>
      <c r="AZN45" s="299"/>
      <c r="AZO45" s="299"/>
      <c r="AZP45" s="299"/>
      <c r="AZQ45" s="299"/>
      <c r="AZR45" s="299"/>
      <c r="AZS45" s="299"/>
      <c r="AZT45" s="299"/>
      <c r="AZU45" s="299"/>
      <c r="AZV45" s="299"/>
      <c r="AZW45" s="299"/>
      <c r="AZX45" s="299"/>
      <c r="AZY45" s="299"/>
      <c r="AZZ45" s="299"/>
      <c r="BAA45" s="299"/>
      <c r="BAB45" s="299"/>
      <c r="BAC45" s="299"/>
      <c r="BAD45" s="299"/>
      <c r="BAE45" s="299"/>
      <c r="BAF45" s="299"/>
      <c r="BAG45" s="299"/>
      <c r="BAH45" s="299"/>
      <c r="BAI45" s="299"/>
      <c r="BAJ45" s="299"/>
      <c r="BAK45" s="299"/>
      <c r="BAL45" s="299"/>
      <c r="BAM45" s="299"/>
      <c r="BAN45" s="299"/>
      <c r="BAO45" s="299"/>
      <c r="BAP45" s="299"/>
      <c r="BAQ45" s="299"/>
      <c r="BAR45" s="299"/>
      <c r="BAS45" s="299"/>
      <c r="BAT45" s="299"/>
      <c r="BAU45" s="299"/>
      <c r="BAV45" s="299"/>
      <c r="BAW45" s="299"/>
      <c r="BAX45" s="299"/>
      <c r="BAY45" s="299"/>
      <c r="BAZ45" s="299"/>
      <c r="BBA45" s="299"/>
      <c r="BBB45" s="299"/>
      <c r="BBC45" s="299"/>
      <c r="BBD45" s="299"/>
      <c r="BBE45" s="299"/>
      <c r="BBF45" s="299"/>
      <c r="BBG45" s="299"/>
      <c r="BBH45" s="299"/>
      <c r="BBI45" s="299"/>
      <c r="BBJ45" s="299"/>
      <c r="BBK45" s="299"/>
      <c r="BBL45" s="299"/>
      <c r="BBM45" s="299"/>
      <c r="BBN45" s="299"/>
      <c r="BBO45" s="299"/>
      <c r="BBP45" s="299"/>
      <c r="BBQ45" s="299"/>
      <c r="BBR45" s="299"/>
      <c r="BBS45" s="299"/>
      <c r="BBT45" s="299"/>
      <c r="BBU45" s="299"/>
      <c r="BBV45" s="299"/>
      <c r="BBW45" s="299"/>
      <c r="BBX45" s="299"/>
      <c r="BBY45" s="299"/>
      <c r="BBZ45" s="299"/>
      <c r="BCA45" s="299"/>
      <c r="BCB45" s="299"/>
      <c r="BCC45" s="299"/>
      <c r="BCD45" s="299"/>
      <c r="BCE45" s="299"/>
      <c r="BCF45" s="299"/>
      <c r="BCG45" s="299"/>
      <c r="BCH45" s="299"/>
      <c r="BCI45" s="299"/>
      <c r="BCJ45" s="299"/>
      <c r="BCK45" s="299"/>
      <c r="BCL45" s="299"/>
      <c r="BCM45" s="299"/>
      <c r="BCN45" s="299"/>
      <c r="BCO45" s="299"/>
      <c r="BCP45" s="299"/>
      <c r="BCQ45" s="299"/>
      <c r="BCR45" s="299"/>
      <c r="BCS45" s="299"/>
      <c r="BCT45" s="299"/>
      <c r="BCU45" s="299"/>
      <c r="BCV45" s="299"/>
      <c r="BCW45" s="299"/>
      <c r="BCX45" s="299"/>
      <c r="BCY45" s="299"/>
      <c r="BCZ45" s="299"/>
      <c r="BDA45" s="299"/>
      <c r="BDB45" s="299"/>
      <c r="BDC45" s="299"/>
      <c r="BDD45" s="299"/>
      <c r="BDE45" s="299"/>
      <c r="BDF45" s="299"/>
      <c r="BDG45" s="299"/>
      <c r="BDH45" s="299"/>
      <c r="BDI45" s="299"/>
      <c r="BDJ45" s="299"/>
      <c r="BDK45" s="299"/>
      <c r="BDL45" s="299"/>
      <c r="BDM45" s="299"/>
      <c r="BDN45" s="299"/>
      <c r="BDO45" s="299"/>
      <c r="BDP45" s="299"/>
      <c r="BDQ45" s="299"/>
      <c r="BDR45" s="299"/>
      <c r="BDS45" s="299"/>
      <c r="BDT45" s="299"/>
      <c r="BDU45" s="299"/>
      <c r="BDV45" s="299"/>
      <c r="BDW45" s="299"/>
      <c r="BDX45" s="299"/>
      <c r="BDY45" s="299"/>
      <c r="BDZ45" s="299"/>
      <c r="BEA45" s="299"/>
      <c r="BEB45" s="299"/>
      <c r="BEC45" s="299"/>
      <c r="BED45" s="299"/>
      <c r="BEE45" s="299"/>
      <c r="BEF45" s="299"/>
      <c r="BEG45" s="299"/>
      <c r="BEH45" s="299"/>
      <c r="BEI45" s="299"/>
      <c r="BEJ45" s="299"/>
      <c r="BEK45" s="299"/>
      <c r="BEL45" s="299"/>
      <c r="BEM45" s="299"/>
      <c r="BEN45" s="299"/>
      <c r="BEO45" s="299"/>
      <c r="BEP45" s="299"/>
      <c r="BEQ45" s="299"/>
      <c r="BER45" s="299"/>
      <c r="BES45" s="299"/>
      <c r="BET45" s="299"/>
      <c r="BEU45" s="299"/>
      <c r="BEV45" s="299"/>
      <c r="BEW45" s="299"/>
      <c r="BEX45" s="299"/>
      <c r="BEY45" s="299"/>
      <c r="BEZ45" s="299"/>
      <c r="BFA45" s="299"/>
      <c r="BFB45" s="299"/>
      <c r="BFC45" s="299"/>
      <c r="BFD45" s="299"/>
      <c r="BFE45" s="299"/>
      <c r="BFF45" s="299"/>
      <c r="BFG45" s="299"/>
      <c r="BFH45" s="299"/>
      <c r="BFI45" s="299"/>
      <c r="BFJ45" s="299"/>
      <c r="BFK45" s="299"/>
      <c r="BFL45" s="299"/>
      <c r="BFM45" s="299"/>
      <c r="BFN45" s="299"/>
      <c r="BFO45" s="299"/>
      <c r="BFP45" s="299"/>
      <c r="BFQ45" s="299"/>
      <c r="BFR45" s="299"/>
      <c r="BFS45" s="299"/>
      <c r="BFT45" s="299"/>
      <c r="BFU45" s="299"/>
      <c r="BFV45" s="299"/>
      <c r="BFW45" s="299"/>
      <c r="BFX45" s="299"/>
      <c r="BFY45" s="299"/>
      <c r="BFZ45" s="299"/>
      <c r="BGA45" s="299"/>
      <c r="BGB45" s="299"/>
      <c r="BGC45" s="299"/>
      <c r="BGD45" s="299"/>
      <c r="BGE45" s="299"/>
      <c r="BGF45" s="299"/>
      <c r="BGG45" s="299"/>
      <c r="BGH45" s="299"/>
      <c r="BGI45" s="299"/>
      <c r="BGJ45" s="299"/>
      <c r="BGK45" s="299"/>
      <c r="BGL45" s="299"/>
      <c r="BGM45" s="299"/>
      <c r="BGN45" s="299"/>
      <c r="BGO45" s="299"/>
      <c r="BGP45" s="299"/>
      <c r="BGQ45" s="299"/>
      <c r="BGR45" s="299"/>
      <c r="BGS45" s="299"/>
      <c r="BGT45" s="299"/>
      <c r="BGU45" s="299"/>
      <c r="BGV45" s="299"/>
      <c r="BGW45" s="299"/>
      <c r="BGX45" s="299"/>
      <c r="BGY45" s="299"/>
      <c r="BGZ45" s="299"/>
      <c r="BHA45" s="299"/>
      <c r="BHB45" s="299"/>
      <c r="BHC45" s="299"/>
      <c r="BHD45" s="299"/>
      <c r="BHE45" s="299"/>
      <c r="BHF45" s="299"/>
      <c r="BHG45" s="299"/>
      <c r="BHH45" s="299"/>
      <c r="BHI45" s="299"/>
      <c r="BHJ45" s="299"/>
      <c r="BHK45" s="299"/>
      <c r="BHL45" s="299"/>
      <c r="BHM45" s="299"/>
      <c r="BHN45" s="299"/>
      <c r="BHO45" s="299"/>
      <c r="BHP45" s="299"/>
      <c r="BHQ45" s="299"/>
      <c r="BHR45" s="299"/>
      <c r="BHS45" s="299"/>
      <c r="BHT45" s="299"/>
      <c r="BHU45" s="299"/>
      <c r="BHV45" s="299"/>
      <c r="BHW45" s="299"/>
      <c r="BHX45" s="299"/>
      <c r="BHY45" s="299"/>
      <c r="BHZ45" s="299"/>
      <c r="BIA45" s="299"/>
      <c r="BIB45" s="299"/>
      <c r="BIC45" s="299"/>
      <c r="BID45" s="299"/>
      <c r="BIE45" s="299"/>
      <c r="BIF45" s="299"/>
      <c r="BIG45" s="299"/>
      <c r="BIH45" s="299"/>
      <c r="BII45" s="299"/>
      <c r="BIJ45" s="299"/>
      <c r="BIK45" s="299"/>
      <c r="BIL45" s="299"/>
      <c r="BIM45" s="299"/>
      <c r="BIN45" s="299"/>
      <c r="BIO45" s="299"/>
      <c r="BIP45" s="299"/>
      <c r="BIQ45" s="299"/>
      <c r="BIR45" s="299"/>
      <c r="BIS45" s="299"/>
      <c r="BIT45" s="299"/>
      <c r="BIU45" s="299"/>
      <c r="BIV45" s="299"/>
      <c r="BIW45" s="299"/>
      <c r="BIX45" s="299"/>
      <c r="BIY45" s="299"/>
      <c r="BIZ45" s="299"/>
      <c r="BJA45" s="299"/>
      <c r="BJB45" s="299"/>
      <c r="BJC45" s="299"/>
      <c r="BJD45" s="299"/>
      <c r="BJE45" s="299"/>
      <c r="BJF45" s="299"/>
      <c r="BJG45" s="299"/>
      <c r="BJH45" s="299"/>
      <c r="BJI45" s="299"/>
      <c r="BJJ45" s="299"/>
      <c r="BJK45" s="299"/>
      <c r="BJL45" s="299"/>
      <c r="BJM45" s="299"/>
      <c r="BJN45" s="299"/>
      <c r="BJO45" s="299"/>
      <c r="BJP45" s="299"/>
      <c r="BJQ45" s="299"/>
      <c r="BJR45" s="299"/>
      <c r="BJS45" s="299"/>
      <c r="BJT45" s="299"/>
      <c r="BJU45" s="299"/>
      <c r="BJV45" s="299"/>
      <c r="BJW45" s="299"/>
      <c r="BJX45" s="299"/>
      <c r="BJY45" s="299"/>
      <c r="BJZ45" s="299"/>
      <c r="BKA45" s="299"/>
      <c r="BKB45" s="299"/>
      <c r="BKC45" s="299"/>
      <c r="BKD45" s="299"/>
      <c r="BKE45" s="299"/>
      <c r="BKF45" s="299"/>
      <c r="BKG45" s="299"/>
      <c r="BKH45" s="299"/>
      <c r="BKI45" s="299"/>
      <c r="BKJ45" s="299"/>
      <c r="BKK45" s="299"/>
      <c r="BKL45" s="299"/>
      <c r="BKM45" s="299"/>
      <c r="BKN45" s="299"/>
      <c r="BKO45" s="299"/>
      <c r="BKP45" s="299"/>
      <c r="BKQ45" s="299"/>
      <c r="BKR45" s="299"/>
      <c r="BKS45" s="299"/>
      <c r="BKT45" s="299"/>
      <c r="BKU45" s="299"/>
      <c r="BKV45" s="299"/>
      <c r="BKW45" s="299"/>
      <c r="BKX45" s="299"/>
      <c r="BKY45" s="299"/>
      <c r="BKZ45" s="299"/>
      <c r="BLA45" s="299"/>
      <c r="BLB45" s="299"/>
      <c r="BLC45" s="299"/>
      <c r="BLD45" s="299"/>
      <c r="BLE45" s="299"/>
      <c r="BLF45" s="299"/>
      <c r="BLG45" s="299"/>
      <c r="BLH45" s="299"/>
      <c r="BLI45" s="299"/>
      <c r="BLJ45" s="299"/>
      <c r="BLK45" s="299"/>
      <c r="BLL45" s="299"/>
      <c r="BLM45" s="299"/>
      <c r="BLN45" s="299"/>
      <c r="BLO45" s="299"/>
      <c r="BLP45" s="299"/>
      <c r="BLQ45" s="299"/>
      <c r="BLR45" s="299"/>
      <c r="BLS45" s="299"/>
      <c r="BLT45" s="299"/>
      <c r="BLU45" s="299"/>
      <c r="BLV45" s="299"/>
      <c r="BLW45" s="299"/>
      <c r="BLX45" s="299"/>
      <c r="BLY45" s="299"/>
      <c r="BLZ45" s="299"/>
      <c r="BMA45" s="299"/>
      <c r="BMB45" s="299"/>
      <c r="BMC45" s="299"/>
      <c r="BMD45" s="299"/>
      <c r="BME45" s="299"/>
      <c r="BMF45" s="299"/>
      <c r="BMG45" s="299"/>
      <c r="BMH45" s="299"/>
      <c r="BMI45" s="299"/>
      <c r="BMJ45" s="299"/>
      <c r="BMK45" s="299"/>
      <c r="BML45" s="299"/>
      <c r="BMM45" s="299"/>
      <c r="BMN45" s="299"/>
      <c r="BMO45" s="299"/>
      <c r="BMP45" s="299"/>
      <c r="BMQ45" s="299"/>
      <c r="BMR45" s="299"/>
      <c r="BMS45" s="299"/>
      <c r="BMT45" s="299"/>
      <c r="BMU45" s="299"/>
      <c r="BMV45" s="299"/>
      <c r="BMW45" s="299"/>
      <c r="BMX45" s="299"/>
      <c r="BMY45" s="299"/>
      <c r="BMZ45" s="299"/>
      <c r="BNA45" s="299"/>
      <c r="BNB45" s="299"/>
      <c r="BNC45" s="299"/>
      <c r="BND45" s="299"/>
      <c r="BNE45" s="299"/>
      <c r="BNF45" s="299"/>
      <c r="BNG45" s="299"/>
      <c r="BNH45" s="299"/>
      <c r="BNI45" s="299"/>
      <c r="BNJ45" s="299"/>
      <c r="BNK45" s="299"/>
      <c r="BNL45" s="299"/>
      <c r="BNM45" s="299"/>
      <c r="BNN45" s="299"/>
      <c r="BNO45" s="299"/>
      <c r="BNP45" s="299"/>
      <c r="BNQ45" s="299"/>
      <c r="BNR45" s="299"/>
      <c r="BNS45" s="299"/>
      <c r="BNT45" s="299"/>
      <c r="BNU45" s="299"/>
      <c r="BNV45" s="299"/>
      <c r="BNW45" s="299"/>
      <c r="BNX45" s="299"/>
      <c r="BNY45" s="299"/>
      <c r="BNZ45" s="299"/>
      <c r="BOA45" s="299"/>
      <c r="BOB45" s="299"/>
      <c r="BOC45" s="299"/>
      <c r="BOD45" s="299"/>
      <c r="BOE45" s="299"/>
      <c r="BOF45" s="299"/>
      <c r="BOG45" s="299"/>
      <c r="BOH45" s="299"/>
      <c r="BOI45" s="299"/>
      <c r="BOJ45" s="299"/>
      <c r="BOK45" s="299"/>
      <c r="BOL45" s="299"/>
      <c r="BOM45" s="299"/>
      <c r="BON45" s="299"/>
      <c r="BOO45" s="299"/>
      <c r="BOP45" s="299"/>
      <c r="BOQ45" s="299"/>
      <c r="BOR45" s="299"/>
      <c r="BOS45" s="299"/>
      <c r="BOT45" s="299"/>
      <c r="BOU45" s="299"/>
      <c r="BOV45" s="299"/>
      <c r="BOW45" s="299"/>
      <c r="BOX45" s="299"/>
      <c r="BOY45" s="299"/>
      <c r="BOZ45" s="299"/>
      <c r="BPA45" s="299"/>
      <c r="BPB45" s="299"/>
      <c r="BPC45" s="299"/>
      <c r="BPD45" s="299"/>
      <c r="BPE45" s="299"/>
      <c r="BPF45" s="299"/>
      <c r="BPG45" s="299"/>
      <c r="BPH45" s="299"/>
      <c r="BPI45" s="299"/>
      <c r="BPJ45" s="299"/>
      <c r="BPK45" s="299"/>
      <c r="BPL45" s="299"/>
      <c r="BPM45" s="299"/>
      <c r="BPN45" s="299"/>
      <c r="BPO45" s="299"/>
      <c r="BPP45" s="299"/>
      <c r="BPQ45" s="299"/>
      <c r="BPR45" s="299"/>
      <c r="BPS45" s="299"/>
      <c r="BPT45" s="299"/>
      <c r="BPU45" s="299"/>
      <c r="BPV45" s="299"/>
      <c r="BPW45" s="299"/>
      <c r="BPX45" s="299"/>
      <c r="BPY45" s="299"/>
      <c r="BPZ45" s="299"/>
      <c r="BQA45" s="299"/>
      <c r="BQB45" s="299"/>
      <c r="BQC45" s="299"/>
      <c r="BQD45" s="299"/>
      <c r="BQE45" s="299"/>
      <c r="BQF45" s="299"/>
      <c r="BQG45" s="299"/>
      <c r="BQH45" s="299"/>
      <c r="BQI45" s="299"/>
      <c r="BQJ45" s="299"/>
      <c r="BQK45" s="299"/>
      <c r="BQL45" s="299"/>
      <c r="BQM45" s="299"/>
      <c r="BQN45" s="299"/>
      <c r="BQO45" s="299"/>
      <c r="BQP45" s="299"/>
      <c r="BQQ45" s="299"/>
      <c r="BQR45" s="299"/>
      <c r="BQS45" s="299"/>
      <c r="BQT45" s="299"/>
      <c r="BQU45" s="299"/>
      <c r="BQV45" s="299"/>
      <c r="BQW45" s="299"/>
      <c r="BQX45" s="299"/>
      <c r="BQY45" s="299"/>
      <c r="BQZ45" s="299"/>
      <c r="BRA45" s="299"/>
      <c r="BRB45" s="299"/>
      <c r="BRC45" s="299"/>
      <c r="BRD45" s="299"/>
      <c r="BRE45" s="299"/>
      <c r="BRF45" s="299"/>
      <c r="BRG45" s="299"/>
      <c r="BRH45" s="299"/>
      <c r="BRI45" s="299"/>
      <c r="BRJ45" s="299"/>
      <c r="BRK45" s="299"/>
      <c r="BRL45" s="299"/>
      <c r="BRM45" s="299"/>
      <c r="BRN45" s="299"/>
      <c r="BRO45" s="299"/>
      <c r="BRP45" s="299"/>
      <c r="BRQ45" s="299"/>
      <c r="BRR45" s="299"/>
      <c r="BRS45" s="299"/>
      <c r="BRT45" s="299"/>
      <c r="BRU45" s="299"/>
      <c r="BRV45" s="299"/>
      <c r="BRW45" s="299"/>
      <c r="BRX45" s="299"/>
      <c r="BRY45" s="299"/>
      <c r="BRZ45" s="299"/>
      <c r="BSA45" s="299"/>
      <c r="BSB45" s="299"/>
      <c r="BSC45" s="299"/>
      <c r="BSD45" s="299"/>
      <c r="BSE45" s="299"/>
      <c r="BSF45" s="299"/>
      <c r="BSG45" s="299"/>
      <c r="BSH45" s="299"/>
      <c r="BSI45" s="299"/>
      <c r="BSJ45" s="299"/>
      <c r="BSK45" s="299"/>
      <c r="BSL45" s="299"/>
      <c r="BSM45" s="299"/>
      <c r="BSN45" s="299"/>
      <c r="BSO45" s="299"/>
      <c r="BSP45" s="299"/>
      <c r="BSQ45" s="299"/>
      <c r="BSR45" s="299"/>
      <c r="BSS45" s="299"/>
      <c r="BST45" s="299"/>
      <c r="BSU45" s="299"/>
      <c r="BSV45" s="299"/>
      <c r="BSW45" s="299"/>
      <c r="BSX45" s="299"/>
      <c r="BSY45" s="299"/>
      <c r="BSZ45" s="299"/>
      <c r="BTA45" s="299"/>
      <c r="BTB45" s="299"/>
      <c r="BTC45" s="299"/>
      <c r="BTD45" s="299"/>
      <c r="BTE45" s="299"/>
      <c r="BTF45" s="299"/>
      <c r="BTG45" s="299"/>
      <c r="BTH45" s="299"/>
      <c r="BTI45" s="299"/>
      <c r="BTJ45" s="299"/>
      <c r="BTK45" s="299"/>
      <c r="BTL45" s="299"/>
      <c r="BTM45" s="299"/>
      <c r="BTN45" s="299"/>
      <c r="BTO45" s="299"/>
      <c r="BTP45" s="299"/>
      <c r="BTQ45" s="299"/>
      <c r="BTR45" s="299"/>
      <c r="BTS45" s="299"/>
      <c r="BTT45" s="299"/>
      <c r="BTU45" s="299"/>
      <c r="BTV45" s="299"/>
      <c r="BTW45" s="299"/>
      <c r="BTX45" s="299"/>
      <c r="BTY45" s="299"/>
      <c r="BTZ45" s="299"/>
      <c r="BUA45" s="299"/>
      <c r="BUB45" s="299"/>
      <c r="BUC45" s="299"/>
      <c r="BUD45" s="299"/>
      <c r="BUE45" s="299"/>
      <c r="BUF45" s="299"/>
      <c r="BUG45" s="299"/>
      <c r="BUH45" s="299"/>
      <c r="BUI45" s="299"/>
      <c r="BUJ45" s="299"/>
      <c r="BUK45" s="299"/>
      <c r="BUL45" s="299"/>
      <c r="BUM45" s="299"/>
      <c r="BUN45" s="299"/>
      <c r="BUO45" s="299"/>
      <c r="BUP45" s="299"/>
      <c r="BUQ45" s="299"/>
      <c r="BUR45" s="299"/>
      <c r="BUS45" s="299"/>
      <c r="BUT45" s="299"/>
      <c r="BUU45" s="299"/>
      <c r="BUV45" s="299"/>
      <c r="BUW45" s="299"/>
      <c r="BUX45" s="299"/>
      <c r="BUY45" s="299"/>
      <c r="BUZ45" s="299"/>
      <c r="BVA45" s="299"/>
      <c r="BVB45" s="299"/>
      <c r="BVC45" s="299"/>
      <c r="BVD45" s="299"/>
      <c r="BVE45" s="299"/>
      <c r="BVF45" s="299"/>
      <c r="BVG45" s="299"/>
      <c r="BVH45" s="299"/>
      <c r="BVI45" s="299"/>
      <c r="BVJ45" s="299"/>
      <c r="BVK45" s="299"/>
      <c r="BVL45" s="299"/>
      <c r="BVM45" s="299"/>
      <c r="BVN45" s="299"/>
      <c r="BVO45" s="299"/>
      <c r="BVP45" s="299"/>
      <c r="BVQ45" s="299"/>
      <c r="BVR45" s="299"/>
      <c r="BVS45" s="299"/>
      <c r="BVT45" s="299"/>
      <c r="BVU45" s="299"/>
      <c r="BVV45" s="299"/>
      <c r="BVW45" s="299"/>
      <c r="BVX45" s="299"/>
      <c r="BVY45" s="299"/>
      <c r="BVZ45" s="299"/>
      <c r="BWA45" s="299"/>
      <c r="BWB45" s="299"/>
      <c r="BWC45" s="299"/>
      <c r="BWD45" s="299"/>
      <c r="BWE45" s="299"/>
      <c r="BWF45" s="299"/>
      <c r="BWG45" s="299"/>
      <c r="BWH45" s="299"/>
      <c r="BWI45" s="299"/>
      <c r="BWJ45" s="299"/>
      <c r="BWK45" s="299"/>
      <c r="BWL45" s="299"/>
      <c r="BWM45" s="299"/>
      <c r="BWN45" s="299"/>
      <c r="BWO45" s="299"/>
      <c r="BWP45" s="299"/>
      <c r="BWQ45" s="299"/>
      <c r="BWR45" s="299"/>
      <c r="BWS45" s="299"/>
      <c r="BWT45" s="299"/>
      <c r="BWU45" s="299"/>
      <c r="BWV45" s="299"/>
      <c r="BWW45" s="299"/>
      <c r="BWX45" s="299"/>
      <c r="BWY45" s="299"/>
      <c r="BWZ45" s="299"/>
      <c r="BXA45" s="299"/>
      <c r="BXB45" s="299"/>
      <c r="BXC45" s="299"/>
      <c r="BXD45" s="299"/>
      <c r="BXE45" s="299"/>
      <c r="BXF45" s="299"/>
      <c r="BXG45" s="299"/>
      <c r="BXH45" s="299"/>
      <c r="BXI45" s="299"/>
      <c r="BXJ45" s="299"/>
      <c r="BXK45" s="299"/>
      <c r="BXL45" s="299"/>
      <c r="BXM45" s="299"/>
      <c r="BXN45" s="299"/>
      <c r="BXO45" s="299"/>
      <c r="BXP45" s="299"/>
      <c r="BXQ45" s="299"/>
      <c r="BXR45" s="299"/>
      <c r="BXS45" s="299"/>
      <c r="BXT45" s="299"/>
      <c r="BXU45" s="299"/>
      <c r="BXV45" s="299"/>
      <c r="BXW45" s="299"/>
      <c r="BXX45" s="299"/>
      <c r="BXY45" s="299"/>
      <c r="BXZ45" s="299"/>
      <c r="BYA45" s="299"/>
      <c r="BYB45" s="299"/>
      <c r="BYC45" s="299"/>
      <c r="BYD45" s="299"/>
      <c r="BYE45" s="299"/>
      <c r="BYF45" s="299"/>
      <c r="BYG45" s="299"/>
      <c r="BYH45" s="299"/>
      <c r="BYI45" s="299"/>
      <c r="BYJ45" s="299"/>
      <c r="BYK45" s="299"/>
      <c r="BYL45" s="299"/>
      <c r="BYM45" s="299"/>
      <c r="BYN45" s="299"/>
      <c r="BYO45" s="299"/>
      <c r="BYP45" s="299"/>
      <c r="BYQ45" s="299"/>
      <c r="BYR45" s="299"/>
      <c r="BYS45" s="299"/>
      <c r="BYT45" s="299"/>
      <c r="BYU45" s="299"/>
      <c r="BYV45" s="299"/>
      <c r="BYW45" s="299"/>
      <c r="BYX45" s="299"/>
      <c r="BYY45" s="299"/>
      <c r="BYZ45" s="299"/>
      <c r="BZA45" s="299"/>
      <c r="BZB45" s="299"/>
      <c r="BZC45" s="299"/>
      <c r="BZD45" s="299"/>
      <c r="BZE45" s="299"/>
      <c r="BZF45" s="299"/>
      <c r="BZG45" s="299"/>
      <c r="BZH45" s="299"/>
      <c r="BZI45" s="299"/>
      <c r="BZJ45" s="299"/>
      <c r="BZK45" s="299"/>
      <c r="BZL45" s="299"/>
      <c r="BZM45" s="299"/>
      <c r="BZN45" s="299"/>
      <c r="BZO45" s="299"/>
      <c r="BZP45" s="299"/>
      <c r="BZQ45" s="299"/>
      <c r="BZR45" s="299"/>
      <c r="BZS45" s="299"/>
      <c r="BZT45" s="299"/>
      <c r="BZU45" s="299"/>
      <c r="BZV45" s="299"/>
      <c r="BZW45" s="299"/>
      <c r="BZX45" s="299"/>
      <c r="BZY45" s="299"/>
      <c r="BZZ45" s="299"/>
      <c r="CAA45" s="299"/>
      <c r="CAB45" s="299"/>
      <c r="CAC45" s="299"/>
      <c r="CAD45" s="299"/>
      <c r="CAE45" s="299"/>
      <c r="CAF45" s="299"/>
      <c r="CAG45" s="299"/>
      <c r="CAH45" s="299"/>
      <c r="CAI45" s="299"/>
      <c r="CAJ45" s="299"/>
      <c r="CAK45" s="299"/>
      <c r="CAL45" s="299"/>
      <c r="CAM45" s="299"/>
      <c r="CAN45" s="299"/>
      <c r="CAO45" s="299"/>
      <c r="CAP45" s="299"/>
      <c r="CAQ45" s="299"/>
      <c r="CAR45" s="299"/>
      <c r="CAS45" s="299"/>
      <c r="CAT45" s="299"/>
      <c r="CAU45" s="299"/>
      <c r="CAV45" s="299"/>
      <c r="CAW45" s="299"/>
      <c r="CAX45" s="299"/>
      <c r="CAY45" s="299"/>
      <c r="CAZ45" s="299"/>
      <c r="CBA45" s="299"/>
      <c r="CBB45" s="299"/>
      <c r="CBC45" s="299"/>
      <c r="CBD45" s="299"/>
      <c r="CBE45" s="299"/>
      <c r="CBF45" s="299"/>
      <c r="CBG45" s="299"/>
      <c r="CBH45" s="299"/>
      <c r="CBI45" s="299"/>
      <c r="CBJ45" s="299"/>
      <c r="CBK45" s="299"/>
      <c r="CBL45" s="299"/>
      <c r="CBM45" s="299"/>
      <c r="CBN45" s="299"/>
      <c r="CBO45" s="299"/>
      <c r="CBP45" s="299"/>
      <c r="CBQ45" s="299"/>
      <c r="CBR45" s="299"/>
      <c r="CBS45" s="299"/>
      <c r="CBT45" s="299"/>
      <c r="CBU45" s="299"/>
      <c r="CBV45" s="299"/>
      <c r="CBW45" s="299"/>
      <c r="CBX45" s="299"/>
      <c r="CBY45" s="299"/>
      <c r="CBZ45" s="299"/>
      <c r="CCA45" s="299"/>
      <c r="CCB45" s="299"/>
      <c r="CCC45" s="299"/>
      <c r="CCD45" s="299"/>
      <c r="CCE45" s="299"/>
      <c r="CCF45" s="299"/>
      <c r="CCG45" s="299"/>
      <c r="CCH45" s="299"/>
      <c r="CCI45" s="299"/>
      <c r="CCJ45" s="299"/>
      <c r="CCK45" s="299"/>
      <c r="CCL45" s="299"/>
      <c r="CCM45" s="299"/>
      <c r="CCN45" s="299"/>
      <c r="CCO45" s="299"/>
      <c r="CCP45" s="299"/>
      <c r="CCQ45" s="299"/>
      <c r="CCR45" s="299"/>
      <c r="CCS45" s="299"/>
      <c r="CCT45" s="299"/>
      <c r="CCU45" s="299"/>
      <c r="CCV45" s="299"/>
      <c r="CCW45" s="299"/>
      <c r="CCX45" s="299"/>
      <c r="CCY45" s="299"/>
      <c r="CCZ45" s="299"/>
      <c r="CDA45" s="299"/>
      <c r="CDB45" s="299"/>
      <c r="CDC45" s="299"/>
      <c r="CDD45" s="299"/>
      <c r="CDE45" s="299"/>
      <c r="CDF45" s="299"/>
      <c r="CDG45" s="299"/>
      <c r="CDH45" s="299"/>
      <c r="CDI45" s="299"/>
      <c r="CDJ45" s="299"/>
      <c r="CDK45" s="299"/>
      <c r="CDL45" s="299"/>
      <c r="CDM45" s="299"/>
      <c r="CDN45" s="299"/>
      <c r="CDO45" s="299"/>
      <c r="CDP45" s="299"/>
      <c r="CDQ45" s="299"/>
      <c r="CDR45" s="299"/>
      <c r="CDS45" s="299"/>
      <c r="CDT45" s="299"/>
      <c r="CDU45" s="299"/>
      <c r="CDV45" s="299"/>
      <c r="CDW45" s="299"/>
      <c r="CDX45" s="299"/>
      <c r="CDY45" s="299"/>
      <c r="CDZ45" s="299"/>
      <c r="CEA45" s="299"/>
      <c r="CEB45" s="299"/>
      <c r="CEC45" s="299"/>
      <c r="CED45" s="299"/>
      <c r="CEE45" s="299"/>
      <c r="CEF45" s="299"/>
      <c r="CEG45" s="299"/>
      <c r="CEH45" s="299"/>
      <c r="CEI45" s="299"/>
      <c r="CEJ45" s="299"/>
      <c r="CEK45" s="299"/>
      <c r="CEL45" s="299"/>
      <c r="CEM45" s="299"/>
      <c r="CEN45" s="299"/>
      <c r="CEO45" s="299"/>
      <c r="CEP45" s="299"/>
      <c r="CEQ45" s="299"/>
      <c r="CER45" s="299"/>
      <c r="CES45" s="299"/>
      <c r="CET45" s="299"/>
      <c r="CEU45" s="299"/>
      <c r="CEV45" s="299"/>
      <c r="CEW45" s="299"/>
      <c r="CEX45" s="299"/>
      <c r="CEY45" s="299"/>
      <c r="CEZ45" s="299"/>
      <c r="CFA45" s="299"/>
      <c r="CFB45" s="299"/>
      <c r="CFC45" s="299"/>
      <c r="CFD45" s="299"/>
      <c r="CFE45" s="299"/>
      <c r="CFF45" s="299"/>
      <c r="CFG45" s="299"/>
      <c r="CFH45" s="299"/>
      <c r="CFI45" s="299"/>
      <c r="CFJ45" s="299"/>
      <c r="CFK45" s="299"/>
      <c r="CFL45" s="299"/>
      <c r="CFM45" s="299"/>
      <c r="CFN45" s="299"/>
      <c r="CFO45" s="299"/>
      <c r="CFP45" s="299"/>
      <c r="CFQ45" s="299"/>
      <c r="CFR45" s="299"/>
      <c r="CFS45" s="299"/>
      <c r="CFT45" s="299"/>
      <c r="CFU45" s="299"/>
      <c r="CFV45" s="299"/>
      <c r="CFW45" s="299"/>
      <c r="CFX45" s="299"/>
      <c r="CFY45" s="299"/>
      <c r="CFZ45" s="299"/>
      <c r="CGA45" s="299"/>
      <c r="CGB45" s="299"/>
      <c r="CGC45" s="299"/>
      <c r="CGD45" s="299"/>
      <c r="CGE45" s="299"/>
      <c r="CGF45" s="299"/>
      <c r="CGG45" s="299"/>
      <c r="CGH45" s="299"/>
      <c r="CGI45" s="299"/>
      <c r="CGJ45" s="299"/>
      <c r="CGK45" s="299"/>
      <c r="CGL45" s="299"/>
      <c r="CGM45" s="299"/>
      <c r="CGN45" s="299"/>
      <c r="CGO45" s="299"/>
      <c r="CGP45" s="299"/>
      <c r="CGQ45" s="299"/>
      <c r="CGR45" s="299"/>
      <c r="CGS45" s="299"/>
      <c r="CGT45" s="299"/>
      <c r="CGU45" s="299"/>
      <c r="CGV45" s="299"/>
      <c r="CGW45" s="299"/>
      <c r="CGX45" s="299"/>
      <c r="CGY45" s="299"/>
      <c r="CGZ45" s="299"/>
      <c r="CHA45" s="299"/>
      <c r="CHB45" s="299"/>
      <c r="CHC45" s="299"/>
      <c r="CHD45" s="299"/>
      <c r="CHE45" s="299"/>
      <c r="CHF45" s="299"/>
      <c r="CHG45" s="299"/>
      <c r="CHH45" s="299"/>
      <c r="CHI45" s="299"/>
      <c r="CHJ45" s="299"/>
      <c r="CHK45" s="299"/>
      <c r="CHL45" s="299"/>
      <c r="CHM45" s="299"/>
      <c r="CHN45" s="299"/>
      <c r="CHO45" s="299"/>
      <c r="CHP45" s="299"/>
      <c r="CHQ45" s="299"/>
      <c r="CHR45" s="299"/>
      <c r="CHS45" s="299"/>
      <c r="CHT45" s="299"/>
      <c r="CHU45" s="299"/>
      <c r="CHV45" s="299"/>
      <c r="CHW45" s="299"/>
      <c r="CHX45" s="299"/>
      <c r="CHY45" s="299"/>
      <c r="CHZ45" s="299"/>
      <c r="CIA45" s="299"/>
      <c r="CIB45" s="299"/>
      <c r="CIC45" s="299"/>
      <c r="CID45" s="299"/>
      <c r="CIE45" s="299"/>
      <c r="CIF45" s="299"/>
      <c r="CIG45" s="299"/>
      <c r="CIH45" s="299"/>
      <c r="CII45" s="299"/>
      <c r="CIJ45" s="299"/>
      <c r="CIK45" s="299"/>
      <c r="CIL45" s="299"/>
      <c r="CIM45" s="299"/>
      <c r="CIN45" s="299"/>
      <c r="CIO45" s="299"/>
      <c r="CIP45" s="299"/>
      <c r="CIQ45" s="299"/>
      <c r="CIR45" s="299"/>
      <c r="CIS45" s="299"/>
      <c r="CIT45" s="299"/>
      <c r="CIU45" s="299"/>
      <c r="CIV45" s="299"/>
      <c r="CIW45" s="299"/>
      <c r="CIX45" s="299"/>
      <c r="CIY45" s="299"/>
      <c r="CIZ45" s="299"/>
      <c r="CJA45" s="299"/>
      <c r="CJB45" s="299"/>
      <c r="CJC45" s="299"/>
      <c r="CJD45" s="299"/>
      <c r="CJE45" s="299"/>
      <c r="CJF45" s="299"/>
      <c r="CJG45" s="299"/>
      <c r="CJH45" s="299"/>
      <c r="CJI45" s="299"/>
      <c r="CJJ45" s="299"/>
      <c r="CJK45" s="299"/>
      <c r="CJL45" s="299"/>
      <c r="CJM45" s="299"/>
      <c r="CJN45" s="299"/>
      <c r="CJO45" s="299"/>
      <c r="CJP45" s="299"/>
      <c r="CJQ45" s="299"/>
      <c r="CJR45" s="299"/>
      <c r="CJS45" s="299"/>
      <c r="CJT45" s="299"/>
      <c r="CJU45" s="299"/>
      <c r="CJV45" s="299"/>
      <c r="CJW45" s="299"/>
      <c r="CJX45" s="299"/>
      <c r="CJY45" s="299"/>
      <c r="CJZ45" s="299"/>
      <c r="CKA45" s="299"/>
      <c r="CKB45" s="299"/>
      <c r="CKC45" s="299"/>
      <c r="CKD45" s="299"/>
      <c r="CKE45" s="299"/>
      <c r="CKF45" s="299"/>
      <c r="CKG45" s="299"/>
      <c r="CKH45" s="299"/>
      <c r="CKI45" s="299"/>
      <c r="CKJ45" s="299"/>
      <c r="CKK45" s="299"/>
      <c r="CKL45" s="299"/>
      <c r="CKM45" s="299"/>
      <c r="CKN45" s="299"/>
      <c r="CKO45" s="299"/>
      <c r="CKP45" s="299"/>
      <c r="CKQ45" s="299"/>
      <c r="CKR45" s="299"/>
      <c r="CKS45" s="299"/>
      <c r="CKT45" s="299"/>
      <c r="CKU45" s="299"/>
      <c r="CKV45" s="299"/>
      <c r="CKW45" s="299"/>
      <c r="CKX45" s="299"/>
      <c r="CKY45" s="299"/>
      <c r="CKZ45" s="299"/>
      <c r="CLA45" s="299"/>
      <c r="CLB45" s="299"/>
      <c r="CLC45" s="299"/>
      <c r="CLD45" s="299"/>
      <c r="CLE45" s="299"/>
      <c r="CLF45" s="299"/>
      <c r="CLG45" s="299"/>
      <c r="CLH45" s="299"/>
      <c r="CLI45" s="299"/>
      <c r="CLJ45" s="299"/>
      <c r="CLK45" s="299"/>
      <c r="CLL45" s="299"/>
      <c r="CLM45" s="299"/>
      <c r="CLN45" s="299"/>
      <c r="CLO45" s="299"/>
      <c r="CLP45" s="299"/>
      <c r="CLQ45" s="299"/>
      <c r="CLR45" s="299"/>
      <c r="CLS45" s="299"/>
      <c r="CLT45" s="299"/>
      <c r="CLU45" s="299"/>
      <c r="CLV45" s="299"/>
      <c r="CLW45" s="299"/>
      <c r="CLX45" s="299"/>
      <c r="CLY45" s="299"/>
      <c r="CLZ45" s="299"/>
      <c r="CMA45" s="299"/>
      <c r="CMB45" s="299"/>
      <c r="CMC45" s="299"/>
      <c r="CMD45" s="299"/>
      <c r="CME45" s="299"/>
      <c r="CMF45" s="299"/>
      <c r="CMG45" s="299"/>
      <c r="CMH45" s="299"/>
      <c r="CMI45" s="299"/>
      <c r="CMJ45" s="299"/>
      <c r="CMK45" s="299"/>
      <c r="CML45" s="299"/>
      <c r="CMM45" s="299"/>
      <c r="CMN45" s="299"/>
      <c r="CMO45" s="299"/>
      <c r="CMP45" s="299"/>
      <c r="CMQ45" s="299"/>
      <c r="CMR45" s="299"/>
      <c r="CMS45" s="299"/>
      <c r="CMT45" s="299"/>
      <c r="CMU45" s="299"/>
      <c r="CMV45" s="299"/>
      <c r="CMW45" s="299"/>
      <c r="CMX45" s="299"/>
      <c r="CMY45" s="299"/>
      <c r="CMZ45" s="299"/>
      <c r="CNA45" s="299"/>
      <c r="CNB45" s="299"/>
      <c r="CNC45" s="299"/>
      <c r="CND45" s="299"/>
      <c r="CNE45" s="299"/>
      <c r="CNF45" s="299"/>
      <c r="CNG45" s="299"/>
      <c r="CNH45" s="299"/>
      <c r="CNI45" s="299"/>
      <c r="CNJ45" s="299"/>
      <c r="CNK45" s="299"/>
      <c r="CNL45" s="299"/>
      <c r="CNM45" s="299"/>
      <c r="CNN45" s="299"/>
      <c r="CNO45" s="299"/>
      <c r="CNP45" s="299"/>
      <c r="CNQ45" s="299"/>
      <c r="CNR45" s="299"/>
      <c r="CNS45" s="299"/>
      <c r="CNT45" s="299"/>
      <c r="CNU45" s="299"/>
      <c r="CNV45" s="299"/>
      <c r="CNW45" s="299"/>
      <c r="CNX45" s="299"/>
      <c r="CNY45" s="299"/>
      <c r="CNZ45" s="299"/>
      <c r="COA45" s="299"/>
      <c r="COB45" s="299"/>
      <c r="COC45" s="299"/>
      <c r="COD45" s="299"/>
      <c r="COE45" s="299"/>
      <c r="COF45" s="299"/>
      <c r="COG45" s="299"/>
      <c r="COH45" s="299"/>
      <c r="COI45" s="299"/>
      <c r="COJ45" s="299"/>
      <c r="COK45" s="299"/>
      <c r="COL45" s="299"/>
      <c r="COM45" s="299"/>
      <c r="CON45" s="299"/>
      <c r="COO45" s="299"/>
      <c r="COP45" s="299"/>
      <c r="COQ45" s="299"/>
      <c r="COR45" s="299"/>
      <c r="COS45" s="299"/>
      <c r="COT45" s="299"/>
      <c r="COU45" s="299"/>
      <c r="COV45" s="299"/>
      <c r="COW45" s="299"/>
      <c r="COX45" s="299"/>
      <c r="COY45" s="299"/>
      <c r="COZ45" s="299"/>
      <c r="CPA45" s="299"/>
      <c r="CPB45" s="299"/>
      <c r="CPC45" s="299"/>
      <c r="CPD45" s="299"/>
      <c r="CPE45" s="299"/>
      <c r="CPF45" s="299"/>
      <c r="CPG45" s="299"/>
      <c r="CPH45" s="299"/>
      <c r="CPI45" s="299"/>
      <c r="CPJ45" s="299"/>
      <c r="CPK45" s="299"/>
      <c r="CPL45" s="299"/>
      <c r="CPM45" s="299"/>
      <c r="CPN45" s="299"/>
      <c r="CPO45" s="299"/>
      <c r="CPP45" s="299"/>
      <c r="CPQ45" s="299"/>
      <c r="CPR45" s="299"/>
      <c r="CPS45" s="299"/>
      <c r="CPT45" s="299"/>
      <c r="CPU45" s="299"/>
      <c r="CPV45" s="299"/>
      <c r="CPW45" s="299"/>
      <c r="CPX45" s="299"/>
      <c r="CPY45" s="299"/>
      <c r="CPZ45" s="299"/>
      <c r="CQA45" s="299"/>
      <c r="CQB45" s="299"/>
      <c r="CQC45" s="299"/>
      <c r="CQD45" s="299"/>
      <c r="CQE45" s="299"/>
      <c r="CQF45" s="299"/>
      <c r="CQG45" s="299"/>
      <c r="CQH45" s="299"/>
      <c r="CQI45" s="299"/>
      <c r="CQJ45" s="299"/>
      <c r="CQK45" s="299"/>
      <c r="CQL45" s="299"/>
      <c r="CQM45" s="299"/>
      <c r="CQN45" s="299"/>
      <c r="CQO45" s="299"/>
      <c r="CQP45" s="299"/>
      <c r="CQQ45" s="299"/>
      <c r="CQR45" s="299"/>
      <c r="CQS45" s="299"/>
      <c r="CQT45" s="299"/>
      <c r="CQU45" s="299"/>
      <c r="CQV45" s="299"/>
      <c r="CQW45" s="299"/>
      <c r="CQX45" s="299"/>
      <c r="CQY45" s="299"/>
      <c r="CQZ45" s="299"/>
      <c r="CRA45" s="299"/>
      <c r="CRB45" s="299"/>
      <c r="CRC45" s="299"/>
      <c r="CRD45" s="299"/>
      <c r="CRE45" s="299"/>
      <c r="CRF45" s="299"/>
      <c r="CRG45" s="299"/>
      <c r="CRH45" s="299"/>
      <c r="CRI45" s="299"/>
      <c r="CRJ45" s="299"/>
      <c r="CRK45" s="299"/>
      <c r="CRL45" s="299"/>
      <c r="CRM45" s="299"/>
      <c r="CRN45" s="299"/>
      <c r="CRO45" s="299"/>
      <c r="CRP45" s="299"/>
      <c r="CRQ45" s="299"/>
      <c r="CRR45" s="299"/>
      <c r="CRS45" s="299"/>
      <c r="CRT45" s="299"/>
      <c r="CRU45" s="299"/>
      <c r="CRV45" s="299"/>
      <c r="CRW45" s="299"/>
      <c r="CRX45" s="299"/>
      <c r="CRY45" s="299"/>
      <c r="CRZ45" s="299"/>
      <c r="CSA45" s="299"/>
      <c r="CSB45" s="299"/>
      <c r="CSC45" s="299"/>
      <c r="CSD45" s="299"/>
      <c r="CSE45" s="299"/>
      <c r="CSF45" s="299"/>
      <c r="CSG45" s="299"/>
      <c r="CSH45" s="299"/>
      <c r="CSI45" s="299"/>
      <c r="CSJ45" s="299"/>
      <c r="CSK45" s="299"/>
      <c r="CSL45" s="299"/>
      <c r="CSM45" s="299"/>
      <c r="CSN45" s="299"/>
      <c r="CSO45" s="299"/>
      <c r="CSP45" s="299"/>
      <c r="CSQ45" s="299"/>
      <c r="CSR45" s="299"/>
      <c r="CSS45" s="299"/>
      <c r="CST45" s="299"/>
      <c r="CSU45" s="299"/>
      <c r="CSV45" s="299"/>
      <c r="CSW45" s="299"/>
      <c r="CSX45" s="299"/>
      <c r="CSY45" s="299"/>
      <c r="CSZ45" s="299"/>
      <c r="CTA45" s="299"/>
      <c r="CTB45" s="299"/>
      <c r="CTC45" s="299"/>
      <c r="CTD45" s="299"/>
      <c r="CTE45" s="299"/>
      <c r="CTF45" s="299"/>
      <c r="CTG45" s="299"/>
      <c r="CTH45" s="299"/>
      <c r="CTI45" s="299"/>
      <c r="CTJ45" s="299"/>
      <c r="CTK45" s="299"/>
      <c r="CTL45" s="299"/>
      <c r="CTM45" s="299"/>
      <c r="CTN45" s="299"/>
      <c r="CTO45" s="299"/>
      <c r="CTP45" s="299"/>
      <c r="CTQ45" s="299"/>
      <c r="CTR45" s="299"/>
      <c r="CTS45" s="299"/>
      <c r="CTT45" s="299"/>
      <c r="CTU45" s="299"/>
      <c r="CTV45" s="299"/>
      <c r="CTW45" s="299"/>
      <c r="CTX45" s="299"/>
      <c r="CTY45" s="299"/>
      <c r="CTZ45" s="299"/>
      <c r="CUA45" s="299"/>
      <c r="CUB45" s="299"/>
      <c r="CUC45" s="299"/>
      <c r="CUD45" s="299"/>
      <c r="CUE45" s="299"/>
      <c r="CUF45" s="299"/>
      <c r="CUG45" s="299"/>
      <c r="CUH45" s="299"/>
      <c r="CUI45" s="299"/>
      <c r="CUJ45" s="299"/>
      <c r="CUK45" s="299"/>
      <c r="CUL45" s="299"/>
      <c r="CUM45" s="299"/>
      <c r="CUN45" s="299"/>
      <c r="CUO45" s="299"/>
      <c r="CUP45" s="299"/>
      <c r="CUQ45" s="299"/>
      <c r="CUR45" s="299"/>
      <c r="CUS45" s="299"/>
      <c r="CUT45" s="299"/>
      <c r="CUU45" s="299"/>
      <c r="CUV45" s="299"/>
      <c r="CUW45" s="299"/>
      <c r="CUX45" s="299"/>
      <c r="CUY45" s="299"/>
      <c r="CUZ45" s="299"/>
      <c r="CVA45" s="299"/>
      <c r="CVB45" s="299"/>
      <c r="CVC45" s="299"/>
      <c r="CVD45" s="299"/>
      <c r="CVE45" s="299"/>
      <c r="CVF45" s="299"/>
      <c r="CVG45" s="299"/>
      <c r="CVH45" s="299"/>
      <c r="CVI45" s="299"/>
      <c r="CVJ45" s="299"/>
      <c r="CVK45" s="299"/>
      <c r="CVL45" s="299"/>
      <c r="CVM45" s="299"/>
      <c r="CVN45" s="299"/>
      <c r="CVO45" s="299"/>
      <c r="CVP45" s="299"/>
      <c r="CVQ45" s="299"/>
      <c r="CVR45" s="299"/>
      <c r="CVS45" s="299"/>
      <c r="CVT45" s="299"/>
      <c r="CVU45" s="299"/>
      <c r="CVV45" s="299"/>
      <c r="CVW45" s="299"/>
      <c r="CVX45" s="299"/>
      <c r="CVY45" s="299"/>
      <c r="CVZ45" s="299"/>
      <c r="CWA45" s="299"/>
      <c r="CWB45" s="299"/>
      <c r="CWC45" s="299"/>
      <c r="CWD45" s="299"/>
      <c r="CWE45" s="299"/>
      <c r="CWF45" s="299"/>
      <c r="CWG45" s="299"/>
      <c r="CWH45" s="299"/>
      <c r="CWI45" s="299"/>
      <c r="CWJ45" s="299"/>
      <c r="CWK45" s="299"/>
      <c r="CWL45" s="299"/>
      <c r="CWM45" s="299"/>
      <c r="CWN45" s="299"/>
      <c r="CWO45" s="299"/>
      <c r="CWP45" s="299"/>
      <c r="CWQ45" s="299"/>
      <c r="CWR45" s="299"/>
      <c r="CWS45" s="299"/>
      <c r="CWT45" s="299"/>
      <c r="CWU45" s="299"/>
      <c r="CWV45" s="299"/>
      <c r="CWW45" s="299"/>
      <c r="CWX45" s="299"/>
      <c r="CWY45" s="299"/>
      <c r="CWZ45" s="299"/>
      <c r="CXA45" s="299"/>
      <c r="CXB45" s="299"/>
      <c r="CXC45" s="299"/>
      <c r="CXD45" s="299"/>
      <c r="CXE45" s="299"/>
      <c r="CXF45" s="299"/>
      <c r="CXG45" s="299"/>
      <c r="CXH45" s="299"/>
      <c r="CXI45" s="299"/>
      <c r="CXJ45" s="299"/>
      <c r="CXK45" s="299"/>
      <c r="CXL45" s="299"/>
      <c r="CXM45" s="299"/>
      <c r="CXN45" s="299"/>
      <c r="CXO45" s="299"/>
      <c r="CXP45" s="299"/>
      <c r="CXQ45" s="299"/>
      <c r="CXR45" s="299"/>
      <c r="CXS45" s="299"/>
      <c r="CXT45" s="299"/>
      <c r="CXU45" s="299"/>
      <c r="CXV45" s="299"/>
      <c r="CXW45" s="299"/>
      <c r="CXX45" s="299"/>
      <c r="CXY45" s="299"/>
      <c r="CXZ45" s="299"/>
      <c r="CYA45" s="299"/>
      <c r="CYB45" s="299"/>
      <c r="CYC45" s="299"/>
      <c r="CYD45" s="299"/>
      <c r="CYE45" s="299"/>
      <c r="CYF45" s="299"/>
      <c r="CYG45" s="299"/>
      <c r="CYH45" s="299"/>
      <c r="CYI45" s="299"/>
      <c r="CYJ45" s="299"/>
      <c r="CYK45" s="299"/>
      <c r="CYL45" s="299"/>
      <c r="CYM45" s="299"/>
      <c r="CYN45" s="299"/>
      <c r="CYO45" s="299"/>
      <c r="CYP45" s="299"/>
      <c r="CYQ45" s="299"/>
      <c r="CYR45" s="299"/>
      <c r="CYS45" s="299"/>
      <c r="CYT45" s="299"/>
      <c r="CYU45" s="299"/>
      <c r="CYV45" s="299"/>
      <c r="CYW45" s="299"/>
      <c r="CYX45" s="299"/>
      <c r="CYY45" s="299"/>
      <c r="CYZ45" s="299"/>
      <c r="CZA45" s="299"/>
      <c r="CZB45" s="299"/>
      <c r="CZC45" s="299"/>
      <c r="CZD45" s="299"/>
      <c r="CZE45" s="299"/>
      <c r="CZF45" s="299"/>
      <c r="CZG45" s="299"/>
      <c r="CZH45" s="299"/>
      <c r="CZI45" s="299"/>
      <c r="CZJ45" s="299"/>
      <c r="CZK45" s="299"/>
      <c r="CZL45" s="299"/>
      <c r="CZM45" s="299"/>
      <c r="CZN45" s="299"/>
      <c r="CZO45" s="299"/>
      <c r="CZP45" s="299"/>
      <c r="CZQ45" s="299"/>
      <c r="CZR45" s="299"/>
      <c r="CZS45" s="299"/>
      <c r="CZT45" s="299"/>
      <c r="CZU45" s="299"/>
      <c r="CZV45" s="299"/>
      <c r="CZW45" s="299"/>
      <c r="CZX45" s="299"/>
      <c r="CZY45" s="299"/>
      <c r="CZZ45" s="299"/>
      <c r="DAA45" s="299"/>
      <c r="DAB45" s="299"/>
      <c r="DAC45" s="299"/>
      <c r="DAD45" s="299"/>
      <c r="DAE45" s="299"/>
      <c r="DAF45" s="299"/>
      <c r="DAG45" s="299"/>
      <c r="DAH45" s="299"/>
      <c r="DAI45" s="299"/>
      <c r="DAJ45" s="299"/>
      <c r="DAK45" s="299"/>
      <c r="DAL45" s="299"/>
      <c r="DAM45" s="299"/>
      <c r="DAN45" s="299"/>
      <c r="DAO45" s="299"/>
      <c r="DAP45" s="299"/>
      <c r="DAQ45" s="299"/>
      <c r="DAR45" s="299"/>
      <c r="DAS45" s="299"/>
      <c r="DAT45" s="299"/>
      <c r="DAU45" s="299"/>
      <c r="DAV45" s="299"/>
      <c r="DAW45" s="299"/>
      <c r="DAX45" s="299"/>
      <c r="DAY45" s="299"/>
      <c r="DAZ45" s="299"/>
      <c r="DBA45" s="299"/>
      <c r="DBB45" s="299"/>
      <c r="DBC45" s="299"/>
      <c r="DBD45" s="299"/>
      <c r="DBE45" s="299"/>
      <c r="DBF45" s="299"/>
      <c r="DBG45" s="299"/>
      <c r="DBH45" s="299"/>
      <c r="DBI45" s="299"/>
      <c r="DBJ45" s="299"/>
      <c r="DBK45" s="299"/>
      <c r="DBL45" s="299"/>
      <c r="DBM45" s="299"/>
      <c r="DBN45" s="299"/>
      <c r="DBO45" s="299"/>
      <c r="DBP45" s="299"/>
      <c r="DBQ45" s="299"/>
      <c r="DBR45" s="299"/>
      <c r="DBS45" s="299"/>
      <c r="DBT45" s="299"/>
      <c r="DBU45" s="299"/>
      <c r="DBV45" s="299"/>
      <c r="DBW45" s="299"/>
      <c r="DBX45" s="299"/>
      <c r="DBY45" s="299"/>
      <c r="DBZ45" s="299"/>
      <c r="DCA45" s="299"/>
      <c r="DCB45" s="299"/>
      <c r="DCC45" s="299"/>
      <c r="DCD45" s="299"/>
      <c r="DCE45" s="299"/>
      <c r="DCF45" s="299"/>
      <c r="DCG45" s="299"/>
      <c r="DCH45" s="299"/>
      <c r="DCI45" s="299"/>
      <c r="DCJ45" s="299"/>
      <c r="DCK45" s="299"/>
      <c r="DCL45" s="299"/>
      <c r="DCM45" s="299"/>
      <c r="DCN45" s="299"/>
      <c r="DCO45" s="299"/>
      <c r="DCP45" s="299"/>
      <c r="DCQ45" s="299"/>
      <c r="DCR45" s="299"/>
      <c r="DCS45" s="299"/>
      <c r="DCT45" s="299"/>
      <c r="DCU45" s="299"/>
      <c r="DCV45" s="299"/>
      <c r="DCW45" s="299"/>
      <c r="DCX45" s="299"/>
      <c r="DCY45" s="299"/>
      <c r="DCZ45" s="299"/>
      <c r="DDA45" s="299"/>
      <c r="DDB45" s="299"/>
      <c r="DDC45" s="299"/>
      <c r="DDD45" s="299"/>
      <c r="DDE45" s="299"/>
      <c r="DDF45" s="299"/>
      <c r="DDG45" s="299"/>
      <c r="DDH45" s="299"/>
      <c r="DDI45" s="299"/>
      <c r="DDJ45" s="299"/>
      <c r="DDK45" s="299"/>
      <c r="DDL45" s="299"/>
      <c r="DDM45" s="299"/>
      <c r="DDN45" s="299"/>
      <c r="DDO45" s="299"/>
      <c r="DDP45" s="299"/>
      <c r="DDQ45" s="299"/>
      <c r="DDR45" s="299"/>
      <c r="DDS45" s="299"/>
      <c r="DDT45" s="299"/>
      <c r="DDU45" s="299"/>
      <c r="DDV45" s="299"/>
      <c r="DDW45" s="299"/>
      <c r="DDX45" s="299"/>
      <c r="DDY45" s="299"/>
      <c r="DDZ45" s="299"/>
      <c r="DEA45" s="299"/>
      <c r="DEB45" s="299"/>
      <c r="DEC45" s="299"/>
      <c r="DED45" s="299"/>
      <c r="DEE45" s="299"/>
      <c r="DEF45" s="299"/>
      <c r="DEG45" s="299"/>
      <c r="DEH45" s="299"/>
      <c r="DEI45" s="299"/>
      <c r="DEJ45" s="299"/>
      <c r="DEK45" s="299"/>
      <c r="DEL45" s="299"/>
      <c r="DEM45" s="299"/>
      <c r="DEN45" s="299"/>
      <c r="DEO45" s="299"/>
      <c r="DEP45" s="299"/>
      <c r="DEQ45" s="299"/>
      <c r="DER45" s="299"/>
      <c r="DES45" s="299"/>
      <c r="DET45" s="299"/>
      <c r="DEU45" s="299"/>
      <c r="DEV45" s="299"/>
      <c r="DEW45" s="299"/>
      <c r="DEX45" s="299"/>
      <c r="DEY45" s="299"/>
      <c r="DEZ45" s="299"/>
      <c r="DFA45" s="299"/>
      <c r="DFB45" s="299"/>
      <c r="DFC45" s="299"/>
      <c r="DFD45" s="299"/>
      <c r="DFE45" s="299"/>
      <c r="DFF45" s="299"/>
      <c r="DFG45" s="299"/>
      <c r="DFH45" s="299"/>
      <c r="DFI45" s="299"/>
      <c r="DFJ45" s="299"/>
      <c r="DFK45" s="299"/>
      <c r="DFL45" s="299"/>
      <c r="DFM45" s="299"/>
      <c r="DFN45" s="299"/>
      <c r="DFO45" s="299"/>
      <c r="DFP45" s="299"/>
      <c r="DFQ45" s="299"/>
      <c r="DFR45" s="299"/>
      <c r="DFS45" s="299"/>
      <c r="DFT45" s="299"/>
      <c r="DFU45" s="299"/>
      <c r="DFV45" s="299"/>
      <c r="DFW45" s="299"/>
      <c r="DFX45" s="299"/>
      <c r="DFY45" s="299"/>
      <c r="DFZ45" s="299"/>
      <c r="DGA45" s="299"/>
      <c r="DGB45" s="299"/>
      <c r="DGC45" s="299"/>
      <c r="DGD45" s="299"/>
      <c r="DGE45" s="299"/>
      <c r="DGF45" s="299"/>
      <c r="DGG45" s="299"/>
      <c r="DGH45" s="299"/>
      <c r="DGI45" s="299"/>
      <c r="DGJ45" s="299"/>
      <c r="DGK45" s="299"/>
      <c r="DGL45" s="299"/>
      <c r="DGM45" s="299"/>
      <c r="DGN45" s="299"/>
      <c r="DGO45" s="299"/>
      <c r="DGP45" s="299"/>
      <c r="DGQ45" s="299"/>
      <c r="DGR45" s="299"/>
      <c r="DGS45" s="299"/>
      <c r="DGT45" s="299"/>
      <c r="DGU45" s="299"/>
      <c r="DGV45" s="299"/>
      <c r="DGW45" s="299"/>
      <c r="DGX45" s="299"/>
      <c r="DGY45" s="299"/>
      <c r="DGZ45" s="299"/>
      <c r="DHA45" s="299"/>
      <c r="DHB45" s="299"/>
      <c r="DHC45" s="299"/>
      <c r="DHD45" s="299"/>
      <c r="DHE45" s="299"/>
      <c r="DHF45" s="299"/>
      <c r="DHG45" s="299"/>
      <c r="DHH45" s="299"/>
      <c r="DHI45" s="299"/>
      <c r="DHJ45" s="299"/>
      <c r="DHK45" s="299"/>
      <c r="DHL45" s="299"/>
      <c r="DHM45" s="299"/>
      <c r="DHN45" s="299"/>
      <c r="DHO45" s="299"/>
      <c r="DHP45" s="299"/>
      <c r="DHQ45" s="299"/>
      <c r="DHR45" s="299"/>
      <c r="DHS45" s="299"/>
      <c r="DHT45" s="299"/>
      <c r="DHU45" s="299"/>
      <c r="DHV45" s="299"/>
      <c r="DHW45" s="299"/>
      <c r="DHX45" s="299"/>
      <c r="DHY45" s="299"/>
      <c r="DHZ45" s="299"/>
      <c r="DIA45" s="299"/>
      <c r="DIB45" s="299"/>
      <c r="DIC45" s="299"/>
      <c r="DID45" s="299"/>
      <c r="DIE45" s="299"/>
      <c r="DIF45" s="299"/>
      <c r="DIG45" s="299"/>
      <c r="DIH45" s="299"/>
      <c r="DII45" s="299"/>
      <c r="DIJ45" s="299"/>
      <c r="DIK45" s="299"/>
      <c r="DIL45" s="299"/>
      <c r="DIM45" s="299"/>
      <c r="DIN45" s="299"/>
      <c r="DIO45" s="299"/>
      <c r="DIP45" s="299"/>
      <c r="DIQ45" s="299"/>
      <c r="DIR45" s="299"/>
      <c r="DIS45" s="299"/>
      <c r="DIT45" s="299"/>
      <c r="DIU45" s="299"/>
      <c r="DIV45" s="299"/>
      <c r="DIW45" s="299"/>
      <c r="DIX45" s="299"/>
      <c r="DIY45" s="299"/>
      <c r="DIZ45" s="299"/>
      <c r="DJA45" s="299"/>
      <c r="DJB45" s="299"/>
      <c r="DJC45" s="299"/>
      <c r="DJD45" s="299"/>
      <c r="DJE45" s="299"/>
      <c r="DJF45" s="299"/>
      <c r="DJG45" s="299"/>
      <c r="DJH45" s="299"/>
      <c r="DJI45" s="299"/>
      <c r="DJJ45" s="299"/>
      <c r="DJK45" s="299"/>
      <c r="DJL45" s="299"/>
      <c r="DJM45" s="299"/>
      <c r="DJN45" s="299"/>
      <c r="DJO45" s="299"/>
      <c r="DJP45" s="299"/>
      <c r="DJQ45" s="299"/>
      <c r="DJR45" s="299"/>
      <c r="DJS45" s="299"/>
      <c r="DJT45" s="299"/>
      <c r="DJU45" s="299"/>
      <c r="DJV45" s="299"/>
      <c r="DJW45" s="299"/>
      <c r="DJX45" s="299"/>
      <c r="DJY45" s="299"/>
      <c r="DJZ45" s="299"/>
      <c r="DKA45" s="299"/>
      <c r="DKB45" s="299"/>
      <c r="DKC45" s="299"/>
      <c r="DKD45" s="299"/>
      <c r="DKE45" s="299"/>
      <c r="DKF45" s="299"/>
      <c r="DKG45" s="299"/>
      <c r="DKH45" s="299"/>
      <c r="DKI45" s="299"/>
      <c r="DKJ45" s="299"/>
      <c r="DKK45" s="299"/>
      <c r="DKL45" s="299"/>
      <c r="DKM45" s="299"/>
      <c r="DKN45" s="299"/>
      <c r="DKO45" s="299"/>
      <c r="DKP45" s="299"/>
      <c r="DKQ45" s="299"/>
      <c r="DKR45" s="299"/>
      <c r="DKS45" s="299"/>
      <c r="DKT45" s="299"/>
      <c r="DKU45" s="299"/>
      <c r="DKV45" s="299"/>
      <c r="DKW45" s="299"/>
      <c r="DKX45" s="299"/>
      <c r="DKY45" s="299"/>
      <c r="DKZ45" s="299"/>
      <c r="DLA45" s="299"/>
      <c r="DLB45" s="299"/>
      <c r="DLC45" s="299"/>
      <c r="DLD45" s="299"/>
      <c r="DLE45" s="299"/>
      <c r="DLF45" s="299"/>
      <c r="DLG45" s="299"/>
      <c r="DLH45" s="299"/>
      <c r="DLI45" s="299"/>
      <c r="DLJ45" s="299"/>
      <c r="DLK45" s="299"/>
      <c r="DLL45" s="299"/>
      <c r="DLM45" s="299"/>
      <c r="DLN45" s="299"/>
      <c r="DLO45" s="299"/>
      <c r="DLP45" s="299"/>
      <c r="DLQ45" s="299"/>
      <c r="DLR45" s="299"/>
      <c r="DLS45" s="299"/>
      <c r="DLT45" s="299"/>
      <c r="DLU45" s="299"/>
      <c r="DLV45" s="299"/>
      <c r="DLW45" s="299"/>
      <c r="DLX45" s="299"/>
      <c r="DLY45" s="299"/>
      <c r="DLZ45" s="299"/>
      <c r="DMA45" s="299"/>
      <c r="DMB45" s="299"/>
      <c r="DMC45" s="299"/>
      <c r="DMD45" s="299"/>
      <c r="DME45" s="299"/>
      <c r="DMF45" s="299"/>
      <c r="DMG45" s="299"/>
      <c r="DMH45" s="299"/>
      <c r="DMI45" s="299"/>
      <c r="DMJ45" s="299"/>
      <c r="DMK45" s="299"/>
      <c r="DML45" s="299"/>
      <c r="DMM45" s="299"/>
      <c r="DMN45" s="299"/>
      <c r="DMO45" s="299"/>
      <c r="DMP45" s="299"/>
      <c r="DMQ45" s="299"/>
      <c r="DMR45" s="299"/>
      <c r="DMS45" s="299"/>
      <c r="DMT45" s="299"/>
      <c r="DMU45" s="299"/>
      <c r="DMV45" s="299"/>
      <c r="DMW45" s="299"/>
      <c r="DMX45" s="299"/>
      <c r="DMY45" s="299"/>
      <c r="DMZ45" s="299"/>
      <c r="DNA45" s="299"/>
      <c r="DNB45" s="299"/>
      <c r="DNC45" s="299"/>
      <c r="DND45" s="299"/>
      <c r="DNE45" s="299"/>
      <c r="DNF45" s="299"/>
      <c r="DNG45" s="299"/>
      <c r="DNH45" s="299"/>
      <c r="DNI45" s="299"/>
      <c r="DNJ45" s="299"/>
      <c r="DNK45" s="299"/>
      <c r="DNL45" s="299"/>
      <c r="DNM45" s="299"/>
      <c r="DNN45" s="299"/>
      <c r="DNO45" s="299"/>
      <c r="DNP45" s="299"/>
      <c r="DNQ45" s="299"/>
      <c r="DNR45" s="299"/>
      <c r="DNS45" s="299"/>
      <c r="DNT45" s="299"/>
      <c r="DNU45" s="299"/>
      <c r="DNV45" s="299"/>
      <c r="DNW45" s="299"/>
      <c r="DNX45" s="299"/>
      <c r="DNY45" s="299"/>
      <c r="DNZ45" s="299"/>
      <c r="DOA45" s="299"/>
      <c r="DOB45" s="299"/>
      <c r="DOC45" s="299"/>
      <c r="DOD45" s="299"/>
      <c r="DOE45" s="299"/>
      <c r="DOF45" s="299"/>
      <c r="DOG45" s="299"/>
      <c r="DOH45" s="299"/>
      <c r="DOI45" s="299"/>
      <c r="DOJ45" s="299"/>
      <c r="DOK45" s="299"/>
      <c r="DOL45" s="299"/>
      <c r="DOM45" s="299"/>
      <c r="DON45" s="299"/>
      <c r="DOO45" s="299"/>
      <c r="DOP45" s="299"/>
      <c r="DOQ45" s="299"/>
      <c r="DOR45" s="299"/>
      <c r="DOS45" s="299"/>
      <c r="DOT45" s="299"/>
      <c r="DOU45" s="299"/>
      <c r="DOV45" s="299"/>
      <c r="DOW45" s="299"/>
      <c r="DOX45" s="299"/>
      <c r="DOY45" s="299"/>
      <c r="DOZ45" s="299"/>
      <c r="DPA45" s="299"/>
      <c r="DPB45" s="299"/>
      <c r="DPC45" s="299"/>
      <c r="DPD45" s="299"/>
      <c r="DPE45" s="299"/>
      <c r="DPF45" s="299"/>
      <c r="DPG45" s="299"/>
      <c r="DPH45" s="299"/>
      <c r="DPI45" s="299"/>
      <c r="DPJ45" s="299"/>
      <c r="DPK45" s="299"/>
      <c r="DPL45" s="299"/>
      <c r="DPM45" s="299"/>
      <c r="DPN45" s="299"/>
      <c r="DPO45" s="299"/>
      <c r="DPP45" s="299"/>
      <c r="DPQ45" s="299"/>
      <c r="DPR45" s="299"/>
      <c r="DPS45" s="299"/>
      <c r="DPT45" s="299"/>
      <c r="DPU45" s="299"/>
      <c r="DPV45" s="299"/>
      <c r="DPW45" s="299"/>
      <c r="DPX45" s="299"/>
      <c r="DPY45" s="299"/>
      <c r="DPZ45" s="299"/>
      <c r="DQA45" s="299"/>
      <c r="DQB45" s="299"/>
      <c r="DQC45" s="299"/>
      <c r="DQD45" s="299"/>
      <c r="DQE45" s="299"/>
      <c r="DQF45" s="299"/>
      <c r="DQG45" s="299"/>
      <c r="DQH45" s="299"/>
      <c r="DQI45" s="299"/>
      <c r="DQJ45" s="299"/>
      <c r="DQK45" s="299"/>
      <c r="DQL45" s="299"/>
      <c r="DQM45" s="299"/>
      <c r="DQN45" s="299"/>
      <c r="DQO45" s="299"/>
      <c r="DQP45" s="299"/>
      <c r="DQQ45" s="299"/>
      <c r="DQR45" s="299"/>
      <c r="DQS45" s="299"/>
      <c r="DQT45" s="299"/>
      <c r="DQU45" s="299"/>
      <c r="DQV45" s="299"/>
      <c r="DQW45" s="299"/>
      <c r="DQX45" s="299"/>
      <c r="DQY45" s="299"/>
      <c r="DQZ45" s="299"/>
      <c r="DRA45" s="299"/>
      <c r="DRB45" s="299"/>
      <c r="DRC45" s="299"/>
      <c r="DRD45" s="299"/>
      <c r="DRE45" s="299"/>
      <c r="DRF45" s="299"/>
      <c r="DRG45" s="299"/>
      <c r="DRH45" s="299"/>
      <c r="DRI45" s="299"/>
      <c r="DRJ45" s="299"/>
      <c r="DRK45" s="299"/>
      <c r="DRL45" s="299"/>
      <c r="DRM45" s="299"/>
      <c r="DRN45" s="299"/>
      <c r="DRO45" s="299"/>
      <c r="DRP45" s="299"/>
      <c r="DRQ45" s="299"/>
      <c r="DRR45" s="299"/>
      <c r="DRS45" s="299"/>
      <c r="DRT45" s="299"/>
      <c r="DRU45" s="299"/>
      <c r="DRV45" s="299"/>
      <c r="DRW45" s="299"/>
      <c r="DRX45" s="299"/>
      <c r="DRY45" s="299"/>
      <c r="DRZ45" s="299"/>
      <c r="DSA45" s="299"/>
      <c r="DSB45" s="299"/>
      <c r="DSC45" s="299"/>
      <c r="DSD45" s="299"/>
      <c r="DSE45" s="299"/>
      <c r="DSF45" s="299"/>
      <c r="DSG45" s="299"/>
      <c r="DSH45" s="299"/>
      <c r="DSI45" s="299"/>
      <c r="DSJ45" s="299"/>
      <c r="DSK45" s="299"/>
      <c r="DSL45" s="299"/>
      <c r="DSM45" s="299"/>
      <c r="DSN45" s="299"/>
      <c r="DSO45" s="299"/>
      <c r="DSP45" s="299"/>
      <c r="DSQ45" s="299"/>
      <c r="DSR45" s="299"/>
      <c r="DSS45" s="299"/>
      <c r="DST45" s="299"/>
      <c r="DSU45" s="299"/>
      <c r="DSV45" s="299"/>
      <c r="DSW45" s="299"/>
      <c r="DSX45" s="299"/>
      <c r="DSY45" s="299"/>
      <c r="DSZ45" s="299"/>
      <c r="DTA45" s="299"/>
      <c r="DTB45" s="299"/>
      <c r="DTC45" s="299"/>
      <c r="DTD45" s="299"/>
      <c r="DTE45" s="299"/>
      <c r="DTF45" s="299"/>
      <c r="DTG45" s="299"/>
      <c r="DTH45" s="299"/>
      <c r="DTI45" s="299"/>
      <c r="DTJ45" s="299"/>
      <c r="DTK45" s="299"/>
      <c r="DTL45" s="299"/>
      <c r="DTM45" s="299"/>
      <c r="DTN45" s="299"/>
      <c r="DTO45" s="299"/>
      <c r="DTP45" s="299"/>
      <c r="DTQ45" s="299"/>
      <c r="DTR45" s="299"/>
      <c r="DTS45" s="299"/>
      <c r="DTT45" s="299"/>
      <c r="DTU45" s="299"/>
      <c r="DTV45" s="299"/>
      <c r="DTW45" s="299"/>
      <c r="DTX45" s="299"/>
      <c r="DTY45" s="299"/>
      <c r="DTZ45" s="299"/>
      <c r="DUA45" s="299"/>
      <c r="DUB45" s="299"/>
      <c r="DUC45" s="299"/>
      <c r="DUD45" s="299"/>
      <c r="DUE45" s="299"/>
      <c r="DUF45" s="299"/>
      <c r="DUG45" s="299"/>
      <c r="DUH45" s="299"/>
      <c r="DUI45" s="299"/>
      <c r="DUJ45" s="299"/>
      <c r="DUK45" s="299"/>
      <c r="DUL45" s="299"/>
      <c r="DUM45" s="299"/>
      <c r="DUN45" s="299"/>
      <c r="DUO45" s="299"/>
      <c r="DUP45" s="299"/>
      <c r="DUQ45" s="299"/>
      <c r="DUR45" s="299"/>
      <c r="DUS45" s="299"/>
      <c r="DUT45" s="299"/>
      <c r="DUU45" s="299"/>
      <c r="DUV45" s="299"/>
      <c r="DUW45" s="299"/>
      <c r="DUX45" s="299"/>
      <c r="DUY45" s="299"/>
      <c r="DUZ45" s="299"/>
      <c r="DVA45" s="299"/>
      <c r="DVB45" s="299"/>
      <c r="DVC45" s="299"/>
      <c r="DVD45" s="299"/>
      <c r="DVE45" s="299"/>
      <c r="DVF45" s="299"/>
      <c r="DVG45" s="299"/>
      <c r="DVH45" s="299"/>
      <c r="DVI45" s="299"/>
      <c r="DVJ45" s="299"/>
      <c r="DVK45" s="299"/>
      <c r="DVL45" s="299"/>
      <c r="DVM45" s="299"/>
      <c r="DVN45" s="299"/>
      <c r="DVO45" s="299"/>
      <c r="DVP45" s="299"/>
      <c r="DVQ45" s="299"/>
      <c r="DVR45" s="299"/>
      <c r="DVS45" s="299"/>
      <c r="DVT45" s="299"/>
      <c r="DVU45" s="299"/>
      <c r="DVV45" s="299"/>
      <c r="DVW45" s="299"/>
      <c r="DVX45" s="299"/>
      <c r="DVY45" s="299"/>
      <c r="DVZ45" s="299"/>
      <c r="DWA45" s="299"/>
      <c r="DWB45" s="299"/>
      <c r="DWC45" s="299"/>
      <c r="DWD45" s="299"/>
      <c r="DWE45" s="299"/>
      <c r="DWF45" s="299"/>
      <c r="DWG45" s="299"/>
      <c r="DWH45" s="299"/>
      <c r="DWI45" s="299"/>
      <c r="DWJ45" s="299"/>
      <c r="DWK45" s="299"/>
      <c r="DWL45" s="299"/>
      <c r="DWM45" s="299"/>
      <c r="DWN45" s="299"/>
      <c r="DWO45" s="299"/>
      <c r="DWP45" s="299"/>
      <c r="DWQ45" s="299"/>
      <c r="DWR45" s="299"/>
      <c r="DWS45" s="299"/>
      <c r="DWT45" s="299"/>
      <c r="DWU45" s="299"/>
      <c r="DWV45" s="299"/>
      <c r="DWW45" s="299"/>
      <c r="DWX45" s="299"/>
      <c r="DWY45" s="299"/>
      <c r="DWZ45" s="299"/>
      <c r="DXA45" s="299"/>
      <c r="DXB45" s="299"/>
      <c r="DXC45" s="299"/>
      <c r="DXD45" s="299"/>
      <c r="DXE45" s="299"/>
      <c r="DXF45" s="299"/>
      <c r="DXG45" s="299"/>
      <c r="DXH45" s="299"/>
      <c r="DXI45" s="299"/>
      <c r="DXJ45" s="299"/>
      <c r="DXK45" s="299"/>
      <c r="DXL45" s="299"/>
      <c r="DXM45" s="299"/>
      <c r="DXN45" s="299"/>
      <c r="DXO45" s="299"/>
      <c r="DXP45" s="299"/>
      <c r="DXQ45" s="299"/>
      <c r="DXR45" s="299"/>
      <c r="DXS45" s="299"/>
      <c r="DXT45" s="299"/>
      <c r="DXU45" s="299"/>
      <c r="DXV45" s="299"/>
      <c r="DXW45" s="299"/>
      <c r="DXX45" s="299"/>
      <c r="DXY45" s="299"/>
      <c r="DXZ45" s="299"/>
      <c r="DYA45" s="299"/>
      <c r="DYB45" s="299"/>
      <c r="DYC45" s="299"/>
      <c r="DYD45" s="299"/>
      <c r="DYE45" s="299"/>
      <c r="DYF45" s="299"/>
      <c r="DYG45" s="299"/>
      <c r="DYH45" s="299"/>
      <c r="DYI45" s="299"/>
      <c r="DYJ45" s="299"/>
      <c r="DYK45" s="299"/>
      <c r="DYL45" s="299"/>
      <c r="DYM45" s="299"/>
      <c r="DYN45" s="299"/>
      <c r="DYO45" s="299"/>
      <c r="DYP45" s="299"/>
      <c r="DYQ45" s="299"/>
      <c r="DYR45" s="299"/>
      <c r="DYS45" s="299"/>
      <c r="DYT45" s="299"/>
      <c r="DYU45" s="299"/>
      <c r="DYV45" s="299"/>
      <c r="DYW45" s="299"/>
      <c r="DYX45" s="299"/>
      <c r="DYY45" s="299"/>
      <c r="DYZ45" s="299"/>
      <c r="DZA45" s="299"/>
      <c r="DZB45" s="299"/>
      <c r="DZC45" s="299"/>
      <c r="DZD45" s="299"/>
      <c r="DZE45" s="299"/>
      <c r="DZF45" s="299"/>
      <c r="DZG45" s="299"/>
      <c r="DZH45" s="299"/>
      <c r="DZI45" s="299"/>
      <c r="DZJ45" s="299"/>
      <c r="DZK45" s="299"/>
      <c r="DZL45" s="299"/>
      <c r="DZM45" s="299"/>
      <c r="DZN45" s="299"/>
      <c r="DZO45" s="299"/>
      <c r="DZP45" s="299"/>
      <c r="DZQ45" s="299"/>
      <c r="DZR45" s="299"/>
      <c r="DZS45" s="299"/>
      <c r="DZT45" s="299"/>
      <c r="DZU45" s="299"/>
      <c r="DZV45" s="299"/>
      <c r="DZW45" s="299"/>
      <c r="DZX45" s="299"/>
      <c r="DZY45" s="299"/>
      <c r="DZZ45" s="299"/>
      <c r="EAA45" s="299"/>
      <c r="EAB45" s="299"/>
      <c r="EAC45" s="299"/>
      <c r="EAD45" s="299"/>
      <c r="EAE45" s="299"/>
      <c r="EAF45" s="299"/>
      <c r="EAG45" s="299"/>
      <c r="EAH45" s="299"/>
      <c r="EAI45" s="299"/>
      <c r="EAJ45" s="299"/>
      <c r="EAK45" s="299"/>
      <c r="EAL45" s="299"/>
      <c r="EAM45" s="299"/>
      <c r="EAN45" s="299"/>
      <c r="EAO45" s="299"/>
      <c r="EAP45" s="299"/>
      <c r="EAQ45" s="299"/>
      <c r="EAR45" s="299"/>
      <c r="EAS45" s="299"/>
      <c r="EAT45" s="299"/>
      <c r="EAU45" s="299"/>
      <c r="EAV45" s="299"/>
      <c r="EAW45" s="299"/>
      <c r="EAX45" s="299"/>
      <c r="EAY45" s="299"/>
      <c r="EAZ45" s="299"/>
      <c r="EBA45" s="299"/>
      <c r="EBB45" s="299"/>
      <c r="EBC45" s="299"/>
      <c r="EBD45" s="299"/>
      <c r="EBE45" s="299"/>
      <c r="EBF45" s="299"/>
      <c r="EBG45" s="299"/>
      <c r="EBH45" s="299"/>
      <c r="EBI45" s="299"/>
      <c r="EBJ45" s="299"/>
      <c r="EBK45" s="299"/>
      <c r="EBL45" s="299"/>
      <c r="EBM45" s="299"/>
      <c r="EBN45" s="299"/>
      <c r="EBO45" s="299"/>
      <c r="EBP45" s="299"/>
      <c r="EBQ45" s="299"/>
      <c r="EBR45" s="299"/>
      <c r="EBS45" s="299"/>
      <c r="EBT45" s="299"/>
      <c r="EBU45" s="299"/>
      <c r="EBV45" s="299"/>
      <c r="EBW45" s="299"/>
      <c r="EBX45" s="299"/>
      <c r="EBY45" s="299"/>
      <c r="EBZ45" s="299"/>
      <c r="ECA45" s="299"/>
      <c r="ECB45" s="299"/>
      <c r="ECC45" s="299"/>
      <c r="ECD45" s="299"/>
      <c r="ECE45" s="299"/>
      <c r="ECF45" s="299"/>
      <c r="ECG45" s="299"/>
      <c r="ECH45" s="299"/>
      <c r="ECI45" s="299"/>
      <c r="ECJ45" s="299"/>
      <c r="ECK45" s="299"/>
      <c r="ECL45" s="299"/>
      <c r="ECM45" s="299"/>
      <c r="ECN45" s="299"/>
      <c r="ECO45" s="299"/>
      <c r="ECP45" s="299"/>
      <c r="ECQ45" s="299"/>
      <c r="ECR45" s="299"/>
      <c r="ECS45" s="299"/>
      <c r="ECT45" s="299"/>
      <c r="ECU45" s="299"/>
      <c r="ECV45" s="299"/>
      <c r="ECW45" s="299"/>
      <c r="ECX45" s="299"/>
      <c r="ECY45" s="299"/>
      <c r="ECZ45" s="299"/>
      <c r="EDA45" s="299"/>
      <c r="EDB45" s="299"/>
      <c r="EDC45" s="299"/>
      <c r="EDD45" s="299"/>
      <c r="EDE45" s="299"/>
      <c r="EDF45" s="299"/>
      <c r="EDG45" s="299"/>
      <c r="EDH45" s="299"/>
      <c r="EDI45" s="299"/>
      <c r="EDJ45" s="299"/>
      <c r="EDK45" s="299"/>
      <c r="EDL45" s="299"/>
      <c r="EDM45" s="299"/>
      <c r="EDN45" s="299"/>
      <c r="EDO45" s="299"/>
      <c r="EDP45" s="299"/>
      <c r="EDQ45" s="299"/>
      <c r="EDR45" s="299"/>
      <c r="EDS45" s="299"/>
      <c r="EDT45" s="299"/>
      <c r="EDU45" s="299"/>
      <c r="EDV45" s="299"/>
      <c r="EDW45" s="299"/>
      <c r="EDX45" s="299"/>
      <c r="EDY45" s="299"/>
      <c r="EDZ45" s="299"/>
      <c r="EEA45" s="299"/>
      <c r="EEB45" s="299"/>
      <c r="EEC45" s="299"/>
      <c r="EED45" s="299"/>
      <c r="EEE45" s="299"/>
      <c r="EEF45" s="299"/>
      <c r="EEG45" s="299"/>
      <c r="EEH45" s="299"/>
      <c r="EEI45" s="299"/>
      <c r="EEJ45" s="299"/>
      <c r="EEK45" s="299"/>
      <c r="EEL45" s="299"/>
      <c r="EEM45" s="299"/>
      <c r="EEN45" s="299"/>
      <c r="EEO45" s="299"/>
      <c r="EEP45" s="299"/>
      <c r="EEQ45" s="299"/>
      <c r="EER45" s="299"/>
      <c r="EES45" s="299"/>
      <c r="EET45" s="299"/>
      <c r="EEU45" s="299"/>
      <c r="EEV45" s="299"/>
      <c r="EEW45" s="299"/>
      <c r="EEX45" s="299"/>
      <c r="EEY45" s="299"/>
      <c r="EEZ45" s="299"/>
      <c r="EFA45" s="299"/>
      <c r="EFB45" s="299"/>
      <c r="EFC45" s="299"/>
      <c r="EFD45" s="299"/>
      <c r="EFE45" s="299"/>
      <c r="EFF45" s="299"/>
      <c r="EFG45" s="299"/>
      <c r="EFH45" s="299"/>
      <c r="EFI45" s="299"/>
      <c r="EFJ45" s="299"/>
      <c r="EFK45" s="299"/>
      <c r="EFL45" s="299"/>
      <c r="EFM45" s="299"/>
      <c r="EFN45" s="299"/>
      <c r="EFO45" s="299"/>
      <c r="EFP45" s="299"/>
      <c r="EFQ45" s="299"/>
      <c r="EFR45" s="299"/>
      <c r="EFS45" s="299"/>
      <c r="EFT45" s="299"/>
      <c r="EFU45" s="299"/>
      <c r="EFV45" s="299"/>
      <c r="EFW45" s="299"/>
      <c r="EFX45" s="299"/>
      <c r="EFY45" s="299"/>
      <c r="EFZ45" s="299"/>
      <c r="EGA45" s="299"/>
      <c r="EGB45" s="299"/>
      <c r="EGC45" s="299"/>
      <c r="EGD45" s="299"/>
      <c r="EGE45" s="299"/>
      <c r="EGF45" s="299"/>
      <c r="EGG45" s="299"/>
      <c r="EGH45" s="299"/>
      <c r="EGI45" s="299"/>
      <c r="EGJ45" s="299"/>
      <c r="EGK45" s="299"/>
      <c r="EGL45" s="299"/>
      <c r="EGM45" s="299"/>
      <c r="EGN45" s="299"/>
      <c r="EGO45" s="299"/>
      <c r="EGP45" s="299"/>
      <c r="EGQ45" s="299"/>
      <c r="EGR45" s="299"/>
      <c r="EGS45" s="299"/>
      <c r="EGT45" s="299"/>
      <c r="EGU45" s="299"/>
      <c r="EGV45" s="299"/>
      <c r="EGW45" s="299"/>
      <c r="EGX45" s="299"/>
      <c r="EGY45" s="299"/>
      <c r="EGZ45" s="299"/>
      <c r="EHA45" s="299"/>
      <c r="EHB45" s="299"/>
      <c r="EHC45" s="299"/>
      <c r="EHD45" s="299"/>
      <c r="EHE45" s="299"/>
      <c r="EHF45" s="299"/>
      <c r="EHG45" s="299"/>
      <c r="EHH45" s="299"/>
      <c r="EHI45" s="299"/>
      <c r="EHJ45" s="299"/>
      <c r="EHK45" s="299"/>
      <c r="EHL45" s="299"/>
      <c r="EHM45" s="299"/>
      <c r="EHN45" s="299"/>
      <c r="EHO45" s="299"/>
      <c r="EHP45" s="299"/>
      <c r="EHQ45" s="299"/>
      <c r="EHR45" s="299"/>
      <c r="EHS45" s="299"/>
      <c r="EHT45" s="299"/>
      <c r="EHU45" s="299"/>
      <c r="EHV45" s="299"/>
      <c r="EHW45" s="299"/>
      <c r="EHX45" s="299"/>
      <c r="EHY45" s="299"/>
      <c r="EHZ45" s="299"/>
      <c r="EIA45" s="299"/>
      <c r="EIB45" s="299"/>
      <c r="EIC45" s="299"/>
      <c r="EID45" s="299"/>
      <c r="EIE45" s="299"/>
      <c r="EIF45" s="299"/>
      <c r="EIG45" s="299"/>
      <c r="EIH45" s="299"/>
      <c r="EII45" s="299"/>
      <c r="EIJ45" s="299"/>
      <c r="EIK45" s="299"/>
      <c r="EIL45" s="299"/>
      <c r="EIM45" s="299"/>
      <c r="EIN45" s="299"/>
      <c r="EIO45" s="299"/>
      <c r="EIP45" s="299"/>
      <c r="EIQ45" s="299"/>
      <c r="EIR45" s="299"/>
      <c r="EIS45" s="299"/>
      <c r="EIT45" s="299"/>
      <c r="EIU45" s="299"/>
      <c r="EIV45" s="299"/>
      <c r="EIW45" s="299"/>
      <c r="EIX45" s="299"/>
      <c r="EIY45" s="299"/>
      <c r="EIZ45" s="299"/>
      <c r="EJA45" s="299"/>
      <c r="EJB45" s="299"/>
      <c r="EJC45" s="299"/>
      <c r="EJD45" s="299"/>
      <c r="EJE45" s="299"/>
      <c r="EJF45" s="299"/>
      <c r="EJG45" s="299"/>
      <c r="EJH45" s="299"/>
      <c r="EJI45" s="299"/>
      <c r="EJJ45" s="299"/>
      <c r="EJK45" s="299"/>
      <c r="EJL45" s="299"/>
      <c r="EJM45" s="299"/>
      <c r="EJN45" s="299"/>
      <c r="EJO45" s="299"/>
      <c r="EJP45" s="299"/>
      <c r="EJQ45" s="299"/>
      <c r="EJR45" s="299"/>
      <c r="EJS45" s="299"/>
      <c r="EJT45" s="299"/>
      <c r="EJU45" s="299"/>
      <c r="EJV45" s="299"/>
      <c r="EJW45" s="299"/>
      <c r="EJX45" s="299"/>
      <c r="EJY45" s="299"/>
      <c r="EJZ45" s="299"/>
      <c r="EKA45" s="299"/>
      <c r="EKB45" s="299"/>
      <c r="EKC45" s="299"/>
      <c r="EKD45" s="299"/>
      <c r="EKE45" s="299"/>
      <c r="EKF45" s="299"/>
      <c r="EKG45" s="299"/>
      <c r="EKH45" s="299"/>
      <c r="EKI45" s="299"/>
      <c r="EKJ45" s="299"/>
      <c r="EKK45" s="299"/>
      <c r="EKL45" s="299"/>
      <c r="EKM45" s="299"/>
      <c r="EKN45" s="299"/>
      <c r="EKO45" s="299"/>
      <c r="EKP45" s="299"/>
      <c r="EKQ45" s="299"/>
      <c r="EKR45" s="299"/>
      <c r="EKS45" s="299"/>
      <c r="EKT45" s="299"/>
      <c r="EKU45" s="299"/>
      <c r="EKV45" s="299"/>
      <c r="EKW45" s="299"/>
      <c r="EKX45" s="299"/>
      <c r="EKY45" s="299"/>
      <c r="EKZ45" s="299"/>
      <c r="ELA45" s="299"/>
      <c r="ELB45" s="299"/>
      <c r="ELC45" s="299"/>
      <c r="ELD45" s="299"/>
      <c r="ELE45" s="299"/>
      <c r="ELF45" s="299"/>
      <c r="ELG45" s="299"/>
      <c r="ELH45" s="299"/>
      <c r="ELI45" s="299"/>
      <c r="ELJ45" s="299"/>
      <c r="ELK45" s="299"/>
      <c r="ELL45" s="299"/>
      <c r="ELM45" s="299"/>
      <c r="ELN45" s="299"/>
      <c r="ELO45" s="299"/>
      <c r="ELP45" s="299"/>
      <c r="ELQ45" s="299"/>
      <c r="ELR45" s="299"/>
      <c r="ELS45" s="299"/>
      <c r="ELT45" s="299"/>
      <c r="ELU45" s="299"/>
      <c r="ELV45" s="299"/>
      <c r="ELW45" s="299"/>
      <c r="ELX45" s="299"/>
      <c r="ELY45" s="299"/>
      <c r="ELZ45" s="299"/>
      <c r="EMA45" s="299"/>
      <c r="EMB45" s="299"/>
      <c r="EMC45" s="299"/>
      <c r="EMD45" s="299"/>
      <c r="EME45" s="299"/>
      <c r="EMF45" s="299"/>
      <c r="EMG45" s="299"/>
      <c r="EMH45" s="299"/>
      <c r="EMI45" s="299"/>
      <c r="EMJ45" s="299"/>
      <c r="EMK45" s="299"/>
      <c r="EML45" s="299"/>
      <c r="EMM45" s="299"/>
      <c r="EMN45" s="299"/>
      <c r="EMO45" s="299"/>
      <c r="EMP45" s="299"/>
      <c r="EMQ45" s="299"/>
      <c r="EMR45" s="299"/>
      <c r="EMS45" s="299"/>
      <c r="EMT45" s="299"/>
      <c r="EMU45" s="299"/>
      <c r="EMV45" s="299"/>
      <c r="EMW45" s="299"/>
      <c r="EMX45" s="299"/>
      <c r="EMY45" s="299"/>
      <c r="EMZ45" s="299"/>
      <c r="ENA45" s="299"/>
      <c r="ENB45" s="299"/>
      <c r="ENC45" s="299"/>
      <c r="END45" s="299"/>
      <c r="ENE45" s="299"/>
      <c r="ENF45" s="299"/>
      <c r="ENG45" s="299"/>
      <c r="ENH45" s="299"/>
      <c r="ENI45" s="299"/>
      <c r="ENJ45" s="299"/>
      <c r="ENK45" s="299"/>
      <c r="ENL45" s="299"/>
      <c r="ENM45" s="299"/>
      <c r="ENN45" s="299"/>
      <c r="ENO45" s="299"/>
      <c r="ENP45" s="299"/>
      <c r="ENQ45" s="299"/>
      <c r="ENR45" s="299"/>
      <c r="ENS45" s="299"/>
      <c r="ENT45" s="299"/>
      <c r="ENU45" s="299"/>
      <c r="ENV45" s="299"/>
      <c r="ENW45" s="299"/>
      <c r="ENX45" s="299"/>
      <c r="ENY45" s="299"/>
      <c r="ENZ45" s="299"/>
      <c r="EOA45" s="299"/>
      <c r="EOB45" s="299"/>
      <c r="EOC45" s="299"/>
      <c r="EOD45" s="299"/>
      <c r="EOE45" s="299"/>
      <c r="EOF45" s="299"/>
      <c r="EOG45" s="299"/>
      <c r="EOH45" s="299"/>
      <c r="EOI45" s="299"/>
      <c r="EOJ45" s="299"/>
      <c r="EOK45" s="299"/>
      <c r="EOL45" s="299"/>
      <c r="EOM45" s="299"/>
      <c r="EON45" s="299"/>
      <c r="EOO45" s="299"/>
      <c r="EOP45" s="299"/>
      <c r="EOQ45" s="299"/>
      <c r="EOR45" s="299"/>
      <c r="EOS45" s="299"/>
      <c r="EOT45" s="299"/>
      <c r="EOU45" s="299"/>
      <c r="EOV45" s="299"/>
      <c r="EOW45" s="299"/>
      <c r="EOX45" s="299"/>
      <c r="EOY45" s="299"/>
      <c r="EOZ45" s="299"/>
      <c r="EPA45" s="299"/>
      <c r="EPB45" s="299"/>
      <c r="EPC45" s="299"/>
      <c r="EPD45" s="299"/>
      <c r="EPE45" s="299"/>
      <c r="EPF45" s="299"/>
      <c r="EPG45" s="299"/>
      <c r="EPH45" s="299"/>
      <c r="EPI45" s="299"/>
      <c r="EPJ45" s="299"/>
      <c r="EPK45" s="299"/>
      <c r="EPL45" s="299"/>
      <c r="EPM45" s="299"/>
      <c r="EPN45" s="299"/>
      <c r="EPO45" s="299"/>
      <c r="EPP45" s="299"/>
      <c r="EPQ45" s="299"/>
      <c r="EPR45" s="299"/>
      <c r="EPS45" s="299"/>
      <c r="EPT45" s="299"/>
      <c r="EPU45" s="299"/>
      <c r="EPV45" s="299"/>
      <c r="EPW45" s="299"/>
      <c r="EPX45" s="299"/>
      <c r="EPY45" s="299"/>
      <c r="EPZ45" s="299"/>
      <c r="EQA45" s="299"/>
      <c r="EQB45" s="299"/>
      <c r="EQC45" s="299"/>
      <c r="EQD45" s="299"/>
      <c r="EQE45" s="299"/>
      <c r="EQF45" s="299"/>
      <c r="EQG45" s="299"/>
      <c r="EQH45" s="299"/>
      <c r="EQI45" s="299"/>
      <c r="EQJ45" s="299"/>
      <c r="EQK45" s="299"/>
      <c r="EQL45" s="299"/>
      <c r="EQM45" s="299"/>
      <c r="EQN45" s="299"/>
      <c r="EQO45" s="299"/>
      <c r="EQP45" s="299"/>
      <c r="EQQ45" s="299"/>
      <c r="EQR45" s="299"/>
      <c r="EQS45" s="299"/>
      <c r="EQT45" s="299"/>
      <c r="EQU45" s="299"/>
      <c r="EQV45" s="299"/>
      <c r="EQW45" s="299"/>
      <c r="EQX45" s="299"/>
      <c r="EQY45" s="299"/>
      <c r="EQZ45" s="299"/>
      <c r="ERA45" s="299"/>
      <c r="ERB45" s="299"/>
      <c r="ERC45" s="299"/>
      <c r="ERD45" s="299"/>
      <c r="ERE45" s="299"/>
      <c r="ERF45" s="299"/>
      <c r="ERG45" s="299"/>
      <c r="ERH45" s="299"/>
      <c r="ERI45" s="299"/>
      <c r="ERJ45" s="299"/>
      <c r="ERK45" s="299"/>
      <c r="ERL45" s="299"/>
      <c r="ERM45" s="299"/>
      <c r="ERN45" s="299"/>
      <c r="ERO45" s="299"/>
      <c r="ERP45" s="299"/>
      <c r="ERQ45" s="299"/>
      <c r="ERR45" s="299"/>
      <c r="ERS45" s="299"/>
      <c r="ERT45" s="299"/>
      <c r="ERU45" s="299"/>
      <c r="ERV45" s="299"/>
      <c r="ERW45" s="299"/>
      <c r="ERX45" s="299"/>
      <c r="ERY45" s="299"/>
      <c r="ERZ45" s="299"/>
      <c r="ESA45" s="299"/>
      <c r="ESB45" s="299"/>
      <c r="ESC45" s="299"/>
      <c r="ESD45" s="299"/>
      <c r="ESE45" s="299"/>
      <c r="ESF45" s="299"/>
      <c r="ESG45" s="299"/>
      <c r="ESH45" s="299"/>
      <c r="ESI45" s="299"/>
      <c r="ESJ45" s="299"/>
      <c r="ESK45" s="299"/>
      <c r="ESL45" s="299"/>
      <c r="ESM45" s="299"/>
      <c r="ESN45" s="299"/>
      <c r="ESO45" s="299"/>
      <c r="ESP45" s="299"/>
      <c r="ESQ45" s="299"/>
      <c r="ESR45" s="299"/>
      <c r="ESS45" s="299"/>
      <c r="EST45" s="299"/>
      <c r="ESU45" s="299"/>
      <c r="ESV45" s="299"/>
      <c r="ESW45" s="299"/>
      <c r="ESX45" s="299"/>
      <c r="ESY45" s="299"/>
      <c r="ESZ45" s="299"/>
      <c r="ETA45" s="299"/>
      <c r="ETB45" s="299"/>
      <c r="ETC45" s="299"/>
      <c r="ETD45" s="299"/>
      <c r="ETE45" s="299"/>
      <c r="ETF45" s="299"/>
      <c r="ETG45" s="299"/>
      <c r="ETH45" s="299"/>
      <c r="ETI45" s="299"/>
      <c r="ETJ45" s="299"/>
      <c r="ETK45" s="299"/>
      <c r="ETL45" s="299"/>
      <c r="ETM45" s="299"/>
      <c r="ETN45" s="299"/>
      <c r="ETO45" s="299"/>
      <c r="ETP45" s="299"/>
      <c r="ETQ45" s="299"/>
      <c r="ETR45" s="299"/>
      <c r="ETS45" s="299"/>
      <c r="ETT45" s="299"/>
      <c r="ETU45" s="299"/>
      <c r="ETV45" s="299"/>
      <c r="ETW45" s="299"/>
      <c r="ETX45" s="299"/>
      <c r="ETY45" s="299"/>
      <c r="ETZ45" s="299"/>
      <c r="EUA45" s="299"/>
      <c r="EUB45" s="299"/>
      <c r="EUC45" s="299"/>
      <c r="EUD45" s="299"/>
      <c r="EUE45" s="299"/>
      <c r="EUF45" s="299"/>
      <c r="EUG45" s="299"/>
      <c r="EUH45" s="299"/>
      <c r="EUI45" s="299"/>
      <c r="EUJ45" s="299"/>
      <c r="EUK45" s="299"/>
      <c r="EUL45" s="299"/>
      <c r="EUM45" s="299"/>
      <c r="EUN45" s="299"/>
      <c r="EUO45" s="299"/>
      <c r="EUP45" s="299"/>
      <c r="EUQ45" s="299"/>
      <c r="EUR45" s="299"/>
      <c r="EUS45" s="299"/>
      <c r="EUT45" s="299"/>
      <c r="EUU45" s="299"/>
      <c r="EUV45" s="299"/>
      <c r="EUW45" s="299"/>
      <c r="EUX45" s="299"/>
      <c r="EUY45" s="299"/>
      <c r="EUZ45" s="299"/>
      <c r="EVA45" s="299"/>
      <c r="EVB45" s="299"/>
      <c r="EVC45" s="299"/>
      <c r="EVD45" s="299"/>
      <c r="EVE45" s="299"/>
      <c r="EVF45" s="299"/>
      <c r="EVG45" s="299"/>
      <c r="EVH45" s="299"/>
      <c r="EVI45" s="299"/>
      <c r="EVJ45" s="299"/>
      <c r="EVK45" s="299"/>
      <c r="EVL45" s="299"/>
      <c r="EVM45" s="299"/>
      <c r="EVN45" s="299"/>
      <c r="EVO45" s="299"/>
      <c r="EVP45" s="299"/>
      <c r="EVQ45" s="299"/>
      <c r="EVR45" s="299"/>
      <c r="EVS45" s="299"/>
      <c r="EVT45" s="299"/>
      <c r="EVU45" s="299"/>
      <c r="EVV45" s="299"/>
      <c r="EVW45" s="299"/>
      <c r="EVX45" s="299"/>
      <c r="EVY45" s="299"/>
      <c r="EVZ45" s="299"/>
      <c r="EWA45" s="299"/>
      <c r="EWB45" s="299"/>
      <c r="EWC45" s="299"/>
      <c r="EWD45" s="299"/>
      <c r="EWE45" s="299"/>
      <c r="EWF45" s="299"/>
      <c r="EWG45" s="299"/>
      <c r="EWH45" s="299"/>
      <c r="EWI45" s="299"/>
      <c r="EWJ45" s="299"/>
      <c r="EWK45" s="299"/>
      <c r="EWL45" s="299"/>
      <c r="EWM45" s="299"/>
      <c r="EWN45" s="299"/>
      <c r="EWO45" s="299"/>
      <c r="EWP45" s="299"/>
      <c r="EWQ45" s="299"/>
      <c r="EWR45" s="299"/>
      <c r="EWS45" s="299"/>
      <c r="EWT45" s="299"/>
      <c r="EWU45" s="299"/>
      <c r="EWV45" s="299"/>
      <c r="EWW45" s="299"/>
      <c r="EWX45" s="299"/>
      <c r="EWY45" s="299"/>
      <c r="EWZ45" s="299"/>
      <c r="EXA45" s="299"/>
      <c r="EXB45" s="299"/>
      <c r="EXC45" s="299"/>
      <c r="EXD45" s="299"/>
      <c r="EXE45" s="299"/>
      <c r="EXF45" s="299"/>
      <c r="EXG45" s="299"/>
      <c r="EXH45" s="299"/>
      <c r="EXI45" s="299"/>
      <c r="EXJ45" s="299"/>
      <c r="EXK45" s="299"/>
      <c r="EXL45" s="299"/>
      <c r="EXM45" s="299"/>
      <c r="EXN45" s="299"/>
      <c r="EXO45" s="299"/>
      <c r="EXP45" s="299"/>
      <c r="EXQ45" s="299"/>
      <c r="EXR45" s="299"/>
      <c r="EXS45" s="299"/>
      <c r="EXT45" s="299"/>
      <c r="EXU45" s="299"/>
      <c r="EXV45" s="299"/>
      <c r="EXW45" s="299"/>
      <c r="EXX45" s="299"/>
      <c r="EXY45" s="299"/>
      <c r="EXZ45" s="299"/>
      <c r="EYA45" s="299"/>
      <c r="EYB45" s="299"/>
      <c r="EYC45" s="299"/>
      <c r="EYD45" s="299"/>
      <c r="EYE45" s="299"/>
      <c r="EYF45" s="299"/>
      <c r="EYG45" s="299"/>
      <c r="EYH45" s="299"/>
      <c r="EYI45" s="299"/>
      <c r="EYJ45" s="299"/>
      <c r="EYK45" s="299"/>
      <c r="EYL45" s="299"/>
      <c r="EYM45" s="299"/>
      <c r="EYN45" s="299"/>
      <c r="EYO45" s="299"/>
      <c r="EYP45" s="299"/>
      <c r="EYQ45" s="299"/>
      <c r="EYR45" s="299"/>
      <c r="EYS45" s="299"/>
      <c r="EYT45" s="299"/>
      <c r="EYU45" s="299"/>
      <c r="EYV45" s="299"/>
      <c r="EYW45" s="299"/>
      <c r="EYX45" s="299"/>
      <c r="EYY45" s="299"/>
      <c r="EYZ45" s="299"/>
      <c r="EZA45" s="299"/>
      <c r="EZB45" s="299"/>
      <c r="EZC45" s="299"/>
      <c r="EZD45" s="299"/>
      <c r="EZE45" s="299"/>
      <c r="EZF45" s="299"/>
      <c r="EZG45" s="299"/>
      <c r="EZH45" s="299"/>
      <c r="EZI45" s="299"/>
      <c r="EZJ45" s="299"/>
      <c r="EZK45" s="299"/>
      <c r="EZL45" s="299"/>
      <c r="EZM45" s="299"/>
      <c r="EZN45" s="299"/>
      <c r="EZO45" s="299"/>
      <c r="EZP45" s="299"/>
      <c r="EZQ45" s="299"/>
      <c r="EZR45" s="299"/>
      <c r="EZS45" s="299"/>
      <c r="EZT45" s="299"/>
      <c r="EZU45" s="299"/>
      <c r="EZV45" s="299"/>
      <c r="EZW45" s="299"/>
      <c r="EZX45" s="299"/>
      <c r="EZY45" s="299"/>
      <c r="EZZ45" s="299"/>
      <c r="FAA45" s="299"/>
      <c r="FAB45" s="299"/>
      <c r="FAC45" s="299"/>
      <c r="FAD45" s="299"/>
      <c r="FAE45" s="299"/>
      <c r="FAF45" s="299"/>
      <c r="FAG45" s="299"/>
      <c r="FAH45" s="299"/>
      <c r="FAI45" s="299"/>
      <c r="FAJ45" s="299"/>
      <c r="FAK45" s="299"/>
      <c r="FAL45" s="299"/>
      <c r="FAM45" s="299"/>
      <c r="FAN45" s="299"/>
      <c r="FAO45" s="299"/>
      <c r="FAP45" s="299"/>
      <c r="FAQ45" s="299"/>
      <c r="FAR45" s="299"/>
      <c r="FAS45" s="299"/>
      <c r="FAT45" s="299"/>
      <c r="FAU45" s="299"/>
      <c r="FAV45" s="299"/>
      <c r="FAW45" s="299"/>
      <c r="FAX45" s="299"/>
      <c r="FAY45" s="299"/>
      <c r="FAZ45" s="299"/>
      <c r="FBA45" s="299"/>
      <c r="FBB45" s="299"/>
      <c r="FBC45" s="299"/>
      <c r="FBD45" s="299"/>
      <c r="FBE45" s="299"/>
      <c r="FBF45" s="299"/>
      <c r="FBG45" s="299"/>
      <c r="FBH45" s="299"/>
      <c r="FBI45" s="299"/>
      <c r="FBJ45" s="299"/>
      <c r="FBK45" s="299"/>
      <c r="FBL45" s="299"/>
      <c r="FBM45" s="299"/>
      <c r="FBN45" s="299"/>
      <c r="FBO45" s="299"/>
      <c r="FBP45" s="299"/>
      <c r="FBQ45" s="299"/>
      <c r="FBR45" s="299"/>
      <c r="FBS45" s="299"/>
      <c r="FBT45" s="299"/>
      <c r="FBU45" s="299"/>
      <c r="FBV45" s="299"/>
      <c r="FBW45" s="299"/>
      <c r="FBX45" s="299"/>
      <c r="FBY45" s="299"/>
      <c r="FBZ45" s="299"/>
      <c r="FCA45" s="299"/>
      <c r="FCB45" s="299"/>
      <c r="FCC45" s="299"/>
      <c r="FCD45" s="299"/>
      <c r="FCE45" s="299"/>
      <c r="FCF45" s="299"/>
      <c r="FCG45" s="299"/>
      <c r="FCH45" s="299"/>
      <c r="FCI45" s="299"/>
      <c r="FCJ45" s="299"/>
      <c r="FCK45" s="299"/>
      <c r="FCL45" s="299"/>
      <c r="FCM45" s="299"/>
      <c r="FCN45" s="299"/>
      <c r="FCO45" s="299"/>
      <c r="FCP45" s="299"/>
      <c r="FCQ45" s="299"/>
      <c r="FCR45" s="299"/>
      <c r="FCS45" s="299"/>
      <c r="FCT45" s="299"/>
      <c r="FCU45" s="299"/>
      <c r="FCV45" s="299"/>
      <c r="FCW45" s="299"/>
      <c r="FCX45" s="299"/>
      <c r="FCY45" s="299"/>
      <c r="FCZ45" s="299"/>
      <c r="FDA45" s="299"/>
      <c r="FDB45" s="299"/>
      <c r="FDC45" s="299"/>
      <c r="FDD45" s="299"/>
      <c r="FDE45" s="299"/>
      <c r="FDF45" s="299"/>
      <c r="FDG45" s="299"/>
      <c r="FDH45" s="299"/>
      <c r="FDI45" s="299"/>
      <c r="FDJ45" s="299"/>
      <c r="FDK45" s="299"/>
      <c r="FDL45" s="299"/>
      <c r="FDM45" s="299"/>
      <c r="FDN45" s="299"/>
      <c r="FDO45" s="299"/>
      <c r="FDP45" s="299"/>
      <c r="FDQ45" s="299"/>
      <c r="FDR45" s="299"/>
      <c r="FDS45" s="299"/>
      <c r="FDT45" s="299"/>
      <c r="FDU45" s="299"/>
      <c r="FDV45" s="299"/>
      <c r="FDW45" s="299"/>
      <c r="FDX45" s="299"/>
      <c r="FDY45" s="299"/>
      <c r="FDZ45" s="299"/>
      <c r="FEA45" s="299"/>
      <c r="FEB45" s="299"/>
      <c r="FEC45" s="299"/>
      <c r="FED45" s="299"/>
      <c r="FEE45" s="299"/>
      <c r="FEF45" s="299"/>
      <c r="FEG45" s="299"/>
      <c r="FEH45" s="299"/>
      <c r="FEI45" s="299"/>
      <c r="FEJ45" s="299"/>
      <c r="FEK45" s="299"/>
      <c r="FEL45" s="299"/>
      <c r="FEM45" s="299"/>
      <c r="FEN45" s="299"/>
      <c r="FEO45" s="299"/>
      <c r="FEP45" s="299"/>
      <c r="FEQ45" s="299"/>
      <c r="FER45" s="299"/>
      <c r="FES45" s="299"/>
      <c r="FET45" s="299"/>
      <c r="FEU45" s="299"/>
      <c r="FEV45" s="299"/>
      <c r="FEW45" s="299"/>
      <c r="FEX45" s="299"/>
      <c r="FEY45" s="299"/>
      <c r="FEZ45" s="299"/>
      <c r="FFA45" s="299"/>
      <c r="FFB45" s="299"/>
      <c r="FFC45" s="299"/>
      <c r="FFD45" s="299"/>
      <c r="FFE45" s="299"/>
      <c r="FFF45" s="299"/>
      <c r="FFG45" s="299"/>
      <c r="FFH45" s="299"/>
      <c r="FFI45" s="299"/>
      <c r="FFJ45" s="299"/>
      <c r="FFK45" s="299"/>
      <c r="FFL45" s="299"/>
      <c r="FFM45" s="299"/>
      <c r="FFN45" s="299"/>
      <c r="FFO45" s="299"/>
      <c r="FFP45" s="299"/>
      <c r="FFQ45" s="299"/>
      <c r="FFR45" s="299"/>
      <c r="FFS45" s="299"/>
      <c r="FFT45" s="299"/>
      <c r="FFU45" s="299"/>
      <c r="FFV45" s="299"/>
      <c r="FFW45" s="299"/>
      <c r="FFX45" s="299"/>
      <c r="FFY45" s="299"/>
      <c r="FFZ45" s="299"/>
      <c r="FGA45" s="299"/>
      <c r="FGB45" s="299"/>
      <c r="FGC45" s="299"/>
      <c r="FGD45" s="299"/>
      <c r="FGE45" s="299"/>
      <c r="FGF45" s="299"/>
      <c r="FGG45" s="299"/>
      <c r="FGH45" s="299"/>
      <c r="FGI45" s="299"/>
      <c r="FGJ45" s="299"/>
      <c r="FGK45" s="299"/>
      <c r="FGL45" s="299"/>
      <c r="FGM45" s="299"/>
      <c r="FGN45" s="299"/>
      <c r="FGO45" s="299"/>
      <c r="FGP45" s="299"/>
      <c r="FGQ45" s="299"/>
      <c r="FGR45" s="299"/>
      <c r="FGS45" s="299"/>
      <c r="FGT45" s="299"/>
      <c r="FGU45" s="299"/>
      <c r="FGV45" s="299"/>
      <c r="FGW45" s="299"/>
      <c r="FGX45" s="299"/>
      <c r="FGY45" s="299"/>
      <c r="FGZ45" s="299"/>
      <c r="FHA45" s="299"/>
      <c r="FHB45" s="299"/>
      <c r="FHC45" s="299"/>
      <c r="FHD45" s="299"/>
      <c r="FHE45" s="299"/>
      <c r="FHF45" s="299"/>
      <c r="FHG45" s="299"/>
      <c r="FHH45" s="299"/>
      <c r="FHI45" s="299"/>
      <c r="FHJ45" s="299"/>
      <c r="FHK45" s="299"/>
      <c r="FHL45" s="299"/>
      <c r="FHM45" s="299"/>
      <c r="FHN45" s="299"/>
      <c r="FHO45" s="299"/>
      <c r="FHP45" s="299"/>
      <c r="FHQ45" s="299"/>
      <c r="FHR45" s="299"/>
      <c r="FHS45" s="299"/>
      <c r="FHT45" s="299"/>
      <c r="FHU45" s="299"/>
      <c r="FHV45" s="299"/>
      <c r="FHW45" s="299"/>
      <c r="FHX45" s="299"/>
      <c r="FHY45" s="299"/>
      <c r="FHZ45" s="299"/>
      <c r="FIA45" s="299"/>
      <c r="FIB45" s="299"/>
      <c r="FIC45" s="299"/>
      <c r="FID45" s="299"/>
      <c r="FIE45" s="299"/>
      <c r="FIF45" s="299"/>
      <c r="FIG45" s="299"/>
      <c r="FIH45" s="299"/>
      <c r="FII45" s="299"/>
      <c r="FIJ45" s="299"/>
      <c r="FIK45" s="299"/>
      <c r="FIL45" s="299"/>
      <c r="FIM45" s="299"/>
      <c r="FIN45" s="299"/>
      <c r="FIO45" s="299"/>
      <c r="FIP45" s="299"/>
      <c r="FIQ45" s="299"/>
      <c r="FIR45" s="299"/>
      <c r="FIS45" s="299"/>
      <c r="FIT45" s="299"/>
      <c r="FIU45" s="299"/>
      <c r="FIV45" s="299"/>
      <c r="FIW45" s="299"/>
      <c r="FIX45" s="299"/>
      <c r="FIY45" s="299"/>
      <c r="FIZ45" s="299"/>
      <c r="FJA45" s="299"/>
      <c r="FJB45" s="299"/>
      <c r="FJC45" s="299"/>
      <c r="FJD45" s="299"/>
      <c r="FJE45" s="299"/>
      <c r="FJF45" s="299"/>
      <c r="FJG45" s="299"/>
      <c r="FJH45" s="299"/>
      <c r="FJI45" s="299"/>
      <c r="FJJ45" s="299"/>
      <c r="FJK45" s="299"/>
      <c r="FJL45" s="299"/>
      <c r="FJM45" s="299"/>
      <c r="FJN45" s="299"/>
      <c r="FJO45" s="299"/>
      <c r="FJP45" s="299"/>
      <c r="FJQ45" s="299"/>
      <c r="FJR45" s="299"/>
      <c r="FJS45" s="299"/>
      <c r="FJT45" s="299"/>
      <c r="FJU45" s="299"/>
      <c r="FJV45" s="299"/>
      <c r="FJW45" s="299"/>
      <c r="FJX45" s="299"/>
      <c r="FJY45" s="299"/>
      <c r="FJZ45" s="299"/>
      <c r="FKA45" s="299"/>
      <c r="FKB45" s="299"/>
      <c r="FKC45" s="299"/>
      <c r="FKD45" s="299"/>
      <c r="FKE45" s="299"/>
      <c r="FKF45" s="299"/>
      <c r="FKG45" s="299"/>
      <c r="FKH45" s="299"/>
      <c r="FKI45" s="299"/>
      <c r="FKJ45" s="299"/>
      <c r="FKK45" s="299"/>
      <c r="FKL45" s="299"/>
      <c r="FKM45" s="299"/>
      <c r="FKN45" s="299"/>
      <c r="FKO45" s="299"/>
      <c r="FKP45" s="299"/>
      <c r="FKQ45" s="299"/>
      <c r="FKR45" s="299"/>
      <c r="FKS45" s="299"/>
      <c r="FKT45" s="299"/>
      <c r="FKU45" s="299"/>
      <c r="FKV45" s="299"/>
      <c r="FKW45" s="299"/>
      <c r="FKX45" s="299"/>
      <c r="FKY45" s="299"/>
      <c r="FKZ45" s="299"/>
      <c r="FLA45" s="299"/>
      <c r="FLB45" s="299"/>
      <c r="FLC45" s="299"/>
      <c r="FLD45" s="299"/>
      <c r="FLE45" s="299"/>
      <c r="FLF45" s="299"/>
      <c r="FLG45" s="299"/>
      <c r="FLH45" s="299"/>
      <c r="FLI45" s="299"/>
      <c r="FLJ45" s="299"/>
      <c r="FLK45" s="299"/>
      <c r="FLL45" s="299"/>
      <c r="FLM45" s="299"/>
      <c r="FLN45" s="299"/>
      <c r="FLO45" s="299"/>
      <c r="FLP45" s="299"/>
      <c r="FLQ45" s="299"/>
      <c r="FLR45" s="299"/>
      <c r="FLS45" s="299"/>
      <c r="FLT45" s="299"/>
      <c r="FLU45" s="299"/>
      <c r="FLV45" s="299"/>
      <c r="FLW45" s="299"/>
      <c r="FLX45" s="299"/>
      <c r="FLY45" s="299"/>
      <c r="FLZ45" s="299"/>
      <c r="FMA45" s="299"/>
      <c r="FMB45" s="299"/>
      <c r="FMC45" s="299"/>
      <c r="FMD45" s="299"/>
      <c r="FME45" s="299"/>
      <c r="FMF45" s="299"/>
      <c r="FMG45" s="299"/>
      <c r="FMH45" s="299"/>
      <c r="FMI45" s="299"/>
      <c r="FMJ45" s="299"/>
      <c r="FMK45" s="299"/>
      <c r="FML45" s="299"/>
      <c r="FMM45" s="299"/>
      <c r="FMN45" s="299"/>
      <c r="FMO45" s="299"/>
      <c r="FMP45" s="299"/>
      <c r="FMQ45" s="299"/>
      <c r="FMR45" s="299"/>
      <c r="FMS45" s="299"/>
      <c r="FMT45" s="299"/>
      <c r="FMU45" s="299"/>
      <c r="FMV45" s="299"/>
      <c r="FMW45" s="299"/>
      <c r="FMX45" s="299"/>
      <c r="FMY45" s="299"/>
      <c r="FMZ45" s="299"/>
      <c r="FNA45" s="299"/>
      <c r="FNB45" s="299"/>
      <c r="FNC45" s="299"/>
      <c r="FND45" s="299"/>
      <c r="FNE45" s="299"/>
      <c r="FNF45" s="299"/>
      <c r="FNG45" s="299"/>
      <c r="FNH45" s="299"/>
      <c r="FNI45" s="299"/>
      <c r="FNJ45" s="299"/>
      <c r="FNK45" s="299"/>
      <c r="FNL45" s="299"/>
      <c r="FNM45" s="299"/>
      <c r="FNN45" s="299"/>
      <c r="FNO45" s="299"/>
      <c r="FNP45" s="299"/>
      <c r="FNQ45" s="299"/>
      <c r="FNR45" s="299"/>
      <c r="FNS45" s="299"/>
      <c r="FNT45" s="299"/>
      <c r="FNU45" s="299"/>
      <c r="FNV45" s="299"/>
      <c r="FNW45" s="299"/>
      <c r="FNX45" s="299"/>
      <c r="FNY45" s="299"/>
      <c r="FNZ45" s="299"/>
      <c r="FOA45" s="299"/>
      <c r="FOB45" s="299"/>
      <c r="FOC45" s="299"/>
      <c r="FOD45" s="299"/>
      <c r="FOE45" s="299"/>
      <c r="FOF45" s="299"/>
      <c r="FOG45" s="299"/>
      <c r="FOH45" s="299"/>
      <c r="FOI45" s="299"/>
      <c r="FOJ45" s="299"/>
      <c r="FOK45" s="299"/>
      <c r="FOL45" s="299"/>
      <c r="FOM45" s="299"/>
      <c r="FON45" s="299"/>
      <c r="FOO45" s="299"/>
      <c r="FOP45" s="299"/>
      <c r="FOQ45" s="299"/>
      <c r="FOR45" s="299"/>
      <c r="FOS45" s="299"/>
      <c r="FOT45" s="299"/>
      <c r="FOU45" s="299"/>
      <c r="FOV45" s="299"/>
      <c r="FOW45" s="299"/>
      <c r="FOX45" s="299"/>
      <c r="FOY45" s="299"/>
      <c r="FOZ45" s="299"/>
      <c r="FPA45" s="299"/>
      <c r="FPB45" s="299"/>
      <c r="FPC45" s="299"/>
      <c r="FPD45" s="299"/>
      <c r="FPE45" s="299"/>
      <c r="FPF45" s="299"/>
      <c r="FPG45" s="299"/>
      <c r="FPH45" s="299"/>
      <c r="FPI45" s="299"/>
      <c r="FPJ45" s="299"/>
      <c r="FPK45" s="299"/>
      <c r="FPL45" s="299"/>
      <c r="FPM45" s="299"/>
      <c r="FPN45" s="299"/>
      <c r="FPO45" s="299"/>
      <c r="FPP45" s="299"/>
      <c r="FPQ45" s="299"/>
      <c r="FPR45" s="299"/>
      <c r="FPS45" s="299"/>
      <c r="FPT45" s="299"/>
      <c r="FPU45" s="299"/>
      <c r="FPV45" s="299"/>
      <c r="FPW45" s="299"/>
      <c r="FPX45" s="299"/>
      <c r="FPY45" s="299"/>
      <c r="FPZ45" s="299"/>
      <c r="FQA45" s="299"/>
      <c r="FQB45" s="299"/>
      <c r="FQC45" s="299"/>
      <c r="FQD45" s="299"/>
      <c r="FQE45" s="299"/>
      <c r="FQF45" s="299"/>
      <c r="FQG45" s="299"/>
      <c r="FQH45" s="299"/>
      <c r="FQI45" s="299"/>
      <c r="FQJ45" s="299"/>
      <c r="FQK45" s="299"/>
      <c r="FQL45" s="299"/>
      <c r="FQM45" s="299"/>
      <c r="FQN45" s="299"/>
      <c r="FQO45" s="299"/>
      <c r="FQP45" s="299"/>
      <c r="FQQ45" s="299"/>
      <c r="FQR45" s="299"/>
      <c r="FQS45" s="299"/>
      <c r="FQT45" s="299"/>
      <c r="FQU45" s="299"/>
      <c r="FQV45" s="299"/>
      <c r="FQW45" s="299"/>
      <c r="FQX45" s="299"/>
      <c r="FQY45" s="299"/>
      <c r="FQZ45" s="299"/>
      <c r="FRA45" s="299"/>
      <c r="FRB45" s="299"/>
      <c r="FRC45" s="299"/>
      <c r="FRD45" s="299"/>
      <c r="FRE45" s="299"/>
      <c r="FRF45" s="299"/>
      <c r="FRG45" s="299"/>
      <c r="FRH45" s="299"/>
      <c r="FRI45" s="299"/>
      <c r="FRJ45" s="299"/>
      <c r="FRK45" s="299"/>
      <c r="FRL45" s="299"/>
      <c r="FRM45" s="299"/>
      <c r="FRN45" s="299"/>
      <c r="FRO45" s="299"/>
      <c r="FRP45" s="299"/>
      <c r="FRQ45" s="299"/>
      <c r="FRR45" s="299"/>
      <c r="FRS45" s="299"/>
      <c r="FRT45" s="299"/>
      <c r="FRU45" s="299"/>
      <c r="FRV45" s="299"/>
      <c r="FRW45" s="299"/>
      <c r="FRX45" s="299"/>
      <c r="FRY45" s="299"/>
      <c r="FRZ45" s="299"/>
      <c r="FSA45" s="299"/>
      <c r="FSB45" s="299"/>
      <c r="FSC45" s="299"/>
      <c r="FSD45" s="299"/>
      <c r="FSE45" s="299"/>
      <c r="FSF45" s="299"/>
      <c r="FSG45" s="299"/>
      <c r="FSH45" s="299"/>
      <c r="FSI45" s="299"/>
      <c r="FSJ45" s="299"/>
      <c r="FSK45" s="299"/>
      <c r="FSL45" s="299"/>
      <c r="FSM45" s="299"/>
      <c r="FSN45" s="299"/>
      <c r="FSO45" s="299"/>
      <c r="FSP45" s="299"/>
      <c r="FSQ45" s="299"/>
      <c r="FSR45" s="299"/>
      <c r="FSS45" s="299"/>
      <c r="FST45" s="299"/>
      <c r="FSU45" s="299"/>
      <c r="FSV45" s="299"/>
      <c r="FSW45" s="299"/>
      <c r="FSX45" s="299"/>
      <c r="FSY45" s="299"/>
      <c r="FSZ45" s="299"/>
      <c r="FTA45" s="299"/>
      <c r="FTB45" s="299"/>
      <c r="FTC45" s="299"/>
      <c r="FTD45" s="299"/>
      <c r="FTE45" s="299"/>
      <c r="FTF45" s="299"/>
      <c r="FTG45" s="299"/>
      <c r="FTH45" s="299"/>
      <c r="FTI45" s="299"/>
      <c r="FTJ45" s="299"/>
      <c r="FTK45" s="299"/>
      <c r="FTL45" s="299"/>
      <c r="FTM45" s="299"/>
      <c r="FTN45" s="299"/>
      <c r="FTO45" s="299"/>
      <c r="FTP45" s="299"/>
      <c r="FTQ45" s="299"/>
      <c r="FTR45" s="299"/>
      <c r="FTS45" s="299"/>
      <c r="FTT45" s="299"/>
      <c r="FTU45" s="299"/>
      <c r="FTV45" s="299"/>
      <c r="FTW45" s="299"/>
      <c r="FTX45" s="299"/>
      <c r="FTY45" s="299"/>
      <c r="FTZ45" s="299"/>
      <c r="FUA45" s="299"/>
      <c r="FUB45" s="299"/>
      <c r="FUC45" s="299"/>
      <c r="FUD45" s="299"/>
      <c r="FUE45" s="299"/>
      <c r="FUF45" s="299"/>
      <c r="FUG45" s="299"/>
      <c r="FUH45" s="299"/>
      <c r="FUI45" s="299"/>
      <c r="FUJ45" s="299"/>
      <c r="FUK45" s="299"/>
      <c r="FUL45" s="299"/>
      <c r="FUM45" s="299"/>
      <c r="FUN45" s="299"/>
      <c r="FUO45" s="299"/>
      <c r="FUP45" s="299"/>
      <c r="FUQ45" s="299"/>
      <c r="FUR45" s="299"/>
      <c r="FUS45" s="299"/>
      <c r="FUT45" s="299"/>
      <c r="FUU45" s="299"/>
      <c r="FUV45" s="299"/>
      <c r="FUW45" s="299"/>
      <c r="FUX45" s="299"/>
      <c r="FUY45" s="299"/>
      <c r="FUZ45" s="299"/>
      <c r="FVA45" s="299"/>
      <c r="FVB45" s="299"/>
      <c r="FVC45" s="299"/>
      <c r="FVD45" s="299"/>
      <c r="FVE45" s="299"/>
      <c r="FVF45" s="299"/>
      <c r="FVG45" s="299"/>
      <c r="FVH45" s="299"/>
      <c r="FVI45" s="299"/>
      <c r="FVJ45" s="299"/>
      <c r="FVK45" s="299"/>
      <c r="FVL45" s="299"/>
      <c r="FVM45" s="299"/>
      <c r="FVN45" s="299"/>
      <c r="FVO45" s="299"/>
      <c r="FVP45" s="299"/>
      <c r="FVQ45" s="299"/>
      <c r="FVR45" s="299"/>
      <c r="FVS45" s="299"/>
      <c r="FVT45" s="299"/>
      <c r="FVU45" s="299"/>
      <c r="FVV45" s="299"/>
      <c r="FVW45" s="299"/>
      <c r="FVX45" s="299"/>
      <c r="FVY45" s="299"/>
      <c r="FVZ45" s="299"/>
      <c r="FWA45" s="299"/>
      <c r="FWB45" s="299"/>
      <c r="FWC45" s="299"/>
      <c r="FWD45" s="299"/>
      <c r="FWE45" s="299"/>
      <c r="FWF45" s="299"/>
      <c r="FWG45" s="299"/>
      <c r="FWH45" s="299"/>
      <c r="FWI45" s="299"/>
      <c r="FWJ45" s="299"/>
      <c r="FWK45" s="299"/>
      <c r="FWL45" s="299"/>
      <c r="FWM45" s="299"/>
      <c r="FWN45" s="299"/>
      <c r="FWO45" s="299"/>
      <c r="FWP45" s="299"/>
      <c r="FWQ45" s="299"/>
      <c r="FWR45" s="299"/>
      <c r="FWS45" s="299"/>
      <c r="FWT45" s="299"/>
      <c r="FWU45" s="299"/>
      <c r="FWV45" s="299"/>
      <c r="FWW45" s="299"/>
      <c r="FWX45" s="299"/>
      <c r="FWY45" s="299"/>
      <c r="FWZ45" s="299"/>
      <c r="FXA45" s="299"/>
      <c r="FXB45" s="299"/>
      <c r="FXC45" s="299"/>
      <c r="FXD45" s="299"/>
      <c r="FXE45" s="299"/>
      <c r="FXF45" s="299"/>
      <c r="FXG45" s="299"/>
      <c r="FXH45" s="299"/>
      <c r="FXI45" s="299"/>
      <c r="FXJ45" s="299"/>
      <c r="FXK45" s="299"/>
      <c r="FXL45" s="299"/>
      <c r="FXM45" s="299"/>
      <c r="FXN45" s="299"/>
      <c r="FXO45" s="299"/>
      <c r="FXP45" s="299"/>
      <c r="FXQ45" s="299"/>
      <c r="FXR45" s="299"/>
      <c r="FXS45" s="299"/>
      <c r="FXT45" s="299"/>
      <c r="FXU45" s="299"/>
      <c r="FXV45" s="299"/>
      <c r="FXW45" s="299"/>
      <c r="FXX45" s="299"/>
      <c r="FXY45" s="299"/>
      <c r="FXZ45" s="299"/>
      <c r="FYA45" s="299"/>
      <c r="FYB45" s="299"/>
      <c r="FYC45" s="299"/>
      <c r="FYD45" s="299"/>
      <c r="FYE45" s="299"/>
      <c r="FYF45" s="299"/>
      <c r="FYG45" s="299"/>
      <c r="FYH45" s="299"/>
      <c r="FYI45" s="299"/>
      <c r="FYJ45" s="299"/>
      <c r="FYK45" s="299"/>
      <c r="FYL45" s="299"/>
      <c r="FYM45" s="299"/>
      <c r="FYN45" s="299"/>
      <c r="FYO45" s="299"/>
      <c r="FYP45" s="299"/>
      <c r="FYQ45" s="299"/>
      <c r="FYR45" s="299"/>
      <c r="FYS45" s="299"/>
      <c r="FYT45" s="299"/>
      <c r="FYU45" s="299"/>
      <c r="FYV45" s="299"/>
      <c r="FYW45" s="299"/>
      <c r="FYX45" s="299"/>
      <c r="FYY45" s="299"/>
      <c r="FYZ45" s="299"/>
      <c r="FZA45" s="299"/>
      <c r="FZB45" s="299"/>
      <c r="FZC45" s="299"/>
      <c r="FZD45" s="299"/>
      <c r="FZE45" s="299"/>
      <c r="FZF45" s="299"/>
      <c r="FZG45" s="299"/>
      <c r="FZH45" s="299"/>
      <c r="FZI45" s="299"/>
      <c r="FZJ45" s="299"/>
      <c r="FZK45" s="299"/>
      <c r="FZL45" s="299"/>
      <c r="FZM45" s="299"/>
      <c r="FZN45" s="299"/>
      <c r="FZO45" s="299"/>
      <c r="FZP45" s="299"/>
      <c r="FZQ45" s="299"/>
      <c r="FZR45" s="299"/>
      <c r="FZS45" s="299"/>
      <c r="FZT45" s="299"/>
      <c r="FZU45" s="299"/>
      <c r="FZV45" s="299"/>
      <c r="FZW45" s="299"/>
      <c r="FZX45" s="299"/>
      <c r="FZY45" s="299"/>
      <c r="FZZ45" s="299"/>
      <c r="GAA45" s="299"/>
      <c r="GAB45" s="299"/>
      <c r="GAC45" s="299"/>
      <c r="GAD45" s="299"/>
      <c r="GAE45" s="299"/>
      <c r="GAF45" s="299"/>
      <c r="GAG45" s="299"/>
      <c r="GAH45" s="299"/>
      <c r="GAI45" s="299"/>
      <c r="GAJ45" s="299"/>
      <c r="GAK45" s="299"/>
      <c r="GAL45" s="299"/>
      <c r="GAM45" s="299"/>
      <c r="GAN45" s="299"/>
      <c r="GAO45" s="299"/>
      <c r="GAP45" s="299"/>
      <c r="GAQ45" s="299"/>
      <c r="GAR45" s="299"/>
      <c r="GAS45" s="299"/>
      <c r="GAT45" s="299"/>
      <c r="GAU45" s="299"/>
      <c r="GAV45" s="299"/>
      <c r="GAW45" s="299"/>
      <c r="GAX45" s="299"/>
      <c r="GAY45" s="299"/>
      <c r="GAZ45" s="299"/>
      <c r="GBA45" s="299"/>
      <c r="GBB45" s="299"/>
      <c r="GBC45" s="299"/>
      <c r="GBD45" s="299"/>
      <c r="GBE45" s="299"/>
      <c r="GBF45" s="299"/>
      <c r="GBG45" s="299"/>
      <c r="GBH45" s="299"/>
      <c r="GBI45" s="299"/>
      <c r="GBJ45" s="299"/>
      <c r="GBK45" s="299"/>
      <c r="GBL45" s="299"/>
      <c r="GBM45" s="299"/>
      <c r="GBN45" s="299"/>
      <c r="GBO45" s="299"/>
      <c r="GBP45" s="299"/>
      <c r="GBQ45" s="299"/>
      <c r="GBR45" s="299"/>
      <c r="GBS45" s="299"/>
      <c r="GBT45" s="299"/>
      <c r="GBU45" s="299"/>
      <c r="GBV45" s="299"/>
      <c r="GBW45" s="299"/>
      <c r="GBX45" s="299"/>
      <c r="GBY45" s="299"/>
      <c r="GBZ45" s="299"/>
      <c r="GCA45" s="299"/>
      <c r="GCB45" s="299"/>
      <c r="GCC45" s="299"/>
      <c r="GCD45" s="299"/>
      <c r="GCE45" s="299"/>
      <c r="GCF45" s="299"/>
      <c r="GCG45" s="299"/>
      <c r="GCH45" s="299"/>
      <c r="GCI45" s="299"/>
      <c r="GCJ45" s="299"/>
      <c r="GCK45" s="299"/>
      <c r="GCL45" s="299"/>
      <c r="GCM45" s="299"/>
      <c r="GCN45" s="299"/>
      <c r="GCO45" s="299"/>
      <c r="GCP45" s="299"/>
      <c r="GCQ45" s="299"/>
      <c r="GCR45" s="299"/>
      <c r="GCS45" s="299"/>
      <c r="GCT45" s="299"/>
      <c r="GCU45" s="299"/>
      <c r="GCV45" s="299"/>
      <c r="GCW45" s="299"/>
      <c r="GCX45" s="299"/>
      <c r="GCY45" s="299"/>
      <c r="GCZ45" s="299"/>
      <c r="GDA45" s="299"/>
      <c r="GDB45" s="299"/>
      <c r="GDC45" s="299"/>
      <c r="GDD45" s="299"/>
      <c r="GDE45" s="299"/>
      <c r="GDF45" s="299"/>
      <c r="GDG45" s="299"/>
      <c r="GDH45" s="299"/>
      <c r="GDI45" s="299"/>
      <c r="GDJ45" s="299"/>
      <c r="GDK45" s="299"/>
      <c r="GDL45" s="299"/>
      <c r="GDM45" s="299"/>
      <c r="GDN45" s="299"/>
      <c r="GDO45" s="299"/>
      <c r="GDP45" s="299"/>
      <c r="GDQ45" s="299"/>
      <c r="GDR45" s="299"/>
      <c r="GDS45" s="299"/>
      <c r="GDT45" s="299"/>
      <c r="GDU45" s="299"/>
      <c r="GDV45" s="299"/>
      <c r="GDW45" s="299"/>
      <c r="GDX45" s="299"/>
      <c r="GDY45" s="299"/>
      <c r="GDZ45" s="299"/>
      <c r="GEA45" s="299"/>
      <c r="GEB45" s="299"/>
      <c r="GEC45" s="299"/>
      <c r="GED45" s="299"/>
      <c r="GEE45" s="299"/>
      <c r="GEF45" s="299"/>
      <c r="GEG45" s="299"/>
      <c r="GEH45" s="299"/>
      <c r="GEI45" s="299"/>
      <c r="GEJ45" s="299"/>
      <c r="GEK45" s="299"/>
      <c r="GEL45" s="299"/>
      <c r="GEM45" s="299"/>
      <c r="GEN45" s="299"/>
      <c r="GEO45" s="299"/>
      <c r="GEP45" s="299"/>
      <c r="GEQ45" s="299"/>
      <c r="GER45" s="299"/>
      <c r="GES45" s="299"/>
      <c r="GET45" s="299"/>
      <c r="GEU45" s="299"/>
      <c r="GEV45" s="299"/>
      <c r="GEW45" s="299"/>
      <c r="GEX45" s="299"/>
      <c r="GEY45" s="299"/>
      <c r="GEZ45" s="299"/>
      <c r="GFA45" s="299"/>
      <c r="GFB45" s="299"/>
      <c r="GFC45" s="299"/>
      <c r="GFD45" s="299"/>
      <c r="GFE45" s="299"/>
      <c r="GFF45" s="299"/>
      <c r="GFG45" s="299"/>
      <c r="GFH45" s="299"/>
      <c r="GFI45" s="299"/>
      <c r="GFJ45" s="299"/>
      <c r="GFK45" s="299"/>
      <c r="GFL45" s="299"/>
      <c r="GFM45" s="299"/>
      <c r="GFN45" s="299"/>
      <c r="GFO45" s="299"/>
      <c r="GFP45" s="299"/>
      <c r="GFQ45" s="299"/>
      <c r="GFR45" s="299"/>
      <c r="GFS45" s="299"/>
      <c r="GFT45" s="299"/>
      <c r="GFU45" s="299"/>
      <c r="GFV45" s="299"/>
      <c r="GFW45" s="299"/>
      <c r="GFX45" s="299"/>
      <c r="GFY45" s="299"/>
      <c r="GFZ45" s="299"/>
      <c r="GGA45" s="299"/>
      <c r="GGB45" s="299"/>
      <c r="GGC45" s="299"/>
      <c r="GGD45" s="299"/>
      <c r="GGE45" s="299"/>
      <c r="GGF45" s="299"/>
      <c r="GGG45" s="299"/>
      <c r="GGH45" s="299"/>
      <c r="GGI45" s="299"/>
      <c r="GGJ45" s="299"/>
      <c r="GGK45" s="299"/>
      <c r="GGL45" s="299"/>
      <c r="GGM45" s="299"/>
      <c r="GGN45" s="299"/>
      <c r="GGO45" s="299"/>
      <c r="GGP45" s="299"/>
      <c r="GGQ45" s="299"/>
      <c r="GGR45" s="299"/>
      <c r="GGS45" s="299"/>
      <c r="GGT45" s="299"/>
      <c r="GGU45" s="299"/>
      <c r="GGV45" s="299"/>
      <c r="GGW45" s="299"/>
      <c r="GGX45" s="299"/>
      <c r="GGY45" s="299"/>
      <c r="GGZ45" s="299"/>
      <c r="GHA45" s="299"/>
      <c r="GHB45" s="299"/>
      <c r="GHC45" s="299"/>
      <c r="GHD45" s="299"/>
      <c r="GHE45" s="299"/>
      <c r="GHF45" s="299"/>
      <c r="GHG45" s="299"/>
      <c r="GHH45" s="299"/>
      <c r="GHI45" s="299"/>
      <c r="GHJ45" s="299"/>
      <c r="GHK45" s="299"/>
      <c r="GHL45" s="299"/>
      <c r="GHM45" s="299"/>
      <c r="GHN45" s="299"/>
      <c r="GHO45" s="299"/>
      <c r="GHP45" s="299"/>
      <c r="GHQ45" s="299"/>
      <c r="GHR45" s="299"/>
      <c r="GHS45" s="299"/>
      <c r="GHT45" s="299"/>
      <c r="GHU45" s="299"/>
      <c r="GHV45" s="299"/>
      <c r="GHW45" s="299"/>
      <c r="GHX45" s="299"/>
      <c r="GHY45" s="299"/>
      <c r="GHZ45" s="299"/>
      <c r="GIA45" s="299"/>
      <c r="GIB45" s="299"/>
      <c r="GIC45" s="299"/>
      <c r="GID45" s="299"/>
      <c r="GIE45" s="299"/>
      <c r="GIF45" s="299"/>
      <c r="GIG45" s="299"/>
      <c r="GIH45" s="299"/>
      <c r="GII45" s="299"/>
      <c r="GIJ45" s="299"/>
      <c r="GIK45" s="299"/>
      <c r="GIL45" s="299"/>
      <c r="GIM45" s="299"/>
      <c r="GIN45" s="299"/>
      <c r="GIO45" s="299"/>
      <c r="GIP45" s="299"/>
      <c r="GIQ45" s="299"/>
      <c r="GIR45" s="299"/>
      <c r="GIS45" s="299"/>
      <c r="GIT45" s="299"/>
      <c r="GIU45" s="299"/>
      <c r="GIV45" s="299"/>
      <c r="GIW45" s="299"/>
      <c r="GIX45" s="299"/>
      <c r="GIY45" s="299"/>
      <c r="GIZ45" s="299"/>
      <c r="GJA45" s="299"/>
      <c r="GJB45" s="299"/>
      <c r="GJC45" s="299"/>
      <c r="GJD45" s="299"/>
      <c r="GJE45" s="299"/>
      <c r="GJF45" s="299"/>
      <c r="GJG45" s="299"/>
      <c r="GJH45" s="299"/>
      <c r="GJI45" s="299"/>
      <c r="GJJ45" s="299"/>
      <c r="GJK45" s="299"/>
      <c r="GJL45" s="299"/>
      <c r="GJM45" s="299"/>
      <c r="GJN45" s="299"/>
      <c r="GJO45" s="299"/>
      <c r="GJP45" s="299"/>
      <c r="GJQ45" s="299"/>
      <c r="GJR45" s="299"/>
      <c r="GJS45" s="299"/>
      <c r="GJT45" s="299"/>
      <c r="GJU45" s="299"/>
      <c r="GJV45" s="299"/>
      <c r="GJW45" s="299"/>
      <c r="GJX45" s="299"/>
      <c r="GJY45" s="299"/>
      <c r="GJZ45" s="299"/>
      <c r="GKA45" s="299"/>
      <c r="GKB45" s="299"/>
      <c r="GKC45" s="299"/>
      <c r="GKD45" s="299"/>
      <c r="GKE45" s="299"/>
      <c r="GKF45" s="299"/>
      <c r="GKG45" s="299"/>
      <c r="GKH45" s="299"/>
      <c r="GKI45" s="299"/>
      <c r="GKJ45" s="299"/>
      <c r="GKK45" s="299"/>
      <c r="GKL45" s="299"/>
      <c r="GKM45" s="299"/>
      <c r="GKN45" s="299"/>
      <c r="GKO45" s="299"/>
      <c r="GKP45" s="299"/>
      <c r="GKQ45" s="299"/>
      <c r="GKR45" s="299"/>
      <c r="GKS45" s="299"/>
      <c r="GKT45" s="299"/>
      <c r="GKU45" s="299"/>
      <c r="GKV45" s="299"/>
      <c r="GKW45" s="299"/>
      <c r="GKX45" s="299"/>
      <c r="GKY45" s="299"/>
      <c r="GKZ45" s="299"/>
      <c r="GLA45" s="299"/>
      <c r="GLB45" s="299"/>
      <c r="GLC45" s="299"/>
      <c r="GLD45" s="299"/>
      <c r="GLE45" s="299"/>
      <c r="GLF45" s="299"/>
      <c r="GLG45" s="299"/>
      <c r="GLH45" s="299"/>
      <c r="GLI45" s="299"/>
      <c r="GLJ45" s="299"/>
      <c r="GLK45" s="299"/>
      <c r="GLL45" s="299"/>
      <c r="GLM45" s="299"/>
      <c r="GLN45" s="299"/>
      <c r="GLO45" s="299"/>
      <c r="GLP45" s="299"/>
      <c r="GLQ45" s="299"/>
      <c r="GLR45" s="299"/>
      <c r="GLS45" s="299"/>
      <c r="GLT45" s="299"/>
      <c r="GLU45" s="299"/>
      <c r="GLV45" s="299"/>
      <c r="GLW45" s="299"/>
      <c r="GLX45" s="299"/>
      <c r="GLY45" s="299"/>
      <c r="GLZ45" s="299"/>
      <c r="GMA45" s="299"/>
      <c r="GMB45" s="299"/>
      <c r="GMC45" s="299"/>
      <c r="GMD45" s="299"/>
      <c r="GME45" s="299"/>
      <c r="GMF45" s="299"/>
      <c r="GMG45" s="299"/>
      <c r="GMH45" s="299"/>
      <c r="GMI45" s="299"/>
      <c r="GMJ45" s="299"/>
      <c r="GMK45" s="299"/>
      <c r="GML45" s="299"/>
      <c r="GMM45" s="299"/>
      <c r="GMN45" s="299"/>
      <c r="GMO45" s="299"/>
      <c r="GMP45" s="299"/>
      <c r="GMQ45" s="299"/>
      <c r="GMR45" s="299"/>
      <c r="GMS45" s="299"/>
      <c r="GMT45" s="299"/>
      <c r="GMU45" s="299"/>
      <c r="GMV45" s="299"/>
      <c r="GMW45" s="299"/>
      <c r="GMX45" s="299"/>
      <c r="GMY45" s="299"/>
      <c r="GMZ45" s="299"/>
      <c r="GNA45" s="299"/>
      <c r="GNB45" s="299"/>
      <c r="GNC45" s="299"/>
      <c r="GND45" s="299"/>
      <c r="GNE45" s="299"/>
      <c r="GNF45" s="299"/>
      <c r="GNG45" s="299"/>
      <c r="GNH45" s="299"/>
      <c r="GNI45" s="299"/>
      <c r="GNJ45" s="299"/>
      <c r="GNK45" s="299"/>
      <c r="GNL45" s="299"/>
      <c r="GNM45" s="299"/>
      <c r="GNN45" s="299"/>
      <c r="GNO45" s="299"/>
      <c r="GNP45" s="299"/>
      <c r="GNQ45" s="299"/>
      <c r="GNR45" s="299"/>
      <c r="GNS45" s="299"/>
      <c r="GNT45" s="299"/>
      <c r="GNU45" s="299"/>
      <c r="GNV45" s="299"/>
      <c r="GNW45" s="299"/>
      <c r="GNX45" s="299"/>
      <c r="GNY45" s="299"/>
      <c r="GNZ45" s="299"/>
      <c r="GOA45" s="299"/>
      <c r="GOB45" s="299"/>
      <c r="GOC45" s="299"/>
      <c r="GOD45" s="299"/>
      <c r="GOE45" s="299"/>
      <c r="GOF45" s="299"/>
      <c r="GOG45" s="299"/>
      <c r="GOH45" s="299"/>
      <c r="GOI45" s="299"/>
      <c r="GOJ45" s="299"/>
      <c r="GOK45" s="299"/>
      <c r="GOL45" s="299"/>
      <c r="GOM45" s="299"/>
      <c r="GON45" s="299"/>
      <c r="GOO45" s="299"/>
      <c r="GOP45" s="299"/>
      <c r="GOQ45" s="299"/>
      <c r="GOR45" s="299"/>
      <c r="GOS45" s="299"/>
      <c r="GOT45" s="299"/>
      <c r="GOU45" s="299"/>
      <c r="GOV45" s="299"/>
      <c r="GOW45" s="299"/>
      <c r="GOX45" s="299"/>
      <c r="GOY45" s="299"/>
      <c r="GOZ45" s="299"/>
      <c r="GPA45" s="299"/>
      <c r="GPB45" s="299"/>
      <c r="GPC45" s="299"/>
      <c r="GPD45" s="299"/>
      <c r="GPE45" s="299"/>
      <c r="GPF45" s="299"/>
      <c r="GPG45" s="299"/>
      <c r="GPH45" s="299"/>
      <c r="GPI45" s="299"/>
      <c r="GPJ45" s="299"/>
      <c r="GPK45" s="299"/>
      <c r="GPL45" s="299"/>
      <c r="GPM45" s="299"/>
      <c r="GPN45" s="299"/>
      <c r="GPO45" s="299"/>
      <c r="GPP45" s="299"/>
      <c r="GPQ45" s="299"/>
      <c r="GPR45" s="299"/>
      <c r="GPS45" s="299"/>
      <c r="GPT45" s="299"/>
      <c r="GPU45" s="299"/>
      <c r="GPV45" s="299"/>
      <c r="GPW45" s="299"/>
      <c r="GPX45" s="299"/>
      <c r="GPY45" s="299"/>
      <c r="GPZ45" s="299"/>
      <c r="GQA45" s="299"/>
      <c r="GQB45" s="299"/>
      <c r="GQC45" s="299"/>
      <c r="GQD45" s="299"/>
      <c r="GQE45" s="299"/>
      <c r="GQF45" s="299"/>
      <c r="GQG45" s="299"/>
      <c r="GQH45" s="299"/>
      <c r="GQI45" s="299"/>
      <c r="GQJ45" s="299"/>
      <c r="GQK45" s="299"/>
      <c r="GQL45" s="299"/>
      <c r="GQM45" s="299"/>
      <c r="GQN45" s="299"/>
      <c r="GQO45" s="299"/>
      <c r="GQP45" s="299"/>
      <c r="GQQ45" s="299"/>
      <c r="GQR45" s="299"/>
      <c r="GQS45" s="299"/>
      <c r="GQT45" s="299"/>
      <c r="GQU45" s="299"/>
      <c r="GQV45" s="299"/>
      <c r="GQW45" s="299"/>
      <c r="GQX45" s="299"/>
      <c r="GQY45" s="299"/>
      <c r="GQZ45" s="299"/>
      <c r="GRA45" s="299"/>
      <c r="GRB45" s="299"/>
      <c r="GRC45" s="299"/>
      <c r="GRD45" s="299"/>
      <c r="GRE45" s="299"/>
      <c r="GRF45" s="299"/>
      <c r="GRG45" s="299"/>
      <c r="GRH45" s="299"/>
      <c r="GRI45" s="299"/>
      <c r="GRJ45" s="299"/>
      <c r="GRK45" s="299"/>
      <c r="GRL45" s="299"/>
      <c r="GRM45" s="299"/>
      <c r="GRN45" s="299"/>
      <c r="GRO45" s="299"/>
      <c r="GRP45" s="299"/>
      <c r="GRQ45" s="299"/>
      <c r="GRR45" s="299"/>
      <c r="GRS45" s="299"/>
      <c r="GRT45" s="299"/>
      <c r="GRU45" s="299"/>
      <c r="GRV45" s="299"/>
      <c r="GRW45" s="299"/>
      <c r="GRX45" s="299"/>
      <c r="GRY45" s="299"/>
      <c r="GRZ45" s="299"/>
      <c r="GSA45" s="299"/>
      <c r="GSB45" s="299"/>
      <c r="GSC45" s="299"/>
      <c r="GSD45" s="299"/>
      <c r="GSE45" s="299"/>
      <c r="GSF45" s="299"/>
      <c r="GSG45" s="299"/>
      <c r="GSH45" s="299"/>
      <c r="GSI45" s="299"/>
      <c r="GSJ45" s="299"/>
      <c r="GSK45" s="299"/>
      <c r="GSL45" s="299"/>
      <c r="GSM45" s="299"/>
      <c r="GSN45" s="299"/>
      <c r="GSO45" s="299"/>
      <c r="GSP45" s="299"/>
      <c r="GSQ45" s="299"/>
      <c r="GSR45" s="299"/>
      <c r="GSS45" s="299"/>
      <c r="GST45" s="299"/>
      <c r="GSU45" s="299"/>
      <c r="GSV45" s="299"/>
      <c r="GSW45" s="299"/>
      <c r="GSX45" s="299"/>
      <c r="GSY45" s="299"/>
      <c r="GSZ45" s="299"/>
      <c r="GTA45" s="299"/>
      <c r="GTB45" s="299"/>
      <c r="GTC45" s="299"/>
      <c r="GTD45" s="299"/>
      <c r="GTE45" s="299"/>
      <c r="GTF45" s="299"/>
      <c r="GTG45" s="299"/>
      <c r="GTH45" s="299"/>
      <c r="GTI45" s="299"/>
      <c r="GTJ45" s="299"/>
      <c r="GTK45" s="299"/>
      <c r="GTL45" s="299"/>
      <c r="GTM45" s="299"/>
      <c r="GTN45" s="299"/>
      <c r="GTO45" s="299"/>
      <c r="GTP45" s="299"/>
      <c r="GTQ45" s="299"/>
      <c r="GTR45" s="299"/>
      <c r="GTS45" s="299"/>
      <c r="GTT45" s="299"/>
      <c r="GTU45" s="299"/>
      <c r="GTV45" s="299"/>
      <c r="GTW45" s="299"/>
      <c r="GTX45" s="299"/>
      <c r="GTY45" s="299"/>
      <c r="GTZ45" s="299"/>
      <c r="GUA45" s="299"/>
      <c r="GUB45" s="299"/>
      <c r="GUC45" s="299"/>
      <c r="GUD45" s="299"/>
      <c r="GUE45" s="299"/>
      <c r="GUF45" s="299"/>
      <c r="GUG45" s="299"/>
      <c r="GUH45" s="299"/>
      <c r="GUI45" s="299"/>
      <c r="GUJ45" s="299"/>
      <c r="GUK45" s="299"/>
      <c r="GUL45" s="299"/>
      <c r="GUM45" s="299"/>
      <c r="GUN45" s="299"/>
      <c r="GUO45" s="299"/>
      <c r="GUP45" s="299"/>
      <c r="GUQ45" s="299"/>
      <c r="GUR45" s="299"/>
      <c r="GUS45" s="299"/>
      <c r="GUT45" s="299"/>
      <c r="GUU45" s="299"/>
      <c r="GUV45" s="299"/>
      <c r="GUW45" s="299"/>
      <c r="GUX45" s="299"/>
      <c r="GUY45" s="299"/>
      <c r="GUZ45" s="299"/>
      <c r="GVA45" s="299"/>
      <c r="GVB45" s="299"/>
      <c r="GVC45" s="299"/>
      <c r="GVD45" s="299"/>
      <c r="GVE45" s="299"/>
      <c r="GVF45" s="299"/>
      <c r="GVG45" s="299"/>
      <c r="GVH45" s="299"/>
      <c r="GVI45" s="299"/>
      <c r="GVJ45" s="299"/>
      <c r="GVK45" s="299"/>
      <c r="GVL45" s="299"/>
      <c r="GVM45" s="299"/>
      <c r="GVN45" s="299"/>
      <c r="GVO45" s="299"/>
      <c r="GVP45" s="299"/>
      <c r="GVQ45" s="299"/>
      <c r="GVR45" s="299"/>
      <c r="GVS45" s="299"/>
      <c r="GVT45" s="299"/>
      <c r="GVU45" s="299"/>
      <c r="GVV45" s="299"/>
      <c r="GVW45" s="299"/>
      <c r="GVX45" s="299"/>
      <c r="GVY45" s="299"/>
      <c r="GVZ45" s="299"/>
      <c r="GWA45" s="299"/>
      <c r="GWB45" s="299"/>
      <c r="GWC45" s="299"/>
      <c r="GWD45" s="299"/>
      <c r="GWE45" s="299"/>
      <c r="GWF45" s="299"/>
      <c r="GWG45" s="299"/>
      <c r="GWH45" s="299"/>
      <c r="GWI45" s="299"/>
      <c r="GWJ45" s="299"/>
      <c r="GWK45" s="299"/>
      <c r="GWL45" s="299"/>
      <c r="GWM45" s="299"/>
      <c r="GWN45" s="299"/>
      <c r="GWO45" s="299"/>
      <c r="GWP45" s="299"/>
      <c r="GWQ45" s="299"/>
      <c r="GWR45" s="299"/>
      <c r="GWS45" s="299"/>
      <c r="GWT45" s="299"/>
      <c r="GWU45" s="299"/>
      <c r="GWV45" s="299"/>
      <c r="GWW45" s="299"/>
      <c r="GWX45" s="299"/>
      <c r="GWY45" s="299"/>
      <c r="GWZ45" s="299"/>
      <c r="GXA45" s="299"/>
      <c r="GXB45" s="299"/>
      <c r="GXC45" s="299"/>
      <c r="GXD45" s="299"/>
      <c r="GXE45" s="299"/>
      <c r="GXF45" s="299"/>
      <c r="GXG45" s="299"/>
      <c r="GXH45" s="299"/>
      <c r="GXI45" s="299"/>
      <c r="GXJ45" s="299"/>
      <c r="GXK45" s="299"/>
      <c r="GXL45" s="299"/>
      <c r="GXM45" s="299"/>
      <c r="GXN45" s="299"/>
      <c r="GXO45" s="299"/>
      <c r="GXP45" s="299"/>
      <c r="GXQ45" s="299"/>
      <c r="GXR45" s="299"/>
      <c r="GXS45" s="299"/>
      <c r="GXT45" s="299"/>
      <c r="GXU45" s="299"/>
      <c r="GXV45" s="299"/>
      <c r="GXW45" s="299"/>
      <c r="GXX45" s="299"/>
      <c r="GXY45" s="299"/>
      <c r="GXZ45" s="299"/>
      <c r="GYA45" s="299"/>
      <c r="GYB45" s="299"/>
      <c r="GYC45" s="299"/>
      <c r="GYD45" s="299"/>
      <c r="GYE45" s="299"/>
      <c r="GYF45" s="299"/>
      <c r="GYG45" s="299"/>
      <c r="GYH45" s="299"/>
      <c r="GYI45" s="299"/>
      <c r="GYJ45" s="299"/>
      <c r="GYK45" s="299"/>
      <c r="GYL45" s="299"/>
      <c r="GYM45" s="299"/>
      <c r="GYN45" s="299"/>
      <c r="GYO45" s="299"/>
      <c r="GYP45" s="299"/>
      <c r="GYQ45" s="299"/>
      <c r="GYR45" s="299"/>
      <c r="GYS45" s="299"/>
      <c r="GYT45" s="299"/>
      <c r="GYU45" s="299"/>
      <c r="GYV45" s="299"/>
      <c r="GYW45" s="299"/>
      <c r="GYX45" s="299"/>
      <c r="GYY45" s="299"/>
      <c r="GYZ45" s="299"/>
      <c r="GZA45" s="299"/>
      <c r="GZB45" s="299"/>
      <c r="GZC45" s="299"/>
      <c r="GZD45" s="299"/>
      <c r="GZE45" s="299"/>
      <c r="GZF45" s="299"/>
      <c r="GZG45" s="299"/>
      <c r="GZH45" s="299"/>
      <c r="GZI45" s="299"/>
      <c r="GZJ45" s="299"/>
      <c r="GZK45" s="299"/>
      <c r="GZL45" s="299"/>
      <c r="GZM45" s="299"/>
      <c r="GZN45" s="299"/>
      <c r="GZO45" s="299"/>
      <c r="GZP45" s="299"/>
      <c r="GZQ45" s="299"/>
      <c r="GZR45" s="299"/>
      <c r="GZS45" s="299"/>
      <c r="GZT45" s="299"/>
      <c r="GZU45" s="299"/>
      <c r="GZV45" s="299"/>
      <c r="GZW45" s="299"/>
      <c r="GZX45" s="299"/>
      <c r="GZY45" s="299"/>
      <c r="GZZ45" s="299"/>
      <c r="HAA45" s="299"/>
      <c r="HAB45" s="299"/>
      <c r="HAC45" s="299"/>
      <c r="HAD45" s="299"/>
      <c r="HAE45" s="299"/>
      <c r="HAF45" s="299"/>
      <c r="HAG45" s="299"/>
      <c r="HAH45" s="299"/>
      <c r="HAI45" s="299"/>
      <c r="HAJ45" s="299"/>
      <c r="HAK45" s="299"/>
      <c r="HAL45" s="299"/>
      <c r="HAM45" s="299"/>
      <c r="HAN45" s="299"/>
      <c r="HAO45" s="299"/>
      <c r="HAP45" s="299"/>
      <c r="HAQ45" s="299"/>
      <c r="HAR45" s="299"/>
      <c r="HAS45" s="299"/>
      <c r="HAT45" s="299"/>
      <c r="HAU45" s="299"/>
      <c r="HAV45" s="299"/>
      <c r="HAW45" s="299"/>
      <c r="HAX45" s="299"/>
      <c r="HAY45" s="299"/>
      <c r="HAZ45" s="299"/>
      <c r="HBA45" s="299"/>
      <c r="HBB45" s="299"/>
      <c r="HBC45" s="299"/>
      <c r="HBD45" s="299"/>
      <c r="HBE45" s="299"/>
      <c r="HBF45" s="299"/>
      <c r="HBG45" s="299"/>
      <c r="HBH45" s="299"/>
      <c r="HBI45" s="299"/>
      <c r="HBJ45" s="299"/>
      <c r="HBK45" s="299"/>
      <c r="HBL45" s="299"/>
      <c r="HBM45" s="299"/>
      <c r="HBN45" s="299"/>
      <c r="HBO45" s="299"/>
      <c r="HBP45" s="299"/>
      <c r="HBQ45" s="299"/>
      <c r="HBR45" s="299"/>
      <c r="HBS45" s="299"/>
      <c r="HBT45" s="299"/>
      <c r="HBU45" s="299"/>
      <c r="HBV45" s="299"/>
      <c r="HBW45" s="299"/>
      <c r="HBX45" s="299"/>
      <c r="HBY45" s="299"/>
      <c r="HBZ45" s="299"/>
      <c r="HCA45" s="299"/>
      <c r="HCB45" s="299"/>
      <c r="HCC45" s="299"/>
      <c r="HCD45" s="299"/>
      <c r="HCE45" s="299"/>
      <c r="HCF45" s="299"/>
      <c r="HCG45" s="299"/>
      <c r="HCH45" s="299"/>
      <c r="HCI45" s="299"/>
      <c r="HCJ45" s="299"/>
      <c r="HCK45" s="299"/>
      <c r="HCL45" s="299"/>
      <c r="HCM45" s="299"/>
      <c r="HCN45" s="299"/>
      <c r="HCO45" s="299"/>
      <c r="HCP45" s="299"/>
      <c r="HCQ45" s="299"/>
      <c r="HCR45" s="299"/>
      <c r="HCS45" s="299"/>
      <c r="HCT45" s="299"/>
      <c r="HCU45" s="299"/>
      <c r="HCV45" s="299"/>
      <c r="HCW45" s="299"/>
      <c r="HCX45" s="299"/>
      <c r="HCY45" s="299"/>
      <c r="HCZ45" s="299"/>
      <c r="HDA45" s="299"/>
      <c r="HDB45" s="299"/>
      <c r="HDC45" s="299"/>
      <c r="HDD45" s="299"/>
      <c r="HDE45" s="299"/>
      <c r="HDF45" s="299"/>
      <c r="HDG45" s="299"/>
      <c r="HDH45" s="299"/>
      <c r="HDI45" s="299"/>
      <c r="HDJ45" s="299"/>
      <c r="HDK45" s="299"/>
      <c r="HDL45" s="299"/>
      <c r="HDM45" s="299"/>
      <c r="HDN45" s="299"/>
      <c r="HDO45" s="299"/>
      <c r="HDP45" s="299"/>
      <c r="HDQ45" s="299"/>
      <c r="HDR45" s="299"/>
      <c r="HDS45" s="299"/>
      <c r="HDT45" s="299"/>
      <c r="HDU45" s="299"/>
      <c r="HDV45" s="299"/>
      <c r="HDW45" s="299"/>
      <c r="HDX45" s="299"/>
      <c r="HDY45" s="299"/>
      <c r="HDZ45" s="299"/>
      <c r="HEA45" s="299"/>
      <c r="HEB45" s="299"/>
      <c r="HEC45" s="299"/>
      <c r="HED45" s="299"/>
      <c r="HEE45" s="299"/>
      <c r="HEF45" s="299"/>
      <c r="HEG45" s="299"/>
      <c r="HEH45" s="299"/>
      <c r="HEI45" s="299"/>
      <c r="HEJ45" s="299"/>
      <c r="HEK45" s="299"/>
      <c r="HEL45" s="299"/>
      <c r="HEM45" s="299"/>
      <c r="HEN45" s="299"/>
      <c r="HEO45" s="299"/>
      <c r="HEP45" s="299"/>
      <c r="HEQ45" s="299"/>
      <c r="HER45" s="299"/>
      <c r="HES45" s="299"/>
      <c r="HET45" s="299"/>
      <c r="HEU45" s="299"/>
      <c r="HEV45" s="299"/>
      <c r="HEW45" s="299"/>
      <c r="HEX45" s="299"/>
      <c r="HEY45" s="299"/>
      <c r="HEZ45" s="299"/>
      <c r="HFA45" s="299"/>
      <c r="HFB45" s="299"/>
      <c r="HFC45" s="299"/>
      <c r="HFD45" s="299"/>
      <c r="HFE45" s="299"/>
      <c r="HFF45" s="299"/>
      <c r="HFG45" s="299"/>
      <c r="HFH45" s="299"/>
      <c r="HFI45" s="299"/>
      <c r="HFJ45" s="299"/>
      <c r="HFK45" s="299"/>
      <c r="HFL45" s="299"/>
      <c r="HFM45" s="299"/>
      <c r="HFN45" s="299"/>
      <c r="HFO45" s="299"/>
      <c r="HFP45" s="299"/>
      <c r="HFQ45" s="299"/>
      <c r="HFR45" s="299"/>
      <c r="HFS45" s="299"/>
      <c r="HFT45" s="299"/>
      <c r="HFU45" s="299"/>
      <c r="HFV45" s="299"/>
      <c r="HFW45" s="299"/>
      <c r="HFX45" s="299"/>
      <c r="HFY45" s="299"/>
      <c r="HFZ45" s="299"/>
      <c r="HGA45" s="299"/>
      <c r="HGB45" s="299"/>
      <c r="HGC45" s="299"/>
      <c r="HGD45" s="299"/>
      <c r="HGE45" s="299"/>
      <c r="HGF45" s="299"/>
      <c r="HGG45" s="299"/>
      <c r="HGH45" s="299"/>
      <c r="HGI45" s="299"/>
      <c r="HGJ45" s="299"/>
      <c r="HGK45" s="299"/>
      <c r="HGL45" s="299"/>
      <c r="HGM45" s="299"/>
      <c r="HGN45" s="299"/>
      <c r="HGO45" s="299"/>
      <c r="HGP45" s="299"/>
      <c r="HGQ45" s="299"/>
      <c r="HGR45" s="299"/>
      <c r="HGS45" s="299"/>
      <c r="HGT45" s="299"/>
      <c r="HGU45" s="299"/>
      <c r="HGV45" s="299"/>
      <c r="HGW45" s="299"/>
      <c r="HGX45" s="299"/>
      <c r="HGY45" s="299"/>
      <c r="HGZ45" s="299"/>
      <c r="HHA45" s="299"/>
      <c r="HHB45" s="299"/>
      <c r="HHC45" s="299"/>
      <c r="HHD45" s="299"/>
      <c r="HHE45" s="299"/>
      <c r="HHF45" s="299"/>
      <c r="HHG45" s="299"/>
      <c r="HHH45" s="299"/>
      <c r="HHI45" s="299"/>
      <c r="HHJ45" s="299"/>
      <c r="HHK45" s="299"/>
      <c r="HHL45" s="299"/>
      <c r="HHM45" s="299"/>
      <c r="HHN45" s="299"/>
      <c r="HHO45" s="299"/>
      <c r="HHP45" s="299"/>
      <c r="HHQ45" s="299"/>
      <c r="HHR45" s="299"/>
      <c r="HHS45" s="299"/>
      <c r="HHT45" s="299"/>
      <c r="HHU45" s="299"/>
      <c r="HHV45" s="299"/>
      <c r="HHW45" s="299"/>
      <c r="HHX45" s="299"/>
      <c r="HHY45" s="299"/>
      <c r="HHZ45" s="299"/>
      <c r="HIA45" s="299"/>
      <c r="HIB45" s="299"/>
      <c r="HIC45" s="299"/>
      <c r="HID45" s="299"/>
      <c r="HIE45" s="299"/>
      <c r="HIF45" s="299"/>
      <c r="HIG45" s="299"/>
      <c r="HIH45" s="299"/>
      <c r="HII45" s="299"/>
      <c r="HIJ45" s="299"/>
      <c r="HIK45" s="299"/>
      <c r="HIL45" s="299"/>
      <c r="HIM45" s="299"/>
      <c r="HIN45" s="299"/>
      <c r="HIO45" s="299"/>
      <c r="HIP45" s="299"/>
      <c r="HIQ45" s="299"/>
      <c r="HIR45" s="299"/>
      <c r="HIS45" s="299"/>
      <c r="HIT45" s="299"/>
      <c r="HIU45" s="299"/>
      <c r="HIV45" s="299"/>
      <c r="HIW45" s="299"/>
      <c r="HIX45" s="299"/>
      <c r="HIY45" s="299"/>
      <c r="HIZ45" s="299"/>
      <c r="HJA45" s="299"/>
      <c r="HJB45" s="299"/>
      <c r="HJC45" s="299"/>
      <c r="HJD45" s="299"/>
      <c r="HJE45" s="299"/>
      <c r="HJF45" s="299"/>
      <c r="HJG45" s="299"/>
      <c r="HJH45" s="299"/>
      <c r="HJI45" s="299"/>
      <c r="HJJ45" s="299"/>
      <c r="HJK45" s="299"/>
      <c r="HJL45" s="299"/>
      <c r="HJM45" s="299"/>
      <c r="HJN45" s="299"/>
      <c r="HJO45" s="299"/>
      <c r="HJP45" s="299"/>
      <c r="HJQ45" s="299"/>
      <c r="HJR45" s="299"/>
      <c r="HJS45" s="299"/>
      <c r="HJT45" s="299"/>
      <c r="HJU45" s="299"/>
      <c r="HJV45" s="299"/>
      <c r="HJW45" s="299"/>
      <c r="HJX45" s="299"/>
      <c r="HJY45" s="299"/>
      <c r="HJZ45" s="299"/>
      <c r="HKA45" s="299"/>
      <c r="HKB45" s="299"/>
      <c r="HKC45" s="299"/>
      <c r="HKD45" s="299"/>
      <c r="HKE45" s="299"/>
      <c r="HKF45" s="299"/>
      <c r="HKG45" s="299"/>
      <c r="HKH45" s="299"/>
      <c r="HKI45" s="299"/>
      <c r="HKJ45" s="299"/>
      <c r="HKK45" s="299"/>
      <c r="HKL45" s="299"/>
      <c r="HKM45" s="299"/>
      <c r="HKN45" s="299"/>
      <c r="HKO45" s="299"/>
      <c r="HKP45" s="299"/>
      <c r="HKQ45" s="299"/>
      <c r="HKR45" s="299"/>
      <c r="HKS45" s="299"/>
      <c r="HKT45" s="299"/>
      <c r="HKU45" s="299"/>
      <c r="HKV45" s="299"/>
      <c r="HKW45" s="299"/>
      <c r="HKX45" s="299"/>
      <c r="HKY45" s="299"/>
      <c r="HKZ45" s="299"/>
      <c r="HLA45" s="299"/>
      <c r="HLB45" s="299"/>
      <c r="HLC45" s="299"/>
      <c r="HLD45" s="299"/>
      <c r="HLE45" s="299"/>
      <c r="HLF45" s="299"/>
      <c r="HLG45" s="299"/>
      <c r="HLH45" s="299"/>
      <c r="HLI45" s="299"/>
      <c r="HLJ45" s="299"/>
      <c r="HLK45" s="299"/>
      <c r="HLL45" s="299"/>
      <c r="HLM45" s="299"/>
      <c r="HLN45" s="299"/>
      <c r="HLO45" s="299"/>
      <c r="HLP45" s="299"/>
      <c r="HLQ45" s="299"/>
      <c r="HLR45" s="299"/>
      <c r="HLS45" s="299"/>
      <c r="HLT45" s="299"/>
      <c r="HLU45" s="299"/>
      <c r="HLV45" s="299"/>
      <c r="HLW45" s="299"/>
      <c r="HLX45" s="299"/>
      <c r="HLY45" s="299"/>
      <c r="HLZ45" s="299"/>
      <c r="HMA45" s="299"/>
      <c r="HMB45" s="299"/>
      <c r="HMC45" s="299"/>
      <c r="HMD45" s="299"/>
      <c r="HME45" s="299"/>
      <c r="HMF45" s="299"/>
      <c r="HMG45" s="299"/>
      <c r="HMH45" s="299"/>
      <c r="HMI45" s="299"/>
      <c r="HMJ45" s="299"/>
      <c r="HMK45" s="299"/>
      <c r="HML45" s="299"/>
      <c r="HMM45" s="299"/>
      <c r="HMN45" s="299"/>
      <c r="HMO45" s="299"/>
      <c r="HMP45" s="299"/>
      <c r="HMQ45" s="299"/>
      <c r="HMR45" s="299"/>
      <c r="HMS45" s="299"/>
      <c r="HMT45" s="299"/>
      <c r="HMU45" s="299"/>
      <c r="HMV45" s="299"/>
      <c r="HMW45" s="299"/>
      <c r="HMX45" s="299"/>
      <c r="HMY45" s="299"/>
      <c r="HMZ45" s="299"/>
      <c r="HNA45" s="299"/>
      <c r="HNB45" s="299"/>
      <c r="HNC45" s="299"/>
      <c r="HND45" s="299"/>
      <c r="HNE45" s="299"/>
      <c r="HNF45" s="299"/>
      <c r="HNG45" s="299"/>
      <c r="HNH45" s="299"/>
      <c r="HNI45" s="299"/>
      <c r="HNJ45" s="299"/>
      <c r="HNK45" s="299"/>
      <c r="HNL45" s="299"/>
      <c r="HNM45" s="299"/>
      <c r="HNN45" s="299"/>
      <c r="HNO45" s="299"/>
      <c r="HNP45" s="299"/>
      <c r="HNQ45" s="299"/>
      <c r="HNR45" s="299"/>
      <c r="HNS45" s="299"/>
      <c r="HNT45" s="299"/>
      <c r="HNU45" s="299"/>
      <c r="HNV45" s="299"/>
      <c r="HNW45" s="299"/>
      <c r="HNX45" s="299"/>
      <c r="HNY45" s="299"/>
      <c r="HNZ45" s="299"/>
      <c r="HOA45" s="299"/>
      <c r="HOB45" s="299"/>
      <c r="HOC45" s="299"/>
      <c r="HOD45" s="299"/>
      <c r="HOE45" s="299"/>
      <c r="HOF45" s="299"/>
      <c r="HOG45" s="299"/>
      <c r="HOH45" s="299"/>
      <c r="HOI45" s="299"/>
      <c r="HOJ45" s="299"/>
      <c r="HOK45" s="299"/>
      <c r="HOL45" s="299"/>
      <c r="HOM45" s="299"/>
      <c r="HON45" s="299"/>
      <c r="HOO45" s="299"/>
      <c r="HOP45" s="299"/>
      <c r="HOQ45" s="299"/>
      <c r="HOR45" s="299"/>
      <c r="HOS45" s="299"/>
      <c r="HOT45" s="299"/>
      <c r="HOU45" s="299"/>
      <c r="HOV45" s="299"/>
      <c r="HOW45" s="299"/>
      <c r="HOX45" s="299"/>
      <c r="HOY45" s="299"/>
      <c r="HOZ45" s="299"/>
      <c r="HPA45" s="299"/>
      <c r="HPB45" s="299"/>
      <c r="HPC45" s="299"/>
      <c r="HPD45" s="299"/>
      <c r="HPE45" s="299"/>
      <c r="HPF45" s="299"/>
      <c r="HPG45" s="299"/>
      <c r="HPH45" s="299"/>
      <c r="HPI45" s="299"/>
      <c r="HPJ45" s="299"/>
      <c r="HPK45" s="299"/>
      <c r="HPL45" s="299"/>
      <c r="HPM45" s="299"/>
      <c r="HPN45" s="299"/>
      <c r="HPO45" s="299"/>
      <c r="HPP45" s="299"/>
      <c r="HPQ45" s="299"/>
      <c r="HPR45" s="299"/>
      <c r="HPS45" s="299"/>
      <c r="HPT45" s="299"/>
      <c r="HPU45" s="299"/>
      <c r="HPV45" s="299"/>
      <c r="HPW45" s="299"/>
      <c r="HPX45" s="299"/>
      <c r="HPY45" s="299"/>
      <c r="HPZ45" s="299"/>
      <c r="HQA45" s="299"/>
      <c r="HQB45" s="299"/>
      <c r="HQC45" s="299"/>
      <c r="HQD45" s="299"/>
      <c r="HQE45" s="299"/>
      <c r="HQF45" s="299"/>
      <c r="HQG45" s="299"/>
      <c r="HQH45" s="299"/>
      <c r="HQI45" s="299"/>
      <c r="HQJ45" s="299"/>
      <c r="HQK45" s="299"/>
      <c r="HQL45" s="299"/>
      <c r="HQM45" s="299"/>
      <c r="HQN45" s="299"/>
      <c r="HQO45" s="299"/>
      <c r="HQP45" s="299"/>
      <c r="HQQ45" s="299"/>
      <c r="HQR45" s="299"/>
      <c r="HQS45" s="299"/>
      <c r="HQT45" s="299"/>
      <c r="HQU45" s="299"/>
      <c r="HQV45" s="299"/>
      <c r="HQW45" s="299"/>
      <c r="HQX45" s="299"/>
      <c r="HQY45" s="299"/>
      <c r="HQZ45" s="299"/>
      <c r="HRA45" s="299"/>
      <c r="HRB45" s="299"/>
      <c r="HRC45" s="299"/>
      <c r="HRD45" s="299"/>
      <c r="HRE45" s="299"/>
      <c r="HRF45" s="299"/>
      <c r="HRG45" s="299"/>
      <c r="HRH45" s="299"/>
      <c r="HRI45" s="299"/>
      <c r="HRJ45" s="299"/>
      <c r="HRK45" s="299"/>
      <c r="HRL45" s="299"/>
      <c r="HRM45" s="299"/>
      <c r="HRN45" s="299"/>
      <c r="HRO45" s="299"/>
      <c r="HRP45" s="299"/>
      <c r="HRQ45" s="299"/>
      <c r="HRR45" s="299"/>
      <c r="HRS45" s="299"/>
      <c r="HRT45" s="299"/>
      <c r="HRU45" s="299"/>
      <c r="HRV45" s="299"/>
      <c r="HRW45" s="299"/>
      <c r="HRX45" s="299"/>
      <c r="HRY45" s="299"/>
      <c r="HRZ45" s="299"/>
      <c r="HSA45" s="299"/>
      <c r="HSB45" s="299"/>
      <c r="HSC45" s="299"/>
      <c r="HSD45" s="299"/>
      <c r="HSE45" s="299"/>
      <c r="HSF45" s="299"/>
      <c r="HSG45" s="299"/>
      <c r="HSH45" s="299"/>
      <c r="HSI45" s="299"/>
      <c r="HSJ45" s="299"/>
      <c r="HSK45" s="299"/>
      <c r="HSL45" s="299"/>
      <c r="HSM45" s="299"/>
      <c r="HSN45" s="299"/>
      <c r="HSO45" s="299"/>
      <c r="HSP45" s="299"/>
      <c r="HSQ45" s="299"/>
      <c r="HSR45" s="299"/>
      <c r="HSS45" s="299"/>
      <c r="HST45" s="299"/>
      <c r="HSU45" s="299"/>
      <c r="HSV45" s="299"/>
      <c r="HSW45" s="299"/>
      <c r="HSX45" s="299"/>
      <c r="HSY45" s="299"/>
      <c r="HSZ45" s="299"/>
      <c r="HTA45" s="299"/>
      <c r="HTB45" s="299"/>
      <c r="HTC45" s="299"/>
      <c r="HTD45" s="299"/>
      <c r="HTE45" s="299"/>
      <c r="HTF45" s="299"/>
      <c r="HTG45" s="299"/>
      <c r="HTH45" s="299"/>
      <c r="HTI45" s="299"/>
      <c r="HTJ45" s="299"/>
      <c r="HTK45" s="299"/>
      <c r="HTL45" s="299"/>
      <c r="HTM45" s="299"/>
      <c r="HTN45" s="299"/>
      <c r="HTO45" s="299"/>
      <c r="HTP45" s="299"/>
      <c r="HTQ45" s="299"/>
      <c r="HTR45" s="299"/>
      <c r="HTS45" s="299"/>
      <c r="HTT45" s="299"/>
      <c r="HTU45" s="299"/>
      <c r="HTV45" s="299"/>
      <c r="HTW45" s="299"/>
      <c r="HTX45" s="299"/>
      <c r="HTY45" s="299"/>
      <c r="HTZ45" s="299"/>
      <c r="HUA45" s="299"/>
      <c r="HUB45" s="299"/>
      <c r="HUC45" s="299"/>
      <c r="HUD45" s="299"/>
      <c r="HUE45" s="299"/>
      <c r="HUF45" s="299"/>
      <c r="HUG45" s="299"/>
      <c r="HUH45" s="299"/>
      <c r="HUI45" s="299"/>
      <c r="HUJ45" s="299"/>
      <c r="HUK45" s="299"/>
      <c r="HUL45" s="299"/>
      <c r="HUM45" s="299"/>
      <c r="HUN45" s="299"/>
      <c r="HUO45" s="299"/>
      <c r="HUP45" s="299"/>
      <c r="HUQ45" s="299"/>
      <c r="HUR45" s="299"/>
      <c r="HUS45" s="299"/>
      <c r="HUT45" s="299"/>
      <c r="HUU45" s="299"/>
      <c r="HUV45" s="299"/>
      <c r="HUW45" s="299"/>
      <c r="HUX45" s="299"/>
      <c r="HUY45" s="299"/>
      <c r="HUZ45" s="299"/>
      <c r="HVA45" s="299"/>
      <c r="HVB45" s="299"/>
      <c r="HVC45" s="299"/>
      <c r="HVD45" s="299"/>
      <c r="HVE45" s="299"/>
      <c r="HVF45" s="299"/>
      <c r="HVG45" s="299"/>
      <c r="HVH45" s="299"/>
      <c r="HVI45" s="299"/>
      <c r="HVJ45" s="299"/>
      <c r="HVK45" s="299"/>
      <c r="HVL45" s="299"/>
      <c r="HVM45" s="299"/>
      <c r="HVN45" s="299"/>
      <c r="HVO45" s="299"/>
      <c r="HVP45" s="299"/>
      <c r="HVQ45" s="299"/>
      <c r="HVR45" s="299"/>
      <c r="HVS45" s="299"/>
      <c r="HVT45" s="299"/>
      <c r="HVU45" s="299"/>
      <c r="HVV45" s="299"/>
      <c r="HVW45" s="299"/>
      <c r="HVX45" s="299"/>
      <c r="HVY45" s="299"/>
      <c r="HVZ45" s="299"/>
      <c r="HWA45" s="299"/>
      <c r="HWB45" s="299"/>
      <c r="HWC45" s="299"/>
      <c r="HWD45" s="299"/>
      <c r="HWE45" s="299"/>
      <c r="HWF45" s="299"/>
      <c r="HWG45" s="299"/>
      <c r="HWH45" s="299"/>
      <c r="HWI45" s="299"/>
      <c r="HWJ45" s="299"/>
      <c r="HWK45" s="299"/>
      <c r="HWL45" s="299"/>
      <c r="HWM45" s="299"/>
      <c r="HWN45" s="299"/>
      <c r="HWO45" s="299"/>
      <c r="HWP45" s="299"/>
      <c r="HWQ45" s="299"/>
      <c r="HWR45" s="299"/>
      <c r="HWS45" s="299"/>
      <c r="HWT45" s="299"/>
      <c r="HWU45" s="299"/>
      <c r="HWV45" s="299"/>
      <c r="HWW45" s="299"/>
      <c r="HWX45" s="299"/>
      <c r="HWY45" s="299"/>
      <c r="HWZ45" s="299"/>
      <c r="HXA45" s="299"/>
      <c r="HXB45" s="299"/>
      <c r="HXC45" s="299"/>
      <c r="HXD45" s="299"/>
      <c r="HXE45" s="299"/>
      <c r="HXF45" s="299"/>
      <c r="HXG45" s="299"/>
      <c r="HXH45" s="299"/>
      <c r="HXI45" s="299"/>
      <c r="HXJ45" s="299"/>
      <c r="HXK45" s="299"/>
      <c r="HXL45" s="299"/>
      <c r="HXM45" s="299"/>
      <c r="HXN45" s="299"/>
      <c r="HXO45" s="299"/>
      <c r="HXP45" s="299"/>
      <c r="HXQ45" s="299"/>
      <c r="HXR45" s="299"/>
      <c r="HXS45" s="299"/>
      <c r="HXT45" s="299"/>
      <c r="HXU45" s="299"/>
      <c r="HXV45" s="299"/>
      <c r="HXW45" s="299"/>
      <c r="HXX45" s="299"/>
      <c r="HXY45" s="299"/>
      <c r="HXZ45" s="299"/>
      <c r="HYA45" s="299"/>
      <c r="HYB45" s="299"/>
      <c r="HYC45" s="299"/>
      <c r="HYD45" s="299"/>
      <c r="HYE45" s="299"/>
      <c r="HYF45" s="299"/>
      <c r="HYG45" s="299"/>
      <c r="HYH45" s="299"/>
      <c r="HYI45" s="299"/>
      <c r="HYJ45" s="299"/>
      <c r="HYK45" s="299"/>
      <c r="HYL45" s="299"/>
      <c r="HYM45" s="299"/>
      <c r="HYN45" s="299"/>
      <c r="HYO45" s="299"/>
      <c r="HYP45" s="299"/>
      <c r="HYQ45" s="299"/>
      <c r="HYR45" s="299"/>
      <c r="HYS45" s="299"/>
      <c r="HYT45" s="299"/>
      <c r="HYU45" s="299"/>
      <c r="HYV45" s="299"/>
      <c r="HYW45" s="299"/>
      <c r="HYX45" s="299"/>
      <c r="HYY45" s="299"/>
      <c r="HYZ45" s="299"/>
      <c r="HZA45" s="299"/>
      <c r="HZB45" s="299"/>
      <c r="HZC45" s="299"/>
      <c r="HZD45" s="299"/>
      <c r="HZE45" s="299"/>
      <c r="HZF45" s="299"/>
      <c r="HZG45" s="299"/>
      <c r="HZH45" s="299"/>
      <c r="HZI45" s="299"/>
      <c r="HZJ45" s="299"/>
      <c r="HZK45" s="299"/>
      <c r="HZL45" s="299"/>
      <c r="HZM45" s="299"/>
      <c r="HZN45" s="299"/>
      <c r="HZO45" s="299"/>
      <c r="HZP45" s="299"/>
      <c r="HZQ45" s="299"/>
      <c r="HZR45" s="299"/>
      <c r="HZS45" s="299"/>
      <c r="HZT45" s="299"/>
      <c r="HZU45" s="299"/>
      <c r="HZV45" s="299"/>
      <c r="HZW45" s="299"/>
      <c r="HZX45" s="299"/>
      <c r="HZY45" s="299"/>
      <c r="HZZ45" s="299"/>
      <c r="IAA45" s="299"/>
      <c r="IAB45" s="299"/>
      <c r="IAC45" s="299"/>
      <c r="IAD45" s="299"/>
      <c r="IAE45" s="299"/>
      <c r="IAF45" s="299"/>
      <c r="IAG45" s="299"/>
      <c r="IAH45" s="299"/>
      <c r="IAI45" s="299"/>
      <c r="IAJ45" s="299"/>
      <c r="IAK45" s="299"/>
      <c r="IAL45" s="299"/>
      <c r="IAM45" s="299"/>
      <c r="IAN45" s="299"/>
      <c r="IAO45" s="299"/>
      <c r="IAP45" s="299"/>
      <c r="IAQ45" s="299"/>
      <c r="IAR45" s="299"/>
      <c r="IAS45" s="299"/>
      <c r="IAT45" s="299"/>
      <c r="IAU45" s="299"/>
      <c r="IAV45" s="299"/>
      <c r="IAW45" s="299"/>
      <c r="IAX45" s="299"/>
      <c r="IAY45" s="299"/>
      <c r="IAZ45" s="299"/>
      <c r="IBA45" s="299"/>
      <c r="IBB45" s="299"/>
      <c r="IBC45" s="299"/>
      <c r="IBD45" s="299"/>
      <c r="IBE45" s="299"/>
      <c r="IBF45" s="299"/>
      <c r="IBG45" s="299"/>
      <c r="IBH45" s="299"/>
      <c r="IBI45" s="299"/>
      <c r="IBJ45" s="299"/>
      <c r="IBK45" s="299"/>
      <c r="IBL45" s="299"/>
      <c r="IBM45" s="299"/>
      <c r="IBN45" s="299"/>
      <c r="IBO45" s="299"/>
      <c r="IBP45" s="299"/>
      <c r="IBQ45" s="299"/>
      <c r="IBR45" s="299"/>
      <c r="IBS45" s="299"/>
      <c r="IBT45" s="299"/>
      <c r="IBU45" s="299"/>
      <c r="IBV45" s="299"/>
      <c r="IBW45" s="299"/>
      <c r="IBX45" s="299"/>
      <c r="IBY45" s="299"/>
      <c r="IBZ45" s="299"/>
      <c r="ICA45" s="299"/>
      <c r="ICB45" s="299"/>
      <c r="ICC45" s="299"/>
      <c r="ICD45" s="299"/>
      <c r="ICE45" s="299"/>
      <c r="ICF45" s="299"/>
      <c r="ICG45" s="299"/>
      <c r="ICH45" s="299"/>
      <c r="ICI45" s="299"/>
      <c r="ICJ45" s="299"/>
      <c r="ICK45" s="299"/>
      <c r="ICL45" s="299"/>
      <c r="ICM45" s="299"/>
      <c r="ICN45" s="299"/>
      <c r="ICO45" s="299"/>
      <c r="ICP45" s="299"/>
      <c r="ICQ45" s="299"/>
      <c r="ICR45" s="299"/>
      <c r="ICS45" s="299"/>
      <c r="ICT45" s="299"/>
      <c r="ICU45" s="299"/>
      <c r="ICV45" s="299"/>
      <c r="ICW45" s="299"/>
      <c r="ICX45" s="299"/>
      <c r="ICY45" s="299"/>
      <c r="ICZ45" s="299"/>
      <c r="IDA45" s="299"/>
      <c r="IDB45" s="299"/>
      <c r="IDC45" s="299"/>
      <c r="IDD45" s="299"/>
      <c r="IDE45" s="299"/>
      <c r="IDF45" s="299"/>
      <c r="IDG45" s="299"/>
      <c r="IDH45" s="299"/>
      <c r="IDI45" s="299"/>
      <c r="IDJ45" s="299"/>
      <c r="IDK45" s="299"/>
      <c r="IDL45" s="299"/>
      <c r="IDM45" s="299"/>
      <c r="IDN45" s="299"/>
      <c r="IDO45" s="299"/>
      <c r="IDP45" s="299"/>
      <c r="IDQ45" s="299"/>
      <c r="IDR45" s="299"/>
      <c r="IDS45" s="299"/>
      <c r="IDT45" s="299"/>
      <c r="IDU45" s="299"/>
      <c r="IDV45" s="299"/>
      <c r="IDW45" s="299"/>
      <c r="IDX45" s="299"/>
      <c r="IDY45" s="299"/>
      <c r="IDZ45" s="299"/>
      <c r="IEA45" s="299"/>
      <c r="IEB45" s="299"/>
      <c r="IEC45" s="299"/>
      <c r="IED45" s="299"/>
      <c r="IEE45" s="299"/>
      <c r="IEF45" s="299"/>
      <c r="IEG45" s="299"/>
      <c r="IEH45" s="299"/>
      <c r="IEI45" s="299"/>
      <c r="IEJ45" s="299"/>
      <c r="IEK45" s="299"/>
      <c r="IEL45" s="299"/>
      <c r="IEM45" s="299"/>
      <c r="IEN45" s="299"/>
      <c r="IEO45" s="299"/>
      <c r="IEP45" s="299"/>
      <c r="IEQ45" s="299"/>
      <c r="IER45" s="299"/>
      <c r="IES45" s="299"/>
      <c r="IET45" s="299"/>
      <c r="IEU45" s="299"/>
      <c r="IEV45" s="299"/>
      <c r="IEW45" s="299"/>
      <c r="IEX45" s="299"/>
      <c r="IEY45" s="299"/>
      <c r="IEZ45" s="299"/>
      <c r="IFA45" s="299"/>
      <c r="IFB45" s="299"/>
      <c r="IFC45" s="299"/>
      <c r="IFD45" s="299"/>
      <c r="IFE45" s="299"/>
      <c r="IFF45" s="299"/>
      <c r="IFG45" s="299"/>
      <c r="IFH45" s="299"/>
      <c r="IFI45" s="299"/>
      <c r="IFJ45" s="299"/>
      <c r="IFK45" s="299"/>
      <c r="IFL45" s="299"/>
      <c r="IFM45" s="299"/>
      <c r="IFN45" s="299"/>
      <c r="IFO45" s="299"/>
      <c r="IFP45" s="299"/>
      <c r="IFQ45" s="299"/>
      <c r="IFR45" s="299"/>
      <c r="IFS45" s="299"/>
      <c r="IFT45" s="299"/>
      <c r="IFU45" s="299"/>
      <c r="IFV45" s="299"/>
      <c r="IFW45" s="299"/>
      <c r="IFX45" s="299"/>
      <c r="IFY45" s="299"/>
      <c r="IFZ45" s="299"/>
      <c r="IGA45" s="299"/>
      <c r="IGB45" s="299"/>
      <c r="IGC45" s="299"/>
      <c r="IGD45" s="299"/>
      <c r="IGE45" s="299"/>
      <c r="IGF45" s="299"/>
      <c r="IGG45" s="299"/>
      <c r="IGH45" s="299"/>
      <c r="IGI45" s="299"/>
      <c r="IGJ45" s="299"/>
      <c r="IGK45" s="299"/>
      <c r="IGL45" s="299"/>
      <c r="IGM45" s="299"/>
      <c r="IGN45" s="299"/>
      <c r="IGO45" s="299"/>
      <c r="IGP45" s="299"/>
      <c r="IGQ45" s="299"/>
      <c r="IGR45" s="299"/>
      <c r="IGS45" s="299"/>
      <c r="IGT45" s="299"/>
      <c r="IGU45" s="299"/>
      <c r="IGV45" s="299"/>
      <c r="IGW45" s="299"/>
      <c r="IGX45" s="299"/>
      <c r="IGY45" s="299"/>
      <c r="IGZ45" s="299"/>
      <c r="IHA45" s="299"/>
      <c r="IHB45" s="299"/>
      <c r="IHC45" s="299"/>
      <c r="IHD45" s="299"/>
      <c r="IHE45" s="299"/>
      <c r="IHF45" s="299"/>
      <c r="IHG45" s="299"/>
      <c r="IHH45" s="299"/>
      <c r="IHI45" s="299"/>
      <c r="IHJ45" s="299"/>
      <c r="IHK45" s="299"/>
      <c r="IHL45" s="299"/>
      <c r="IHM45" s="299"/>
      <c r="IHN45" s="299"/>
      <c r="IHO45" s="299"/>
      <c r="IHP45" s="299"/>
      <c r="IHQ45" s="299"/>
      <c r="IHR45" s="299"/>
      <c r="IHS45" s="299"/>
      <c r="IHT45" s="299"/>
      <c r="IHU45" s="299"/>
      <c r="IHV45" s="299"/>
      <c r="IHW45" s="299"/>
      <c r="IHX45" s="299"/>
      <c r="IHY45" s="299"/>
      <c r="IHZ45" s="299"/>
      <c r="IIA45" s="299"/>
      <c r="IIB45" s="299"/>
      <c r="IIC45" s="299"/>
      <c r="IID45" s="299"/>
      <c r="IIE45" s="299"/>
      <c r="IIF45" s="299"/>
      <c r="IIG45" s="299"/>
      <c r="IIH45" s="299"/>
      <c r="III45" s="299"/>
      <c r="IIJ45" s="299"/>
      <c r="IIK45" s="299"/>
      <c r="IIL45" s="299"/>
      <c r="IIM45" s="299"/>
      <c r="IIN45" s="299"/>
      <c r="IIO45" s="299"/>
      <c r="IIP45" s="299"/>
      <c r="IIQ45" s="299"/>
      <c r="IIR45" s="299"/>
      <c r="IIS45" s="299"/>
      <c r="IIT45" s="299"/>
      <c r="IIU45" s="299"/>
      <c r="IIV45" s="299"/>
      <c r="IIW45" s="299"/>
      <c r="IIX45" s="299"/>
      <c r="IIY45" s="299"/>
      <c r="IIZ45" s="299"/>
      <c r="IJA45" s="299"/>
      <c r="IJB45" s="299"/>
      <c r="IJC45" s="299"/>
      <c r="IJD45" s="299"/>
      <c r="IJE45" s="299"/>
      <c r="IJF45" s="299"/>
      <c r="IJG45" s="299"/>
      <c r="IJH45" s="299"/>
      <c r="IJI45" s="299"/>
      <c r="IJJ45" s="299"/>
      <c r="IJK45" s="299"/>
      <c r="IJL45" s="299"/>
      <c r="IJM45" s="299"/>
      <c r="IJN45" s="299"/>
      <c r="IJO45" s="299"/>
      <c r="IJP45" s="299"/>
      <c r="IJQ45" s="299"/>
      <c r="IJR45" s="299"/>
      <c r="IJS45" s="299"/>
      <c r="IJT45" s="299"/>
      <c r="IJU45" s="299"/>
      <c r="IJV45" s="299"/>
      <c r="IJW45" s="299"/>
      <c r="IJX45" s="299"/>
      <c r="IJY45" s="299"/>
      <c r="IJZ45" s="299"/>
      <c r="IKA45" s="299"/>
      <c r="IKB45" s="299"/>
      <c r="IKC45" s="299"/>
      <c r="IKD45" s="299"/>
      <c r="IKE45" s="299"/>
      <c r="IKF45" s="299"/>
      <c r="IKG45" s="299"/>
      <c r="IKH45" s="299"/>
      <c r="IKI45" s="299"/>
      <c r="IKJ45" s="299"/>
      <c r="IKK45" s="299"/>
      <c r="IKL45" s="299"/>
      <c r="IKM45" s="299"/>
      <c r="IKN45" s="299"/>
      <c r="IKO45" s="299"/>
      <c r="IKP45" s="299"/>
      <c r="IKQ45" s="299"/>
      <c r="IKR45" s="299"/>
      <c r="IKS45" s="299"/>
      <c r="IKT45" s="299"/>
      <c r="IKU45" s="299"/>
      <c r="IKV45" s="299"/>
      <c r="IKW45" s="299"/>
      <c r="IKX45" s="299"/>
      <c r="IKY45" s="299"/>
      <c r="IKZ45" s="299"/>
      <c r="ILA45" s="299"/>
      <c r="ILB45" s="299"/>
      <c r="ILC45" s="299"/>
      <c r="ILD45" s="299"/>
      <c r="ILE45" s="299"/>
      <c r="ILF45" s="299"/>
      <c r="ILG45" s="299"/>
      <c r="ILH45" s="299"/>
      <c r="ILI45" s="299"/>
      <c r="ILJ45" s="299"/>
      <c r="ILK45" s="299"/>
      <c r="ILL45" s="299"/>
      <c r="ILM45" s="299"/>
      <c r="ILN45" s="299"/>
      <c r="ILO45" s="299"/>
      <c r="ILP45" s="299"/>
      <c r="ILQ45" s="299"/>
      <c r="ILR45" s="299"/>
      <c r="ILS45" s="299"/>
      <c r="ILT45" s="299"/>
      <c r="ILU45" s="299"/>
      <c r="ILV45" s="299"/>
      <c r="ILW45" s="299"/>
      <c r="ILX45" s="299"/>
      <c r="ILY45" s="299"/>
      <c r="ILZ45" s="299"/>
      <c r="IMA45" s="299"/>
      <c r="IMB45" s="299"/>
      <c r="IMC45" s="299"/>
      <c r="IMD45" s="299"/>
      <c r="IME45" s="299"/>
      <c r="IMF45" s="299"/>
      <c r="IMG45" s="299"/>
      <c r="IMH45" s="299"/>
      <c r="IMI45" s="299"/>
      <c r="IMJ45" s="299"/>
      <c r="IMK45" s="299"/>
      <c r="IML45" s="299"/>
      <c r="IMM45" s="299"/>
      <c r="IMN45" s="299"/>
      <c r="IMO45" s="299"/>
      <c r="IMP45" s="299"/>
      <c r="IMQ45" s="299"/>
      <c r="IMR45" s="299"/>
      <c r="IMS45" s="299"/>
      <c r="IMT45" s="299"/>
      <c r="IMU45" s="299"/>
      <c r="IMV45" s="299"/>
      <c r="IMW45" s="299"/>
      <c r="IMX45" s="299"/>
      <c r="IMY45" s="299"/>
      <c r="IMZ45" s="299"/>
      <c r="INA45" s="299"/>
      <c r="INB45" s="299"/>
      <c r="INC45" s="299"/>
      <c r="IND45" s="299"/>
      <c r="INE45" s="299"/>
      <c r="INF45" s="299"/>
      <c r="ING45" s="299"/>
      <c r="INH45" s="299"/>
      <c r="INI45" s="299"/>
      <c r="INJ45" s="299"/>
      <c r="INK45" s="299"/>
      <c r="INL45" s="299"/>
      <c r="INM45" s="299"/>
      <c r="INN45" s="299"/>
      <c r="INO45" s="299"/>
      <c r="INP45" s="299"/>
      <c r="INQ45" s="299"/>
      <c r="INR45" s="299"/>
      <c r="INS45" s="299"/>
      <c r="INT45" s="299"/>
      <c r="INU45" s="299"/>
      <c r="INV45" s="299"/>
      <c r="INW45" s="299"/>
      <c r="INX45" s="299"/>
      <c r="INY45" s="299"/>
      <c r="INZ45" s="299"/>
      <c r="IOA45" s="299"/>
      <c r="IOB45" s="299"/>
      <c r="IOC45" s="299"/>
      <c r="IOD45" s="299"/>
      <c r="IOE45" s="299"/>
      <c r="IOF45" s="299"/>
      <c r="IOG45" s="299"/>
      <c r="IOH45" s="299"/>
      <c r="IOI45" s="299"/>
      <c r="IOJ45" s="299"/>
      <c r="IOK45" s="299"/>
      <c r="IOL45" s="299"/>
      <c r="IOM45" s="299"/>
      <c r="ION45" s="299"/>
      <c r="IOO45" s="299"/>
      <c r="IOP45" s="299"/>
      <c r="IOQ45" s="299"/>
      <c r="IOR45" s="299"/>
      <c r="IOS45" s="299"/>
      <c r="IOT45" s="299"/>
      <c r="IOU45" s="299"/>
      <c r="IOV45" s="299"/>
      <c r="IOW45" s="299"/>
      <c r="IOX45" s="299"/>
      <c r="IOY45" s="299"/>
      <c r="IOZ45" s="299"/>
      <c r="IPA45" s="299"/>
      <c r="IPB45" s="299"/>
      <c r="IPC45" s="299"/>
      <c r="IPD45" s="299"/>
      <c r="IPE45" s="299"/>
      <c r="IPF45" s="299"/>
      <c r="IPG45" s="299"/>
      <c r="IPH45" s="299"/>
      <c r="IPI45" s="299"/>
      <c r="IPJ45" s="299"/>
      <c r="IPK45" s="299"/>
      <c r="IPL45" s="299"/>
      <c r="IPM45" s="299"/>
      <c r="IPN45" s="299"/>
      <c r="IPO45" s="299"/>
      <c r="IPP45" s="299"/>
      <c r="IPQ45" s="299"/>
      <c r="IPR45" s="299"/>
      <c r="IPS45" s="299"/>
      <c r="IPT45" s="299"/>
      <c r="IPU45" s="299"/>
      <c r="IPV45" s="299"/>
      <c r="IPW45" s="299"/>
      <c r="IPX45" s="299"/>
      <c r="IPY45" s="299"/>
      <c r="IPZ45" s="299"/>
      <c r="IQA45" s="299"/>
      <c r="IQB45" s="299"/>
      <c r="IQC45" s="299"/>
      <c r="IQD45" s="299"/>
      <c r="IQE45" s="299"/>
      <c r="IQF45" s="299"/>
      <c r="IQG45" s="299"/>
      <c r="IQH45" s="299"/>
      <c r="IQI45" s="299"/>
      <c r="IQJ45" s="299"/>
      <c r="IQK45" s="299"/>
      <c r="IQL45" s="299"/>
      <c r="IQM45" s="299"/>
      <c r="IQN45" s="299"/>
      <c r="IQO45" s="299"/>
      <c r="IQP45" s="299"/>
      <c r="IQQ45" s="299"/>
      <c r="IQR45" s="299"/>
      <c r="IQS45" s="299"/>
      <c r="IQT45" s="299"/>
      <c r="IQU45" s="299"/>
      <c r="IQV45" s="299"/>
      <c r="IQW45" s="299"/>
      <c r="IQX45" s="299"/>
      <c r="IQY45" s="299"/>
      <c r="IQZ45" s="299"/>
      <c r="IRA45" s="299"/>
      <c r="IRB45" s="299"/>
      <c r="IRC45" s="299"/>
      <c r="IRD45" s="299"/>
      <c r="IRE45" s="299"/>
      <c r="IRF45" s="299"/>
      <c r="IRG45" s="299"/>
      <c r="IRH45" s="299"/>
      <c r="IRI45" s="299"/>
      <c r="IRJ45" s="299"/>
      <c r="IRK45" s="299"/>
      <c r="IRL45" s="299"/>
      <c r="IRM45" s="299"/>
      <c r="IRN45" s="299"/>
      <c r="IRO45" s="299"/>
      <c r="IRP45" s="299"/>
      <c r="IRQ45" s="299"/>
      <c r="IRR45" s="299"/>
      <c r="IRS45" s="299"/>
      <c r="IRT45" s="299"/>
      <c r="IRU45" s="299"/>
      <c r="IRV45" s="299"/>
      <c r="IRW45" s="299"/>
      <c r="IRX45" s="299"/>
      <c r="IRY45" s="299"/>
      <c r="IRZ45" s="299"/>
      <c r="ISA45" s="299"/>
      <c r="ISB45" s="299"/>
      <c r="ISC45" s="299"/>
      <c r="ISD45" s="299"/>
      <c r="ISE45" s="299"/>
      <c r="ISF45" s="299"/>
      <c r="ISG45" s="299"/>
      <c r="ISH45" s="299"/>
      <c r="ISI45" s="299"/>
      <c r="ISJ45" s="299"/>
      <c r="ISK45" s="299"/>
      <c r="ISL45" s="299"/>
      <c r="ISM45" s="299"/>
      <c r="ISN45" s="299"/>
      <c r="ISO45" s="299"/>
      <c r="ISP45" s="299"/>
      <c r="ISQ45" s="299"/>
      <c r="ISR45" s="299"/>
      <c r="ISS45" s="299"/>
      <c r="IST45" s="299"/>
      <c r="ISU45" s="299"/>
      <c r="ISV45" s="299"/>
      <c r="ISW45" s="299"/>
      <c r="ISX45" s="299"/>
      <c r="ISY45" s="299"/>
      <c r="ISZ45" s="299"/>
      <c r="ITA45" s="299"/>
      <c r="ITB45" s="299"/>
      <c r="ITC45" s="299"/>
      <c r="ITD45" s="299"/>
      <c r="ITE45" s="299"/>
      <c r="ITF45" s="299"/>
      <c r="ITG45" s="299"/>
      <c r="ITH45" s="299"/>
      <c r="ITI45" s="299"/>
      <c r="ITJ45" s="299"/>
      <c r="ITK45" s="299"/>
      <c r="ITL45" s="299"/>
      <c r="ITM45" s="299"/>
      <c r="ITN45" s="299"/>
      <c r="ITO45" s="299"/>
      <c r="ITP45" s="299"/>
      <c r="ITQ45" s="299"/>
      <c r="ITR45" s="299"/>
      <c r="ITS45" s="299"/>
      <c r="ITT45" s="299"/>
      <c r="ITU45" s="299"/>
      <c r="ITV45" s="299"/>
      <c r="ITW45" s="299"/>
      <c r="ITX45" s="299"/>
      <c r="ITY45" s="299"/>
      <c r="ITZ45" s="299"/>
      <c r="IUA45" s="299"/>
      <c r="IUB45" s="299"/>
      <c r="IUC45" s="299"/>
      <c r="IUD45" s="299"/>
      <c r="IUE45" s="299"/>
      <c r="IUF45" s="299"/>
      <c r="IUG45" s="299"/>
      <c r="IUH45" s="299"/>
      <c r="IUI45" s="299"/>
      <c r="IUJ45" s="299"/>
      <c r="IUK45" s="299"/>
      <c r="IUL45" s="299"/>
      <c r="IUM45" s="299"/>
      <c r="IUN45" s="299"/>
      <c r="IUO45" s="299"/>
      <c r="IUP45" s="299"/>
      <c r="IUQ45" s="299"/>
      <c r="IUR45" s="299"/>
      <c r="IUS45" s="299"/>
      <c r="IUT45" s="299"/>
      <c r="IUU45" s="299"/>
      <c r="IUV45" s="299"/>
      <c r="IUW45" s="299"/>
      <c r="IUX45" s="299"/>
      <c r="IUY45" s="299"/>
      <c r="IUZ45" s="299"/>
      <c r="IVA45" s="299"/>
      <c r="IVB45" s="299"/>
      <c r="IVC45" s="299"/>
      <c r="IVD45" s="299"/>
      <c r="IVE45" s="299"/>
      <c r="IVF45" s="299"/>
      <c r="IVG45" s="299"/>
      <c r="IVH45" s="299"/>
      <c r="IVI45" s="299"/>
      <c r="IVJ45" s="299"/>
      <c r="IVK45" s="299"/>
      <c r="IVL45" s="299"/>
      <c r="IVM45" s="299"/>
      <c r="IVN45" s="299"/>
      <c r="IVO45" s="299"/>
      <c r="IVP45" s="299"/>
      <c r="IVQ45" s="299"/>
      <c r="IVR45" s="299"/>
      <c r="IVS45" s="299"/>
      <c r="IVT45" s="299"/>
      <c r="IVU45" s="299"/>
      <c r="IVV45" s="299"/>
      <c r="IVW45" s="299"/>
      <c r="IVX45" s="299"/>
      <c r="IVY45" s="299"/>
      <c r="IVZ45" s="299"/>
      <c r="IWA45" s="299"/>
      <c r="IWB45" s="299"/>
      <c r="IWC45" s="299"/>
      <c r="IWD45" s="299"/>
      <c r="IWE45" s="299"/>
      <c r="IWF45" s="299"/>
      <c r="IWG45" s="299"/>
      <c r="IWH45" s="299"/>
      <c r="IWI45" s="299"/>
      <c r="IWJ45" s="299"/>
      <c r="IWK45" s="299"/>
      <c r="IWL45" s="299"/>
      <c r="IWM45" s="299"/>
      <c r="IWN45" s="299"/>
      <c r="IWO45" s="299"/>
      <c r="IWP45" s="299"/>
      <c r="IWQ45" s="299"/>
      <c r="IWR45" s="299"/>
      <c r="IWS45" s="299"/>
      <c r="IWT45" s="299"/>
      <c r="IWU45" s="299"/>
      <c r="IWV45" s="299"/>
      <c r="IWW45" s="299"/>
      <c r="IWX45" s="299"/>
      <c r="IWY45" s="299"/>
      <c r="IWZ45" s="299"/>
      <c r="IXA45" s="299"/>
      <c r="IXB45" s="299"/>
      <c r="IXC45" s="299"/>
      <c r="IXD45" s="299"/>
      <c r="IXE45" s="299"/>
      <c r="IXF45" s="299"/>
      <c r="IXG45" s="299"/>
      <c r="IXH45" s="299"/>
      <c r="IXI45" s="299"/>
      <c r="IXJ45" s="299"/>
      <c r="IXK45" s="299"/>
      <c r="IXL45" s="299"/>
      <c r="IXM45" s="299"/>
      <c r="IXN45" s="299"/>
      <c r="IXO45" s="299"/>
      <c r="IXP45" s="299"/>
      <c r="IXQ45" s="299"/>
      <c r="IXR45" s="299"/>
      <c r="IXS45" s="299"/>
      <c r="IXT45" s="299"/>
      <c r="IXU45" s="299"/>
      <c r="IXV45" s="299"/>
      <c r="IXW45" s="299"/>
      <c r="IXX45" s="299"/>
      <c r="IXY45" s="299"/>
      <c r="IXZ45" s="299"/>
      <c r="IYA45" s="299"/>
      <c r="IYB45" s="299"/>
      <c r="IYC45" s="299"/>
      <c r="IYD45" s="299"/>
      <c r="IYE45" s="299"/>
      <c r="IYF45" s="299"/>
      <c r="IYG45" s="299"/>
      <c r="IYH45" s="299"/>
      <c r="IYI45" s="299"/>
      <c r="IYJ45" s="299"/>
      <c r="IYK45" s="299"/>
      <c r="IYL45" s="299"/>
      <c r="IYM45" s="299"/>
      <c r="IYN45" s="299"/>
      <c r="IYO45" s="299"/>
      <c r="IYP45" s="299"/>
      <c r="IYQ45" s="299"/>
      <c r="IYR45" s="299"/>
      <c r="IYS45" s="299"/>
      <c r="IYT45" s="299"/>
      <c r="IYU45" s="299"/>
      <c r="IYV45" s="299"/>
      <c r="IYW45" s="299"/>
      <c r="IYX45" s="299"/>
      <c r="IYY45" s="299"/>
      <c r="IYZ45" s="299"/>
      <c r="IZA45" s="299"/>
      <c r="IZB45" s="299"/>
      <c r="IZC45" s="299"/>
      <c r="IZD45" s="299"/>
      <c r="IZE45" s="299"/>
      <c r="IZF45" s="299"/>
      <c r="IZG45" s="299"/>
      <c r="IZH45" s="299"/>
      <c r="IZI45" s="299"/>
      <c r="IZJ45" s="299"/>
      <c r="IZK45" s="299"/>
      <c r="IZL45" s="299"/>
      <c r="IZM45" s="299"/>
      <c r="IZN45" s="299"/>
      <c r="IZO45" s="299"/>
      <c r="IZP45" s="299"/>
      <c r="IZQ45" s="299"/>
      <c r="IZR45" s="299"/>
      <c r="IZS45" s="299"/>
      <c r="IZT45" s="299"/>
      <c r="IZU45" s="299"/>
      <c r="IZV45" s="299"/>
      <c r="IZW45" s="299"/>
      <c r="IZX45" s="299"/>
      <c r="IZY45" s="299"/>
      <c r="IZZ45" s="299"/>
      <c r="JAA45" s="299"/>
      <c r="JAB45" s="299"/>
      <c r="JAC45" s="299"/>
      <c r="JAD45" s="299"/>
      <c r="JAE45" s="299"/>
      <c r="JAF45" s="299"/>
      <c r="JAG45" s="299"/>
      <c r="JAH45" s="299"/>
      <c r="JAI45" s="299"/>
      <c r="JAJ45" s="299"/>
      <c r="JAK45" s="299"/>
      <c r="JAL45" s="299"/>
      <c r="JAM45" s="299"/>
      <c r="JAN45" s="299"/>
      <c r="JAO45" s="299"/>
      <c r="JAP45" s="299"/>
      <c r="JAQ45" s="299"/>
      <c r="JAR45" s="299"/>
      <c r="JAS45" s="299"/>
      <c r="JAT45" s="299"/>
      <c r="JAU45" s="299"/>
      <c r="JAV45" s="299"/>
      <c r="JAW45" s="299"/>
      <c r="JAX45" s="299"/>
      <c r="JAY45" s="299"/>
      <c r="JAZ45" s="299"/>
      <c r="JBA45" s="299"/>
      <c r="JBB45" s="299"/>
      <c r="JBC45" s="299"/>
      <c r="JBD45" s="299"/>
      <c r="JBE45" s="299"/>
      <c r="JBF45" s="299"/>
      <c r="JBG45" s="299"/>
      <c r="JBH45" s="299"/>
      <c r="JBI45" s="299"/>
      <c r="JBJ45" s="299"/>
      <c r="JBK45" s="299"/>
      <c r="JBL45" s="299"/>
      <c r="JBM45" s="299"/>
      <c r="JBN45" s="299"/>
      <c r="JBO45" s="299"/>
      <c r="JBP45" s="299"/>
      <c r="JBQ45" s="299"/>
      <c r="JBR45" s="299"/>
      <c r="JBS45" s="299"/>
      <c r="JBT45" s="299"/>
      <c r="JBU45" s="299"/>
      <c r="JBV45" s="299"/>
      <c r="JBW45" s="299"/>
      <c r="JBX45" s="299"/>
      <c r="JBY45" s="299"/>
      <c r="JBZ45" s="299"/>
      <c r="JCA45" s="299"/>
      <c r="JCB45" s="299"/>
      <c r="JCC45" s="299"/>
      <c r="JCD45" s="299"/>
      <c r="JCE45" s="299"/>
      <c r="JCF45" s="299"/>
      <c r="JCG45" s="299"/>
      <c r="JCH45" s="299"/>
      <c r="JCI45" s="299"/>
      <c r="JCJ45" s="299"/>
      <c r="JCK45" s="299"/>
      <c r="JCL45" s="299"/>
      <c r="JCM45" s="299"/>
      <c r="JCN45" s="299"/>
      <c r="JCO45" s="299"/>
      <c r="JCP45" s="299"/>
      <c r="JCQ45" s="299"/>
      <c r="JCR45" s="299"/>
      <c r="JCS45" s="299"/>
      <c r="JCT45" s="299"/>
      <c r="JCU45" s="299"/>
      <c r="JCV45" s="299"/>
      <c r="JCW45" s="299"/>
      <c r="JCX45" s="299"/>
      <c r="JCY45" s="299"/>
      <c r="JCZ45" s="299"/>
      <c r="JDA45" s="299"/>
      <c r="JDB45" s="299"/>
      <c r="JDC45" s="299"/>
      <c r="JDD45" s="299"/>
      <c r="JDE45" s="299"/>
      <c r="JDF45" s="299"/>
      <c r="JDG45" s="299"/>
      <c r="JDH45" s="299"/>
      <c r="JDI45" s="299"/>
      <c r="JDJ45" s="299"/>
      <c r="JDK45" s="299"/>
      <c r="JDL45" s="299"/>
      <c r="JDM45" s="299"/>
      <c r="JDN45" s="299"/>
      <c r="JDO45" s="299"/>
      <c r="JDP45" s="299"/>
      <c r="JDQ45" s="299"/>
      <c r="JDR45" s="299"/>
      <c r="JDS45" s="299"/>
      <c r="JDT45" s="299"/>
      <c r="JDU45" s="299"/>
      <c r="JDV45" s="299"/>
      <c r="JDW45" s="299"/>
      <c r="JDX45" s="299"/>
      <c r="JDY45" s="299"/>
      <c r="JDZ45" s="299"/>
      <c r="JEA45" s="299"/>
      <c r="JEB45" s="299"/>
      <c r="JEC45" s="299"/>
      <c r="JED45" s="299"/>
      <c r="JEE45" s="299"/>
      <c r="JEF45" s="299"/>
      <c r="JEG45" s="299"/>
      <c r="JEH45" s="299"/>
      <c r="JEI45" s="299"/>
      <c r="JEJ45" s="299"/>
      <c r="JEK45" s="299"/>
      <c r="JEL45" s="299"/>
      <c r="JEM45" s="299"/>
      <c r="JEN45" s="299"/>
      <c r="JEO45" s="299"/>
      <c r="JEP45" s="299"/>
      <c r="JEQ45" s="299"/>
      <c r="JER45" s="299"/>
      <c r="JES45" s="299"/>
      <c r="JET45" s="299"/>
      <c r="JEU45" s="299"/>
      <c r="JEV45" s="299"/>
      <c r="JEW45" s="299"/>
      <c r="JEX45" s="299"/>
      <c r="JEY45" s="299"/>
      <c r="JEZ45" s="299"/>
      <c r="JFA45" s="299"/>
      <c r="JFB45" s="299"/>
      <c r="JFC45" s="299"/>
      <c r="JFD45" s="299"/>
      <c r="JFE45" s="299"/>
      <c r="JFF45" s="299"/>
      <c r="JFG45" s="299"/>
      <c r="JFH45" s="299"/>
      <c r="JFI45" s="299"/>
      <c r="JFJ45" s="299"/>
      <c r="JFK45" s="299"/>
      <c r="JFL45" s="299"/>
      <c r="JFM45" s="299"/>
      <c r="JFN45" s="299"/>
      <c r="JFO45" s="299"/>
      <c r="JFP45" s="299"/>
      <c r="JFQ45" s="299"/>
      <c r="JFR45" s="299"/>
      <c r="JFS45" s="299"/>
      <c r="JFT45" s="299"/>
      <c r="JFU45" s="299"/>
      <c r="JFV45" s="299"/>
      <c r="JFW45" s="299"/>
      <c r="JFX45" s="299"/>
      <c r="JFY45" s="299"/>
      <c r="JFZ45" s="299"/>
      <c r="JGA45" s="299"/>
      <c r="JGB45" s="299"/>
      <c r="JGC45" s="299"/>
      <c r="JGD45" s="299"/>
      <c r="JGE45" s="299"/>
      <c r="JGF45" s="299"/>
      <c r="JGG45" s="299"/>
      <c r="JGH45" s="299"/>
      <c r="JGI45" s="299"/>
      <c r="JGJ45" s="299"/>
      <c r="JGK45" s="299"/>
      <c r="JGL45" s="299"/>
      <c r="JGM45" s="299"/>
      <c r="JGN45" s="299"/>
      <c r="JGO45" s="299"/>
      <c r="JGP45" s="299"/>
      <c r="JGQ45" s="299"/>
      <c r="JGR45" s="299"/>
      <c r="JGS45" s="299"/>
      <c r="JGT45" s="299"/>
      <c r="JGU45" s="299"/>
      <c r="JGV45" s="299"/>
      <c r="JGW45" s="299"/>
      <c r="JGX45" s="299"/>
      <c r="JGY45" s="299"/>
      <c r="JGZ45" s="299"/>
      <c r="JHA45" s="299"/>
      <c r="JHB45" s="299"/>
      <c r="JHC45" s="299"/>
      <c r="JHD45" s="299"/>
      <c r="JHE45" s="299"/>
      <c r="JHF45" s="299"/>
      <c r="JHG45" s="299"/>
      <c r="JHH45" s="299"/>
      <c r="JHI45" s="299"/>
      <c r="JHJ45" s="299"/>
      <c r="JHK45" s="299"/>
      <c r="JHL45" s="299"/>
      <c r="JHM45" s="299"/>
      <c r="JHN45" s="299"/>
      <c r="JHO45" s="299"/>
      <c r="JHP45" s="299"/>
      <c r="JHQ45" s="299"/>
      <c r="JHR45" s="299"/>
      <c r="JHS45" s="299"/>
      <c r="JHT45" s="299"/>
      <c r="JHU45" s="299"/>
      <c r="JHV45" s="299"/>
      <c r="JHW45" s="299"/>
      <c r="JHX45" s="299"/>
      <c r="JHY45" s="299"/>
      <c r="JHZ45" s="299"/>
      <c r="JIA45" s="299"/>
      <c r="JIB45" s="299"/>
      <c r="JIC45" s="299"/>
      <c r="JID45" s="299"/>
      <c r="JIE45" s="299"/>
      <c r="JIF45" s="299"/>
      <c r="JIG45" s="299"/>
      <c r="JIH45" s="299"/>
      <c r="JII45" s="299"/>
      <c r="JIJ45" s="299"/>
      <c r="JIK45" s="299"/>
      <c r="JIL45" s="299"/>
      <c r="JIM45" s="299"/>
      <c r="JIN45" s="299"/>
      <c r="JIO45" s="299"/>
      <c r="JIP45" s="299"/>
      <c r="JIQ45" s="299"/>
      <c r="JIR45" s="299"/>
      <c r="JIS45" s="299"/>
      <c r="JIT45" s="299"/>
      <c r="JIU45" s="299"/>
      <c r="JIV45" s="299"/>
      <c r="JIW45" s="299"/>
      <c r="JIX45" s="299"/>
      <c r="JIY45" s="299"/>
      <c r="JIZ45" s="299"/>
      <c r="JJA45" s="299"/>
      <c r="JJB45" s="299"/>
      <c r="JJC45" s="299"/>
      <c r="JJD45" s="299"/>
      <c r="JJE45" s="299"/>
      <c r="JJF45" s="299"/>
      <c r="JJG45" s="299"/>
      <c r="JJH45" s="299"/>
      <c r="JJI45" s="299"/>
      <c r="JJJ45" s="299"/>
      <c r="JJK45" s="299"/>
      <c r="JJL45" s="299"/>
      <c r="JJM45" s="299"/>
      <c r="JJN45" s="299"/>
      <c r="JJO45" s="299"/>
      <c r="JJP45" s="299"/>
      <c r="JJQ45" s="299"/>
      <c r="JJR45" s="299"/>
      <c r="JJS45" s="299"/>
      <c r="JJT45" s="299"/>
      <c r="JJU45" s="299"/>
      <c r="JJV45" s="299"/>
      <c r="JJW45" s="299"/>
      <c r="JJX45" s="299"/>
      <c r="JJY45" s="299"/>
      <c r="JJZ45" s="299"/>
      <c r="JKA45" s="299"/>
      <c r="JKB45" s="299"/>
      <c r="JKC45" s="299"/>
      <c r="JKD45" s="299"/>
      <c r="JKE45" s="299"/>
      <c r="JKF45" s="299"/>
      <c r="JKG45" s="299"/>
      <c r="JKH45" s="299"/>
      <c r="JKI45" s="299"/>
      <c r="JKJ45" s="299"/>
      <c r="JKK45" s="299"/>
      <c r="JKL45" s="299"/>
      <c r="JKM45" s="299"/>
      <c r="JKN45" s="299"/>
      <c r="JKO45" s="299"/>
      <c r="JKP45" s="299"/>
      <c r="JKQ45" s="299"/>
      <c r="JKR45" s="299"/>
      <c r="JKS45" s="299"/>
      <c r="JKT45" s="299"/>
      <c r="JKU45" s="299"/>
      <c r="JKV45" s="299"/>
      <c r="JKW45" s="299"/>
      <c r="JKX45" s="299"/>
      <c r="JKY45" s="299"/>
      <c r="JKZ45" s="299"/>
      <c r="JLA45" s="299"/>
      <c r="JLB45" s="299"/>
      <c r="JLC45" s="299"/>
      <c r="JLD45" s="299"/>
      <c r="JLE45" s="299"/>
      <c r="JLF45" s="299"/>
      <c r="JLG45" s="299"/>
      <c r="JLH45" s="299"/>
      <c r="JLI45" s="299"/>
      <c r="JLJ45" s="299"/>
      <c r="JLK45" s="299"/>
      <c r="JLL45" s="299"/>
      <c r="JLM45" s="299"/>
      <c r="JLN45" s="299"/>
      <c r="JLO45" s="299"/>
      <c r="JLP45" s="299"/>
      <c r="JLQ45" s="299"/>
      <c r="JLR45" s="299"/>
      <c r="JLS45" s="299"/>
      <c r="JLT45" s="299"/>
      <c r="JLU45" s="299"/>
      <c r="JLV45" s="299"/>
      <c r="JLW45" s="299"/>
      <c r="JLX45" s="299"/>
      <c r="JLY45" s="299"/>
      <c r="JLZ45" s="299"/>
      <c r="JMA45" s="299"/>
      <c r="JMB45" s="299"/>
      <c r="JMC45" s="299"/>
      <c r="JMD45" s="299"/>
      <c r="JME45" s="299"/>
      <c r="JMF45" s="299"/>
      <c r="JMG45" s="299"/>
      <c r="JMH45" s="299"/>
      <c r="JMI45" s="299"/>
      <c r="JMJ45" s="299"/>
      <c r="JMK45" s="299"/>
      <c r="JML45" s="299"/>
      <c r="JMM45" s="299"/>
      <c r="JMN45" s="299"/>
      <c r="JMO45" s="299"/>
      <c r="JMP45" s="299"/>
      <c r="JMQ45" s="299"/>
      <c r="JMR45" s="299"/>
      <c r="JMS45" s="299"/>
      <c r="JMT45" s="299"/>
      <c r="JMU45" s="299"/>
      <c r="JMV45" s="299"/>
      <c r="JMW45" s="299"/>
      <c r="JMX45" s="299"/>
      <c r="JMY45" s="299"/>
      <c r="JMZ45" s="299"/>
      <c r="JNA45" s="299"/>
      <c r="JNB45" s="299"/>
      <c r="JNC45" s="299"/>
      <c r="JND45" s="299"/>
      <c r="JNE45" s="299"/>
      <c r="JNF45" s="299"/>
      <c r="JNG45" s="299"/>
      <c r="JNH45" s="299"/>
      <c r="JNI45" s="299"/>
      <c r="JNJ45" s="299"/>
      <c r="JNK45" s="299"/>
      <c r="JNL45" s="299"/>
      <c r="JNM45" s="299"/>
      <c r="JNN45" s="299"/>
      <c r="JNO45" s="299"/>
      <c r="JNP45" s="299"/>
      <c r="JNQ45" s="299"/>
      <c r="JNR45" s="299"/>
      <c r="JNS45" s="299"/>
      <c r="JNT45" s="299"/>
      <c r="JNU45" s="299"/>
      <c r="JNV45" s="299"/>
      <c r="JNW45" s="299"/>
      <c r="JNX45" s="299"/>
      <c r="JNY45" s="299"/>
      <c r="JNZ45" s="299"/>
      <c r="JOA45" s="299"/>
      <c r="JOB45" s="299"/>
      <c r="JOC45" s="299"/>
      <c r="JOD45" s="299"/>
      <c r="JOE45" s="299"/>
      <c r="JOF45" s="299"/>
      <c r="JOG45" s="299"/>
      <c r="JOH45" s="299"/>
      <c r="JOI45" s="299"/>
      <c r="JOJ45" s="299"/>
      <c r="JOK45" s="299"/>
      <c r="JOL45" s="299"/>
      <c r="JOM45" s="299"/>
      <c r="JON45" s="299"/>
      <c r="JOO45" s="299"/>
      <c r="JOP45" s="299"/>
      <c r="JOQ45" s="299"/>
      <c r="JOR45" s="299"/>
      <c r="JOS45" s="299"/>
      <c r="JOT45" s="299"/>
      <c r="JOU45" s="299"/>
      <c r="JOV45" s="299"/>
      <c r="JOW45" s="299"/>
      <c r="JOX45" s="299"/>
      <c r="JOY45" s="299"/>
      <c r="JOZ45" s="299"/>
      <c r="JPA45" s="299"/>
      <c r="JPB45" s="299"/>
      <c r="JPC45" s="299"/>
      <c r="JPD45" s="299"/>
      <c r="JPE45" s="299"/>
      <c r="JPF45" s="299"/>
      <c r="JPG45" s="299"/>
      <c r="JPH45" s="299"/>
      <c r="JPI45" s="299"/>
      <c r="JPJ45" s="299"/>
      <c r="JPK45" s="299"/>
      <c r="JPL45" s="299"/>
      <c r="JPM45" s="299"/>
      <c r="JPN45" s="299"/>
      <c r="JPO45" s="299"/>
      <c r="JPP45" s="299"/>
      <c r="JPQ45" s="299"/>
      <c r="JPR45" s="299"/>
      <c r="JPS45" s="299"/>
      <c r="JPT45" s="299"/>
      <c r="JPU45" s="299"/>
      <c r="JPV45" s="299"/>
      <c r="JPW45" s="299"/>
      <c r="JPX45" s="299"/>
      <c r="JPY45" s="299"/>
      <c r="JPZ45" s="299"/>
      <c r="JQA45" s="299"/>
      <c r="JQB45" s="299"/>
      <c r="JQC45" s="299"/>
      <c r="JQD45" s="299"/>
      <c r="JQE45" s="299"/>
      <c r="JQF45" s="299"/>
      <c r="JQG45" s="299"/>
      <c r="JQH45" s="299"/>
      <c r="JQI45" s="299"/>
      <c r="JQJ45" s="299"/>
      <c r="JQK45" s="299"/>
      <c r="JQL45" s="299"/>
      <c r="JQM45" s="299"/>
      <c r="JQN45" s="299"/>
      <c r="JQO45" s="299"/>
      <c r="JQP45" s="299"/>
      <c r="JQQ45" s="299"/>
      <c r="JQR45" s="299"/>
      <c r="JQS45" s="299"/>
      <c r="JQT45" s="299"/>
      <c r="JQU45" s="299"/>
      <c r="JQV45" s="299"/>
      <c r="JQW45" s="299"/>
      <c r="JQX45" s="299"/>
      <c r="JQY45" s="299"/>
      <c r="JQZ45" s="299"/>
      <c r="JRA45" s="299"/>
      <c r="JRB45" s="299"/>
      <c r="JRC45" s="299"/>
      <c r="JRD45" s="299"/>
      <c r="JRE45" s="299"/>
      <c r="JRF45" s="299"/>
      <c r="JRG45" s="299"/>
      <c r="JRH45" s="299"/>
      <c r="JRI45" s="299"/>
      <c r="JRJ45" s="299"/>
      <c r="JRK45" s="299"/>
      <c r="JRL45" s="299"/>
      <c r="JRM45" s="299"/>
      <c r="JRN45" s="299"/>
      <c r="JRO45" s="299"/>
      <c r="JRP45" s="299"/>
      <c r="JRQ45" s="299"/>
      <c r="JRR45" s="299"/>
      <c r="JRS45" s="299"/>
      <c r="JRT45" s="299"/>
      <c r="JRU45" s="299"/>
      <c r="JRV45" s="299"/>
      <c r="JRW45" s="299"/>
      <c r="JRX45" s="299"/>
      <c r="JRY45" s="299"/>
      <c r="JRZ45" s="299"/>
      <c r="JSA45" s="299"/>
      <c r="JSB45" s="299"/>
      <c r="JSC45" s="299"/>
      <c r="JSD45" s="299"/>
      <c r="JSE45" s="299"/>
      <c r="JSF45" s="299"/>
      <c r="JSG45" s="299"/>
      <c r="JSH45" s="299"/>
      <c r="JSI45" s="299"/>
      <c r="JSJ45" s="299"/>
      <c r="JSK45" s="299"/>
      <c r="JSL45" s="299"/>
      <c r="JSM45" s="299"/>
      <c r="JSN45" s="299"/>
      <c r="JSO45" s="299"/>
      <c r="JSP45" s="299"/>
      <c r="JSQ45" s="299"/>
      <c r="JSR45" s="299"/>
      <c r="JSS45" s="299"/>
      <c r="JST45" s="299"/>
      <c r="JSU45" s="299"/>
      <c r="JSV45" s="299"/>
      <c r="JSW45" s="299"/>
      <c r="JSX45" s="299"/>
      <c r="JSY45" s="299"/>
      <c r="JSZ45" s="299"/>
      <c r="JTA45" s="299"/>
      <c r="JTB45" s="299"/>
      <c r="JTC45" s="299"/>
      <c r="JTD45" s="299"/>
      <c r="JTE45" s="299"/>
      <c r="JTF45" s="299"/>
      <c r="JTG45" s="299"/>
      <c r="JTH45" s="299"/>
      <c r="JTI45" s="299"/>
      <c r="JTJ45" s="299"/>
      <c r="JTK45" s="299"/>
      <c r="JTL45" s="299"/>
      <c r="JTM45" s="299"/>
      <c r="JTN45" s="299"/>
      <c r="JTO45" s="299"/>
      <c r="JTP45" s="299"/>
      <c r="JTQ45" s="299"/>
      <c r="JTR45" s="299"/>
      <c r="JTS45" s="299"/>
      <c r="JTT45" s="299"/>
      <c r="JTU45" s="299"/>
      <c r="JTV45" s="299"/>
      <c r="JTW45" s="299"/>
      <c r="JTX45" s="299"/>
      <c r="JTY45" s="299"/>
      <c r="JTZ45" s="299"/>
      <c r="JUA45" s="299"/>
      <c r="JUB45" s="299"/>
      <c r="JUC45" s="299"/>
      <c r="JUD45" s="299"/>
      <c r="JUE45" s="299"/>
      <c r="JUF45" s="299"/>
      <c r="JUG45" s="299"/>
      <c r="JUH45" s="299"/>
      <c r="JUI45" s="299"/>
      <c r="JUJ45" s="299"/>
      <c r="JUK45" s="299"/>
      <c r="JUL45" s="299"/>
      <c r="JUM45" s="299"/>
      <c r="JUN45" s="299"/>
      <c r="JUO45" s="299"/>
      <c r="JUP45" s="299"/>
      <c r="JUQ45" s="299"/>
      <c r="JUR45" s="299"/>
      <c r="JUS45" s="299"/>
      <c r="JUT45" s="299"/>
      <c r="JUU45" s="299"/>
      <c r="JUV45" s="299"/>
      <c r="JUW45" s="299"/>
      <c r="JUX45" s="299"/>
      <c r="JUY45" s="299"/>
      <c r="JUZ45" s="299"/>
      <c r="JVA45" s="299"/>
      <c r="JVB45" s="299"/>
      <c r="JVC45" s="299"/>
      <c r="JVD45" s="299"/>
      <c r="JVE45" s="299"/>
      <c r="JVF45" s="299"/>
      <c r="JVG45" s="299"/>
      <c r="JVH45" s="299"/>
      <c r="JVI45" s="299"/>
      <c r="JVJ45" s="299"/>
      <c r="JVK45" s="299"/>
      <c r="JVL45" s="299"/>
      <c r="JVM45" s="299"/>
      <c r="JVN45" s="299"/>
      <c r="JVO45" s="299"/>
      <c r="JVP45" s="299"/>
      <c r="JVQ45" s="299"/>
      <c r="JVR45" s="299"/>
      <c r="JVS45" s="299"/>
      <c r="JVT45" s="299"/>
      <c r="JVU45" s="299"/>
      <c r="JVV45" s="299"/>
      <c r="JVW45" s="299"/>
      <c r="JVX45" s="299"/>
      <c r="JVY45" s="299"/>
      <c r="JVZ45" s="299"/>
      <c r="JWA45" s="299"/>
      <c r="JWB45" s="299"/>
      <c r="JWC45" s="299"/>
      <c r="JWD45" s="299"/>
      <c r="JWE45" s="299"/>
      <c r="JWF45" s="299"/>
      <c r="JWG45" s="299"/>
      <c r="JWH45" s="299"/>
      <c r="JWI45" s="299"/>
      <c r="JWJ45" s="299"/>
      <c r="JWK45" s="299"/>
      <c r="JWL45" s="299"/>
      <c r="JWM45" s="299"/>
      <c r="JWN45" s="299"/>
      <c r="JWO45" s="299"/>
      <c r="JWP45" s="299"/>
      <c r="JWQ45" s="299"/>
      <c r="JWR45" s="299"/>
      <c r="JWS45" s="299"/>
      <c r="JWT45" s="299"/>
      <c r="JWU45" s="299"/>
      <c r="JWV45" s="299"/>
      <c r="JWW45" s="299"/>
      <c r="JWX45" s="299"/>
      <c r="JWY45" s="299"/>
      <c r="JWZ45" s="299"/>
      <c r="JXA45" s="299"/>
      <c r="JXB45" s="299"/>
      <c r="JXC45" s="299"/>
      <c r="JXD45" s="299"/>
      <c r="JXE45" s="299"/>
      <c r="JXF45" s="299"/>
      <c r="JXG45" s="299"/>
      <c r="JXH45" s="299"/>
      <c r="JXI45" s="299"/>
      <c r="JXJ45" s="299"/>
      <c r="JXK45" s="299"/>
      <c r="JXL45" s="299"/>
      <c r="JXM45" s="299"/>
      <c r="JXN45" s="299"/>
      <c r="JXO45" s="299"/>
      <c r="JXP45" s="299"/>
      <c r="JXQ45" s="299"/>
      <c r="JXR45" s="299"/>
      <c r="JXS45" s="299"/>
      <c r="JXT45" s="299"/>
      <c r="JXU45" s="299"/>
      <c r="JXV45" s="299"/>
      <c r="JXW45" s="299"/>
      <c r="JXX45" s="299"/>
      <c r="JXY45" s="299"/>
      <c r="JXZ45" s="299"/>
      <c r="JYA45" s="299"/>
      <c r="JYB45" s="299"/>
      <c r="JYC45" s="299"/>
      <c r="JYD45" s="299"/>
      <c r="JYE45" s="299"/>
      <c r="JYF45" s="299"/>
      <c r="JYG45" s="299"/>
      <c r="JYH45" s="299"/>
      <c r="JYI45" s="299"/>
      <c r="JYJ45" s="299"/>
      <c r="JYK45" s="299"/>
      <c r="JYL45" s="299"/>
      <c r="JYM45" s="299"/>
      <c r="JYN45" s="299"/>
      <c r="JYO45" s="299"/>
      <c r="JYP45" s="299"/>
      <c r="JYQ45" s="299"/>
      <c r="JYR45" s="299"/>
      <c r="JYS45" s="299"/>
      <c r="JYT45" s="299"/>
      <c r="JYU45" s="299"/>
      <c r="JYV45" s="299"/>
      <c r="JYW45" s="299"/>
      <c r="JYX45" s="299"/>
      <c r="JYY45" s="299"/>
      <c r="JYZ45" s="299"/>
      <c r="JZA45" s="299"/>
      <c r="JZB45" s="299"/>
      <c r="JZC45" s="299"/>
      <c r="JZD45" s="299"/>
      <c r="JZE45" s="299"/>
      <c r="JZF45" s="299"/>
      <c r="JZG45" s="299"/>
      <c r="JZH45" s="299"/>
      <c r="JZI45" s="299"/>
      <c r="JZJ45" s="299"/>
      <c r="JZK45" s="299"/>
      <c r="JZL45" s="299"/>
      <c r="JZM45" s="299"/>
      <c r="JZN45" s="299"/>
      <c r="JZO45" s="299"/>
      <c r="JZP45" s="299"/>
      <c r="JZQ45" s="299"/>
      <c r="JZR45" s="299"/>
      <c r="JZS45" s="299"/>
      <c r="JZT45" s="299"/>
      <c r="JZU45" s="299"/>
      <c r="JZV45" s="299"/>
      <c r="JZW45" s="299"/>
      <c r="JZX45" s="299"/>
      <c r="JZY45" s="299"/>
      <c r="JZZ45" s="299"/>
      <c r="KAA45" s="299"/>
      <c r="KAB45" s="299"/>
      <c r="KAC45" s="299"/>
      <c r="KAD45" s="299"/>
      <c r="KAE45" s="299"/>
      <c r="KAF45" s="299"/>
      <c r="KAG45" s="299"/>
      <c r="KAH45" s="299"/>
      <c r="KAI45" s="299"/>
      <c r="KAJ45" s="299"/>
      <c r="KAK45" s="299"/>
      <c r="KAL45" s="299"/>
      <c r="KAM45" s="299"/>
      <c r="KAN45" s="299"/>
      <c r="KAO45" s="299"/>
      <c r="KAP45" s="299"/>
      <c r="KAQ45" s="299"/>
      <c r="KAR45" s="299"/>
      <c r="KAS45" s="299"/>
      <c r="KAT45" s="299"/>
      <c r="KAU45" s="299"/>
      <c r="KAV45" s="299"/>
      <c r="KAW45" s="299"/>
      <c r="KAX45" s="299"/>
      <c r="KAY45" s="299"/>
      <c r="KAZ45" s="299"/>
      <c r="KBA45" s="299"/>
      <c r="KBB45" s="299"/>
      <c r="KBC45" s="299"/>
      <c r="KBD45" s="299"/>
      <c r="KBE45" s="299"/>
      <c r="KBF45" s="299"/>
      <c r="KBG45" s="299"/>
      <c r="KBH45" s="299"/>
      <c r="KBI45" s="299"/>
      <c r="KBJ45" s="299"/>
      <c r="KBK45" s="299"/>
      <c r="KBL45" s="299"/>
      <c r="KBM45" s="299"/>
      <c r="KBN45" s="299"/>
      <c r="KBO45" s="299"/>
      <c r="KBP45" s="299"/>
      <c r="KBQ45" s="299"/>
      <c r="KBR45" s="299"/>
      <c r="KBS45" s="299"/>
      <c r="KBT45" s="299"/>
      <c r="KBU45" s="299"/>
      <c r="KBV45" s="299"/>
      <c r="KBW45" s="299"/>
      <c r="KBX45" s="299"/>
      <c r="KBY45" s="299"/>
      <c r="KBZ45" s="299"/>
      <c r="KCA45" s="299"/>
      <c r="KCB45" s="299"/>
      <c r="KCC45" s="299"/>
      <c r="KCD45" s="299"/>
      <c r="KCE45" s="299"/>
      <c r="KCF45" s="299"/>
      <c r="KCG45" s="299"/>
      <c r="KCH45" s="299"/>
      <c r="KCI45" s="299"/>
      <c r="KCJ45" s="299"/>
      <c r="KCK45" s="299"/>
      <c r="KCL45" s="299"/>
      <c r="KCM45" s="299"/>
      <c r="KCN45" s="299"/>
      <c r="KCO45" s="299"/>
      <c r="KCP45" s="299"/>
      <c r="KCQ45" s="299"/>
      <c r="KCR45" s="299"/>
      <c r="KCS45" s="299"/>
      <c r="KCT45" s="299"/>
      <c r="KCU45" s="299"/>
      <c r="KCV45" s="299"/>
      <c r="KCW45" s="299"/>
      <c r="KCX45" s="299"/>
      <c r="KCY45" s="299"/>
      <c r="KCZ45" s="299"/>
      <c r="KDA45" s="299"/>
      <c r="KDB45" s="299"/>
      <c r="KDC45" s="299"/>
      <c r="KDD45" s="299"/>
      <c r="KDE45" s="299"/>
      <c r="KDF45" s="299"/>
      <c r="KDG45" s="299"/>
      <c r="KDH45" s="299"/>
      <c r="KDI45" s="299"/>
      <c r="KDJ45" s="299"/>
      <c r="KDK45" s="299"/>
      <c r="KDL45" s="299"/>
      <c r="KDM45" s="299"/>
      <c r="KDN45" s="299"/>
      <c r="KDO45" s="299"/>
      <c r="KDP45" s="299"/>
      <c r="KDQ45" s="299"/>
      <c r="KDR45" s="299"/>
      <c r="KDS45" s="299"/>
      <c r="KDT45" s="299"/>
      <c r="KDU45" s="299"/>
      <c r="KDV45" s="299"/>
      <c r="KDW45" s="299"/>
      <c r="KDX45" s="299"/>
      <c r="KDY45" s="299"/>
      <c r="KDZ45" s="299"/>
      <c r="KEA45" s="299"/>
      <c r="KEB45" s="299"/>
      <c r="KEC45" s="299"/>
      <c r="KED45" s="299"/>
      <c r="KEE45" s="299"/>
      <c r="KEF45" s="299"/>
      <c r="KEG45" s="299"/>
      <c r="KEH45" s="299"/>
      <c r="KEI45" s="299"/>
      <c r="KEJ45" s="299"/>
      <c r="KEK45" s="299"/>
      <c r="KEL45" s="299"/>
      <c r="KEM45" s="299"/>
      <c r="KEN45" s="299"/>
      <c r="KEO45" s="299"/>
      <c r="KEP45" s="299"/>
      <c r="KEQ45" s="299"/>
      <c r="KER45" s="299"/>
      <c r="KES45" s="299"/>
      <c r="KET45" s="299"/>
      <c r="KEU45" s="299"/>
      <c r="KEV45" s="299"/>
      <c r="KEW45" s="299"/>
      <c r="KEX45" s="299"/>
      <c r="KEY45" s="299"/>
      <c r="KEZ45" s="299"/>
      <c r="KFA45" s="299"/>
      <c r="KFB45" s="299"/>
      <c r="KFC45" s="299"/>
      <c r="KFD45" s="299"/>
      <c r="KFE45" s="299"/>
      <c r="KFF45" s="299"/>
      <c r="KFG45" s="299"/>
      <c r="KFH45" s="299"/>
      <c r="KFI45" s="299"/>
      <c r="KFJ45" s="299"/>
      <c r="KFK45" s="299"/>
      <c r="KFL45" s="299"/>
      <c r="KFM45" s="299"/>
      <c r="KFN45" s="299"/>
      <c r="KFO45" s="299"/>
      <c r="KFP45" s="299"/>
      <c r="KFQ45" s="299"/>
      <c r="KFR45" s="299"/>
      <c r="KFS45" s="299"/>
      <c r="KFT45" s="299"/>
      <c r="KFU45" s="299"/>
      <c r="KFV45" s="299"/>
      <c r="KFW45" s="299"/>
      <c r="KFX45" s="299"/>
      <c r="KFY45" s="299"/>
      <c r="KFZ45" s="299"/>
      <c r="KGA45" s="299"/>
      <c r="KGB45" s="299"/>
      <c r="KGC45" s="299"/>
      <c r="KGD45" s="299"/>
      <c r="KGE45" s="299"/>
      <c r="KGF45" s="299"/>
      <c r="KGG45" s="299"/>
      <c r="KGH45" s="299"/>
      <c r="KGI45" s="299"/>
      <c r="KGJ45" s="299"/>
      <c r="KGK45" s="299"/>
      <c r="KGL45" s="299"/>
      <c r="KGM45" s="299"/>
      <c r="KGN45" s="299"/>
      <c r="KGO45" s="299"/>
      <c r="KGP45" s="299"/>
      <c r="KGQ45" s="299"/>
      <c r="KGR45" s="299"/>
      <c r="KGS45" s="299"/>
      <c r="KGT45" s="299"/>
      <c r="KGU45" s="299"/>
      <c r="KGV45" s="299"/>
      <c r="KGW45" s="299"/>
      <c r="KGX45" s="299"/>
      <c r="KGY45" s="299"/>
      <c r="KGZ45" s="299"/>
      <c r="KHA45" s="299"/>
      <c r="KHB45" s="299"/>
      <c r="KHC45" s="299"/>
      <c r="KHD45" s="299"/>
      <c r="KHE45" s="299"/>
      <c r="KHF45" s="299"/>
      <c r="KHG45" s="299"/>
      <c r="KHH45" s="299"/>
      <c r="KHI45" s="299"/>
      <c r="KHJ45" s="299"/>
      <c r="KHK45" s="299"/>
      <c r="KHL45" s="299"/>
      <c r="KHM45" s="299"/>
      <c r="KHN45" s="299"/>
      <c r="KHO45" s="299"/>
      <c r="KHP45" s="299"/>
      <c r="KHQ45" s="299"/>
      <c r="KHR45" s="299"/>
      <c r="KHS45" s="299"/>
      <c r="KHT45" s="299"/>
      <c r="KHU45" s="299"/>
      <c r="KHV45" s="299"/>
      <c r="KHW45" s="299"/>
      <c r="KHX45" s="299"/>
      <c r="KHY45" s="299"/>
      <c r="KHZ45" s="299"/>
      <c r="KIA45" s="299"/>
      <c r="KIB45" s="299"/>
      <c r="KIC45" s="299"/>
      <c r="KID45" s="299"/>
      <c r="KIE45" s="299"/>
      <c r="KIF45" s="299"/>
      <c r="KIG45" s="299"/>
      <c r="KIH45" s="299"/>
      <c r="KII45" s="299"/>
      <c r="KIJ45" s="299"/>
      <c r="KIK45" s="299"/>
      <c r="KIL45" s="299"/>
      <c r="KIM45" s="299"/>
      <c r="KIN45" s="299"/>
      <c r="KIO45" s="299"/>
      <c r="KIP45" s="299"/>
      <c r="KIQ45" s="299"/>
      <c r="KIR45" s="299"/>
      <c r="KIS45" s="299"/>
      <c r="KIT45" s="299"/>
      <c r="KIU45" s="299"/>
      <c r="KIV45" s="299"/>
      <c r="KIW45" s="299"/>
      <c r="KIX45" s="299"/>
      <c r="KIY45" s="299"/>
      <c r="KIZ45" s="299"/>
      <c r="KJA45" s="299"/>
      <c r="KJB45" s="299"/>
      <c r="KJC45" s="299"/>
      <c r="KJD45" s="299"/>
      <c r="KJE45" s="299"/>
      <c r="KJF45" s="299"/>
      <c r="KJG45" s="299"/>
      <c r="KJH45" s="299"/>
      <c r="KJI45" s="299"/>
      <c r="KJJ45" s="299"/>
      <c r="KJK45" s="299"/>
      <c r="KJL45" s="299"/>
      <c r="KJM45" s="299"/>
      <c r="KJN45" s="299"/>
      <c r="KJO45" s="299"/>
      <c r="KJP45" s="299"/>
      <c r="KJQ45" s="299"/>
      <c r="KJR45" s="299"/>
      <c r="KJS45" s="299"/>
      <c r="KJT45" s="299"/>
      <c r="KJU45" s="299"/>
      <c r="KJV45" s="299"/>
      <c r="KJW45" s="299"/>
      <c r="KJX45" s="299"/>
      <c r="KJY45" s="299"/>
      <c r="KJZ45" s="299"/>
      <c r="KKA45" s="299"/>
      <c r="KKB45" s="299"/>
      <c r="KKC45" s="299"/>
      <c r="KKD45" s="299"/>
      <c r="KKE45" s="299"/>
      <c r="KKF45" s="299"/>
      <c r="KKG45" s="299"/>
      <c r="KKH45" s="299"/>
      <c r="KKI45" s="299"/>
      <c r="KKJ45" s="299"/>
      <c r="KKK45" s="299"/>
      <c r="KKL45" s="299"/>
      <c r="KKM45" s="299"/>
      <c r="KKN45" s="299"/>
      <c r="KKO45" s="299"/>
      <c r="KKP45" s="299"/>
      <c r="KKQ45" s="299"/>
      <c r="KKR45" s="299"/>
      <c r="KKS45" s="299"/>
      <c r="KKT45" s="299"/>
      <c r="KKU45" s="299"/>
      <c r="KKV45" s="299"/>
      <c r="KKW45" s="299"/>
      <c r="KKX45" s="299"/>
      <c r="KKY45" s="299"/>
      <c r="KKZ45" s="299"/>
      <c r="KLA45" s="299"/>
      <c r="KLB45" s="299"/>
      <c r="KLC45" s="299"/>
      <c r="KLD45" s="299"/>
      <c r="KLE45" s="299"/>
      <c r="KLF45" s="299"/>
      <c r="KLG45" s="299"/>
      <c r="KLH45" s="299"/>
      <c r="KLI45" s="299"/>
      <c r="KLJ45" s="299"/>
      <c r="KLK45" s="299"/>
      <c r="KLL45" s="299"/>
      <c r="KLM45" s="299"/>
      <c r="KLN45" s="299"/>
      <c r="KLO45" s="299"/>
      <c r="KLP45" s="299"/>
      <c r="KLQ45" s="299"/>
      <c r="KLR45" s="299"/>
      <c r="KLS45" s="299"/>
      <c r="KLT45" s="299"/>
      <c r="KLU45" s="299"/>
      <c r="KLV45" s="299"/>
      <c r="KLW45" s="299"/>
      <c r="KLX45" s="299"/>
      <c r="KLY45" s="299"/>
      <c r="KLZ45" s="299"/>
      <c r="KMA45" s="299"/>
      <c r="KMB45" s="299"/>
      <c r="KMC45" s="299"/>
      <c r="KMD45" s="299"/>
      <c r="KME45" s="299"/>
      <c r="KMF45" s="299"/>
      <c r="KMG45" s="299"/>
      <c r="KMH45" s="299"/>
      <c r="KMI45" s="299"/>
      <c r="KMJ45" s="299"/>
      <c r="KMK45" s="299"/>
      <c r="KML45" s="299"/>
      <c r="KMM45" s="299"/>
      <c r="KMN45" s="299"/>
      <c r="KMO45" s="299"/>
      <c r="KMP45" s="299"/>
      <c r="KMQ45" s="299"/>
      <c r="KMR45" s="299"/>
      <c r="KMS45" s="299"/>
      <c r="KMT45" s="299"/>
      <c r="KMU45" s="299"/>
      <c r="KMV45" s="299"/>
      <c r="KMW45" s="299"/>
      <c r="KMX45" s="299"/>
      <c r="KMY45" s="299"/>
      <c r="KMZ45" s="299"/>
      <c r="KNA45" s="299"/>
      <c r="KNB45" s="299"/>
      <c r="KNC45" s="299"/>
      <c r="KND45" s="299"/>
      <c r="KNE45" s="299"/>
      <c r="KNF45" s="299"/>
      <c r="KNG45" s="299"/>
      <c r="KNH45" s="299"/>
      <c r="KNI45" s="299"/>
      <c r="KNJ45" s="299"/>
      <c r="KNK45" s="299"/>
      <c r="KNL45" s="299"/>
      <c r="KNM45" s="299"/>
      <c r="KNN45" s="299"/>
      <c r="KNO45" s="299"/>
      <c r="KNP45" s="299"/>
      <c r="KNQ45" s="299"/>
      <c r="KNR45" s="299"/>
      <c r="KNS45" s="299"/>
      <c r="KNT45" s="299"/>
      <c r="KNU45" s="299"/>
      <c r="KNV45" s="299"/>
      <c r="KNW45" s="299"/>
      <c r="KNX45" s="299"/>
      <c r="KNY45" s="299"/>
      <c r="KNZ45" s="299"/>
      <c r="KOA45" s="299"/>
      <c r="KOB45" s="299"/>
      <c r="KOC45" s="299"/>
      <c r="KOD45" s="299"/>
      <c r="KOE45" s="299"/>
      <c r="KOF45" s="299"/>
      <c r="KOG45" s="299"/>
      <c r="KOH45" s="299"/>
      <c r="KOI45" s="299"/>
      <c r="KOJ45" s="299"/>
      <c r="KOK45" s="299"/>
      <c r="KOL45" s="299"/>
      <c r="KOM45" s="299"/>
      <c r="KON45" s="299"/>
      <c r="KOO45" s="299"/>
      <c r="KOP45" s="299"/>
      <c r="KOQ45" s="299"/>
      <c r="KOR45" s="299"/>
      <c r="KOS45" s="299"/>
      <c r="KOT45" s="299"/>
      <c r="KOU45" s="299"/>
      <c r="KOV45" s="299"/>
      <c r="KOW45" s="299"/>
      <c r="KOX45" s="299"/>
      <c r="KOY45" s="299"/>
      <c r="KOZ45" s="299"/>
      <c r="KPA45" s="299"/>
      <c r="KPB45" s="299"/>
      <c r="KPC45" s="299"/>
      <c r="KPD45" s="299"/>
      <c r="KPE45" s="299"/>
      <c r="KPF45" s="299"/>
      <c r="KPG45" s="299"/>
      <c r="KPH45" s="299"/>
      <c r="KPI45" s="299"/>
      <c r="KPJ45" s="299"/>
      <c r="KPK45" s="299"/>
      <c r="KPL45" s="299"/>
      <c r="KPM45" s="299"/>
      <c r="KPN45" s="299"/>
      <c r="KPO45" s="299"/>
      <c r="KPP45" s="299"/>
      <c r="KPQ45" s="299"/>
      <c r="KPR45" s="299"/>
      <c r="KPS45" s="299"/>
      <c r="KPT45" s="299"/>
      <c r="KPU45" s="299"/>
      <c r="KPV45" s="299"/>
      <c r="KPW45" s="299"/>
      <c r="KPX45" s="299"/>
      <c r="KPY45" s="299"/>
      <c r="KPZ45" s="299"/>
      <c r="KQA45" s="299"/>
      <c r="KQB45" s="299"/>
      <c r="KQC45" s="299"/>
      <c r="KQD45" s="299"/>
      <c r="KQE45" s="299"/>
      <c r="KQF45" s="299"/>
      <c r="KQG45" s="299"/>
      <c r="KQH45" s="299"/>
      <c r="KQI45" s="299"/>
      <c r="KQJ45" s="299"/>
      <c r="KQK45" s="299"/>
      <c r="KQL45" s="299"/>
      <c r="KQM45" s="299"/>
      <c r="KQN45" s="299"/>
      <c r="KQO45" s="299"/>
      <c r="KQP45" s="299"/>
      <c r="KQQ45" s="299"/>
      <c r="KQR45" s="299"/>
      <c r="KQS45" s="299"/>
      <c r="KQT45" s="299"/>
      <c r="KQU45" s="299"/>
      <c r="KQV45" s="299"/>
      <c r="KQW45" s="299"/>
      <c r="KQX45" s="299"/>
      <c r="KQY45" s="299"/>
      <c r="KQZ45" s="299"/>
      <c r="KRA45" s="299"/>
      <c r="KRB45" s="299"/>
      <c r="KRC45" s="299"/>
      <c r="KRD45" s="299"/>
      <c r="KRE45" s="299"/>
      <c r="KRF45" s="299"/>
      <c r="KRG45" s="299"/>
      <c r="KRH45" s="299"/>
      <c r="KRI45" s="299"/>
      <c r="KRJ45" s="299"/>
      <c r="KRK45" s="299"/>
      <c r="KRL45" s="299"/>
      <c r="KRM45" s="299"/>
      <c r="KRN45" s="299"/>
      <c r="KRO45" s="299"/>
      <c r="KRP45" s="299"/>
      <c r="KRQ45" s="299"/>
      <c r="KRR45" s="299"/>
      <c r="KRS45" s="299"/>
      <c r="KRT45" s="299"/>
      <c r="KRU45" s="299"/>
      <c r="KRV45" s="299"/>
      <c r="KRW45" s="299"/>
      <c r="KRX45" s="299"/>
      <c r="KRY45" s="299"/>
      <c r="KRZ45" s="299"/>
      <c r="KSA45" s="299"/>
      <c r="KSB45" s="299"/>
      <c r="KSC45" s="299"/>
      <c r="KSD45" s="299"/>
      <c r="KSE45" s="299"/>
      <c r="KSF45" s="299"/>
      <c r="KSG45" s="299"/>
      <c r="KSH45" s="299"/>
      <c r="KSI45" s="299"/>
      <c r="KSJ45" s="299"/>
      <c r="KSK45" s="299"/>
      <c r="KSL45" s="299"/>
      <c r="KSM45" s="299"/>
      <c r="KSN45" s="299"/>
      <c r="KSO45" s="299"/>
      <c r="KSP45" s="299"/>
      <c r="KSQ45" s="299"/>
      <c r="KSR45" s="299"/>
      <c r="KSS45" s="299"/>
      <c r="KST45" s="299"/>
      <c r="KSU45" s="299"/>
      <c r="KSV45" s="299"/>
      <c r="KSW45" s="299"/>
      <c r="KSX45" s="299"/>
      <c r="KSY45" s="299"/>
      <c r="KSZ45" s="299"/>
      <c r="KTA45" s="299"/>
      <c r="KTB45" s="299"/>
      <c r="KTC45" s="299"/>
      <c r="KTD45" s="299"/>
      <c r="KTE45" s="299"/>
      <c r="KTF45" s="299"/>
      <c r="KTG45" s="299"/>
      <c r="KTH45" s="299"/>
      <c r="KTI45" s="299"/>
      <c r="KTJ45" s="299"/>
      <c r="KTK45" s="299"/>
      <c r="KTL45" s="299"/>
      <c r="KTM45" s="299"/>
      <c r="KTN45" s="299"/>
      <c r="KTO45" s="299"/>
      <c r="KTP45" s="299"/>
      <c r="KTQ45" s="299"/>
      <c r="KTR45" s="299"/>
      <c r="KTS45" s="299"/>
      <c r="KTT45" s="299"/>
      <c r="KTU45" s="299"/>
      <c r="KTV45" s="299"/>
      <c r="KTW45" s="299"/>
      <c r="KTX45" s="299"/>
      <c r="KTY45" s="299"/>
      <c r="KTZ45" s="299"/>
      <c r="KUA45" s="299"/>
      <c r="KUB45" s="299"/>
      <c r="KUC45" s="299"/>
      <c r="KUD45" s="299"/>
      <c r="KUE45" s="299"/>
      <c r="KUF45" s="299"/>
      <c r="KUG45" s="299"/>
      <c r="KUH45" s="299"/>
      <c r="KUI45" s="299"/>
      <c r="KUJ45" s="299"/>
      <c r="KUK45" s="299"/>
      <c r="KUL45" s="299"/>
      <c r="KUM45" s="299"/>
      <c r="KUN45" s="299"/>
      <c r="KUO45" s="299"/>
      <c r="KUP45" s="299"/>
      <c r="KUQ45" s="299"/>
      <c r="KUR45" s="299"/>
      <c r="KUS45" s="299"/>
      <c r="KUT45" s="299"/>
      <c r="KUU45" s="299"/>
      <c r="KUV45" s="299"/>
      <c r="KUW45" s="299"/>
      <c r="KUX45" s="299"/>
      <c r="KUY45" s="299"/>
      <c r="KUZ45" s="299"/>
      <c r="KVA45" s="299"/>
      <c r="KVB45" s="299"/>
      <c r="KVC45" s="299"/>
      <c r="KVD45" s="299"/>
      <c r="KVE45" s="299"/>
      <c r="KVF45" s="299"/>
      <c r="KVG45" s="299"/>
      <c r="KVH45" s="299"/>
      <c r="KVI45" s="299"/>
      <c r="KVJ45" s="299"/>
      <c r="KVK45" s="299"/>
      <c r="KVL45" s="299"/>
      <c r="KVM45" s="299"/>
      <c r="KVN45" s="299"/>
      <c r="KVO45" s="299"/>
      <c r="KVP45" s="299"/>
      <c r="KVQ45" s="299"/>
      <c r="KVR45" s="299"/>
      <c r="KVS45" s="299"/>
      <c r="KVT45" s="299"/>
      <c r="KVU45" s="299"/>
      <c r="KVV45" s="299"/>
      <c r="KVW45" s="299"/>
      <c r="KVX45" s="299"/>
      <c r="KVY45" s="299"/>
      <c r="KVZ45" s="299"/>
      <c r="KWA45" s="299"/>
      <c r="KWB45" s="299"/>
      <c r="KWC45" s="299"/>
      <c r="KWD45" s="299"/>
      <c r="KWE45" s="299"/>
      <c r="KWF45" s="299"/>
      <c r="KWG45" s="299"/>
      <c r="KWH45" s="299"/>
      <c r="KWI45" s="299"/>
      <c r="KWJ45" s="299"/>
      <c r="KWK45" s="299"/>
      <c r="KWL45" s="299"/>
      <c r="KWM45" s="299"/>
      <c r="KWN45" s="299"/>
      <c r="KWO45" s="299"/>
      <c r="KWP45" s="299"/>
      <c r="KWQ45" s="299"/>
      <c r="KWR45" s="299"/>
      <c r="KWS45" s="299"/>
      <c r="KWT45" s="299"/>
      <c r="KWU45" s="299"/>
      <c r="KWV45" s="299"/>
      <c r="KWW45" s="299"/>
      <c r="KWX45" s="299"/>
      <c r="KWY45" s="299"/>
      <c r="KWZ45" s="299"/>
      <c r="KXA45" s="299"/>
      <c r="KXB45" s="299"/>
      <c r="KXC45" s="299"/>
      <c r="KXD45" s="299"/>
      <c r="KXE45" s="299"/>
      <c r="KXF45" s="299"/>
      <c r="KXG45" s="299"/>
      <c r="KXH45" s="299"/>
      <c r="KXI45" s="299"/>
      <c r="KXJ45" s="299"/>
      <c r="KXK45" s="299"/>
      <c r="KXL45" s="299"/>
      <c r="KXM45" s="299"/>
      <c r="KXN45" s="299"/>
      <c r="KXO45" s="299"/>
      <c r="KXP45" s="299"/>
      <c r="KXQ45" s="299"/>
      <c r="KXR45" s="299"/>
      <c r="KXS45" s="299"/>
      <c r="KXT45" s="299"/>
      <c r="KXU45" s="299"/>
      <c r="KXV45" s="299"/>
      <c r="KXW45" s="299"/>
      <c r="KXX45" s="299"/>
      <c r="KXY45" s="299"/>
      <c r="KXZ45" s="299"/>
      <c r="KYA45" s="299"/>
      <c r="KYB45" s="299"/>
      <c r="KYC45" s="299"/>
      <c r="KYD45" s="299"/>
      <c r="KYE45" s="299"/>
      <c r="KYF45" s="299"/>
      <c r="KYG45" s="299"/>
      <c r="KYH45" s="299"/>
      <c r="KYI45" s="299"/>
      <c r="KYJ45" s="299"/>
      <c r="KYK45" s="299"/>
      <c r="KYL45" s="299"/>
      <c r="KYM45" s="299"/>
      <c r="KYN45" s="299"/>
      <c r="KYO45" s="299"/>
      <c r="KYP45" s="299"/>
      <c r="KYQ45" s="299"/>
      <c r="KYR45" s="299"/>
      <c r="KYS45" s="299"/>
      <c r="KYT45" s="299"/>
      <c r="KYU45" s="299"/>
      <c r="KYV45" s="299"/>
      <c r="KYW45" s="299"/>
      <c r="KYX45" s="299"/>
      <c r="KYY45" s="299"/>
      <c r="KYZ45" s="299"/>
      <c r="KZA45" s="299"/>
      <c r="KZB45" s="299"/>
      <c r="KZC45" s="299"/>
      <c r="KZD45" s="299"/>
      <c r="KZE45" s="299"/>
      <c r="KZF45" s="299"/>
      <c r="KZG45" s="299"/>
      <c r="KZH45" s="299"/>
      <c r="KZI45" s="299"/>
      <c r="KZJ45" s="299"/>
      <c r="KZK45" s="299"/>
      <c r="KZL45" s="299"/>
      <c r="KZM45" s="299"/>
      <c r="KZN45" s="299"/>
      <c r="KZO45" s="299"/>
      <c r="KZP45" s="299"/>
      <c r="KZQ45" s="299"/>
      <c r="KZR45" s="299"/>
      <c r="KZS45" s="299"/>
      <c r="KZT45" s="299"/>
      <c r="KZU45" s="299"/>
      <c r="KZV45" s="299"/>
      <c r="KZW45" s="299"/>
      <c r="KZX45" s="299"/>
      <c r="KZY45" s="299"/>
      <c r="KZZ45" s="299"/>
      <c r="LAA45" s="299"/>
      <c r="LAB45" s="299"/>
      <c r="LAC45" s="299"/>
      <c r="LAD45" s="299"/>
      <c r="LAE45" s="299"/>
      <c r="LAF45" s="299"/>
      <c r="LAG45" s="299"/>
      <c r="LAH45" s="299"/>
      <c r="LAI45" s="299"/>
      <c r="LAJ45" s="299"/>
      <c r="LAK45" s="299"/>
      <c r="LAL45" s="299"/>
      <c r="LAM45" s="299"/>
      <c r="LAN45" s="299"/>
      <c r="LAO45" s="299"/>
      <c r="LAP45" s="299"/>
      <c r="LAQ45" s="299"/>
      <c r="LAR45" s="299"/>
      <c r="LAS45" s="299"/>
      <c r="LAT45" s="299"/>
      <c r="LAU45" s="299"/>
      <c r="LAV45" s="299"/>
      <c r="LAW45" s="299"/>
      <c r="LAX45" s="299"/>
      <c r="LAY45" s="299"/>
      <c r="LAZ45" s="299"/>
      <c r="LBA45" s="299"/>
      <c r="LBB45" s="299"/>
      <c r="LBC45" s="299"/>
      <c r="LBD45" s="299"/>
      <c r="LBE45" s="299"/>
      <c r="LBF45" s="299"/>
      <c r="LBG45" s="299"/>
      <c r="LBH45" s="299"/>
      <c r="LBI45" s="299"/>
      <c r="LBJ45" s="299"/>
      <c r="LBK45" s="299"/>
      <c r="LBL45" s="299"/>
      <c r="LBM45" s="299"/>
      <c r="LBN45" s="299"/>
      <c r="LBO45" s="299"/>
      <c r="LBP45" s="299"/>
      <c r="LBQ45" s="299"/>
      <c r="LBR45" s="299"/>
      <c r="LBS45" s="299"/>
      <c r="LBT45" s="299"/>
      <c r="LBU45" s="299"/>
      <c r="LBV45" s="299"/>
      <c r="LBW45" s="299"/>
      <c r="LBX45" s="299"/>
      <c r="LBY45" s="299"/>
      <c r="LBZ45" s="299"/>
      <c r="LCA45" s="299"/>
      <c r="LCB45" s="299"/>
      <c r="LCC45" s="299"/>
      <c r="LCD45" s="299"/>
      <c r="LCE45" s="299"/>
      <c r="LCF45" s="299"/>
      <c r="LCG45" s="299"/>
      <c r="LCH45" s="299"/>
      <c r="LCI45" s="299"/>
      <c r="LCJ45" s="299"/>
      <c r="LCK45" s="299"/>
      <c r="LCL45" s="299"/>
      <c r="LCM45" s="299"/>
      <c r="LCN45" s="299"/>
      <c r="LCO45" s="299"/>
      <c r="LCP45" s="299"/>
      <c r="LCQ45" s="299"/>
      <c r="LCR45" s="299"/>
      <c r="LCS45" s="299"/>
      <c r="LCT45" s="299"/>
      <c r="LCU45" s="299"/>
      <c r="LCV45" s="299"/>
      <c r="LCW45" s="299"/>
      <c r="LCX45" s="299"/>
      <c r="LCY45" s="299"/>
      <c r="LCZ45" s="299"/>
      <c r="LDA45" s="299"/>
      <c r="LDB45" s="299"/>
      <c r="LDC45" s="299"/>
      <c r="LDD45" s="299"/>
      <c r="LDE45" s="299"/>
      <c r="LDF45" s="299"/>
      <c r="LDG45" s="299"/>
      <c r="LDH45" s="299"/>
      <c r="LDI45" s="299"/>
      <c r="LDJ45" s="299"/>
      <c r="LDK45" s="299"/>
      <c r="LDL45" s="299"/>
      <c r="LDM45" s="299"/>
      <c r="LDN45" s="299"/>
      <c r="LDO45" s="299"/>
      <c r="LDP45" s="299"/>
      <c r="LDQ45" s="299"/>
      <c r="LDR45" s="299"/>
      <c r="LDS45" s="299"/>
      <c r="LDT45" s="299"/>
      <c r="LDU45" s="299"/>
      <c r="LDV45" s="299"/>
      <c r="LDW45" s="299"/>
      <c r="LDX45" s="299"/>
      <c r="LDY45" s="299"/>
      <c r="LDZ45" s="299"/>
      <c r="LEA45" s="299"/>
      <c r="LEB45" s="299"/>
      <c r="LEC45" s="299"/>
      <c r="LED45" s="299"/>
      <c r="LEE45" s="299"/>
      <c r="LEF45" s="299"/>
      <c r="LEG45" s="299"/>
      <c r="LEH45" s="299"/>
      <c r="LEI45" s="299"/>
      <c r="LEJ45" s="299"/>
      <c r="LEK45" s="299"/>
      <c r="LEL45" s="299"/>
      <c r="LEM45" s="299"/>
      <c r="LEN45" s="299"/>
      <c r="LEO45" s="299"/>
      <c r="LEP45" s="299"/>
      <c r="LEQ45" s="299"/>
      <c r="LER45" s="299"/>
      <c r="LES45" s="299"/>
      <c r="LET45" s="299"/>
      <c r="LEU45" s="299"/>
      <c r="LEV45" s="299"/>
      <c r="LEW45" s="299"/>
      <c r="LEX45" s="299"/>
      <c r="LEY45" s="299"/>
      <c r="LEZ45" s="299"/>
      <c r="LFA45" s="299"/>
      <c r="LFB45" s="299"/>
      <c r="LFC45" s="299"/>
      <c r="LFD45" s="299"/>
      <c r="LFE45" s="299"/>
      <c r="LFF45" s="299"/>
      <c r="LFG45" s="299"/>
      <c r="LFH45" s="299"/>
      <c r="LFI45" s="299"/>
      <c r="LFJ45" s="299"/>
      <c r="LFK45" s="299"/>
      <c r="LFL45" s="299"/>
      <c r="LFM45" s="299"/>
      <c r="LFN45" s="299"/>
      <c r="LFO45" s="299"/>
      <c r="LFP45" s="299"/>
      <c r="LFQ45" s="299"/>
      <c r="LFR45" s="299"/>
      <c r="LFS45" s="299"/>
      <c r="LFT45" s="299"/>
      <c r="LFU45" s="299"/>
      <c r="LFV45" s="299"/>
      <c r="LFW45" s="299"/>
      <c r="LFX45" s="299"/>
      <c r="LFY45" s="299"/>
      <c r="LFZ45" s="299"/>
      <c r="LGA45" s="299"/>
      <c r="LGB45" s="299"/>
      <c r="LGC45" s="299"/>
      <c r="LGD45" s="299"/>
      <c r="LGE45" s="299"/>
      <c r="LGF45" s="299"/>
      <c r="LGG45" s="299"/>
      <c r="LGH45" s="299"/>
      <c r="LGI45" s="299"/>
      <c r="LGJ45" s="299"/>
      <c r="LGK45" s="299"/>
      <c r="LGL45" s="299"/>
      <c r="LGM45" s="299"/>
      <c r="LGN45" s="299"/>
      <c r="LGO45" s="299"/>
      <c r="LGP45" s="299"/>
      <c r="LGQ45" s="299"/>
      <c r="LGR45" s="299"/>
      <c r="LGS45" s="299"/>
      <c r="LGT45" s="299"/>
      <c r="LGU45" s="299"/>
      <c r="LGV45" s="299"/>
      <c r="LGW45" s="299"/>
      <c r="LGX45" s="299"/>
      <c r="LGY45" s="299"/>
      <c r="LGZ45" s="299"/>
      <c r="LHA45" s="299"/>
      <c r="LHB45" s="299"/>
      <c r="LHC45" s="299"/>
      <c r="LHD45" s="299"/>
      <c r="LHE45" s="299"/>
      <c r="LHF45" s="299"/>
      <c r="LHG45" s="299"/>
      <c r="LHH45" s="299"/>
      <c r="LHI45" s="299"/>
      <c r="LHJ45" s="299"/>
      <c r="LHK45" s="299"/>
      <c r="LHL45" s="299"/>
      <c r="LHM45" s="299"/>
      <c r="LHN45" s="299"/>
      <c r="LHO45" s="299"/>
      <c r="LHP45" s="299"/>
      <c r="LHQ45" s="299"/>
      <c r="LHR45" s="299"/>
      <c r="LHS45" s="299"/>
      <c r="LHT45" s="299"/>
      <c r="LHU45" s="299"/>
      <c r="LHV45" s="299"/>
      <c r="LHW45" s="299"/>
      <c r="LHX45" s="299"/>
      <c r="LHY45" s="299"/>
      <c r="LHZ45" s="299"/>
      <c r="LIA45" s="299"/>
      <c r="LIB45" s="299"/>
      <c r="LIC45" s="299"/>
      <c r="LID45" s="299"/>
      <c r="LIE45" s="299"/>
      <c r="LIF45" s="299"/>
      <c r="LIG45" s="299"/>
      <c r="LIH45" s="299"/>
      <c r="LII45" s="299"/>
      <c r="LIJ45" s="299"/>
      <c r="LIK45" s="299"/>
      <c r="LIL45" s="299"/>
      <c r="LIM45" s="299"/>
      <c r="LIN45" s="299"/>
      <c r="LIO45" s="299"/>
      <c r="LIP45" s="299"/>
      <c r="LIQ45" s="299"/>
      <c r="LIR45" s="299"/>
      <c r="LIS45" s="299"/>
      <c r="LIT45" s="299"/>
      <c r="LIU45" s="299"/>
      <c r="LIV45" s="299"/>
      <c r="LIW45" s="299"/>
      <c r="LIX45" s="299"/>
      <c r="LIY45" s="299"/>
      <c r="LIZ45" s="299"/>
      <c r="LJA45" s="299"/>
      <c r="LJB45" s="299"/>
      <c r="LJC45" s="299"/>
      <c r="LJD45" s="299"/>
      <c r="LJE45" s="299"/>
      <c r="LJF45" s="299"/>
      <c r="LJG45" s="299"/>
      <c r="LJH45" s="299"/>
      <c r="LJI45" s="299"/>
      <c r="LJJ45" s="299"/>
      <c r="LJK45" s="299"/>
      <c r="LJL45" s="299"/>
      <c r="LJM45" s="299"/>
      <c r="LJN45" s="299"/>
      <c r="LJO45" s="299"/>
      <c r="LJP45" s="299"/>
      <c r="LJQ45" s="299"/>
      <c r="LJR45" s="299"/>
      <c r="LJS45" s="299"/>
      <c r="LJT45" s="299"/>
      <c r="LJU45" s="299"/>
      <c r="LJV45" s="299"/>
      <c r="LJW45" s="299"/>
      <c r="LJX45" s="299"/>
      <c r="LJY45" s="299"/>
      <c r="LJZ45" s="299"/>
      <c r="LKA45" s="299"/>
      <c r="LKB45" s="299"/>
      <c r="LKC45" s="299"/>
      <c r="LKD45" s="299"/>
      <c r="LKE45" s="299"/>
      <c r="LKF45" s="299"/>
      <c r="LKG45" s="299"/>
      <c r="LKH45" s="299"/>
      <c r="LKI45" s="299"/>
      <c r="LKJ45" s="299"/>
      <c r="LKK45" s="299"/>
      <c r="LKL45" s="299"/>
      <c r="LKM45" s="299"/>
      <c r="LKN45" s="299"/>
      <c r="LKO45" s="299"/>
      <c r="LKP45" s="299"/>
      <c r="LKQ45" s="299"/>
      <c r="LKR45" s="299"/>
      <c r="LKS45" s="299"/>
      <c r="LKT45" s="299"/>
      <c r="LKU45" s="299"/>
      <c r="LKV45" s="299"/>
      <c r="LKW45" s="299"/>
      <c r="LKX45" s="299"/>
      <c r="LKY45" s="299"/>
      <c r="LKZ45" s="299"/>
      <c r="LLA45" s="299"/>
      <c r="LLB45" s="299"/>
      <c r="LLC45" s="299"/>
      <c r="LLD45" s="299"/>
      <c r="LLE45" s="299"/>
      <c r="LLF45" s="299"/>
      <c r="LLG45" s="299"/>
      <c r="LLH45" s="299"/>
      <c r="LLI45" s="299"/>
      <c r="LLJ45" s="299"/>
      <c r="LLK45" s="299"/>
      <c r="LLL45" s="299"/>
      <c r="LLM45" s="299"/>
      <c r="LLN45" s="299"/>
      <c r="LLO45" s="299"/>
      <c r="LLP45" s="299"/>
      <c r="LLQ45" s="299"/>
      <c r="LLR45" s="299"/>
      <c r="LLS45" s="299"/>
      <c r="LLT45" s="299"/>
      <c r="LLU45" s="299"/>
      <c r="LLV45" s="299"/>
      <c r="LLW45" s="299"/>
      <c r="LLX45" s="299"/>
      <c r="LLY45" s="299"/>
      <c r="LLZ45" s="299"/>
      <c r="LMA45" s="299"/>
      <c r="LMB45" s="299"/>
      <c r="LMC45" s="299"/>
      <c r="LMD45" s="299"/>
      <c r="LME45" s="299"/>
      <c r="LMF45" s="299"/>
      <c r="LMG45" s="299"/>
      <c r="LMH45" s="299"/>
      <c r="LMI45" s="299"/>
      <c r="LMJ45" s="299"/>
      <c r="LMK45" s="299"/>
      <c r="LML45" s="299"/>
      <c r="LMM45" s="299"/>
      <c r="LMN45" s="299"/>
      <c r="LMO45" s="299"/>
      <c r="LMP45" s="299"/>
      <c r="LMQ45" s="299"/>
      <c r="LMR45" s="299"/>
      <c r="LMS45" s="299"/>
      <c r="LMT45" s="299"/>
      <c r="LMU45" s="299"/>
      <c r="LMV45" s="299"/>
      <c r="LMW45" s="299"/>
      <c r="LMX45" s="299"/>
      <c r="LMY45" s="299"/>
      <c r="LMZ45" s="299"/>
      <c r="LNA45" s="299"/>
      <c r="LNB45" s="299"/>
      <c r="LNC45" s="299"/>
      <c r="LND45" s="299"/>
      <c r="LNE45" s="299"/>
      <c r="LNF45" s="299"/>
      <c r="LNG45" s="299"/>
      <c r="LNH45" s="299"/>
      <c r="LNI45" s="299"/>
      <c r="LNJ45" s="299"/>
      <c r="LNK45" s="299"/>
      <c r="LNL45" s="299"/>
      <c r="LNM45" s="299"/>
      <c r="LNN45" s="299"/>
      <c r="LNO45" s="299"/>
      <c r="LNP45" s="299"/>
      <c r="LNQ45" s="299"/>
      <c r="LNR45" s="299"/>
      <c r="LNS45" s="299"/>
      <c r="LNT45" s="299"/>
      <c r="LNU45" s="299"/>
      <c r="LNV45" s="299"/>
      <c r="LNW45" s="299"/>
      <c r="LNX45" s="299"/>
      <c r="LNY45" s="299"/>
      <c r="LNZ45" s="299"/>
      <c r="LOA45" s="299"/>
      <c r="LOB45" s="299"/>
      <c r="LOC45" s="299"/>
      <c r="LOD45" s="299"/>
      <c r="LOE45" s="299"/>
      <c r="LOF45" s="299"/>
      <c r="LOG45" s="299"/>
      <c r="LOH45" s="299"/>
      <c r="LOI45" s="299"/>
      <c r="LOJ45" s="299"/>
      <c r="LOK45" s="299"/>
      <c r="LOL45" s="299"/>
      <c r="LOM45" s="299"/>
      <c r="LON45" s="299"/>
      <c r="LOO45" s="299"/>
      <c r="LOP45" s="299"/>
      <c r="LOQ45" s="299"/>
      <c r="LOR45" s="299"/>
      <c r="LOS45" s="299"/>
      <c r="LOT45" s="299"/>
      <c r="LOU45" s="299"/>
      <c r="LOV45" s="299"/>
      <c r="LOW45" s="299"/>
      <c r="LOX45" s="299"/>
      <c r="LOY45" s="299"/>
      <c r="LOZ45" s="299"/>
      <c r="LPA45" s="299"/>
      <c r="LPB45" s="299"/>
      <c r="LPC45" s="299"/>
      <c r="LPD45" s="299"/>
      <c r="LPE45" s="299"/>
      <c r="LPF45" s="299"/>
      <c r="LPG45" s="299"/>
      <c r="LPH45" s="299"/>
      <c r="LPI45" s="299"/>
      <c r="LPJ45" s="299"/>
      <c r="LPK45" s="299"/>
      <c r="LPL45" s="299"/>
      <c r="LPM45" s="299"/>
      <c r="LPN45" s="299"/>
      <c r="LPO45" s="299"/>
      <c r="LPP45" s="299"/>
      <c r="LPQ45" s="299"/>
      <c r="LPR45" s="299"/>
      <c r="LPS45" s="299"/>
      <c r="LPT45" s="299"/>
      <c r="LPU45" s="299"/>
      <c r="LPV45" s="299"/>
      <c r="LPW45" s="299"/>
      <c r="LPX45" s="299"/>
      <c r="LPY45" s="299"/>
      <c r="LPZ45" s="299"/>
      <c r="LQA45" s="299"/>
      <c r="LQB45" s="299"/>
      <c r="LQC45" s="299"/>
      <c r="LQD45" s="299"/>
      <c r="LQE45" s="299"/>
      <c r="LQF45" s="299"/>
      <c r="LQG45" s="299"/>
      <c r="LQH45" s="299"/>
      <c r="LQI45" s="299"/>
      <c r="LQJ45" s="299"/>
      <c r="LQK45" s="299"/>
      <c r="LQL45" s="299"/>
      <c r="LQM45" s="299"/>
      <c r="LQN45" s="299"/>
      <c r="LQO45" s="299"/>
      <c r="LQP45" s="299"/>
      <c r="LQQ45" s="299"/>
      <c r="LQR45" s="299"/>
      <c r="LQS45" s="299"/>
      <c r="LQT45" s="299"/>
      <c r="LQU45" s="299"/>
      <c r="LQV45" s="299"/>
      <c r="LQW45" s="299"/>
      <c r="LQX45" s="299"/>
      <c r="LQY45" s="299"/>
      <c r="LQZ45" s="299"/>
      <c r="LRA45" s="299"/>
      <c r="LRB45" s="299"/>
      <c r="LRC45" s="299"/>
      <c r="LRD45" s="299"/>
      <c r="LRE45" s="299"/>
      <c r="LRF45" s="299"/>
      <c r="LRG45" s="299"/>
      <c r="LRH45" s="299"/>
      <c r="LRI45" s="299"/>
      <c r="LRJ45" s="299"/>
      <c r="LRK45" s="299"/>
      <c r="LRL45" s="299"/>
      <c r="LRM45" s="299"/>
      <c r="LRN45" s="299"/>
      <c r="LRO45" s="299"/>
      <c r="LRP45" s="299"/>
      <c r="LRQ45" s="299"/>
      <c r="LRR45" s="299"/>
      <c r="LRS45" s="299"/>
      <c r="LRT45" s="299"/>
      <c r="LRU45" s="299"/>
      <c r="LRV45" s="299"/>
      <c r="LRW45" s="299"/>
      <c r="LRX45" s="299"/>
      <c r="LRY45" s="299"/>
      <c r="LRZ45" s="299"/>
      <c r="LSA45" s="299"/>
      <c r="LSB45" s="299"/>
      <c r="LSC45" s="299"/>
      <c r="LSD45" s="299"/>
      <c r="LSE45" s="299"/>
      <c r="LSF45" s="299"/>
      <c r="LSG45" s="299"/>
      <c r="LSH45" s="299"/>
      <c r="LSI45" s="299"/>
      <c r="LSJ45" s="299"/>
      <c r="LSK45" s="299"/>
      <c r="LSL45" s="299"/>
      <c r="LSM45" s="299"/>
      <c r="LSN45" s="299"/>
      <c r="LSO45" s="299"/>
      <c r="LSP45" s="299"/>
      <c r="LSQ45" s="299"/>
      <c r="LSR45" s="299"/>
      <c r="LSS45" s="299"/>
      <c r="LST45" s="299"/>
      <c r="LSU45" s="299"/>
      <c r="LSV45" s="299"/>
      <c r="LSW45" s="299"/>
      <c r="LSX45" s="299"/>
      <c r="LSY45" s="299"/>
      <c r="LSZ45" s="299"/>
      <c r="LTA45" s="299"/>
      <c r="LTB45" s="299"/>
      <c r="LTC45" s="299"/>
      <c r="LTD45" s="299"/>
      <c r="LTE45" s="299"/>
      <c r="LTF45" s="299"/>
      <c r="LTG45" s="299"/>
      <c r="LTH45" s="299"/>
      <c r="LTI45" s="299"/>
      <c r="LTJ45" s="299"/>
      <c r="LTK45" s="299"/>
      <c r="LTL45" s="299"/>
      <c r="LTM45" s="299"/>
      <c r="LTN45" s="299"/>
      <c r="LTO45" s="299"/>
      <c r="LTP45" s="299"/>
      <c r="LTQ45" s="299"/>
      <c r="LTR45" s="299"/>
      <c r="LTS45" s="299"/>
      <c r="LTT45" s="299"/>
      <c r="LTU45" s="299"/>
      <c r="LTV45" s="299"/>
      <c r="LTW45" s="299"/>
      <c r="LTX45" s="299"/>
      <c r="LTY45" s="299"/>
      <c r="LTZ45" s="299"/>
      <c r="LUA45" s="299"/>
      <c r="LUB45" s="299"/>
      <c r="LUC45" s="299"/>
      <c r="LUD45" s="299"/>
      <c r="LUE45" s="299"/>
      <c r="LUF45" s="299"/>
      <c r="LUG45" s="299"/>
      <c r="LUH45" s="299"/>
      <c r="LUI45" s="299"/>
      <c r="LUJ45" s="299"/>
      <c r="LUK45" s="299"/>
      <c r="LUL45" s="299"/>
      <c r="LUM45" s="299"/>
      <c r="LUN45" s="299"/>
      <c r="LUO45" s="299"/>
      <c r="LUP45" s="299"/>
      <c r="LUQ45" s="299"/>
      <c r="LUR45" s="299"/>
      <c r="LUS45" s="299"/>
      <c r="LUT45" s="299"/>
      <c r="LUU45" s="299"/>
      <c r="LUV45" s="299"/>
      <c r="LUW45" s="299"/>
      <c r="LUX45" s="299"/>
      <c r="LUY45" s="299"/>
      <c r="LUZ45" s="299"/>
      <c r="LVA45" s="299"/>
      <c r="LVB45" s="299"/>
      <c r="LVC45" s="299"/>
      <c r="LVD45" s="299"/>
      <c r="LVE45" s="299"/>
      <c r="LVF45" s="299"/>
      <c r="LVG45" s="299"/>
      <c r="LVH45" s="299"/>
      <c r="LVI45" s="299"/>
      <c r="LVJ45" s="299"/>
      <c r="LVK45" s="299"/>
      <c r="LVL45" s="299"/>
      <c r="LVM45" s="299"/>
      <c r="LVN45" s="299"/>
      <c r="LVO45" s="299"/>
      <c r="LVP45" s="299"/>
      <c r="LVQ45" s="299"/>
      <c r="LVR45" s="299"/>
      <c r="LVS45" s="299"/>
      <c r="LVT45" s="299"/>
      <c r="LVU45" s="299"/>
      <c r="LVV45" s="299"/>
      <c r="LVW45" s="299"/>
      <c r="LVX45" s="299"/>
      <c r="LVY45" s="299"/>
      <c r="LVZ45" s="299"/>
      <c r="LWA45" s="299"/>
      <c r="LWB45" s="299"/>
      <c r="LWC45" s="299"/>
      <c r="LWD45" s="299"/>
      <c r="LWE45" s="299"/>
      <c r="LWF45" s="299"/>
      <c r="LWG45" s="299"/>
      <c r="LWH45" s="299"/>
      <c r="LWI45" s="299"/>
      <c r="LWJ45" s="299"/>
      <c r="LWK45" s="299"/>
      <c r="LWL45" s="299"/>
      <c r="LWM45" s="299"/>
      <c r="LWN45" s="299"/>
      <c r="LWO45" s="299"/>
      <c r="LWP45" s="299"/>
      <c r="LWQ45" s="299"/>
      <c r="LWR45" s="299"/>
      <c r="LWS45" s="299"/>
      <c r="LWT45" s="299"/>
      <c r="LWU45" s="299"/>
      <c r="LWV45" s="299"/>
      <c r="LWW45" s="299"/>
      <c r="LWX45" s="299"/>
      <c r="LWY45" s="299"/>
      <c r="LWZ45" s="299"/>
      <c r="LXA45" s="299"/>
      <c r="LXB45" s="299"/>
      <c r="LXC45" s="299"/>
      <c r="LXD45" s="299"/>
      <c r="LXE45" s="299"/>
      <c r="LXF45" s="299"/>
      <c r="LXG45" s="299"/>
      <c r="LXH45" s="299"/>
      <c r="LXI45" s="299"/>
      <c r="LXJ45" s="299"/>
      <c r="LXK45" s="299"/>
      <c r="LXL45" s="299"/>
      <c r="LXM45" s="299"/>
      <c r="LXN45" s="299"/>
      <c r="LXO45" s="299"/>
      <c r="LXP45" s="299"/>
      <c r="LXQ45" s="299"/>
      <c r="LXR45" s="299"/>
      <c r="LXS45" s="299"/>
      <c r="LXT45" s="299"/>
      <c r="LXU45" s="299"/>
      <c r="LXV45" s="299"/>
      <c r="LXW45" s="299"/>
      <c r="LXX45" s="299"/>
      <c r="LXY45" s="299"/>
      <c r="LXZ45" s="299"/>
      <c r="LYA45" s="299"/>
      <c r="LYB45" s="299"/>
      <c r="LYC45" s="299"/>
      <c r="LYD45" s="299"/>
      <c r="LYE45" s="299"/>
      <c r="LYF45" s="299"/>
      <c r="LYG45" s="299"/>
      <c r="LYH45" s="299"/>
      <c r="LYI45" s="299"/>
      <c r="LYJ45" s="299"/>
      <c r="LYK45" s="299"/>
      <c r="LYL45" s="299"/>
      <c r="LYM45" s="299"/>
      <c r="LYN45" s="299"/>
      <c r="LYO45" s="299"/>
      <c r="LYP45" s="299"/>
      <c r="LYQ45" s="299"/>
      <c r="LYR45" s="299"/>
      <c r="LYS45" s="299"/>
      <c r="LYT45" s="299"/>
      <c r="LYU45" s="299"/>
      <c r="LYV45" s="299"/>
      <c r="LYW45" s="299"/>
      <c r="LYX45" s="299"/>
      <c r="LYY45" s="299"/>
      <c r="LYZ45" s="299"/>
      <c r="LZA45" s="299"/>
      <c r="LZB45" s="299"/>
      <c r="LZC45" s="299"/>
      <c r="LZD45" s="299"/>
      <c r="LZE45" s="299"/>
      <c r="LZF45" s="299"/>
      <c r="LZG45" s="299"/>
      <c r="LZH45" s="299"/>
      <c r="LZI45" s="299"/>
      <c r="LZJ45" s="299"/>
      <c r="LZK45" s="299"/>
      <c r="LZL45" s="299"/>
      <c r="LZM45" s="299"/>
      <c r="LZN45" s="299"/>
      <c r="LZO45" s="299"/>
      <c r="LZP45" s="299"/>
      <c r="LZQ45" s="299"/>
      <c r="LZR45" s="299"/>
      <c r="LZS45" s="299"/>
      <c r="LZT45" s="299"/>
      <c r="LZU45" s="299"/>
      <c r="LZV45" s="299"/>
      <c r="LZW45" s="299"/>
      <c r="LZX45" s="299"/>
      <c r="LZY45" s="299"/>
      <c r="LZZ45" s="299"/>
      <c r="MAA45" s="299"/>
      <c r="MAB45" s="299"/>
      <c r="MAC45" s="299"/>
      <c r="MAD45" s="299"/>
      <c r="MAE45" s="299"/>
      <c r="MAF45" s="299"/>
      <c r="MAG45" s="299"/>
      <c r="MAH45" s="299"/>
      <c r="MAI45" s="299"/>
      <c r="MAJ45" s="299"/>
      <c r="MAK45" s="299"/>
      <c r="MAL45" s="299"/>
      <c r="MAM45" s="299"/>
      <c r="MAN45" s="299"/>
      <c r="MAO45" s="299"/>
      <c r="MAP45" s="299"/>
      <c r="MAQ45" s="299"/>
      <c r="MAR45" s="299"/>
      <c r="MAS45" s="299"/>
      <c r="MAT45" s="299"/>
      <c r="MAU45" s="299"/>
      <c r="MAV45" s="299"/>
      <c r="MAW45" s="299"/>
      <c r="MAX45" s="299"/>
      <c r="MAY45" s="299"/>
      <c r="MAZ45" s="299"/>
      <c r="MBA45" s="299"/>
      <c r="MBB45" s="299"/>
      <c r="MBC45" s="299"/>
      <c r="MBD45" s="299"/>
      <c r="MBE45" s="299"/>
      <c r="MBF45" s="299"/>
      <c r="MBG45" s="299"/>
      <c r="MBH45" s="299"/>
      <c r="MBI45" s="299"/>
      <c r="MBJ45" s="299"/>
      <c r="MBK45" s="299"/>
      <c r="MBL45" s="299"/>
      <c r="MBM45" s="299"/>
      <c r="MBN45" s="299"/>
      <c r="MBO45" s="299"/>
      <c r="MBP45" s="299"/>
      <c r="MBQ45" s="299"/>
      <c r="MBR45" s="299"/>
      <c r="MBS45" s="299"/>
      <c r="MBT45" s="299"/>
      <c r="MBU45" s="299"/>
      <c r="MBV45" s="299"/>
      <c r="MBW45" s="299"/>
      <c r="MBX45" s="299"/>
      <c r="MBY45" s="299"/>
      <c r="MBZ45" s="299"/>
      <c r="MCA45" s="299"/>
      <c r="MCB45" s="299"/>
      <c r="MCC45" s="299"/>
      <c r="MCD45" s="299"/>
      <c r="MCE45" s="299"/>
      <c r="MCF45" s="299"/>
      <c r="MCG45" s="299"/>
      <c r="MCH45" s="299"/>
      <c r="MCI45" s="299"/>
      <c r="MCJ45" s="299"/>
      <c r="MCK45" s="299"/>
      <c r="MCL45" s="299"/>
      <c r="MCM45" s="299"/>
      <c r="MCN45" s="299"/>
      <c r="MCO45" s="299"/>
      <c r="MCP45" s="299"/>
      <c r="MCQ45" s="299"/>
      <c r="MCR45" s="299"/>
      <c r="MCS45" s="299"/>
      <c r="MCT45" s="299"/>
      <c r="MCU45" s="299"/>
      <c r="MCV45" s="299"/>
      <c r="MCW45" s="299"/>
      <c r="MCX45" s="299"/>
      <c r="MCY45" s="299"/>
      <c r="MCZ45" s="299"/>
      <c r="MDA45" s="299"/>
      <c r="MDB45" s="299"/>
      <c r="MDC45" s="299"/>
      <c r="MDD45" s="299"/>
      <c r="MDE45" s="299"/>
      <c r="MDF45" s="299"/>
      <c r="MDG45" s="299"/>
      <c r="MDH45" s="299"/>
      <c r="MDI45" s="299"/>
      <c r="MDJ45" s="299"/>
      <c r="MDK45" s="299"/>
      <c r="MDL45" s="299"/>
      <c r="MDM45" s="299"/>
      <c r="MDN45" s="299"/>
      <c r="MDO45" s="299"/>
      <c r="MDP45" s="299"/>
      <c r="MDQ45" s="299"/>
      <c r="MDR45" s="299"/>
      <c r="MDS45" s="299"/>
      <c r="MDT45" s="299"/>
      <c r="MDU45" s="299"/>
      <c r="MDV45" s="299"/>
      <c r="MDW45" s="299"/>
      <c r="MDX45" s="299"/>
      <c r="MDY45" s="299"/>
      <c r="MDZ45" s="299"/>
      <c r="MEA45" s="299"/>
      <c r="MEB45" s="299"/>
      <c r="MEC45" s="299"/>
      <c r="MED45" s="299"/>
      <c r="MEE45" s="299"/>
      <c r="MEF45" s="299"/>
      <c r="MEG45" s="299"/>
      <c r="MEH45" s="299"/>
      <c r="MEI45" s="299"/>
      <c r="MEJ45" s="299"/>
      <c r="MEK45" s="299"/>
      <c r="MEL45" s="299"/>
      <c r="MEM45" s="299"/>
      <c r="MEN45" s="299"/>
      <c r="MEO45" s="299"/>
      <c r="MEP45" s="299"/>
      <c r="MEQ45" s="299"/>
      <c r="MER45" s="299"/>
      <c r="MES45" s="299"/>
      <c r="MET45" s="299"/>
      <c r="MEU45" s="299"/>
      <c r="MEV45" s="299"/>
      <c r="MEW45" s="299"/>
      <c r="MEX45" s="299"/>
      <c r="MEY45" s="299"/>
      <c r="MEZ45" s="299"/>
      <c r="MFA45" s="299"/>
      <c r="MFB45" s="299"/>
      <c r="MFC45" s="299"/>
      <c r="MFD45" s="299"/>
      <c r="MFE45" s="299"/>
      <c r="MFF45" s="299"/>
      <c r="MFG45" s="299"/>
      <c r="MFH45" s="299"/>
      <c r="MFI45" s="299"/>
      <c r="MFJ45" s="299"/>
      <c r="MFK45" s="299"/>
      <c r="MFL45" s="299"/>
      <c r="MFM45" s="299"/>
      <c r="MFN45" s="299"/>
      <c r="MFO45" s="299"/>
      <c r="MFP45" s="299"/>
      <c r="MFQ45" s="299"/>
      <c r="MFR45" s="299"/>
      <c r="MFS45" s="299"/>
      <c r="MFT45" s="299"/>
      <c r="MFU45" s="299"/>
      <c r="MFV45" s="299"/>
      <c r="MFW45" s="299"/>
      <c r="MFX45" s="299"/>
      <c r="MFY45" s="299"/>
      <c r="MFZ45" s="299"/>
      <c r="MGA45" s="299"/>
      <c r="MGB45" s="299"/>
      <c r="MGC45" s="299"/>
      <c r="MGD45" s="299"/>
      <c r="MGE45" s="299"/>
      <c r="MGF45" s="299"/>
      <c r="MGG45" s="299"/>
      <c r="MGH45" s="299"/>
      <c r="MGI45" s="299"/>
      <c r="MGJ45" s="299"/>
      <c r="MGK45" s="299"/>
      <c r="MGL45" s="299"/>
      <c r="MGM45" s="299"/>
      <c r="MGN45" s="299"/>
      <c r="MGO45" s="299"/>
      <c r="MGP45" s="299"/>
      <c r="MGQ45" s="299"/>
      <c r="MGR45" s="299"/>
      <c r="MGS45" s="299"/>
      <c r="MGT45" s="299"/>
      <c r="MGU45" s="299"/>
      <c r="MGV45" s="299"/>
      <c r="MGW45" s="299"/>
      <c r="MGX45" s="299"/>
      <c r="MGY45" s="299"/>
      <c r="MGZ45" s="299"/>
      <c r="MHA45" s="299"/>
      <c r="MHB45" s="299"/>
      <c r="MHC45" s="299"/>
      <c r="MHD45" s="299"/>
      <c r="MHE45" s="299"/>
      <c r="MHF45" s="299"/>
      <c r="MHG45" s="299"/>
      <c r="MHH45" s="299"/>
      <c r="MHI45" s="299"/>
      <c r="MHJ45" s="299"/>
      <c r="MHK45" s="299"/>
      <c r="MHL45" s="299"/>
      <c r="MHM45" s="299"/>
      <c r="MHN45" s="299"/>
      <c r="MHO45" s="299"/>
      <c r="MHP45" s="299"/>
      <c r="MHQ45" s="299"/>
      <c r="MHR45" s="299"/>
      <c r="MHS45" s="299"/>
      <c r="MHT45" s="299"/>
      <c r="MHU45" s="299"/>
      <c r="MHV45" s="299"/>
      <c r="MHW45" s="299"/>
      <c r="MHX45" s="299"/>
      <c r="MHY45" s="299"/>
      <c r="MHZ45" s="299"/>
      <c r="MIA45" s="299"/>
      <c r="MIB45" s="299"/>
      <c r="MIC45" s="299"/>
      <c r="MID45" s="299"/>
      <c r="MIE45" s="299"/>
      <c r="MIF45" s="299"/>
      <c r="MIG45" s="299"/>
      <c r="MIH45" s="299"/>
      <c r="MII45" s="299"/>
      <c r="MIJ45" s="299"/>
      <c r="MIK45" s="299"/>
      <c r="MIL45" s="299"/>
      <c r="MIM45" s="299"/>
      <c r="MIN45" s="299"/>
      <c r="MIO45" s="299"/>
      <c r="MIP45" s="299"/>
      <c r="MIQ45" s="299"/>
      <c r="MIR45" s="299"/>
      <c r="MIS45" s="299"/>
      <c r="MIT45" s="299"/>
      <c r="MIU45" s="299"/>
      <c r="MIV45" s="299"/>
      <c r="MIW45" s="299"/>
      <c r="MIX45" s="299"/>
      <c r="MIY45" s="299"/>
      <c r="MIZ45" s="299"/>
      <c r="MJA45" s="299"/>
      <c r="MJB45" s="299"/>
      <c r="MJC45" s="299"/>
      <c r="MJD45" s="299"/>
      <c r="MJE45" s="299"/>
      <c r="MJF45" s="299"/>
      <c r="MJG45" s="299"/>
      <c r="MJH45" s="299"/>
      <c r="MJI45" s="299"/>
      <c r="MJJ45" s="299"/>
      <c r="MJK45" s="299"/>
      <c r="MJL45" s="299"/>
      <c r="MJM45" s="299"/>
      <c r="MJN45" s="299"/>
      <c r="MJO45" s="299"/>
      <c r="MJP45" s="299"/>
      <c r="MJQ45" s="299"/>
      <c r="MJR45" s="299"/>
      <c r="MJS45" s="299"/>
      <c r="MJT45" s="299"/>
      <c r="MJU45" s="299"/>
      <c r="MJV45" s="299"/>
      <c r="MJW45" s="299"/>
      <c r="MJX45" s="299"/>
      <c r="MJY45" s="299"/>
      <c r="MJZ45" s="299"/>
      <c r="MKA45" s="299"/>
      <c r="MKB45" s="299"/>
      <c r="MKC45" s="299"/>
      <c r="MKD45" s="299"/>
      <c r="MKE45" s="299"/>
      <c r="MKF45" s="299"/>
      <c r="MKG45" s="299"/>
      <c r="MKH45" s="299"/>
      <c r="MKI45" s="299"/>
      <c r="MKJ45" s="299"/>
      <c r="MKK45" s="299"/>
      <c r="MKL45" s="299"/>
      <c r="MKM45" s="299"/>
      <c r="MKN45" s="299"/>
      <c r="MKO45" s="299"/>
      <c r="MKP45" s="299"/>
      <c r="MKQ45" s="299"/>
      <c r="MKR45" s="299"/>
      <c r="MKS45" s="299"/>
      <c r="MKT45" s="299"/>
      <c r="MKU45" s="299"/>
      <c r="MKV45" s="299"/>
      <c r="MKW45" s="299"/>
      <c r="MKX45" s="299"/>
      <c r="MKY45" s="299"/>
      <c r="MKZ45" s="299"/>
      <c r="MLA45" s="299"/>
      <c r="MLB45" s="299"/>
      <c r="MLC45" s="299"/>
      <c r="MLD45" s="299"/>
      <c r="MLE45" s="299"/>
      <c r="MLF45" s="299"/>
      <c r="MLG45" s="299"/>
      <c r="MLH45" s="299"/>
      <c r="MLI45" s="299"/>
      <c r="MLJ45" s="299"/>
      <c r="MLK45" s="299"/>
      <c r="MLL45" s="299"/>
      <c r="MLM45" s="299"/>
      <c r="MLN45" s="299"/>
      <c r="MLO45" s="299"/>
      <c r="MLP45" s="299"/>
      <c r="MLQ45" s="299"/>
      <c r="MLR45" s="299"/>
      <c r="MLS45" s="299"/>
      <c r="MLT45" s="299"/>
      <c r="MLU45" s="299"/>
      <c r="MLV45" s="299"/>
      <c r="MLW45" s="299"/>
      <c r="MLX45" s="299"/>
      <c r="MLY45" s="299"/>
      <c r="MLZ45" s="299"/>
      <c r="MMA45" s="299"/>
      <c r="MMB45" s="299"/>
      <c r="MMC45" s="299"/>
      <c r="MMD45" s="299"/>
      <c r="MME45" s="299"/>
      <c r="MMF45" s="299"/>
      <c r="MMG45" s="299"/>
      <c r="MMH45" s="299"/>
      <c r="MMI45" s="299"/>
      <c r="MMJ45" s="299"/>
      <c r="MMK45" s="299"/>
      <c r="MML45" s="299"/>
      <c r="MMM45" s="299"/>
      <c r="MMN45" s="299"/>
      <c r="MMO45" s="299"/>
      <c r="MMP45" s="299"/>
      <c r="MMQ45" s="299"/>
      <c r="MMR45" s="299"/>
      <c r="MMS45" s="299"/>
      <c r="MMT45" s="299"/>
      <c r="MMU45" s="299"/>
      <c r="MMV45" s="299"/>
      <c r="MMW45" s="299"/>
      <c r="MMX45" s="299"/>
      <c r="MMY45" s="299"/>
      <c r="MMZ45" s="299"/>
      <c r="MNA45" s="299"/>
      <c r="MNB45" s="299"/>
      <c r="MNC45" s="299"/>
      <c r="MND45" s="299"/>
      <c r="MNE45" s="299"/>
      <c r="MNF45" s="299"/>
      <c r="MNG45" s="299"/>
      <c r="MNH45" s="299"/>
      <c r="MNI45" s="299"/>
      <c r="MNJ45" s="299"/>
      <c r="MNK45" s="299"/>
      <c r="MNL45" s="299"/>
      <c r="MNM45" s="299"/>
      <c r="MNN45" s="299"/>
      <c r="MNO45" s="299"/>
      <c r="MNP45" s="299"/>
      <c r="MNQ45" s="299"/>
      <c r="MNR45" s="299"/>
      <c r="MNS45" s="299"/>
      <c r="MNT45" s="299"/>
      <c r="MNU45" s="299"/>
      <c r="MNV45" s="299"/>
      <c r="MNW45" s="299"/>
      <c r="MNX45" s="299"/>
      <c r="MNY45" s="299"/>
      <c r="MNZ45" s="299"/>
      <c r="MOA45" s="299"/>
      <c r="MOB45" s="299"/>
      <c r="MOC45" s="299"/>
      <c r="MOD45" s="299"/>
      <c r="MOE45" s="299"/>
      <c r="MOF45" s="299"/>
      <c r="MOG45" s="299"/>
      <c r="MOH45" s="299"/>
      <c r="MOI45" s="299"/>
      <c r="MOJ45" s="299"/>
      <c r="MOK45" s="299"/>
      <c r="MOL45" s="299"/>
      <c r="MOM45" s="299"/>
      <c r="MON45" s="299"/>
      <c r="MOO45" s="299"/>
      <c r="MOP45" s="299"/>
      <c r="MOQ45" s="299"/>
      <c r="MOR45" s="299"/>
      <c r="MOS45" s="299"/>
      <c r="MOT45" s="299"/>
      <c r="MOU45" s="299"/>
      <c r="MOV45" s="299"/>
      <c r="MOW45" s="299"/>
      <c r="MOX45" s="299"/>
      <c r="MOY45" s="299"/>
      <c r="MOZ45" s="299"/>
      <c r="MPA45" s="299"/>
      <c r="MPB45" s="299"/>
      <c r="MPC45" s="299"/>
      <c r="MPD45" s="299"/>
      <c r="MPE45" s="299"/>
      <c r="MPF45" s="299"/>
      <c r="MPG45" s="299"/>
      <c r="MPH45" s="299"/>
      <c r="MPI45" s="299"/>
      <c r="MPJ45" s="299"/>
      <c r="MPK45" s="299"/>
      <c r="MPL45" s="299"/>
      <c r="MPM45" s="299"/>
      <c r="MPN45" s="299"/>
      <c r="MPO45" s="299"/>
      <c r="MPP45" s="299"/>
      <c r="MPQ45" s="299"/>
      <c r="MPR45" s="299"/>
      <c r="MPS45" s="299"/>
      <c r="MPT45" s="299"/>
      <c r="MPU45" s="299"/>
      <c r="MPV45" s="299"/>
      <c r="MPW45" s="299"/>
      <c r="MPX45" s="299"/>
      <c r="MPY45" s="299"/>
      <c r="MPZ45" s="299"/>
      <c r="MQA45" s="299"/>
      <c r="MQB45" s="299"/>
      <c r="MQC45" s="299"/>
      <c r="MQD45" s="299"/>
      <c r="MQE45" s="299"/>
      <c r="MQF45" s="299"/>
      <c r="MQG45" s="299"/>
      <c r="MQH45" s="299"/>
      <c r="MQI45" s="299"/>
      <c r="MQJ45" s="299"/>
      <c r="MQK45" s="299"/>
      <c r="MQL45" s="299"/>
      <c r="MQM45" s="299"/>
      <c r="MQN45" s="299"/>
      <c r="MQO45" s="299"/>
      <c r="MQP45" s="299"/>
      <c r="MQQ45" s="299"/>
      <c r="MQR45" s="299"/>
      <c r="MQS45" s="299"/>
      <c r="MQT45" s="299"/>
      <c r="MQU45" s="299"/>
      <c r="MQV45" s="299"/>
      <c r="MQW45" s="299"/>
      <c r="MQX45" s="299"/>
      <c r="MQY45" s="299"/>
      <c r="MQZ45" s="299"/>
      <c r="MRA45" s="299"/>
      <c r="MRB45" s="299"/>
      <c r="MRC45" s="299"/>
      <c r="MRD45" s="299"/>
      <c r="MRE45" s="299"/>
      <c r="MRF45" s="299"/>
      <c r="MRG45" s="299"/>
      <c r="MRH45" s="299"/>
      <c r="MRI45" s="299"/>
      <c r="MRJ45" s="299"/>
      <c r="MRK45" s="299"/>
      <c r="MRL45" s="299"/>
      <c r="MRM45" s="299"/>
      <c r="MRN45" s="299"/>
      <c r="MRO45" s="299"/>
      <c r="MRP45" s="299"/>
      <c r="MRQ45" s="299"/>
      <c r="MRR45" s="299"/>
      <c r="MRS45" s="299"/>
      <c r="MRT45" s="299"/>
      <c r="MRU45" s="299"/>
      <c r="MRV45" s="299"/>
      <c r="MRW45" s="299"/>
      <c r="MRX45" s="299"/>
      <c r="MRY45" s="299"/>
      <c r="MRZ45" s="299"/>
      <c r="MSA45" s="299"/>
      <c r="MSB45" s="299"/>
      <c r="MSC45" s="299"/>
      <c r="MSD45" s="299"/>
      <c r="MSE45" s="299"/>
      <c r="MSF45" s="299"/>
      <c r="MSG45" s="299"/>
      <c r="MSH45" s="299"/>
      <c r="MSI45" s="299"/>
      <c r="MSJ45" s="299"/>
      <c r="MSK45" s="299"/>
      <c r="MSL45" s="299"/>
      <c r="MSM45" s="299"/>
      <c r="MSN45" s="299"/>
      <c r="MSO45" s="299"/>
      <c r="MSP45" s="299"/>
      <c r="MSQ45" s="299"/>
      <c r="MSR45" s="299"/>
      <c r="MSS45" s="299"/>
      <c r="MST45" s="299"/>
      <c r="MSU45" s="299"/>
      <c r="MSV45" s="299"/>
      <c r="MSW45" s="299"/>
      <c r="MSX45" s="299"/>
      <c r="MSY45" s="299"/>
      <c r="MSZ45" s="299"/>
      <c r="MTA45" s="299"/>
      <c r="MTB45" s="299"/>
      <c r="MTC45" s="299"/>
      <c r="MTD45" s="299"/>
      <c r="MTE45" s="299"/>
      <c r="MTF45" s="299"/>
      <c r="MTG45" s="299"/>
      <c r="MTH45" s="299"/>
      <c r="MTI45" s="299"/>
      <c r="MTJ45" s="299"/>
      <c r="MTK45" s="299"/>
      <c r="MTL45" s="299"/>
      <c r="MTM45" s="299"/>
      <c r="MTN45" s="299"/>
      <c r="MTO45" s="299"/>
      <c r="MTP45" s="299"/>
      <c r="MTQ45" s="299"/>
      <c r="MTR45" s="299"/>
      <c r="MTS45" s="299"/>
      <c r="MTT45" s="299"/>
      <c r="MTU45" s="299"/>
      <c r="MTV45" s="299"/>
      <c r="MTW45" s="299"/>
      <c r="MTX45" s="299"/>
      <c r="MTY45" s="299"/>
      <c r="MTZ45" s="299"/>
      <c r="MUA45" s="299"/>
      <c r="MUB45" s="299"/>
      <c r="MUC45" s="299"/>
      <c r="MUD45" s="299"/>
      <c r="MUE45" s="299"/>
      <c r="MUF45" s="299"/>
      <c r="MUG45" s="299"/>
      <c r="MUH45" s="299"/>
      <c r="MUI45" s="299"/>
      <c r="MUJ45" s="299"/>
      <c r="MUK45" s="299"/>
      <c r="MUL45" s="299"/>
      <c r="MUM45" s="299"/>
      <c r="MUN45" s="299"/>
      <c r="MUO45" s="299"/>
      <c r="MUP45" s="299"/>
      <c r="MUQ45" s="299"/>
      <c r="MUR45" s="299"/>
      <c r="MUS45" s="299"/>
      <c r="MUT45" s="299"/>
      <c r="MUU45" s="299"/>
      <c r="MUV45" s="299"/>
      <c r="MUW45" s="299"/>
      <c r="MUX45" s="299"/>
      <c r="MUY45" s="299"/>
      <c r="MUZ45" s="299"/>
      <c r="MVA45" s="299"/>
      <c r="MVB45" s="299"/>
      <c r="MVC45" s="299"/>
      <c r="MVD45" s="299"/>
      <c r="MVE45" s="299"/>
      <c r="MVF45" s="299"/>
      <c r="MVG45" s="299"/>
      <c r="MVH45" s="299"/>
      <c r="MVI45" s="299"/>
      <c r="MVJ45" s="299"/>
      <c r="MVK45" s="299"/>
      <c r="MVL45" s="299"/>
      <c r="MVM45" s="299"/>
      <c r="MVN45" s="299"/>
      <c r="MVO45" s="299"/>
      <c r="MVP45" s="299"/>
      <c r="MVQ45" s="299"/>
      <c r="MVR45" s="299"/>
      <c r="MVS45" s="299"/>
      <c r="MVT45" s="299"/>
      <c r="MVU45" s="299"/>
      <c r="MVV45" s="299"/>
      <c r="MVW45" s="299"/>
      <c r="MVX45" s="299"/>
      <c r="MVY45" s="299"/>
      <c r="MVZ45" s="299"/>
      <c r="MWA45" s="299"/>
      <c r="MWB45" s="299"/>
      <c r="MWC45" s="299"/>
      <c r="MWD45" s="299"/>
      <c r="MWE45" s="299"/>
      <c r="MWF45" s="299"/>
      <c r="MWG45" s="299"/>
      <c r="MWH45" s="299"/>
      <c r="MWI45" s="299"/>
      <c r="MWJ45" s="299"/>
      <c r="MWK45" s="299"/>
      <c r="MWL45" s="299"/>
      <c r="MWM45" s="299"/>
      <c r="MWN45" s="299"/>
      <c r="MWO45" s="299"/>
      <c r="MWP45" s="299"/>
      <c r="MWQ45" s="299"/>
      <c r="MWR45" s="299"/>
      <c r="MWS45" s="299"/>
      <c r="MWT45" s="299"/>
      <c r="MWU45" s="299"/>
      <c r="MWV45" s="299"/>
      <c r="MWW45" s="299"/>
      <c r="MWX45" s="299"/>
      <c r="MWY45" s="299"/>
      <c r="MWZ45" s="299"/>
      <c r="MXA45" s="299"/>
      <c r="MXB45" s="299"/>
      <c r="MXC45" s="299"/>
      <c r="MXD45" s="299"/>
      <c r="MXE45" s="299"/>
      <c r="MXF45" s="299"/>
      <c r="MXG45" s="299"/>
      <c r="MXH45" s="299"/>
      <c r="MXI45" s="299"/>
      <c r="MXJ45" s="299"/>
      <c r="MXK45" s="299"/>
      <c r="MXL45" s="299"/>
      <c r="MXM45" s="299"/>
      <c r="MXN45" s="299"/>
      <c r="MXO45" s="299"/>
      <c r="MXP45" s="299"/>
      <c r="MXQ45" s="299"/>
      <c r="MXR45" s="299"/>
      <c r="MXS45" s="299"/>
      <c r="MXT45" s="299"/>
      <c r="MXU45" s="299"/>
      <c r="MXV45" s="299"/>
      <c r="MXW45" s="299"/>
      <c r="MXX45" s="299"/>
      <c r="MXY45" s="299"/>
      <c r="MXZ45" s="299"/>
      <c r="MYA45" s="299"/>
      <c r="MYB45" s="299"/>
      <c r="MYC45" s="299"/>
      <c r="MYD45" s="299"/>
      <c r="MYE45" s="299"/>
      <c r="MYF45" s="299"/>
      <c r="MYG45" s="299"/>
      <c r="MYH45" s="299"/>
      <c r="MYI45" s="299"/>
      <c r="MYJ45" s="299"/>
      <c r="MYK45" s="299"/>
      <c r="MYL45" s="299"/>
      <c r="MYM45" s="299"/>
      <c r="MYN45" s="299"/>
      <c r="MYO45" s="299"/>
      <c r="MYP45" s="299"/>
      <c r="MYQ45" s="299"/>
      <c r="MYR45" s="299"/>
      <c r="MYS45" s="299"/>
      <c r="MYT45" s="299"/>
      <c r="MYU45" s="299"/>
      <c r="MYV45" s="299"/>
      <c r="MYW45" s="299"/>
      <c r="MYX45" s="299"/>
      <c r="MYY45" s="299"/>
      <c r="MYZ45" s="299"/>
      <c r="MZA45" s="299"/>
      <c r="MZB45" s="299"/>
      <c r="MZC45" s="299"/>
      <c r="MZD45" s="299"/>
      <c r="MZE45" s="299"/>
      <c r="MZF45" s="299"/>
      <c r="MZG45" s="299"/>
      <c r="MZH45" s="299"/>
      <c r="MZI45" s="299"/>
      <c r="MZJ45" s="299"/>
      <c r="MZK45" s="299"/>
      <c r="MZL45" s="299"/>
      <c r="MZM45" s="299"/>
      <c r="MZN45" s="299"/>
      <c r="MZO45" s="299"/>
      <c r="MZP45" s="299"/>
      <c r="MZQ45" s="299"/>
      <c r="MZR45" s="299"/>
      <c r="MZS45" s="299"/>
      <c r="MZT45" s="299"/>
      <c r="MZU45" s="299"/>
      <c r="MZV45" s="299"/>
      <c r="MZW45" s="299"/>
      <c r="MZX45" s="299"/>
      <c r="MZY45" s="299"/>
      <c r="MZZ45" s="299"/>
      <c r="NAA45" s="299"/>
      <c r="NAB45" s="299"/>
      <c r="NAC45" s="299"/>
      <c r="NAD45" s="299"/>
      <c r="NAE45" s="299"/>
      <c r="NAF45" s="299"/>
      <c r="NAG45" s="299"/>
      <c r="NAH45" s="299"/>
      <c r="NAI45" s="299"/>
      <c r="NAJ45" s="299"/>
      <c r="NAK45" s="299"/>
      <c r="NAL45" s="299"/>
      <c r="NAM45" s="299"/>
      <c r="NAN45" s="299"/>
      <c r="NAO45" s="299"/>
      <c r="NAP45" s="299"/>
      <c r="NAQ45" s="299"/>
      <c r="NAR45" s="299"/>
      <c r="NAS45" s="299"/>
      <c r="NAT45" s="299"/>
      <c r="NAU45" s="299"/>
      <c r="NAV45" s="299"/>
      <c r="NAW45" s="299"/>
      <c r="NAX45" s="299"/>
      <c r="NAY45" s="299"/>
      <c r="NAZ45" s="299"/>
      <c r="NBA45" s="299"/>
      <c r="NBB45" s="299"/>
      <c r="NBC45" s="299"/>
      <c r="NBD45" s="299"/>
      <c r="NBE45" s="299"/>
      <c r="NBF45" s="299"/>
      <c r="NBG45" s="299"/>
      <c r="NBH45" s="299"/>
      <c r="NBI45" s="299"/>
      <c r="NBJ45" s="299"/>
      <c r="NBK45" s="299"/>
      <c r="NBL45" s="299"/>
      <c r="NBM45" s="299"/>
      <c r="NBN45" s="299"/>
      <c r="NBO45" s="299"/>
      <c r="NBP45" s="299"/>
      <c r="NBQ45" s="299"/>
      <c r="NBR45" s="299"/>
      <c r="NBS45" s="299"/>
      <c r="NBT45" s="299"/>
      <c r="NBU45" s="299"/>
      <c r="NBV45" s="299"/>
      <c r="NBW45" s="299"/>
      <c r="NBX45" s="299"/>
      <c r="NBY45" s="299"/>
      <c r="NBZ45" s="299"/>
      <c r="NCA45" s="299"/>
      <c r="NCB45" s="299"/>
      <c r="NCC45" s="299"/>
      <c r="NCD45" s="299"/>
      <c r="NCE45" s="299"/>
      <c r="NCF45" s="299"/>
      <c r="NCG45" s="299"/>
      <c r="NCH45" s="299"/>
      <c r="NCI45" s="299"/>
      <c r="NCJ45" s="299"/>
      <c r="NCK45" s="299"/>
      <c r="NCL45" s="299"/>
      <c r="NCM45" s="299"/>
      <c r="NCN45" s="299"/>
      <c r="NCO45" s="299"/>
      <c r="NCP45" s="299"/>
      <c r="NCQ45" s="299"/>
      <c r="NCR45" s="299"/>
      <c r="NCS45" s="299"/>
      <c r="NCT45" s="299"/>
      <c r="NCU45" s="299"/>
      <c r="NCV45" s="299"/>
      <c r="NCW45" s="299"/>
      <c r="NCX45" s="299"/>
      <c r="NCY45" s="299"/>
      <c r="NCZ45" s="299"/>
      <c r="NDA45" s="299"/>
      <c r="NDB45" s="299"/>
      <c r="NDC45" s="299"/>
      <c r="NDD45" s="299"/>
      <c r="NDE45" s="299"/>
      <c r="NDF45" s="299"/>
      <c r="NDG45" s="299"/>
      <c r="NDH45" s="299"/>
      <c r="NDI45" s="299"/>
      <c r="NDJ45" s="299"/>
      <c r="NDK45" s="299"/>
      <c r="NDL45" s="299"/>
      <c r="NDM45" s="299"/>
      <c r="NDN45" s="299"/>
      <c r="NDO45" s="299"/>
      <c r="NDP45" s="299"/>
      <c r="NDQ45" s="299"/>
      <c r="NDR45" s="299"/>
      <c r="NDS45" s="299"/>
      <c r="NDT45" s="299"/>
      <c r="NDU45" s="299"/>
      <c r="NDV45" s="299"/>
      <c r="NDW45" s="299"/>
      <c r="NDX45" s="299"/>
      <c r="NDY45" s="299"/>
      <c r="NDZ45" s="299"/>
      <c r="NEA45" s="299"/>
      <c r="NEB45" s="299"/>
      <c r="NEC45" s="299"/>
      <c r="NED45" s="299"/>
      <c r="NEE45" s="299"/>
      <c r="NEF45" s="299"/>
      <c r="NEG45" s="299"/>
      <c r="NEH45" s="299"/>
      <c r="NEI45" s="299"/>
      <c r="NEJ45" s="299"/>
      <c r="NEK45" s="299"/>
      <c r="NEL45" s="299"/>
      <c r="NEM45" s="299"/>
      <c r="NEN45" s="299"/>
      <c r="NEO45" s="299"/>
      <c r="NEP45" s="299"/>
      <c r="NEQ45" s="299"/>
      <c r="NER45" s="299"/>
      <c r="NES45" s="299"/>
      <c r="NET45" s="299"/>
      <c r="NEU45" s="299"/>
      <c r="NEV45" s="299"/>
      <c r="NEW45" s="299"/>
      <c r="NEX45" s="299"/>
      <c r="NEY45" s="299"/>
      <c r="NEZ45" s="299"/>
      <c r="NFA45" s="299"/>
      <c r="NFB45" s="299"/>
      <c r="NFC45" s="299"/>
      <c r="NFD45" s="299"/>
      <c r="NFE45" s="299"/>
      <c r="NFF45" s="299"/>
      <c r="NFG45" s="299"/>
      <c r="NFH45" s="299"/>
      <c r="NFI45" s="299"/>
      <c r="NFJ45" s="299"/>
      <c r="NFK45" s="299"/>
      <c r="NFL45" s="299"/>
      <c r="NFM45" s="299"/>
      <c r="NFN45" s="299"/>
      <c r="NFO45" s="299"/>
      <c r="NFP45" s="299"/>
      <c r="NFQ45" s="299"/>
      <c r="NFR45" s="299"/>
      <c r="NFS45" s="299"/>
      <c r="NFT45" s="299"/>
      <c r="NFU45" s="299"/>
      <c r="NFV45" s="299"/>
      <c r="NFW45" s="299"/>
      <c r="NFX45" s="299"/>
      <c r="NFY45" s="299"/>
      <c r="NFZ45" s="299"/>
      <c r="NGA45" s="299"/>
      <c r="NGB45" s="299"/>
      <c r="NGC45" s="299"/>
      <c r="NGD45" s="299"/>
      <c r="NGE45" s="299"/>
      <c r="NGF45" s="299"/>
      <c r="NGG45" s="299"/>
      <c r="NGH45" s="299"/>
      <c r="NGI45" s="299"/>
      <c r="NGJ45" s="299"/>
      <c r="NGK45" s="299"/>
      <c r="NGL45" s="299"/>
      <c r="NGM45" s="299"/>
      <c r="NGN45" s="299"/>
      <c r="NGO45" s="299"/>
      <c r="NGP45" s="299"/>
      <c r="NGQ45" s="299"/>
      <c r="NGR45" s="299"/>
      <c r="NGS45" s="299"/>
      <c r="NGT45" s="299"/>
      <c r="NGU45" s="299"/>
      <c r="NGV45" s="299"/>
      <c r="NGW45" s="299"/>
      <c r="NGX45" s="299"/>
      <c r="NGY45" s="299"/>
      <c r="NGZ45" s="299"/>
      <c r="NHA45" s="299"/>
      <c r="NHB45" s="299"/>
      <c r="NHC45" s="299"/>
      <c r="NHD45" s="299"/>
      <c r="NHE45" s="299"/>
      <c r="NHF45" s="299"/>
      <c r="NHG45" s="299"/>
      <c r="NHH45" s="299"/>
      <c r="NHI45" s="299"/>
      <c r="NHJ45" s="299"/>
      <c r="NHK45" s="299"/>
      <c r="NHL45" s="299"/>
      <c r="NHM45" s="299"/>
      <c r="NHN45" s="299"/>
      <c r="NHO45" s="299"/>
      <c r="NHP45" s="299"/>
      <c r="NHQ45" s="299"/>
      <c r="NHR45" s="299"/>
      <c r="NHS45" s="299"/>
      <c r="NHT45" s="299"/>
      <c r="NHU45" s="299"/>
      <c r="NHV45" s="299"/>
      <c r="NHW45" s="299"/>
      <c r="NHX45" s="299"/>
      <c r="NHY45" s="299"/>
      <c r="NHZ45" s="299"/>
      <c r="NIA45" s="299"/>
      <c r="NIB45" s="299"/>
      <c r="NIC45" s="299"/>
      <c r="NID45" s="299"/>
      <c r="NIE45" s="299"/>
      <c r="NIF45" s="299"/>
      <c r="NIG45" s="299"/>
      <c r="NIH45" s="299"/>
      <c r="NII45" s="299"/>
      <c r="NIJ45" s="299"/>
      <c r="NIK45" s="299"/>
      <c r="NIL45" s="299"/>
      <c r="NIM45" s="299"/>
      <c r="NIN45" s="299"/>
      <c r="NIO45" s="299"/>
      <c r="NIP45" s="299"/>
      <c r="NIQ45" s="299"/>
      <c r="NIR45" s="299"/>
      <c r="NIS45" s="299"/>
      <c r="NIT45" s="299"/>
      <c r="NIU45" s="299"/>
      <c r="NIV45" s="299"/>
      <c r="NIW45" s="299"/>
      <c r="NIX45" s="299"/>
      <c r="NIY45" s="299"/>
      <c r="NIZ45" s="299"/>
      <c r="NJA45" s="299"/>
      <c r="NJB45" s="299"/>
      <c r="NJC45" s="299"/>
      <c r="NJD45" s="299"/>
      <c r="NJE45" s="299"/>
      <c r="NJF45" s="299"/>
      <c r="NJG45" s="299"/>
      <c r="NJH45" s="299"/>
      <c r="NJI45" s="299"/>
      <c r="NJJ45" s="299"/>
      <c r="NJK45" s="299"/>
      <c r="NJL45" s="299"/>
      <c r="NJM45" s="299"/>
      <c r="NJN45" s="299"/>
      <c r="NJO45" s="299"/>
      <c r="NJP45" s="299"/>
      <c r="NJQ45" s="299"/>
      <c r="NJR45" s="299"/>
      <c r="NJS45" s="299"/>
      <c r="NJT45" s="299"/>
      <c r="NJU45" s="299"/>
      <c r="NJV45" s="299"/>
      <c r="NJW45" s="299"/>
      <c r="NJX45" s="299"/>
      <c r="NJY45" s="299"/>
      <c r="NJZ45" s="299"/>
      <c r="NKA45" s="299"/>
      <c r="NKB45" s="299"/>
      <c r="NKC45" s="299"/>
      <c r="NKD45" s="299"/>
      <c r="NKE45" s="299"/>
      <c r="NKF45" s="299"/>
      <c r="NKG45" s="299"/>
      <c r="NKH45" s="299"/>
      <c r="NKI45" s="299"/>
      <c r="NKJ45" s="299"/>
      <c r="NKK45" s="299"/>
      <c r="NKL45" s="299"/>
      <c r="NKM45" s="299"/>
      <c r="NKN45" s="299"/>
      <c r="NKO45" s="299"/>
      <c r="NKP45" s="299"/>
      <c r="NKQ45" s="299"/>
      <c r="NKR45" s="299"/>
      <c r="NKS45" s="299"/>
      <c r="NKT45" s="299"/>
      <c r="NKU45" s="299"/>
      <c r="NKV45" s="299"/>
      <c r="NKW45" s="299"/>
      <c r="NKX45" s="299"/>
      <c r="NKY45" s="299"/>
      <c r="NKZ45" s="299"/>
      <c r="NLA45" s="299"/>
      <c r="NLB45" s="299"/>
      <c r="NLC45" s="299"/>
      <c r="NLD45" s="299"/>
      <c r="NLE45" s="299"/>
      <c r="NLF45" s="299"/>
      <c r="NLG45" s="299"/>
      <c r="NLH45" s="299"/>
      <c r="NLI45" s="299"/>
      <c r="NLJ45" s="299"/>
      <c r="NLK45" s="299"/>
      <c r="NLL45" s="299"/>
      <c r="NLM45" s="299"/>
      <c r="NLN45" s="299"/>
      <c r="NLO45" s="299"/>
      <c r="NLP45" s="299"/>
      <c r="NLQ45" s="299"/>
      <c r="NLR45" s="299"/>
      <c r="NLS45" s="299"/>
      <c r="NLT45" s="299"/>
      <c r="NLU45" s="299"/>
      <c r="NLV45" s="299"/>
      <c r="NLW45" s="299"/>
      <c r="NLX45" s="299"/>
      <c r="NLY45" s="299"/>
      <c r="NLZ45" s="299"/>
      <c r="NMA45" s="299"/>
      <c r="NMB45" s="299"/>
      <c r="NMC45" s="299"/>
      <c r="NMD45" s="299"/>
      <c r="NME45" s="299"/>
      <c r="NMF45" s="299"/>
      <c r="NMG45" s="299"/>
      <c r="NMH45" s="299"/>
      <c r="NMI45" s="299"/>
      <c r="NMJ45" s="299"/>
      <c r="NMK45" s="299"/>
      <c r="NML45" s="299"/>
      <c r="NMM45" s="299"/>
      <c r="NMN45" s="299"/>
      <c r="NMO45" s="299"/>
      <c r="NMP45" s="299"/>
      <c r="NMQ45" s="299"/>
      <c r="NMR45" s="299"/>
      <c r="NMS45" s="299"/>
      <c r="NMT45" s="299"/>
      <c r="NMU45" s="299"/>
      <c r="NMV45" s="299"/>
      <c r="NMW45" s="299"/>
      <c r="NMX45" s="299"/>
      <c r="NMY45" s="299"/>
      <c r="NMZ45" s="299"/>
      <c r="NNA45" s="299"/>
      <c r="NNB45" s="299"/>
      <c r="NNC45" s="299"/>
      <c r="NND45" s="299"/>
      <c r="NNE45" s="299"/>
      <c r="NNF45" s="299"/>
      <c r="NNG45" s="299"/>
      <c r="NNH45" s="299"/>
      <c r="NNI45" s="299"/>
      <c r="NNJ45" s="299"/>
      <c r="NNK45" s="299"/>
      <c r="NNL45" s="299"/>
      <c r="NNM45" s="299"/>
      <c r="NNN45" s="299"/>
      <c r="NNO45" s="299"/>
      <c r="NNP45" s="299"/>
      <c r="NNQ45" s="299"/>
      <c r="NNR45" s="299"/>
      <c r="NNS45" s="299"/>
      <c r="NNT45" s="299"/>
      <c r="NNU45" s="299"/>
      <c r="NNV45" s="299"/>
      <c r="NNW45" s="299"/>
      <c r="NNX45" s="299"/>
      <c r="NNY45" s="299"/>
      <c r="NNZ45" s="299"/>
      <c r="NOA45" s="299"/>
      <c r="NOB45" s="299"/>
      <c r="NOC45" s="299"/>
      <c r="NOD45" s="299"/>
      <c r="NOE45" s="299"/>
      <c r="NOF45" s="299"/>
      <c r="NOG45" s="299"/>
      <c r="NOH45" s="299"/>
      <c r="NOI45" s="299"/>
      <c r="NOJ45" s="299"/>
      <c r="NOK45" s="299"/>
      <c r="NOL45" s="299"/>
      <c r="NOM45" s="299"/>
      <c r="NON45" s="299"/>
      <c r="NOO45" s="299"/>
      <c r="NOP45" s="299"/>
      <c r="NOQ45" s="299"/>
      <c r="NOR45" s="299"/>
      <c r="NOS45" s="299"/>
      <c r="NOT45" s="299"/>
      <c r="NOU45" s="299"/>
      <c r="NOV45" s="299"/>
      <c r="NOW45" s="299"/>
      <c r="NOX45" s="299"/>
      <c r="NOY45" s="299"/>
      <c r="NOZ45" s="299"/>
      <c r="NPA45" s="299"/>
      <c r="NPB45" s="299"/>
      <c r="NPC45" s="299"/>
      <c r="NPD45" s="299"/>
      <c r="NPE45" s="299"/>
      <c r="NPF45" s="299"/>
      <c r="NPG45" s="299"/>
      <c r="NPH45" s="299"/>
      <c r="NPI45" s="299"/>
      <c r="NPJ45" s="299"/>
      <c r="NPK45" s="299"/>
      <c r="NPL45" s="299"/>
      <c r="NPM45" s="299"/>
      <c r="NPN45" s="299"/>
      <c r="NPO45" s="299"/>
      <c r="NPP45" s="299"/>
      <c r="NPQ45" s="299"/>
      <c r="NPR45" s="299"/>
      <c r="NPS45" s="299"/>
      <c r="NPT45" s="299"/>
      <c r="NPU45" s="299"/>
      <c r="NPV45" s="299"/>
      <c r="NPW45" s="299"/>
      <c r="NPX45" s="299"/>
      <c r="NPY45" s="299"/>
      <c r="NPZ45" s="299"/>
      <c r="NQA45" s="299"/>
      <c r="NQB45" s="299"/>
      <c r="NQC45" s="299"/>
      <c r="NQD45" s="299"/>
      <c r="NQE45" s="299"/>
      <c r="NQF45" s="299"/>
      <c r="NQG45" s="299"/>
      <c r="NQH45" s="299"/>
      <c r="NQI45" s="299"/>
      <c r="NQJ45" s="299"/>
      <c r="NQK45" s="299"/>
      <c r="NQL45" s="299"/>
      <c r="NQM45" s="299"/>
      <c r="NQN45" s="299"/>
      <c r="NQO45" s="299"/>
      <c r="NQP45" s="299"/>
      <c r="NQQ45" s="299"/>
      <c r="NQR45" s="299"/>
      <c r="NQS45" s="299"/>
      <c r="NQT45" s="299"/>
      <c r="NQU45" s="299"/>
      <c r="NQV45" s="299"/>
      <c r="NQW45" s="299"/>
      <c r="NQX45" s="299"/>
      <c r="NQY45" s="299"/>
      <c r="NQZ45" s="299"/>
      <c r="NRA45" s="299"/>
      <c r="NRB45" s="299"/>
      <c r="NRC45" s="299"/>
      <c r="NRD45" s="299"/>
      <c r="NRE45" s="299"/>
      <c r="NRF45" s="299"/>
      <c r="NRG45" s="299"/>
      <c r="NRH45" s="299"/>
      <c r="NRI45" s="299"/>
      <c r="NRJ45" s="299"/>
      <c r="NRK45" s="299"/>
      <c r="NRL45" s="299"/>
      <c r="NRM45" s="299"/>
      <c r="NRN45" s="299"/>
      <c r="NRO45" s="299"/>
      <c r="NRP45" s="299"/>
      <c r="NRQ45" s="299"/>
      <c r="NRR45" s="299"/>
      <c r="NRS45" s="299"/>
      <c r="NRT45" s="299"/>
      <c r="NRU45" s="299"/>
      <c r="NRV45" s="299"/>
      <c r="NRW45" s="299"/>
      <c r="NRX45" s="299"/>
      <c r="NRY45" s="299"/>
      <c r="NRZ45" s="299"/>
      <c r="NSA45" s="299"/>
      <c r="NSB45" s="299"/>
      <c r="NSC45" s="299"/>
      <c r="NSD45" s="299"/>
      <c r="NSE45" s="299"/>
      <c r="NSF45" s="299"/>
      <c r="NSG45" s="299"/>
      <c r="NSH45" s="299"/>
      <c r="NSI45" s="299"/>
      <c r="NSJ45" s="299"/>
      <c r="NSK45" s="299"/>
      <c r="NSL45" s="299"/>
      <c r="NSM45" s="299"/>
      <c r="NSN45" s="299"/>
      <c r="NSO45" s="299"/>
      <c r="NSP45" s="299"/>
      <c r="NSQ45" s="299"/>
      <c r="NSR45" s="299"/>
      <c r="NSS45" s="299"/>
      <c r="NST45" s="299"/>
      <c r="NSU45" s="299"/>
      <c r="NSV45" s="299"/>
      <c r="NSW45" s="299"/>
      <c r="NSX45" s="299"/>
      <c r="NSY45" s="299"/>
      <c r="NSZ45" s="299"/>
      <c r="NTA45" s="299"/>
      <c r="NTB45" s="299"/>
      <c r="NTC45" s="299"/>
      <c r="NTD45" s="299"/>
      <c r="NTE45" s="299"/>
      <c r="NTF45" s="299"/>
      <c r="NTG45" s="299"/>
      <c r="NTH45" s="299"/>
      <c r="NTI45" s="299"/>
      <c r="NTJ45" s="299"/>
      <c r="NTK45" s="299"/>
      <c r="NTL45" s="299"/>
      <c r="NTM45" s="299"/>
      <c r="NTN45" s="299"/>
      <c r="NTO45" s="299"/>
      <c r="NTP45" s="299"/>
      <c r="NTQ45" s="299"/>
      <c r="NTR45" s="299"/>
      <c r="NTS45" s="299"/>
      <c r="NTT45" s="299"/>
      <c r="NTU45" s="299"/>
      <c r="NTV45" s="299"/>
      <c r="NTW45" s="299"/>
      <c r="NTX45" s="299"/>
      <c r="NTY45" s="299"/>
      <c r="NTZ45" s="299"/>
      <c r="NUA45" s="299"/>
      <c r="NUB45" s="299"/>
      <c r="NUC45" s="299"/>
      <c r="NUD45" s="299"/>
      <c r="NUE45" s="299"/>
      <c r="NUF45" s="299"/>
      <c r="NUG45" s="299"/>
      <c r="NUH45" s="299"/>
      <c r="NUI45" s="299"/>
      <c r="NUJ45" s="299"/>
      <c r="NUK45" s="299"/>
      <c r="NUL45" s="299"/>
      <c r="NUM45" s="299"/>
      <c r="NUN45" s="299"/>
      <c r="NUO45" s="299"/>
      <c r="NUP45" s="299"/>
      <c r="NUQ45" s="299"/>
      <c r="NUR45" s="299"/>
      <c r="NUS45" s="299"/>
      <c r="NUT45" s="299"/>
      <c r="NUU45" s="299"/>
      <c r="NUV45" s="299"/>
      <c r="NUW45" s="299"/>
      <c r="NUX45" s="299"/>
      <c r="NUY45" s="299"/>
      <c r="NUZ45" s="299"/>
      <c r="NVA45" s="299"/>
      <c r="NVB45" s="299"/>
      <c r="NVC45" s="299"/>
      <c r="NVD45" s="299"/>
      <c r="NVE45" s="299"/>
      <c r="NVF45" s="299"/>
      <c r="NVG45" s="299"/>
      <c r="NVH45" s="299"/>
      <c r="NVI45" s="299"/>
      <c r="NVJ45" s="299"/>
      <c r="NVK45" s="299"/>
      <c r="NVL45" s="299"/>
      <c r="NVM45" s="299"/>
      <c r="NVN45" s="299"/>
      <c r="NVO45" s="299"/>
      <c r="NVP45" s="299"/>
      <c r="NVQ45" s="299"/>
      <c r="NVR45" s="299"/>
      <c r="NVS45" s="299"/>
      <c r="NVT45" s="299"/>
      <c r="NVU45" s="299"/>
      <c r="NVV45" s="299"/>
      <c r="NVW45" s="299"/>
      <c r="NVX45" s="299"/>
      <c r="NVY45" s="299"/>
      <c r="NVZ45" s="299"/>
      <c r="NWA45" s="299"/>
      <c r="NWB45" s="299"/>
      <c r="NWC45" s="299"/>
      <c r="NWD45" s="299"/>
      <c r="NWE45" s="299"/>
      <c r="NWF45" s="299"/>
      <c r="NWG45" s="299"/>
      <c r="NWH45" s="299"/>
      <c r="NWI45" s="299"/>
      <c r="NWJ45" s="299"/>
      <c r="NWK45" s="299"/>
      <c r="NWL45" s="299"/>
      <c r="NWM45" s="299"/>
      <c r="NWN45" s="299"/>
      <c r="NWO45" s="299"/>
      <c r="NWP45" s="299"/>
      <c r="NWQ45" s="299"/>
      <c r="NWR45" s="299"/>
      <c r="NWS45" s="299"/>
      <c r="NWT45" s="299"/>
      <c r="NWU45" s="299"/>
      <c r="NWV45" s="299"/>
      <c r="NWW45" s="299"/>
      <c r="NWX45" s="299"/>
      <c r="NWY45" s="299"/>
      <c r="NWZ45" s="299"/>
      <c r="NXA45" s="299"/>
      <c r="NXB45" s="299"/>
      <c r="NXC45" s="299"/>
      <c r="NXD45" s="299"/>
      <c r="NXE45" s="299"/>
      <c r="NXF45" s="299"/>
      <c r="NXG45" s="299"/>
      <c r="NXH45" s="299"/>
      <c r="NXI45" s="299"/>
      <c r="NXJ45" s="299"/>
      <c r="NXK45" s="299"/>
      <c r="NXL45" s="299"/>
      <c r="NXM45" s="299"/>
      <c r="NXN45" s="299"/>
      <c r="NXO45" s="299"/>
      <c r="NXP45" s="299"/>
      <c r="NXQ45" s="299"/>
      <c r="NXR45" s="299"/>
      <c r="NXS45" s="299"/>
      <c r="NXT45" s="299"/>
      <c r="NXU45" s="299"/>
      <c r="NXV45" s="299"/>
      <c r="NXW45" s="299"/>
      <c r="NXX45" s="299"/>
      <c r="NXY45" s="299"/>
      <c r="NXZ45" s="299"/>
      <c r="NYA45" s="299"/>
      <c r="NYB45" s="299"/>
      <c r="NYC45" s="299"/>
      <c r="NYD45" s="299"/>
      <c r="NYE45" s="299"/>
      <c r="NYF45" s="299"/>
      <c r="NYG45" s="299"/>
      <c r="NYH45" s="299"/>
      <c r="NYI45" s="299"/>
      <c r="NYJ45" s="299"/>
      <c r="NYK45" s="299"/>
      <c r="NYL45" s="299"/>
      <c r="NYM45" s="299"/>
      <c r="NYN45" s="299"/>
      <c r="NYO45" s="299"/>
      <c r="NYP45" s="299"/>
      <c r="NYQ45" s="299"/>
      <c r="NYR45" s="299"/>
      <c r="NYS45" s="299"/>
      <c r="NYT45" s="299"/>
      <c r="NYU45" s="299"/>
      <c r="NYV45" s="299"/>
      <c r="NYW45" s="299"/>
      <c r="NYX45" s="299"/>
      <c r="NYY45" s="299"/>
      <c r="NYZ45" s="299"/>
      <c r="NZA45" s="299"/>
      <c r="NZB45" s="299"/>
      <c r="NZC45" s="299"/>
      <c r="NZD45" s="299"/>
      <c r="NZE45" s="299"/>
      <c r="NZF45" s="299"/>
      <c r="NZG45" s="299"/>
      <c r="NZH45" s="299"/>
      <c r="NZI45" s="299"/>
      <c r="NZJ45" s="299"/>
      <c r="NZK45" s="299"/>
      <c r="NZL45" s="299"/>
      <c r="NZM45" s="299"/>
      <c r="NZN45" s="299"/>
      <c r="NZO45" s="299"/>
      <c r="NZP45" s="299"/>
      <c r="NZQ45" s="299"/>
      <c r="NZR45" s="299"/>
      <c r="NZS45" s="299"/>
      <c r="NZT45" s="299"/>
      <c r="NZU45" s="299"/>
      <c r="NZV45" s="299"/>
      <c r="NZW45" s="299"/>
      <c r="NZX45" s="299"/>
      <c r="NZY45" s="299"/>
      <c r="NZZ45" s="299"/>
      <c r="OAA45" s="299"/>
      <c r="OAB45" s="299"/>
      <c r="OAC45" s="299"/>
      <c r="OAD45" s="299"/>
      <c r="OAE45" s="299"/>
      <c r="OAF45" s="299"/>
      <c r="OAG45" s="299"/>
      <c r="OAH45" s="299"/>
      <c r="OAI45" s="299"/>
      <c r="OAJ45" s="299"/>
      <c r="OAK45" s="299"/>
      <c r="OAL45" s="299"/>
      <c r="OAM45" s="299"/>
      <c r="OAN45" s="299"/>
      <c r="OAO45" s="299"/>
      <c r="OAP45" s="299"/>
      <c r="OAQ45" s="299"/>
      <c r="OAR45" s="299"/>
      <c r="OAS45" s="299"/>
      <c r="OAT45" s="299"/>
      <c r="OAU45" s="299"/>
      <c r="OAV45" s="299"/>
      <c r="OAW45" s="299"/>
      <c r="OAX45" s="299"/>
      <c r="OAY45" s="299"/>
      <c r="OAZ45" s="299"/>
      <c r="OBA45" s="299"/>
      <c r="OBB45" s="299"/>
      <c r="OBC45" s="299"/>
      <c r="OBD45" s="299"/>
      <c r="OBE45" s="299"/>
      <c r="OBF45" s="299"/>
      <c r="OBG45" s="299"/>
      <c r="OBH45" s="299"/>
      <c r="OBI45" s="299"/>
      <c r="OBJ45" s="299"/>
      <c r="OBK45" s="299"/>
      <c r="OBL45" s="299"/>
      <c r="OBM45" s="299"/>
      <c r="OBN45" s="299"/>
      <c r="OBO45" s="299"/>
      <c r="OBP45" s="299"/>
      <c r="OBQ45" s="299"/>
      <c r="OBR45" s="299"/>
      <c r="OBS45" s="299"/>
      <c r="OBT45" s="299"/>
      <c r="OBU45" s="299"/>
      <c r="OBV45" s="299"/>
      <c r="OBW45" s="299"/>
      <c r="OBX45" s="299"/>
      <c r="OBY45" s="299"/>
      <c r="OBZ45" s="299"/>
      <c r="OCA45" s="299"/>
      <c r="OCB45" s="299"/>
      <c r="OCC45" s="299"/>
      <c r="OCD45" s="299"/>
      <c r="OCE45" s="299"/>
      <c r="OCF45" s="299"/>
      <c r="OCG45" s="299"/>
      <c r="OCH45" s="299"/>
      <c r="OCI45" s="299"/>
      <c r="OCJ45" s="299"/>
      <c r="OCK45" s="299"/>
      <c r="OCL45" s="299"/>
      <c r="OCM45" s="299"/>
      <c r="OCN45" s="299"/>
      <c r="OCO45" s="299"/>
      <c r="OCP45" s="299"/>
      <c r="OCQ45" s="299"/>
      <c r="OCR45" s="299"/>
      <c r="OCS45" s="299"/>
      <c r="OCT45" s="299"/>
      <c r="OCU45" s="299"/>
      <c r="OCV45" s="299"/>
      <c r="OCW45" s="299"/>
      <c r="OCX45" s="299"/>
      <c r="OCY45" s="299"/>
      <c r="OCZ45" s="299"/>
      <c r="ODA45" s="299"/>
      <c r="ODB45" s="299"/>
      <c r="ODC45" s="299"/>
      <c r="ODD45" s="299"/>
      <c r="ODE45" s="299"/>
      <c r="ODF45" s="299"/>
      <c r="ODG45" s="299"/>
      <c r="ODH45" s="299"/>
      <c r="ODI45" s="299"/>
      <c r="ODJ45" s="299"/>
      <c r="ODK45" s="299"/>
      <c r="ODL45" s="299"/>
      <c r="ODM45" s="299"/>
      <c r="ODN45" s="299"/>
      <c r="ODO45" s="299"/>
      <c r="ODP45" s="299"/>
      <c r="ODQ45" s="299"/>
      <c r="ODR45" s="299"/>
      <c r="ODS45" s="299"/>
      <c r="ODT45" s="299"/>
      <c r="ODU45" s="299"/>
      <c r="ODV45" s="299"/>
      <c r="ODW45" s="299"/>
      <c r="ODX45" s="299"/>
      <c r="ODY45" s="299"/>
      <c r="ODZ45" s="299"/>
      <c r="OEA45" s="299"/>
      <c r="OEB45" s="299"/>
      <c r="OEC45" s="299"/>
      <c r="OED45" s="299"/>
      <c r="OEE45" s="299"/>
      <c r="OEF45" s="299"/>
      <c r="OEG45" s="299"/>
      <c r="OEH45" s="299"/>
      <c r="OEI45" s="299"/>
      <c r="OEJ45" s="299"/>
      <c r="OEK45" s="299"/>
      <c r="OEL45" s="299"/>
      <c r="OEM45" s="299"/>
      <c r="OEN45" s="299"/>
      <c r="OEO45" s="299"/>
      <c r="OEP45" s="299"/>
      <c r="OEQ45" s="299"/>
      <c r="OER45" s="299"/>
      <c r="OES45" s="299"/>
      <c r="OET45" s="299"/>
      <c r="OEU45" s="299"/>
      <c r="OEV45" s="299"/>
      <c r="OEW45" s="299"/>
      <c r="OEX45" s="299"/>
      <c r="OEY45" s="299"/>
      <c r="OEZ45" s="299"/>
      <c r="OFA45" s="299"/>
      <c r="OFB45" s="299"/>
      <c r="OFC45" s="299"/>
      <c r="OFD45" s="299"/>
      <c r="OFE45" s="299"/>
      <c r="OFF45" s="299"/>
      <c r="OFG45" s="299"/>
      <c r="OFH45" s="299"/>
      <c r="OFI45" s="299"/>
      <c r="OFJ45" s="299"/>
      <c r="OFK45" s="299"/>
      <c r="OFL45" s="299"/>
      <c r="OFM45" s="299"/>
      <c r="OFN45" s="299"/>
      <c r="OFO45" s="299"/>
      <c r="OFP45" s="299"/>
      <c r="OFQ45" s="299"/>
      <c r="OFR45" s="299"/>
      <c r="OFS45" s="299"/>
      <c r="OFT45" s="299"/>
      <c r="OFU45" s="299"/>
      <c r="OFV45" s="299"/>
      <c r="OFW45" s="299"/>
      <c r="OFX45" s="299"/>
      <c r="OFY45" s="299"/>
      <c r="OFZ45" s="299"/>
      <c r="OGA45" s="299"/>
      <c r="OGB45" s="299"/>
      <c r="OGC45" s="299"/>
      <c r="OGD45" s="299"/>
      <c r="OGE45" s="299"/>
      <c r="OGF45" s="299"/>
      <c r="OGG45" s="299"/>
      <c r="OGH45" s="299"/>
      <c r="OGI45" s="299"/>
      <c r="OGJ45" s="299"/>
      <c r="OGK45" s="299"/>
      <c r="OGL45" s="299"/>
      <c r="OGM45" s="299"/>
      <c r="OGN45" s="299"/>
      <c r="OGO45" s="299"/>
      <c r="OGP45" s="299"/>
      <c r="OGQ45" s="299"/>
      <c r="OGR45" s="299"/>
      <c r="OGS45" s="299"/>
      <c r="OGT45" s="299"/>
      <c r="OGU45" s="299"/>
      <c r="OGV45" s="299"/>
      <c r="OGW45" s="299"/>
      <c r="OGX45" s="299"/>
      <c r="OGY45" s="299"/>
      <c r="OGZ45" s="299"/>
      <c r="OHA45" s="299"/>
      <c r="OHB45" s="299"/>
      <c r="OHC45" s="299"/>
      <c r="OHD45" s="299"/>
      <c r="OHE45" s="299"/>
      <c r="OHF45" s="299"/>
      <c r="OHG45" s="299"/>
      <c r="OHH45" s="299"/>
      <c r="OHI45" s="299"/>
      <c r="OHJ45" s="299"/>
      <c r="OHK45" s="299"/>
      <c r="OHL45" s="299"/>
      <c r="OHM45" s="299"/>
      <c r="OHN45" s="299"/>
      <c r="OHO45" s="299"/>
      <c r="OHP45" s="299"/>
      <c r="OHQ45" s="299"/>
      <c r="OHR45" s="299"/>
      <c r="OHS45" s="299"/>
      <c r="OHT45" s="299"/>
      <c r="OHU45" s="299"/>
      <c r="OHV45" s="299"/>
      <c r="OHW45" s="299"/>
      <c r="OHX45" s="299"/>
      <c r="OHY45" s="299"/>
      <c r="OHZ45" s="299"/>
      <c r="OIA45" s="299"/>
      <c r="OIB45" s="299"/>
      <c r="OIC45" s="299"/>
      <c r="OID45" s="299"/>
      <c r="OIE45" s="299"/>
      <c r="OIF45" s="299"/>
      <c r="OIG45" s="299"/>
      <c r="OIH45" s="299"/>
      <c r="OII45" s="299"/>
      <c r="OIJ45" s="299"/>
      <c r="OIK45" s="299"/>
      <c r="OIL45" s="299"/>
      <c r="OIM45" s="299"/>
      <c r="OIN45" s="299"/>
      <c r="OIO45" s="299"/>
      <c r="OIP45" s="299"/>
      <c r="OIQ45" s="299"/>
      <c r="OIR45" s="299"/>
      <c r="OIS45" s="299"/>
      <c r="OIT45" s="299"/>
      <c r="OIU45" s="299"/>
      <c r="OIV45" s="299"/>
      <c r="OIW45" s="299"/>
      <c r="OIX45" s="299"/>
      <c r="OIY45" s="299"/>
      <c r="OIZ45" s="299"/>
      <c r="OJA45" s="299"/>
      <c r="OJB45" s="299"/>
      <c r="OJC45" s="299"/>
      <c r="OJD45" s="299"/>
      <c r="OJE45" s="299"/>
      <c r="OJF45" s="299"/>
      <c r="OJG45" s="299"/>
      <c r="OJH45" s="299"/>
      <c r="OJI45" s="299"/>
      <c r="OJJ45" s="299"/>
      <c r="OJK45" s="299"/>
      <c r="OJL45" s="299"/>
      <c r="OJM45" s="299"/>
      <c r="OJN45" s="299"/>
      <c r="OJO45" s="299"/>
      <c r="OJP45" s="299"/>
      <c r="OJQ45" s="299"/>
      <c r="OJR45" s="299"/>
      <c r="OJS45" s="299"/>
      <c r="OJT45" s="299"/>
      <c r="OJU45" s="299"/>
      <c r="OJV45" s="299"/>
      <c r="OJW45" s="299"/>
      <c r="OJX45" s="299"/>
      <c r="OJY45" s="299"/>
      <c r="OJZ45" s="299"/>
      <c r="OKA45" s="299"/>
      <c r="OKB45" s="299"/>
      <c r="OKC45" s="299"/>
      <c r="OKD45" s="299"/>
      <c r="OKE45" s="299"/>
      <c r="OKF45" s="299"/>
      <c r="OKG45" s="299"/>
      <c r="OKH45" s="299"/>
      <c r="OKI45" s="299"/>
      <c r="OKJ45" s="299"/>
      <c r="OKK45" s="299"/>
      <c r="OKL45" s="299"/>
      <c r="OKM45" s="299"/>
      <c r="OKN45" s="299"/>
      <c r="OKO45" s="299"/>
      <c r="OKP45" s="299"/>
      <c r="OKQ45" s="299"/>
      <c r="OKR45" s="299"/>
      <c r="OKS45" s="299"/>
      <c r="OKT45" s="299"/>
      <c r="OKU45" s="299"/>
      <c r="OKV45" s="299"/>
      <c r="OKW45" s="299"/>
      <c r="OKX45" s="299"/>
      <c r="OKY45" s="299"/>
      <c r="OKZ45" s="299"/>
      <c r="OLA45" s="299"/>
      <c r="OLB45" s="299"/>
      <c r="OLC45" s="299"/>
      <c r="OLD45" s="299"/>
      <c r="OLE45" s="299"/>
      <c r="OLF45" s="299"/>
      <c r="OLG45" s="299"/>
      <c r="OLH45" s="299"/>
      <c r="OLI45" s="299"/>
      <c r="OLJ45" s="299"/>
      <c r="OLK45" s="299"/>
      <c r="OLL45" s="299"/>
      <c r="OLM45" s="299"/>
      <c r="OLN45" s="299"/>
      <c r="OLO45" s="299"/>
      <c r="OLP45" s="299"/>
      <c r="OLQ45" s="299"/>
      <c r="OLR45" s="299"/>
      <c r="OLS45" s="299"/>
      <c r="OLT45" s="299"/>
      <c r="OLU45" s="299"/>
      <c r="OLV45" s="299"/>
      <c r="OLW45" s="299"/>
      <c r="OLX45" s="299"/>
      <c r="OLY45" s="299"/>
      <c r="OLZ45" s="299"/>
      <c r="OMA45" s="299"/>
      <c r="OMB45" s="299"/>
      <c r="OMC45" s="299"/>
      <c r="OMD45" s="299"/>
      <c r="OME45" s="299"/>
      <c r="OMF45" s="299"/>
      <c r="OMG45" s="299"/>
      <c r="OMH45" s="299"/>
      <c r="OMI45" s="299"/>
      <c r="OMJ45" s="299"/>
      <c r="OMK45" s="299"/>
      <c r="OML45" s="299"/>
      <c r="OMM45" s="299"/>
      <c r="OMN45" s="299"/>
      <c r="OMO45" s="299"/>
      <c r="OMP45" s="299"/>
      <c r="OMQ45" s="299"/>
      <c r="OMR45" s="299"/>
      <c r="OMS45" s="299"/>
      <c r="OMT45" s="299"/>
      <c r="OMU45" s="299"/>
      <c r="OMV45" s="299"/>
      <c r="OMW45" s="299"/>
      <c r="OMX45" s="299"/>
      <c r="OMY45" s="299"/>
      <c r="OMZ45" s="299"/>
      <c r="ONA45" s="299"/>
      <c r="ONB45" s="299"/>
      <c r="ONC45" s="299"/>
      <c r="OND45" s="299"/>
      <c r="ONE45" s="299"/>
      <c r="ONF45" s="299"/>
      <c r="ONG45" s="299"/>
      <c r="ONH45" s="299"/>
      <c r="ONI45" s="299"/>
      <c r="ONJ45" s="299"/>
      <c r="ONK45" s="299"/>
      <c r="ONL45" s="299"/>
      <c r="ONM45" s="299"/>
      <c r="ONN45" s="299"/>
      <c r="ONO45" s="299"/>
      <c r="ONP45" s="299"/>
      <c r="ONQ45" s="299"/>
      <c r="ONR45" s="299"/>
      <c r="ONS45" s="299"/>
      <c r="ONT45" s="299"/>
      <c r="ONU45" s="299"/>
      <c r="ONV45" s="299"/>
      <c r="ONW45" s="299"/>
      <c r="ONX45" s="299"/>
      <c r="ONY45" s="299"/>
      <c r="ONZ45" s="299"/>
      <c r="OOA45" s="299"/>
      <c r="OOB45" s="299"/>
      <c r="OOC45" s="299"/>
      <c r="OOD45" s="299"/>
      <c r="OOE45" s="299"/>
      <c r="OOF45" s="299"/>
      <c r="OOG45" s="299"/>
      <c r="OOH45" s="299"/>
      <c r="OOI45" s="299"/>
      <c r="OOJ45" s="299"/>
      <c r="OOK45" s="299"/>
      <c r="OOL45" s="299"/>
      <c r="OOM45" s="299"/>
      <c r="OON45" s="299"/>
      <c r="OOO45" s="299"/>
      <c r="OOP45" s="299"/>
      <c r="OOQ45" s="299"/>
      <c r="OOR45" s="299"/>
      <c r="OOS45" s="299"/>
      <c r="OOT45" s="299"/>
      <c r="OOU45" s="299"/>
      <c r="OOV45" s="299"/>
      <c r="OOW45" s="299"/>
      <c r="OOX45" s="299"/>
      <c r="OOY45" s="299"/>
      <c r="OOZ45" s="299"/>
      <c r="OPA45" s="299"/>
      <c r="OPB45" s="299"/>
      <c r="OPC45" s="299"/>
      <c r="OPD45" s="299"/>
      <c r="OPE45" s="299"/>
      <c r="OPF45" s="299"/>
      <c r="OPG45" s="299"/>
      <c r="OPH45" s="299"/>
      <c r="OPI45" s="299"/>
      <c r="OPJ45" s="299"/>
      <c r="OPK45" s="299"/>
      <c r="OPL45" s="299"/>
      <c r="OPM45" s="299"/>
      <c r="OPN45" s="299"/>
      <c r="OPO45" s="299"/>
      <c r="OPP45" s="299"/>
      <c r="OPQ45" s="299"/>
      <c r="OPR45" s="299"/>
      <c r="OPS45" s="299"/>
      <c r="OPT45" s="299"/>
      <c r="OPU45" s="299"/>
      <c r="OPV45" s="299"/>
      <c r="OPW45" s="299"/>
      <c r="OPX45" s="299"/>
      <c r="OPY45" s="299"/>
      <c r="OPZ45" s="299"/>
      <c r="OQA45" s="299"/>
      <c r="OQB45" s="299"/>
      <c r="OQC45" s="299"/>
      <c r="OQD45" s="299"/>
      <c r="OQE45" s="299"/>
      <c r="OQF45" s="299"/>
      <c r="OQG45" s="299"/>
      <c r="OQH45" s="299"/>
      <c r="OQI45" s="299"/>
      <c r="OQJ45" s="299"/>
      <c r="OQK45" s="299"/>
      <c r="OQL45" s="299"/>
      <c r="OQM45" s="299"/>
      <c r="OQN45" s="299"/>
      <c r="OQO45" s="299"/>
      <c r="OQP45" s="299"/>
      <c r="OQQ45" s="299"/>
      <c r="OQR45" s="299"/>
      <c r="OQS45" s="299"/>
      <c r="OQT45" s="299"/>
      <c r="OQU45" s="299"/>
      <c r="OQV45" s="299"/>
      <c r="OQW45" s="299"/>
      <c r="OQX45" s="299"/>
      <c r="OQY45" s="299"/>
      <c r="OQZ45" s="299"/>
      <c r="ORA45" s="299"/>
      <c r="ORB45" s="299"/>
      <c r="ORC45" s="299"/>
      <c r="ORD45" s="299"/>
      <c r="ORE45" s="299"/>
      <c r="ORF45" s="299"/>
      <c r="ORG45" s="299"/>
      <c r="ORH45" s="299"/>
      <c r="ORI45" s="299"/>
      <c r="ORJ45" s="299"/>
      <c r="ORK45" s="299"/>
      <c r="ORL45" s="299"/>
      <c r="ORM45" s="299"/>
      <c r="ORN45" s="299"/>
      <c r="ORO45" s="299"/>
      <c r="ORP45" s="299"/>
      <c r="ORQ45" s="299"/>
      <c r="ORR45" s="299"/>
      <c r="ORS45" s="299"/>
      <c r="ORT45" s="299"/>
      <c r="ORU45" s="299"/>
      <c r="ORV45" s="299"/>
      <c r="ORW45" s="299"/>
      <c r="ORX45" s="299"/>
      <c r="ORY45" s="299"/>
      <c r="ORZ45" s="299"/>
      <c r="OSA45" s="299"/>
      <c r="OSB45" s="299"/>
      <c r="OSC45" s="299"/>
      <c r="OSD45" s="299"/>
      <c r="OSE45" s="299"/>
      <c r="OSF45" s="299"/>
      <c r="OSG45" s="299"/>
      <c r="OSH45" s="299"/>
      <c r="OSI45" s="299"/>
      <c r="OSJ45" s="299"/>
      <c r="OSK45" s="299"/>
      <c r="OSL45" s="299"/>
      <c r="OSM45" s="299"/>
      <c r="OSN45" s="299"/>
      <c r="OSO45" s="299"/>
      <c r="OSP45" s="299"/>
      <c r="OSQ45" s="299"/>
      <c r="OSR45" s="299"/>
      <c r="OSS45" s="299"/>
      <c r="OST45" s="299"/>
      <c r="OSU45" s="299"/>
      <c r="OSV45" s="299"/>
      <c r="OSW45" s="299"/>
      <c r="OSX45" s="299"/>
      <c r="OSY45" s="299"/>
      <c r="OSZ45" s="299"/>
      <c r="OTA45" s="299"/>
      <c r="OTB45" s="299"/>
      <c r="OTC45" s="299"/>
      <c r="OTD45" s="299"/>
      <c r="OTE45" s="299"/>
      <c r="OTF45" s="299"/>
      <c r="OTG45" s="299"/>
      <c r="OTH45" s="299"/>
      <c r="OTI45" s="299"/>
      <c r="OTJ45" s="299"/>
      <c r="OTK45" s="299"/>
      <c r="OTL45" s="299"/>
      <c r="OTM45" s="299"/>
      <c r="OTN45" s="299"/>
      <c r="OTO45" s="299"/>
      <c r="OTP45" s="299"/>
      <c r="OTQ45" s="299"/>
      <c r="OTR45" s="299"/>
      <c r="OTS45" s="299"/>
      <c r="OTT45" s="299"/>
      <c r="OTU45" s="299"/>
      <c r="OTV45" s="299"/>
      <c r="OTW45" s="299"/>
      <c r="OTX45" s="299"/>
      <c r="OTY45" s="299"/>
      <c r="OTZ45" s="299"/>
      <c r="OUA45" s="299"/>
      <c r="OUB45" s="299"/>
      <c r="OUC45" s="299"/>
      <c r="OUD45" s="299"/>
      <c r="OUE45" s="299"/>
      <c r="OUF45" s="299"/>
      <c r="OUG45" s="299"/>
      <c r="OUH45" s="299"/>
      <c r="OUI45" s="299"/>
      <c r="OUJ45" s="299"/>
      <c r="OUK45" s="299"/>
      <c r="OUL45" s="299"/>
      <c r="OUM45" s="299"/>
      <c r="OUN45" s="299"/>
      <c r="OUO45" s="299"/>
      <c r="OUP45" s="299"/>
      <c r="OUQ45" s="299"/>
      <c r="OUR45" s="299"/>
      <c r="OUS45" s="299"/>
      <c r="OUT45" s="299"/>
      <c r="OUU45" s="299"/>
      <c r="OUV45" s="299"/>
      <c r="OUW45" s="299"/>
      <c r="OUX45" s="299"/>
      <c r="OUY45" s="299"/>
      <c r="OUZ45" s="299"/>
      <c r="OVA45" s="299"/>
      <c r="OVB45" s="299"/>
      <c r="OVC45" s="299"/>
      <c r="OVD45" s="299"/>
      <c r="OVE45" s="299"/>
      <c r="OVF45" s="299"/>
      <c r="OVG45" s="299"/>
      <c r="OVH45" s="299"/>
      <c r="OVI45" s="299"/>
      <c r="OVJ45" s="299"/>
      <c r="OVK45" s="299"/>
      <c r="OVL45" s="299"/>
      <c r="OVM45" s="299"/>
      <c r="OVN45" s="299"/>
      <c r="OVO45" s="299"/>
      <c r="OVP45" s="299"/>
      <c r="OVQ45" s="299"/>
      <c r="OVR45" s="299"/>
      <c r="OVS45" s="299"/>
      <c r="OVT45" s="299"/>
      <c r="OVU45" s="299"/>
      <c r="OVV45" s="299"/>
      <c r="OVW45" s="299"/>
      <c r="OVX45" s="299"/>
      <c r="OVY45" s="299"/>
      <c r="OVZ45" s="299"/>
      <c r="OWA45" s="299"/>
      <c r="OWB45" s="299"/>
      <c r="OWC45" s="299"/>
      <c r="OWD45" s="299"/>
      <c r="OWE45" s="299"/>
      <c r="OWF45" s="299"/>
      <c r="OWG45" s="299"/>
      <c r="OWH45" s="299"/>
      <c r="OWI45" s="299"/>
      <c r="OWJ45" s="299"/>
      <c r="OWK45" s="299"/>
      <c r="OWL45" s="299"/>
      <c r="OWM45" s="299"/>
      <c r="OWN45" s="299"/>
      <c r="OWO45" s="299"/>
      <c r="OWP45" s="299"/>
      <c r="OWQ45" s="299"/>
      <c r="OWR45" s="299"/>
      <c r="OWS45" s="299"/>
      <c r="OWT45" s="299"/>
      <c r="OWU45" s="299"/>
      <c r="OWV45" s="299"/>
      <c r="OWW45" s="299"/>
      <c r="OWX45" s="299"/>
      <c r="OWY45" s="299"/>
      <c r="OWZ45" s="299"/>
      <c r="OXA45" s="299"/>
      <c r="OXB45" s="299"/>
      <c r="OXC45" s="299"/>
      <c r="OXD45" s="299"/>
      <c r="OXE45" s="299"/>
      <c r="OXF45" s="299"/>
      <c r="OXG45" s="299"/>
      <c r="OXH45" s="299"/>
      <c r="OXI45" s="299"/>
      <c r="OXJ45" s="299"/>
      <c r="OXK45" s="299"/>
      <c r="OXL45" s="299"/>
      <c r="OXM45" s="299"/>
      <c r="OXN45" s="299"/>
      <c r="OXO45" s="299"/>
      <c r="OXP45" s="299"/>
      <c r="OXQ45" s="299"/>
      <c r="OXR45" s="299"/>
      <c r="OXS45" s="299"/>
      <c r="OXT45" s="299"/>
      <c r="OXU45" s="299"/>
      <c r="OXV45" s="299"/>
      <c r="OXW45" s="299"/>
      <c r="OXX45" s="299"/>
      <c r="OXY45" s="299"/>
      <c r="OXZ45" s="299"/>
      <c r="OYA45" s="299"/>
      <c r="OYB45" s="299"/>
      <c r="OYC45" s="299"/>
      <c r="OYD45" s="299"/>
      <c r="OYE45" s="299"/>
      <c r="OYF45" s="299"/>
      <c r="OYG45" s="299"/>
      <c r="OYH45" s="299"/>
      <c r="OYI45" s="299"/>
      <c r="OYJ45" s="299"/>
      <c r="OYK45" s="299"/>
      <c r="OYL45" s="299"/>
      <c r="OYM45" s="299"/>
      <c r="OYN45" s="299"/>
      <c r="OYO45" s="299"/>
      <c r="OYP45" s="299"/>
      <c r="OYQ45" s="299"/>
      <c r="OYR45" s="299"/>
      <c r="OYS45" s="299"/>
      <c r="OYT45" s="299"/>
      <c r="OYU45" s="299"/>
      <c r="OYV45" s="299"/>
      <c r="OYW45" s="299"/>
      <c r="OYX45" s="299"/>
      <c r="OYY45" s="299"/>
      <c r="OYZ45" s="299"/>
      <c r="OZA45" s="299"/>
      <c r="OZB45" s="299"/>
      <c r="OZC45" s="299"/>
      <c r="OZD45" s="299"/>
      <c r="OZE45" s="299"/>
      <c r="OZF45" s="299"/>
      <c r="OZG45" s="299"/>
      <c r="OZH45" s="299"/>
      <c r="OZI45" s="299"/>
      <c r="OZJ45" s="299"/>
      <c r="OZK45" s="299"/>
      <c r="OZL45" s="299"/>
      <c r="OZM45" s="299"/>
      <c r="OZN45" s="299"/>
      <c r="OZO45" s="299"/>
      <c r="OZP45" s="299"/>
      <c r="OZQ45" s="299"/>
      <c r="OZR45" s="299"/>
      <c r="OZS45" s="299"/>
      <c r="OZT45" s="299"/>
      <c r="OZU45" s="299"/>
      <c r="OZV45" s="299"/>
      <c r="OZW45" s="299"/>
      <c r="OZX45" s="299"/>
      <c r="OZY45" s="299"/>
      <c r="OZZ45" s="299"/>
      <c r="PAA45" s="299"/>
      <c r="PAB45" s="299"/>
      <c r="PAC45" s="299"/>
      <c r="PAD45" s="299"/>
      <c r="PAE45" s="299"/>
      <c r="PAF45" s="299"/>
      <c r="PAG45" s="299"/>
      <c r="PAH45" s="299"/>
      <c r="PAI45" s="299"/>
      <c r="PAJ45" s="299"/>
      <c r="PAK45" s="299"/>
      <c r="PAL45" s="299"/>
      <c r="PAM45" s="299"/>
      <c r="PAN45" s="299"/>
      <c r="PAO45" s="299"/>
      <c r="PAP45" s="299"/>
      <c r="PAQ45" s="299"/>
      <c r="PAR45" s="299"/>
      <c r="PAS45" s="299"/>
      <c r="PAT45" s="299"/>
      <c r="PAU45" s="299"/>
      <c r="PAV45" s="299"/>
      <c r="PAW45" s="299"/>
      <c r="PAX45" s="299"/>
      <c r="PAY45" s="299"/>
      <c r="PAZ45" s="299"/>
      <c r="PBA45" s="299"/>
      <c r="PBB45" s="299"/>
      <c r="PBC45" s="299"/>
      <c r="PBD45" s="299"/>
      <c r="PBE45" s="299"/>
      <c r="PBF45" s="299"/>
      <c r="PBG45" s="299"/>
      <c r="PBH45" s="299"/>
      <c r="PBI45" s="299"/>
      <c r="PBJ45" s="299"/>
      <c r="PBK45" s="299"/>
      <c r="PBL45" s="299"/>
      <c r="PBM45" s="299"/>
      <c r="PBN45" s="299"/>
      <c r="PBO45" s="299"/>
      <c r="PBP45" s="299"/>
      <c r="PBQ45" s="299"/>
      <c r="PBR45" s="299"/>
      <c r="PBS45" s="299"/>
      <c r="PBT45" s="299"/>
      <c r="PBU45" s="299"/>
      <c r="PBV45" s="299"/>
      <c r="PBW45" s="299"/>
      <c r="PBX45" s="299"/>
      <c r="PBY45" s="299"/>
      <c r="PBZ45" s="299"/>
      <c r="PCA45" s="299"/>
      <c r="PCB45" s="299"/>
      <c r="PCC45" s="299"/>
      <c r="PCD45" s="299"/>
      <c r="PCE45" s="299"/>
      <c r="PCF45" s="299"/>
      <c r="PCG45" s="299"/>
      <c r="PCH45" s="299"/>
      <c r="PCI45" s="299"/>
      <c r="PCJ45" s="299"/>
      <c r="PCK45" s="299"/>
      <c r="PCL45" s="299"/>
      <c r="PCM45" s="299"/>
      <c r="PCN45" s="299"/>
      <c r="PCO45" s="299"/>
      <c r="PCP45" s="299"/>
      <c r="PCQ45" s="299"/>
      <c r="PCR45" s="299"/>
      <c r="PCS45" s="299"/>
      <c r="PCT45" s="299"/>
      <c r="PCU45" s="299"/>
      <c r="PCV45" s="299"/>
      <c r="PCW45" s="299"/>
      <c r="PCX45" s="299"/>
      <c r="PCY45" s="299"/>
      <c r="PCZ45" s="299"/>
      <c r="PDA45" s="299"/>
      <c r="PDB45" s="299"/>
      <c r="PDC45" s="299"/>
      <c r="PDD45" s="299"/>
      <c r="PDE45" s="299"/>
      <c r="PDF45" s="299"/>
      <c r="PDG45" s="299"/>
      <c r="PDH45" s="299"/>
      <c r="PDI45" s="299"/>
      <c r="PDJ45" s="299"/>
      <c r="PDK45" s="299"/>
      <c r="PDL45" s="299"/>
      <c r="PDM45" s="299"/>
      <c r="PDN45" s="299"/>
      <c r="PDO45" s="299"/>
      <c r="PDP45" s="299"/>
      <c r="PDQ45" s="299"/>
      <c r="PDR45" s="299"/>
      <c r="PDS45" s="299"/>
      <c r="PDT45" s="299"/>
      <c r="PDU45" s="299"/>
      <c r="PDV45" s="299"/>
      <c r="PDW45" s="299"/>
      <c r="PDX45" s="299"/>
      <c r="PDY45" s="299"/>
      <c r="PDZ45" s="299"/>
      <c r="PEA45" s="299"/>
      <c r="PEB45" s="299"/>
      <c r="PEC45" s="299"/>
      <c r="PED45" s="299"/>
      <c r="PEE45" s="299"/>
      <c r="PEF45" s="299"/>
      <c r="PEG45" s="299"/>
      <c r="PEH45" s="299"/>
      <c r="PEI45" s="299"/>
      <c r="PEJ45" s="299"/>
      <c r="PEK45" s="299"/>
      <c r="PEL45" s="299"/>
      <c r="PEM45" s="299"/>
      <c r="PEN45" s="299"/>
      <c r="PEO45" s="299"/>
      <c r="PEP45" s="299"/>
      <c r="PEQ45" s="299"/>
      <c r="PER45" s="299"/>
      <c r="PES45" s="299"/>
      <c r="PET45" s="299"/>
      <c r="PEU45" s="299"/>
      <c r="PEV45" s="299"/>
      <c r="PEW45" s="299"/>
      <c r="PEX45" s="299"/>
      <c r="PEY45" s="299"/>
      <c r="PEZ45" s="299"/>
      <c r="PFA45" s="299"/>
      <c r="PFB45" s="299"/>
      <c r="PFC45" s="299"/>
      <c r="PFD45" s="299"/>
      <c r="PFE45" s="299"/>
      <c r="PFF45" s="299"/>
      <c r="PFG45" s="299"/>
      <c r="PFH45" s="299"/>
      <c r="PFI45" s="299"/>
      <c r="PFJ45" s="299"/>
      <c r="PFK45" s="299"/>
      <c r="PFL45" s="299"/>
      <c r="PFM45" s="299"/>
      <c r="PFN45" s="299"/>
      <c r="PFO45" s="299"/>
      <c r="PFP45" s="299"/>
      <c r="PFQ45" s="299"/>
      <c r="PFR45" s="299"/>
      <c r="PFS45" s="299"/>
      <c r="PFT45" s="299"/>
      <c r="PFU45" s="299"/>
      <c r="PFV45" s="299"/>
      <c r="PFW45" s="299"/>
      <c r="PFX45" s="299"/>
      <c r="PFY45" s="299"/>
      <c r="PFZ45" s="299"/>
      <c r="PGA45" s="299"/>
      <c r="PGB45" s="299"/>
      <c r="PGC45" s="299"/>
      <c r="PGD45" s="299"/>
      <c r="PGE45" s="299"/>
      <c r="PGF45" s="299"/>
      <c r="PGG45" s="299"/>
      <c r="PGH45" s="299"/>
      <c r="PGI45" s="299"/>
      <c r="PGJ45" s="299"/>
      <c r="PGK45" s="299"/>
      <c r="PGL45" s="299"/>
      <c r="PGM45" s="299"/>
      <c r="PGN45" s="299"/>
      <c r="PGO45" s="299"/>
      <c r="PGP45" s="299"/>
      <c r="PGQ45" s="299"/>
      <c r="PGR45" s="299"/>
      <c r="PGS45" s="299"/>
      <c r="PGT45" s="299"/>
      <c r="PGU45" s="299"/>
      <c r="PGV45" s="299"/>
      <c r="PGW45" s="299"/>
      <c r="PGX45" s="299"/>
      <c r="PGY45" s="299"/>
      <c r="PGZ45" s="299"/>
      <c r="PHA45" s="299"/>
      <c r="PHB45" s="299"/>
      <c r="PHC45" s="299"/>
      <c r="PHD45" s="299"/>
      <c r="PHE45" s="299"/>
      <c r="PHF45" s="299"/>
      <c r="PHG45" s="299"/>
      <c r="PHH45" s="299"/>
      <c r="PHI45" s="299"/>
      <c r="PHJ45" s="299"/>
      <c r="PHK45" s="299"/>
      <c r="PHL45" s="299"/>
      <c r="PHM45" s="299"/>
      <c r="PHN45" s="299"/>
      <c r="PHO45" s="299"/>
      <c r="PHP45" s="299"/>
      <c r="PHQ45" s="299"/>
      <c r="PHR45" s="299"/>
      <c r="PHS45" s="299"/>
      <c r="PHT45" s="299"/>
      <c r="PHU45" s="299"/>
      <c r="PHV45" s="299"/>
      <c r="PHW45" s="299"/>
      <c r="PHX45" s="299"/>
      <c r="PHY45" s="299"/>
      <c r="PHZ45" s="299"/>
      <c r="PIA45" s="299"/>
      <c r="PIB45" s="299"/>
      <c r="PIC45" s="299"/>
      <c r="PID45" s="299"/>
      <c r="PIE45" s="299"/>
      <c r="PIF45" s="299"/>
      <c r="PIG45" s="299"/>
      <c r="PIH45" s="299"/>
      <c r="PII45" s="299"/>
      <c r="PIJ45" s="299"/>
      <c r="PIK45" s="299"/>
      <c r="PIL45" s="299"/>
      <c r="PIM45" s="299"/>
      <c r="PIN45" s="299"/>
      <c r="PIO45" s="299"/>
      <c r="PIP45" s="299"/>
      <c r="PIQ45" s="299"/>
      <c r="PIR45" s="299"/>
      <c r="PIS45" s="299"/>
      <c r="PIT45" s="299"/>
      <c r="PIU45" s="299"/>
      <c r="PIV45" s="299"/>
      <c r="PIW45" s="299"/>
      <c r="PIX45" s="299"/>
      <c r="PIY45" s="299"/>
      <c r="PIZ45" s="299"/>
      <c r="PJA45" s="299"/>
      <c r="PJB45" s="299"/>
      <c r="PJC45" s="299"/>
      <c r="PJD45" s="299"/>
      <c r="PJE45" s="299"/>
      <c r="PJF45" s="299"/>
      <c r="PJG45" s="299"/>
      <c r="PJH45" s="299"/>
      <c r="PJI45" s="299"/>
      <c r="PJJ45" s="299"/>
      <c r="PJK45" s="299"/>
      <c r="PJL45" s="299"/>
      <c r="PJM45" s="299"/>
      <c r="PJN45" s="299"/>
      <c r="PJO45" s="299"/>
      <c r="PJP45" s="299"/>
      <c r="PJQ45" s="299"/>
      <c r="PJR45" s="299"/>
      <c r="PJS45" s="299"/>
      <c r="PJT45" s="299"/>
      <c r="PJU45" s="299"/>
      <c r="PJV45" s="299"/>
      <c r="PJW45" s="299"/>
      <c r="PJX45" s="299"/>
      <c r="PJY45" s="299"/>
      <c r="PJZ45" s="299"/>
      <c r="PKA45" s="299"/>
      <c r="PKB45" s="299"/>
      <c r="PKC45" s="299"/>
      <c r="PKD45" s="299"/>
      <c r="PKE45" s="299"/>
      <c r="PKF45" s="299"/>
      <c r="PKG45" s="299"/>
      <c r="PKH45" s="299"/>
      <c r="PKI45" s="299"/>
      <c r="PKJ45" s="299"/>
      <c r="PKK45" s="299"/>
      <c r="PKL45" s="299"/>
      <c r="PKM45" s="299"/>
      <c r="PKN45" s="299"/>
      <c r="PKO45" s="299"/>
      <c r="PKP45" s="299"/>
      <c r="PKQ45" s="299"/>
      <c r="PKR45" s="299"/>
      <c r="PKS45" s="299"/>
      <c r="PKT45" s="299"/>
      <c r="PKU45" s="299"/>
      <c r="PKV45" s="299"/>
      <c r="PKW45" s="299"/>
      <c r="PKX45" s="299"/>
      <c r="PKY45" s="299"/>
      <c r="PKZ45" s="299"/>
      <c r="PLA45" s="299"/>
      <c r="PLB45" s="299"/>
      <c r="PLC45" s="299"/>
      <c r="PLD45" s="299"/>
      <c r="PLE45" s="299"/>
      <c r="PLF45" s="299"/>
      <c r="PLG45" s="299"/>
      <c r="PLH45" s="299"/>
      <c r="PLI45" s="299"/>
      <c r="PLJ45" s="299"/>
      <c r="PLK45" s="299"/>
      <c r="PLL45" s="299"/>
      <c r="PLM45" s="299"/>
      <c r="PLN45" s="299"/>
      <c r="PLO45" s="299"/>
      <c r="PLP45" s="299"/>
      <c r="PLQ45" s="299"/>
      <c r="PLR45" s="299"/>
      <c r="PLS45" s="299"/>
      <c r="PLT45" s="299"/>
      <c r="PLU45" s="299"/>
      <c r="PLV45" s="299"/>
      <c r="PLW45" s="299"/>
      <c r="PLX45" s="299"/>
      <c r="PLY45" s="299"/>
      <c r="PLZ45" s="299"/>
      <c r="PMA45" s="299"/>
      <c r="PMB45" s="299"/>
      <c r="PMC45" s="299"/>
      <c r="PMD45" s="299"/>
      <c r="PME45" s="299"/>
      <c r="PMF45" s="299"/>
      <c r="PMG45" s="299"/>
      <c r="PMH45" s="299"/>
      <c r="PMI45" s="299"/>
      <c r="PMJ45" s="299"/>
      <c r="PMK45" s="299"/>
      <c r="PML45" s="299"/>
      <c r="PMM45" s="299"/>
      <c r="PMN45" s="299"/>
      <c r="PMO45" s="299"/>
      <c r="PMP45" s="299"/>
      <c r="PMQ45" s="299"/>
      <c r="PMR45" s="299"/>
      <c r="PMS45" s="299"/>
      <c r="PMT45" s="299"/>
      <c r="PMU45" s="299"/>
      <c r="PMV45" s="299"/>
      <c r="PMW45" s="299"/>
      <c r="PMX45" s="299"/>
      <c r="PMY45" s="299"/>
      <c r="PMZ45" s="299"/>
      <c r="PNA45" s="299"/>
      <c r="PNB45" s="299"/>
      <c r="PNC45" s="299"/>
      <c r="PND45" s="299"/>
      <c r="PNE45" s="299"/>
      <c r="PNF45" s="299"/>
      <c r="PNG45" s="299"/>
      <c r="PNH45" s="299"/>
      <c r="PNI45" s="299"/>
      <c r="PNJ45" s="299"/>
      <c r="PNK45" s="299"/>
      <c r="PNL45" s="299"/>
      <c r="PNM45" s="299"/>
      <c r="PNN45" s="299"/>
      <c r="PNO45" s="299"/>
      <c r="PNP45" s="299"/>
      <c r="PNQ45" s="299"/>
      <c r="PNR45" s="299"/>
      <c r="PNS45" s="299"/>
      <c r="PNT45" s="299"/>
      <c r="PNU45" s="299"/>
      <c r="PNV45" s="299"/>
      <c r="PNW45" s="299"/>
      <c r="PNX45" s="299"/>
      <c r="PNY45" s="299"/>
      <c r="PNZ45" s="299"/>
      <c r="POA45" s="299"/>
      <c r="POB45" s="299"/>
      <c r="POC45" s="299"/>
      <c r="POD45" s="299"/>
      <c r="POE45" s="299"/>
      <c r="POF45" s="299"/>
      <c r="POG45" s="299"/>
      <c r="POH45" s="299"/>
      <c r="POI45" s="299"/>
      <c r="POJ45" s="299"/>
      <c r="POK45" s="299"/>
      <c r="POL45" s="299"/>
      <c r="POM45" s="299"/>
      <c r="PON45" s="299"/>
      <c r="POO45" s="299"/>
      <c r="POP45" s="299"/>
      <c r="POQ45" s="299"/>
      <c r="POR45" s="299"/>
      <c r="POS45" s="299"/>
      <c r="POT45" s="299"/>
      <c r="POU45" s="299"/>
      <c r="POV45" s="299"/>
      <c r="POW45" s="299"/>
      <c r="POX45" s="299"/>
      <c r="POY45" s="299"/>
      <c r="POZ45" s="299"/>
      <c r="PPA45" s="299"/>
      <c r="PPB45" s="299"/>
      <c r="PPC45" s="299"/>
      <c r="PPD45" s="299"/>
      <c r="PPE45" s="299"/>
      <c r="PPF45" s="299"/>
      <c r="PPG45" s="299"/>
      <c r="PPH45" s="299"/>
      <c r="PPI45" s="299"/>
      <c r="PPJ45" s="299"/>
      <c r="PPK45" s="299"/>
      <c r="PPL45" s="299"/>
      <c r="PPM45" s="299"/>
      <c r="PPN45" s="299"/>
      <c r="PPO45" s="299"/>
      <c r="PPP45" s="299"/>
      <c r="PPQ45" s="299"/>
      <c r="PPR45" s="299"/>
      <c r="PPS45" s="299"/>
      <c r="PPT45" s="299"/>
      <c r="PPU45" s="299"/>
      <c r="PPV45" s="299"/>
      <c r="PPW45" s="299"/>
      <c r="PPX45" s="299"/>
      <c r="PPY45" s="299"/>
      <c r="PPZ45" s="299"/>
      <c r="PQA45" s="299"/>
      <c r="PQB45" s="299"/>
      <c r="PQC45" s="299"/>
      <c r="PQD45" s="299"/>
      <c r="PQE45" s="299"/>
      <c r="PQF45" s="299"/>
      <c r="PQG45" s="299"/>
      <c r="PQH45" s="299"/>
      <c r="PQI45" s="299"/>
      <c r="PQJ45" s="299"/>
      <c r="PQK45" s="299"/>
      <c r="PQL45" s="299"/>
      <c r="PQM45" s="299"/>
      <c r="PQN45" s="299"/>
      <c r="PQO45" s="299"/>
      <c r="PQP45" s="299"/>
      <c r="PQQ45" s="299"/>
      <c r="PQR45" s="299"/>
      <c r="PQS45" s="299"/>
      <c r="PQT45" s="299"/>
      <c r="PQU45" s="299"/>
      <c r="PQV45" s="299"/>
      <c r="PQW45" s="299"/>
      <c r="PQX45" s="299"/>
      <c r="PQY45" s="299"/>
      <c r="PQZ45" s="299"/>
      <c r="PRA45" s="299"/>
      <c r="PRB45" s="299"/>
      <c r="PRC45" s="299"/>
      <c r="PRD45" s="299"/>
      <c r="PRE45" s="299"/>
      <c r="PRF45" s="299"/>
      <c r="PRG45" s="299"/>
      <c r="PRH45" s="299"/>
      <c r="PRI45" s="299"/>
      <c r="PRJ45" s="299"/>
      <c r="PRK45" s="299"/>
      <c r="PRL45" s="299"/>
      <c r="PRM45" s="299"/>
      <c r="PRN45" s="299"/>
      <c r="PRO45" s="299"/>
      <c r="PRP45" s="299"/>
      <c r="PRQ45" s="299"/>
      <c r="PRR45" s="299"/>
      <c r="PRS45" s="299"/>
      <c r="PRT45" s="299"/>
      <c r="PRU45" s="299"/>
      <c r="PRV45" s="299"/>
      <c r="PRW45" s="299"/>
      <c r="PRX45" s="299"/>
      <c r="PRY45" s="299"/>
      <c r="PRZ45" s="299"/>
      <c r="PSA45" s="299"/>
      <c r="PSB45" s="299"/>
      <c r="PSC45" s="299"/>
      <c r="PSD45" s="299"/>
      <c r="PSE45" s="299"/>
      <c r="PSF45" s="299"/>
      <c r="PSG45" s="299"/>
      <c r="PSH45" s="299"/>
      <c r="PSI45" s="299"/>
      <c r="PSJ45" s="299"/>
      <c r="PSK45" s="299"/>
      <c r="PSL45" s="299"/>
      <c r="PSM45" s="299"/>
      <c r="PSN45" s="299"/>
      <c r="PSO45" s="299"/>
      <c r="PSP45" s="299"/>
      <c r="PSQ45" s="299"/>
      <c r="PSR45" s="299"/>
      <c r="PSS45" s="299"/>
      <c r="PST45" s="299"/>
      <c r="PSU45" s="299"/>
      <c r="PSV45" s="299"/>
      <c r="PSW45" s="299"/>
      <c r="PSX45" s="299"/>
      <c r="PSY45" s="299"/>
      <c r="PSZ45" s="299"/>
      <c r="PTA45" s="299"/>
      <c r="PTB45" s="299"/>
      <c r="PTC45" s="299"/>
      <c r="PTD45" s="299"/>
      <c r="PTE45" s="299"/>
      <c r="PTF45" s="299"/>
      <c r="PTG45" s="299"/>
      <c r="PTH45" s="299"/>
      <c r="PTI45" s="299"/>
      <c r="PTJ45" s="299"/>
      <c r="PTK45" s="299"/>
      <c r="PTL45" s="299"/>
      <c r="PTM45" s="299"/>
      <c r="PTN45" s="299"/>
      <c r="PTO45" s="299"/>
      <c r="PTP45" s="299"/>
      <c r="PTQ45" s="299"/>
      <c r="PTR45" s="299"/>
      <c r="PTS45" s="299"/>
      <c r="PTT45" s="299"/>
      <c r="PTU45" s="299"/>
      <c r="PTV45" s="299"/>
      <c r="PTW45" s="299"/>
      <c r="PTX45" s="299"/>
      <c r="PTY45" s="299"/>
      <c r="PTZ45" s="299"/>
      <c r="PUA45" s="299"/>
      <c r="PUB45" s="299"/>
      <c r="PUC45" s="299"/>
      <c r="PUD45" s="299"/>
      <c r="PUE45" s="299"/>
      <c r="PUF45" s="299"/>
      <c r="PUG45" s="299"/>
      <c r="PUH45" s="299"/>
      <c r="PUI45" s="299"/>
      <c r="PUJ45" s="299"/>
      <c r="PUK45" s="299"/>
      <c r="PUL45" s="299"/>
      <c r="PUM45" s="299"/>
      <c r="PUN45" s="299"/>
      <c r="PUO45" s="299"/>
      <c r="PUP45" s="299"/>
      <c r="PUQ45" s="299"/>
      <c r="PUR45" s="299"/>
      <c r="PUS45" s="299"/>
      <c r="PUT45" s="299"/>
      <c r="PUU45" s="299"/>
      <c r="PUV45" s="299"/>
      <c r="PUW45" s="299"/>
      <c r="PUX45" s="299"/>
      <c r="PUY45" s="299"/>
      <c r="PUZ45" s="299"/>
      <c r="PVA45" s="299"/>
      <c r="PVB45" s="299"/>
      <c r="PVC45" s="299"/>
      <c r="PVD45" s="299"/>
      <c r="PVE45" s="299"/>
      <c r="PVF45" s="299"/>
      <c r="PVG45" s="299"/>
      <c r="PVH45" s="299"/>
      <c r="PVI45" s="299"/>
      <c r="PVJ45" s="299"/>
      <c r="PVK45" s="299"/>
      <c r="PVL45" s="299"/>
      <c r="PVM45" s="299"/>
      <c r="PVN45" s="299"/>
      <c r="PVO45" s="299"/>
      <c r="PVP45" s="299"/>
      <c r="PVQ45" s="299"/>
      <c r="PVR45" s="299"/>
      <c r="PVS45" s="299"/>
      <c r="PVT45" s="299"/>
      <c r="PVU45" s="299"/>
      <c r="PVV45" s="299"/>
      <c r="PVW45" s="299"/>
      <c r="PVX45" s="299"/>
      <c r="PVY45" s="299"/>
      <c r="PVZ45" s="299"/>
      <c r="PWA45" s="299"/>
      <c r="PWB45" s="299"/>
      <c r="PWC45" s="299"/>
      <c r="PWD45" s="299"/>
      <c r="PWE45" s="299"/>
      <c r="PWF45" s="299"/>
      <c r="PWG45" s="299"/>
      <c r="PWH45" s="299"/>
      <c r="PWI45" s="299"/>
      <c r="PWJ45" s="299"/>
      <c r="PWK45" s="299"/>
      <c r="PWL45" s="299"/>
      <c r="PWM45" s="299"/>
      <c r="PWN45" s="299"/>
      <c r="PWO45" s="299"/>
      <c r="PWP45" s="299"/>
      <c r="PWQ45" s="299"/>
      <c r="PWR45" s="299"/>
      <c r="PWS45" s="299"/>
      <c r="PWT45" s="299"/>
      <c r="PWU45" s="299"/>
      <c r="PWV45" s="299"/>
      <c r="PWW45" s="299"/>
      <c r="PWX45" s="299"/>
      <c r="PWY45" s="299"/>
      <c r="PWZ45" s="299"/>
      <c r="PXA45" s="299"/>
      <c r="PXB45" s="299"/>
      <c r="PXC45" s="299"/>
      <c r="PXD45" s="299"/>
      <c r="PXE45" s="299"/>
      <c r="PXF45" s="299"/>
      <c r="PXG45" s="299"/>
      <c r="PXH45" s="299"/>
      <c r="PXI45" s="299"/>
      <c r="PXJ45" s="299"/>
      <c r="PXK45" s="299"/>
      <c r="PXL45" s="299"/>
      <c r="PXM45" s="299"/>
      <c r="PXN45" s="299"/>
      <c r="PXO45" s="299"/>
      <c r="PXP45" s="299"/>
      <c r="PXQ45" s="299"/>
      <c r="PXR45" s="299"/>
      <c r="PXS45" s="299"/>
      <c r="PXT45" s="299"/>
      <c r="PXU45" s="299"/>
      <c r="PXV45" s="299"/>
      <c r="PXW45" s="299"/>
      <c r="PXX45" s="299"/>
      <c r="PXY45" s="299"/>
      <c r="PXZ45" s="299"/>
      <c r="PYA45" s="299"/>
      <c r="PYB45" s="299"/>
      <c r="PYC45" s="299"/>
      <c r="PYD45" s="299"/>
      <c r="PYE45" s="299"/>
      <c r="PYF45" s="299"/>
      <c r="PYG45" s="299"/>
      <c r="PYH45" s="299"/>
      <c r="PYI45" s="299"/>
      <c r="PYJ45" s="299"/>
      <c r="PYK45" s="299"/>
      <c r="PYL45" s="299"/>
      <c r="PYM45" s="299"/>
      <c r="PYN45" s="299"/>
      <c r="PYO45" s="299"/>
      <c r="PYP45" s="299"/>
      <c r="PYQ45" s="299"/>
      <c r="PYR45" s="299"/>
      <c r="PYS45" s="299"/>
      <c r="PYT45" s="299"/>
      <c r="PYU45" s="299"/>
      <c r="PYV45" s="299"/>
      <c r="PYW45" s="299"/>
      <c r="PYX45" s="299"/>
      <c r="PYY45" s="299"/>
      <c r="PYZ45" s="299"/>
      <c r="PZA45" s="299"/>
      <c r="PZB45" s="299"/>
      <c r="PZC45" s="299"/>
      <c r="PZD45" s="299"/>
      <c r="PZE45" s="299"/>
      <c r="PZF45" s="299"/>
      <c r="PZG45" s="299"/>
      <c r="PZH45" s="299"/>
      <c r="PZI45" s="299"/>
      <c r="PZJ45" s="299"/>
      <c r="PZK45" s="299"/>
      <c r="PZL45" s="299"/>
      <c r="PZM45" s="299"/>
      <c r="PZN45" s="299"/>
      <c r="PZO45" s="299"/>
      <c r="PZP45" s="299"/>
      <c r="PZQ45" s="299"/>
      <c r="PZR45" s="299"/>
      <c r="PZS45" s="299"/>
      <c r="PZT45" s="299"/>
      <c r="PZU45" s="299"/>
      <c r="PZV45" s="299"/>
      <c r="PZW45" s="299"/>
      <c r="PZX45" s="299"/>
      <c r="PZY45" s="299"/>
      <c r="PZZ45" s="299"/>
      <c r="QAA45" s="299"/>
      <c r="QAB45" s="299"/>
      <c r="QAC45" s="299"/>
      <c r="QAD45" s="299"/>
      <c r="QAE45" s="299"/>
      <c r="QAF45" s="299"/>
      <c r="QAG45" s="299"/>
      <c r="QAH45" s="299"/>
      <c r="QAI45" s="299"/>
      <c r="QAJ45" s="299"/>
      <c r="QAK45" s="299"/>
      <c r="QAL45" s="299"/>
      <c r="QAM45" s="299"/>
      <c r="QAN45" s="299"/>
      <c r="QAO45" s="299"/>
      <c r="QAP45" s="299"/>
      <c r="QAQ45" s="299"/>
      <c r="QAR45" s="299"/>
      <c r="QAS45" s="299"/>
      <c r="QAT45" s="299"/>
      <c r="QAU45" s="299"/>
      <c r="QAV45" s="299"/>
      <c r="QAW45" s="299"/>
      <c r="QAX45" s="299"/>
      <c r="QAY45" s="299"/>
      <c r="QAZ45" s="299"/>
      <c r="QBA45" s="299"/>
      <c r="QBB45" s="299"/>
      <c r="QBC45" s="299"/>
      <c r="QBD45" s="299"/>
      <c r="QBE45" s="299"/>
      <c r="QBF45" s="299"/>
      <c r="QBG45" s="299"/>
      <c r="QBH45" s="299"/>
      <c r="QBI45" s="299"/>
      <c r="QBJ45" s="299"/>
      <c r="QBK45" s="299"/>
      <c r="QBL45" s="299"/>
      <c r="QBM45" s="299"/>
      <c r="QBN45" s="299"/>
      <c r="QBO45" s="299"/>
      <c r="QBP45" s="299"/>
      <c r="QBQ45" s="299"/>
      <c r="QBR45" s="299"/>
      <c r="QBS45" s="299"/>
      <c r="QBT45" s="299"/>
      <c r="QBU45" s="299"/>
      <c r="QBV45" s="299"/>
      <c r="QBW45" s="299"/>
      <c r="QBX45" s="299"/>
      <c r="QBY45" s="299"/>
      <c r="QBZ45" s="299"/>
      <c r="QCA45" s="299"/>
      <c r="QCB45" s="299"/>
      <c r="QCC45" s="299"/>
      <c r="QCD45" s="299"/>
      <c r="QCE45" s="299"/>
      <c r="QCF45" s="299"/>
      <c r="QCG45" s="299"/>
      <c r="QCH45" s="299"/>
      <c r="QCI45" s="299"/>
      <c r="QCJ45" s="299"/>
      <c r="QCK45" s="299"/>
      <c r="QCL45" s="299"/>
      <c r="QCM45" s="299"/>
      <c r="QCN45" s="299"/>
      <c r="QCO45" s="299"/>
      <c r="QCP45" s="299"/>
      <c r="QCQ45" s="299"/>
      <c r="QCR45" s="299"/>
      <c r="QCS45" s="299"/>
      <c r="QCT45" s="299"/>
      <c r="QCU45" s="299"/>
      <c r="QCV45" s="299"/>
      <c r="QCW45" s="299"/>
      <c r="QCX45" s="299"/>
      <c r="QCY45" s="299"/>
      <c r="QCZ45" s="299"/>
      <c r="QDA45" s="299"/>
      <c r="QDB45" s="299"/>
      <c r="QDC45" s="299"/>
      <c r="QDD45" s="299"/>
      <c r="QDE45" s="299"/>
      <c r="QDF45" s="299"/>
      <c r="QDG45" s="299"/>
      <c r="QDH45" s="299"/>
      <c r="QDI45" s="299"/>
      <c r="QDJ45" s="299"/>
      <c r="QDK45" s="299"/>
      <c r="QDL45" s="299"/>
      <c r="QDM45" s="299"/>
      <c r="QDN45" s="299"/>
      <c r="QDO45" s="299"/>
      <c r="QDP45" s="299"/>
      <c r="QDQ45" s="299"/>
      <c r="QDR45" s="299"/>
      <c r="QDS45" s="299"/>
      <c r="QDT45" s="299"/>
      <c r="QDU45" s="299"/>
      <c r="QDV45" s="299"/>
      <c r="QDW45" s="299"/>
      <c r="QDX45" s="299"/>
      <c r="QDY45" s="299"/>
      <c r="QDZ45" s="299"/>
      <c r="QEA45" s="299"/>
      <c r="QEB45" s="299"/>
      <c r="QEC45" s="299"/>
      <c r="QED45" s="299"/>
      <c r="QEE45" s="299"/>
      <c r="QEF45" s="299"/>
      <c r="QEG45" s="299"/>
      <c r="QEH45" s="299"/>
      <c r="QEI45" s="299"/>
      <c r="QEJ45" s="299"/>
      <c r="QEK45" s="299"/>
      <c r="QEL45" s="299"/>
      <c r="QEM45" s="299"/>
      <c r="QEN45" s="299"/>
      <c r="QEO45" s="299"/>
      <c r="QEP45" s="299"/>
      <c r="QEQ45" s="299"/>
      <c r="QER45" s="299"/>
      <c r="QES45" s="299"/>
      <c r="QET45" s="299"/>
      <c r="QEU45" s="299"/>
      <c r="QEV45" s="299"/>
      <c r="QEW45" s="299"/>
      <c r="QEX45" s="299"/>
      <c r="QEY45" s="299"/>
      <c r="QEZ45" s="299"/>
      <c r="QFA45" s="299"/>
      <c r="QFB45" s="299"/>
      <c r="QFC45" s="299"/>
      <c r="QFD45" s="299"/>
      <c r="QFE45" s="299"/>
      <c r="QFF45" s="299"/>
      <c r="QFG45" s="299"/>
      <c r="QFH45" s="299"/>
      <c r="QFI45" s="299"/>
      <c r="QFJ45" s="299"/>
      <c r="QFK45" s="299"/>
      <c r="QFL45" s="299"/>
      <c r="QFM45" s="299"/>
      <c r="QFN45" s="299"/>
      <c r="QFO45" s="299"/>
      <c r="QFP45" s="299"/>
      <c r="QFQ45" s="299"/>
      <c r="QFR45" s="299"/>
      <c r="QFS45" s="299"/>
      <c r="QFT45" s="299"/>
      <c r="QFU45" s="299"/>
      <c r="QFV45" s="299"/>
      <c r="QFW45" s="299"/>
      <c r="QFX45" s="299"/>
      <c r="QFY45" s="299"/>
      <c r="QFZ45" s="299"/>
      <c r="QGA45" s="299"/>
      <c r="QGB45" s="299"/>
      <c r="QGC45" s="299"/>
      <c r="QGD45" s="299"/>
      <c r="QGE45" s="299"/>
      <c r="QGF45" s="299"/>
      <c r="QGG45" s="299"/>
      <c r="QGH45" s="299"/>
      <c r="QGI45" s="299"/>
      <c r="QGJ45" s="299"/>
      <c r="QGK45" s="299"/>
      <c r="QGL45" s="299"/>
      <c r="QGM45" s="299"/>
      <c r="QGN45" s="299"/>
      <c r="QGO45" s="299"/>
      <c r="QGP45" s="299"/>
      <c r="QGQ45" s="299"/>
      <c r="QGR45" s="299"/>
      <c r="QGS45" s="299"/>
      <c r="QGT45" s="299"/>
      <c r="QGU45" s="299"/>
      <c r="QGV45" s="299"/>
      <c r="QGW45" s="299"/>
      <c r="QGX45" s="299"/>
      <c r="QGY45" s="299"/>
      <c r="QGZ45" s="299"/>
      <c r="QHA45" s="299"/>
      <c r="QHB45" s="299"/>
      <c r="QHC45" s="299"/>
      <c r="QHD45" s="299"/>
      <c r="QHE45" s="299"/>
      <c r="QHF45" s="299"/>
      <c r="QHG45" s="299"/>
      <c r="QHH45" s="299"/>
      <c r="QHI45" s="299"/>
      <c r="QHJ45" s="299"/>
      <c r="QHK45" s="299"/>
      <c r="QHL45" s="299"/>
      <c r="QHM45" s="299"/>
      <c r="QHN45" s="299"/>
      <c r="QHO45" s="299"/>
      <c r="QHP45" s="299"/>
      <c r="QHQ45" s="299"/>
      <c r="QHR45" s="299"/>
      <c r="QHS45" s="299"/>
      <c r="QHT45" s="299"/>
      <c r="QHU45" s="299"/>
      <c r="QHV45" s="299"/>
      <c r="QHW45" s="299"/>
      <c r="QHX45" s="299"/>
      <c r="QHY45" s="299"/>
      <c r="QHZ45" s="299"/>
      <c r="QIA45" s="299"/>
      <c r="QIB45" s="299"/>
      <c r="QIC45" s="299"/>
      <c r="QID45" s="299"/>
      <c r="QIE45" s="299"/>
      <c r="QIF45" s="299"/>
      <c r="QIG45" s="299"/>
      <c r="QIH45" s="299"/>
      <c r="QII45" s="299"/>
      <c r="QIJ45" s="299"/>
      <c r="QIK45" s="299"/>
      <c r="QIL45" s="299"/>
      <c r="QIM45" s="299"/>
      <c r="QIN45" s="299"/>
      <c r="QIO45" s="299"/>
      <c r="QIP45" s="299"/>
      <c r="QIQ45" s="299"/>
      <c r="QIR45" s="299"/>
      <c r="QIS45" s="299"/>
      <c r="QIT45" s="299"/>
      <c r="QIU45" s="299"/>
      <c r="QIV45" s="299"/>
      <c r="QIW45" s="299"/>
      <c r="QIX45" s="299"/>
      <c r="QIY45" s="299"/>
      <c r="QIZ45" s="299"/>
      <c r="QJA45" s="299"/>
      <c r="QJB45" s="299"/>
      <c r="QJC45" s="299"/>
      <c r="QJD45" s="299"/>
      <c r="QJE45" s="299"/>
      <c r="QJF45" s="299"/>
      <c r="QJG45" s="299"/>
      <c r="QJH45" s="299"/>
      <c r="QJI45" s="299"/>
      <c r="QJJ45" s="299"/>
      <c r="QJK45" s="299"/>
      <c r="QJL45" s="299"/>
      <c r="QJM45" s="299"/>
      <c r="QJN45" s="299"/>
      <c r="QJO45" s="299"/>
      <c r="QJP45" s="299"/>
      <c r="QJQ45" s="299"/>
      <c r="QJR45" s="299"/>
      <c r="QJS45" s="299"/>
      <c r="QJT45" s="299"/>
      <c r="QJU45" s="299"/>
      <c r="QJV45" s="299"/>
      <c r="QJW45" s="299"/>
      <c r="QJX45" s="299"/>
      <c r="QJY45" s="299"/>
      <c r="QJZ45" s="299"/>
      <c r="QKA45" s="299"/>
      <c r="QKB45" s="299"/>
      <c r="QKC45" s="299"/>
      <c r="QKD45" s="299"/>
      <c r="QKE45" s="299"/>
      <c r="QKF45" s="299"/>
      <c r="QKG45" s="299"/>
      <c r="QKH45" s="299"/>
      <c r="QKI45" s="299"/>
      <c r="QKJ45" s="299"/>
      <c r="QKK45" s="299"/>
      <c r="QKL45" s="299"/>
      <c r="QKM45" s="299"/>
      <c r="QKN45" s="299"/>
      <c r="QKO45" s="299"/>
      <c r="QKP45" s="299"/>
      <c r="QKQ45" s="299"/>
      <c r="QKR45" s="299"/>
      <c r="QKS45" s="299"/>
      <c r="QKT45" s="299"/>
      <c r="QKU45" s="299"/>
      <c r="QKV45" s="299"/>
      <c r="QKW45" s="299"/>
      <c r="QKX45" s="299"/>
      <c r="QKY45" s="299"/>
      <c r="QKZ45" s="299"/>
      <c r="QLA45" s="299"/>
      <c r="QLB45" s="299"/>
      <c r="QLC45" s="299"/>
      <c r="QLD45" s="299"/>
      <c r="QLE45" s="299"/>
      <c r="QLF45" s="299"/>
      <c r="QLG45" s="299"/>
      <c r="QLH45" s="299"/>
      <c r="QLI45" s="299"/>
      <c r="QLJ45" s="299"/>
      <c r="QLK45" s="299"/>
      <c r="QLL45" s="299"/>
      <c r="QLM45" s="299"/>
      <c r="QLN45" s="299"/>
      <c r="QLO45" s="299"/>
      <c r="QLP45" s="299"/>
      <c r="QLQ45" s="299"/>
      <c r="QLR45" s="299"/>
      <c r="QLS45" s="299"/>
      <c r="QLT45" s="299"/>
      <c r="QLU45" s="299"/>
      <c r="QLV45" s="299"/>
      <c r="QLW45" s="299"/>
      <c r="QLX45" s="299"/>
      <c r="QLY45" s="299"/>
      <c r="QLZ45" s="299"/>
      <c r="QMA45" s="299"/>
      <c r="QMB45" s="299"/>
      <c r="QMC45" s="299"/>
      <c r="QMD45" s="299"/>
      <c r="QME45" s="299"/>
      <c r="QMF45" s="299"/>
      <c r="QMG45" s="299"/>
      <c r="QMH45" s="299"/>
      <c r="QMI45" s="299"/>
      <c r="QMJ45" s="299"/>
      <c r="QMK45" s="299"/>
      <c r="QML45" s="299"/>
      <c r="QMM45" s="299"/>
      <c r="QMN45" s="299"/>
      <c r="QMO45" s="299"/>
      <c r="QMP45" s="299"/>
      <c r="QMQ45" s="299"/>
      <c r="QMR45" s="299"/>
      <c r="QMS45" s="299"/>
      <c r="QMT45" s="299"/>
      <c r="QMU45" s="299"/>
      <c r="QMV45" s="299"/>
      <c r="QMW45" s="299"/>
      <c r="QMX45" s="299"/>
      <c r="QMY45" s="299"/>
      <c r="QMZ45" s="299"/>
      <c r="QNA45" s="299"/>
      <c r="QNB45" s="299"/>
      <c r="QNC45" s="299"/>
      <c r="QND45" s="299"/>
      <c r="QNE45" s="299"/>
      <c r="QNF45" s="299"/>
      <c r="QNG45" s="299"/>
      <c r="QNH45" s="299"/>
      <c r="QNI45" s="299"/>
      <c r="QNJ45" s="299"/>
      <c r="QNK45" s="299"/>
      <c r="QNL45" s="299"/>
      <c r="QNM45" s="299"/>
      <c r="QNN45" s="299"/>
      <c r="QNO45" s="299"/>
      <c r="QNP45" s="299"/>
      <c r="QNQ45" s="299"/>
      <c r="QNR45" s="299"/>
      <c r="QNS45" s="299"/>
      <c r="QNT45" s="299"/>
      <c r="QNU45" s="299"/>
      <c r="QNV45" s="299"/>
      <c r="QNW45" s="299"/>
      <c r="QNX45" s="299"/>
      <c r="QNY45" s="299"/>
      <c r="QNZ45" s="299"/>
      <c r="QOA45" s="299"/>
      <c r="QOB45" s="299"/>
      <c r="QOC45" s="299"/>
      <c r="QOD45" s="299"/>
      <c r="QOE45" s="299"/>
      <c r="QOF45" s="299"/>
      <c r="QOG45" s="299"/>
      <c r="QOH45" s="299"/>
      <c r="QOI45" s="299"/>
      <c r="QOJ45" s="299"/>
      <c r="QOK45" s="299"/>
      <c r="QOL45" s="299"/>
      <c r="QOM45" s="299"/>
      <c r="QON45" s="299"/>
      <c r="QOO45" s="299"/>
      <c r="QOP45" s="299"/>
      <c r="QOQ45" s="299"/>
      <c r="QOR45" s="299"/>
      <c r="QOS45" s="299"/>
      <c r="QOT45" s="299"/>
      <c r="QOU45" s="299"/>
      <c r="QOV45" s="299"/>
      <c r="QOW45" s="299"/>
      <c r="QOX45" s="299"/>
      <c r="QOY45" s="299"/>
      <c r="QOZ45" s="299"/>
      <c r="QPA45" s="299"/>
      <c r="QPB45" s="299"/>
      <c r="QPC45" s="299"/>
      <c r="QPD45" s="299"/>
      <c r="QPE45" s="299"/>
      <c r="QPF45" s="299"/>
      <c r="QPG45" s="299"/>
      <c r="QPH45" s="299"/>
      <c r="QPI45" s="299"/>
      <c r="QPJ45" s="299"/>
      <c r="QPK45" s="299"/>
      <c r="QPL45" s="299"/>
      <c r="QPM45" s="299"/>
      <c r="QPN45" s="299"/>
      <c r="QPO45" s="299"/>
      <c r="QPP45" s="299"/>
      <c r="QPQ45" s="299"/>
      <c r="QPR45" s="299"/>
      <c r="QPS45" s="299"/>
      <c r="QPT45" s="299"/>
      <c r="QPU45" s="299"/>
      <c r="QPV45" s="299"/>
      <c r="QPW45" s="299"/>
      <c r="QPX45" s="299"/>
      <c r="QPY45" s="299"/>
      <c r="QPZ45" s="299"/>
      <c r="QQA45" s="299"/>
      <c r="QQB45" s="299"/>
      <c r="QQC45" s="299"/>
      <c r="QQD45" s="299"/>
      <c r="QQE45" s="299"/>
      <c r="QQF45" s="299"/>
      <c r="QQG45" s="299"/>
      <c r="QQH45" s="299"/>
      <c r="QQI45" s="299"/>
      <c r="QQJ45" s="299"/>
      <c r="QQK45" s="299"/>
      <c r="QQL45" s="299"/>
      <c r="QQM45" s="299"/>
      <c r="QQN45" s="299"/>
      <c r="QQO45" s="299"/>
      <c r="QQP45" s="299"/>
      <c r="QQQ45" s="299"/>
      <c r="QQR45" s="299"/>
      <c r="QQS45" s="299"/>
      <c r="QQT45" s="299"/>
      <c r="QQU45" s="299"/>
      <c r="QQV45" s="299"/>
      <c r="QQW45" s="299"/>
      <c r="QQX45" s="299"/>
      <c r="QQY45" s="299"/>
      <c r="QQZ45" s="299"/>
      <c r="QRA45" s="299"/>
      <c r="QRB45" s="299"/>
      <c r="QRC45" s="299"/>
      <c r="QRD45" s="299"/>
      <c r="QRE45" s="299"/>
      <c r="QRF45" s="299"/>
      <c r="QRG45" s="299"/>
      <c r="QRH45" s="299"/>
      <c r="QRI45" s="299"/>
      <c r="QRJ45" s="299"/>
      <c r="QRK45" s="299"/>
      <c r="QRL45" s="299"/>
      <c r="QRM45" s="299"/>
      <c r="QRN45" s="299"/>
      <c r="QRO45" s="299"/>
      <c r="QRP45" s="299"/>
      <c r="QRQ45" s="299"/>
      <c r="QRR45" s="299"/>
      <c r="QRS45" s="299"/>
      <c r="QRT45" s="299"/>
      <c r="QRU45" s="299"/>
      <c r="QRV45" s="299"/>
      <c r="QRW45" s="299"/>
      <c r="QRX45" s="299"/>
      <c r="QRY45" s="299"/>
      <c r="QRZ45" s="299"/>
      <c r="QSA45" s="299"/>
      <c r="QSB45" s="299"/>
      <c r="QSC45" s="299"/>
      <c r="QSD45" s="299"/>
      <c r="QSE45" s="299"/>
      <c r="QSF45" s="299"/>
      <c r="QSG45" s="299"/>
      <c r="QSH45" s="299"/>
      <c r="QSI45" s="299"/>
      <c r="QSJ45" s="299"/>
      <c r="QSK45" s="299"/>
      <c r="QSL45" s="299"/>
      <c r="QSM45" s="299"/>
      <c r="QSN45" s="299"/>
      <c r="QSO45" s="299"/>
      <c r="QSP45" s="299"/>
      <c r="QSQ45" s="299"/>
      <c r="QSR45" s="299"/>
      <c r="QSS45" s="299"/>
      <c r="QST45" s="299"/>
      <c r="QSU45" s="299"/>
      <c r="QSV45" s="299"/>
      <c r="QSW45" s="299"/>
      <c r="QSX45" s="299"/>
      <c r="QSY45" s="299"/>
      <c r="QSZ45" s="299"/>
      <c r="QTA45" s="299"/>
      <c r="QTB45" s="299"/>
      <c r="QTC45" s="299"/>
      <c r="QTD45" s="299"/>
      <c r="QTE45" s="299"/>
      <c r="QTF45" s="299"/>
      <c r="QTG45" s="299"/>
      <c r="QTH45" s="299"/>
      <c r="QTI45" s="299"/>
      <c r="QTJ45" s="299"/>
      <c r="QTK45" s="299"/>
      <c r="QTL45" s="299"/>
      <c r="QTM45" s="299"/>
      <c r="QTN45" s="299"/>
      <c r="QTO45" s="299"/>
      <c r="QTP45" s="299"/>
      <c r="QTQ45" s="299"/>
      <c r="QTR45" s="299"/>
      <c r="QTS45" s="299"/>
      <c r="QTT45" s="299"/>
      <c r="QTU45" s="299"/>
      <c r="QTV45" s="299"/>
      <c r="QTW45" s="299"/>
      <c r="QTX45" s="299"/>
      <c r="QTY45" s="299"/>
      <c r="QTZ45" s="299"/>
      <c r="QUA45" s="299"/>
      <c r="QUB45" s="299"/>
      <c r="QUC45" s="299"/>
      <c r="QUD45" s="299"/>
      <c r="QUE45" s="299"/>
      <c r="QUF45" s="299"/>
      <c r="QUG45" s="299"/>
      <c r="QUH45" s="299"/>
      <c r="QUI45" s="299"/>
      <c r="QUJ45" s="299"/>
      <c r="QUK45" s="299"/>
      <c r="QUL45" s="299"/>
      <c r="QUM45" s="299"/>
      <c r="QUN45" s="299"/>
      <c r="QUO45" s="299"/>
      <c r="QUP45" s="299"/>
      <c r="QUQ45" s="299"/>
      <c r="QUR45" s="299"/>
      <c r="QUS45" s="299"/>
      <c r="QUT45" s="299"/>
      <c r="QUU45" s="299"/>
      <c r="QUV45" s="299"/>
      <c r="QUW45" s="299"/>
      <c r="QUX45" s="299"/>
      <c r="QUY45" s="299"/>
      <c r="QUZ45" s="299"/>
      <c r="QVA45" s="299"/>
      <c r="QVB45" s="299"/>
      <c r="QVC45" s="299"/>
      <c r="QVD45" s="299"/>
      <c r="QVE45" s="299"/>
      <c r="QVF45" s="299"/>
      <c r="QVG45" s="299"/>
      <c r="QVH45" s="299"/>
      <c r="QVI45" s="299"/>
      <c r="QVJ45" s="299"/>
      <c r="QVK45" s="299"/>
      <c r="QVL45" s="299"/>
      <c r="QVM45" s="299"/>
      <c r="QVN45" s="299"/>
      <c r="QVO45" s="299"/>
      <c r="QVP45" s="299"/>
      <c r="QVQ45" s="299"/>
      <c r="QVR45" s="299"/>
      <c r="QVS45" s="299"/>
      <c r="QVT45" s="299"/>
      <c r="QVU45" s="299"/>
      <c r="QVV45" s="299"/>
      <c r="QVW45" s="299"/>
      <c r="QVX45" s="299"/>
      <c r="QVY45" s="299"/>
      <c r="QVZ45" s="299"/>
      <c r="QWA45" s="299"/>
      <c r="QWB45" s="299"/>
      <c r="QWC45" s="299"/>
      <c r="QWD45" s="299"/>
      <c r="QWE45" s="299"/>
      <c r="QWF45" s="299"/>
      <c r="QWG45" s="299"/>
      <c r="QWH45" s="299"/>
      <c r="QWI45" s="299"/>
      <c r="QWJ45" s="299"/>
      <c r="QWK45" s="299"/>
      <c r="QWL45" s="299"/>
      <c r="QWM45" s="299"/>
      <c r="QWN45" s="299"/>
      <c r="QWO45" s="299"/>
      <c r="QWP45" s="299"/>
      <c r="QWQ45" s="299"/>
      <c r="QWR45" s="299"/>
      <c r="QWS45" s="299"/>
      <c r="QWT45" s="299"/>
      <c r="QWU45" s="299"/>
      <c r="QWV45" s="299"/>
      <c r="QWW45" s="299"/>
      <c r="QWX45" s="299"/>
      <c r="QWY45" s="299"/>
      <c r="QWZ45" s="299"/>
      <c r="QXA45" s="299"/>
      <c r="QXB45" s="299"/>
      <c r="QXC45" s="299"/>
      <c r="QXD45" s="299"/>
      <c r="QXE45" s="299"/>
      <c r="QXF45" s="299"/>
      <c r="QXG45" s="299"/>
      <c r="QXH45" s="299"/>
      <c r="QXI45" s="299"/>
      <c r="QXJ45" s="299"/>
      <c r="QXK45" s="299"/>
      <c r="QXL45" s="299"/>
      <c r="QXM45" s="299"/>
      <c r="QXN45" s="299"/>
      <c r="QXO45" s="299"/>
      <c r="QXP45" s="299"/>
      <c r="QXQ45" s="299"/>
      <c r="QXR45" s="299"/>
      <c r="QXS45" s="299"/>
      <c r="QXT45" s="299"/>
      <c r="QXU45" s="299"/>
      <c r="QXV45" s="299"/>
      <c r="QXW45" s="299"/>
      <c r="QXX45" s="299"/>
      <c r="QXY45" s="299"/>
      <c r="QXZ45" s="299"/>
      <c r="QYA45" s="299"/>
      <c r="QYB45" s="299"/>
      <c r="QYC45" s="299"/>
      <c r="QYD45" s="299"/>
      <c r="QYE45" s="299"/>
      <c r="QYF45" s="299"/>
      <c r="QYG45" s="299"/>
      <c r="QYH45" s="299"/>
      <c r="QYI45" s="299"/>
      <c r="QYJ45" s="299"/>
      <c r="QYK45" s="299"/>
      <c r="QYL45" s="299"/>
      <c r="QYM45" s="299"/>
      <c r="QYN45" s="299"/>
      <c r="QYO45" s="299"/>
      <c r="QYP45" s="299"/>
      <c r="QYQ45" s="299"/>
      <c r="QYR45" s="299"/>
      <c r="QYS45" s="299"/>
      <c r="QYT45" s="299"/>
      <c r="QYU45" s="299"/>
      <c r="QYV45" s="299"/>
      <c r="QYW45" s="299"/>
      <c r="QYX45" s="299"/>
      <c r="QYY45" s="299"/>
      <c r="QYZ45" s="299"/>
      <c r="QZA45" s="299"/>
      <c r="QZB45" s="299"/>
      <c r="QZC45" s="299"/>
      <c r="QZD45" s="299"/>
      <c r="QZE45" s="299"/>
      <c r="QZF45" s="299"/>
      <c r="QZG45" s="299"/>
      <c r="QZH45" s="299"/>
      <c r="QZI45" s="299"/>
      <c r="QZJ45" s="299"/>
      <c r="QZK45" s="299"/>
      <c r="QZL45" s="299"/>
      <c r="QZM45" s="299"/>
      <c r="QZN45" s="299"/>
      <c r="QZO45" s="299"/>
      <c r="QZP45" s="299"/>
      <c r="QZQ45" s="299"/>
      <c r="QZR45" s="299"/>
      <c r="QZS45" s="299"/>
      <c r="QZT45" s="299"/>
      <c r="QZU45" s="299"/>
      <c r="QZV45" s="299"/>
      <c r="QZW45" s="299"/>
      <c r="QZX45" s="299"/>
      <c r="QZY45" s="299"/>
      <c r="QZZ45" s="299"/>
      <c r="RAA45" s="299"/>
      <c r="RAB45" s="299"/>
      <c r="RAC45" s="299"/>
      <c r="RAD45" s="299"/>
      <c r="RAE45" s="299"/>
      <c r="RAF45" s="299"/>
      <c r="RAG45" s="299"/>
      <c r="RAH45" s="299"/>
      <c r="RAI45" s="299"/>
      <c r="RAJ45" s="299"/>
      <c r="RAK45" s="299"/>
      <c r="RAL45" s="299"/>
      <c r="RAM45" s="299"/>
      <c r="RAN45" s="299"/>
      <c r="RAO45" s="299"/>
      <c r="RAP45" s="299"/>
      <c r="RAQ45" s="299"/>
      <c r="RAR45" s="299"/>
      <c r="RAS45" s="299"/>
      <c r="RAT45" s="299"/>
      <c r="RAU45" s="299"/>
      <c r="RAV45" s="299"/>
      <c r="RAW45" s="299"/>
      <c r="RAX45" s="299"/>
      <c r="RAY45" s="299"/>
      <c r="RAZ45" s="299"/>
      <c r="RBA45" s="299"/>
      <c r="RBB45" s="299"/>
      <c r="RBC45" s="299"/>
      <c r="RBD45" s="299"/>
      <c r="RBE45" s="299"/>
      <c r="RBF45" s="299"/>
      <c r="RBG45" s="299"/>
      <c r="RBH45" s="299"/>
      <c r="RBI45" s="299"/>
      <c r="RBJ45" s="299"/>
      <c r="RBK45" s="299"/>
      <c r="RBL45" s="299"/>
      <c r="RBM45" s="299"/>
      <c r="RBN45" s="299"/>
      <c r="RBO45" s="299"/>
      <c r="RBP45" s="299"/>
      <c r="RBQ45" s="299"/>
      <c r="RBR45" s="299"/>
      <c r="RBS45" s="299"/>
      <c r="RBT45" s="299"/>
      <c r="RBU45" s="299"/>
      <c r="RBV45" s="299"/>
      <c r="RBW45" s="299"/>
      <c r="RBX45" s="299"/>
      <c r="RBY45" s="299"/>
      <c r="RBZ45" s="299"/>
      <c r="RCA45" s="299"/>
      <c r="RCB45" s="299"/>
      <c r="RCC45" s="299"/>
      <c r="RCD45" s="299"/>
      <c r="RCE45" s="299"/>
      <c r="RCF45" s="299"/>
      <c r="RCG45" s="299"/>
      <c r="RCH45" s="299"/>
      <c r="RCI45" s="299"/>
      <c r="RCJ45" s="299"/>
      <c r="RCK45" s="299"/>
      <c r="RCL45" s="299"/>
      <c r="RCM45" s="299"/>
      <c r="RCN45" s="299"/>
      <c r="RCO45" s="299"/>
      <c r="RCP45" s="299"/>
      <c r="RCQ45" s="299"/>
      <c r="RCR45" s="299"/>
      <c r="RCS45" s="299"/>
      <c r="RCT45" s="299"/>
      <c r="RCU45" s="299"/>
      <c r="RCV45" s="299"/>
      <c r="RCW45" s="299"/>
      <c r="RCX45" s="299"/>
      <c r="RCY45" s="299"/>
      <c r="RCZ45" s="299"/>
      <c r="RDA45" s="299"/>
      <c r="RDB45" s="299"/>
      <c r="RDC45" s="299"/>
      <c r="RDD45" s="299"/>
      <c r="RDE45" s="299"/>
      <c r="RDF45" s="299"/>
      <c r="RDG45" s="299"/>
      <c r="RDH45" s="299"/>
      <c r="RDI45" s="299"/>
      <c r="RDJ45" s="299"/>
      <c r="RDK45" s="299"/>
      <c r="RDL45" s="299"/>
      <c r="RDM45" s="299"/>
      <c r="RDN45" s="299"/>
      <c r="RDO45" s="299"/>
      <c r="RDP45" s="299"/>
      <c r="RDQ45" s="299"/>
      <c r="RDR45" s="299"/>
      <c r="RDS45" s="299"/>
      <c r="RDT45" s="299"/>
      <c r="RDU45" s="299"/>
      <c r="RDV45" s="299"/>
      <c r="RDW45" s="299"/>
      <c r="RDX45" s="299"/>
      <c r="RDY45" s="299"/>
      <c r="RDZ45" s="299"/>
      <c r="REA45" s="299"/>
      <c r="REB45" s="299"/>
      <c r="REC45" s="299"/>
      <c r="RED45" s="299"/>
      <c r="REE45" s="299"/>
      <c r="REF45" s="299"/>
      <c r="REG45" s="299"/>
      <c r="REH45" s="299"/>
      <c r="REI45" s="299"/>
      <c r="REJ45" s="299"/>
      <c r="REK45" s="299"/>
      <c r="REL45" s="299"/>
      <c r="REM45" s="299"/>
      <c r="REN45" s="299"/>
      <c r="REO45" s="299"/>
      <c r="REP45" s="299"/>
      <c r="REQ45" s="299"/>
      <c r="RER45" s="299"/>
      <c r="RES45" s="299"/>
      <c r="RET45" s="299"/>
      <c r="REU45" s="299"/>
      <c r="REV45" s="299"/>
      <c r="REW45" s="299"/>
      <c r="REX45" s="299"/>
      <c r="REY45" s="299"/>
      <c r="REZ45" s="299"/>
      <c r="RFA45" s="299"/>
      <c r="RFB45" s="299"/>
      <c r="RFC45" s="299"/>
      <c r="RFD45" s="299"/>
      <c r="RFE45" s="299"/>
      <c r="RFF45" s="299"/>
      <c r="RFG45" s="299"/>
      <c r="RFH45" s="299"/>
      <c r="RFI45" s="299"/>
      <c r="RFJ45" s="299"/>
      <c r="RFK45" s="299"/>
      <c r="RFL45" s="299"/>
      <c r="RFM45" s="299"/>
      <c r="RFN45" s="299"/>
      <c r="RFO45" s="299"/>
      <c r="RFP45" s="299"/>
      <c r="RFQ45" s="299"/>
      <c r="RFR45" s="299"/>
      <c r="RFS45" s="299"/>
      <c r="RFT45" s="299"/>
      <c r="RFU45" s="299"/>
      <c r="RFV45" s="299"/>
      <c r="RFW45" s="299"/>
      <c r="RFX45" s="299"/>
      <c r="RFY45" s="299"/>
      <c r="RFZ45" s="299"/>
      <c r="RGA45" s="299"/>
      <c r="RGB45" s="299"/>
      <c r="RGC45" s="299"/>
      <c r="RGD45" s="299"/>
      <c r="RGE45" s="299"/>
      <c r="RGF45" s="299"/>
      <c r="RGG45" s="299"/>
      <c r="RGH45" s="299"/>
      <c r="RGI45" s="299"/>
      <c r="RGJ45" s="299"/>
      <c r="RGK45" s="299"/>
      <c r="RGL45" s="299"/>
      <c r="RGM45" s="299"/>
      <c r="RGN45" s="299"/>
      <c r="RGO45" s="299"/>
      <c r="RGP45" s="299"/>
      <c r="RGQ45" s="299"/>
      <c r="RGR45" s="299"/>
      <c r="RGS45" s="299"/>
      <c r="RGT45" s="299"/>
      <c r="RGU45" s="299"/>
      <c r="RGV45" s="299"/>
      <c r="RGW45" s="299"/>
      <c r="RGX45" s="299"/>
      <c r="RGY45" s="299"/>
      <c r="RGZ45" s="299"/>
      <c r="RHA45" s="299"/>
      <c r="RHB45" s="299"/>
      <c r="RHC45" s="299"/>
      <c r="RHD45" s="299"/>
      <c r="RHE45" s="299"/>
      <c r="RHF45" s="299"/>
      <c r="RHG45" s="299"/>
      <c r="RHH45" s="299"/>
      <c r="RHI45" s="299"/>
      <c r="RHJ45" s="299"/>
      <c r="RHK45" s="299"/>
      <c r="RHL45" s="299"/>
      <c r="RHM45" s="299"/>
      <c r="RHN45" s="299"/>
      <c r="RHO45" s="299"/>
      <c r="RHP45" s="299"/>
      <c r="RHQ45" s="299"/>
      <c r="RHR45" s="299"/>
      <c r="RHS45" s="299"/>
      <c r="RHT45" s="299"/>
      <c r="RHU45" s="299"/>
      <c r="RHV45" s="299"/>
      <c r="RHW45" s="299"/>
      <c r="RHX45" s="299"/>
      <c r="RHY45" s="299"/>
      <c r="RHZ45" s="299"/>
      <c r="RIA45" s="299"/>
      <c r="RIB45" s="299"/>
      <c r="RIC45" s="299"/>
      <c r="RID45" s="299"/>
      <c r="RIE45" s="299"/>
      <c r="RIF45" s="299"/>
      <c r="RIG45" s="299"/>
      <c r="RIH45" s="299"/>
      <c r="RII45" s="299"/>
      <c r="RIJ45" s="299"/>
      <c r="RIK45" s="299"/>
      <c r="RIL45" s="299"/>
      <c r="RIM45" s="299"/>
      <c r="RIN45" s="299"/>
      <c r="RIO45" s="299"/>
      <c r="RIP45" s="299"/>
      <c r="RIQ45" s="299"/>
      <c r="RIR45" s="299"/>
      <c r="RIS45" s="299"/>
      <c r="RIT45" s="299"/>
      <c r="RIU45" s="299"/>
      <c r="RIV45" s="299"/>
      <c r="RIW45" s="299"/>
      <c r="RIX45" s="299"/>
      <c r="RIY45" s="299"/>
      <c r="RIZ45" s="299"/>
      <c r="RJA45" s="299"/>
      <c r="RJB45" s="299"/>
      <c r="RJC45" s="299"/>
      <c r="RJD45" s="299"/>
      <c r="RJE45" s="299"/>
      <c r="RJF45" s="299"/>
      <c r="RJG45" s="299"/>
      <c r="RJH45" s="299"/>
      <c r="RJI45" s="299"/>
      <c r="RJJ45" s="299"/>
      <c r="RJK45" s="299"/>
      <c r="RJL45" s="299"/>
      <c r="RJM45" s="299"/>
      <c r="RJN45" s="299"/>
      <c r="RJO45" s="299"/>
      <c r="RJP45" s="299"/>
      <c r="RJQ45" s="299"/>
      <c r="RJR45" s="299"/>
      <c r="RJS45" s="299"/>
      <c r="RJT45" s="299"/>
      <c r="RJU45" s="299"/>
      <c r="RJV45" s="299"/>
      <c r="RJW45" s="299"/>
      <c r="RJX45" s="299"/>
      <c r="RJY45" s="299"/>
      <c r="RJZ45" s="299"/>
      <c r="RKA45" s="299"/>
      <c r="RKB45" s="299"/>
      <c r="RKC45" s="299"/>
      <c r="RKD45" s="299"/>
      <c r="RKE45" s="299"/>
      <c r="RKF45" s="299"/>
      <c r="RKG45" s="299"/>
      <c r="RKH45" s="299"/>
      <c r="RKI45" s="299"/>
      <c r="RKJ45" s="299"/>
      <c r="RKK45" s="299"/>
      <c r="RKL45" s="299"/>
      <c r="RKM45" s="299"/>
      <c r="RKN45" s="299"/>
      <c r="RKO45" s="299"/>
      <c r="RKP45" s="299"/>
      <c r="RKQ45" s="299"/>
      <c r="RKR45" s="299"/>
      <c r="RKS45" s="299"/>
      <c r="RKT45" s="299"/>
      <c r="RKU45" s="299"/>
      <c r="RKV45" s="299"/>
      <c r="RKW45" s="299"/>
      <c r="RKX45" s="299"/>
      <c r="RKY45" s="299"/>
      <c r="RKZ45" s="299"/>
      <c r="RLA45" s="299"/>
      <c r="RLB45" s="299"/>
      <c r="RLC45" s="299"/>
      <c r="RLD45" s="299"/>
      <c r="RLE45" s="299"/>
      <c r="RLF45" s="299"/>
      <c r="RLG45" s="299"/>
      <c r="RLH45" s="299"/>
      <c r="RLI45" s="299"/>
      <c r="RLJ45" s="299"/>
      <c r="RLK45" s="299"/>
      <c r="RLL45" s="299"/>
      <c r="RLM45" s="299"/>
      <c r="RLN45" s="299"/>
      <c r="RLO45" s="299"/>
      <c r="RLP45" s="299"/>
      <c r="RLQ45" s="299"/>
      <c r="RLR45" s="299"/>
      <c r="RLS45" s="299"/>
      <c r="RLT45" s="299"/>
      <c r="RLU45" s="299"/>
      <c r="RLV45" s="299"/>
      <c r="RLW45" s="299"/>
      <c r="RLX45" s="299"/>
      <c r="RLY45" s="299"/>
      <c r="RLZ45" s="299"/>
      <c r="RMA45" s="299"/>
      <c r="RMB45" s="299"/>
      <c r="RMC45" s="299"/>
      <c r="RMD45" s="299"/>
      <c r="RME45" s="299"/>
      <c r="RMF45" s="299"/>
      <c r="RMG45" s="299"/>
      <c r="RMH45" s="299"/>
      <c r="RMI45" s="299"/>
      <c r="RMJ45" s="299"/>
      <c r="RMK45" s="299"/>
      <c r="RML45" s="299"/>
      <c r="RMM45" s="299"/>
      <c r="RMN45" s="299"/>
      <c r="RMO45" s="299"/>
      <c r="RMP45" s="299"/>
      <c r="RMQ45" s="299"/>
      <c r="RMR45" s="299"/>
      <c r="RMS45" s="299"/>
      <c r="RMT45" s="299"/>
      <c r="RMU45" s="299"/>
      <c r="RMV45" s="299"/>
      <c r="RMW45" s="299"/>
      <c r="RMX45" s="299"/>
      <c r="RMY45" s="299"/>
      <c r="RMZ45" s="299"/>
      <c r="RNA45" s="299"/>
      <c r="RNB45" s="299"/>
      <c r="RNC45" s="299"/>
      <c r="RND45" s="299"/>
      <c r="RNE45" s="299"/>
      <c r="RNF45" s="299"/>
      <c r="RNG45" s="299"/>
      <c r="RNH45" s="299"/>
      <c r="RNI45" s="299"/>
      <c r="RNJ45" s="299"/>
      <c r="RNK45" s="299"/>
      <c r="RNL45" s="299"/>
      <c r="RNM45" s="299"/>
      <c r="RNN45" s="299"/>
      <c r="RNO45" s="299"/>
      <c r="RNP45" s="299"/>
      <c r="RNQ45" s="299"/>
      <c r="RNR45" s="299"/>
      <c r="RNS45" s="299"/>
      <c r="RNT45" s="299"/>
      <c r="RNU45" s="299"/>
      <c r="RNV45" s="299"/>
      <c r="RNW45" s="299"/>
      <c r="RNX45" s="299"/>
      <c r="RNY45" s="299"/>
      <c r="RNZ45" s="299"/>
      <c r="ROA45" s="299"/>
      <c r="ROB45" s="299"/>
      <c r="ROC45" s="299"/>
      <c r="ROD45" s="299"/>
      <c r="ROE45" s="299"/>
      <c r="ROF45" s="299"/>
      <c r="ROG45" s="299"/>
      <c r="ROH45" s="299"/>
      <c r="ROI45" s="299"/>
      <c r="ROJ45" s="299"/>
      <c r="ROK45" s="299"/>
      <c r="ROL45" s="299"/>
      <c r="ROM45" s="299"/>
      <c r="RON45" s="299"/>
      <c r="ROO45" s="299"/>
      <c r="ROP45" s="299"/>
      <c r="ROQ45" s="299"/>
      <c r="ROR45" s="299"/>
      <c r="ROS45" s="299"/>
      <c r="ROT45" s="299"/>
      <c r="ROU45" s="299"/>
      <c r="ROV45" s="299"/>
      <c r="ROW45" s="299"/>
      <c r="ROX45" s="299"/>
      <c r="ROY45" s="299"/>
      <c r="ROZ45" s="299"/>
      <c r="RPA45" s="299"/>
      <c r="RPB45" s="299"/>
      <c r="RPC45" s="299"/>
      <c r="RPD45" s="299"/>
      <c r="RPE45" s="299"/>
      <c r="RPF45" s="299"/>
      <c r="RPG45" s="299"/>
      <c r="RPH45" s="299"/>
      <c r="RPI45" s="299"/>
      <c r="RPJ45" s="299"/>
      <c r="RPK45" s="299"/>
      <c r="RPL45" s="299"/>
      <c r="RPM45" s="299"/>
      <c r="RPN45" s="299"/>
      <c r="RPO45" s="299"/>
      <c r="RPP45" s="299"/>
      <c r="RPQ45" s="299"/>
      <c r="RPR45" s="299"/>
      <c r="RPS45" s="299"/>
      <c r="RPT45" s="299"/>
      <c r="RPU45" s="299"/>
      <c r="RPV45" s="299"/>
      <c r="RPW45" s="299"/>
      <c r="RPX45" s="299"/>
      <c r="RPY45" s="299"/>
      <c r="RPZ45" s="299"/>
      <c r="RQA45" s="299"/>
      <c r="RQB45" s="299"/>
      <c r="RQC45" s="299"/>
      <c r="RQD45" s="299"/>
      <c r="RQE45" s="299"/>
      <c r="RQF45" s="299"/>
      <c r="RQG45" s="299"/>
      <c r="RQH45" s="299"/>
      <c r="RQI45" s="299"/>
      <c r="RQJ45" s="299"/>
      <c r="RQK45" s="299"/>
      <c r="RQL45" s="299"/>
      <c r="RQM45" s="299"/>
      <c r="RQN45" s="299"/>
      <c r="RQO45" s="299"/>
      <c r="RQP45" s="299"/>
      <c r="RQQ45" s="299"/>
      <c r="RQR45" s="299"/>
      <c r="RQS45" s="299"/>
      <c r="RQT45" s="299"/>
      <c r="RQU45" s="299"/>
      <c r="RQV45" s="299"/>
      <c r="RQW45" s="299"/>
      <c r="RQX45" s="299"/>
      <c r="RQY45" s="299"/>
      <c r="RQZ45" s="299"/>
      <c r="RRA45" s="299"/>
      <c r="RRB45" s="299"/>
      <c r="RRC45" s="299"/>
      <c r="RRD45" s="299"/>
      <c r="RRE45" s="299"/>
      <c r="RRF45" s="299"/>
      <c r="RRG45" s="299"/>
      <c r="RRH45" s="299"/>
      <c r="RRI45" s="299"/>
      <c r="RRJ45" s="299"/>
      <c r="RRK45" s="299"/>
      <c r="RRL45" s="299"/>
      <c r="RRM45" s="299"/>
      <c r="RRN45" s="299"/>
      <c r="RRO45" s="299"/>
      <c r="RRP45" s="299"/>
      <c r="RRQ45" s="299"/>
      <c r="RRR45" s="299"/>
      <c r="RRS45" s="299"/>
      <c r="RRT45" s="299"/>
      <c r="RRU45" s="299"/>
      <c r="RRV45" s="299"/>
      <c r="RRW45" s="299"/>
      <c r="RRX45" s="299"/>
      <c r="RRY45" s="299"/>
      <c r="RRZ45" s="299"/>
      <c r="RSA45" s="299"/>
      <c r="RSB45" s="299"/>
      <c r="RSC45" s="299"/>
      <c r="RSD45" s="299"/>
      <c r="RSE45" s="299"/>
      <c r="RSF45" s="299"/>
      <c r="RSG45" s="299"/>
      <c r="RSH45" s="299"/>
      <c r="RSI45" s="299"/>
      <c r="RSJ45" s="299"/>
      <c r="RSK45" s="299"/>
      <c r="RSL45" s="299"/>
      <c r="RSM45" s="299"/>
      <c r="RSN45" s="299"/>
      <c r="RSO45" s="299"/>
      <c r="RSP45" s="299"/>
      <c r="RSQ45" s="299"/>
      <c r="RSR45" s="299"/>
      <c r="RSS45" s="299"/>
      <c r="RST45" s="299"/>
      <c r="RSU45" s="299"/>
      <c r="RSV45" s="299"/>
      <c r="RSW45" s="299"/>
      <c r="RSX45" s="299"/>
      <c r="RSY45" s="299"/>
      <c r="RSZ45" s="299"/>
      <c r="RTA45" s="299"/>
      <c r="RTB45" s="299"/>
      <c r="RTC45" s="299"/>
      <c r="RTD45" s="299"/>
      <c r="RTE45" s="299"/>
      <c r="RTF45" s="299"/>
      <c r="RTG45" s="299"/>
      <c r="RTH45" s="299"/>
      <c r="RTI45" s="299"/>
      <c r="RTJ45" s="299"/>
      <c r="RTK45" s="299"/>
      <c r="RTL45" s="299"/>
      <c r="RTM45" s="299"/>
      <c r="RTN45" s="299"/>
      <c r="RTO45" s="299"/>
      <c r="RTP45" s="299"/>
      <c r="RTQ45" s="299"/>
      <c r="RTR45" s="299"/>
      <c r="RTS45" s="299"/>
      <c r="RTT45" s="299"/>
      <c r="RTU45" s="299"/>
      <c r="RTV45" s="299"/>
      <c r="RTW45" s="299"/>
      <c r="RTX45" s="299"/>
      <c r="RTY45" s="299"/>
      <c r="RTZ45" s="299"/>
      <c r="RUA45" s="299"/>
      <c r="RUB45" s="299"/>
      <c r="RUC45" s="299"/>
      <c r="RUD45" s="299"/>
      <c r="RUE45" s="299"/>
      <c r="RUF45" s="299"/>
      <c r="RUG45" s="299"/>
      <c r="RUH45" s="299"/>
      <c r="RUI45" s="299"/>
      <c r="RUJ45" s="299"/>
      <c r="RUK45" s="299"/>
      <c r="RUL45" s="299"/>
      <c r="RUM45" s="299"/>
      <c r="RUN45" s="299"/>
      <c r="RUO45" s="299"/>
      <c r="RUP45" s="299"/>
      <c r="RUQ45" s="299"/>
      <c r="RUR45" s="299"/>
      <c r="RUS45" s="299"/>
      <c r="RUT45" s="299"/>
      <c r="RUU45" s="299"/>
      <c r="RUV45" s="299"/>
      <c r="RUW45" s="299"/>
      <c r="RUX45" s="299"/>
      <c r="RUY45" s="299"/>
      <c r="RUZ45" s="299"/>
      <c r="RVA45" s="299"/>
      <c r="RVB45" s="299"/>
      <c r="RVC45" s="299"/>
      <c r="RVD45" s="299"/>
      <c r="RVE45" s="299"/>
      <c r="RVF45" s="299"/>
      <c r="RVG45" s="299"/>
      <c r="RVH45" s="299"/>
      <c r="RVI45" s="299"/>
      <c r="RVJ45" s="299"/>
      <c r="RVK45" s="299"/>
      <c r="RVL45" s="299"/>
      <c r="RVM45" s="299"/>
      <c r="RVN45" s="299"/>
      <c r="RVO45" s="299"/>
      <c r="RVP45" s="299"/>
      <c r="RVQ45" s="299"/>
      <c r="RVR45" s="299"/>
      <c r="RVS45" s="299"/>
      <c r="RVT45" s="299"/>
      <c r="RVU45" s="299"/>
      <c r="RVV45" s="299"/>
      <c r="RVW45" s="299"/>
      <c r="RVX45" s="299"/>
      <c r="RVY45" s="299"/>
      <c r="RVZ45" s="299"/>
      <c r="RWA45" s="299"/>
      <c r="RWB45" s="299"/>
      <c r="RWC45" s="299"/>
      <c r="RWD45" s="299"/>
      <c r="RWE45" s="299"/>
      <c r="RWF45" s="299"/>
      <c r="RWG45" s="299"/>
      <c r="RWH45" s="299"/>
      <c r="RWI45" s="299"/>
      <c r="RWJ45" s="299"/>
      <c r="RWK45" s="299"/>
      <c r="RWL45" s="299"/>
      <c r="RWM45" s="299"/>
      <c r="RWN45" s="299"/>
      <c r="RWO45" s="299"/>
      <c r="RWP45" s="299"/>
      <c r="RWQ45" s="299"/>
      <c r="RWR45" s="299"/>
      <c r="RWS45" s="299"/>
      <c r="RWT45" s="299"/>
      <c r="RWU45" s="299"/>
      <c r="RWV45" s="299"/>
      <c r="RWW45" s="299"/>
      <c r="RWX45" s="299"/>
      <c r="RWY45" s="299"/>
      <c r="RWZ45" s="299"/>
      <c r="RXA45" s="299"/>
      <c r="RXB45" s="299"/>
      <c r="RXC45" s="299"/>
      <c r="RXD45" s="299"/>
      <c r="RXE45" s="299"/>
      <c r="RXF45" s="299"/>
      <c r="RXG45" s="299"/>
      <c r="RXH45" s="299"/>
      <c r="RXI45" s="299"/>
      <c r="RXJ45" s="299"/>
      <c r="RXK45" s="299"/>
      <c r="RXL45" s="299"/>
      <c r="RXM45" s="299"/>
      <c r="RXN45" s="299"/>
      <c r="RXO45" s="299"/>
      <c r="RXP45" s="299"/>
      <c r="RXQ45" s="299"/>
      <c r="RXR45" s="299"/>
      <c r="RXS45" s="299"/>
      <c r="RXT45" s="299"/>
      <c r="RXU45" s="299"/>
      <c r="RXV45" s="299"/>
      <c r="RXW45" s="299"/>
      <c r="RXX45" s="299"/>
      <c r="RXY45" s="299"/>
      <c r="RXZ45" s="299"/>
      <c r="RYA45" s="299"/>
      <c r="RYB45" s="299"/>
      <c r="RYC45" s="299"/>
      <c r="RYD45" s="299"/>
      <c r="RYE45" s="299"/>
      <c r="RYF45" s="299"/>
      <c r="RYG45" s="299"/>
      <c r="RYH45" s="299"/>
      <c r="RYI45" s="299"/>
      <c r="RYJ45" s="299"/>
      <c r="RYK45" s="299"/>
      <c r="RYL45" s="299"/>
      <c r="RYM45" s="299"/>
      <c r="RYN45" s="299"/>
      <c r="RYO45" s="299"/>
      <c r="RYP45" s="299"/>
      <c r="RYQ45" s="299"/>
      <c r="RYR45" s="299"/>
      <c r="RYS45" s="299"/>
      <c r="RYT45" s="299"/>
      <c r="RYU45" s="299"/>
      <c r="RYV45" s="299"/>
      <c r="RYW45" s="299"/>
      <c r="RYX45" s="299"/>
      <c r="RYY45" s="299"/>
      <c r="RYZ45" s="299"/>
      <c r="RZA45" s="299"/>
      <c r="RZB45" s="299"/>
      <c r="RZC45" s="299"/>
      <c r="RZD45" s="299"/>
      <c r="RZE45" s="299"/>
      <c r="RZF45" s="299"/>
      <c r="RZG45" s="299"/>
      <c r="RZH45" s="299"/>
      <c r="RZI45" s="299"/>
      <c r="RZJ45" s="299"/>
      <c r="RZK45" s="299"/>
      <c r="RZL45" s="299"/>
      <c r="RZM45" s="299"/>
      <c r="RZN45" s="299"/>
      <c r="RZO45" s="299"/>
      <c r="RZP45" s="299"/>
      <c r="RZQ45" s="299"/>
      <c r="RZR45" s="299"/>
      <c r="RZS45" s="299"/>
      <c r="RZT45" s="299"/>
      <c r="RZU45" s="299"/>
      <c r="RZV45" s="299"/>
      <c r="RZW45" s="299"/>
      <c r="RZX45" s="299"/>
      <c r="RZY45" s="299"/>
      <c r="RZZ45" s="299"/>
      <c r="SAA45" s="299"/>
      <c r="SAB45" s="299"/>
      <c r="SAC45" s="299"/>
      <c r="SAD45" s="299"/>
      <c r="SAE45" s="299"/>
      <c r="SAF45" s="299"/>
      <c r="SAG45" s="299"/>
      <c r="SAH45" s="299"/>
      <c r="SAI45" s="299"/>
      <c r="SAJ45" s="299"/>
      <c r="SAK45" s="299"/>
      <c r="SAL45" s="299"/>
      <c r="SAM45" s="299"/>
      <c r="SAN45" s="299"/>
      <c r="SAO45" s="299"/>
      <c r="SAP45" s="299"/>
      <c r="SAQ45" s="299"/>
      <c r="SAR45" s="299"/>
      <c r="SAS45" s="299"/>
      <c r="SAT45" s="299"/>
      <c r="SAU45" s="299"/>
      <c r="SAV45" s="299"/>
      <c r="SAW45" s="299"/>
      <c r="SAX45" s="299"/>
      <c r="SAY45" s="299"/>
      <c r="SAZ45" s="299"/>
      <c r="SBA45" s="299"/>
      <c r="SBB45" s="299"/>
      <c r="SBC45" s="299"/>
      <c r="SBD45" s="299"/>
      <c r="SBE45" s="299"/>
      <c r="SBF45" s="299"/>
      <c r="SBG45" s="299"/>
      <c r="SBH45" s="299"/>
      <c r="SBI45" s="299"/>
      <c r="SBJ45" s="299"/>
      <c r="SBK45" s="299"/>
      <c r="SBL45" s="299"/>
      <c r="SBM45" s="299"/>
      <c r="SBN45" s="299"/>
      <c r="SBO45" s="299"/>
      <c r="SBP45" s="299"/>
      <c r="SBQ45" s="299"/>
      <c r="SBR45" s="299"/>
      <c r="SBS45" s="299"/>
      <c r="SBT45" s="299"/>
      <c r="SBU45" s="299"/>
      <c r="SBV45" s="299"/>
      <c r="SBW45" s="299"/>
      <c r="SBX45" s="299"/>
      <c r="SBY45" s="299"/>
      <c r="SBZ45" s="299"/>
      <c r="SCA45" s="299"/>
      <c r="SCB45" s="299"/>
      <c r="SCC45" s="299"/>
      <c r="SCD45" s="299"/>
      <c r="SCE45" s="299"/>
      <c r="SCF45" s="299"/>
      <c r="SCG45" s="299"/>
      <c r="SCH45" s="299"/>
      <c r="SCI45" s="299"/>
      <c r="SCJ45" s="299"/>
      <c r="SCK45" s="299"/>
      <c r="SCL45" s="299"/>
      <c r="SCM45" s="299"/>
      <c r="SCN45" s="299"/>
      <c r="SCO45" s="299"/>
      <c r="SCP45" s="299"/>
      <c r="SCQ45" s="299"/>
      <c r="SCR45" s="299"/>
      <c r="SCS45" s="299"/>
      <c r="SCT45" s="299"/>
      <c r="SCU45" s="299"/>
      <c r="SCV45" s="299"/>
      <c r="SCW45" s="299"/>
      <c r="SCX45" s="299"/>
      <c r="SCY45" s="299"/>
      <c r="SCZ45" s="299"/>
      <c r="SDA45" s="299"/>
      <c r="SDB45" s="299"/>
      <c r="SDC45" s="299"/>
      <c r="SDD45" s="299"/>
      <c r="SDE45" s="299"/>
      <c r="SDF45" s="299"/>
      <c r="SDG45" s="299"/>
      <c r="SDH45" s="299"/>
      <c r="SDI45" s="299"/>
      <c r="SDJ45" s="299"/>
      <c r="SDK45" s="299"/>
      <c r="SDL45" s="299"/>
      <c r="SDM45" s="299"/>
      <c r="SDN45" s="299"/>
      <c r="SDO45" s="299"/>
      <c r="SDP45" s="299"/>
      <c r="SDQ45" s="299"/>
      <c r="SDR45" s="299"/>
      <c r="SDS45" s="299"/>
      <c r="SDT45" s="299"/>
      <c r="SDU45" s="299"/>
      <c r="SDV45" s="299"/>
      <c r="SDW45" s="299"/>
      <c r="SDX45" s="299"/>
      <c r="SDY45" s="299"/>
      <c r="SDZ45" s="299"/>
      <c r="SEA45" s="299"/>
      <c r="SEB45" s="299"/>
      <c r="SEC45" s="299"/>
      <c r="SED45" s="299"/>
      <c r="SEE45" s="299"/>
      <c r="SEF45" s="299"/>
      <c r="SEG45" s="299"/>
      <c r="SEH45" s="299"/>
      <c r="SEI45" s="299"/>
      <c r="SEJ45" s="299"/>
      <c r="SEK45" s="299"/>
      <c r="SEL45" s="299"/>
      <c r="SEM45" s="299"/>
      <c r="SEN45" s="299"/>
      <c r="SEO45" s="299"/>
      <c r="SEP45" s="299"/>
      <c r="SEQ45" s="299"/>
      <c r="SER45" s="299"/>
      <c r="SES45" s="299"/>
      <c r="SET45" s="299"/>
      <c r="SEU45" s="299"/>
      <c r="SEV45" s="299"/>
      <c r="SEW45" s="299"/>
      <c r="SEX45" s="299"/>
      <c r="SEY45" s="299"/>
      <c r="SEZ45" s="299"/>
      <c r="SFA45" s="299"/>
      <c r="SFB45" s="299"/>
      <c r="SFC45" s="299"/>
      <c r="SFD45" s="299"/>
      <c r="SFE45" s="299"/>
      <c r="SFF45" s="299"/>
      <c r="SFG45" s="299"/>
      <c r="SFH45" s="299"/>
      <c r="SFI45" s="299"/>
      <c r="SFJ45" s="299"/>
      <c r="SFK45" s="299"/>
      <c r="SFL45" s="299"/>
      <c r="SFM45" s="299"/>
      <c r="SFN45" s="299"/>
      <c r="SFO45" s="299"/>
      <c r="SFP45" s="299"/>
      <c r="SFQ45" s="299"/>
      <c r="SFR45" s="299"/>
      <c r="SFS45" s="299"/>
      <c r="SFT45" s="299"/>
      <c r="SFU45" s="299"/>
      <c r="SFV45" s="299"/>
      <c r="SFW45" s="299"/>
      <c r="SFX45" s="299"/>
      <c r="SFY45" s="299"/>
      <c r="SFZ45" s="299"/>
      <c r="SGA45" s="299"/>
      <c r="SGB45" s="299"/>
      <c r="SGC45" s="299"/>
      <c r="SGD45" s="299"/>
      <c r="SGE45" s="299"/>
      <c r="SGF45" s="299"/>
      <c r="SGG45" s="299"/>
      <c r="SGH45" s="299"/>
      <c r="SGI45" s="299"/>
      <c r="SGJ45" s="299"/>
      <c r="SGK45" s="299"/>
      <c r="SGL45" s="299"/>
      <c r="SGM45" s="299"/>
      <c r="SGN45" s="299"/>
      <c r="SGO45" s="299"/>
      <c r="SGP45" s="299"/>
      <c r="SGQ45" s="299"/>
      <c r="SGR45" s="299"/>
      <c r="SGS45" s="299"/>
      <c r="SGT45" s="299"/>
      <c r="SGU45" s="299"/>
      <c r="SGV45" s="299"/>
      <c r="SGW45" s="299"/>
      <c r="SGX45" s="299"/>
      <c r="SGY45" s="299"/>
      <c r="SGZ45" s="299"/>
      <c r="SHA45" s="299"/>
      <c r="SHB45" s="299"/>
      <c r="SHC45" s="299"/>
      <c r="SHD45" s="299"/>
      <c r="SHE45" s="299"/>
      <c r="SHF45" s="299"/>
      <c r="SHG45" s="299"/>
      <c r="SHH45" s="299"/>
      <c r="SHI45" s="299"/>
      <c r="SHJ45" s="299"/>
      <c r="SHK45" s="299"/>
      <c r="SHL45" s="299"/>
      <c r="SHM45" s="299"/>
      <c r="SHN45" s="299"/>
      <c r="SHO45" s="299"/>
      <c r="SHP45" s="299"/>
      <c r="SHQ45" s="299"/>
      <c r="SHR45" s="299"/>
      <c r="SHS45" s="299"/>
      <c r="SHT45" s="299"/>
      <c r="SHU45" s="299"/>
      <c r="SHV45" s="299"/>
      <c r="SHW45" s="299"/>
      <c r="SHX45" s="299"/>
      <c r="SHY45" s="299"/>
      <c r="SHZ45" s="299"/>
      <c r="SIA45" s="299"/>
      <c r="SIB45" s="299"/>
      <c r="SIC45" s="299"/>
      <c r="SID45" s="299"/>
      <c r="SIE45" s="299"/>
      <c r="SIF45" s="299"/>
      <c r="SIG45" s="299"/>
      <c r="SIH45" s="299"/>
      <c r="SII45" s="299"/>
      <c r="SIJ45" s="299"/>
      <c r="SIK45" s="299"/>
      <c r="SIL45" s="299"/>
      <c r="SIM45" s="299"/>
      <c r="SIN45" s="299"/>
      <c r="SIO45" s="299"/>
      <c r="SIP45" s="299"/>
      <c r="SIQ45" s="299"/>
      <c r="SIR45" s="299"/>
      <c r="SIS45" s="299"/>
      <c r="SIT45" s="299"/>
      <c r="SIU45" s="299"/>
      <c r="SIV45" s="299"/>
      <c r="SIW45" s="299"/>
      <c r="SIX45" s="299"/>
      <c r="SIY45" s="299"/>
      <c r="SIZ45" s="299"/>
      <c r="SJA45" s="299"/>
      <c r="SJB45" s="299"/>
      <c r="SJC45" s="299"/>
      <c r="SJD45" s="299"/>
      <c r="SJE45" s="299"/>
      <c r="SJF45" s="299"/>
      <c r="SJG45" s="299"/>
      <c r="SJH45" s="299"/>
      <c r="SJI45" s="299"/>
      <c r="SJJ45" s="299"/>
      <c r="SJK45" s="299"/>
      <c r="SJL45" s="299"/>
      <c r="SJM45" s="299"/>
      <c r="SJN45" s="299"/>
      <c r="SJO45" s="299"/>
      <c r="SJP45" s="299"/>
      <c r="SJQ45" s="299"/>
      <c r="SJR45" s="299"/>
      <c r="SJS45" s="299"/>
      <c r="SJT45" s="299"/>
      <c r="SJU45" s="299"/>
      <c r="SJV45" s="299"/>
      <c r="SJW45" s="299"/>
      <c r="SJX45" s="299"/>
      <c r="SJY45" s="299"/>
      <c r="SJZ45" s="299"/>
      <c r="SKA45" s="299"/>
      <c r="SKB45" s="299"/>
      <c r="SKC45" s="299"/>
      <c r="SKD45" s="299"/>
      <c r="SKE45" s="299"/>
      <c r="SKF45" s="299"/>
      <c r="SKG45" s="299"/>
      <c r="SKH45" s="299"/>
      <c r="SKI45" s="299"/>
      <c r="SKJ45" s="299"/>
      <c r="SKK45" s="299"/>
      <c r="SKL45" s="299"/>
      <c r="SKM45" s="299"/>
      <c r="SKN45" s="299"/>
      <c r="SKO45" s="299"/>
      <c r="SKP45" s="299"/>
      <c r="SKQ45" s="299"/>
      <c r="SKR45" s="299"/>
      <c r="SKS45" s="299"/>
      <c r="SKT45" s="299"/>
      <c r="SKU45" s="299"/>
      <c r="SKV45" s="299"/>
      <c r="SKW45" s="299"/>
      <c r="SKX45" s="299"/>
      <c r="SKY45" s="299"/>
      <c r="SKZ45" s="299"/>
      <c r="SLA45" s="299"/>
      <c r="SLB45" s="299"/>
      <c r="SLC45" s="299"/>
      <c r="SLD45" s="299"/>
      <c r="SLE45" s="299"/>
      <c r="SLF45" s="299"/>
      <c r="SLG45" s="299"/>
      <c r="SLH45" s="299"/>
      <c r="SLI45" s="299"/>
      <c r="SLJ45" s="299"/>
      <c r="SLK45" s="299"/>
      <c r="SLL45" s="299"/>
      <c r="SLM45" s="299"/>
      <c r="SLN45" s="299"/>
      <c r="SLO45" s="299"/>
      <c r="SLP45" s="299"/>
      <c r="SLQ45" s="299"/>
      <c r="SLR45" s="299"/>
      <c r="SLS45" s="299"/>
      <c r="SLT45" s="299"/>
      <c r="SLU45" s="299"/>
      <c r="SLV45" s="299"/>
      <c r="SLW45" s="299"/>
      <c r="SLX45" s="299"/>
      <c r="SLY45" s="299"/>
      <c r="SLZ45" s="299"/>
      <c r="SMA45" s="299"/>
      <c r="SMB45" s="299"/>
      <c r="SMC45" s="299"/>
      <c r="SMD45" s="299"/>
      <c r="SME45" s="299"/>
      <c r="SMF45" s="299"/>
      <c r="SMG45" s="299"/>
      <c r="SMH45" s="299"/>
      <c r="SMI45" s="299"/>
      <c r="SMJ45" s="299"/>
      <c r="SMK45" s="299"/>
      <c r="SML45" s="299"/>
      <c r="SMM45" s="299"/>
      <c r="SMN45" s="299"/>
      <c r="SMO45" s="299"/>
      <c r="SMP45" s="299"/>
      <c r="SMQ45" s="299"/>
      <c r="SMR45" s="299"/>
      <c r="SMS45" s="299"/>
      <c r="SMT45" s="299"/>
      <c r="SMU45" s="299"/>
      <c r="SMV45" s="299"/>
      <c r="SMW45" s="299"/>
      <c r="SMX45" s="299"/>
      <c r="SMY45" s="299"/>
      <c r="SMZ45" s="299"/>
      <c r="SNA45" s="299"/>
      <c r="SNB45" s="299"/>
      <c r="SNC45" s="299"/>
      <c r="SND45" s="299"/>
      <c r="SNE45" s="299"/>
      <c r="SNF45" s="299"/>
      <c r="SNG45" s="299"/>
      <c r="SNH45" s="299"/>
      <c r="SNI45" s="299"/>
      <c r="SNJ45" s="299"/>
      <c r="SNK45" s="299"/>
      <c r="SNL45" s="299"/>
      <c r="SNM45" s="299"/>
      <c r="SNN45" s="299"/>
      <c r="SNO45" s="299"/>
      <c r="SNP45" s="299"/>
      <c r="SNQ45" s="299"/>
      <c r="SNR45" s="299"/>
      <c r="SNS45" s="299"/>
      <c r="SNT45" s="299"/>
      <c r="SNU45" s="299"/>
      <c r="SNV45" s="299"/>
      <c r="SNW45" s="299"/>
      <c r="SNX45" s="299"/>
      <c r="SNY45" s="299"/>
      <c r="SNZ45" s="299"/>
      <c r="SOA45" s="299"/>
      <c r="SOB45" s="299"/>
      <c r="SOC45" s="299"/>
      <c r="SOD45" s="299"/>
      <c r="SOE45" s="299"/>
      <c r="SOF45" s="299"/>
      <c r="SOG45" s="299"/>
      <c r="SOH45" s="299"/>
      <c r="SOI45" s="299"/>
      <c r="SOJ45" s="299"/>
      <c r="SOK45" s="299"/>
      <c r="SOL45" s="299"/>
      <c r="SOM45" s="299"/>
      <c r="SON45" s="299"/>
      <c r="SOO45" s="299"/>
      <c r="SOP45" s="299"/>
      <c r="SOQ45" s="299"/>
      <c r="SOR45" s="299"/>
      <c r="SOS45" s="299"/>
      <c r="SOT45" s="299"/>
      <c r="SOU45" s="299"/>
      <c r="SOV45" s="299"/>
      <c r="SOW45" s="299"/>
      <c r="SOX45" s="299"/>
      <c r="SOY45" s="299"/>
      <c r="SOZ45" s="299"/>
      <c r="SPA45" s="299"/>
      <c r="SPB45" s="299"/>
      <c r="SPC45" s="299"/>
      <c r="SPD45" s="299"/>
      <c r="SPE45" s="299"/>
      <c r="SPF45" s="299"/>
      <c r="SPG45" s="299"/>
      <c r="SPH45" s="299"/>
      <c r="SPI45" s="299"/>
      <c r="SPJ45" s="299"/>
      <c r="SPK45" s="299"/>
      <c r="SPL45" s="299"/>
      <c r="SPM45" s="299"/>
      <c r="SPN45" s="299"/>
      <c r="SPO45" s="299"/>
      <c r="SPP45" s="299"/>
      <c r="SPQ45" s="299"/>
      <c r="SPR45" s="299"/>
      <c r="SPS45" s="299"/>
      <c r="SPT45" s="299"/>
      <c r="SPU45" s="299"/>
      <c r="SPV45" s="299"/>
      <c r="SPW45" s="299"/>
      <c r="SPX45" s="299"/>
      <c r="SPY45" s="299"/>
      <c r="SPZ45" s="299"/>
      <c r="SQA45" s="299"/>
      <c r="SQB45" s="299"/>
      <c r="SQC45" s="299"/>
      <c r="SQD45" s="299"/>
      <c r="SQE45" s="299"/>
      <c r="SQF45" s="299"/>
      <c r="SQG45" s="299"/>
      <c r="SQH45" s="299"/>
      <c r="SQI45" s="299"/>
      <c r="SQJ45" s="299"/>
      <c r="SQK45" s="299"/>
      <c r="SQL45" s="299"/>
      <c r="SQM45" s="299"/>
      <c r="SQN45" s="299"/>
      <c r="SQO45" s="299"/>
      <c r="SQP45" s="299"/>
      <c r="SQQ45" s="299"/>
      <c r="SQR45" s="299"/>
      <c r="SQS45" s="299"/>
      <c r="SQT45" s="299"/>
      <c r="SQU45" s="299"/>
      <c r="SQV45" s="299"/>
      <c r="SQW45" s="299"/>
      <c r="SQX45" s="299"/>
      <c r="SQY45" s="299"/>
      <c r="SQZ45" s="299"/>
      <c r="SRA45" s="299"/>
      <c r="SRB45" s="299"/>
      <c r="SRC45" s="299"/>
      <c r="SRD45" s="299"/>
      <c r="SRE45" s="299"/>
      <c r="SRF45" s="299"/>
      <c r="SRG45" s="299"/>
      <c r="SRH45" s="299"/>
      <c r="SRI45" s="299"/>
      <c r="SRJ45" s="299"/>
      <c r="SRK45" s="299"/>
      <c r="SRL45" s="299"/>
      <c r="SRM45" s="299"/>
      <c r="SRN45" s="299"/>
      <c r="SRO45" s="299"/>
      <c r="SRP45" s="299"/>
      <c r="SRQ45" s="299"/>
      <c r="SRR45" s="299"/>
      <c r="SRS45" s="299"/>
      <c r="SRT45" s="299"/>
      <c r="SRU45" s="299"/>
      <c r="SRV45" s="299"/>
      <c r="SRW45" s="299"/>
      <c r="SRX45" s="299"/>
      <c r="SRY45" s="299"/>
      <c r="SRZ45" s="299"/>
      <c r="SSA45" s="299"/>
      <c r="SSB45" s="299"/>
      <c r="SSC45" s="299"/>
      <c r="SSD45" s="299"/>
      <c r="SSE45" s="299"/>
      <c r="SSF45" s="299"/>
      <c r="SSG45" s="299"/>
      <c r="SSH45" s="299"/>
      <c r="SSI45" s="299"/>
      <c r="SSJ45" s="299"/>
      <c r="SSK45" s="299"/>
      <c r="SSL45" s="299"/>
      <c r="SSM45" s="299"/>
      <c r="SSN45" s="299"/>
      <c r="SSO45" s="299"/>
      <c r="SSP45" s="299"/>
      <c r="SSQ45" s="299"/>
      <c r="SSR45" s="299"/>
      <c r="SSS45" s="299"/>
      <c r="SST45" s="299"/>
      <c r="SSU45" s="299"/>
      <c r="SSV45" s="299"/>
      <c r="SSW45" s="299"/>
      <c r="SSX45" s="299"/>
      <c r="SSY45" s="299"/>
      <c r="SSZ45" s="299"/>
      <c r="STA45" s="299"/>
      <c r="STB45" s="299"/>
      <c r="STC45" s="299"/>
      <c r="STD45" s="299"/>
      <c r="STE45" s="299"/>
      <c r="STF45" s="299"/>
      <c r="STG45" s="299"/>
      <c r="STH45" s="299"/>
      <c r="STI45" s="299"/>
      <c r="STJ45" s="299"/>
      <c r="STK45" s="299"/>
      <c r="STL45" s="299"/>
      <c r="STM45" s="299"/>
      <c r="STN45" s="299"/>
      <c r="STO45" s="299"/>
      <c r="STP45" s="299"/>
      <c r="STQ45" s="299"/>
      <c r="STR45" s="299"/>
      <c r="STS45" s="299"/>
      <c r="STT45" s="299"/>
      <c r="STU45" s="299"/>
      <c r="STV45" s="299"/>
      <c r="STW45" s="299"/>
      <c r="STX45" s="299"/>
      <c r="STY45" s="299"/>
      <c r="STZ45" s="299"/>
      <c r="SUA45" s="299"/>
      <c r="SUB45" s="299"/>
      <c r="SUC45" s="299"/>
      <c r="SUD45" s="299"/>
      <c r="SUE45" s="299"/>
      <c r="SUF45" s="299"/>
      <c r="SUG45" s="299"/>
      <c r="SUH45" s="299"/>
      <c r="SUI45" s="299"/>
      <c r="SUJ45" s="299"/>
      <c r="SUK45" s="299"/>
      <c r="SUL45" s="299"/>
      <c r="SUM45" s="299"/>
      <c r="SUN45" s="299"/>
      <c r="SUO45" s="299"/>
      <c r="SUP45" s="299"/>
      <c r="SUQ45" s="299"/>
      <c r="SUR45" s="299"/>
      <c r="SUS45" s="299"/>
      <c r="SUT45" s="299"/>
      <c r="SUU45" s="299"/>
      <c r="SUV45" s="299"/>
      <c r="SUW45" s="299"/>
      <c r="SUX45" s="299"/>
      <c r="SUY45" s="299"/>
      <c r="SUZ45" s="299"/>
      <c r="SVA45" s="299"/>
      <c r="SVB45" s="299"/>
      <c r="SVC45" s="299"/>
      <c r="SVD45" s="299"/>
      <c r="SVE45" s="299"/>
      <c r="SVF45" s="299"/>
      <c r="SVG45" s="299"/>
      <c r="SVH45" s="299"/>
      <c r="SVI45" s="299"/>
      <c r="SVJ45" s="299"/>
      <c r="SVK45" s="299"/>
      <c r="SVL45" s="299"/>
      <c r="SVM45" s="299"/>
      <c r="SVN45" s="299"/>
      <c r="SVO45" s="299"/>
      <c r="SVP45" s="299"/>
      <c r="SVQ45" s="299"/>
      <c r="SVR45" s="299"/>
      <c r="SVS45" s="299"/>
      <c r="SVT45" s="299"/>
      <c r="SVU45" s="299"/>
      <c r="SVV45" s="299"/>
      <c r="SVW45" s="299"/>
      <c r="SVX45" s="299"/>
      <c r="SVY45" s="299"/>
      <c r="SVZ45" s="299"/>
      <c r="SWA45" s="299"/>
      <c r="SWB45" s="299"/>
      <c r="SWC45" s="299"/>
      <c r="SWD45" s="299"/>
      <c r="SWE45" s="299"/>
      <c r="SWF45" s="299"/>
      <c r="SWG45" s="299"/>
      <c r="SWH45" s="299"/>
      <c r="SWI45" s="299"/>
      <c r="SWJ45" s="299"/>
      <c r="SWK45" s="299"/>
      <c r="SWL45" s="299"/>
      <c r="SWM45" s="299"/>
      <c r="SWN45" s="299"/>
      <c r="SWO45" s="299"/>
      <c r="SWP45" s="299"/>
      <c r="SWQ45" s="299"/>
      <c r="SWR45" s="299"/>
      <c r="SWS45" s="299"/>
      <c r="SWT45" s="299"/>
      <c r="SWU45" s="299"/>
      <c r="SWV45" s="299"/>
      <c r="SWW45" s="299"/>
      <c r="SWX45" s="299"/>
      <c r="SWY45" s="299"/>
      <c r="SWZ45" s="299"/>
      <c r="SXA45" s="299"/>
      <c r="SXB45" s="299"/>
      <c r="SXC45" s="299"/>
      <c r="SXD45" s="299"/>
      <c r="SXE45" s="299"/>
      <c r="SXF45" s="299"/>
      <c r="SXG45" s="299"/>
      <c r="SXH45" s="299"/>
      <c r="SXI45" s="299"/>
      <c r="SXJ45" s="299"/>
      <c r="SXK45" s="299"/>
      <c r="SXL45" s="299"/>
      <c r="SXM45" s="299"/>
      <c r="SXN45" s="299"/>
      <c r="SXO45" s="299"/>
      <c r="SXP45" s="299"/>
      <c r="SXQ45" s="299"/>
      <c r="SXR45" s="299"/>
      <c r="SXS45" s="299"/>
      <c r="SXT45" s="299"/>
      <c r="SXU45" s="299"/>
      <c r="SXV45" s="299"/>
      <c r="SXW45" s="299"/>
      <c r="SXX45" s="299"/>
      <c r="SXY45" s="299"/>
      <c r="SXZ45" s="299"/>
      <c r="SYA45" s="299"/>
      <c r="SYB45" s="299"/>
      <c r="SYC45" s="299"/>
      <c r="SYD45" s="299"/>
      <c r="SYE45" s="299"/>
      <c r="SYF45" s="299"/>
      <c r="SYG45" s="299"/>
      <c r="SYH45" s="299"/>
      <c r="SYI45" s="299"/>
      <c r="SYJ45" s="299"/>
      <c r="SYK45" s="299"/>
      <c r="SYL45" s="299"/>
      <c r="SYM45" s="299"/>
      <c r="SYN45" s="299"/>
      <c r="SYO45" s="299"/>
      <c r="SYP45" s="299"/>
      <c r="SYQ45" s="299"/>
      <c r="SYR45" s="299"/>
      <c r="SYS45" s="299"/>
      <c r="SYT45" s="299"/>
      <c r="SYU45" s="299"/>
      <c r="SYV45" s="299"/>
      <c r="SYW45" s="299"/>
      <c r="SYX45" s="299"/>
      <c r="SYY45" s="299"/>
      <c r="SYZ45" s="299"/>
      <c r="SZA45" s="299"/>
      <c r="SZB45" s="299"/>
      <c r="SZC45" s="299"/>
      <c r="SZD45" s="299"/>
      <c r="SZE45" s="299"/>
      <c r="SZF45" s="299"/>
      <c r="SZG45" s="299"/>
      <c r="SZH45" s="299"/>
      <c r="SZI45" s="299"/>
      <c r="SZJ45" s="299"/>
      <c r="SZK45" s="299"/>
      <c r="SZL45" s="299"/>
      <c r="SZM45" s="299"/>
      <c r="SZN45" s="299"/>
      <c r="SZO45" s="299"/>
      <c r="SZP45" s="299"/>
      <c r="SZQ45" s="299"/>
      <c r="SZR45" s="299"/>
      <c r="SZS45" s="299"/>
      <c r="SZT45" s="299"/>
      <c r="SZU45" s="299"/>
      <c r="SZV45" s="299"/>
      <c r="SZW45" s="299"/>
      <c r="SZX45" s="299"/>
      <c r="SZY45" s="299"/>
      <c r="SZZ45" s="299"/>
      <c r="TAA45" s="299"/>
      <c r="TAB45" s="299"/>
      <c r="TAC45" s="299"/>
      <c r="TAD45" s="299"/>
      <c r="TAE45" s="299"/>
      <c r="TAF45" s="299"/>
      <c r="TAG45" s="299"/>
      <c r="TAH45" s="299"/>
      <c r="TAI45" s="299"/>
      <c r="TAJ45" s="299"/>
      <c r="TAK45" s="299"/>
      <c r="TAL45" s="299"/>
      <c r="TAM45" s="299"/>
      <c r="TAN45" s="299"/>
      <c r="TAO45" s="299"/>
      <c r="TAP45" s="299"/>
      <c r="TAQ45" s="299"/>
      <c r="TAR45" s="299"/>
      <c r="TAS45" s="299"/>
      <c r="TAT45" s="299"/>
      <c r="TAU45" s="299"/>
      <c r="TAV45" s="299"/>
      <c r="TAW45" s="299"/>
      <c r="TAX45" s="299"/>
      <c r="TAY45" s="299"/>
      <c r="TAZ45" s="299"/>
      <c r="TBA45" s="299"/>
      <c r="TBB45" s="299"/>
      <c r="TBC45" s="299"/>
      <c r="TBD45" s="299"/>
      <c r="TBE45" s="299"/>
      <c r="TBF45" s="299"/>
      <c r="TBG45" s="299"/>
      <c r="TBH45" s="299"/>
      <c r="TBI45" s="299"/>
      <c r="TBJ45" s="299"/>
      <c r="TBK45" s="299"/>
      <c r="TBL45" s="299"/>
      <c r="TBM45" s="299"/>
      <c r="TBN45" s="299"/>
      <c r="TBO45" s="299"/>
      <c r="TBP45" s="299"/>
      <c r="TBQ45" s="299"/>
      <c r="TBR45" s="299"/>
      <c r="TBS45" s="299"/>
      <c r="TBT45" s="299"/>
      <c r="TBU45" s="299"/>
      <c r="TBV45" s="299"/>
      <c r="TBW45" s="299"/>
      <c r="TBX45" s="299"/>
      <c r="TBY45" s="299"/>
      <c r="TBZ45" s="299"/>
      <c r="TCA45" s="299"/>
      <c r="TCB45" s="299"/>
      <c r="TCC45" s="299"/>
      <c r="TCD45" s="299"/>
      <c r="TCE45" s="299"/>
      <c r="TCF45" s="299"/>
      <c r="TCG45" s="299"/>
      <c r="TCH45" s="299"/>
      <c r="TCI45" s="299"/>
      <c r="TCJ45" s="299"/>
      <c r="TCK45" s="299"/>
      <c r="TCL45" s="299"/>
      <c r="TCM45" s="299"/>
      <c r="TCN45" s="299"/>
      <c r="TCO45" s="299"/>
      <c r="TCP45" s="299"/>
      <c r="TCQ45" s="299"/>
      <c r="TCR45" s="299"/>
      <c r="TCS45" s="299"/>
      <c r="TCT45" s="299"/>
      <c r="TCU45" s="299"/>
      <c r="TCV45" s="299"/>
      <c r="TCW45" s="299"/>
      <c r="TCX45" s="299"/>
      <c r="TCY45" s="299"/>
      <c r="TCZ45" s="299"/>
      <c r="TDA45" s="299"/>
      <c r="TDB45" s="299"/>
      <c r="TDC45" s="299"/>
      <c r="TDD45" s="299"/>
      <c r="TDE45" s="299"/>
      <c r="TDF45" s="299"/>
      <c r="TDG45" s="299"/>
      <c r="TDH45" s="299"/>
      <c r="TDI45" s="299"/>
      <c r="TDJ45" s="299"/>
      <c r="TDK45" s="299"/>
      <c r="TDL45" s="299"/>
      <c r="TDM45" s="299"/>
      <c r="TDN45" s="299"/>
      <c r="TDO45" s="299"/>
      <c r="TDP45" s="299"/>
      <c r="TDQ45" s="299"/>
      <c r="TDR45" s="299"/>
      <c r="TDS45" s="299"/>
      <c r="TDT45" s="299"/>
      <c r="TDU45" s="299"/>
      <c r="TDV45" s="299"/>
      <c r="TDW45" s="299"/>
      <c r="TDX45" s="299"/>
      <c r="TDY45" s="299"/>
      <c r="TDZ45" s="299"/>
      <c r="TEA45" s="299"/>
      <c r="TEB45" s="299"/>
      <c r="TEC45" s="299"/>
      <c r="TED45" s="299"/>
      <c r="TEE45" s="299"/>
      <c r="TEF45" s="299"/>
      <c r="TEG45" s="299"/>
      <c r="TEH45" s="299"/>
      <c r="TEI45" s="299"/>
      <c r="TEJ45" s="299"/>
      <c r="TEK45" s="299"/>
      <c r="TEL45" s="299"/>
      <c r="TEM45" s="299"/>
      <c r="TEN45" s="299"/>
      <c r="TEO45" s="299"/>
      <c r="TEP45" s="299"/>
      <c r="TEQ45" s="299"/>
      <c r="TER45" s="299"/>
      <c r="TES45" s="299"/>
      <c r="TET45" s="299"/>
      <c r="TEU45" s="299"/>
      <c r="TEV45" s="299"/>
      <c r="TEW45" s="299"/>
      <c r="TEX45" s="299"/>
      <c r="TEY45" s="299"/>
      <c r="TEZ45" s="299"/>
      <c r="TFA45" s="299"/>
      <c r="TFB45" s="299"/>
      <c r="TFC45" s="299"/>
      <c r="TFD45" s="299"/>
      <c r="TFE45" s="299"/>
      <c r="TFF45" s="299"/>
      <c r="TFG45" s="299"/>
      <c r="TFH45" s="299"/>
      <c r="TFI45" s="299"/>
      <c r="TFJ45" s="299"/>
      <c r="TFK45" s="299"/>
      <c r="TFL45" s="299"/>
      <c r="TFM45" s="299"/>
      <c r="TFN45" s="299"/>
      <c r="TFO45" s="299"/>
      <c r="TFP45" s="299"/>
      <c r="TFQ45" s="299"/>
      <c r="TFR45" s="299"/>
      <c r="TFS45" s="299"/>
      <c r="TFT45" s="299"/>
      <c r="TFU45" s="299"/>
      <c r="TFV45" s="299"/>
      <c r="TFW45" s="299"/>
      <c r="TFX45" s="299"/>
      <c r="TFY45" s="299"/>
      <c r="TFZ45" s="299"/>
      <c r="TGA45" s="299"/>
      <c r="TGB45" s="299"/>
      <c r="TGC45" s="299"/>
      <c r="TGD45" s="299"/>
      <c r="TGE45" s="299"/>
      <c r="TGF45" s="299"/>
      <c r="TGG45" s="299"/>
      <c r="TGH45" s="299"/>
      <c r="TGI45" s="299"/>
      <c r="TGJ45" s="299"/>
      <c r="TGK45" s="299"/>
      <c r="TGL45" s="299"/>
      <c r="TGM45" s="299"/>
      <c r="TGN45" s="299"/>
      <c r="TGO45" s="299"/>
      <c r="TGP45" s="299"/>
      <c r="TGQ45" s="299"/>
      <c r="TGR45" s="299"/>
      <c r="TGS45" s="299"/>
      <c r="TGT45" s="299"/>
      <c r="TGU45" s="299"/>
      <c r="TGV45" s="299"/>
      <c r="TGW45" s="299"/>
      <c r="TGX45" s="299"/>
      <c r="TGY45" s="299"/>
      <c r="TGZ45" s="299"/>
      <c r="THA45" s="299"/>
      <c r="THB45" s="299"/>
      <c r="THC45" s="299"/>
      <c r="THD45" s="299"/>
      <c r="THE45" s="299"/>
      <c r="THF45" s="299"/>
      <c r="THG45" s="299"/>
      <c r="THH45" s="299"/>
      <c r="THI45" s="299"/>
      <c r="THJ45" s="299"/>
      <c r="THK45" s="299"/>
      <c r="THL45" s="299"/>
      <c r="THM45" s="299"/>
      <c r="THN45" s="299"/>
      <c r="THO45" s="299"/>
      <c r="THP45" s="299"/>
      <c r="THQ45" s="299"/>
      <c r="THR45" s="299"/>
      <c r="THS45" s="299"/>
      <c r="THT45" s="299"/>
      <c r="THU45" s="299"/>
      <c r="THV45" s="299"/>
      <c r="THW45" s="299"/>
      <c r="THX45" s="299"/>
      <c r="THY45" s="299"/>
      <c r="THZ45" s="299"/>
      <c r="TIA45" s="299"/>
      <c r="TIB45" s="299"/>
      <c r="TIC45" s="299"/>
      <c r="TID45" s="299"/>
      <c r="TIE45" s="299"/>
      <c r="TIF45" s="299"/>
      <c r="TIG45" s="299"/>
      <c r="TIH45" s="299"/>
      <c r="TII45" s="299"/>
      <c r="TIJ45" s="299"/>
      <c r="TIK45" s="299"/>
      <c r="TIL45" s="299"/>
      <c r="TIM45" s="299"/>
      <c r="TIN45" s="299"/>
      <c r="TIO45" s="299"/>
      <c r="TIP45" s="299"/>
      <c r="TIQ45" s="299"/>
      <c r="TIR45" s="299"/>
      <c r="TIS45" s="299"/>
      <c r="TIT45" s="299"/>
      <c r="TIU45" s="299"/>
      <c r="TIV45" s="299"/>
      <c r="TIW45" s="299"/>
      <c r="TIX45" s="299"/>
      <c r="TIY45" s="299"/>
      <c r="TIZ45" s="299"/>
      <c r="TJA45" s="299"/>
      <c r="TJB45" s="299"/>
      <c r="TJC45" s="299"/>
      <c r="TJD45" s="299"/>
      <c r="TJE45" s="299"/>
      <c r="TJF45" s="299"/>
      <c r="TJG45" s="299"/>
      <c r="TJH45" s="299"/>
      <c r="TJI45" s="299"/>
      <c r="TJJ45" s="299"/>
      <c r="TJK45" s="299"/>
      <c r="TJL45" s="299"/>
      <c r="TJM45" s="299"/>
      <c r="TJN45" s="299"/>
      <c r="TJO45" s="299"/>
      <c r="TJP45" s="299"/>
      <c r="TJQ45" s="299"/>
      <c r="TJR45" s="299"/>
      <c r="TJS45" s="299"/>
      <c r="TJT45" s="299"/>
      <c r="TJU45" s="299"/>
      <c r="TJV45" s="299"/>
      <c r="TJW45" s="299"/>
      <c r="TJX45" s="299"/>
      <c r="TJY45" s="299"/>
      <c r="TJZ45" s="299"/>
      <c r="TKA45" s="299"/>
      <c r="TKB45" s="299"/>
      <c r="TKC45" s="299"/>
      <c r="TKD45" s="299"/>
      <c r="TKE45" s="299"/>
      <c r="TKF45" s="299"/>
      <c r="TKG45" s="299"/>
      <c r="TKH45" s="299"/>
      <c r="TKI45" s="299"/>
      <c r="TKJ45" s="299"/>
      <c r="TKK45" s="299"/>
      <c r="TKL45" s="299"/>
      <c r="TKM45" s="299"/>
      <c r="TKN45" s="299"/>
      <c r="TKO45" s="299"/>
      <c r="TKP45" s="299"/>
      <c r="TKQ45" s="299"/>
      <c r="TKR45" s="299"/>
      <c r="TKS45" s="299"/>
      <c r="TKT45" s="299"/>
      <c r="TKU45" s="299"/>
      <c r="TKV45" s="299"/>
      <c r="TKW45" s="299"/>
      <c r="TKX45" s="299"/>
      <c r="TKY45" s="299"/>
      <c r="TKZ45" s="299"/>
      <c r="TLA45" s="299"/>
      <c r="TLB45" s="299"/>
      <c r="TLC45" s="299"/>
      <c r="TLD45" s="299"/>
      <c r="TLE45" s="299"/>
      <c r="TLF45" s="299"/>
      <c r="TLG45" s="299"/>
      <c r="TLH45" s="299"/>
      <c r="TLI45" s="299"/>
      <c r="TLJ45" s="299"/>
      <c r="TLK45" s="299"/>
      <c r="TLL45" s="299"/>
      <c r="TLM45" s="299"/>
      <c r="TLN45" s="299"/>
      <c r="TLO45" s="299"/>
      <c r="TLP45" s="299"/>
      <c r="TLQ45" s="299"/>
      <c r="TLR45" s="299"/>
      <c r="TLS45" s="299"/>
      <c r="TLT45" s="299"/>
      <c r="TLU45" s="299"/>
      <c r="TLV45" s="299"/>
      <c r="TLW45" s="299"/>
      <c r="TLX45" s="299"/>
      <c r="TLY45" s="299"/>
      <c r="TLZ45" s="299"/>
      <c r="TMA45" s="299"/>
      <c r="TMB45" s="299"/>
      <c r="TMC45" s="299"/>
      <c r="TMD45" s="299"/>
      <c r="TME45" s="299"/>
      <c r="TMF45" s="299"/>
      <c r="TMG45" s="299"/>
      <c r="TMH45" s="299"/>
      <c r="TMI45" s="299"/>
      <c r="TMJ45" s="299"/>
      <c r="TMK45" s="299"/>
      <c r="TML45" s="299"/>
      <c r="TMM45" s="299"/>
      <c r="TMN45" s="299"/>
      <c r="TMO45" s="299"/>
      <c r="TMP45" s="299"/>
      <c r="TMQ45" s="299"/>
      <c r="TMR45" s="299"/>
      <c r="TMS45" s="299"/>
      <c r="TMT45" s="299"/>
      <c r="TMU45" s="299"/>
      <c r="TMV45" s="299"/>
      <c r="TMW45" s="299"/>
      <c r="TMX45" s="299"/>
      <c r="TMY45" s="299"/>
      <c r="TMZ45" s="299"/>
      <c r="TNA45" s="299"/>
      <c r="TNB45" s="299"/>
      <c r="TNC45" s="299"/>
      <c r="TND45" s="299"/>
      <c r="TNE45" s="299"/>
      <c r="TNF45" s="299"/>
      <c r="TNG45" s="299"/>
      <c r="TNH45" s="299"/>
      <c r="TNI45" s="299"/>
      <c r="TNJ45" s="299"/>
      <c r="TNK45" s="299"/>
      <c r="TNL45" s="299"/>
      <c r="TNM45" s="299"/>
      <c r="TNN45" s="299"/>
      <c r="TNO45" s="299"/>
      <c r="TNP45" s="299"/>
      <c r="TNQ45" s="299"/>
      <c r="TNR45" s="299"/>
      <c r="TNS45" s="299"/>
      <c r="TNT45" s="299"/>
      <c r="TNU45" s="299"/>
      <c r="TNV45" s="299"/>
      <c r="TNW45" s="299"/>
      <c r="TNX45" s="299"/>
      <c r="TNY45" s="299"/>
      <c r="TNZ45" s="299"/>
      <c r="TOA45" s="299"/>
      <c r="TOB45" s="299"/>
      <c r="TOC45" s="299"/>
      <c r="TOD45" s="299"/>
      <c r="TOE45" s="299"/>
      <c r="TOF45" s="299"/>
      <c r="TOG45" s="299"/>
      <c r="TOH45" s="299"/>
      <c r="TOI45" s="299"/>
      <c r="TOJ45" s="299"/>
      <c r="TOK45" s="299"/>
      <c r="TOL45" s="299"/>
      <c r="TOM45" s="299"/>
      <c r="TON45" s="299"/>
      <c r="TOO45" s="299"/>
      <c r="TOP45" s="299"/>
      <c r="TOQ45" s="299"/>
      <c r="TOR45" s="299"/>
      <c r="TOS45" s="299"/>
      <c r="TOT45" s="299"/>
      <c r="TOU45" s="299"/>
      <c r="TOV45" s="299"/>
      <c r="TOW45" s="299"/>
      <c r="TOX45" s="299"/>
      <c r="TOY45" s="299"/>
      <c r="TOZ45" s="299"/>
      <c r="TPA45" s="299"/>
      <c r="TPB45" s="299"/>
      <c r="TPC45" s="299"/>
      <c r="TPD45" s="299"/>
      <c r="TPE45" s="299"/>
      <c r="TPF45" s="299"/>
      <c r="TPG45" s="299"/>
      <c r="TPH45" s="299"/>
      <c r="TPI45" s="299"/>
      <c r="TPJ45" s="299"/>
      <c r="TPK45" s="299"/>
      <c r="TPL45" s="299"/>
      <c r="TPM45" s="299"/>
      <c r="TPN45" s="299"/>
      <c r="TPO45" s="299"/>
      <c r="TPP45" s="299"/>
      <c r="TPQ45" s="299"/>
      <c r="TPR45" s="299"/>
      <c r="TPS45" s="299"/>
      <c r="TPT45" s="299"/>
      <c r="TPU45" s="299"/>
      <c r="TPV45" s="299"/>
      <c r="TPW45" s="299"/>
      <c r="TPX45" s="299"/>
      <c r="TPY45" s="299"/>
      <c r="TPZ45" s="299"/>
      <c r="TQA45" s="299"/>
      <c r="TQB45" s="299"/>
      <c r="TQC45" s="299"/>
      <c r="TQD45" s="299"/>
      <c r="TQE45" s="299"/>
      <c r="TQF45" s="299"/>
      <c r="TQG45" s="299"/>
      <c r="TQH45" s="299"/>
      <c r="TQI45" s="299"/>
      <c r="TQJ45" s="299"/>
      <c r="TQK45" s="299"/>
      <c r="TQL45" s="299"/>
      <c r="TQM45" s="299"/>
      <c r="TQN45" s="299"/>
      <c r="TQO45" s="299"/>
      <c r="TQP45" s="299"/>
      <c r="TQQ45" s="299"/>
      <c r="TQR45" s="299"/>
      <c r="TQS45" s="299"/>
      <c r="TQT45" s="299"/>
      <c r="TQU45" s="299"/>
      <c r="TQV45" s="299"/>
      <c r="TQW45" s="299"/>
      <c r="TQX45" s="299"/>
      <c r="TQY45" s="299"/>
      <c r="TQZ45" s="299"/>
      <c r="TRA45" s="299"/>
      <c r="TRB45" s="299"/>
      <c r="TRC45" s="299"/>
      <c r="TRD45" s="299"/>
      <c r="TRE45" s="299"/>
      <c r="TRF45" s="299"/>
      <c r="TRG45" s="299"/>
      <c r="TRH45" s="299"/>
      <c r="TRI45" s="299"/>
      <c r="TRJ45" s="299"/>
      <c r="TRK45" s="299"/>
      <c r="TRL45" s="299"/>
      <c r="TRM45" s="299"/>
      <c r="TRN45" s="299"/>
      <c r="TRO45" s="299"/>
      <c r="TRP45" s="299"/>
      <c r="TRQ45" s="299"/>
      <c r="TRR45" s="299"/>
      <c r="TRS45" s="299"/>
      <c r="TRT45" s="299"/>
      <c r="TRU45" s="299"/>
      <c r="TRV45" s="299"/>
      <c r="TRW45" s="299"/>
      <c r="TRX45" s="299"/>
      <c r="TRY45" s="299"/>
      <c r="TRZ45" s="299"/>
      <c r="TSA45" s="299"/>
      <c r="TSB45" s="299"/>
      <c r="TSC45" s="299"/>
      <c r="TSD45" s="299"/>
      <c r="TSE45" s="299"/>
      <c r="TSF45" s="299"/>
      <c r="TSG45" s="299"/>
      <c r="TSH45" s="299"/>
      <c r="TSI45" s="299"/>
      <c r="TSJ45" s="299"/>
      <c r="TSK45" s="299"/>
      <c r="TSL45" s="299"/>
      <c r="TSM45" s="299"/>
      <c r="TSN45" s="299"/>
      <c r="TSO45" s="299"/>
      <c r="TSP45" s="299"/>
      <c r="TSQ45" s="299"/>
      <c r="TSR45" s="299"/>
      <c r="TSS45" s="299"/>
      <c r="TST45" s="299"/>
      <c r="TSU45" s="299"/>
      <c r="TSV45" s="299"/>
      <c r="TSW45" s="299"/>
      <c r="TSX45" s="299"/>
      <c r="TSY45" s="299"/>
      <c r="TSZ45" s="299"/>
      <c r="TTA45" s="299"/>
      <c r="TTB45" s="299"/>
      <c r="TTC45" s="299"/>
      <c r="TTD45" s="299"/>
      <c r="TTE45" s="299"/>
      <c r="TTF45" s="299"/>
      <c r="TTG45" s="299"/>
      <c r="TTH45" s="299"/>
      <c r="TTI45" s="299"/>
      <c r="TTJ45" s="299"/>
      <c r="TTK45" s="299"/>
      <c r="TTL45" s="299"/>
      <c r="TTM45" s="299"/>
      <c r="TTN45" s="299"/>
      <c r="TTO45" s="299"/>
      <c r="TTP45" s="299"/>
      <c r="TTQ45" s="299"/>
      <c r="TTR45" s="299"/>
      <c r="TTS45" s="299"/>
      <c r="TTT45" s="299"/>
      <c r="TTU45" s="299"/>
      <c r="TTV45" s="299"/>
      <c r="TTW45" s="299"/>
      <c r="TTX45" s="299"/>
      <c r="TTY45" s="299"/>
      <c r="TTZ45" s="299"/>
      <c r="TUA45" s="299"/>
      <c r="TUB45" s="299"/>
      <c r="TUC45" s="299"/>
      <c r="TUD45" s="299"/>
      <c r="TUE45" s="299"/>
      <c r="TUF45" s="299"/>
      <c r="TUG45" s="299"/>
      <c r="TUH45" s="299"/>
      <c r="TUI45" s="299"/>
      <c r="TUJ45" s="299"/>
      <c r="TUK45" s="299"/>
      <c r="TUL45" s="299"/>
      <c r="TUM45" s="299"/>
      <c r="TUN45" s="299"/>
      <c r="TUO45" s="299"/>
      <c r="TUP45" s="299"/>
      <c r="TUQ45" s="299"/>
      <c r="TUR45" s="299"/>
      <c r="TUS45" s="299"/>
      <c r="TUT45" s="299"/>
      <c r="TUU45" s="299"/>
      <c r="TUV45" s="299"/>
      <c r="TUW45" s="299"/>
      <c r="TUX45" s="299"/>
      <c r="TUY45" s="299"/>
      <c r="TUZ45" s="299"/>
      <c r="TVA45" s="299"/>
      <c r="TVB45" s="299"/>
      <c r="TVC45" s="299"/>
      <c r="TVD45" s="299"/>
      <c r="TVE45" s="299"/>
      <c r="TVF45" s="299"/>
      <c r="TVG45" s="299"/>
      <c r="TVH45" s="299"/>
      <c r="TVI45" s="299"/>
      <c r="TVJ45" s="299"/>
      <c r="TVK45" s="299"/>
      <c r="TVL45" s="299"/>
      <c r="TVM45" s="299"/>
      <c r="TVN45" s="299"/>
      <c r="TVO45" s="299"/>
      <c r="TVP45" s="299"/>
      <c r="TVQ45" s="299"/>
      <c r="TVR45" s="299"/>
      <c r="TVS45" s="299"/>
      <c r="TVT45" s="299"/>
      <c r="TVU45" s="299"/>
      <c r="TVV45" s="299"/>
      <c r="TVW45" s="299"/>
      <c r="TVX45" s="299"/>
      <c r="TVY45" s="299"/>
      <c r="TVZ45" s="299"/>
      <c r="TWA45" s="299"/>
      <c r="TWB45" s="299"/>
      <c r="TWC45" s="299"/>
      <c r="TWD45" s="299"/>
      <c r="TWE45" s="299"/>
      <c r="TWF45" s="299"/>
      <c r="TWG45" s="299"/>
      <c r="TWH45" s="299"/>
      <c r="TWI45" s="299"/>
      <c r="TWJ45" s="299"/>
      <c r="TWK45" s="299"/>
      <c r="TWL45" s="299"/>
      <c r="TWM45" s="299"/>
      <c r="TWN45" s="299"/>
      <c r="TWO45" s="299"/>
      <c r="TWP45" s="299"/>
      <c r="TWQ45" s="299"/>
      <c r="TWR45" s="299"/>
      <c r="TWS45" s="299"/>
      <c r="TWT45" s="299"/>
      <c r="TWU45" s="299"/>
      <c r="TWV45" s="299"/>
      <c r="TWW45" s="299"/>
      <c r="TWX45" s="299"/>
      <c r="TWY45" s="299"/>
      <c r="TWZ45" s="299"/>
      <c r="TXA45" s="299"/>
      <c r="TXB45" s="299"/>
      <c r="TXC45" s="299"/>
      <c r="TXD45" s="299"/>
      <c r="TXE45" s="299"/>
      <c r="TXF45" s="299"/>
      <c r="TXG45" s="299"/>
      <c r="TXH45" s="299"/>
      <c r="TXI45" s="299"/>
      <c r="TXJ45" s="299"/>
      <c r="TXK45" s="299"/>
      <c r="TXL45" s="299"/>
      <c r="TXM45" s="299"/>
      <c r="TXN45" s="299"/>
      <c r="TXO45" s="299"/>
      <c r="TXP45" s="299"/>
      <c r="TXQ45" s="299"/>
      <c r="TXR45" s="299"/>
      <c r="TXS45" s="299"/>
      <c r="TXT45" s="299"/>
      <c r="TXU45" s="299"/>
      <c r="TXV45" s="299"/>
      <c r="TXW45" s="299"/>
      <c r="TXX45" s="299"/>
      <c r="TXY45" s="299"/>
      <c r="TXZ45" s="299"/>
      <c r="TYA45" s="299"/>
      <c r="TYB45" s="299"/>
      <c r="TYC45" s="299"/>
      <c r="TYD45" s="299"/>
      <c r="TYE45" s="299"/>
      <c r="TYF45" s="299"/>
      <c r="TYG45" s="299"/>
      <c r="TYH45" s="299"/>
      <c r="TYI45" s="299"/>
      <c r="TYJ45" s="299"/>
      <c r="TYK45" s="299"/>
      <c r="TYL45" s="299"/>
      <c r="TYM45" s="299"/>
      <c r="TYN45" s="299"/>
      <c r="TYO45" s="299"/>
      <c r="TYP45" s="299"/>
      <c r="TYQ45" s="299"/>
      <c r="TYR45" s="299"/>
      <c r="TYS45" s="299"/>
      <c r="TYT45" s="299"/>
      <c r="TYU45" s="299"/>
      <c r="TYV45" s="299"/>
      <c r="TYW45" s="299"/>
      <c r="TYX45" s="299"/>
      <c r="TYY45" s="299"/>
      <c r="TYZ45" s="299"/>
      <c r="TZA45" s="299"/>
      <c r="TZB45" s="299"/>
      <c r="TZC45" s="299"/>
      <c r="TZD45" s="299"/>
      <c r="TZE45" s="299"/>
      <c r="TZF45" s="299"/>
      <c r="TZG45" s="299"/>
      <c r="TZH45" s="299"/>
      <c r="TZI45" s="299"/>
      <c r="TZJ45" s="299"/>
      <c r="TZK45" s="299"/>
      <c r="TZL45" s="299"/>
      <c r="TZM45" s="299"/>
      <c r="TZN45" s="299"/>
      <c r="TZO45" s="299"/>
      <c r="TZP45" s="299"/>
      <c r="TZQ45" s="299"/>
      <c r="TZR45" s="299"/>
      <c r="TZS45" s="299"/>
      <c r="TZT45" s="299"/>
      <c r="TZU45" s="299"/>
      <c r="TZV45" s="299"/>
      <c r="TZW45" s="299"/>
      <c r="TZX45" s="299"/>
      <c r="TZY45" s="299"/>
      <c r="TZZ45" s="299"/>
      <c r="UAA45" s="299"/>
      <c r="UAB45" s="299"/>
      <c r="UAC45" s="299"/>
      <c r="UAD45" s="299"/>
      <c r="UAE45" s="299"/>
      <c r="UAF45" s="299"/>
      <c r="UAG45" s="299"/>
      <c r="UAH45" s="299"/>
      <c r="UAI45" s="299"/>
      <c r="UAJ45" s="299"/>
      <c r="UAK45" s="299"/>
      <c r="UAL45" s="299"/>
      <c r="UAM45" s="299"/>
      <c r="UAN45" s="299"/>
      <c r="UAO45" s="299"/>
      <c r="UAP45" s="299"/>
      <c r="UAQ45" s="299"/>
      <c r="UAR45" s="299"/>
      <c r="UAS45" s="299"/>
      <c r="UAT45" s="299"/>
      <c r="UAU45" s="299"/>
      <c r="UAV45" s="299"/>
      <c r="UAW45" s="299"/>
      <c r="UAX45" s="299"/>
      <c r="UAY45" s="299"/>
      <c r="UAZ45" s="299"/>
      <c r="UBA45" s="299"/>
      <c r="UBB45" s="299"/>
      <c r="UBC45" s="299"/>
      <c r="UBD45" s="299"/>
      <c r="UBE45" s="299"/>
      <c r="UBF45" s="299"/>
      <c r="UBG45" s="299"/>
      <c r="UBH45" s="299"/>
      <c r="UBI45" s="299"/>
      <c r="UBJ45" s="299"/>
      <c r="UBK45" s="299"/>
      <c r="UBL45" s="299"/>
      <c r="UBM45" s="299"/>
      <c r="UBN45" s="299"/>
      <c r="UBO45" s="299"/>
      <c r="UBP45" s="299"/>
      <c r="UBQ45" s="299"/>
      <c r="UBR45" s="299"/>
      <c r="UBS45" s="299"/>
      <c r="UBT45" s="299"/>
      <c r="UBU45" s="299"/>
      <c r="UBV45" s="299"/>
      <c r="UBW45" s="299"/>
      <c r="UBX45" s="299"/>
      <c r="UBY45" s="299"/>
      <c r="UBZ45" s="299"/>
      <c r="UCA45" s="299"/>
      <c r="UCB45" s="299"/>
      <c r="UCC45" s="299"/>
      <c r="UCD45" s="299"/>
      <c r="UCE45" s="299"/>
      <c r="UCF45" s="299"/>
      <c r="UCG45" s="299"/>
      <c r="UCH45" s="299"/>
      <c r="UCI45" s="299"/>
      <c r="UCJ45" s="299"/>
      <c r="UCK45" s="299"/>
      <c r="UCL45" s="299"/>
      <c r="UCM45" s="299"/>
      <c r="UCN45" s="299"/>
      <c r="UCO45" s="299"/>
      <c r="UCP45" s="299"/>
      <c r="UCQ45" s="299"/>
      <c r="UCR45" s="299"/>
      <c r="UCS45" s="299"/>
      <c r="UCT45" s="299"/>
      <c r="UCU45" s="299"/>
      <c r="UCV45" s="299"/>
      <c r="UCW45" s="299"/>
      <c r="UCX45" s="299"/>
      <c r="UCY45" s="299"/>
      <c r="UCZ45" s="299"/>
      <c r="UDA45" s="299"/>
      <c r="UDB45" s="299"/>
      <c r="UDC45" s="299"/>
      <c r="UDD45" s="299"/>
      <c r="UDE45" s="299"/>
      <c r="UDF45" s="299"/>
      <c r="UDG45" s="299"/>
      <c r="UDH45" s="299"/>
      <c r="UDI45" s="299"/>
      <c r="UDJ45" s="299"/>
      <c r="UDK45" s="299"/>
      <c r="UDL45" s="299"/>
      <c r="UDM45" s="299"/>
      <c r="UDN45" s="299"/>
      <c r="UDO45" s="299"/>
      <c r="UDP45" s="299"/>
      <c r="UDQ45" s="299"/>
      <c r="UDR45" s="299"/>
      <c r="UDS45" s="299"/>
      <c r="UDT45" s="299"/>
      <c r="UDU45" s="299"/>
      <c r="UDV45" s="299"/>
      <c r="UDW45" s="299"/>
      <c r="UDX45" s="299"/>
      <c r="UDY45" s="299"/>
      <c r="UDZ45" s="299"/>
      <c r="UEA45" s="299"/>
      <c r="UEB45" s="299"/>
      <c r="UEC45" s="299"/>
      <c r="UED45" s="299"/>
      <c r="UEE45" s="299"/>
      <c r="UEF45" s="299"/>
      <c r="UEG45" s="299"/>
      <c r="UEH45" s="299"/>
      <c r="UEI45" s="299"/>
      <c r="UEJ45" s="299"/>
      <c r="UEK45" s="299"/>
      <c r="UEL45" s="299"/>
      <c r="UEM45" s="299"/>
      <c r="UEN45" s="299"/>
      <c r="UEO45" s="299"/>
      <c r="UEP45" s="299"/>
      <c r="UEQ45" s="299"/>
      <c r="UER45" s="299"/>
      <c r="UES45" s="299"/>
      <c r="UET45" s="299"/>
      <c r="UEU45" s="299"/>
      <c r="UEV45" s="299"/>
      <c r="UEW45" s="299"/>
      <c r="UEX45" s="299"/>
      <c r="UEY45" s="299"/>
      <c r="UEZ45" s="299"/>
      <c r="UFA45" s="299"/>
      <c r="UFB45" s="299"/>
      <c r="UFC45" s="299"/>
      <c r="UFD45" s="299"/>
      <c r="UFE45" s="299"/>
      <c r="UFF45" s="299"/>
      <c r="UFG45" s="299"/>
      <c r="UFH45" s="299"/>
      <c r="UFI45" s="299"/>
      <c r="UFJ45" s="299"/>
      <c r="UFK45" s="299"/>
      <c r="UFL45" s="299"/>
      <c r="UFM45" s="299"/>
      <c r="UFN45" s="299"/>
      <c r="UFO45" s="299"/>
      <c r="UFP45" s="299"/>
      <c r="UFQ45" s="299"/>
      <c r="UFR45" s="299"/>
      <c r="UFS45" s="299"/>
      <c r="UFT45" s="299"/>
      <c r="UFU45" s="299"/>
      <c r="UFV45" s="299"/>
      <c r="UFW45" s="299"/>
      <c r="UFX45" s="299"/>
      <c r="UFY45" s="299"/>
      <c r="UFZ45" s="299"/>
      <c r="UGA45" s="299"/>
      <c r="UGB45" s="299"/>
      <c r="UGC45" s="299"/>
      <c r="UGD45" s="299"/>
      <c r="UGE45" s="299"/>
      <c r="UGF45" s="299"/>
      <c r="UGG45" s="299"/>
      <c r="UGH45" s="299"/>
      <c r="UGI45" s="299"/>
      <c r="UGJ45" s="299"/>
      <c r="UGK45" s="299"/>
      <c r="UGL45" s="299"/>
      <c r="UGM45" s="299"/>
      <c r="UGN45" s="299"/>
      <c r="UGO45" s="299"/>
      <c r="UGP45" s="299"/>
      <c r="UGQ45" s="299"/>
      <c r="UGR45" s="299"/>
      <c r="UGS45" s="299"/>
      <c r="UGT45" s="299"/>
      <c r="UGU45" s="299"/>
      <c r="UGV45" s="299"/>
      <c r="UGW45" s="299"/>
      <c r="UGX45" s="299"/>
      <c r="UGY45" s="299"/>
      <c r="UGZ45" s="299"/>
      <c r="UHA45" s="299"/>
      <c r="UHB45" s="299"/>
      <c r="UHC45" s="299"/>
      <c r="UHD45" s="299"/>
      <c r="UHE45" s="299"/>
      <c r="UHF45" s="299"/>
      <c r="UHG45" s="299"/>
      <c r="UHH45" s="299"/>
      <c r="UHI45" s="299"/>
      <c r="UHJ45" s="299"/>
      <c r="UHK45" s="299"/>
      <c r="UHL45" s="299"/>
      <c r="UHM45" s="299"/>
      <c r="UHN45" s="299"/>
      <c r="UHO45" s="299"/>
      <c r="UHP45" s="299"/>
      <c r="UHQ45" s="299"/>
      <c r="UHR45" s="299"/>
      <c r="UHS45" s="299"/>
      <c r="UHT45" s="299"/>
      <c r="UHU45" s="299"/>
      <c r="UHV45" s="299"/>
      <c r="UHW45" s="299"/>
      <c r="UHX45" s="299"/>
      <c r="UHY45" s="299"/>
      <c r="UHZ45" s="299"/>
      <c r="UIA45" s="299"/>
      <c r="UIB45" s="299"/>
      <c r="UIC45" s="299"/>
      <c r="UID45" s="299"/>
      <c r="UIE45" s="299"/>
      <c r="UIF45" s="299"/>
      <c r="UIG45" s="299"/>
      <c r="UIH45" s="299"/>
      <c r="UII45" s="299"/>
      <c r="UIJ45" s="299"/>
      <c r="UIK45" s="299"/>
      <c r="UIL45" s="299"/>
      <c r="UIM45" s="299"/>
      <c r="UIN45" s="299"/>
      <c r="UIO45" s="299"/>
      <c r="UIP45" s="299"/>
      <c r="UIQ45" s="299"/>
      <c r="UIR45" s="299"/>
      <c r="UIS45" s="299"/>
      <c r="UIT45" s="299"/>
      <c r="UIU45" s="299"/>
      <c r="UIV45" s="299"/>
      <c r="UIW45" s="299"/>
      <c r="UIX45" s="299"/>
      <c r="UIY45" s="299"/>
      <c r="UIZ45" s="299"/>
      <c r="UJA45" s="299"/>
      <c r="UJB45" s="299"/>
      <c r="UJC45" s="299"/>
      <c r="UJD45" s="299"/>
      <c r="UJE45" s="299"/>
      <c r="UJF45" s="299"/>
      <c r="UJG45" s="299"/>
      <c r="UJH45" s="299"/>
      <c r="UJI45" s="299"/>
      <c r="UJJ45" s="299"/>
      <c r="UJK45" s="299"/>
      <c r="UJL45" s="299"/>
      <c r="UJM45" s="299"/>
      <c r="UJN45" s="299"/>
      <c r="UJO45" s="299"/>
      <c r="UJP45" s="299"/>
      <c r="UJQ45" s="299"/>
      <c r="UJR45" s="299"/>
      <c r="UJS45" s="299"/>
      <c r="UJT45" s="299"/>
      <c r="UJU45" s="299"/>
      <c r="UJV45" s="299"/>
      <c r="UJW45" s="299"/>
      <c r="UJX45" s="299"/>
      <c r="UJY45" s="299"/>
      <c r="UJZ45" s="299"/>
      <c r="UKA45" s="299"/>
      <c r="UKB45" s="299"/>
      <c r="UKC45" s="299"/>
      <c r="UKD45" s="299"/>
      <c r="UKE45" s="299"/>
      <c r="UKF45" s="299"/>
      <c r="UKG45" s="299"/>
      <c r="UKH45" s="299"/>
      <c r="UKI45" s="299"/>
      <c r="UKJ45" s="299"/>
      <c r="UKK45" s="299"/>
      <c r="UKL45" s="299"/>
      <c r="UKM45" s="299"/>
      <c r="UKN45" s="299"/>
      <c r="UKO45" s="299"/>
      <c r="UKP45" s="299"/>
      <c r="UKQ45" s="299"/>
      <c r="UKR45" s="299"/>
      <c r="UKS45" s="299"/>
      <c r="UKT45" s="299"/>
      <c r="UKU45" s="299"/>
      <c r="UKV45" s="299"/>
      <c r="UKW45" s="299"/>
      <c r="UKX45" s="299"/>
      <c r="UKY45" s="299"/>
      <c r="UKZ45" s="299"/>
      <c r="ULA45" s="299"/>
      <c r="ULB45" s="299"/>
      <c r="ULC45" s="299"/>
      <c r="ULD45" s="299"/>
      <c r="ULE45" s="299"/>
      <c r="ULF45" s="299"/>
      <c r="ULG45" s="299"/>
      <c r="ULH45" s="299"/>
      <c r="ULI45" s="299"/>
      <c r="ULJ45" s="299"/>
      <c r="ULK45" s="299"/>
      <c r="ULL45" s="299"/>
      <c r="ULM45" s="299"/>
      <c r="ULN45" s="299"/>
      <c r="ULO45" s="299"/>
      <c r="ULP45" s="299"/>
      <c r="ULQ45" s="299"/>
      <c r="ULR45" s="299"/>
      <c r="ULS45" s="299"/>
      <c r="ULT45" s="299"/>
      <c r="ULU45" s="299"/>
      <c r="ULV45" s="299"/>
      <c r="ULW45" s="299"/>
      <c r="ULX45" s="299"/>
      <c r="ULY45" s="299"/>
      <c r="ULZ45" s="299"/>
      <c r="UMA45" s="299"/>
      <c r="UMB45" s="299"/>
      <c r="UMC45" s="299"/>
      <c r="UMD45" s="299"/>
      <c r="UME45" s="299"/>
      <c r="UMF45" s="299"/>
      <c r="UMG45" s="299"/>
      <c r="UMH45" s="299"/>
      <c r="UMI45" s="299"/>
      <c r="UMJ45" s="299"/>
      <c r="UMK45" s="299"/>
      <c r="UML45" s="299"/>
      <c r="UMM45" s="299"/>
      <c r="UMN45" s="299"/>
      <c r="UMO45" s="299"/>
      <c r="UMP45" s="299"/>
      <c r="UMQ45" s="299"/>
      <c r="UMR45" s="299"/>
      <c r="UMS45" s="299"/>
      <c r="UMT45" s="299"/>
      <c r="UMU45" s="299"/>
      <c r="UMV45" s="299"/>
      <c r="UMW45" s="299"/>
      <c r="UMX45" s="299"/>
      <c r="UMY45" s="299"/>
      <c r="UMZ45" s="299"/>
      <c r="UNA45" s="299"/>
      <c r="UNB45" s="299"/>
      <c r="UNC45" s="299"/>
      <c r="UND45" s="299"/>
      <c r="UNE45" s="299"/>
      <c r="UNF45" s="299"/>
      <c r="UNG45" s="299"/>
      <c r="UNH45" s="299"/>
      <c r="UNI45" s="299"/>
      <c r="UNJ45" s="299"/>
      <c r="UNK45" s="299"/>
      <c r="UNL45" s="299"/>
      <c r="UNM45" s="299"/>
      <c r="UNN45" s="299"/>
      <c r="UNO45" s="299"/>
      <c r="UNP45" s="299"/>
      <c r="UNQ45" s="299"/>
      <c r="UNR45" s="299"/>
      <c r="UNS45" s="299"/>
      <c r="UNT45" s="299"/>
      <c r="UNU45" s="299"/>
      <c r="UNV45" s="299"/>
      <c r="UNW45" s="299"/>
      <c r="UNX45" s="299"/>
      <c r="UNY45" s="299"/>
      <c r="UNZ45" s="299"/>
      <c r="UOA45" s="299"/>
      <c r="UOB45" s="299"/>
      <c r="UOC45" s="299"/>
      <c r="UOD45" s="299"/>
      <c r="UOE45" s="299"/>
      <c r="UOF45" s="299"/>
      <c r="UOG45" s="299"/>
      <c r="UOH45" s="299"/>
      <c r="UOI45" s="299"/>
      <c r="UOJ45" s="299"/>
      <c r="UOK45" s="299"/>
      <c r="UOL45" s="299"/>
      <c r="UOM45" s="299"/>
      <c r="UON45" s="299"/>
      <c r="UOO45" s="299"/>
      <c r="UOP45" s="299"/>
      <c r="UOQ45" s="299"/>
      <c r="UOR45" s="299"/>
      <c r="UOS45" s="299"/>
      <c r="UOT45" s="299"/>
      <c r="UOU45" s="299"/>
      <c r="UOV45" s="299"/>
      <c r="UOW45" s="299"/>
      <c r="UOX45" s="299"/>
      <c r="UOY45" s="299"/>
      <c r="UOZ45" s="299"/>
      <c r="UPA45" s="299"/>
      <c r="UPB45" s="299"/>
      <c r="UPC45" s="299"/>
      <c r="UPD45" s="299"/>
      <c r="UPE45" s="299"/>
      <c r="UPF45" s="299"/>
      <c r="UPG45" s="299"/>
      <c r="UPH45" s="299"/>
      <c r="UPI45" s="299"/>
      <c r="UPJ45" s="299"/>
      <c r="UPK45" s="299"/>
      <c r="UPL45" s="299"/>
      <c r="UPM45" s="299"/>
      <c r="UPN45" s="299"/>
      <c r="UPO45" s="299"/>
      <c r="UPP45" s="299"/>
      <c r="UPQ45" s="299"/>
      <c r="UPR45" s="299"/>
      <c r="UPS45" s="299"/>
      <c r="UPT45" s="299"/>
      <c r="UPU45" s="299"/>
      <c r="UPV45" s="299"/>
      <c r="UPW45" s="299"/>
      <c r="UPX45" s="299"/>
      <c r="UPY45" s="299"/>
      <c r="UPZ45" s="299"/>
      <c r="UQA45" s="299"/>
      <c r="UQB45" s="299"/>
      <c r="UQC45" s="299"/>
      <c r="UQD45" s="299"/>
      <c r="UQE45" s="299"/>
      <c r="UQF45" s="299"/>
      <c r="UQG45" s="299"/>
      <c r="UQH45" s="299"/>
      <c r="UQI45" s="299"/>
      <c r="UQJ45" s="299"/>
      <c r="UQK45" s="299"/>
      <c r="UQL45" s="299"/>
      <c r="UQM45" s="299"/>
      <c r="UQN45" s="299"/>
      <c r="UQO45" s="299"/>
      <c r="UQP45" s="299"/>
      <c r="UQQ45" s="299"/>
      <c r="UQR45" s="299"/>
      <c r="UQS45" s="299"/>
      <c r="UQT45" s="299"/>
      <c r="UQU45" s="299"/>
      <c r="UQV45" s="299"/>
      <c r="UQW45" s="299"/>
      <c r="UQX45" s="299"/>
      <c r="UQY45" s="299"/>
      <c r="UQZ45" s="299"/>
      <c r="URA45" s="299"/>
      <c r="URB45" s="299"/>
      <c r="URC45" s="299"/>
      <c r="URD45" s="299"/>
      <c r="URE45" s="299"/>
      <c r="URF45" s="299"/>
      <c r="URG45" s="299"/>
      <c r="URH45" s="299"/>
      <c r="URI45" s="299"/>
      <c r="URJ45" s="299"/>
      <c r="URK45" s="299"/>
      <c r="URL45" s="299"/>
      <c r="URM45" s="299"/>
      <c r="URN45" s="299"/>
      <c r="URO45" s="299"/>
      <c r="URP45" s="299"/>
      <c r="URQ45" s="299"/>
      <c r="URR45" s="299"/>
      <c r="URS45" s="299"/>
      <c r="URT45" s="299"/>
      <c r="URU45" s="299"/>
      <c r="URV45" s="299"/>
      <c r="URW45" s="299"/>
      <c r="URX45" s="299"/>
      <c r="URY45" s="299"/>
      <c r="URZ45" s="299"/>
      <c r="USA45" s="299"/>
      <c r="USB45" s="299"/>
      <c r="USC45" s="299"/>
      <c r="USD45" s="299"/>
      <c r="USE45" s="299"/>
      <c r="USF45" s="299"/>
      <c r="USG45" s="299"/>
      <c r="USH45" s="299"/>
      <c r="USI45" s="299"/>
      <c r="USJ45" s="299"/>
      <c r="USK45" s="299"/>
      <c r="USL45" s="299"/>
      <c r="USM45" s="299"/>
      <c r="USN45" s="299"/>
      <c r="USO45" s="299"/>
      <c r="USP45" s="299"/>
      <c r="USQ45" s="299"/>
      <c r="USR45" s="299"/>
      <c r="USS45" s="299"/>
      <c r="UST45" s="299"/>
      <c r="USU45" s="299"/>
      <c r="USV45" s="299"/>
      <c r="USW45" s="299"/>
      <c r="USX45" s="299"/>
      <c r="USY45" s="299"/>
      <c r="USZ45" s="299"/>
      <c r="UTA45" s="299"/>
      <c r="UTB45" s="299"/>
      <c r="UTC45" s="299"/>
      <c r="UTD45" s="299"/>
      <c r="UTE45" s="299"/>
      <c r="UTF45" s="299"/>
      <c r="UTG45" s="299"/>
      <c r="UTH45" s="299"/>
      <c r="UTI45" s="299"/>
      <c r="UTJ45" s="299"/>
      <c r="UTK45" s="299"/>
      <c r="UTL45" s="299"/>
      <c r="UTM45" s="299"/>
      <c r="UTN45" s="299"/>
      <c r="UTO45" s="299"/>
      <c r="UTP45" s="299"/>
      <c r="UTQ45" s="299"/>
      <c r="UTR45" s="299"/>
      <c r="UTS45" s="299"/>
      <c r="UTT45" s="299"/>
      <c r="UTU45" s="299"/>
      <c r="UTV45" s="299"/>
      <c r="UTW45" s="299"/>
      <c r="UTX45" s="299"/>
      <c r="UTY45" s="299"/>
      <c r="UTZ45" s="299"/>
      <c r="UUA45" s="299"/>
      <c r="UUB45" s="299"/>
      <c r="UUC45" s="299"/>
      <c r="UUD45" s="299"/>
      <c r="UUE45" s="299"/>
      <c r="UUF45" s="299"/>
      <c r="UUG45" s="299"/>
      <c r="UUH45" s="299"/>
      <c r="UUI45" s="299"/>
      <c r="UUJ45" s="299"/>
      <c r="UUK45" s="299"/>
      <c r="UUL45" s="299"/>
      <c r="UUM45" s="299"/>
      <c r="UUN45" s="299"/>
      <c r="UUO45" s="299"/>
      <c r="UUP45" s="299"/>
      <c r="UUQ45" s="299"/>
      <c r="UUR45" s="299"/>
      <c r="UUS45" s="299"/>
      <c r="UUT45" s="299"/>
      <c r="UUU45" s="299"/>
      <c r="UUV45" s="299"/>
      <c r="UUW45" s="299"/>
      <c r="UUX45" s="299"/>
      <c r="UUY45" s="299"/>
      <c r="UUZ45" s="299"/>
      <c r="UVA45" s="299"/>
      <c r="UVB45" s="299"/>
      <c r="UVC45" s="299"/>
      <c r="UVD45" s="299"/>
      <c r="UVE45" s="299"/>
      <c r="UVF45" s="299"/>
      <c r="UVG45" s="299"/>
      <c r="UVH45" s="299"/>
      <c r="UVI45" s="299"/>
      <c r="UVJ45" s="299"/>
      <c r="UVK45" s="299"/>
      <c r="UVL45" s="299"/>
      <c r="UVM45" s="299"/>
      <c r="UVN45" s="299"/>
      <c r="UVO45" s="299"/>
      <c r="UVP45" s="299"/>
      <c r="UVQ45" s="299"/>
      <c r="UVR45" s="299"/>
      <c r="UVS45" s="299"/>
      <c r="UVT45" s="299"/>
      <c r="UVU45" s="299"/>
      <c r="UVV45" s="299"/>
      <c r="UVW45" s="299"/>
      <c r="UVX45" s="299"/>
      <c r="UVY45" s="299"/>
      <c r="UVZ45" s="299"/>
      <c r="UWA45" s="299"/>
      <c r="UWB45" s="299"/>
      <c r="UWC45" s="299"/>
      <c r="UWD45" s="299"/>
      <c r="UWE45" s="299"/>
      <c r="UWF45" s="299"/>
      <c r="UWG45" s="299"/>
      <c r="UWH45" s="299"/>
      <c r="UWI45" s="299"/>
      <c r="UWJ45" s="299"/>
      <c r="UWK45" s="299"/>
      <c r="UWL45" s="299"/>
      <c r="UWM45" s="299"/>
      <c r="UWN45" s="299"/>
      <c r="UWO45" s="299"/>
      <c r="UWP45" s="299"/>
      <c r="UWQ45" s="299"/>
      <c r="UWR45" s="299"/>
      <c r="UWS45" s="299"/>
      <c r="UWT45" s="299"/>
      <c r="UWU45" s="299"/>
      <c r="UWV45" s="299"/>
      <c r="UWW45" s="299"/>
      <c r="UWX45" s="299"/>
      <c r="UWY45" s="299"/>
      <c r="UWZ45" s="299"/>
      <c r="UXA45" s="299"/>
      <c r="UXB45" s="299"/>
      <c r="UXC45" s="299"/>
      <c r="UXD45" s="299"/>
      <c r="UXE45" s="299"/>
      <c r="UXF45" s="299"/>
      <c r="UXG45" s="299"/>
      <c r="UXH45" s="299"/>
      <c r="UXI45" s="299"/>
      <c r="UXJ45" s="299"/>
      <c r="UXK45" s="299"/>
      <c r="UXL45" s="299"/>
      <c r="UXM45" s="299"/>
      <c r="UXN45" s="299"/>
      <c r="UXO45" s="299"/>
      <c r="UXP45" s="299"/>
      <c r="UXQ45" s="299"/>
      <c r="UXR45" s="299"/>
      <c r="UXS45" s="299"/>
      <c r="UXT45" s="299"/>
      <c r="UXU45" s="299"/>
      <c r="UXV45" s="299"/>
      <c r="UXW45" s="299"/>
      <c r="UXX45" s="299"/>
      <c r="UXY45" s="299"/>
      <c r="UXZ45" s="299"/>
      <c r="UYA45" s="299"/>
      <c r="UYB45" s="299"/>
      <c r="UYC45" s="299"/>
      <c r="UYD45" s="299"/>
      <c r="UYE45" s="299"/>
      <c r="UYF45" s="299"/>
      <c r="UYG45" s="299"/>
      <c r="UYH45" s="299"/>
      <c r="UYI45" s="299"/>
      <c r="UYJ45" s="299"/>
      <c r="UYK45" s="299"/>
      <c r="UYL45" s="299"/>
      <c r="UYM45" s="299"/>
      <c r="UYN45" s="299"/>
      <c r="UYO45" s="299"/>
      <c r="UYP45" s="299"/>
      <c r="UYQ45" s="299"/>
      <c r="UYR45" s="299"/>
      <c r="UYS45" s="299"/>
      <c r="UYT45" s="299"/>
      <c r="UYU45" s="299"/>
      <c r="UYV45" s="299"/>
      <c r="UYW45" s="299"/>
      <c r="UYX45" s="299"/>
      <c r="UYY45" s="299"/>
      <c r="UYZ45" s="299"/>
      <c r="UZA45" s="299"/>
      <c r="UZB45" s="299"/>
      <c r="UZC45" s="299"/>
      <c r="UZD45" s="299"/>
      <c r="UZE45" s="299"/>
      <c r="UZF45" s="299"/>
      <c r="UZG45" s="299"/>
      <c r="UZH45" s="299"/>
      <c r="UZI45" s="299"/>
      <c r="UZJ45" s="299"/>
      <c r="UZK45" s="299"/>
      <c r="UZL45" s="299"/>
      <c r="UZM45" s="299"/>
      <c r="UZN45" s="299"/>
      <c r="UZO45" s="299"/>
      <c r="UZP45" s="299"/>
      <c r="UZQ45" s="299"/>
      <c r="UZR45" s="299"/>
      <c r="UZS45" s="299"/>
      <c r="UZT45" s="299"/>
      <c r="UZU45" s="299"/>
      <c r="UZV45" s="299"/>
      <c r="UZW45" s="299"/>
      <c r="UZX45" s="299"/>
      <c r="UZY45" s="299"/>
      <c r="UZZ45" s="299"/>
      <c r="VAA45" s="299"/>
      <c r="VAB45" s="299"/>
      <c r="VAC45" s="299"/>
      <c r="VAD45" s="299"/>
      <c r="VAE45" s="299"/>
      <c r="VAF45" s="299"/>
      <c r="VAG45" s="299"/>
      <c r="VAH45" s="299"/>
      <c r="VAI45" s="299"/>
      <c r="VAJ45" s="299"/>
      <c r="VAK45" s="299"/>
      <c r="VAL45" s="299"/>
      <c r="VAM45" s="299"/>
      <c r="VAN45" s="299"/>
      <c r="VAO45" s="299"/>
      <c r="VAP45" s="299"/>
      <c r="VAQ45" s="299"/>
      <c r="VAR45" s="299"/>
      <c r="VAS45" s="299"/>
      <c r="VAT45" s="299"/>
      <c r="VAU45" s="299"/>
      <c r="VAV45" s="299"/>
      <c r="VAW45" s="299"/>
      <c r="VAX45" s="299"/>
      <c r="VAY45" s="299"/>
      <c r="VAZ45" s="299"/>
      <c r="VBA45" s="299"/>
      <c r="VBB45" s="299"/>
      <c r="VBC45" s="299"/>
      <c r="VBD45" s="299"/>
      <c r="VBE45" s="299"/>
      <c r="VBF45" s="299"/>
      <c r="VBG45" s="299"/>
      <c r="VBH45" s="299"/>
      <c r="VBI45" s="299"/>
      <c r="VBJ45" s="299"/>
      <c r="VBK45" s="299"/>
      <c r="VBL45" s="299"/>
      <c r="VBM45" s="299"/>
      <c r="VBN45" s="299"/>
      <c r="VBO45" s="299"/>
      <c r="VBP45" s="299"/>
      <c r="VBQ45" s="299"/>
      <c r="VBR45" s="299"/>
      <c r="VBS45" s="299"/>
      <c r="VBT45" s="299"/>
      <c r="VBU45" s="299"/>
      <c r="VBV45" s="299"/>
      <c r="VBW45" s="299"/>
      <c r="VBX45" s="299"/>
      <c r="VBY45" s="299"/>
      <c r="VBZ45" s="299"/>
      <c r="VCA45" s="299"/>
      <c r="VCB45" s="299"/>
      <c r="VCC45" s="299"/>
      <c r="VCD45" s="299"/>
      <c r="VCE45" s="299"/>
      <c r="VCF45" s="299"/>
      <c r="VCG45" s="299"/>
      <c r="VCH45" s="299"/>
      <c r="VCI45" s="299"/>
      <c r="VCJ45" s="299"/>
      <c r="VCK45" s="299"/>
      <c r="VCL45" s="299"/>
      <c r="VCM45" s="299"/>
      <c r="VCN45" s="299"/>
      <c r="VCO45" s="299"/>
      <c r="VCP45" s="299"/>
      <c r="VCQ45" s="299"/>
      <c r="VCR45" s="299"/>
      <c r="VCS45" s="299"/>
      <c r="VCT45" s="299"/>
      <c r="VCU45" s="299"/>
      <c r="VCV45" s="299"/>
      <c r="VCW45" s="299"/>
      <c r="VCX45" s="299"/>
      <c r="VCY45" s="299"/>
      <c r="VCZ45" s="299"/>
      <c r="VDA45" s="299"/>
      <c r="VDB45" s="299"/>
      <c r="VDC45" s="299"/>
      <c r="VDD45" s="299"/>
      <c r="VDE45" s="299"/>
      <c r="VDF45" s="299"/>
      <c r="VDG45" s="299"/>
      <c r="VDH45" s="299"/>
      <c r="VDI45" s="299"/>
      <c r="VDJ45" s="299"/>
      <c r="VDK45" s="299"/>
      <c r="VDL45" s="299"/>
      <c r="VDM45" s="299"/>
      <c r="VDN45" s="299"/>
      <c r="VDO45" s="299"/>
      <c r="VDP45" s="299"/>
      <c r="VDQ45" s="299"/>
      <c r="VDR45" s="299"/>
      <c r="VDS45" s="299"/>
      <c r="VDT45" s="299"/>
      <c r="VDU45" s="299"/>
      <c r="VDV45" s="299"/>
      <c r="VDW45" s="299"/>
      <c r="VDX45" s="299"/>
      <c r="VDY45" s="299"/>
      <c r="VDZ45" s="299"/>
      <c r="VEA45" s="299"/>
      <c r="VEB45" s="299"/>
      <c r="VEC45" s="299"/>
      <c r="VED45" s="299"/>
      <c r="VEE45" s="299"/>
      <c r="VEF45" s="299"/>
      <c r="VEG45" s="299"/>
      <c r="VEH45" s="299"/>
      <c r="VEI45" s="299"/>
      <c r="VEJ45" s="299"/>
      <c r="VEK45" s="299"/>
      <c r="VEL45" s="299"/>
      <c r="VEM45" s="299"/>
      <c r="VEN45" s="299"/>
      <c r="VEO45" s="299"/>
      <c r="VEP45" s="299"/>
      <c r="VEQ45" s="299"/>
      <c r="VER45" s="299"/>
      <c r="VES45" s="299"/>
      <c r="VET45" s="299"/>
      <c r="VEU45" s="299"/>
      <c r="VEV45" s="299"/>
      <c r="VEW45" s="299"/>
      <c r="VEX45" s="299"/>
      <c r="VEY45" s="299"/>
      <c r="VEZ45" s="299"/>
      <c r="VFA45" s="299"/>
      <c r="VFB45" s="299"/>
      <c r="VFC45" s="299"/>
      <c r="VFD45" s="299"/>
      <c r="VFE45" s="299"/>
      <c r="VFF45" s="299"/>
      <c r="VFG45" s="299"/>
      <c r="VFH45" s="299"/>
      <c r="VFI45" s="299"/>
      <c r="VFJ45" s="299"/>
      <c r="VFK45" s="299"/>
      <c r="VFL45" s="299"/>
      <c r="VFM45" s="299"/>
      <c r="VFN45" s="299"/>
      <c r="VFO45" s="299"/>
      <c r="VFP45" s="299"/>
      <c r="VFQ45" s="299"/>
      <c r="VFR45" s="299"/>
      <c r="VFS45" s="299"/>
      <c r="VFT45" s="299"/>
      <c r="VFU45" s="299"/>
      <c r="VFV45" s="299"/>
      <c r="VFW45" s="299"/>
      <c r="VFX45" s="299"/>
      <c r="VFY45" s="299"/>
      <c r="VFZ45" s="299"/>
      <c r="VGA45" s="299"/>
      <c r="VGB45" s="299"/>
      <c r="VGC45" s="299"/>
      <c r="VGD45" s="299"/>
      <c r="VGE45" s="299"/>
      <c r="VGF45" s="299"/>
      <c r="VGG45" s="299"/>
      <c r="VGH45" s="299"/>
      <c r="VGI45" s="299"/>
      <c r="VGJ45" s="299"/>
      <c r="VGK45" s="299"/>
      <c r="VGL45" s="299"/>
      <c r="VGM45" s="299"/>
      <c r="VGN45" s="299"/>
      <c r="VGO45" s="299"/>
      <c r="VGP45" s="299"/>
      <c r="VGQ45" s="299"/>
      <c r="VGR45" s="299"/>
      <c r="VGS45" s="299"/>
      <c r="VGT45" s="299"/>
      <c r="VGU45" s="299"/>
      <c r="VGV45" s="299"/>
      <c r="VGW45" s="299"/>
      <c r="VGX45" s="299"/>
      <c r="VGY45" s="299"/>
      <c r="VGZ45" s="299"/>
      <c r="VHA45" s="299"/>
      <c r="VHB45" s="299"/>
      <c r="VHC45" s="299"/>
      <c r="VHD45" s="299"/>
      <c r="VHE45" s="299"/>
      <c r="VHF45" s="299"/>
      <c r="VHG45" s="299"/>
      <c r="VHH45" s="299"/>
      <c r="VHI45" s="299"/>
      <c r="VHJ45" s="299"/>
      <c r="VHK45" s="299"/>
      <c r="VHL45" s="299"/>
      <c r="VHM45" s="299"/>
      <c r="VHN45" s="299"/>
      <c r="VHO45" s="299"/>
      <c r="VHP45" s="299"/>
      <c r="VHQ45" s="299"/>
      <c r="VHR45" s="299"/>
      <c r="VHS45" s="299"/>
      <c r="VHT45" s="299"/>
      <c r="VHU45" s="299"/>
      <c r="VHV45" s="299"/>
      <c r="VHW45" s="299"/>
      <c r="VHX45" s="299"/>
      <c r="VHY45" s="299"/>
      <c r="VHZ45" s="299"/>
      <c r="VIA45" s="299"/>
      <c r="VIB45" s="299"/>
      <c r="VIC45" s="299"/>
      <c r="VID45" s="299"/>
      <c r="VIE45" s="299"/>
      <c r="VIF45" s="299"/>
      <c r="VIG45" s="299"/>
      <c r="VIH45" s="299"/>
      <c r="VII45" s="299"/>
      <c r="VIJ45" s="299"/>
      <c r="VIK45" s="299"/>
      <c r="VIL45" s="299"/>
      <c r="VIM45" s="299"/>
      <c r="VIN45" s="299"/>
      <c r="VIO45" s="299"/>
      <c r="VIP45" s="299"/>
      <c r="VIQ45" s="299"/>
      <c r="VIR45" s="299"/>
      <c r="VIS45" s="299"/>
      <c r="VIT45" s="299"/>
      <c r="VIU45" s="299"/>
      <c r="VIV45" s="299"/>
      <c r="VIW45" s="299"/>
      <c r="VIX45" s="299"/>
      <c r="VIY45" s="299"/>
      <c r="VIZ45" s="299"/>
      <c r="VJA45" s="299"/>
      <c r="VJB45" s="299"/>
      <c r="VJC45" s="299"/>
      <c r="VJD45" s="299"/>
      <c r="VJE45" s="299"/>
      <c r="VJF45" s="299"/>
      <c r="VJG45" s="299"/>
      <c r="VJH45" s="299"/>
      <c r="VJI45" s="299"/>
      <c r="VJJ45" s="299"/>
      <c r="VJK45" s="299"/>
      <c r="VJL45" s="299"/>
      <c r="VJM45" s="299"/>
      <c r="VJN45" s="299"/>
      <c r="VJO45" s="299"/>
      <c r="VJP45" s="299"/>
      <c r="VJQ45" s="299"/>
      <c r="VJR45" s="299"/>
      <c r="VJS45" s="299"/>
      <c r="VJT45" s="299"/>
      <c r="VJU45" s="299"/>
      <c r="VJV45" s="299"/>
      <c r="VJW45" s="299"/>
      <c r="VJX45" s="299"/>
      <c r="VJY45" s="299"/>
      <c r="VJZ45" s="299"/>
      <c r="VKA45" s="299"/>
      <c r="VKB45" s="299"/>
      <c r="VKC45" s="299"/>
      <c r="VKD45" s="299"/>
      <c r="VKE45" s="299"/>
      <c r="VKF45" s="299"/>
      <c r="VKG45" s="299"/>
      <c r="VKH45" s="299"/>
      <c r="VKI45" s="299"/>
      <c r="VKJ45" s="299"/>
      <c r="VKK45" s="299"/>
      <c r="VKL45" s="299"/>
      <c r="VKM45" s="299"/>
      <c r="VKN45" s="299"/>
      <c r="VKO45" s="299"/>
      <c r="VKP45" s="299"/>
      <c r="VKQ45" s="299"/>
      <c r="VKR45" s="299"/>
      <c r="VKS45" s="299"/>
      <c r="VKT45" s="299"/>
      <c r="VKU45" s="299"/>
      <c r="VKV45" s="299"/>
      <c r="VKW45" s="299"/>
      <c r="VKX45" s="299"/>
      <c r="VKY45" s="299"/>
      <c r="VKZ45" s="299"/>
      <c r="VLA45" s="299"/>
      <c r="VLB45" s="299"/>
      <c r="VLC45" s="299"/>
      <c r="VLD45" s="299"/>
      <c r="VLE45" s="299"/>
      <c r="VLF45" s="299"/>
      <c r="VLG45" s="299"/>
      <c r="VLH45" s="299"/>
      <c r="VLI45" s="299"/>
      <c r="VLJ45" s="299"/>
      <c r="VLK45" s="299"/>
      <c r="VLL45" s="299"/>
      <c r="VLM45" s="299"/>
      <c r="VLN45" s="299"/>
      <c r="VLO45" s="299"/>
      <c r="VLP45" s="299"/>
      <c r="VLQ45" s="299"/>
      <c r="VLR45" s="299"/>
      <c r="VLS45" s="299"/>
      <c r="VLT45" s="299"/>
      <c r="VLU45" s="299"/>
      <c r="VLV45" s="299"/>
      <c r="VLW45" s="299"/>
      <c r="VLX45" s="299"/>
      <c r="VLY45" s="299"/>
      <c r="VLZ45" s="299"/>
      <c r="VMA45" s="299"/>
      <c r="VMB45" s="299"/>
      <c r="VMC45" s="299"/>
      <c r="VMD45" s="299"/>
      <c r="VME45" s="299"/>
      <c r="VMF45" s="299"/>
      <c r="VMG45" s="299"/>
      <c r="VMH45" s="299"/>
      <c r="VMI45" s="299"/>
      <c r="VMJ45" s="299"/>
      <c r="VMK45" s="299"/>
      <c r="VML45" s="299"/>
      <c r="VMM45" s="299"/>
      <c r="VMN45" s="299"/>
      <c r="VMO45" s="299"/>
      <c r="VMP45" s="299"/>
      <c r="VMQ45" s="299"/>
      <c r="VMR45" s="299"/>
      <c r="VMS45" s="299"/>
      <c r="VMT45" s="299"/>
      <c r="VMU45" s="299"/>
      <c r="VMV45" s="299"/>
      <c r="VMW45" s="299"/>
      <c r="VMX45" s="299"/>
      <c r="VMY45" s="299"/>
      <c r="VMZ45" s="299"/>
      <c r="VNA45" s="299"/>
      <c r="VNB45" s="299"/>
      <c r="VNC45" s="299"/>
      <c r="VND45" s="299"/>
      <c r="VNE45" s="299"/>
      <c r="VNF45" s="299"/>
      <c r="VNG45" s="299"/>
      <c r="VNH45" s="299"/>
      <c r="VNI45" s="299"/>
      <c r="VNJ45" s="299"/>
      <c r="VNK45" s="299"/>
      <c r="VNL45" s="299"/>
      <c r="VNM45" s="299"/>
      <c r="VNN45" s="299"/>
      <c r="VNO45" s="299"/>
      <c r="VNP45" s="299"/>
      <c r="VNQ45" s="299"/>
      <c r="VNR45" s="299"/>
      <c r="VNS45" s="299"/>
      <c r="VNT45" s="299"/>
      <c r="VNU45" s="299"/>
      <c r="VNV45" s="299"/>
      <c r="VNW45" s="299"/>
      <c r="VNX45" s="299"/>
      <c r="VNY45" s="299"/>
      <c r="VNZ45" s="299"/>
      <c r="VOA45" s="299"/>
      <c r="VOB45" s="299"/>
      <c r="VOC45" s="299"/>
      <c r="VOD45" s="299"/>
      <c r="VOE45" s="299"/>
      <c r="VOF45" s="299"/>
      <c r="VOG45" s="299"/>
      <c r="VOH45" s="299"/>
      <c r="VOI45" s="299"/>
      <c r="VOJ45" s="299"/>
      <c r="VOK45" s="299"/>
      <c r="VOL45" s="299"/>
      <c r="VOM45" s="299"/>
      <c r="VON45" s="299"/>
      <c r="VOO45" s="299"/>
      <c r="VOP45" s="299"/>
      <c r="VOQ45" s="299"/>
      <c r="VOR45" s="299"/>
      <c r="VOS45" s="299"/>
      <c r="VOT45" s="299"/>
      <c r="VOU45" s="299"/>
      <c r="VOV45" s="299"/>
      <c r="VOW45" s="299"/>
      <c r="VOX45" s="299"/>
      <c r="VOY45" s="299"/>
      <c r="VOZ45" s="299"/>
      <c r="VPA45" s="299"/>
      <c r="VPB45" s="299"/>
      <c r="VPC45" s="299"/>
      <c r="VPD45" s="299"/>
      <c r="VPE45" s="299"/>
      <c r="VPF45" s="299"/>
      <c r="VPG45" s="299"/>
      <c r="VPH45" s="299"/>
      <c r="VPI45" s="299"/>
      <c r="VPJ45" s="299"/>
      <c r="VPK45" s="299"/>
      <c r="VPL45" s="299"/>
      <c r="VPM45" s="299"/>
      <c r="VPN45" s="299"/>
      <c r="VPO45" s="299"/>
      <c r="VPP45" s="299"/>
      <c r="VPQ45" s="299"/>
      <c r="VPR45" s="299"/>
      <c r="VPS45" s="299"/>
      <c r="VPT45" s="299"/>
      <c r="VPU45" s="299"/>
      <c r="VPV45" s="299"/>
      <c r="VPW45" s="299"/>
      <c r="VPX45" s="299"/>
      <c r="VPY45" s="299"/>
      <c r="VPZ45" s="299"/>
      <c r="VQA45" s="299"/>
      <c r="VQB45" s="299"/>
      <c r="VQC45" s="299"/>
      <c r="VQD45" s="299"/>
      <c r="VQE45" s="299"/>
      <c r="VQF45" s="299"/>
      <c r="VQG45" s="299"/>
      <c r="VQH45" s="299"/>
      <c r="VQI45" s="299"/>
      <c r="VQJ45" s="299"/>
      <c r="VQK45" s="299"/>
      <c r="VQL45" s="299"/>
      <c r="VQM45" s="299"/>
      <c r="VQN45" s="299"/>
      <c r="VQO45" s="299"/>
      <c r="VQP45" s="299"/>
      <c r="VQQ45" s="299"/>
      <c r="VQR45" s="299"/>
      <c r="VQS45" s="299"/>
      <c r="VQT45" s="299"/>
      <c r="VQU45" s="299"/>
      <c r="VQV45" s="299"/>
      <c r="VQW45" s="299"/>
      <c r="VQX45" s="299"/>
      <c r="VQY45" s="299"/>
      <c r="VQZ45" s="299"/>
      <c r="VRA45" s="299"/>
      <c r="VRB45" s="299"/>
      <c r="VRC45" s="299"/>
      <c r="VRD45" s="299"/>
      <c r="VRE45" s="299"/>
      <c r="VRF45" s="299"/>
      <c r="VRG45" s="299"/>
      <c r="VRH45" s="299"/>
      <c r="VRI45" s="299"/>
      <c r="VRJ45" s="299"/>
      <c r="VRK45" s="299"/>
      <c r="VRL45" s="299"/>
      <c r="VRM45" s="299"/>
      <c r="VRN45" s="299"/>
      <c r="VRO45" s="299"/>
      <c r="VRP45" s="299"/>
      <c r="VRQ45" s="299"/>
      <c r="VRR45" s="299"/>
      <c r="VRS45" s="299"/>
      <c r="VRT45" s="299"/>
      <c r="VRU45" s="299"/>
      <c r="VRV45" s="299"/>
      <c r="VRW45" s="299"/>
      <c r="VRX45" s="299"/>
      <c r="VRY45" s="299"/>
      <c r="VRZ45" s="299"/>
      <c r="VSA45" s="299"/>
      <c r="VSB45" s="299"/>
      <c r="VSC45" s="299"/>
      <c r="VSD45" s="299"/>
      <c r="VSE45" s="299"/>
      <c r="VSF45" s="299"/>
      <c r="VSG45" s="299"/>
      <c r="VSH45" s="299"/>
      <c r="VSI45" s="299"/>
      <c r="VSJ45" s="299"/>
      <c r="VSK45" s="299"/>
      <c r="VSL45" s="299"/>
      <c r="VSM45" s="299"/>
      <c r="VSN45" s="299"/>
      <c r="VSO45" s="299"/>
      <c r="VSP45" s="299"/>
      <c r="VSQ45" s="299"/>
      <c r="VSR45" s="299"/>
      <c r="VSS45" s="299"/>
      <c r="VST45" s="299"/>
      <c r="VSU45" s="299"/>
      <c r="VSV45" s="299"/>
      <c r="VSW45" s="299"/>
      <c r="VSX45" s="299"/>
      <c r="VSY45" s="299"/>
      <c r="VSZ45" s="299"/>
      <c r="VTA45" s="299"/>
      <c r="VTB45" s="299"/>
      <c r="VTC45" s="299"/>
      <c r="VTD45" s="299"/>
      <c r="VTE45" s="299"/>
      <c r="VTF45" s="299"/>
      <c r="VTG45" s="299"/>
      <c r="VTH45" s="299"/>
      <c r="VTI45" s="299"/>
      <c r="VTJ45" s="299"/>
      <c r="VTK45" s="299"/>
      <c r="VTL45" s="299"/>
      <c r="VTM45" s="299"/>
      <c r="VTN45" s="299"/>
      <c r="VTO45" s="299"/>
      <c r="VTP45" s="299"/>
      <c r="VTQ45" s="299"/>
      <c r="VTR45" s="299"/>
      <c r="VTS45" s="299"/>
      <c r="VTT45" s="299"/>
      <c r="VTU45" s="299"/>
      <c r="VTV45" s="299"/>
      <c r="VTW45" s="299"/>
      <c r="VTX45" s="299"/>
      <c r="VTY45" s="299"/>
      <c r="VTZ45" s="299"/>
      <c r="VUA45" s="299"/>
      <c r="VUB45" s="299"/>
      <c r="VUC45" s="299"/>
      <c r="VUD45" s="299"/>
      <c r="VUE45" s="299"/>
      <c r="VUF45" s="299"/>
      <c r="VUG45" s="299"/>
      <c r="VUH45" s="299"/>
      <c r="VUI45" s="299"/>
      <c r="VUJ45" s="299"/>
      <c r="VUK45" s="299"/>
      <c r="VUL45" s="299"/>
      <c r="VUM45" s="299"/>
      <c r="VUN45" s="299"/>
      <c r="VUO45" s="299"/>
      <c r="VUP45" s="299"/>
      <c r="VUQ45" s="299"/>
      <c r="VUR45" s="299"/>
      <c r="VUS45" s="299"/>
      <c r="VUT45" s="299"/>
      <c r="VUU45" s="299"/>
      <c r="VUV45" s="299"/>
      <c r="VUW45" s="299"/>
      <c r="VUX45" s="299"/>
      <c r="VUY45" s="299"/>
      <c r="VUZ45" s="299"/>
      <c r="VVA45" s="299"/>
      <c r="VVB45" s="299"/>
      <c r="VVC45" s="299"/>
      <c r="VVD45" s="299"/>
      <c r="VVE45" s="299"/>
      <c r="VVF45" s="299"/>
      <c r="VVG45" s="299"/>
      <c r="VVH45" s="299"/>
      <c r="VVI45" s="299"/>
      <c r="VVJ45" s="299"/>
      <c r="VVK45" s="299"/>
      <c r="VVL45" s="299"/>
      <c r="VVM45" s="299"/>
      <c r="VVN45" s="299"/>
      <c r="VVO45" s="299"/>
      <c r="VVP45" s="299"/>
      <c r="VVQ45" s="299"/>
      <c r="VVR45" s="299"/>
      <c r="VVS45" s="299"/>
      <c r="VVT45" s="299"/>
      <c r="VVU45" s="299"/>
      <c r="VVV45" s="299"/>
      <c r="VVW45" s="299"/>
      <c r="VVX45" s="299"/>
      <c r="VVY45" s="299"/>
      <c r="VVZ45" s="299"/>
      <c r="VWA45" s="299"/>
      <c r="VWB45" s="299"/>
      <c r="VWC45" s="299"/>
      <c r="VWD45" s="299"/>
      <c r="VWE45" s="299"/>
      <c r="VWF45" s="299"/>
      <c r="VWG45" s="299"/>
      <c r="VWH45" s="299"/>
      <c r="VWI45" s="299"/>
      <c r="VWJ45" s="299"/>
      <c r="VWK45" s="299"/>
      <c r="VWL45" s="299"/>
      <c r="VWM45" s="299"/>
      <c r="VWN45" s="299"/>
      <c r="VWO45" s="299"/>
      <c r="VWP45" s="299"/>
      <c r="VWQ45" s="299"/>
      <c r="VWR45" s="299"/>
      <c r="VWS45" s="299"/>
      <c r="VWT45" s="299"/>
      <c r="VWU45" s="299"/>
      <c r="VWV45" s="299"/>
      <c r="VWW45" s="299"/>
      <c r="VWX45" s="299"/>
      <c r="VWY45" s="299"/>
      <c r="VWZ45" s="299"/>
      <c r="VXA45" s="299"/>
      <c r="VXB45" s="299"/>
      <c r="VXC45" s="299"/>
      <c r="VXD45" s="299"/>
      <c r="VXE45" s="299"/>
      <c r="VXF45" s="299"/>
      <c r="VXG45" s="299"/>
      <c r="VXH45" s="299"/>
      <c r="VXI45" s="299"/>
      <c r="VXJ45" s="299"/>
      <c r="VXK45" s="299"/>
      <c r="VXL45" s="299"/>
      <c r="VXM45" s="299"/>
      <c r="VXN45" s="299"/>
      <c r="VXO45" s="299"/>
      <c r="VXP45" s="299"/>
      <c r="VXQ45" s="299"/>
      <c r="VXR45" s="299"/>
      <c r="VXS45" s="299"/>
      <c r="VXT45" s="299"/>
      <c r="VXU45" s="299"/>
      <c r="VXV45" s="299"/>
      <c r="VXW45" s="299"/>
      <c r="VXX45" s="299"/>
      <c r="VXY45" s="299"/>
      <c r="VXZ45" s="299"/>
      <c r="VYA45" s="299"/>
      <c r="VYB45" s="299"/>
      <c r="VYC45" s="299"/>
      <c r="VYD45" s="299"/>
      <c r="VYE45" s="299"/>
      <c r="VYF45" s="299"/>
      <c r="VYG45" s="299"/>
      <c r="VYH45" s="299"/>
      <c r="VYI45" s="299"/>
      <c r="VYJ45" s="299"/>
      <c r="VYK45" s="299"/>
      <c r="VYL45" s="299"/>
      <c r="VYM45" s="299"/>
      <c r="VYN45" s="299"/>
      <c r="VYO45" s="299"/>
      <c r="VYP45" s="299"/>
      <c r="VYQ45" s="299"/>
      <c r="VYR45" s="299"/>
      <c r="VYS45" s="299"/>
      <c r="VYT45" s="299"/>
      <c r="VYU45" s="299"/>
      <c r="VYV45" s="299"/>
      <c r="VYW45" s="299"/>
      <c r="VYX45" s="299"/>
      <c r="VYY45" s="299"/>
      <c r="VYZ45" s="299"/>
      <c r="VZA45" s="299"/>
      <c r="VZB45" s="299"/>
      <c r="VZC45" s="299"/>
      <c r="VZD45" s="299"/>
      <c r="VZE45" s="299"/>
      <c r="VZF45" s="299"/>
      <c r="VZG45" s="299"/>
      <c r="VZH45" s="299"/>
      <c r="VZI45" s="299"/>
      <c r="VZJ45" s="299"/>
      <c r="VZK45" s="299"/>
      <c r="VZL45" s="299"/>
      <c r="VZM45" s="299"/>
      <c r="VZN45" s="299"/>
      <c r="VZO45" s="299"/>
      <c r="VZP45" s="299"/>
      <c r="VZQ45" s="299"/>
      <c r="VZR45" s="299"/>
      <c r="VZS45" s="299"/>
      <c r="VZT45" s="299"/>
      <c r="VZU45" s="299"/>
      <c r="VZV45" s="299"/>
      <c r="VZW45" s="299"/>
      <c r="VZX45" s="299"/>
      <c r="VZY45" s="299"/>
      <c r="VZZ45" s="299"/>
      <c r="WAA45" s="299"/>
      <c r="WAB45" s="299"/>
      <c r="WAC45" s="299"/>
      <c r="WAD45" s="299"/>
      <c r="WAE45" s="299"/>
      <c r="WAF45" s="299"/>
      <c r="WAG45" s="299"/>
      <c r="WAH45" s="299"/>
      <c r="WAI45" s="299"/>
      <c r="WAJ45" s="299"/>
      <c r="WAK45" s="299"/>
      <c r="WAL45" s="299"/>
      <c r="WAM45" s="299"/>
      <c r="WAN45" s="299"/>
      <c r="WAO45" s="299"/>
      <c r="WAP45" s="299"/>
      <c r="WAQ45" s="299"/>
      <c r="WAR45" s="299"/>
      <c r="WAS45" s="299"/>
      <c r="WAT45" s="299"/>
      <c r="WAU45" s="299"/>
      <c r="WAV45" s="299"/>
      <c r="WAW45" s="299"/>
      <c r="WAX45" s="299"/>
      <c r="WAY45" s="299"/>
      <c r="WAZ45" s="299"/>
      <c r="WBA45" s="299"/>
      <c r="WBB45" s="299"/>
      <c r="WBC45" s="299"/>
      <c r="WBD45" s="299"/>
      <c r="WBE45" s="299"/>
      <c r="WBF45" s="299"/>
      <c r="WBG45" s="299"/>
      <c r="WBH45" s="299"/>
      <c r="WBI45" s="299"/>
      <c r="WBJ45" s="299"/>
      <c r="WBK45" s="299"/>
      <c r="WBL45" s="299"/>
      <c r="WBM45" s="299"/>
      <c r="WBN45" s="299"/>
      <c r="WBO45" s="299"/>
      <c r="WBP45" s="299"/>
      <c r="WBQ45" s="299"/>
      <c r="WBR45" s="299"/>
      <c r="WBS45" s="299"/>
      <c r="WBT45" s="299"/>
      <c r="WBU45" s="299"/>
      <c r="WBV45" s="299"/>
      <c r="WBW45" s="299"/>
      <c r="WBX45" s="299"/>
      <c r="WBY45" s="299"/>
      <c r="WBZ45" s="299"/>
      <c r="WCA45" s="299"/>
      <c r="WCB45" s="299"/>
      <c r="WCC45" s="299"/>
      <c r="WCD45" s="299"/>
      <c r="WCE45" s="299"/>
      <c r="WCF45" s="299"/>
      <c r="WCG45" s="299"/>
      <c r="WCH45" s="299"/>
      <c r="WCI45" s="299"/>
      <c r="WCJ45" s="299"/>
      <c r="WCK45" s="299"/>
      <c r="WCL45" s="299"/>
      <c r="WCM45" s="299"/>
      <c r="WCN45" s="299"/>
      <c r="WCO45" s="299"/>
      <c r="WCP45" s="299"/>
      <c r="WCQ45" s="299"/>
      <c r="WCR45" s="299"/>
      <c r="WCS45" s="299"/>
      <c r="WCT45" s="299"/>
      <c r="WCU45" s="299"/>
      <c r="WCV45" s="299"/>
      <c r="WCW45" s="299"/>
      <c r="WCX45" s="299"/>
      <c r="WCY45" s="299"/>
      <c r="WCZ45" s="299"/>
      <c r="WDA45" s="299"/>
      <c r="WDB45" s="299"/>
      <c r="WDC45" s="299"/>
      <c r="WDD45" s="299"/>
      <c r="WDE45" s="299"/>
      <c r="WDF45" s="299"/>
      <c r="WDG45" s="299"/>
      <c r="WDH45" s="299"/>
      <c r="WDI45" s="299"/>
      <c r="WDJ45" s="299"/>
      <c r="WDK45" s="299"/>
      <c r="WDL45" s="299"/>
      <c r="WDM45" s="299"/>
      <c r="WDN45" s="299"/>
      <c r="WDO45" s="299"/>
      <c r="WDP45" s="299"/>
      <c r="WDQ45" s="299"/>
      <c r="WDR45" s="299"/>
      <c r="WDS45" s="299"/>
      <c r="WDT45" s="299"/>
      <c r="WDU45" s="299"/>
      <c r="WDV45" s="299"/>
      <c r="WDW45" s="299"/>
      <c r="WDX45" s="299"/>
      <c r="WDY45" s="299"/>
      <c r="WDZ45" s="299"/>
      <c r="WEA45" s="299"/>
      <c r="WEB45" s="299"/>
      <c r="WEC45" s="299"/>
      <c r="WED45" s="299"/>
      <c r="WEE45" s="299"/>
      <c r="WEF45" s="299"/>
      <c r="WEG45" s="299"/>
      <c r="WEH45" s="299"/>
      <c r="WEI45" s="299"/>
      <c r="WEJ45" s="299"/>
      <c r="WEK45" s="299"/>
      <c r="WEL45" s="299"/>
      <c r="WEM45" s="299"/>
      <c r="WEN45" s="299"/>
      <c r="WEO45" s="299"/>
      <c r="WEP45" s="299"/>
      <c r="WEQ45" s="299"/>
      <c r="WER45" s="299"/>
      <c r="WES45" s="299"/>
      <c r="WET45" s="299"/>
      <c r="WEU45" s="299"/>
      <c r="WEV45" s="299"/>
      <c r="WEW45" s="299"/>
      <c r="WEX45" s="299"/>
      <c r="WEY45" s="299"/>
      <c r="WEZ45" s="299"/>
      <c r="WFA45" s="299"/>
      <c r="WFB45" s="299"/>
      <c r="WFC45" s="299"/>
      <c r="WFD45" s="299"/>
      <c r="WFE45" s="299"/>
      <c r="WFF45" s="299"/>
      <c r="WFG45" s="299"/>
      <c r="WFH45" s="299"/>
      <c r="WFI45" s="299"/>
      <c r="WFJ45" s="299"/>
      <c r="WFK45" s="299"/>
      <c r="WFL45" s="299"/>
      <c r="WFM45" s="299"/>
      <c r="WFN45" s="299"/>
      <c r="WFO45" s="299"/>
      <c r="WFP45" s="299"/>
      <c r="WFQ45" s="299"/>
      <c r="WFR45" s="299"/>
      <c r="WFS45" s="299"/>
      <c r="WFT45" s="299"/>
      <c r="WFU45" s="299"/>
      <c r="WFV45" s="299"/>
      <c r="WFW45" s="299"/>
      <c r="WFX45" s="299"/>
      <c r="WFY45" s="299"/>
      <c r="WFZ45" s="299"/>
      <c r="WGA45" s="299"/>
      <c r="WGB45" s="299"/>
      <c r="WGC45" s="299"/>
      <c r="WGD45" s="299"/>
      <c r="WGE45" s="299"/>
      <c r="WGF45" s="299"/>
      <c r="WGG45" s="299"/>
      <c r="WGH45" s="299"/>
      <c r="WGI45" s="299"/>
      <c r="WGJ45" s="299"/>
      <c r="WGK45" s="299"/>
      <c r="WGL45" s="299"/>
      <c r="WGM45" s="299"/>
      <c r="WGN45" s="299"/>
      <c r="WGO45" s="299"/>
      <c r="WGP45" s="299"/>
      <c r="WGQ45" s="299"/>
      <c r="WGR45" s="299"/>
      <c r="WGS45" s="299"/>
      <c r="WGT45" s="299"/>
      <c r="WGU45" s="299"/>
      <c r="WGV45" s="299"/>
      <c r="WGW45" s="299"/>
      <c r="WGX45" s="299"/>
      <c r="WGY45" s="299"/>
      <c r="WGZ45" s="299"/>
      <c r="WHA45" s="299"/>
      <c r="WHB45" s="299"/>
      <c r="WHC45" s="299"/>
      <c r="WHD45" s="299"/>
      <c r="WHE45" s="299"/>
      <c r="WHF45" s="299"/>
      <c r="WHG45" s="299"/>
      <c r="WHH45" s="299"/>
      <c r="WHI45" s="299"/>
      <c r="WHJ45" s="299"/>
      <c r="WHK45" s="299"/>
      <c r="WHL45" s="299"/>
      <c r="WHM45" s="299"/>
      <c r="WHN45" s="299"/>
      <c r="WHO45" s="299"/>
      <c r="WHP45" s="299"/>
      <c r="WHQ45" s="299"/>
      <c r="WHR45" s="299"/>
      <c r="WHS45" s="299"/>
      <c r="WHT45" s="299"/>
      <c r="WHU45" s="299"/>
      <c r="WHV45" s="299"/>
      <c r="WHW45" s="299"/>
      <c r="WHX45" s="299"/>
      <c r="WHY45" s="299"/>
      <c r="WHZ45" s="299"/>
      <c r="WIA45" s="299"/>
      <c r="WIB45" s="299"/>
      <c r="WIC45" s="299"/>
      <c r="WID45" s="299"/>
      <c r="WIE45" s="299"/>
      <c r="WIF45" s="299"/>
      <c r="WIG45" s="299"/>
      <c r="WIH45" s="299"/>
      <c r="WII45" s="299"/>
      <c r="WIJ45" s="299"/>
      <c r="WIK45" s="299"/>
      <c r="WIL45" s="299"/>
      <c r="WIM45" s="299"/>
      <c r="WIN45" s="299"/>
      <c r="WIO45" s="299"/>
      <c r="WIP45" s="299"/>
      <c r="WIQ45" s="299"/>
      <c r="WIR45" s="299"/>
      <c r="WIS45" s="299"/>
      <c r="WIT45" s="299"/>
      <c r="WIU45" s="299"/>
      <c r="WIV45" s="299"/>
      <c r="WIW45" s="299"/>
      <c r="WIX45" s="299"/>
      <c r="WIY45" s="299"/>
      <c r="WIZ45" s="299"/>
      <c r="WJA45" s="299"/>
      <c r="WJB45" s="299"/>
      <c r="WJC45" s="299"/>
      <c r="WJD45" s="299"/>
      <c r="WJE45" s="299"/>
      <c r="WJF45" s="299"/>
      <c r="WJG45" s="299"/>
      <c r="WJH45" s="299"/>
      <c r="WJI45" s="299"/>
      <c r="WJJ45" s="299"/>
      <c r="WJK45" s="299"/>
      <c r="WJL45" s="299"/>
      <c r="WJM45" s="299"/>
      <c r="WJN45" s="299"/>
      <c r="WJO45" s="299"/>
      <c r="WJP45" s="299"/>
      <c r="WJQ45" s="299"/>
      <c r="WJR45" s="299"/>
      <c r="WJS45" s="299"/>
      <c r="WJT45" s="299"/>
      <c r="WJU45" s="299"/>
      <c r="WJV45" s="299"/>
      <c r="WJW45" s="299"/>
      <c r="WJX45" s="299"/>
      <c r="WJY45" s="299"/>
      <c r="WJZ45" s="299"/>
      <c r="WKA45" s="299"/>
      <c r="WKB45" s="299"/>
      <c r="WKC45" s="299"/>
      <c r="WKD45" s="299"/>
      <c r="WKE45" s="299"/>
      <c r="WKF45" s="299"/>
      <c r="WKG45" s="299"/>
      <c r="WKH45" s="299"/>
      <c r="WKI45" s="299"/>
      <c r="WKJ45" s="299"/>
      <c r="WKK45" s="299"/>
      <c r="WKL45" s="299"/>
      <c r="WKM45" s="299"/>
      <c r="WKN45" s="299"/>
      <c r="WKO45" s="299"/>
      <c r="WKP45" s="299"/>
      <c r="WKQ45" s="299"/>
      <c r="WKR45" s="299"/>
      <c r="WKS45" s="299"/>
      <c r="WKT45" s="299"/>
      <c r="WKU45" s="299"/>
      <c r="WKV45" s="299"/>
      <c r="WKW45" s="299"/>
      <c r="WKX45" s="299"/>
      <c r="WKY45" s="299"/>
      <c r="WKZ45" s="299"/>
      <c r="WLA45" s="299"/>
      <c r="WLB45" s="299"/>
      <c r="WLC45" s="299"/>
      <c r="WLD45" s="299"/>
      <c r="WLE45" s="299"/>
      <c r="WLF45" s="299"/>
      <c r="WLG45" s="299"/>
      <c r="WLH45" s="299"/>
      <c r="WLI45" s="299"/>
      <c r="WLJ45" s="299"/>
      <c r="WLK45" s="299"/>
      <c r="WLL45" s="299"/>
      <c r="WLM45" s="299"/>
      <c r="WLN45" s="299"/>
      <c r="WLO45" s="299"/>
      <c r="WLP45" s="299"/>
      <c r="WLQ45" s="299"/>
      <c r="WLR45" s="299"/>
      <c r="WLS45" s="299"/>
      <c r="WLT45" s="299"/>
      <c r="WLU45" s="299"/>
      <c r="WLV45" s="299"/>
      <c r="WLW45" s="299"/>
      <c r="WLX45" s="299"/>
      <c r="WLY45" s="299"/>
      <c r="WLZ45" s="299"/>
      <c r="WMA45" s="299"/>
      <c r="WMB45" s="299"/>
      <c r="WMC45" s="299"/>
      <c r="WMD45" s="299"/>
      <c r="WME45" s="299"/>
      <c r="WMF45" s="299"/>
      <c r="WMG45" s="299"/>
      <c r="WMH45" s="299"/>
      <c r="WMI45" s="299"/>
      <c r="WMJ45" s="299"/>
      <c r="WMK45" s="299"/>
      <c r="WML45" s="299"/>
      <c r="WMM45" s="299"/>
      <c r="WMN45" s="299"/>
      <c r="WMO45" s="299"/>
      <c r="WMP45" s="299"/>
      <c r="WMQ45" s="299"/>
      <c r="WMR45" s="299"/>
      <c r="WMS45" s="299"/>
      <c r="WMT45" s="299"/>
      <c r="WMU45" s="299"/>
      <c r="WMV45" s="299"/>
      <c r="WMW45" s="299"/>
      <c r="WMX45" s="299"/>
      <c r="WMY45" s="299"/>
      <c r="WMZ45" s="299"/>
      <c r="WNA45" s="299"/>
      <c r="WNB45" s="299"/>
      <c r="WNC45" s="299"/>
      <c r="WND45" s="299"/>
      <c r="WNE45" s="299"/>
      <c r="WNF45" s="299"/>
      <c r="WNG45" s="299"/>
      <c r="WNH45" s="299"/>
      <c r="WNI45" s="299"/>
      <c r="WNJ45" s="299"/>
      <c r="WNK45" s="299"/>
      <c r="WNL45" s="299"/>
      <c r="WNM45" s="299"/>
      <c r="WNN45" s="299"/>
      <c r="WNO45" s="299"/>
      <c r="WNP45" s="299"/>
      <c r="WNQ45" s="299"/>
      <c r="WNR45" s="299"/>
      <c r="WNS45" s="299"/>
      <c r="WNT45" s="299"/>
      <c r="WNU45" s="299"/>
      <c r="WNV45" s="299"/>
      <c r="WNW45" s="299"/>
      <c r="WNX45" s="299"/>
      <c r="WNY45" s="299"/>
      <c r="WNZ45" s="299"/>
      <c r="WOA45" s="299"/>
      <c r="WOB45" s="299"/>
      <c r="WOC45" s="299"/>
      <c r="WOD45" s="299"/>
      <c r="WOE45" s="299"/>
      <c r="WOF45" s="299"/>
      <c r="WOG45" s="299"/>
      <c r="WOH45" s="299"/>
      <c r="WOI45" s="299"/>
      <c r="WOJ45" s="299"/>
      <c r="WOK45" s="299"/>
      <c r="WOL45" s="299"/>
      <c r="WOM45" s="299"/>
      <c r="WON45" s="299"/>
      <c r="WOO45" s="299"/>
      <c r="WOP45" s="299"/>
      <c r="WOQ45" s="299"/>
      <c r="WOR45" s="299"/>
      <c r="WOS45" s="299"/>
      <c r="WOT45" s="299"/>
      <c r="WOU45" s="299"/>
      <c r="WOV45" s="299"/>
      <c r="WOW45" s="299"/>
      <c r="WOX45" s="299"/>
      <c r="WOY45" s="299"/>
      <c r="WOZ45" s="299"/>
      <c r="WPA45" s="299"/>
      <c r="WPB45" s="299"/>
      <c r="WPC45" s="299"/>
      <c r="WPD45" s="299"/>
      <c r="WPE45" s="299"/>
      <c r="WPF45" s="299"/>
      <c r="WPG45" s="299"/>
      <c r="WPH45" s="299"/>
      <c r="WPI45" s="299"/>
      <c r="WPJ45" s="299"/>
      <c r="WPK45" s="299"/>
      <c r="WPL45" s="299"/>
      <c r="WPM45" s="299"/>
      <c r="WPN45" s="299"/>
      <c r="WPO45" s="299"/>
      <c r="WPP45" s="299"/>
      <c r="WPQ45" s="299"/>
      <c r="WPR45" s="299"/>
      <c r="WPS45" s="299"/>
      <c r="WPT45" s="299"/>
      <c r="WPU45" s="299"/>
      <c r="WPV45" s="299"/>
      <c r="WPW45" s="299"/>
      <c r="WPX45" s="299"/>
      <c r="WPY45" s="299"/>
      <c r="WPZ45" s="299"/>
      <c r="WQA45" s="299"/>
      <c r="WQB45" s="299"/>
      <c r="WQC45" s="299"/>
      <c r="WQD45" s="299"/>
      <c r="WQE45" s="299"/>
      <c r="WQF45" s="299"/>
      <c r="WQG45" s="299"/>
      <c r="WQH45" s="299"/>
      <c r="WQI45" s="299"/>
      <c r="WQJ45" s="299"/>
      <c r="WQK45" s="299"/>
      <c r="WQL45" s="299"/>
      <c r="WQM45" s="299"/>
      <c r="WQN45" s="299"/>
      <c r="WQO45" s="299"/>
      <c r="WQP45" s="299"/>
      <c r="WQQ45" s="299"/>
      <c r="WQR45" s="299"/>
      <c r="WQS45" s="299"/>
      <c r="WQT45" s="299"/>
      <c r="WQU45" s="299"/>
      <c r="WQV45" s="299"/>
      <c r="WQW45" s="299"/>
      <c r="WQX45" s="299"/>
      <c r="WQY45" s="299"/>
      <c r="WQZ45" s="299"/>
      <c r="WRA45" s="299"/>
      <c r="WRB45" s="299"/>
      <c r="WRC45" s="299"/>
      <c r="WRD45" s="299"/>
      <c r="WRE45" s="299"/>
      <c r="WRF45" s="299"/>
      <c r="WRG45" s="299"/>
      <c r="WRH45" s="299"/>
      <c r="WRI45" s="299"/>
      <c r="WRJ45" s="299"/>
      <c r="WRK45" s="299"/>
      <c r="WRL45" s="299"/>
      <c r="WRM45" s="299"/>
      <c r="WRN45" s="299"/>
      <c r="WRO45" s="299"/>
      <c r="WRP45" s="299"/>
      <c r="WRQ45" s="299"/>
      <c r="WRR45" s="299"/>
      <c r="WRS45" s="299"/>
      <c r="WRT45" s="299"/>
      <c r="WRU45" s="299"/>
      <c r="WRV45" s="299"/>
      <c r="WRW45" s="299"/>
      <c r="WRX45" s="299"/>
      <c r="WRY45" s="299"/>
      <c r="WRZ45" s="299"/>
      <c r="WSA45" s="299"/>
      <c r="WSB45" s="299"/>
      <c r="WSC45" s="299"/>
      <c r="WSD45" s="299"/>
      <c r="WSE45" s="299"/>
      <c r="WSF45" s="299"/>
      <c r="WSG45" s="299"/>
      <c r="WSH45" s="299"/>
      <c r="WSI45" s="299"/>
      <c r="WSJ45" s="299"/>
      <c r="WSK45" s="299"/>
      <c r="WSL45" s="299"/>
      <c r="WSM45" s="299"/>
      <c r="WSN45" s="299"/>
      <c r="WSO45" s="299"/>
      <c r="WSP45" s="299"/>
      <c r="WSQ45" s="299"/>
      <c r="WSR45" s="299"/>
      <c r="WSS45" s="299"/>
      <c r="WST45" s="299"/>
      <c r="WSU45" s="299"/>
      <c r="WSV45" s="299"/>
      <c r="WSW45" s="299"/>
      <c r="WSX45" s="299"/>
      <c r="WSY45" s="299"/>
      <c r="WSZ45" s="299"/>
      <c r="WTA45" s="299"/>
      <c r="WTB45" s="299"/>
      <c r="WTC45" s="299"/>
      <c r="WTD45" s="299"/>
      <c r="WTE45" s="299"/>
      <c r="WTF45" s="299"/>
      <c r="WTG45" s="299"/>
      <c r="WTH45" s="299"/>
      <c r="WTI45" s="299"/>
      <c r="WTJ45" s="299"/>
      <c r="WTK45" s="299"/>
      <c r="WTL45" s="299"/>
      <c r="WTM45" s="299"/>
      <c r="WTN45" s="299"/>
      <c r="WTO45" s="299"/>
      <c r="WTP45" s="299"/>
      <c r="WTQ45" s="299"/>
      <c r="WTR45" s="299"/>
      <c r="WTS45" s="299"/>
      <c r="WTT45" s="299"/>
      <c r="WTU45" s="299"/>
      <c r="WTV45" s="299"/>
      <c r="WTW45" s="299"/>
      <c r="WTX45" s="299"/>
      <c r="WTY45" s="299"/>
      <c r="WTZ45" s="299"/>
      <c r="WUA45" s="299"/>
      <c r="WUB45" s="299"/>
      <c r="WUC45" s="299"/>
      <c r="WUD45" s="299"/>
      <c r="WUE45" s="299"/>
      <c r="WUF45" s="299"/>
      <c r="WUG45" s="299"/>
      <c r="WUH45" s="299"/>
      <c r="WUI45" s="299"/>
      <c r="WUJ45" s="299"/>
      <c r="WUK45" s="299"/>
      <c r="WUL45" s="299"/>
      <c r="WUM45" s="299"/>
      <c r="WUN45" s="299"/>
      <c r="WUO45" s="299"/>
      <c r="WUP45" s="299"/>
      <c r="WUQ45" s="299"/>
      <c r="WUR45" s="299"/>
      <c r="WUS45" s="299"/>
      <c r="WUT45" s="299"/>
      <c r="WUU45" s="299"/>
      <c r="WUV45" s="299"/>
      <c r="WUW45" s="299"/>
      <c r="WUX45" s="299"/>
      <c r="WUY45" s="299"/>
      <c r="WUZ45" s="299"/>
      <c r="WVA45" s="299"/>
      <c r="WVB45" s="299"/>
      <c r="WVC45" s="299"/>
      <c r="WVD45" s="299"/>
      <c r="WVE45" s="299"/>
      <c r="WVF45" s="299"/>
      <c r="WVG45" s="299"/>
      <c r="WVH45" s="299"/>
      <c r="WVI45" s="299"/>
      <c r="WVJ45" s="299"/>
      <c r="WVK45" s="299"/>
      <c r="WVL45" s="299"/>
      <c r="WVM45" s="299"/>
      <c r="WVN45" s="299"/>
      <c r="WVO45" s="299"/>
      <c r="WVP45" s="299"/>
      <c r="WVQ45" s="299"/>
      <c r="WVR45" s="299"/>
      <c r="WVS45" s="299"/>
      <c r="WVT45" s="299"/>
      <c r="WVU45" s="299"/>
      <c r="WVV45" s="299"/>
      <c r="WVW45" s="299"/>
      <c r="WVX45" s="299"/>
      <c r="WVY45" s="299"/>
      <c r="WVZ45" s="299"/>
      <c r="WWA45" s="299"/>
      <c r="WWB45" s="299"/>
      <c r="WWC45" s="299"/>
      <c r="WWD45" s="299"/>
      <c r="WWE45" s="299"/>
      <c r="WWF45" s="299"/>
      <c r="WWG45" s="299"/>
      <c r="WWH45" s="299"/>
      <c r="WWI45" s="299"/>
    </row>
    <row r="46" spans="1:16155" s="306" customFormat="1" ht="1.8" customHeight="1">
      <c r="A46" s="299"/>
      <c r="B46" s="299"/>
      <c r="C46" s="300"/>
      <c r="D46" s="1792"/>
      <c r="E46" s="1792"/>
      <c r="F46" s="1792"/>
      <c r="G46" s="1792"/>
      <c r="H46" s="1792"/>
      <c r="I46" s="1792"/>
      <c r="J46" s="1793"/>
      <c r="K46" s="347"/>
      <c r="L46" s="347"/>
      <c r="M46" s="347"/>
      <c r="N46" s="347"/>
      <c r="O46" s="347"/>
      <c r="P46" s="302"/>
      <c r="Q46" s="302"/>
      <c r="R46" s="493"/>
      <c r="S46" s="493"/>
      <c r="T46" s="493"/>
      <c r="U46" s="493"/>
      <c r="V46" s="493"/>
      <c r="W46" s="302"/>
      <c r="X46" s="307"/>
      <c r="AB46" s="370"/>
      <c r="AC46" s="299"/>
      <c r="AE46" s="299"/>
      <c r="AF46" s="287"/>
      <c r="AG46" s="299"/>
      <c r="AH46" s="299"/>
      <c r="AI46" s="299"/>
      <c r="AJ46" s="299"/>
      <c r="AK46" s="299"/>
      <c r="AL46" s="299"/>
      <c r="AM46" s="299"/>
      <c r="AN46" s="299"/>
      <c r="AO46" s="299"/>
      <c r="AP46" s="299"/>
      <c r="AQ46" s="299"/>
      <c r="AR46" s="299"/>
      <c r="AS46" s="299"/>
      <c r="AT46" s="299"/>
      <c r="AU46" s="299"/>
      <c r="AV46" s="299"/>
      <c r="AW46" s="299"/>
      <c r="AX46" s="299"/>
      <c r="AY46" s="299"/>
      <c r="AZ46" s="299"/>
      <c r="BA46" s="299"/>
      <c r="BB46" s="299"/>
      <c r="BC46" s="299"/>
      <c r="BD46" s="299"/>
      <c r="BE46" s="299"/>
      <c r="BF46" s="299"/>
      <c r="BG46" s="299"/>
      <c r="BH46" s="299"/>
      <c r="BI46" s="299"/>
      <c r="BJ46" s="299"/>
      <c r="BK46" s="299"/>
      <c r="BL46" s="299"/>
      <c r="BM46" s="299"/>
      <c r="BN46" s="299"/>
      <c r="BO46" s="299"/>
      <c r="BP46" s="299"/>
      <c r="BQ46" s="299"/>
      <c r="BR46" s="299"/>
      <c r="BS46" s="299"/>
      <c r="BT46" s="299"/>
      <c r="BU46" s="299"/>
      <c r="BV46" s="299"/>
      <c r="BW46" s="299"/>
      <c r="BX46" s="299"/>
      <c r="BY46" s="299"/>
      <c r="BZ46" s="299"/>
      <c r="CA46" s="299"/>
      <c r="CB46" s="299"/>
      <c r="CC46" s="299"/>
      <c r="CD46" s="299"/>
      <c r="CE46" s="299"/>
      <c r="CF46" s="299"/>
      <c r="CG46" s="299"/>
      <c r="CH46" s="299"/>
      <c r="CI46" s="299"/>
      <c r="CJ46" s="299"/>
      <c r="CK46" s="299"/>
      <c r="CL46" s="299"/>
      <c r="CM46" s="299"/>
      <c r="CN46" s="299"/>
      <c r="CO46" s="299"/>
      <c r="CP46" s="299"/>
      <c r="CQ46" s="299"/>
      <c r="CR46" s="299"/>
      <c r="CS46" s="299"/>
      <c r="CT46" s="299"/>
      <c r="CU46" s="299"/>
      <c r="CV46" s="299"/>
      <c r="CW46" s="299"/>
      <c r="CX46" s="299"/>
      <c r="CY46" s="299"/>
      <c r="CZ46" s="299"/>
      <c r="DA46" s="299"/>
      <c r="DB46" s="299"/>
      <c r="DC46" s="299"/>
      <c r="DD46" s="299"/>
      <c r="DE46" s="299"/>
      <c r="DF46" s="299"/>
      <c r="DG46" s="299"/>
      <c r="DH46" s="299"/>
      <c r="DI46" s="299"/>
      <c r="DJ46" s="299"/>
      <c r="DK46" s="299"/>
      <c r="DL46" s="299"/>
      <c r="DM46" s="299"/>
      <c r="DN46" s="299"/>
      <c r="DO46" s="299"/>
      <c r="DP46" s="299"/>
      <c r="DQ46" s="299"/>
      <c r="DR46" s="299"/>
      <c r="DS46" s="299"/>
      <c r="DT46" s="299"/>
      <c r="DU46" s="299"/>
      <c r="DV46" s="299"/>
      <c r="DW46" s="299"/>
      <c r="DX46" s="299"/>
      <c r="DY46" s="299"/>
      <c r="DZ46" s="299"/>
      <c r="EA46" s="299"/>
      <c r="EB46" s="299"/>
      <c r="EC46" s="299"/>
      <c r="ED46" s="299"/>
      <c r="EE46" s="299"/>
      <c r="EF46" s="299"/>
      <c r="EG46" s="299"/>
      <c r="EH46" s="299"/>
      <c r="EI46" s="299"/>
      <c r="EJ46" s="299"/>
      <c r="EK46" s="299"/>
      <c r="EL46" s="299"/>
      <c r="EM46" s="299"/>
      <c r="EN46" s="299"/>
      <c r="EO46" s="299"/>
      <c r="EP46" s="299"/>
      <c r="EQ46" s="299"/>
      <c r="ER46" s="299"/>
      <c r="ES46" s="299"/>
      <c r="ET46" s="299"/>
      <c r="EU46" s="299"/>
      <c r="EV46" s="299"/>
      <c r="EW46" s="299"/>
      <c r="EX46" s="299"/>
      <c r="EY46" s="299"/>
      <c r="EZ46" s="299"/>
      <c r="FA46" s="299"/>
      <c r="FB46" s="299"/>
      <c r="FC46" s="299"/>
      <c r="FD46" s="299"/>
      <c r="FE46" s="299"/>
      <c r="FF46" s="299"/>
      <c r="FG46" s="299"/>
      <c r="FH46" s="299"/>
      <c r="FI46" s="299"/>
      <c r="FJ46" s="299"/>
      <c r="FK46" s="299"/>
      <c r="FL46" s="299"/>
      <c r="FM46" s="299"/>
      <c r="FN46" s="299"/>
      <c r="FO46" s="299"/>
      <c r="FP46" s="299"/>
      <c r="FQ46" s="299"/>
      <c r="FR46" s="299"/>
      <c r="FS46" s="299"/>
      <c r="FT46" s="299"/>
      <c r="FU46" s="299"/>
      <c r="FV46" s="299"/>
      <c r="FW46" s="299"/>
      <c r="FX46" s="299"/>
      <c r="FY46" s="299"/>
      <c r="FZ46" s="299"/>
      <c r="GA46" s="299"/>
      <c r="GB46" s="299"/>
      <c r="GC46" s="299"/>
      <c r="GD46" s="299"/>
      <c r="GE46" s="299"/>
      <c r="GF46" s="299"/>
      <c r="GG46" s="299"/>
      <c r="GH46" s="299"/>
      <c r="GI46" s="299"/>
      <c r="GJ46" s="299"/>
      <c r="GK46" s="299"/>
      <c r="GL46" s="299"/>
      <c r="GM46" s="299"/>
      <c r="GN46" s="299"/>
      <c r="GO46" s="299"/>
      <c r="GP46" s="299"/>
      <c r="GQ46" s="299"/>
      <c r="GR46" s="299"/>
      <c r="GS46" s="299"/>
      <c r="GT46" s="299"/>
      <c r="GU46" s="299"/>
      <c r="GV46" s="299"/>
      <c r="GW46" s="299"/>
      <c r="GX46" s="299"/>
      <c r="GY46" s="299"/>
      <c r="GZ46" s="299"/>
      <c r="HA46" s="299"/>
      <c r="HB46" s="299"/>
      <c r="HC46" s="299"/>
      <c r="HD46" s="299"/>
      <c r="HE46" s="299"/>
      <c r="HF46" s="299"/>
      <c r="HG46" s="299"/>
      <c r="HH46" s="299"/>
      <c r="HI46" s="299"/>
      <c r="HJ46" s="299"/>
      <c r="HK46" s="299"/>
      <c r="HL46" s="299"/>
      <c r="HM46" s="299"/>
      <c r="HN46" s="299"/>
      <c r="HO46" s="299"/>
      <c r="HP46" s="299"/>
      <c r="HQ46" s="299"/>
      <c r="HR46" s="299"/>
      <c r="HS46" s="299"/>
      <c r="HT46" s="299"/>
      <c r="HU46" s="299"/>
      <c r="HV46" s="299"/>
      <c r="HW46" s="299"/>
      <c r="HX46" s="299"/>
      <c r="HY46" s="299"/>
      <c r="HZ46" s="299"/>
      <c r="IA46" s="299"/>
      <c r="IB46" s="299"/>
      <c r="IC46" s="299"/>
      <c r="ID46" s="299"/>
      <c r="IE46" s="299"/>
      <c r="IF46" s="299"/>
      <c r="IG46" s="299"/>
      <c r="IH46" s="299"/>
      <c r="II46" s="299"/>
      <c r="IJ46" s="299"/>
      <c r="IK46" s="299"/>
      <c r="IL46" s="299"/>
      <c r="IM46" s="299"/>
      <c r="IN46" s="299"/>
      <c r="IO46" s="299"/>
      <c r="IP46" s="299"/>
      <c r="IQ46" s="299"/>
      <c r="IR46" s="299"/>
      <c r="IS46" s="299"/>
      <c r="IT46" s="299"/>
      <c r="IU46" s="299"/>
      <c r="IV46" s="299"/>
      <c r="IW46" s="299"/>
      <c r="IX46" s="299"/>
      <c r="IY46" s="299"/>
      <c r="IZ46" s="299"/>
      <c r="JA46" s="299"/>
      <c r="JB46" s="299"/>
      <c r="JC46" s="299"/>
      <c r="JD46" s="299"/>
      <c r="JE46" s="299"/>
      <c r="JF46" s="299"/>
      <c r="JG46" s="299"/>
      <c r="JH46" s="299"/>
      <c r="JI46" s="299"/>
      <c r="JJ46" s="299"/>
      <c r="JK46" s="299"/>
      <c r="JL46" s="299"/>
      <c r="JM46" s="299"/>
      <c r="JN46" s="299"/>
      <c r="JO46" s="299"/>
      <c r="JP46" s="299"/>
      <c r="JQ46" s="299"/>
      <c r="JR46" s="299"/>
      <c r="JS46" s="299"/>
      <c r="JT46" s="299"/>
      <c r="JU46" s="299"/>
      <c r="JV46" s="299"/>
      <c r="JW46" s="299"/>
      <c r="JX46" s="299"/>
      <c r="JY46" s="299"/>
      <c r="JZ46" s="299"/>
      <c r="KA46" s="299"/>
      <c r="KB46" s="299"/>
      <c r="KC46" s="299"/>
      <c r="KD46" s="299"/>
      <c r="KE46" s="299"/>
      <c r="KF46" s="299"/>
      <c r="KG46" s="299"/>
      <c r="KH46" s="299"/>
      <c r="KI46" s="299"/>
      <c r="KJ46" s="299"/>
      <c r="KK46" s="299"/>
      <c r="KL46" s="299"/>
      <c r="KM46" s="299"/>
      <c r="KN46" s="299"/>
      <c r="KO46" s="299"/>
      <c r="KP46" s="299"/>
      <c r="KQ46" s="299"/>
      <c r="KR46" s="299"/>
      <c r="KS46" s="299"/>
      <c r="KT46" s="299"/>
      <c r="KU46" s="299"/>
      <c r="KV46" s="299"/>
      <c r="KW46" s="299"/>
      <c r="KX46" s="299"/>
      <c r="KY46" s="299"/>
      <c r="KZ46" s="299"/>
      <c r="LA46" s="299"/>
      <c r="LB46" s="299"/>
      <c r="LC46" s="299"/>
      <c r="LD46" s="299"/>
      <c r="LE46" s="299"/>
      <c r="LF46" s="299"/>
      <c r="LG46" s="299"/>
      <c r="LH46" s="299"/>
      <c r="LI46" s="299"/>
      <c r="LJ46" s="299"/>
      <c r="LK46" s="299"/>
      <c r="LL46" s="299"/>
      <c r="LM46" s="299"/>
      <c r="LN46" s="299"/>
      <c r="LO46" s="299"/>
      <c r="LP46" s="299"/>
      <c r="LQ46" s="299"/>
      <c r="LR46" s="299"/>
      <c r="LS46" s="299"/>
      <c r="LT46" s="299"/>
      <c r="LU46" s="299"/>
      <c r="LV46" s="299"/>
      <c r="LW46" s="299"/>
      <c r="LX46" s="299"/>
      <c r="LY46" s="299"/>
      <c r="LZ46" s="299"/>
      <c r="MA46" s="299"/>
      <c r="MB46" s="299"/>
      <c r="MC46" s="299"/>
      <c r="MD46" s="299"/>
      <c r="ME46" s="299"/>
      <c r="MF46" s="299"/>
      <c r="MG46" s="299"/>
      <c r="MH46" s="299"/>
      <c r="MI46" s="299"/>
      <c r="MJ46" s="299"/>
      <c r="MK46" s="299"/>
      <c r="ML46" s="299"/>
      <c r="MM46" s="299"/>
      <c r="MN46" s="299"/>
      <c r="MO46" s="299"/>
      <c r="MP46" s="299"/>
      <c r="MQ46" s="299"/>
      <c r="MR46" s="299"/>
      <c r="MS46" s="299"/>
      <c r="MT46" s="299"/>
      <c r="MU46" s="299"/>
      <c r="MV46" s="299"/>
      <c r="MW46" s="299"/>
      <c r="MX46" s="299"/>
      <c r="MY46" s="299"/>
      <c r="MZ46" s="299"/>
      <c r="NA46" s="299"/>
      <c r="NB46" s="299"/>
      <c r="NC46" s="299"/>
      <c r="ND46" s="299"/>
      <c r="NE46" s="299"/>
      <c r="NF46" s="299"/>
      <c r="NG46" s="299"/>
      <c r="NH46" s="299"/>
      <c r="NI46" s="299"/>
      <c r="NJ46" s="299"/>
      <c r="NK46" s="299"/>
      <c r="NL46" s="299"/>
      <c r="NM46" s="299"/>
      <c r="NN46" s="299"/>
      <c r="NO46" s="299"/>
      <c r="NP46" s="299"/>
      <c r="NQ46" s="299"/>
      <c r="NR46" s="299"/>
      <c r="NS46" s="299"/>
      <c r="NT46" s="299"/>
      <c r="NU46" s="299"/>
      <c r="NV46" s="299"/>
      <c r="NW46" s="299"/>
      <c r="NX46" s="299"/>
      <c r="NY46" s="299"/>
      <c r="NZ46" s="299"/>
      <c r="OA46" s="299"/>
      <c r="OB46" s="299"/>
      <c r="OC46" s="299"/>
      <c r="OD46" s="299"/>
      <c r="OE46" s="299"/>
      <c r="OF46" s="299"/>
      <c r="OG46" s="299"/>
      <c r="OH46" s="299"/>
      <c r="OI46" s="299"/>
      <c r="OJ46" s="299"/>
      <c r="OK46" s="299"/>
      <c r="OL46" s="299"/>
      <c r="OM46" s="299"/>
      <c r="ON46" s="299"/>
      <c r="OO46" s="299"/>
      <c r="OP46" s="299"/>
      <c r="OQ46" s="299"/>
      <c r="OR46" s="299"/>
      <c r="OS46" s="299"/>
      <c r="OT46" s="299"/>
      <c r="OU46" s="299"/>
      <c r="OV46" s="299"/>
      <c r="OW46" s="299"/>
      <c r="OX46" s="299"/>
      <c r="OY46" s="299"/>
      <c r="OZ46" s="299"/>
      <c r="PA46" s="299"/>
      <c r="PB46" s="299"/>
      <c r="PC46" s="299"/>
      <c r="PD46" s="299"/>
      <c r="PE46" s="299"/>
      <c r="PF46" s="299"/>
      <c r="PG46" s="299"/>
      <c r="PH46" s="299"/>
      <c r="PI46" s="299"/>
      <c r="PJ46" s="299"/>
      <c r="PK46" s="299"/>
      <c r="PL46" s="299"/>
      <c r="PM46" s="299"/>
      <c r="PN46" s="299"/>
      <c r="PO46" s="299"/>
      <c r="PP46" s="299"/>
      <c r="PQ46" s="299"/>
      <c r="PR46" s="299"/>
      <c r="PS46" s="299"/>
      <c r="PT46" s="299"/>
      <c r="PU46" s="299"/>
      <c r="PV46" s="299"/>
      <c r="PW46" s="299"/>
      <c r="PX46" s="299"/>
      <c r="PY46" s="299"/>
      <c r="PZ46" s="299"/>
      <c r="QA46" s="299"/>
      <c r="QB46" s="299"/>
      <c r="QC46" s="299"/>
      <c r="QD46" s="299"/>
      <c r="QE46" s="299"/>
      <c r="QF46" s="299"/>
      <c r="QG46" s="299"/>
      <c r="QH46" s="299"/>
      <c r="QI46" s="299"/>
      <c r="QJ46" s="299"/>
      <c r="QK46" s="299"/>
      <c r="QL46" s="299"/>
      <c r="QM46" s="299"/>
      <c r="QN46" s="299"/>
      <c r="QO46" s="299"/>
      <c r="QP46" s="299"/>
      <c r="QQ46" s="299"/>
      <c r="QR46" s="299"/>
      <c r="QS46" s="299"/>
      <c r="QT46" s="299"/>
      <c r="QU46" s="299"/>
      <c r="QV46" s="299"/>
      <c r="QW46" s="299"/>
      <c r="QX46" s="299"/>
      <c r="QY46" s="299"/>
      <c r="QZ46" s="299"/>
      <c r="RA46" s="299"/>
      <c r="RB46" s="299"/>
      <c r="RC46" s="299"/>
      <c r="RD46" s="299"/>
      <c r="RE46" s="299"/>
      <c r="RF46" s="299"/>
      <c r="RG46" s="299"/>
      <c r="RH46" s="299"/>
      <c r="RI46" s="299"/>
      <c r="RJ46" s="299"/>
      <c r="RK46" s="299"/>
      <c r="RL46" s="299"/>
      <c r="RM46" s="299"/>
      <c r="RN46" s="299"/>
      <c r="RO46" s="299"/>
      <c r="RP46" s="299"/>
      <c r="RQ46" s="299"/>
      <c r="RR46" s="299"/>
      <c r="RS46" s="299"/>
      <c r="RT46" s="299"/>
      <c r="RU46" s="299"/>
      <c r="RV46" s="299"/>
      <c r="RW46" s="299"/>
      <c r="RX46" s="299"/>
      <c r="RY46" s="299"/>
      <c r="RZ46" s="299"/>
      <c r="SA46" s="299"/>
      <c r="SB46" s="299"/>
      <c r="SC46" s="299"/>
      <c r="SD46" s="299"/>
      <c r="SE46" s="299"/>
      <c r="SF46" s="299"/>
      <c r="SG46" s="299"/>
      <c r="SH46" s="299"/>
      <c r="SI46" s="299"/>
      <c r="SJ46" s="299"/>
      <c r="SK46" s="299"/>
      <c r="SL46" s="299"/>
      <c r="SM46" s="299"/>
      <c r="SN46" s="299"/>
      <c r="SO46" s="299"/>
      <c r="SP46" s="299"/>
      <c r="SQ46" s="299"/>
      <c r="SR46" s="299"/>
      <c r="SS46" s="299"/>
      <c r="ST46" s="299"/>
      <c r="SU46" s="299"/>
      <c r="SV46" s="299"/>
      <c r="SW46" s="299"/>
      <c r="SX46" s="299"/>
      <c r="SY46" s="299"/>
      <c r="SZ46" s="299"/>
      <c r="TA46" s="299"/>
      <c r="TB46" s="299"/>
      <c r="TC46" s="299"/>
      <c r="TD46" s="299"/>
      <c r="TE46" s="299"/>
      <c r="TF46" s="299"/>
      <c r="TG46" s="299"/>
      <c r="TH46" s="299"/>
      <c r="TI46" s="299"/>
      <c r="TJ46" s="299"/>
      <c r="TK46" s="299"/>
      <c r="TL46" s="299"/>
      <c r="TM46" s="299"/>
      <c r="TN46" s="299"/>
      <c r="TO46" s="299"/>
      <c r="TP46" s="299"/>
      <c r="TQ46" s="299"/>
      <c r="TR46" s="299"/>
      <c r="TS46" s="299"/>
      <c r="TT46" s="299"/>
      <c r="TU46" s="299"/>
      <c r="TV46" s="299"/>
      <c r="TW46" s="299"/>
      <c r="TX46" s="299"/>
      <c r="TY46" s="299"/>
      <c r="TZ46" s="299"/>
      <c r="UA46" s="299"/>
      <c r="UB46" s="299"/>
      <c r="UC46" s="299"/>
      <c r="UD46" s="299"/>
      <c r="UE46" s="299"/>
      <c r="UF46" s="299"/>
      <c r="UG46" s="299"/>
      <c r="UH46" s="299"/>
      <c r="UI46" s="299"/>
      <c r="UJ46" s="299"/>
      <c r="UK46" s="299"/>
      <c r="UL46" s="299"/>
      <c r="UM46" s="299"/>
      <c r="UN46" s="299"/>
      <c r="UO46" s="299"/>
      <c r="UP46" s="299"/>
      <c r="UQ46" s="299"/>
      <c r="UR46" s="299"/>
      <c r="US46" s="299"/>
      <c r="UT46" s="299"/>
      <c r="UU46" s="299"/>
      <c r="UV46" s="299"/>
      <c r="UW46" s="299"/>
      <c r="UX46" s="299"/>
      <c r="UY46" s="299"/>
      <c r="UZ46" s="299"/>
      <c r="VA46" s="299"/>
      <c r="VB46" s="299"/>
      <c r="VC46" s="299"/>
      <c r="VD46" s="299"/>
      <c r="VE46" s="299"/>
      <c r="VF46" s="299"/>
      <c r="VG46" s="299"/>
      <c r="VH46" s="299"/>
      <c r="VI46" s="299"/>
      <c r="VJ46" s="299"/>
      <c r="VK46" s="299"/>
      <c r="VL46" s="299"/>
      <c r="VM46" s="299"/>
      <c r="VN46" s="299"/>
      <c r="VO46" s="299"/>
      <c r="VP46" s="299"/>
      <c r="VQ46" s="299"/>
      <c r="VR46" s="299"/>
      <c r="VS46" s="299"/>
      <c r="VT46" s="299"/>
      <c r="VU46" s="299"/>
      <c r="VV46" s="299"/>
      <c r="VW46" s="299"/>
      <c r="VX46" s="299"/>
      <c r="VY46" s="299"/>
      <c r="VZ46" s="299"/>
      <c r="WA46" s="299"/>
      <c r="WB46" s="299"/>
      <c r="WC46" s="299"/>
      <c r="WD46" s="299"/>
      <c r="WE46" s="299"/>
      <c r="WF46" s="299"/>
      <c r="WG46" s="299"/>
      <c r="WH46" s="299"/>
      <c r="WI46" s="299"/>
      <c r="WJ46" s="299"/>
      <c r="WK46" s="299"/>
      <c r="WL46" s="299"/>
      <c r="WM46" s="299"/>
      <c r="WN46" s="299"/>
      <c r="WO46" s="299"/>
      <c r="WP46" s="299"/>
      <c r="WQ46" s="299"/>
      <c r="WR46" s="299"/>
      <c r="WS46" s="299"/>
      <c r="WT46" s="299"/>
      <c r="WU46" s="299"/>
      <c r="WV46" s="299"/>
      <c r="WW46" s="299"/>
      <c r="WX46" s="299"/>
      <c r="WY46" s="299"/>
      <c r="WZ46" s="299"/>
      <c r="XA46" s="299"/>
      <c r="XB46" s="299"/>
      <c r="XC46" s="299"/>
      <c r="XD46" s="299"/>
      <c r="XE46" s="299"/>
      <c r="XF46" s="299"/>
      <c r="XG46" s="299"/>
      <c r="XH46" s="299"/>
      <c r="XI46" s="299"/>
      <c r="XJ46" s="299"/>
      <c r="XK46" s="299"/>
      <c r="XL46" s="299"/>
      <c r="XM46" s="299"/>
      <c r="XN46" s="299"/>
      <c r="XO46" s="299"/>
      <c r="XP46" s="299"/>
      <c r="XQ46" s="299"/>
      <c r="XR46" s="299"/>
      <c r="XS46" s="299"/>
      <c r="XT46" s="299"/>
      <c r="XU46" s="299"/>
      <c r="XV46" s="299"/>
      <c r="XW46" s="299"/>
      <c r="XX46" s="299"/>
      <c r="XY46" s="299"/>
      <c r="XZ46" s="299"/>
      <c r="YA46" s="299"/>
      <c r="YB46" s="299"/>
      <c r="YC46" s="299"/>
      <c r="YD46" s="299"/>
      <c r="YE46" s="299"/>
      <c r="YF46" s="299"/>
      <c r="YG46" s="299"/>
      <c r="YH46" s="299"/>
      <c r="YI46" s="299"/>
      <c r="YJ46" s="299"/>
      <c r="YK46" s="299"/>
      <c r="YL46" s="299"/>
      <c r="YM46" s="299"/>
      <c r="YN46" s="299"/>
      <c r="YO46" s="299"/>
      <c r="YP46" s="299"/>
      <c r="YQ46" s="299"/>
      <c r="YR46" s="299"/>
      <c r="YS46" s="299"/>
      <c r="YT46" s="299"/>
      <c r="YU46" s="299"/>
      <c r="YV46" s="299"/>
      <c r="YW46" s="299"/>
      <c r="YX46" s="299"/>
      <c r="YY46" s="299"/>
      <c r="YZ46" s="299"/>
      <c r="ZA46" s="299"/>
      <c r="ZB46" s="299"/>
      <c r="ZC46" s="299"/>
      <c r="ZD46" s="299"/>
      <c r="ZE46" s="299"/>
      <c r="ZF46" s="299"/>
      <c r="ZG46" s="299"/>
      <c r="ZH46" s="299"/>
      <c r="ZI46" s="299"/>
      <c r="ZJ46" s="299"/>
      <c r="ZK46" s="299"/>
      <c r="ZL46" s="299"/>
      <c r="ZM46" s="299"/>
      <c r="ZN46" s="299"/>
      <c r="ZO46" s="299"/>
      <c r="ZP46" s="299"/>
      <c r="ZQ46" s="299"/>
      <c r="ZR46" s="299"/>
      <c r="ZS46" s="299"/>
      <c r="ZT46" s="299"/>
      <c r="ZU46" s="299"/>
      <c r="ZV46" s="299"/>
      <c r="ZW46" s="299"/>
      <c r="ZX46" s="299"/>
      <c r="ZY46" s="299"/>
      <c r="ZZ46" s="299"/>
      <c r="AAA46" s="299"/>
      <c r="AAB46" s="299"/>
      <c r="AAC46" s="299"/>
      <c r="AAD46" s="299"/>
      <c r="AAE46" s="299"/>
      <c r="AAF46" s="299"/>
      <c r="AAG46" s="299"/>
      <c r="AAH46" s="299"/>
      <c r="AAI46" s="299"/>
      <c r="AAJ46" s="299"/>
      <c r="AAK46" s="299"/>
      <c r="AAL46" s="299"/>
      <c r="AAM46" s="299"/>
      <c r="AAN46" s="299"/>
      <c r="AAO46" s="299"/>
      <c r="AAP46" s="299"/>
      <c r="AAQ46" s="299"/>
      <c r="AAR46" s="299"/>
      <c r="AAS46" s="299"/>
      <c r="AAT46" s="299"/>
      <c r="AAU46" s="299"/>
      <c r="AAV46" s="299"/>
      <c r="AAW46" s="299"/>
      <c r="AAX46" s="299"/>
      <c r="AAY46" s="299"/>
      <c r="AAZ46" s="299"/>
      <c r="ABA46" s="299"/>
      <c r="ABB46" s="299"/>
      <c r="ABC46" s="299"/>
      <c r="ABD46" s="299"/>
      <c r="ABE46" s="299"/>
      <c r="ABF46" s="299"/>
      <c r="ABG46" s="299"/>
      <c r="ABH46" s="299"/>
      <c r="ABI46" s="299"/>
      <c r="ABJ46" s="299"/>
      <c r="ABK46" s="299"/>
      <c r="ABL46" s="299"/>
      <c r="ABM46" s="299"/>
      <c r="ABN46" s="299"/>
      <c r="ABO46" s="299"/>
      <c r="ABP46" s="299"/>
      <c r="ABQ46" s="299"/>
      <c r="ABR46" s="299"/>
      <c r="ABS46" s="299"/>
      <c r="ABT46" s="299"/>
      <c r="ABU46" s="299"/>
      <c r="ABV46" s="299"/>
      <c r="ABW46" s="299"/>
      <c r="ABX46" s="299"/>
      <c r="ABY46" s="299"/>
      <c r="ABZ46" s="299"/>
      <c r="ACA46" s="299"/>
      <c r="ACB46" s="299"/>
      <c r="ACC46" s="299"/>
      <c r="ACD46" s="299"/>
      <c r="ACE46" s="299"/>
      <c r="ACF46" s="299"/>
      <c r="ACG46" s="299"/>
      <c r="ACH46" s="299"/>
      <c r="ACI46" s="299"/>
      <c r="ACJ46" s="299"/>
      <c r="ACK46" s="299"/>
      <c r="ACL46" s="299"/>
      <c r="ACM46" s="299"/>
      <c r="ACN46" s="299"/>
      <c r="ACO46" s="299"/>
      <c r="ACP46" s="299"/>
      <c r="ACQ46" s="299"/>
      <c r="ACR46" s="299"/>
      <c r="ACS46" s="299"/>
      <c r="ACT46" s="299"/>
      <c r="ACU46" s="299"/>
      <c r="ACV46" s="299"/>
      <c r="ACW46" s="299"/>
      <c r="ACX46" s="299"/>
      <c r="ACY46" s="299"/>
      <c r="ACZ46" s="299"/>
      <c r="ADA46" s="299"/>
      <c r="ADB46" s="299"/>
      <c r="ADC46" s="299"/>
      <c r="ADD46" s="299"/>
      <c r="ADE46" s="299"/>
      <c r="ADF46" s="299"/>
      <c r="ADG46" s="299"/>
      <c r="ADH46" s="299"/>
      <c r="ADI46" s="299"/>
      <c r="ADJ46" s="299"/>
      <c r="ADK46" s="299"/>
      <c r="ADL46" s="299"/>
      <c r="ADM46" s="299"/>
      <c r="ADN46" s="299"/>
      <c r="ADO46" s="299"/>
      <c r="ADP46" s="299"/>
      <c r="ADQ46" s="299"/>
      <c r="ADR46" s="299"/>
      <c r="ADS46" s="299"/>
      <c r="ADT46" s="299"/>
      <c r="ADU46" s="299"/>
      <c r="ADV46" s="299"/>
      <c r="ADW46" s="299"/>
      <c r="ADX46" s="299"/>
      <c r="ADY46" s="299"/>
      <c r="ADZ46" s="299"/>
      <c r="AEA46" s="299"/>
      <c r="AEB46" s="299"/>
      <c r="AEC46" s="299"/>
      <c r="AED46" s="299"/>
      <c r="AEE46" s="299"/>
      <c r="AEF46" s="299"/>
      <c r="AEG46" s="299"/>
      <c r="AEH46" s="299"/>
      <c r="AEI46" s="299"/>
      <c r="AEJ46" s="299"/>
      <c r="AEK46" s="299"/>
      <c r="AEL46" s="299"/>
      <c r="AEM46" s="299"/>
      <c r="AEN46" s="299"/>
      <c r="AEO46" s="299"/>
      <c r="AEP46" s="299"/>
      <c r="AEQ46" s="299"/>
      <c r="AER46" s="299"/>
      <c r="AES46" s="299"/>
      <c r="AET46" s="299"/>
      <c r="AEU46" s="299"/>
      <c r="AEV46" s="299"/>
      <c r="AEW46" s="299"/>
      <c r="AEX46" s="299"/>
      <c r="AEY46" s="299"/>
      <c r="AEZ46" s="299"/>
      <c r="AFA46" s="299"/>
      <c r="AFB46" s="299"/>
      <c r="AFC46" s="299"/>
      <c r="AFD46" s="299"/>
      <c r="AFE46" s="299"/>
      <c r="AFF46" s="299"/>
      <c r="AFG46" s="299"/>
      <c r="AFH46" s="299"/>
      <c r="AFI46" s="299"/>
      <c r="AFJ46" s="299"/>
      <c r="AFK46" s="299"/>
      <c r="AFL46" s="299"/>
      <c r="AFM46" s="299"/>
      <c r="AFN46" s="299"/>
      <c r="AFO46" s="299"/>
      <c r="AFP46" s="299"/>
      <c r="AFQ46" s="299"/>
      <c r="AFR46" s="299"/>
      <c r="AFS46" s="299"/>
      <c r="AFT46" s="299"/>
      <c r="AFU46" s="299"/>
      <c r="AFV46" s="299"/>
      <c r="AFW46" s="299"/>
      <c r="AFX46" s="299"/>
      <c r="AFY46" s="299"/>
      <c r="AFZ46" s="299"/>
      <c r="AGA46" s="299"/>
      <c r="AGB46" s="299"/>
      <c r="AGC46" s="299"/>
      <c r="AGD46" s="299"/>
      <c r="AGE46" s="299"/>
      <c r="AGF46" s="299"/>
      <c r="AGG46" s="299"/>
      <c r="AGH46" s="299"/>
      <c r="AGI46" s="299"/>
      <c r="AGJ46" s="299"/>
      <c r="AGK46" s="299"/>
      <c r="AGL46" s="299"/>
      <c r="AGM46" s="299"/>
      <c r="AGN46" s="299"/>
      <c r="AGO46" s="299"/>
      <c r="AGP46" s="299"/>
      <c r="AGQ46" s="299"/>
      <c r="AGR46" s="299"/>
      <c r="AGS46" s="299"/>
      <c r="AGT46" s="299"/>
      <c r="AGU46" s="299"/>
      <c r="AGV46" s="299"/>
      <c r="AGW46" s="299"/>
      <c r="AGX46" s="299"/>
      <c r="AGY46" s="299"/>
      <c r="AGZ46" s="299"/>
      <c r="AHA46" s="299"/>
      <c r="AHB46" s="299"/>
      <c r="AHC46" s="299"/>
      <c r="AHD46" s="299"/>
      <c r="AHE46" s="299"/>
      <c r="AHF46" s="299"/>
      <c r="AHG46" s="299"/>
      <c r="AHH46" s="299"/>
      <c r="AHI46" s="299"/>
      <c r="AHJ46" s="299"/>
      <c r="AHK46" s="299"/>
      <c r="AHL46" s="299"/>
      <c r="AHM46" s="299"/>
      <c r="AHN46" s="299"/>
      <c r="AHO46" s="299"/>
      <c r="AHP46" s="299"/>
      <c r="AHQ46" s="299"/>
      <c r="AHR46" s="299"/>
      <c r="AHS46" s="299"/>
      <c r="AHT46" s="299"/>
      <c r="AHU46" s="299"/>
      <c r="AHV46" s="299"/>
      <c r="AHW46" s="299"/>
      <c r="AHX46" s="299"/>
      <c r="AHY46" s="299"/>
      <c r="AHZ46" s="299"/>
      <c r="AIA46" s="299"/>
      <c r="AIB46" s="299"/>
      <c r="AIC46" s="299"/>
      <c r="AID46" s="299"/>
      <c r="AIE46" s="299"/>
      <c r="AIF46" s="299"/>
      <c r="AIG46" s="299"/>
      <c r="AIH46" s="299"/>
      <c r="AII46" s="299"/>
      <c r="AIJ46" s="299"/>
      <c r="AIK46" s="299"/>
      <c r="AIL46" s="299"/>
      <c r="AIM46" s="299"/>
      <c r="AIN46" s="299"/>
      <c r="AIO46" s="299"/>
      <c r="AIP46" s="299"/>
      <c r="AIQ46" s="299"/>
      <c r="AIR46" s="299"/>
      <c r="AIS46" s="299"/>
      <c r="AIT46" s="299"/>
      <c r="AIU46" s="299"/>
      <c r="AIV46" s="299"/>
      <c r="AIW46" s="299"/>
      <c r="AIX46" s="299"/>
      <c r="AIY46" s="299"/>
      <c r="AIZ46" s="299"/>
      <c r="AJA46" s="299"/>
      <c r="AJB46" s="299"/>
      <c r="AJC46" s="299"/>
      <c r="AJD46" s="299"/>
      <c r="AJE46" s="299"/>
      <c r="AJF46" s="299"/>
      <c r="AJG46" s="299"/>
      <c r="AJH46" s="299"/>
      <c r="AJI46" s="299"/>
      <c r="AJJ46" s="299"/>
      <c r="AJK46" s="299"/>
      <c r="AJL46" s="299"/>
      <c r="AJM46" s="299"/>
      <c r="AJN46" s="299"/>
      <c r="AJO46" s="299"/>
      <c r="AJP46" s="299"/>
      <c r="AJQ46" s="299"/>
      <c r="AJR46" s="299"/>
      <c r="AJS46" s="299"/>
      <c r="AJT46" s="299"/>
      <c r="AJU46" s="299"/>
      <c r="AJV46" s="299"/>
      <c r="AJW46" s="299"/>
      <c r="AJX46" s="299"/>
      <c r="AJY46" s="299"/>
      <c r="AJZ46" s="299"/>
      <c r="AKA46" s="299"/>
      <c r="AKB46" s="299"/>
      <c r="AKC46" s="299"/>
      <c r="AKD46" s="299"/>
      <c r="AKE46" s="299"/>
      <c r="AKF46" s="299"/>
      <c r="AKG46" s="299"/>
      <c r="AKH46" s="299"/>
      <c r="AKI46" s="299"/>
      <c r="AKJ46" s="299"/>
      <c r="AKK46" s="299"/>
      <c r="AKL46" s="299"/>
      <c r="AKM46" s="299"/>
      <c r="AKN46" s="299"/>
      <c r="AKO46" s="299"/>
      <c r="AKP46" s="299"/>
      <c r="AKQ46" s="299"/>
      <c r="AKR46" s="299"/>
      <c r="AKS46" s="299"/>
      <c r="AKT46" s="299"/>
      <c r="AKU46" s="299"/>
      <c r="AKV46" s="299"/>
      <c r="AKW46" s="299"/>
      <c r="AKX46" s="299"/>
      <c r="AKY46" s="299"/>
      <c r="AKZ46" s="299"/>
      <c r="ALA46" s="299"/>
      <c r="ALB46" s="299"/>
      <c r="ALC46" s="299"/>
      <c r="ALD46" s="299"/>
      <c r="ALE46" s="299"/>
      <c r="ALF46" s="299"/>
      <c r="ALG46" s="299"/>
      <c r="ALH46" s="299"/>
      <c r="ALI46" s="299"/>
      <c r="ALJ46" s="299"/>
      <c r="ALK46" s="299"/>
      <c r="ALL46" s="299"/>
      <c r="ALM46" s="299"/>
      <c r="ALN46" s="299"/>
      <c r="ALO46" s="299"/>
      <c r="ALP46" s="299"/>
      <c r="ALQ46" s="299"/>
      <c r="ALR46" s="299"/>
      <c r="ALS46" s="299"/>
      <c r="ALT46" s="299"/>
      <c r="ALU46" s="299"/>
      <c r="ALV46" s="299"/>
      <c r="ALW46" s="299"/>
      <c r="ALX46" s="299"/>
      <c r="ALY46" s="299"/>
      <c r="ALZ46" s="299"/>
      <c r="AMA46" s="299"/>
      <c r="AMB46" s="299"/>
      <c r="AMC46" s="299"/>
      <c r="AMD46" s="299"/>
      <c r="AME46" s="299"/>
      <c r="AMF46" s="299"/>
      <c r="AMG46" s="299"/>
      <c r="AMH46" s="299"/>
      <c r="AMI46" s="299"/>
      <c r="AMJ46" s="299"/>
      <c r="AMK46" s="299"/>
      <c r="AML46" s="299"/>
      <c r="AMM46" s="299"/>
      <c r="AMN46" s="299"/>
      <c r="AMO46" s="299"/>
      <c r="AMP46" s="299"/>
      <c r="AMQ46" s="299"/>
      <c r="AMR46" s="299"/>
      <c r="AMS46" s="299"/>
      <c r="AMT46" s="299"/>
      <c r="AMU46" s="299"/>
      <c r="AMV46" s="299"/>
      <c r="AMW46" s="299"/>
      <c r="AMX46" s="299"/>
      <c r="AMY46" s="299"/>
      <c r="AMZ46" s="299"/>
      <c r="ANA46" s="299"/>
      <c r="ANB46" s="299"/>
      <c r="ANC46" s="299"/>
      <c r="AND46" s="299"/>
      <c r="ANE46" s="299"/>
      <c r="ANF46" s="299"/>
      <c r="ANG46" s="299"/>
      <c r="ANH46" s="299"/>
      <c r="ANI46" s="299"/>
      <c r="ANJ46" s="299"/>
      <c r="ANK46" s="299"/>
      <c r="ANL46" s="299"/>
      <c r="ANM46" s="299"/>
      <c r="ANN46" s="299"/>
      <c r="ANO46" s="299"/>
      <c r="ANP46" s="299"/>
      <c r="ANQ46" s="299"/>
      <c r="ANR46" s="299"/>
      <c r="ANS46" s="299"/>
      <c r="ANT46" s="299"/>
      <c r="ANU46" s="299"/>
      <c r="ANV46" s="299"/>
      <c r="ANW46" s="299"/>
      <c r="ANX46" s="299"/>
      <c r="ANY46" s="299"/>
      <c r="ANZ46" s="299"/>
      <c r="AOA46" s="299"/>
      <c r="AOB46" s="299"/>
      <c r="AOC46" s="299"/>
      <c r="AOD46" s="299"/>
      <c r="AOE46" s="299"/>
      <c r="AOF46" s="299"/>
      <c r="AOG46" s="299"/>
      <c r="AOH46" s="299"/>
      <c r="AOI46" s="299"/>
      <c r="AOJ46" s="299"/>
      <c r="AOK46" s="299"/>
      <c r="AOL46" s="299"/>
      <c r="AOM46" s="299"/>
      <c r="AON46" s="299"/>
      <c r="AOO46" s="299"/>
      <c r="AOP46" s="299"/>
      <c r="AOQ46" s="299"/>
      <c r="AOR46" s="299"/>
      <c r="AOS46" s="299"/>
      <c r="AOT46" s="299"/>
      <c r="AOU46" s="299"/>
      <c r="AOV46" s="299"/>
      <c r="AOW46" s="299"/>
      <c r="AOX46" s="299"/>
      <c r="AOY46" s="299"/>
      <c r="AOZ46" s="299"/>
      <c r="APA46" s="299"/>
      <c r="APB46" s="299"/>
      <c r="APC46" s="299"/>
      <c r="APD46" s="299"/>
      <c r="APE46" s="299"/>
      <c r="APF46" s="299"/>
      <c r="APG46" s="299"/>
      <c r="APH46" s="299"/>
      <c r="API46" s="299"/>
      <c r="APJ46" s="299"/>
      <c r="APK46" s="299"/>
      <c r="APL46" s="299"/>
      <c r="APM46" s="299"/>
      <c r="APN46" s="299"/>
      <c r="APO46" s="299"/>
      <c r="APP46" s="299"/>
      <c r="APQ46" s="299"/>
      <c r="APR46" s="299"/>
      <c r="APS46" s="299"/>
      <c r="APT46" s="299"/>
      <c r="APU46" s="299"/>
      <c r="APV46" s="299"/>
      <c r="APW46" s="299"/>
      <c r="APX46" s="299"/>
      <c r="APY46" s="299"/>
      <c r="APZ46" s="299"/>
      <c r="AQA46" s="299"/>
      <c r="AQB46" s="299"/>
      <c r="AQC46" s="299"/>
      <c r="AQD46" s="299"/>
      <c r="AQE46" s="299"/>
      <c r="AQF46" s="299"/>
      <c r="AQG46" s="299"/>
      <c r="AQH46" s="299"/>
      <c r="AQI46" s="299"/>
      <c r="AQJ46" s="299"/>
      <c r="AQK46" s="299"/>
      <c r="AQL46" s="299"/>
      <c r="AQM46" s="299"/>
      <c r="AQN46" s="299"/>
      <c r="AQO46" s="299"/>
      <c r="AQP46" s="299"/>
      <c r="AQQ46" s="299"/>
      <c r="AQR46" s="299"/>
      <c r="AQS46" s="299"/>
      <c r="AQT46" s="299"/>
      <c r="AQU46" s="299"/>
      <c r="AQV46" s="299"/>
      <c r="AQW46" s="299"/>
      <c r="AQX46" s="299"/>
      <c r="AQY46" s="299"/>
      <c r="AQZ46" s="299"/>
      <c r="ARA46" s="299"/>
      <c r="ARB46" s="299"/>
      <c r="ARC46" s="299"/>
      <c r="ARD46" s="299"/>
      <c r="ARE46" s="299"/>
      <c r="ARF46" s="299"/>
      <c r="ARG46" s="299"/>
      <c r="ARH46" s="299"/>
      <c r="ARI46" s="299"/>
      <c r="ARJ46" s="299"/>
      <c r="ARK46" s="299"/>
      <c r="ARL46" s="299"/>
      <c r="ARM46" s="299"/>
      <c r="ARN46" s="299"/>
      <c r="ARO46" s="299"/>
      <c r="ARP46" s="299"/>
      <c r="ARQ46" s="299"/>
      <c r="ARR46" s="299"/>
      <c r="ARS46" s="299"/>
      <c r="ART46" s="299"/>
      <c r="ARU46" s="299"/>
      <c r="ARV46" s="299"/>
      <c r="ARW46" s="299"/>
      <c r="ARX46" s="299"/>
      <c r="ARY46" s="299"/>
      <c r="ARZ46" s="299"/>
      <c r="ASA46" s="299"/>
      <c r="ASB46" s="299"/>
      <c r="ASC46" s="299"/>
      <c r="ASD46" s="299"/>
      <c r="ASE46" s="299"/>
      <c r="ASF46" s="299"/>
      <c r="ASG46" s="299"/>
      <c r="ASH46" s="299"/>
      <c r="ASI46" s="299"/>
      <c r="ASJ46" s="299"/>
      <c r="ASK46" s="299"/>
      <c r="ASL46" s="299"/>
      <c r="ASM46" s="299"/>
      <c r="ASN46" s="299"/>
      <c r="ASO46" s="299"/>
      <c r="ASP46" s="299"/>
      <c r="ASQ46" s="299"/>
      <c r="ASR46" s="299"/>
      <c r="ASS46" s="299"/>
      <c r="AST46" s="299"/>
      <c r="ASU46" s="299"/>
      <c r="ASV46" s="299"/>
      <c r="ASW46" s="299"/>
      <c r="ASX46" s="299"/>
      <c r="ASY46" s="299"/>
      <c r="ASZ46" s="299"/>
      <c r="ATA46" s="299"/>
      <c r="ATB46" s="299"/>
      <c r="ATC46" s="299"/>
      <c r="ATD46" s="299"/>
      <c r="ATE46" s="299"/>
      <c r="ATF46" s="299"/>
      <c r="ATG46" s="299"/>
      <c r="ATH46" s="299"/>
      <c r="ATI46" s="299"/>
      <c r="ATJ46" s="299"/>
      <c r="ATK46" s="299"/>
      <c r="ATL46" s="299"/>
      <c r="ATM46" s="299"/>
      <c r="ATN46" s="299"/>
      <c r="ATO46" s="299"/>
      <c r="ATP46" s="299"/>
      <c r="ATQ46" s="299"/>
      <c r="ATR46" s="299"/>
      <c r="ATS46" s="299"/>
      <c r="ATT46" s="299"/>
      <c r="ATU46" s="299"/>
      <c r="ATV46" s="299"/>
      <c r="ATW46" s="299"/>
      <c r="ATX46" s="299"/>
      <c r="ATY46" s="299"/>
      <c r="ATZ46" s="299"/>
      <c r="AUA46" s="299"/>
      <c r="AUB46" s="299"/>
      <c r="AUC46" s="299"/>
      <c r="AUD46" s="299"/>
      <c r="AUE46" s="299"/>
      <c r="AUF46" s="299"/>
      <c r="AUG46" s="299"/>
      <c r="AUH46" s="299"/>
      <c r="AUI46" s="299"/>
      <c r="AUJ46" s="299"/>
      <c r="AUK46" s="299"/>
      <c r="AUL46" s="299"/>
      <c r="AUM46" s="299"/>
      <c r="AUN46" s="299"/>
      <c r="AUO46" s="299"/>
      <c r="AUP46" s="299"/>
      <c r="AUQ46" s="299"/>
      <c r="AUR46" s="299"/>
      <c r="AUS46" s="299"/>
      <c r="AUT46" s="299"/>
      <c r="AUU46" s="299"/>
      <c r="AUV46" s="299"/>
      <c r="AUW46" s="299"/>
      <c r="AUX46" s="299"/>
      <c r="AUY46" s="299"/>
      <c r="AUZ46" s="299"/>
      <c r="AVA46" s="299"/>
      <c r="AVB46" s="299"/>
      <c r="AVC46" s="299"/>
      <c r="AVD46" s="299"/>
      <c r="AVE46" s="299"/>
      <c r="AVF46" s="299"/>
      <c r="AVG46" s="299"/>
      <c r="AVH46" s="299"/>
      <c r="AVI46" s="299"/>
      <c r="AVJ46" s="299"/>
      <c r="AVK46" s="299"/>
      <c r="AVL46" s="299"/>
      <c r="AVM46" s="299"/>
      <c r="AVN46" s="299"/>
      <c r="AVO46" s="299"/>
      <c r="AVP46" s="299"/>
      <c r="AVQ46" s="299"/>
      <c r="AVR46" s="299"/>
      <c r="AVS46" s="299"/>
      <c r="AVT46" s="299"/>
      <c r="AVU46" s="299"/>
      <c r="AVV46" s="299"/>
      <c r="AVW46" s="299"/>
      <c r="AVX46" s="299"/>
      <c r="AVY46" s="299"/>
      <c r="AVZ46" s="299"/>
      <c r="AWA46" s="299"/>
      <c r="AWB46" s="299"/>
      <c r="AWC46" s="299"/>
      <c r="AWD46" s="299"/>
      <c r="AWE46" s="299"/>
      <c r="AWF46" s="299"/>
      <c r="AWG46" s="299"/>
      <c r="AWH46" s="299"/>
      <c r="AWI46" s="299"/>
      <c r="AWJ46" s="299"/>
      <c r="AWK46" s="299"/>
      <c r="AWL46" s="299"/>
      <c r="AWM46" s="299"/>
      <c r="AWN46" s="299"/>
      <c r="AWO46" s="299"/>
      <c r="AWP46" s="299"/>
      <c r="AWQ46" s="299"/>
      <c r="AWR46" s="299"/>
      <c r="AWS46" s="299"/>
      <c r="AWT46" s="299"/>
      <c r="AWU46" s="299"/>
      <c r="AWV46" s="299"/>
      <c r="AWW46" s="299"/>
      <c r="AWX46" s="299"/>
      <c r="AWY46" s="299"/>
      <c r="AWZ46" s="299"/>
      <c r="AXA46" s="299"/>
      <c r="AXB46" s="299"/>
      <c r="AXC46" s="299"/>
      <c r="AXD46" s="299"/>
      <c r="AXE46" s="299"/>
      <c r="AXF46" s="299"/>
      <c r="AXG46" s="299"/>
      <c r="AXH46" s="299"/>
      <c r="AXI46" s="299"/>
      <c r="AXJ46" s="299"/>
      <c r="AXK46" s="299"/>
      <c r="AXL46" s="299"/>
      <c r="AXM46" s="299"/>
      <c r="AXN46" s="299"/>
      <c r="AXO46" s="299"/>
      <c r="AXP46" s="299"/>
      <c r="AXQ46" s="299"/>
      <c r="AXR46" s="299"/>
      <c r="AXS46" s="299"/>
      <c r="AXT46" s="299"/>
      <c r="AXU46" s="299"/>
      <c r="AXV46" s="299"/>
      <c r="AXW46" s="299"/>
      <c r="AXX46" s="299"/>
      <c r="AXY46" s="299"/>
      <c r="AXZ46" s="299"/>
      <c r="AYA46" s="299"/>
      <c r="AYB46" s="299"/>
      <c r="AYC46" s="299"/>
      <c r="AYD46" s="299"/>
      <c r="AYE46" s="299"/>
      <c r="AYF46" s="299"/>
      <c r="AYG46" s="299"/>
      <c r="AYH46" s="299"/>
      <c r="AYI46" s="299"/>
      <c r="AYJ46" s="299"/>
      <c r="AYK46" s="299"/>
      <c r="AYL46" s="299"/>
      <c r="AYM46" s="299"/>
      <c r="AYN46" s="299"/>
      <c r="AYO46" s="299"/>
      <c r="AYP46" s="299"/>
      <c r="AYQ46" s="299"/>
      <c r="AYR46" s="299"/>
      <c r="AYS46" s="299"/>
      <c r="AYT46" s="299"/>
      <c r="AYU46" s="299"/>
      <c r="AYV46" s="299"/>
      <c r="AYW46" s="299"/>
      <c r="AYX46" s="299"/>
      <c r="AYY46" s="299"/>
      <c r="AYZ46" s="299"/>
      <c r="AZA46" s="299"/>
      <c r="AZB46" s="299"/>
      <c r="AZC46" s="299"/>
      <c r="AZD46" s="299"/>
      <c r="AZE46" s="299"/>
      <c r="AZF46" s="299"/>
      <c r="AZG46" s="299"/>
      <c r="AZH46" s="299"/>
      <c r="AZI46" s="299"/>
      <c r="AZJ46" s="299"/>
      <c r="AZK46" s="299"/>
      <c r="AZL46" s="299"/>
      <c r="AZM46" s="299"/>
      <c r="AZN46" s="299"/>
      <c r="AZO46" s="299"/>
      <c r="AZP46" s="299"/>
      <c r="AZQ46" s="299"/>
      <c r="AZR46" s="299"/>
      <c r="AZS46" s="299"/>
      <c r="AZT46" s="299"/>
      <c r="AZU46" s="299"/>
      <c r="AZV46" s="299"/>
      <c r="AZW46" s="299"/>
      <c r="AZX46" s="299"/>
      <c r="AZY46" s="299"/>
      <c r="AZZ46" s="299"/>
      <c r="BAA46" s="299"/>
      <c r="BAB46" s="299"/>
      <c r="BAC46" s="299"/>
      <c r="BAD46" s="299"/>
      <c r="BAE46" s="299"/>
      <c r="BAF46" s="299"/>
      <c r="BAG46" s="299"/>
      <c r="BAH46" s="299"/>
      <c r="BAI46" s="299"/>
      <c r="BAJ46" s="299"/>
      <c r="BAK46" s="299"/>
      <c r="BAL46" s="299"/>
      <c r="BAM46" s="299"/>
      <c r="BAN46" s="299"/>
      <c r="BAO46" s="299"/>
      <c r="BAP46" s="299"/>
      <c r="BAQ46" s="299"/>
      <c r="BAR46" s="299"/>
      <c r="BAS46" s="299"/>
      <c r="BAT46" s="299"/>
      <c r="BAU46" s="299"/>
      <c r="BAV46" s="299"/>
      <c r="BAW46" s="299"/>
      <c r="BAX46" s="299"/>
      <c r="BAY46" s="299"/>
      <c r="BAZ46" s="299"/>
      <c r="BBA46" s="299"/>
      <c r="BBB46" s="299"/>
      <c r="BBC46" s="299"/>
      <c r="BBD46" s="299"/>
      <c r="BBE46" s="299"/>
      <c r="BBF46" s="299"/>
      <c r="BBG46" s="299"/>
      <c r="BBH46" s="299"/>
      <c r="BBI46" s="299"/>
      <c r="BBJ46" s="299"/>
      <c r="BBK46" s="299"/>
      <c r="BBL46" s="299"/>
      <c r="BBM46" s="299"/>
      <c r="BBN46" s="299"/>
      <c r="BBO46" s="299"/>
      <c r="BBP46" s="299"/>
      <c r="BBQ46" s="299"/>
      <c r="BBR46" s="299"/>
      <c r="BBS46" s="299"/>
      <c r="BBT46" s="299"/>
      <c r="BBU46" s="299"/>
      <c r="BBV46" s="299"/>
      <c r="BBW46" s="299"/>
      <c r="BBX46" s="299"/>
      <c r="BBY46" s="299"/>
      <c r="BBZ46" s="299"/>
      <c r="BCA46" s="299"/>
      <c r="BCB46" s="299"/>
      <c r="BCC46" s="299"/>
      <c r="BCD46" s="299"/>
      <c r="BCE46" s="299"/>
      <c r="BCF46" s="299"/>
      <c r="BCG46" s="299"/>
      <c r="BCH46" s="299"/>
      <c r="BCI46" s="299"/>
      <c r="BCJ46" s="299"/>
      <c r="BCK46" s="299"/>
      <c r="BCL46" s="299"/>
      <c r="BCM46" s="299"/>
      <c r="BCN46" s="299"/>
      <c r="BCO46" s="299"/>
      <c r="BCP46" s="299"/>
      <c r="BCQ46" s="299"/>
      <c r="BCR46" s="299"/>
      <c r="BCS46" s="299"/>
      <c r="BCT46" s="299"/>
      <c r="BCU46" s="299"/>
      <c r="BCV46" s="299"/>
      <c r="BCW46" s="299"/>
      <c r="BCX46" s="299"/>
      <c r="BCY46" s="299"/>
      <c r="BCZ46" s="299"/>
      <c r="BDA46" s="299"/>
      <c r="BDB46" s="299"/>
      <c r="BDC46" s="299"/>
      <c r="BDD46" s="299"/>
      <c r="BDE46" s="299"/>
      <c r="BDF46" s="299"/>
      <c r="BDG46" s="299"/>
      <c r="BDH46" s="299"/>
      <c r="BDI46" s="299"/>
      <c r="BDJ46" s="299"/>
      <c r="BDK46" s="299"/>
      <c r="BDL46" s="299"/>
      <c r="BDM46" s="299"/>
      <c r="BDN46" s="299"/>
      <c r="BDO46" s="299"/>
      <c r="BDP46" s="299"/>
      <c r="BDQ46" s="299"/>
      <c r="BDR46" s="299"/>
      <c r="BDS46" s="299"/>
      <c r="BDT46" s="299"/>
      <c r="BDU46" s="299"/>
      <c r="BDV46" s="299"/>
      <c r="BDW46" s="299"/>
      <c r="BDX46" s="299"/>
      <c r="BDY46" s="299"/>
      <c r="BDZ46" s="299"/>
      <c r="BEA46" s="299"/>
      <c r="BEB46" s="299"/>
      <c r="BEC46" s="299"/>
      <c r="BED46" s="299"/>
      <c r="BEE46" s="299"/>
      <c r="BEF46" s="299"/>
      <c r="BEG46" s="299"/>
      <c r="BEH46" s="299"/>
      <c r="BEI46" s="299"/>
      <c r="BEJ46" s="299"/>
      <c r="BEK46" s="299"/>
      <c r="BEL46" s="299"/>
      <c r="BEM46" s="299"/>
      <c r="BEN46" s="299"/>
      <c r="BEO46" s="299"/>
      <c r="BEP46" s="299"/>
      <c r="BEQ46" s="299"/>
      <c r="BER46" s="299"/>
      <c r="BES46" s="299"/>
      <c r="BET46" s="299"/>
      <c r="BEU46" s="299"/>
      <c r="BEV46" s="299"/>
      <c r="BEW46" s="299"/>
      <c r="BEX46" s="299"/>
      <c r="BEY46" s="299"/>
      <c r="BEZ46" s="299"/>
      <c r="BFA46" s="299"/>
      <c r="BFB46" s="299"/>
      <c r="BFC46" s="299"/>
      <c r="BFD46" s="299"/>
      <c r="BFE46" s="299"/>
      <c r="BFF46" s="299"/>
      <c r="BFG46" s="299"/>
      <c r="BFH46" s="299"/>
      <c r="BFI46" s="299"/>
      <c r="BFJ46" s="299"/>
      <c r="BFK46" s="299"/>
      <c r="BFL46" s="299"/>
      <c r="BFM46" s="299"/>
      <c r="BFN46" s="299"/>
      <c r="BFO46" s="299"/>
      <c r="BFP46" s="299"/>
      <c r="BFQ46" s="299"/>
      <c r="BFR46" s="299"/>
      <c r="BFS46" s="299"/>
      <c r="BFT46" s="299"/>
      <c r="BFU46" s="299"/>
      <c r="BFV46" s="299"/>
      <c r="BFW46" s="299"/>
      <c r="BFX46" s="299"/>
      <c r="BFY46" s="299"/>
      <c r="BFZ46" s="299"/>
      <c r="BGA46" s="299"/>
      <c r="BGB46" s="299"/>
      <c r="BGC46" s="299"/>
      <c r="BGD46" s="299"/>
      <c r="BGE46" s="299"/>
      <c r="BGF46" s="299"/>
      <c r="BGG46" s="299"/>
      <c r="BGH46" s="299"/>
      <c r="BGI46" s="299"/>
      <c r="BGJ46" s="299"/>
      <c r="BGK46" s="299"/>
      <c r="BGL46" s="299"/>
      <c r="BGM46" s="299"/>
      <c r="BGN46" s="299"/>
      <c r="BGO46" s="299"/>
      <c r="BGP46" s="299"/>
      <c r="BGQ46" s="299"/>
      <c r="BGR46" s="299"/>
      <c r="BGS46" s="299"/>
      <c r="BGT46" s="299"/>
      <c r="BGU46" s="299"/>
      <c r="BGV46" s="299"/>
      <c r="BGW46" s="299"/>
      <c r="BGX46" s="299"/>
      <c r="BGY46" s="299"/>
      <c r="BGZ46" s="299"/>
      <c r="BHA46" s="299"/>
      <c r="BHB46" s="299"/>
      <c r="BHC46" s="299"/>
      <c r="BHD46" s="299"/>
      <c r="BHE46" s="299"/>
      <c r="BHF46" s="299"/>
      <c r="BHG46" s="299"/>
      <c r="BHH46" s="299"/>
      <c r="BHI46" s="299"/>
      <c r="BHJ46" s="299"/>
      <c r="BHK46" s="299"/>
      <c r="BHL46" s="299"/>
      <c r="BHM46" s="299"/>
      <c r="BHN46" s="299"/>
      <c r="BHO46" s="299"/>
      <c r="BHP46" s="299"/>
      <c r="BHQ46" s="299"/>
      <c r="BHR46" s="299"/>
      <c r="BHS46" s="299"/>
      <c r="BHT46" s="299"/>
      <c r="BHU46" s="299"/>
      <c r="BHV46" s="299"/>
      <c r="BHW46" s="299"/>
      <c r="BHX46" s="299"/>
      <c r="BHY46" s="299"/>
      <c r="BHZ46" s="299"/>
      <c r="BIA46" s="299"/>
      <c r="BIB46" s="299"/>
      <c r="BIC46" s="299"/>
      <c r="BID46" s="299"/>
      <c r="BIE46" s="299"/>
      <c r="BIF46" s="299"/>
      <c r="BIG46" s="299"/>
      <c r="BIH46" s="299"/>
      <c r="BII46" s="299"/>
      <c r="BIJ46" s="299"/>
      <c r="BIK46" s="299"/>
      <c r="BIL46" s="299"/>
      <c r="BIM46" s="299"/>
      <c r="BIN46" s="299"/>
      <c r="BIO46" s="299"/>
      <c r="BIP46" s="299"/>
      <c r="BIQ46" s="299"/>
      <c r="BIR46" s="299"/>
      <c r="BIS46" s="299"/>
      <c r="BIT46" s="299"/>
      <c r="BIU46" s="299"/>
      <c r="BIV46" s="299"/>
      <c r="BIW46" s="299"/>
      <c r="BIX46" s="299"/>
      <c r="BIY46" s="299"/>
      <c r="BIZ46" s="299"/>
      <c r="BJA46" s="299"/>
      <c r="BJB46" s="299"/>
      <c r="BJC46" s="299"/>
      <c r="BJD46" s="299"/>
      <c r="BJE46" s="299"/>
      <c r="BJF46" s="299"/>
      <c r="BJG46" s="299"/>
      <c r="BJH46" s="299"/>
      <c r="BJI46" s="299"/>
      <c r="BJJ46" s="299"/>
      <c r="BJK46" s="299"/>
      <c r="BJL46" s="299"/>
      <c r="BJM46" s="299"/>
      <c r="BJN46" s="299"/>
      <c r="BJO46" s="299"/>
      <c r="BJP46" s="299"/>
      <c r="BJQ46" s="299"/>
      <c r="BJR46" s="299"/>
      <c r="BJS46" s="299"/>
      <c r="BJT46" s="299"/>
      <c r="BJU46" s="299"/>
      <c r="BJV46" s="299"/>
      <c r="BJW46" s="299"/>
      <c r="BJX46" s="299"/>
      <c r="BJY46" s="299"/>
      <c r="BJZ46" s="299"/>
      <c r="BKA46" s="299"/>
      <c r="BKB46" s="299"/>
      <c r="BKC46" s="299"/>
      <c r="BKD46" s="299"/>
      <c r="BKE46" s="299"/>
      <c r="BKF46" s="299"/>
      <c r="BKG46" s="299"/>
      <c r="BKH46" s="299"/>
      <c r="BKI46" s="299"/>
      <c r="BKJ46" s="299"/>
      <c r="BKK46" s="299"/>
      <c r="BKL46" s="299"/>
      <c r="BKM46" s="299"/>
      <c r="BKN46" s="299"/>
      <c r="BKO46" s="299"/>
      <c r="BKP46" s="299"/>
      <c r="BKQ46" s="299"/>
      <c r="BKR46" s="299"/>
      <c r="BKS46" s="299"/>
      <c r="BKT46" s="299"/>
      <c r="BKU46" s="299"/>
      <c r="BKV46" s="299"/>
      <c r="BKW46" s="299"/>
      <c r="BKX46" s="299"/>
      <c r="BKY46" s="299"/>
      <c r="BKZ46" s="299"/>
      <c r="BLA46" s="299"/>
      <c r="BLB46" s="299"/>
      <c r="BLC46" s="299"/>
      <c r="BLD46" s="299"/>
      <c r="BLE46" s="299"/>
      <c r="BLF46" s="299"/>
      <c r="BLG46" s="299"/>
      <c r="BLH46" s="299"/>
      <c r="BLI46" s="299"/>
      <c r="BLJ46" s="299"/>
      <c r="BLK46" s="299"/>
      <c r="BLL46" s="299"/>
      <c r="BLM46" s="299"/>
      <c r="BLN46" s="299"/>
      <c r="BLO46" s="299"/>
      <c r="BLP46" s="299"/>
      <c r="BLQ46" s="299"/>
      <c r="BLR46" s="299"/>
      <c r="BLS46" s="299"/>
      <c r="BLT46" s="299"/>
      <c r="BLU46" s="299"/>
      <c r="BLV46" s="299"/>
      <c r="BLW46" s="299"/>
      <c r="BLX46" s="299"/>
      <c r="BLY46" s="299"/>
      <c r="BLZ46" s="299"/>
      <c r="BMA46" s="299"/>
      <c r="BMB46" s="299"/>
      <c r="BMC46" s="299"/>
      <c r="BMD46" s="299"/>
      <c r="BME46" s="299"/>
      <c r="BMF46" s="299"/>
      <c r="BMG46" s="299"/>
      <c r="BMH46" s="299"/>
      <c r="BMI46" s="299"/>
      <c r="BMJ46" s="299"/>
      <c r="BMK46" s="299"/>
      <c r="BML46" s="299"/>
      <c r="BMM46" s="299"/>
      <c r="BMN46" s="299"/>
      <c r="BMO46" s="299"/>
      <c r="BMP46" s="299"/>
      <c r="BMQ46" s="299"/>
      <c r="BMR46" s="299"/>
      <c r="BMS46" s="299"/>
      <c r="BMT46" s="299"/>
      <c r="BMU46" s="299"/>
      <c r="BMV46" s="299"/>
      <c r="BMW46" s="299"/>
      <c r="BMX46" s="299"/>
      <c r="BMY46" s="299"/>
      <c r="BMZ46" s="299"/>
      <c r="BNA46" s="299"/>
      <c r="BNB46" s="299"/>
      <c r="BNC46" s="299"/>
      <c r="BND46" s="299"/>
      <c r="BNE46" s="299"/>
      <c r="BNF46" s="299"/>
      <c r="BNG46" s="299"/>
      <c r="BNH46" s="299"/>
      <c r="BNI46" s="299"/>
      <c r="BNJ46" s="299"/>
      <c r="BNK46" s="299"/>
      <c r="BNL46" s="299"/>
      <c r="BNM46" s="299"/>
      <c r="BNN46" s="299"/>
      <c r="BNO46" s="299"/>
      <c r="BNP46" s="299"/>
      <c r="BNQ46" s="299"/>
      <c r="BNR46" s="299"/>
      <c r="BNS46" s="299"/>
      <c r="BNT46" s="299"/>
      <c r="BNU46" s="299"/>
      <c r="BNV46" s="299"/>
      <c r="BNW46" s="299"/>
      <c r="BNX46" s="299"/>
      <c r="BNY46" s="299"/>
      <c r="BNZ46" s="299"/>
      <c r="BOA46" s="299"/>
      <c r="BOB46" s="299"/>
      <c r="BOC46" s="299"/>
      <c r="BOD46" s="299"/>
      <c r="BOE46" s="299"/>
      <c r="BOF46" s="299"/>
      <c r="BOG46" s="299"/>
      <c r="BOH46" s="299"/>
      <c r="BOI46" s="299"/>
      <c r="BOJ46" s="299"/>
      <c r="BOK46" s="299"/>
      <c r="BOL46" s="299"/>
      <c r="BOM46" s="299"/>
      <c r="BON46" s="299"/>
      <c r="BOO46" s="299"/>
      <c r="BOP46" s="299"/>
      <c r="BOQ46" s="299"/>
      <c r="BOR46" s="299"/>
      <c r="BOS46" s="299"/>
      <c r="BOT46" s="299"/>
      <c r="BOU46" s="299"/>
      <c r="BOV46" s="299"/>
      <c r="BOW46" s="299"/>
      <c r="BOX46" s="299"/>
      <c r="BOY46" s="299"/>
      <c r="BOZ46" s="299"/>
      <c r="BPA46" s="299"/>
      <c r="BPB46" s="299"/>
      <c r="BPC46" s="299"/>
      <c r="BPD46" s="299"/>
      <c r="BPE46" s="299"/>
      <c r="BPF46" s="299"/>
      <c r="BPG46" s="299"/>
      <c r="BPH46" s="299"/>
      <c r="BPI46" s="299"/>
      <c r="BPJ46" s="299"/>
      <c r="BPK46" s="299"/>
      <c r="BPL46" s="299"/>
      <c r="BPM46" s="299"/>
      <c r="BPN46" s="299"/>
      <c r="BPO46" s="299"/>
      <c r="BPP46" s="299"/>
      <c r="BPQ46" s="299"/>
      <c r="BPR46" s="299"/>
      <c r="BPS46" s="299"/>
      <c r="BPT46" s="299"/>
      <c r="BPU46" s="299"/>
      <c r="BPV46" s="299"/>
      <c r="BPW46" s="299"/>
      <c r="BPX46" s="299"/>
      <c r="BPY46" s="299"/>
      <c r="BPZ46" s="299"/>
      <c r="BQA46" s="299"/>
      <c r="BQB46" s="299"/>
      <c r="BQC46" s="299"/>
      <c r="BQD46" s="299"/>
      <c r="BQE46" s="299"/>
      <c r="BQF46" s="299"/>
      <c r="BQG46" s="299"/>
      <c r="BQH46" s="299"/>
      <c r="BQI46" s="299"/>
      <c r="BQJ46" s="299"/>
      <c r="BQK46" s="299"/>
      <c r="BQL46" s="299"/>
      <c r="BQM46" s="299"/>
      <c r="BQN46" s="299"/>
      <c r="BQO46" s="299"/>
      <c r="BQP46" s="299"/>
      <c r="BQQ46" s="299"/>
      <c r="BQR46" s="299"/>
      <c r="BQS46" s="299"/>
      <c r="BQT46" s="299"/>
      <c r="BQU46" s="299"/>
      <c r="BQV46" s="299"/>
      <c r="BQW46" s="299"/>
      <c r="BQX46" s="299"/>
      <c r="BQY46" s="299"/>
      <c r="BQZ46" s="299"/>
      <c r="BRA46" s="299"/>
      <c r="BRB46" s="299"/>
      <c r="BRC46" s="299"/>
      <c r="BRD46" s="299"/>
      <c r="BRE46" s="299"/>
      <c r="BRF46" s="299"/>
      <c r="BRG46" s="299"/>
      <c r="BRH46" s="299"/>
      <c r="BRI46" s="299"/>
      <c r="BRJ46" s="299"/>
      <c r="BRK46" s="299"/>
      <c r="BRL46" s="299"/>
      <c r="BRM46" s="299"/>
      <c r="BRN46" s="299"/>
      <c r="BRO46" s="299"/>
      <c r="BRP46" s="299"/>
      <c r="BRQ46" s="299"/>
      <c r="BRR46" s="299"/>
      <c r="BRS46" s="299"/>
      <c r="BRT46" s="299"/>
      <c r="BRU46" s="299"/>
      <c r="BRV46" s="299"/>
      <c r="BRW46" s="299"/>
      <c r="BRX46" s="299"/>
      <c r="BRY46" s="299"/>
      <c r="BRZ46" s="299"/>
      <c r="BSA46" s="299"/>
      <c r="BSB46" s="299"/>
      <c r="BSC46" s="299"/>
      <c r="BSD46" s="299"/>
      <c r="BSE46" s="299"/>
      <c r="BSF46" s="299"/>
      <c r="BSG46" s="299"/>
      <c r="BSH46" s="299"/>
      <c r="BSI46" s="299"/>
      <c r="BSJ46" s="299"/>
      <c r="BSK46" s="299"/>
      <c r="BSL46" s="299"/>
      <c r="BSM46" s="299"/>
      <c r="BSN46" s="299"/>
      <c r="BSO46" s="299"/>
      <c r="BSP46" s="299"/>
      <c r="BSQ46" s="299"/>
      <c r="BSR46" s="299"/>
      <c r="BSS46" s="299"/>
      <c r="BST46" s="299"/>
      <c r="BSU46" s="299"/>
      <c r="BSV46" s="299"/>
      <c r="BSW46" s="299"/>
      <c r="BSX46" s="299"/>
      <c r="BSY46" s="299"/>
      <c r="BSZ46" s="299"/>
      <c r="BTA46" s="299"/>
      <c r="BTB46" s="299"/>
      <c r="BTC46" s="299"/>
      <c r="BTD46" s="299"/>
      <c r="BTE46" s="299"/>
      <c r="BTF46" s="299"/>
      <c r="BTG46" s="299"/>
      <c r="BTH46" s="299"/>
      <c r="BTI46" s="299"/>
      <c r="BTJ46" s="299"/>
      <c r="BTK46" s="299"/>
      <c r="BTL46" s="299"/>
      <c r="BTM46" s="299"/>
      <c r="BTN46" s="299"/>
      <c r="BTO46" s="299"/>
      <c r="BTP46" s="299"/>
      <c r="BTQ46" s="299"/>
      <c r="BTR46" s="299"/>
      <c r="BTS46" s="299"/>
      <c r="BTT46" s="299"/>
      <c r="BTU46" s="299"/>
      <c r="BTV46" s="299"/>
      <c r="BTW46" s="299"/>
      <c r="BTX46" s="299"/>
      <c r="BTY46" s="299"/>
      <c r="BTZ46" s="299"/>
      <c r="BUA46" s="299"/>
      <c r="BUB46" s="299"/>
      <c r="BUC46" s="299"/>
      <c r="BUD46" s="299"/>
      <c r="BUE46" s="299"/>
      <c r="BUF46" s="299"/>
      <c r="BUG46" s="299"/>
      <c r="BUH46" s="299"/>
      <c r="BUI46" s="299"/>
      <c r="BUJ46" s="299"/>
      <c r="BUK46" s="299"/>
      <c r="BUL46" s="299"/>
      <c r="BUM46" s="299"/>
      <c r="BUN46" s="299"/>
      <c r="BUO46" s="299"/>
      <c r="BUP46" s="299"/>
      <c r="BUQ46" s="299"/>
      <c r="BUR46" s="299"/>
      <c r="BUS46" s="299"/>
      <c r="BUT46" s="299"/>
      <c r="BUU46" s="299"/>
      <c r="BUV46" s="299"/>
      <c r="BUW46" s="299"/>
      <c r="BUX46" s="299"/>
      <c r="BUY46" s="299"/>
      <c r="BUZ46" s="299"/>
      <c r="BVA46" s="299"/>
      <c r="BVB46" s="299"/>
      <c r="BVC46" s="299"/>
      <c r="BVD46" s="299"/>
      <c r="BVE46" s="299"/>
      <c r="BVF46" s="299"/>
      <c r="BVG46" s="299"/>
      <c r="BVH46" s="299"/>
      <c r="BVI46" s="299"/>
      <c r="BVJ46" s="299"/>
      <c r="BVK46" s="299"/>
      <c r="BVL46" s="299"/>
      <c r="BVM46" s="299"/>
      <c r="BVN46" s="299"/>
      <c r="BVO46" s="299"/>
      <c r="BVP46" s="299"/>
      <c r="BVQ46" s="299"/>
      <c r="BVR46" s="299"/>
      <c r="BVS46" s="299"/>
      <c r="BVT46" s="299"/>
      <c r="BVU46" s="299"/>
      <c r="BVV46" s="299"/>
      <c r="BVW46" s="299"/>
      <c r="BVX46" s="299"/>
      <c r="BVY46" s="299"/>
      <c r="BVZ46" s="299"/>
      <c r="BWA46" s="299"/>
      <c r="BWB46" s="299"/>
      <c r="BWC46" s="299"/>
      <c r="BWD46" s="299"/>
      <c r="BWE46" s="299"/>
      <c r="BWF46" s="299"/>
      <c r="BWG46" s="299"/>
      <c r="BWH46" s="299"/>
      <c r="BWI46" s="299"/>
      <c r="BWJ46" s="299"/>
      <c r="BWK46" s="299"/>
      <c r="BWL46" s="299"/>
      <c r="BWM46" s="299"/>
      <c r="BWN46" s="299"/>
      <c r="BWO46" s="299"/>
      <c r="BWP46" s="299"/>
      <c r="BWQ46" s="299"/>
      <c r="BWR46" s="299"/>
      <c r="BWS46" s="299"/>
      <c r="BWT46" s="299"/>
      <c r="BWU46" s="299"/>
      <c r="BWV46" s="299"/>
      <c r="BWW46" s="299"/>
      <c r="BWX46" s="299"/>
      <c r="BWY46" s="299"/>
      <c r="BWZ46" s="299"/>
      <c r="BXA46" s="299"/>
      <c r="BXB46" s="299"/>
      <c r="BXC46" s="299"/>
      <c r="BXD46" s="299"/>
      <c r="BXE46" s="299"/>
      <c r="BXF46" s="299"/>
      <c r="BXG46" s="299"/>
      <c r="BXH46" s="299"/>
      <c r="BXI46" s="299"/>
      <c r="BXJ46" s="299"/>
      <c r="BXK46" s="299"/>
      <c r="BXL46" s="299"/>
      <c r="BXM46" s="299"/>
      <c r="BXN46" s="299"/>
      <c r="BXO46" s="299"/>
      <c r="BXP46" s="299"/>
      <c r="BXQ46" s="299"/>
      <c r="BXR46" s="299"/>
      <c r="BXS46" s="299"/>
      <c r="BXT46" s="299"/>
      <c r="BXU46" s="299"/>
      <c r="BXV46" s="299"/>
      <c r="BXW46" s="299"/>
      <c r="BXX46" s="299"/>
      <c r="BXY46" s="299"/>
      <c r="BXZ46" s="299"/>
      <c r="BYA46" s="299"/>
      <c r="BYB46" s="299"/>
      <c r="BYC46" s="299"/>
      <c r="BYD46" s="299"/>
      <c r="BYE46" s="299"/>
      <c r="BYF46" s="299"/>
      <c r="BYG46" s="299"/>
      <c r="BYH46" s="299"/>
      <c r="BYI46" s="299"/>
      <c r="BYJ46" s="299"/>
      <c r="BYK46" s="299"/>
      <c r="BYL46" s="299"/>
      <c r="BYM46" s="299"/>
      <c r="BYN46" s="299"/>
      <c r="BYO46" s="299"/>
      <c r="BYP46" s="299"/>
      <c r="BYQ46" s="299"/>
      <c r="BYR46" s="299"/>
      <c r="BYS46" s="299"/>
      <c r="BYT46" s="299"/>
      <c r="BYU46" s="299"/>
      <c r="BYV46" s="299"/>
      <c r="BYW46" s="299"/>
      <c r="BYX46" s="299"/>
      <c r="BYY46" s="299"/>
      <c r="BYZ46" s="299"/>
      <c r="BZA46" s="299"/>
      <c r="BZB46" s="299"/>
      <c r="BZC46" s="299"/>
      <c r="BZD46" s="299"/>
      <c r="BZE46" s="299"/>
      <c r="BZF46" s="299"/>
      <c r="BZG46" s="299"/>
      <c r="BZH46" s="299"/>
      <c r="BZI46" s="299"/>
      <c r="BZJ46" s="299"/>
      <c r="BZK46" s="299"/>
      <c r="BZL46" s="299"/>
      <c r="BZM46" s="299"/>
      <c r="BZN46" s="299"/>
      <c r="BZO46" s="299"/>
      <c r="BZP46" s="299"/>
      <c r="BZQ46" s="299"/>
      <c r="BZR46" s="299"/>
      <c r="BZS46" s="299"/>
      <c r="BZT46" s="299"/>
      <c r="BZU46" s="299"/>
      <c r="BZV46" s="299"/>
      <c r="BZW46" s="299"/>
      <c r="BZX46" s="299"/>
      <c r="BZY46" s="299"/>
      <c r="BZZ46" s="299"/>
      <c r="CAA46" s="299"/>
      <c r="CAB46" s="299"/>
      <c r="CAC46" s="299"/>
      <c r="CAD46" s="299"/>
      <c r="CAE46" s="299"/>
      <c r="CAF46" s="299"/>
      <c r="CAG46" s="299"/>
      <c r="CAH46" s="299"/>
      <c r="CAI46" s="299"/>
      <c r="CAJ46" s="299"/>
      <c r="CAK46" s="299"/>
      <c r="CAL46" s="299"/>
      <c r="CAM46" s="299"/>
      <c r="CAN46" s="299"/>
      <c r="CAO46" s="299"/>
      <c r="CAP46" s="299"/>
      <c r="CAQ46" s="299"/>
      <c r="CAR46" s="299"/>
      <c r="CAS46" s="299"/>
      <c r="CAT46" s="299"/>
      <c r="CAU46" s="299"/>
      <c r="CAV46" s="299"/>
      <c r="CAW46" s="299"/>
      <c r="CAX46" s="299"/>
      <c r="CAY46" s="299"/>
      <c r="CAZ46" s="299"/>
      <c r="CBA46" s="299"/>
      <c r="CBB46" s="299"/>
      <c r="CBC46" s="299"/>
      <c r="CBD46" s="299"/>
      <c r="CBE46" s="299"/>
      <c r="CBF46" s="299"/>
      <c r="CBG46" s="299"/>
      <c r="CBH46" s="299"/>
      <c r="CBI46" s="299"/>
      <c r="CBJ46" s="299"/>
      <c r="CBK46" s="299"/>
      <c r="CBL46" s="299"/>
      <c r="CBM46" s="299"/>
      <c r="CBN46" s="299"/>
      <c r="CBO46" s="299"/>
      <c r="CBP46" s="299"/>
      <c r="CBQ46" s="299"/>
      <c r="CBR46" s="299"/>
      <c r="CBS46" s="299"/>
      <c r="CBT46" s="299"/>
      <c r="CBU46" s="299"/>
      <c r="CBV46" s="299"/>
      <c r="CBW46" s="299"/>
      <c r="CBX46" s="299"/>
      <c r="CBY46" s="299"/>
      <c r="CBZ46" s="299"/>
      <c r="CCA46" s="299"/>
      <c r="CCB46" s="299"/>
      <c r="CCC46" s="299"/>
      <c r="CCD46" s="299"/>
      <c r="CCE46" s="299"/>
      <c r="CCF46" s="299"/>
      <c r="CCG46" s="299"/>
      <c r="CCH46" s="299"/>
      <c r="CCI46" s="299"/>
      <c r="CCJ46" s="299"/>
      <c r="CCK46" s="299"/>
      <c r="CCL46" s="299"/>
      <c r="CCM46" s="299"/>
      <c r="CCN46" s="299"/>
      <c r="CCO46" s="299"/>
      <c r="CCP46" s="299"/>
      <c r="CCQ46" s="299"/>
      <c r="CCR46" s="299"/>
      <c r="CCS46" s="299"/>
      <c r="CCT46" s="299"/>
      <c r="CCU46" s="299"/>
      <c r="CCV46" s="299"/>
      <c r="CCW46" s="299"/>
      <c r="CCX46" s="299"/>
      <c r="CCY46" s="299"/>
      <c r="CCZ46" s="299"/>
      <c r="CDA46" s="299"/>
      <c r="CDB46" s="299"/>
      <c r="CDC46" s="299"/>
      <c r="CDD46" s="299"/>
      <c r="CDE46" s="299"/>
      <c r="CDF46" s="299"/>
      <c r="CDG46" s="299"/>
      <c r="CDH46" s="299"/>
      <c r="CDI46" s="299"/>
      <c r="CDJ46" s="299"/>
      <c r="CDK46" s="299"/>
      <c r="CDL46" s="299"/>
      <c r="CDM46" s="299"/>
      <c r="CDN46" s="299"/>
      <c r="CDO46" s="299"/>
      <c r="CDP46" s="299"/>
      <c r="CDQ46" s="299"/>
      <c r="CDR46" s="299"/>
      <c r="CDS46" s="299"/>
      <c r="CDT46" s="299"/>
      <c r="CDU46" s="299"/>
      <c r="CDV46" s="299"/>
      <c r="CDW46" s="299"/>
      <c r="CDX46" s="299"/>
      <c r="CDY46" s="299"/>
      <c r="CDZ46" s="299"/>
      <c r="CEA46" s="299"/>
      <c r="CEB46" s="299"/>
      <c r="CEC46" s="299"/>
      <c r="CED46" s="299"/>
      <c r="CEE46" s="299"/>
      <c r="CEF46" s="299"/>
      <c r="CEG46" s="299"/>
      <c r="CEH46" s="299"/>
      <c r="CEI46" s="299"/>
      <c r="CEJ46" s="299"/>
      <c r="CEK46" s="299"/>
      <c r="CEL46" s="299"/>
      <c r="CEM46" s="299"/>
      <c r="CEN46" s="299"/>
      <c r="CEO46" s="299"/>
      <c r="CEP46" s="299"/>
      <c r="CEQ46" s="299"/>
      <c r="CER46" s="299"/>
      <c r="CES46" s="299"/>
      <c r="CET46" s="299"/>
      <c r="CEU46" s="299"/>
      <c r="CEV46" s="299"/>
      <c r="CEW46" s="299"/>
      <c r="CEX46" s="299"/>
      <c r="CEY46" s="299"/>
      <c r="CEZ46" s="299"/>
      <c r="CFA46" s="299"/>
      <c r="CFB46" s="299"/>
      <c r="CFC46" s="299"/>
      <c r="CFD46" s="299"/>
      <c r="CFE46" s="299"/>
      <c r="CFF46" s="299"/>
      <c r="CFG46" s="299"/>
      <c r="CFH46" s="299"/>
      <c r="CFI46" s="299"/>
      <c r="CFJ46" s="299"/>
      <c r="CFK46" s="299"/>
      <c r="CFL46" s="299"/>
      <c r="CFM46" s="299"/>
      <c r="CFN46" s="299"/>
      <c r="CFO46" s="299"/>
      <c r="CFP46" s="299"/>
      <c r="CFQ46" s="299"/>
      <c r="CFR46" s="299"/>
      <c r="CFS46" s="299"/>
      <c r="CFT46" s="299"/>
      <c r="CFU46" s="299"/>
      <c r="CFV46" s="299"/>
      <c r="CFW46" s="299"/>
      <c r="CFX46" s="299"/>
      <c r="CFY46" s="299"/>
      <c r="CFZ46" s="299"/>
      <c r="CGA46" s="299"/>
      <c r="CGB46" s="299"/>
      <c r="CGC46" s="299"/>
      <c r="CGD46" s="299"/>
      <c r="CGE46" s="299"/>
      <c r="CGF46" s="299"/>
      <c r="CGG46" s="299"/>
      <c r="CGH46" s="299"/>
      <c r="CGI46" s="299"/>
      <c r="CGJ46" s="299"/>
      <c r="CGK46" s="299"/>
      <c r="CGL46" s="299"/>
      <c r="CGM46" s="299"/>
      <c r="CGN46" s="299"/>
      <c r="CGO46" s="299"/>
      <c r="CGP46" s="299"/>
      <c r="CGQ46" s="299"/>
      <c r="CGR46" s="299"/>
      <c r="CGS46" s="299"/>
      <c r="CGT46" s="299"/>
      <c r="CGU46" s="299"/>
      <c r="CGV46" s="299"/>
      <c r="CGW46" s="299"/>
      <c r="CGX46" s="299"/>
      <c r="CGY46" s="299"/>
      <c r="CGZ46" s="299"/>
      <c r="CHA46" s="299"/>
      <c r="CHB46" s="299"/>
      <c r="CHC46" s="299"/>
      <c r="CHD46" s="299"/>
      <c r="CHE46" s="299"/>
      <c r="CHF46" s="299"/>
      <c r="CHG46" s="299"/>
      <c r="CHH46" s="299"/>
      <c r="CHI46" s="299"/>
      <c r="CHJ46" s="299"/>
      <c r="CHK46" s="299"/>
      <c r="CHL46" s="299"/>
      <c r="CHM46" s="299"/>
      <c r="CHN46" s="299"/>
      <c r="CHO46" s="299"/>
      <c r="CHP46" s="299"/>
      <c r="CHQ46" s="299"/>
      <c r="CHR46" s="299"/>
      <c r="CHS46" s="299"/>
      <c r="CHT46" s="299"/>
      <c r="CHU46" s="299"/>
      <c r="CHV46" s="299"/>
      <c r="CHW46" s="299"/>
      <c r="CHX46" s="299"/>
      <c r="CHY46" s="299"/>
      <c r="CHZ46" s="299"/>
      <c r="CIA46" s="299"/>
      <c r="CIB46" s="299"/>
      <c r="CIC46" s="299"/>
      <c r="CID46" s="299"/>
      <c r="CIE46" s="299"/>
      <c r="CIF46" s="299"/>
      <c r="CIG46" s="299"/>
      <c r="CIH46" s="299"/>
      <c r="CII46" s="299"/>
      <c r="CIJ46" s="299"/>
      <c r="CIK46" s="299"/>
      <c r="CIL46" s="299"/>
      <c r="CIM46" s="299"/>
      <c r="CIN46" s="299"/>
      <c r="CIO46" s="299"/>
      <c r="CIP46" s="299"/>
      <c r="CIQ46" s="299"/>
      <c r="CIR46" s="299"/>
      <c r="CIS46" s="299"/>
      <c r="CIT46" s="299"/>
      <c r="CIU46" s="299"/>
      <c r="CIV46" s="299"/>
      <c r="CIW46" s="299"/>
      <c r="CIX46" s="299"/>
      <c r="CIY46" s="299"/>
      <c r="CIZ46" s="299"/>
      <c r="CJA46" s="299"/>
      <c r="CJB46" s="299"/>
      <c r="CJC46" s="299"/>
      <c r="CJD46" s="299"/>
      <c r="CJE46" s="299"/>
      <c r="CJF46" s="299"/>
      <c r="CJG46" s="299"/>
      <c r="CJH46" s="299"/>
      <c r="CJI46" s="299"/>
      <c r="CJJ46" s="299"/>
      <c r="CJK46" s="299"/>
      <c r="CJL46" s="299"/>
      <c r="CJM46" s="299"/>
      <c r="CJN46" s="299"/>
      <c r="CJO46" s="299"/>
      <c r="CJP46" s="299"/>
      <c r="CJQ46" s="299"/>
      <c r="CJR46" s="299"/>
      <c r="CJS46" s="299"/>
      <c r="CJT46" s="299"/>
      <c r="CJU46" s="299"/>
      <c r="CJV46" s="299"/>
      <c r="CJW46" s="299"/>
      <c r="CJX46" s="299"/>
      <c r="CJY46" s="299"/>
      <c r="CJZ46" s="299"/>
      <c r="CKA46" s="299"/>
      <c r="CKB46" s="299"/>
      <c r="CKC46" s="299"/>
      <c r="CKD46" s="299"/>
      <c r="CKE46" s="299"/>
      <c r="CKF46" s="299"/>
      <c r="CKG46" s="299"/>
      <c r="CKH46" s="299"/>
      <c r="CKI46" s="299"/>
      <c r="CKJ46" s="299"/>
      <c r="CKK46" s="299"/>
      <c r="CKL46" s="299"/>
      <c r="CKM46" s="299"/>
      <c r="CKN46" s="299"/>
      <c r="CKO46" s="299"/>
      <c r="CKP46" s="299"/>
      <c r="CKQ46" s="299"/>
      <c r="CKR46" s="299"/>
      <c r="CKS46" s="299"/>
      <c r="CKT46" s="299"/>
      <c r="CKU46" s="299"/>
      <c r="CKV46" s="299"/>
      <c r="CKW46" s="299"/>
      <c r="CKX46" s="299"/>
      <c r="CKY46" s="299"/>
      <c r="CKZ46" s="299"/>
      <c r="CLA46" s="299"/>
      <c r="CLB46" s="299"/>
      <c r="CLC46" s="299"/>
      <c r="CLD46" s="299"/>
      <c r="CLE46" s="299"/>
      <c r="CLF46" s="299"/>
      <c r="CLG46" s="299"/>
      <c r="CLH46" s="299"/>
      <c r="CLI46" s="299"/>
      <c r="CLJ46" s="299"/>
      <c r="CLK46" s="299"/>
      <c r="CLL46" s="299"/>
      <c r="CLM46" s="299"/>
      <c r="CLN46" s="299"/>
      <c r="CLO46" s="299"/>
      <c r="CLP46" s="299"/>
      <c r="CLQ46" s="299"/>
      <c r="CLR46" s="299"/>
      <c r="CLS46" s="299"/>
      <c r="CLT46" s="299"/>
      <c r="CLU46" s="299"/>
      <c r="CLV46" s="299"/>
      <c r="CLW46" s="299"/>
      <c r="CLX46" s="299"/>
      <c r="CLY46" s="299"/>
      <c r="CLZ46" s="299"/>
      <c r="CMA46" s="299"/>
      <c r="CMB46" s="299"/>
      <c r="CMC46" s="299"/>
      <c r="CMD46" s="299"/>
      <c r="CME46" s="299"/>
      <c r="CMF46" s="299"/>
      <c r="CMG46" s="299"/>
      <c r="CMH46" s="299"/>
      <c r="CMI46" s="299"/>
      <c r="CMJ46" s="299"/>
      <c r="CMK46" s="299"/>
      <c r="CML46" s="299"/>
      <c r="CMM46" s="299"/>
      <c r="CMN46" s="299"/>
      <c r="CMO46" s="299"/>
      <c r="CMP46" s="299"/>
      <c r="CMQ46" s="299"/>
      <c r="CMR46" s="299"/>
      <c r="CMS46" s="299"/>
      <c r="CMT46" s="299"/>
      <c r="CMU46" s="299"/>
      <c r="CMV46" s="299"/>
      <c r="CMW46" s="299"/>
      <c r="CMX46" s="299"/>
      <c r="CMY46" s="299"/>
      <c r="CMZ46" s="299"/>
      <c r="CNA46" s="299"/>
      <c r="CNB46" s="299"/>
      <c r="CNC46" s="299"/>
      <c r="CND46" s="299"/>
      <c r="CNE46" s="299"/>
      <c r="CNF46" s="299"/>
      <c r="CNG46" s="299"/>
      <c r="CNH46" s="299"/>
      <c r="CNI46" s="299"/>
      <c r="CNJ46" s="299"/>
      <c r="CNK46" s="299"/>
      <c r="CNL46" s="299"/>
      <c r="CNM46" s="299"/>
      <c r="CNN46" s="299"/>
      <c r="CNO46" s="299"/>
      <c r="CNP46" s="299"/>
      <c r="CNQ46" s="299"/>
      <c r="CNR46" s="299"/>
      <c r="CNS46" s="299"/>
      <c r="CNT46" s="299"/>
      <c r="CNU46" s="299"/>
      <c r="CNV46" s="299"/>
      <c r="CNW46" s="299"/>
      <c r="CNX46" s="299"/>
      <c r="CNY46" s="299"/>
      <c r="CNZ46" s="299"/>
      <c r="COA46" s="299"/>
      <c r="COB46" s="299"/>
      <c r="COC46" s="299"/>
      <c r="COD46" s="299"/>
      <c r="COE46" s="299"/>
      <c r="COF46" s="299"/>
      <c r="COG46" s="299"/>
      <c r="COH46" s="299"/>
      <c r="COI46" s="299"/>
      <c r="COJ46" s="299"/>
      <c r="COK46" s="299"/>
      <c r="COL46" s="299"/>
      <c r="COM46" s="299"/>
      <c r="CON46" s="299"/>
      <c r="COO46" s="299"/>
      <c r="COP46" s="299"/>
      <c r="COQ46" s="299"/>
      <c r="COR46" s="299"/>
      <c r="COS46" s="299"/>
      <c r="COT46" s="299"/>
      <c r="COU46" s="299"/>
      <c r="COV46" s="299"/>
      <c r="COW46" s="299"/>
      <c r="COX46" s="299"/>
      <c r="COY46" s="299"/>
      <c r="COZ46" s="299"/>
      <c r="CPA46" s="299"/>
      <c r="CPB46" s="299"/>
      <c r="CPC46" s="299"/>
      <c r="CPD46" s="299"/>
      <c r="CPE46" s="299"/>
      <c r="CPF46" s="299"/>
      <c r="CPG46" s="299"/>
      <c r="CPH46" s="299"/>
      <c r="CPI46" s="299"/>
      <c r="CPJ46" s="299"/>
      <c r="CPK46" s="299"/>
      <c r="CPL46" s="299"/>
      <c r="CPM46" s="299"/>
      <c r="CPN46" s="299"/>
      <c r="CPO46" s="299"/>
      <c r="CPP46" s="299"/>
      <c r="CPQ46" s="299"/>
      <c r="CPR46" s="299"/>
      <c r="CPS46" s="299"/>
      <c r="CPT46" s="299"/>
      <c r="CPU46" s="299"/>
      <c r="CPV46" s="299"/>
      <c r="CPW46" s="299"/>
      <c r="CPX46" s="299"/>
      <c r="CPY46" s="299"/>
      <c r="CPZ46" s="299"/>
      <c r="CQA46" s="299"/>
      <c r="CQB46" s="299"/>
      <c r="CQC46" s="299"/>
      <c r="CQD46" s="299"/>
      <c r="CQE46" s="299"/>
      <c r="CQF46" s="299"/>
      <c r="CQG46" s="299"/>
      <c r="CQH46" s="299"/>
      <c r="CQI46" s="299"/>
      <c r="CQJ46" s="299"/>
      <c r="CQK46" s="299"/>
      <c r="CQL46" s="299"/>
      <c r="CQM46" s="299"/>
      <c r="CQN46" s="299"/>
      <c r="CQO46" s="299"/>
      <c r="CQP46" s="299"/>
      <c r="CQQ46" s="299"/>
      <c r="CQR46" s="299"/>
      <c r="CQS46" s="299"/>
      <c r="CQT46" s="299"/>
      <c r="CQU46" s="299"/>
      <c r="CQV46" s="299"/>
      <c r="CQW46" s="299"/>
      <c r="CQX46" s="299"/>
      <c r="CQY46" s="299"/>
      <c r="CQZ46" s="299"/>
      <c r="CRA46" s="299"/>
      <c r="CRB46" s="299"/>
      <c r="CRC46" s="299"/>
      <c r="CRD46" s="299"/>
      <c r="CRE46" s="299"/>
      <c r="CRF46" s="299"/>
      <c r="CRG46" s="299"/>
      <c r="CRH46" s="299"/>
      <c r="CRI46" s="299"/>
      <c r="CRJ46" s="299"/>
      <c r="CRK46" s="299"/>
      <c r="CRL46" s="299"/>
      <c r="CRM46" s="299"/>
      <c r="CRN46" s="299"/>
      <c r="CRO46" s="299"/>
      <c r="CRP46" s="299"/>
      <c r="CRQ46" s="299"/>
      <c r="CRR46" s="299"/>
      <c r="CRS46" s="299"/>
      <c r="CRT46" s="299"/>
      <c r="CRU46" s="299"/>
      <c r="CRV46" s="299"/>
      <c r="CRW46" s="299"/>
      <c r="CRX46" s="299"/>
      <c r="CRY46" s="299"/>
      <c r="CRZ46" s="299"/>
      <c r="CSA46" s="299"/>
      <c r="CSB46" s="299"/>
      <c r="CSC46" s="299"/>
      <c r="CSD46" s="299"/>
      <c r="CSE46" s="299"/>
      <c r="CSF46" s="299"/>
      <c r="CSG46" s="299"/>
      <c r="CSH46" s="299"/>
      <c r="CSI46" s="299"/>
      <c r="CSJ46" s="299"/>
      <c r="CSK46" s="299"/>
      <c r="CSL46" s="299"/>
      <c r="CSM46" s="299"/>
      <c r="CSN46" s="299"/>
      <c r="CSO46" s="299"/>
      <c r="CSP46" s="299"/>
      <c r="CSQ46" s="299"/>
      <c r="CSR46" s="299"/>
      <c r="CSS46" s="299"/>
      <c r="CST46" s="299"/>
      <c r="CSU46" s="299"/>
      <c r="CSV46" s="299"/>
      <c r="CSW46" s="299"/>
      <c r="CSX46" s="299"/>
      <c r="CSY46" s="299"/>
      <c r="CSZ46" s="299"/>
      <c r="CTA46" s="299"/>
      <c r="CTB46" s="299"/>
      <c r="CTC46" s="299"/>
      <c r="CTD46" s="299"/>
      <c r="CTE46" s="299"/>
      <c r="CTF46" s="299"/>
      <c r="CTG46" s="299"/>
      <c r="CTH46" s="299"/>
      <c r="CTI46" s="299"/>
      <c r="CTJ46" s="299"/>
      <c r="CTK46" s="299"/>
      <c r="CTL46" s="299"/>
      <c r="CTM46" s="299"/>
      <c r="CTN46" s="299"/>
      <c r="CTO46" s="299"/>
      <c r="CTP46" s="299"/>
      <c r="CTQ46" s="299"/>
      <c r="CTR46" s="299"/>
      <c r="CTS46" s="299"/>
      <c r="CTT46" s="299"/>
      <c r="CTU46" s="299"/>
      <c r="CTV46" s="299"/>
      <c r="CTW46" s="299"/>
      <c r="CTX46" s="299"/>
      <c r="CTY46" s="299"/>
      <c r="CTZ46" s="299"/>
      <c r="CUA46" s="299"/>
      <c r="CUB46" s="299"/>
      <c r="CUC46" s="299"/>
      <c r="CUD46" s="299"/>
      <c r="CUE46" s="299"/>
      <c r="CUF46" s="299"/>
      <c r="CUG46" s="299"/>
      <c r="CUH46" s="299"/>
      <c r="CUI46" s="299"/>
      <c r="CUJ46" s="299"/>
      <c r="CUK46" s="299"/>
      <c r="CUL46" s="299"/>
      <c r="CUM46" s="299"/>
      <c r="CUN46" s="299"/>
      <c r="CUO46" s="299"/>
      <c r="CUP46" s="299"/>
      <c r="CUQ46" s="299"/>
      <c r="CUR46" s="299"/>
      <c r="CUS46" s="299"/>
      <c r="CUT46" s="299"/>
      <c r="CUU46" s="299"/>
      <c r="CUV46" s="299"/>
      <c r="CUW46" s="299"/>
      <c r="CUX46" s="299"/>
      <c r="CUY46" s="299"/>
      <c r="CUZ46" s="299"/>
      <c r="CVA46" s="299"/>
      <c r="CVB46" s="299"/>
      <c r="CVC46" s="299"/>
      <c r="CVD46" s="299"/>
      <c r="CVE46" s="299"/>
      <c r="CVF46" s="299"/>
      <c r="CVG46" s="299"/>
      <c r="CVH46" s="299"/>
      <c r="CVI46" s="299"/>
      <c r="CVJ46" s="299"/>
      <c r="CVK46" s="299"/>
      <c r="CVL46" s="299"/>
      <c r="CVM46" s="299"/>
      <c r="CVN46" s="299"/>
      <c r="CVO46" s="299"/>
      <c r="CVP46" s="299"/>
      <c r="CVQ46" s="299"/>
      <c r="CVR46" s="299"/>
      <c r="CVS46" s="299"/>
      <c r="CVT46" s="299"/>
      <c r="CVU46" s="299"/>
      <c r="CVV46" s="299"/>
      <c r="CVW46" s="299"/>
      <c r="CVX46" s="299"/>
      <c r="CVY46" s="299"/>
      <c r="CVZ46" s="299"/>
      <c r="CWA46" s="299"/>
      <c r="CWB46" s="299"/>
      <c r="CWC46" s="299"/>
      <c r="CWD46" s="299"/>
      <c r="CWE46" s="299"/>
      <c r="CWF46" s="299"/>
      <c r="CWG46" s="299"/>
      <c r="CWH46" s="299"/>
      <c r="CWI46" s="299"/>
      <c r="CWJ46" s="299"/>
      <c r="CWK46" s="299"/>
      <c r="CWL46" s="299"/>
      <c r="CWM46" s="299"/>
      <c r="CWN46" s="299"/>
      <c r="CWO46" s="299"/>
      <c r="CWP46" s="299"/>
      <c r="CWQ46" s="299"/>
      <c r="CWR46" s="299"/>
      <c r="CWS46" s="299"/>
      <c r="CWT46" s="299"/>
      <c r="CWU46" s="299"/>
      <c r="CWV46" s="299"/>
      <c r="CWW46" s="299"/>
      <c r="CWX46" s="299"/>
      <c r="CWY46" s="299"/>
      <c r="CWZ46" s="299"/>
      <c r="CXA46" s="299"/>
      <c r="CXB46" s="299"/>
      <c r="CXC46" s="299"/>
      <c r="CXD46" s="299"/>
      <c r="CXE46" s="299"/>
      <c r="CXF46" s="299"/>
      <c r="CXG46" s="299"/>
      <c r="CXH46" s="299"/>
      <c r="CXI46" s="299"/>
      <c r="CXJ46" s="299"/>
      <c r="CXK46" s="299"/>
      <c r="CXL46" s="299"/>
      <c r="CXM46" s="299"/>
      <c r="CXN46" s="299"/>
      <c r="CXO46" s="299"/>
      <c r="CXP46" s="299"/>
      <c r="CXQ46" s="299"/>
      <c r="CXR46" s="299"/>
      <c r="CXS46" s="299"/>
      <c r="CXT46" s="299"/>
      <c r="CXU46" s="299"/>
      <c r="CXV46" s="299"/>
      <c r="CXW46" s="299"/>
      <c r="CXX46" s="299"/>
      <c r="CXY46" s="299"/>
      <c r="CXZ46" s="299"/>
      <c r="CYA46" s="299"/>
      <c r="CYB46" s="299"/>
      <c r="CYC46" s="299"/>
      <c r="CYD46" s="299"/>
      <c r="CYE46" s="299"/>
      <c r="CYF46" s="299"/>
      <c r="CYG46" s="299"/>
      <c r="CYH46" s="299"/>
      <c r="CYI46" s="299"/>
      <c r="CYJ46" s="299"/>
      <c r="CYK46" s="299"/>
      <c r="CYL46" s="299"/>
      <c r="CYM46" s="299"/>
      <c r="CYN46" s="299"/>
      <c r="CYO46" s="299"/>
      <c r="CYP46" s="299"/>
      <c r="CYQ46" s="299"/>
      <c r="CYR46" s="299"/>
      <c r="CYS46" s="299"/>
      <c r="CYT46" s="299"/>
      <c r="CYU46" s="299"/>
      <c r="CYV46" s="299"/>
      <c r="CYW46" s="299"/>
      <c r="CYX46" s="299"/>
      <c r="CYY46" s="299"/>
      <c r="CYZ46" s="299"/>
      <c r="CZA46" s="299"/>
      <c r="CZB46" s="299"/>
      <c r="CZC46" s="299"/>
      <c r="CZD46" s="299"/>
      <c r="CZE46" s="299"/>
      <c r="CZF46" s="299"/>
      <c r="CZG46" s="299"/>
      <c r="CZH46" s="299"/>
      <c r="CZI46" s="299"/>
      <c r="CZJ46" s="299"/>
      <c r="CZK46" s="299"/>
      <c r="CZL46" s="299"/>
      <c r="CZM46" s="299"/>
      <c r="CZN46" s="299"/>
      <c r="CZO46" s="299"/>
      <c r="CZP46" s="299"/>
      <c r="CZQ46" s="299"/>
      <c r="CZR46" s="299"/>
      <c r="CZS46" s="299"/>
      <c r="CZT46" s="299"/>
      <c r="CZU46" s="299"/>
      <c r="CZV46" s="299"/>
      <c r="CZW46" s="299"/>
      <c r="CZX46" s="299"/>
      <c r="CZY46" s="299"/>
      <c r="CZZ46" s="299"/>
      <c r="DAA46" s="299"/>
      <c r="DAB46" s="299"/>
      <c r="DAC46" s="299"/>
      <c r="DAD46" s="299"/>
      <c r="DAE46" s="299"/>
      <c r="DAF46" s="299"/>
      <c r="DAG46" s="299"/>
      <c r="DAH46" s="299"/>
      <c r="DAI46" s="299"/>
      <c r="DAJ46" s="299"/>
      <c r="DAK46" s="299"/>
      <c r="DAL46" s="299"/>
      <c r="DAM46" s="299"/>
      <c r="DAN46" s="299"/>
      <c r="DAO46" s="299"/>
      <c r="DAP46" s="299"/>
      <c r="DAQ46" s="299"/>
      <c r="DAR46" s="299"/>
      <c r="DAS46" s="299"/>
      <c r="DAT46" s="299"/>
      <c r="DAU46" s="299"/>
      <c r="DAV46" s="299"/>
      <c r="DAW46" s="299"/>
      <c r="DAX46" s="299"/>
      <c r="DAY46" s="299"/>
      <c r="DAZ46" s="299"/>
      <c r="DBA46" s="299"/>
      <c r="DBB46" s="299"/>
      <c r="DBC46" s="299"/>
      <c r="DBD46" s="299"/>
      <c r="DBE46" s="299"/>
      <c r="DBF46" s="299"/>
      <c r="DBG46" s="299"/>
      <c r="DBH46" s="299"/>
      <c r="DBI46" s="299"/>
      <c r="DBJ46" s="299"/>
      <c r="DBK46" s="299"/>
      <c r="DBL46" s="299"/>
      <c r="DBM46" s="299"/>
      <c r="DBN46" s="299"/>
      <c r="DBO46" s="299"/>
      <c r="DBP46" s="299"/>
      <c r="DBQ46" s="299"/>
      <c r="DBR46" s="299"/>
      <c r="DBS46" s="299"/>
      <c r="DBT46" s="299"/>
      <c r="DBU46" s="299"/>
      <c r="DBV46" s="299"/>
      <c r="DBW46" s="299"/>
      <c r="DBX46" s="299"/>
      <c r="DBY46" s="299"/>
      <c r="DBZ46" s="299"/>
      <c r="DCA46" s="299"/>
      <c r="DCB46" s="299"/>
      <c r="DCC46" s="299"/>
      <c r="DCD46" s="299"/>
      <c r="DCE46" s="299"/>
      <c r="DCF46" s="299"/>
      <c r="DCG46" s="299"/>
      <c r="DCH46" s="299"/>
      <c r="DCI46" s="299"/>
      <c r="DCJ46" s="299"/>
      <c r="DCK46" s="299"/>
      <c r="DCL46" s="299"/>
      <c r="DCM46" s="299"/>
      <c r="DCN46" s="299"/>
      <c r="DCO46" s="299"/>
      <c r="DCP46" s="299"/>
      <c r="DCQ46" s="299"/>
      <c r="DCR46" s="299"/>
      <c r="DCS46" s="299"/>
      <c r="DCT46" s="299"/>
      <c r="DCU46" s="299"/>
      <c r="DCV46" s="299"/>
      <c r="DCW46" s="299"/>
      <c r="DCX46" s="299"/>
      <c r="DCY46" s="299"/>
      <c r="DCZ46" s="299"/>
      <c r="DDA46" s="299"/>
      <c r="DDB46" s="299"/>
      <c r="DDC46" s="299"/>
      <c r="DDD46" s="299"/>
      <c r="DDE46" s="299"/>
      <c r="DDF46" s="299"/>
      <c r="DDG46" s="299"/>
      <c r="DDH46" s="299"/>
      <c r="DDI46" s="299"/>
      <c r="DDJ46" s="299"/>
      <c r="DDK46" s="299"/>
      <c r="DDL46" s="299"/>
      <c r="DDM46" s="299"/>
      <c r="DDN46" s="299"/>
      <c r="DDO46" s="299"/>
      <c r="DDP46" s="299"/>
      <c r="DDQ46" s="299"/>
      <c r="DDR46" s="299"/>
      <c r="DDS46" s="299"/>
      <c r="DDT46" s="299"/>
      <c r="DDU46" s="299"/>
      <c r="DDV46" s="299"/>
      <c r="DDW46" s="299"/>
      <c r="DDX46" s="299"/>
      <c r="DDY46" s="299"/>
      <c r="DDZ46" s="299"/>
      <c r="DEA46" s="299"/>
      <c r="DEB46" s="299"/>
      <c r="DEC46" s="299"/>
      <c r="DED46" s="299"/>
      <c r="DEE46" s="299"/>
      <c r="DEF46" s="299"/>
      <c r="DEG46" s="299"/>
      <c r="DEH46" s="299"/>
      <c r="DEI46" s="299"/>
      <c r="DEJ46" s="299"/>
      <c r="DEK46" s="299"/>
      <c r="DEL46" s="299"/>
      <c r="DEM46" s="299"/>
      <c r="DEN46" s="299"/>
      <c r="DEO46" s="299"/>
      <c r="DEP46" s="299"/>
      <c r="DEQ46" s="299"/>
      <c r="DER46" s="299"/>
      <c r="DES46" s="299"/>
      <c r="DET46" s="299"/>
      <c r="DEU46" s="299"/>
      <c r="DEV46" s="299"/>
      <c r="DEW46" s="299"/>
      <c r="DEX46" s="299"/>
      <c r="DEY46" s="299"/>
      <c r="DEZ46" s="299"/>
      <c r="DFA46" s="299"/>
      <c r="DFB46" s="299"/>
      <c r="DFC46" s="299"/>
      <c r="DFD46" s="299"/>
      <c r="DFE46" s="299"/>
      <c r="DFF46" s="299"/>
      <c r="DFG46" s="299"/>
      <c r="DFH46" s="299"/>
      <c r="DFI46" s="299"/>
      <c r="DFJ46" s="299"/>
      <c r="DFK46" s="299"/>
      <c r="DFL46" s="299"/>
      <c r="DFM46" s="299"/>
      <c r="DFN46" s="299"/>
      <c r="DFO46" s="299"/>
      <c r="DFP46" s="299"/>
      <c r="DFQ46" s="299"/>
      <c r="DFR46" s="299"/>
      <c r="DFS46" s="299"/>
      <c r="DFT46" s="299"/>
      <c r="DFU46" s="299"/>
      <c r="DFV46" s="299"/>
      <c r="DFW46" s="299"/>
      <c r="DFX46" s="299"/>
      <c r="DFY46" s="299"/>
      <c r="DFZ46" s="299"/>
      <c r="DGA46" s="299"/>
      <c r="DGB46" s="299"/>
      <c r="DGC46" s="299"/>
      <c r="DGD46" s="299"/>
      <c r="DGE46" s="299"/>
      <c r="DGF46" s="299"/>
      <c r="DGG46" s="299"/>
      <c r="DGH46" s="299"/>
      <c r="DGI46" s="299"/>
      <c r="DGJ46" s="299"/>
      <c r="DGK46" s="299"/>
      <c r="DGL46" s="299"/>
      <c r="DGM46" s="299"/>
      <c r="DGN46" s="299"/>
      <c r="DGO46" s="299"/>
      <c r="DGP46" s="299"/>
      <c r="DGQ46" s="299"/>
      <c r="DGR46" s="299"/>
      <c r="DGS46" s="299"/>
      <c r="DGT46" s="299"/>
      <c r="DGU46" s="299"/>
      <c r="DGV46" s="299"/>
      <c r="DGW46" s="299"/>
      <c r="DGX46" s="299"/>
      <c r="DGY46" s="299"/>
      <c r="DGZ46" s="299"/>
      <c r="DHA46" s="299"/>
      <c r="DHB46" s="299"/>
      <c r="DHC46" s="299"/>
      <c r="DHD46" s="299"/>
      <c r="DHE46" s="299"/>
      <c r="DHF46" s="299"/>
      <c r="DHG46" s="299"/>
      <c r="DHH46" s="299"/>
      <c r="DHI46" s="299"/>
      <c r="DHJ46" s="299"/>
      <c r="DHK46" s="299"/>
      <c r="DHL46" s="299"/>
      <c r="DHM46" s="299"/>
      <c r="DHN46" s="299"/>
      <c r="DHO46" s="299"/>
      <c r="DHP46" s="299"/>
      <c r="DHQ46" s="299"/>
      <c r="DHR46" s="299"/>
      <c r="DHS46" s="299"/>
      <c r="DHT46" s="299"/>
      <c r="DHU46" s="299"/>
      <c r="DHV46" s="299"/>
      <c r="DHW46" s="299"/>
      <c r="DHX46" s="299"/>
      <c r="DHY46" s="299"/>
      <c r="DHZ46" s="299"/>
      <c r="DIA46" s="299"/>
      <c r="DIB46" s="299"/>
      <c r="DIC46" s="299"/>
      <c r="DID46" s="299"/>
      <c r="DIE46" s="299"/>
      <c r="DIF46" s="299"/>
      <c r="DIG46" s="299"/>
      <c r="DIH46" s="299"/>
      <c r="DII46" s="299"/>
      <c r="DIJ46" s="299"/>
      <c r="DIK46" s="299"/>
      <c r="DIL46" s="299"/>
      <c r="DIM46" s="299"/>
      <c r="DIN46" s="299"/>
      <c r="DIO46" s="299"/>
      <c r="DIP46" s="299"/>
      <c r="DIQ46" s="299"/>
      <c r="DIR46" s="299"/>
      <c r="DIS46" s="299"/>
      <c r="DIT46" s="299"/>
      <c r="DIU46" s="299"/>
      <c r="DIV46" s="299"/>
      <c r="DIW46" s="299"/>
      <c r="DIX46" s="299"/>
      <c r="DIY46" s="299"/>
      <c r="DIZ46" s="299"/>
      <c r="DJA46" s="299"/>
      <c r="DJB46" s="299"/>
      <c r="DJC46" s="299"/>
      <c r="DJD46" s="299"/>
      <c r="DJE46" s="299"/>
      <c r="DJF46" s="299"/>
      <c r="DJG46" s="299"/>
      <c r="DJH46" s="299"/>
      <c r="DJI46" s="299"/>
      <c r="DJJ46" s="299"/>
      <c r="DJK46" s="299"/>
      <c r="DJL46" s="299"/>
      <c r="DJM46" s="299"/>
      <c r="DJN46" s="299"/>
      <c r="DJO46" s="299"/>
      <c r="DJP46" s="299"/>
      <c r="DJQ46" s="299"/>
      <c r="DJR46" s="299"/>
      <c r="DJS46" s="299"/>
      <c r="DJT46" s="299"/>
      <c r="DJU46" s="299"/>
      <c r="DJV46" s="299"/>
      <c r="DJW46" s="299"/>
      <c r="DJX46" s="299"/>
      <c r="DJY46" s="299"/>
      <c r="DJZ46" s="299"/>
      <c r="DKA46" s="299"/>
      <c r="DKB46" s="299"/>
      <c r="DKC46" s="299"/>
      <c r="DKD46" s="299"/>
      <c r="DKE46" s="299"/>
      <c r="DKF46" s="299"/>
      <c r="DKG46" s="299"/>
      <c r="DKH46" s="299"/>
      <c r="DKI46" s="299"/>
      <c r="DKJ46" s="299"/>
      <c r="DKK46" s="299"/>
      <c r="DKL46" s="299"/>
      <c r="DKM46" s="299"/>
      <c r="DKN46" s="299"/>
      <c r="DKO46" s="299"/>
      <c r="DKP46" s="299"/>
      <c r="DKQ46" s="299"/>
      <c r="DKR46" s="299"/>
      <c r="DKS46" s="299"/>
      <c r="DKT46" s="299"/>
      <c r="DKU46" s="299"/>
      <c r="DKV46" s="299"/>
      <c r="DKW46" s="299"/>
      <c r="DKX46" s="299"/>
      <c r="DKY46" s="299"/>
      <c r="DKZ46" s="299"/>
      <c r="DLA46" s="299"/>
      <c r="DLB46" s="299"/>
      <c r="DLC46" s="299"/>
      <c r="DLD46" s="299"/>
      <c r="DLE46" s="299"/>
      <c r="DLF46" s="299"/>
      <c r="DLG46" s="299"/>
      <c r="DLH46" s="299"/>
      <c r="DLI46" s="299"/>
      <c r="DLJ46" s="299"/>
      <c r="DLK46" s="299"/>
      <c r="DLL46" s="299"/>
      <c r="DLM46" s="299"/>
      <c r="DLN46" s="299"/>
      <c r="DLO46" s="299"/>
      <c r="DLP46" s="299"/>
      <c r="DLQ46" s="299"/>
      <c r="DLR46" s="299"/>
      <c r="DLS46" s="299"/>
      <c r="DLT46" s="299"/>
      <c r="DLU46" s="299"/>
      <c r="DLV46" s="299"/>
      <c r="DLW46" s="299"/>
      <c r="DLX46" s="299"/>
      <c r="DLY46" s="299"/>
      <c r="DLZ46" s="299"/>
      <c r="DMA46" s="299"/>
      <c r="DMB46" s="299"/>
      <c r="DMC46" s="299"/>
      <c r="DMD46" s="299"/>
      <c r="DME46" s="299"/>
      <c r="DMF46" s="299"/>
      <c r="DMG46" s="299"/>
      <c r="DMH46" s="299"/>
      <c r="DMI46" s="299"/>
      <c r="DMJ46" s="299"/>
      <c r="DMK46" s="299"/>
      <c r="DML46" s="299"/>
      <c r="DMM46" s="299"/>
      <c r="DMN46" s="299"/>
      <c r="DMO46" s="299"/>
      <c r="DMP46" s="299"/>
      <c r="DMQ46" s="299"/>
      <c r="DMR46" s="299"/>
      <c r="DMS46" s="299"/>
      <c r="DMT46" s="299"/>
      <c r="DMU46" s="299"/>
      <c r="DMV46" s="299"/>
      <c r="DMW46" s="299"/>
      <c r="DMX46" s="299"/>
      <c r="DMY46" s="299"/>
      <c r="DMZ46" s="299"/>
      <c r="DNA46" s="299"/>
      <c r="DNB46" s="299"/>
      <c r="DNC46" s="299"/>
      <c r="DND46" s="299"/>
      <c r="DNE46" s="299"/>
      <c r="DNF46" s="299"/>
      <c r="DNG46" s="299"/>
      <c r="DNH46" s="299"/>
      <c r="DNI46" s="299"/>
      <c r="DNJ46" s="299"/>
      <c r="DNK46" s="299"/>
      <c r="DNL46" s="299"/>
      <c r="DNM46" s="299"/>
      <c r="DNN46" s="299"/>
      <c r="DNO46" s="299"/>
      <c r="DNP46" s="299"/>
      <c r="DNQ46" s="299"/>
      <c r="DNR46" s="299"/>
      <c r="DNS46" s="299"/>
      <c r="DNT46" s="299"/>
      <c r="DNU46" s="299"/>
      <c r="DNV46" s="299"/>
      <c r="DNW46" s="299"/>
      <c r="DNX46" s="299"/>
      <c r="DNY46" s="299"/>
      <c r="DNZ46" s="299"/>
      <c r="DOA46" s="299"/>
      <c r="DOB46" s="299"/>
      <c r="DOC46" s="299"/>
      <c r="DOD46" s="299"/>
      <c r="DOE46" s="299"/>
      <c r="DOF46" s="299"/>
      <c r="DOG46" s="299"/>
      <c r="DOH46" s="299"/>
      <c r="DOI46" s="299"/>
      <c r="DOJ46" s="299"/>
      <c r="DOK46" s="299"/>
      <c r="DOL46" s="299"/>
      <c r="DOM46" s="299"/>
      <c r="DON46" s="299"/>
      <c r="DOO46" s="299"/>
      <c r="DOP46" s="299"/>
      <c r="DOQ46" s="299"/>
      <c r="DOR46" s="299"/>
      <c r="DOS46" s="299"/>
      <c r="DOT46" s="299"/>
      <c r="DOU46" s="299"/>
      <c r="DOV46" s="299"/>
      <c r="DOW46" s="299"/>
      <c r="DOX46" s="299"/>
      <c r="DOY46" s="299"/>
      <c r="DOZ46" s="299"/>
      <c r="DPA46" s="299"/>
      <c r="DPB46" s="299"/>
      <c r="DPC46" s="299"/>
      <c r="DPD46" s="299"/>
      <c r="DPE46" s="299"/>
      <c r="DPF46" s="299"/>
      <c r="DPG46" s="299"/>
      <c r="DPH46" s="299"/>
      <c r="DPI46" s="299"/>
      <c r="DPJ46" s="299"/>
      <c r="DPK46" s="299"/>
      <c r="DPL46" s="299"/>
      <c r="DPM46" s="299"/>
      <c r="DPN46" s="299"/>
      <c r="DPO46" s="299"/>
      <c r="DPP46" s="299"/>
      <c r="DPQ46" s="299"/>
      <c r="DPR46" s="299"/>
      <c r="DPS46" s="299"/>
      <c r="DPT46" s="299"/>
      <c r="DPU46" s="299"/>
      <c r="DPV46" s="299"/>
      <c r="DPW46" s="299"/>
      <c r="DPX46" s="299"/>
      <c r="DPY46" s="299"/>
      <c r="DPZ46" s="299"/>
      <c r="DQA46" s="299"/>
      <c r="DQB46" s="299"/>
      <c r="DQC46" s="299"/>
      <c r="DQD46" s="299"/>
      <c r="DQE46" s="299"/>
      <c r="DQF46" s="299"/>
      <c r="DQG46" s="299"/>
      <c r="DQH46" s="299"/>
      <c r="DQI46" s="299"/>
      <c r="DQJ46" s="299"/>
      <c r="DQK46" s="299"/>
      <c r="DQL46" s="299"/>
      <c r="DQM46" s="299"/>
      <c r="DQN46" s="299"/>
      <c r="DQO46" s="299"/>
      <c r="DQP46" s="299"/>
      <c r="DQQ46" s="299"/>
      <c r="DQR46" s="299"/>
      <c r="DQS46" s="299"/>
      <c r="DQT46" s="299"/>
      <c r="DQU46" s="299"/>
      <c r="DQV46" s="299"/>
      <c r="DQW46" s="299"/>
      <c r="DQX46" s="299"/>
      <c r="DQY46" s="299"/>
      <c r="DQZ46" s="299"/>
      <c r="DRA46" s="299"/>
      <c r="DRB46" s="299"/>
      <c r="DRC46" s="299"/>
      <c r="DRD46" s="299"/>
      <c r="DRE46" s="299"/>
      <c r="DRF46" s="299"/>
      <c r="DRG46" s="299"/>
      <c r="DRH46" s="299"/>
      <c r="DRI46" s="299"/>
      <c r="DRJ46" s="299"/>
      <c r="DRK46" s="299"/>
      <c r="DRL46" s="299"/>
      <c r="DRM46" s="299"/>
      <c r="DRN46" s="299"/>
      <c r="DRO46" s="299"/>
      <c r="DRP46" s="299"/>
      <c r="DRQ46" s="299"/>
      <c r="DRR46" s="299"/>
      <c r="DRS46" s="299"/>
      <c r="DRT46" s="299"/>
      <c r="DRU46" s="299"/>
      <c r="DRV46" s="299"/>
      <c r="DRW46" s="299"/>
      <c r="DRX46" s="299"/>
      <c r="DRY46" s="299"/>
      <c r="DRZ46" s="299"/>
      <c r="DSA46" s="299"/>
      <c r="DSB46" s="299"/>
      <c r="DSC46" s="299"/>
      <c r="DSD46" s="299"/>
      <c r="DSE46" s="299"/>
      <c r="DSF46" s="299"/>
      <c r="DSG46" s="299"/>
      <c r="DSH46" s="299"/>
      <c r="DSI46" s="299"/>
      <c r="DSJ46" s="299"/>
      <c r="DSK46" s="299"/>
      <c r="DSL46" s="299"/>
      <c r="DSM46" s="299"/>
      <c r="DSN46" s="299"/>
      <c r="DSO46" s="299"/>
      <c r="DSP46" s="299"/>
      <c r="DSQ46" s="299"/>
      <c r="DSR46" s="299"/>
      <c r="DSS46" s="299"/>
      <c r="DST46" s="299"/>
      <c r="DSU46" s="299"/>
      <c r="DSV46" s="299"/>
      <c r="DSW46" s="299"/>
      <c r="DSX46" s="299"/>
      <c r="DSY46" s="299"/>
      <c r="DSZ46" s="299"/>
      <c r="DTA46" s="299"/>
      <c r="DTB46" s="299"/>
      <c r="DTC46" s="299"/>
      <c r="DTD46" s="299"/>
      <c r="DTE46" s="299"/>
      <c r="DTF46" s="299"/>
      <c r="DTG46" s="299"/>
      <c r="DTH46" s="299"/>
      <c r="DTI46" s="299"/>
      <c r="DTJ46" s="299"/>
      <c r="DTK46" s="299"/>
      <c r="DTL46" s="299"/>
      <c r="DTM46" s="299"/>
      <c r="DTN46" s="299"/>
      <c r="DTO46" s="299"/>
      <c r="DTP46" s="299"/>
      <c r="DTQ46" s="299"/>
      <c r="DTR46" s="299"/>
      <c r="DTS46" s="299"/>
      <c r="DTT46" s="299"/>
      <c r="DTU46" s="299"/>
      <c r="DTV46" s="299"/>
      <c r="DTW46" s="299"/>
      <c r="DTX46" s="299"/>
      <c r="DTY46" s="299"/>
      <c r="DTZ46" s="299"/>
      <c r="DUA46" s="299"/>
      <c r="DUB46" s="299"/>
      <c r="DUC46" s="299"/>
      <c r="DUD46" s="299"/>
      <c r="DUE46" s="299"/>
      <c r="DUF46" s="299"/>
      <c r="DUG46" s="299"/>
      <c r="DUH46" s="299"/>
      <c r="DUI46" s="299"/>
      <c r="DUJ46" s="299"/>
      <c r="DUK46" s="299"/>
      <c r="DUL46" s="299"/>
      <c r="DUM46" s="299"/>
      <c r="DUN46" s="299"/>
      <c r="DUO46" s="299"/>
      <c r="DUP46" s="299"/>
      <c r="DUQ46" s="299"/>
      <c r="DUR46" s="299"/>
      <c r="DUS46" s="299"/>
      <c r="DUT46" s="299"/>
      <c r="DUU46" s="299"/>
      <c r="DUV46" s="299"/>
      <c r="DUW46" s="299"/>
      <c r="DUX46" s="299"/>
      <c r="DUY46" s="299"/>
      <c r="DUZ46" s="299"/>
      <c r="DVA46" s="299"/>
      <c r="DVB46" s="299"/>
      <c r="DVC46" s="299"/>
      <c r="DVD46" s="299"/>
      <c r="DVE46" s="299"/>
      <c r="DVF46" s="299"/>
      <c r="DVG46" s="299"/>
      <c r="DVH46" s="299"/>
      <c r="DVI46" s="299"/>
      <c r="DVJ46" s="299"/>
      <c r="DVK46" s="299"/>
      <c r="DVL46" s="299"/>
      <c r="DVM46" s="299"/>
      <c r="DVN46" s="299"/>
      <c r="DVO46" s="299"/>
      <c r="DVP46" s="299"/>
      <c r="DVQ46" s="299"/>
      <c r="DVR46" s="299"/>
      <c r="DVS46" s="299"/>
      <c r="DVT46" s="299"/>
      <c r="DVU46" s="299"/>
      <c r="DVV46" s="299"/>
      <c r="DVW46" s="299"/>
      <c r="DVX46" s="299"/>
      <c r="DVY46" s="299"/>
      <c r="DVZ46" s="299"/>
      <c r="DWA46" s="299"/>
      <c r="DWB46" s="299"/>
      <c r="DWC46" s="299"/>
      <c r="DWD46" s="299"/>
      <c r="DWE46" s="299"/>
      <c r="DWF46" s="299"/>
      <c r="DWG46" s="299"/>
      <c r="DWH46" s="299"/>
      <c r="DWI46" s="299"/>
      <c r="DWJ46" s="299"/>
      <c r="DWK46" s="299"/>
      <c r="DWL46" s="299"/>
      <c r="DWM46" s="299"/>
      <c r="DWN46" s="299"/>
      <c r="DWO46" s="299"/>
      <c r="DWP46" s="299"/>
      <c r="DWQ46" s="299"/>
      <c r="DWR46" s="299"/>
      <c r="DWS46" s="299"/>
      <c r="DWT46" s="299"/>
      <c r="DWU46" s="299"/>
      <c r="DWV46" s="299"/>
      <c r="DWW46" s="299"/>
      <c r="DWX46" s="299"/>
      <c r="DWY46" s="299"/>
      <c r="DWZ46" s="299"/>
      <c r="DXA46" s="299"/>
      <c r="DXB46" s="299"/>
      <c r="DXC46" s="299"/>
      <c r="DXD46" s="299"/>
      <c r="DXE46" s="299"/>
      <c r="DXF46" s="299"/>
      <c r="DXG46" s="299"/>
      <c r="DXH46" s="299"/>
      <c r="DXI46" s="299"/>
      <c r="DXJ46" s="299"/>
      <c r="DXK46" s="299"/>
      <c r="DXL46" s="299"/>
      <c r="DXM46" s="299"/>
      <c r="DXN46" s="299"/>
      <c r="DXO46" s="299"/>
      <c r="DXP46" s="299"/>
      <c r="DXQ46" s="299"/>
      <c r="DXR46" s="299"/>
      <c r="DXS46" s="299"/>
      <c r="DXT46" s="299"/>
      <c r="DXU46" s="299"/>
      <c r="DXV46" s="299"/>
      <c r="DXW46" s="299"/>
      <c r="DXX46" s="299"/>
      <c r="DXY46" s="299"/>
      <c r="DXZ46" s="299"/>
      <c r="DYA46" s="299"/>
      <c r="DYB46" s="299"/>
      <c r="DYC46" s="299"/>
      <c r="DYD46" s="299"/>
      <c r="DYE46" s="299"/>
      <c r="DYF46" s="299"/>
      <c r="DYG46" s="299"/>
      <c r="DYH46" s="299"/>
      <c r="DYI46" s="299"/>
      <c r="DYJ46" s="299"/>
      <c r="DYK46" s="299"/>
      <c r="DYL46" s="299"/>
      <c r="DYM46" s="299"/>
      <c r="DYN46" s="299"/>
      <c r="DYO46" s="299"/>
      <c r="DYP46" s="299"/>
      <c r="DYQ46" s="299"/>
      <c r="DYR46" s="299"/>
      <c r="DYS46" s="299"/>
      <c r="DYT46" s="299"/>
      <c r="DYU46" s="299"/>
      <c r="DYV46" s="299"/>
      <c r="DYW46" s="299"/>
      <c r="DYX46" s="299"/>
      <c r="DYY46" s="299"/>
      <c r="DYZ46" s="299"/>
      <c r="DZA46" s="299"/>
      <c r="DZB46" s="299"/>
      <c r="DZC46" s="299"/>
      <c r="DZD46" s="299"/>
      <c r="DZE46" s="299"/>
      <c r="DZF46" s="299"/>
      <c r="DZG46" s="299"/>
      <c r="DZH46" s="299"/>
      <c r="DZI46" s="299"/>
      <c r="DZJ46" s="299"/>
      <c r="DZK46" s="299"/>
      <c r="DZL46" s="299"/>
      <c r="DZM46" s="299"/>
      <c r="DZN46" s="299"/>
      <c r="DZO46" s="299"/>
      <c r="DZP46" s="299"/>
      <c r="DZQ46" s="299"/>
      <c r="DZR46" s="299"/>
      <c r="DZS46" s="299"/>
      <c r="DZT46" s="299"/>
      <c r="DZU46" s="299"/>
      <c r="DZV46" s="299"/>
      <c r="DZW46" s="299"/>
      <c r="DZX46" s="299"/>
      <c r="DZY46" s="299"/>
      <c r="DZZ46" s="299"/>
      <c r="EAA46" s="299"/>
      <c r="EAB46" s="299"/>
      <c r="EAC46" s="299"/>
      <c r="EAD46" s="299"/>
      <c r="EAE46" s="299"/>
      <c r="EAF46" s="299"/>
      <c r="EAG46" s="299"/>
      <c r="EAH46" s="299"/>
      <c r="EAI46" s="299"/>
      <c r="EAJ46" s="299"/>
      <c r="EAK46" s="299"/>
      <c r="EAL46" s="299"/>
      <c r="EAM46" s="299"/>
      <c r="EAN46" s="299"/>
      <c r="EAO46" s="299"/>
      <c r="EAP46" s="299"/>
      <c r="EAQ46" s="299"/>
      <c r="EAR46" s="299"/>
      <c r="EAS46" s="299"/>
      <c r="EAT46" s="299"/>
      <c r="EAU46" s="299"/>
      <c r="EAV46" s="299"/>
      <c r="EAW46" s="299"/>
      <c r="EAX46" s="299"/>
      <c r="EAY46" s="299"/>
      <c r="EAZ46" s="299"/>
      <c r="EBA46" s="299"/>
      <c r="EBB46" s="299"/>
      <c r="EBC46" s="299"/>
      <c r="EBD46" s="299"/>
      <c r="EBE46" s="299"/>
      <c r="EBF46" s="299"/>
      <c r="EBG46" s="299"/>
      <c r="EBH46" s="299"/>
      <c r="EBI46" s="299"/>
      <c r="EBJ46" s="299"/>
      <c r="EBK46" s="299"/>
      <c r="EBL46" s="299"/>
      <c r="EBM46" s="299"/>
      <c r="EBN46" s="299"/>
      <c r="EBO46" s="299"/>
      <c r="EBP46" s="299"/>
      <c r="EBQ46" s="299"/>
      <c r="EBR46" s="299"/>
      <c r="EBS46" s="299"/>
      <c r="EBT46" s="299"/>
      <c r="EBU46" s="299"/>
      <c r="EBV46" s="299"/>
      <c r="EBW46" s="299"/>
      <c r="EBX46" s="299"/>
      <c r="EBY46" s="299"/>
      <c r="EBZ46" s="299"/>
      <c r="ECA46" s="299"/>
      <c r="ECB46" s="299"/>
      <c r="ECC46" s="299"/>
      <c r="ECD46" s="299"/>
      <c r="ECE46" s="299"/>
      <c r="ECF46" s="299"/>
      <c r="ECG46" s="299"/>
      <c r="ECH46" s="299"/>
      <c r="ECI46" s="299"/>
      <c r="ECJ46" s="299"/>
      <c r="ECK46" s="299"/>
      <c r="ECL46" s="299"/>
      <c r="ECM46" s="299"/>
      <c r="ECN46" s="299"/>
      <c r="ECO46" s="299"/>
      <c r="ECP46" s="299"/>
      <c r="ECQ46" s="299"/>
      <c r="ECR46" s="299"/>
      <c r="ECS46" s="299"/>
      <c r="ECT46" s="299"/>
      <c r="ECU46" s="299"/>
      <c r="ECV46" s="299"/>
      <c r="ECW46" s="299"/>
      <c r="ECX46" s="299"/>
      <c r="ECY46" s="299"/>
      <c r="ECZ46" s="299"/>
      <c r="EDA46" s="299"/>
      <c r="EDB46" s="299"/>
      <c r="EDC46" s="299"/>
      <c r="EDD46" s="299"/>
      <c r="EDE46" s="299"/>
      <c r="EDF46" s="299"/>
      <c r="EDG46" s="299"/>
      <c r="EDH46" s="299"/>
      <c r="EDI46" s="299"/>
      <c r="EDJ46" s="299"/>
      <c r="EDK46" s="299"/>
      <c r="EDL46" s="299"/>
      <c r="EDM46" s="299"/>
      <c r="EDN46" s="299"/>
      <c r="EDO46" s="299"/>
      <c r="EDP46" s="299"/>
      <c r="EDQ46" s="299"/>
      <c r="EDR46" s="299"/>
      <c r="EDS46" s="299"/>
      <c r="EDT46" s="299"/>
      <c r="EDU46" s="299"/>
      <c r="EDV46" s="299"/>
      <c r="EDW46" s="299"/>
      <c r="EDX46" s="299"/>
      <c r="EDY46" s="299"/>
      <c r="EDZ46" s="299"/>
      <c r="EEA46" s="299"/>
      <c r="EEB46" s="299"/>
      <c r="EEC46" s="299"/>
      <c r="EED46" s="299"/>
      <c r="EEE46" s="299"/>
      <c r="EEF46" s="299"/>
      <c r="EEG46" s="299"/>
      <c r="EEH46" s="299"/>
      <c r="EEI46" s="299"/>
      <c r="EEJ46" s="299"/>
      <c r="EEK46" s="299"/>
      <c r="EEL46" s="299"/>
      <c r="EEM46" s="299"/>
      <c r="EEN46" s="299"/>
      <c r="EEO46" s="299"/>
      <c r="EEP46" s="299"/>
      <c r="EEQ46" s="299"/>
      <c r="EER46" s="299"/>
      <c r="EES46" s="299"/>
      <c r="EET46" s="299"/>
      <c r="EEU46" s="299"/>
      <c r="EEV46" s="299"/>
      <c r="EEW46" s="299"/>
      <c r="EEX46" s="299"/>
      <c r="EEY46" s="299"/>
      <c r="EEZ46" s="299"/>
      <c r="EFA46" s="299"/>
      <c r="EFB46" s="299"/>
      <c r="EFC46" s="299"/>
      <c r="EFD46" s="299"/>
      <c r="EFE46" s="299"/>
      <c r="EFF46" s="299"/>
      <c r="EFG46" s="299"/>
      <c r="EFH46" s="299"/>
      <c r="EFI46" s="299"/>
      <c r="EFJ46" s="299"/>
      <c r="EFK46" s="299"/>
      <c r="EFL46" s="299"/>
      <c r="EFM46" s="299"/>
      <c r="EFN46" s="299"/>
      <c r="EFO46" s="299"/>
      <c r="EFP46" s="299"/>
      <c r="EFQ46" s="299"/>
      <c r="EFR46" s="299"/>
      <c r="EFS46" s="299"/>
      <c r="EFT46" s="299"/>
      <c r="EFU46" s="299"/>
      <c r="EFV46" s="299"/>
      <c r="EFW46" s="299"/>
      <c r="EFX46" s="299"/>
      <c r="EFY46" s="299"/>
      <c r="EFZ46" s="299"/>
      <c r="EGA46" s="299"/>
      <c r="EGB46" s="299"/>
      <c r="EGC46" s="299"/>
      <c r="EGD46" s="299"/>
      <c r="EGE46" s="299"/>
      <c r="EGF46" s="299"/>
      <c r="EGG46" s="299"/>
      <c r="EGH46" s="299"/>
      <c r="EGI46" s="299"/>
      <c r="EGJ46" s="299"/>
      <c r="EGK46" s="299"/>
      <c r="EGL46" s="299"/>
      <c r="EGM46" s="299"/>
      <c r="EGN46" s="299"/>
      <c r="EGO46" s="299"/>
      <c r="EGP46" s="299"/>
      <c r="EGQ46" s="299"/>
      <c r="EGR46" s="299"/>
      <c r="EGS46" s="299"/>
      <c r="EGT46" s="299"/>
      <c r="EGU46" s="299"/>
      <c r="EGV46" s="299"/>
      <c r="EGW46" s="299"/>
      <c r="EGX46" s="299"/>
      <c r="EGY46" s="299"/>
      <c r="EGZ46" s="299"/>
      <c r="EHA46" s="299"/>
      <c r="EHB46" s="299"/>
      <c r="EHC46" s="299"/>
      <c r="EHD46" s="299"/>
      <c r="EHE46" s="299"/>
      <c r="EHF46" s="299"/>
      <c r="EHG46" s="299"/>
      <c r="EHH46" s="299"/>
      <c r="EHI46" s="299"/>
      <c r="EHJ46" s="299"/>
      <c r="EHK46" s="299"/>
      <c r="EHL46" s="299"/>
      <c r="EHM46" s="299"/>
      <c r="EHN46" s="299"/>
      <c r="EHO46" s="299"/>
      <c r="EHP46" s="299"/>
      <c r="EHQ46" s="299"/>
      <c r="EHR46" s="299"/>
      <c r="EHS46" s="299"/>
      <c r="EHT46" s="299"/>
      <c r="EHU46" s="299"/>
      <c r="EHV46" s="299"/>
      <c r="EHW46" s="299"/>
      <c r="EHX46" s="299"/>
      <c r="EHY46" s="299"/>
      <c r="EHZ46" s="299"/>
      <c r="EIA46" s="299"/>
      <c r="EIB46" s="299"/>
      <c r="EIC46" s="299"/>
      <c r="EID46" s="299"/>
      <c r="EIE46" s="299"/>
      <c r="EIF46" s="299"/>
      <c r="EIG46" s="299"/>
      <c r="EIH46" s="299"/>
      <c r="EII46" s="299"/>
      <c r="EIJ46" s="299"/>
      <c r="EIK46" s="299"/>
      <c r="EIL46" s="299"/>
      <c r="EIM46" s="299"/>
      <c r="EIN46" s="299"/>
      <c r="EIO46" s="299"/>
      <c r="EIP46" s="299"/>
      <c r="EIQ46" s="299"/>
      <c r="EIR46" s="299"/>
      <c r="EIS46" s="299"/>
      <c r="EIT46" s="299"/>
      <c r="EIU46" s="299"/>
      <c r="EIV46" s="299"/>
      <c r="EIW46" s="299"/>
      <c r="EIX46" s="299"/>
      <c r="EIY46" s="299"/>
      <c r="EIZ46" s="299"/>
      <c r="EJA46" s="299"/>
      <c r="EJB46" s="299"/>
      <c r="EJC46" s="299"/>
      <c r="EJD46" s="299"/>
      <c r="EJE46" s="299"/>
      <c r="EJF46" s="299"/>
      <c r="EJG46" s="299"/>
      <c r="EJH46" s="299"/>
      <c r="EJI46" s="299"/>
      <c r="EJJ46" s="299"/>
      <c r="EJK46" s="299"/>
      <c r="EJL46" s="299"/>
      <c r="EJM46" s="299"/>
      <c r="EJN46" s="299"/>
      <c r="EJO46" s="299"/>
      <c r="EJP46" s="299"/>
      <c r="EJQ46" s="299"/>
      <c r="EJR46" s="299"/>
      <c r="EJS46" s="299"/>
      <c r="EJT46" s="299"/>
      <c r="EJU46" s="299"/>
      <c r="EJV46" s="299"/>
      <c r="EJW46" s="299"/>
      <c r="EJX46" s="299"/>
      <c r="EJY46" s="299"/>
      <c r="EJZ46" s="299"/>
      <c r="EKA46" s="299"/>
      <c r="EKB46" s="299"/>
      <c r="EKC46" s="299"/>
      <c r="EKD46" s="299"/>
      <c r="EKE46" s="299"/>
      <c r="EKF46" s="299"/>
      <c r="EKG46" s="299"/>
      <c r="EKH46" s="299"/>
      <c r="EKI46" s="299"/>
      <c r="EKJ46" s="299"/>
      <c r="EKK46" s="299"/>
      <c r="EKL46" s="299"/>
      <c r="EKM46" s="299"/>
      <c r="EKN46" s="299"/>
      <c r="EKO46" s="299"/>
      <c r="EKP46" s="299"/>
      <c r="EKQ46" s="299"/>
      <c r="EKR46" s="299"/>
      <c r="EKS46" s="299"/>
      <c r="EKT46" s="299"/>
      <c r="EKU46" s="299"/>
      <c r="EKV46" s="299"/>
      <c r="EKW46" s="299"/>
      <c r="EKX46" s="299"/>
      <c r="EKY46" s="299"/>
      <c r="EKZ46" s="299"/>
      <c r="ELA46" s="299"/>
      <c r="ELB46" s="299"/>
      <c r="ELC46" s="299"/>
      <c r="ELD46" s="299"/>
      <c r="ELE46" s="299"/>
      <c r="ELF46" s="299"/>
      <c r="ELG46" s="299"/>
      <c r="ELH46" s="299"/>
      <c r="ELI46" s="299"/>
      <c r="ELJ46" s="299"/>
      <c r="ELK46" s="299"/>
      <c r="ELL46" s="299"/>
      <c r="ELM46" s="299"/>
      <c r="ELN46" s="299"/>
      <c r="ELO46" s="299"/>
      <c r="ELP46" s="299"/>
      <c r="ELQ46" s="299"/>
      <c r="ELR46" s="299"/>
      <c r="ELS46" s="299"/>
      <c r="ELT46" s="299"/>
      <c r="ELU46" s="299"/>
      <c r="ELV46" s="299"/>
      <c r="ELW46" s="299"/>
      <c r="ELX46" s="299"/>
      <c r="ELY46" s="299"/>
      <c r="ELZ46" s="299"/>
      <c r="EMA46" s="299"/>
      <c r="EMB46" s="299"/>
      <c r="EMC46" s="299"/>
      <c r="EMD46" s="299"/>
      <c r="EME46" s="299"/>
      <c r="EMF46" s="299"/>
      <c r="EMG46" s="299"/>
      <c r="EMH46" s="299"/>
      <c r="EMI46" s="299"/>
      <c r="EMJ46" s="299"/>
      <c r="EMK46" s="299"/>
      <c r="EML46" s="299"/>
      <c r="EMM46" s="299"/>
      <c r="EMN46" s="299"/>
      <c r="EMO46" s="299"/>
      <c r="EMP46" s="299"/>
      <c r="EMQ46" s="299"/>
      <c r="EMR46" s="299"/>
      <c r="EMS46" s="299"/>
      <c r="EMT46" s="299"/>
      <c r="EMU46" s="299"/>
      <c r="EMV46" s="299"/>
      <c r="EMW46" s="299"/>
      <c r="EMX46" s="299"/>
      <c r="EMY46" s="299"/>
      <c r="EMZ46" s="299"/>
      <c r="ENA46" s="299"/>
      <c r="ENB46" s="299"/>
      <c r="ENC46" s="299"/>
      <c r="END46" s="299"/>
      <c r="ENE46" s="299"/>
      <c r="ENF46" s="299"/>
      <c r="ENG46" s="299"/>
      <c r="ENH46" s="299"/>
      <c r="ENI46" s="299"/>
      <c r="ENJ46" s="299"/>
      <c r="ENK46" s="299"/>
      <c r="ENL46" s="299"/>
      <c r="ENM46" s="299"/>
      <c r="ENN46" s="299"/>
      <c r="ENO46" s="299"/>
      <c r="ENP46" s="299"/>
      <c r="ENQ46" s="299"/>
      <c r="ENR46" s="299"/>
      <c r="ENS46" s="299"/>
      <c r="ENT46" s="299"/>
      <c r="ENU46" s="299"/>
      <c r="ENV46" s="299"/>
      <c r="ENW46" s="299"/>
      <c r="ENX46" s="299"/>
      <c r="ENY46" s="299"/>
      <c r="ENZ46" s="299"/>
      <c r="EOA46" s="299"/>
      <c r="EOB46" s="299"/>
      <c r="EOC46" s="299"/>
      <c r="EOD46" s="299"/>
      <c r="EOE46" s="299"/>
      <c r="EOF46" s="299"/>
      <c r="EOG46" s="299"/>
      <c r="EOH46" s="299"/>
      <c r="EOI46" s="299"/>
      <c r="EOJ46" s="299"/>
      <c r="EOK46" s="299"/>
      <c r="EOL46" s="299"/>
      <c r="EOM46" s="299"/>
      <c r="EON46" s="299"/>
      <c r="EOO46" s="299"/>
      <c r="EOP46" s="299"/>
      <c r="EOQ46" s="299"/>
      <c r="EOR46" s="299"/>
      <c r="EOS46" s="299"/>
      <c r="EOT46" s="299"/>
      <c r="EOU46" s="299"/>
      <c r="EOV46" s="299"/>
      <c r="EOW46" s="299"/>
      <c r="EOX46" s="299"/>
      <c r="EOY46" s="299"/>
      <c r="EOZ46" s="299"/>
      <c r="EPA46" s="299"/>
      <c r="EPB46" s="299"/>
      <c r="EPC46" s="299"/>
      <c r="EPD46" s="299"/>
      <c r="EPE46" s="299"/>
      <c r="EPF46" s="299"/>
      <c r="EPG46" s="299"/>
      <c r="EPH46" s="299"/>
      <c r="EPI46" s="299"/>
      <c r="EPJ46" s="299"/>
      <c r="EPK46" s="299"/>
      <c r="EPL46" s="299"/>
      <c r="EPM46" s="299"/>
      <c r="EPN46" s="299"/>
      <c r="EPO46" s="299"/>
      <c r="EPP46" s="299"/>
      <c r="EPQ46" s="299"/>
      <c r="EPR46" s="299"/>
      <c r="EPS46" s="299"/>
      <c r="EPT46" s="299"/>
      <c r="EPU46" s="299"/>
      <c r="EPV46" s="299"/>
      <c r="EPW46" s="299"/>
      <c r="EPX46" s="299"/>
      <c r="EPY46" s="299"/>
      <c r="EPZ46" s="299"/>
      <c r="EQA46" s="299"/>
      <c r="EQB46" s="299"/>
      <c r="EQC46" s="299"/>
      <c r="EQD46" s="299"/>
      <c r="EQE46" s="299"/>
      <c r="EQF46" s="299"/>
      <c r="EQG46" s="299"/>
      <c r="EQH46" s="299"/>
      <c r="EQI46" s="299"/>
      <c r="EQJ46" s="299"/>
      <c r="EQK46" s="299"/>
      <c r="EQL46" s="299"/>
      <c r="EQM46" s="299"/>
      <c r="EQN46" s="299"/>
      <c r="EQO46" s="299"/>
      <c r="EQP46" s="299"/>
      <c r="EQQ46" s="299"/>
      <c r="EQR46" s="299"/>
      <c r="EQS46" s="299"/>
      <c r="EQT46" s="299"/>
      <c r="EQU46" s="299"/>
      <c r="EQV46" s="299"/>
      <c r="EQW46" s="299"/>
      <c r="EQX46" s="299"/>
      <c r="EQY46" s="299"/>
      <c r="EQZ46" s="299"/>
      <c r="ERA46" s="299"/>
      <c r="ERB46" s="299"/>
      <c r="ERC46" s="299"/>
      <c r="ERD46" s="299"/>
      <c r="ERE46" s="299"/>
      <c r="ERF46" s="299"/>
      <c r="ERG46" s="299"/>
      <c r="ERH46" s="299"/>
      <c r="ERI46" s="299"/>
      <c r="ERJ46" s="299"/>
      <c r="ERK46" s="299"/>
      <c r="ERL46" s="299"/>
      <c r="ERM46" s="299"/>
      <c r="ERN46" s="299"/>
      <c r="ERO46" s="299"/>
      <c r="ERP46" s="299"/>
      <c r="ERQ46" s="299"/>
      <c r="ERR46" s="299"/>
      <c r="ERS46" s="299"/>
      <c r="ERT46" s="299"/>
      <c r="ERU46" s="299"/>
      <c r="ERV46" s="299"/>
      <c r="ERW46" s="299"/>
      <c r="ERX46" s="299"/>
      <c r="ERY46" s="299"/>
      <c r="ERZ46" s="299"/>
      <c r="ESA46" s="299"/>
      <c r="ESB46" s="299"/>
      <c r="ESC46" s="299"/>
      <c r="ESD46" s="299"/>
      <c r="ESE46" s="299"/>
      <c r="ESF46" s="299"/>
      <c r="ESG46" s="299"/>
      <c r="ESH46" s="299"/>
      <c r="ESI46" s="299"/>
      <c r="ESJ46" s="299"/>
      <c r="ESK46" s="299"/>
      <c r="ESL46" s="299"/>
      <c r="ESM46" s="299"/>
      <c r="ESN46" s="299"/>
      <c r="ESO46" s="299"/>
      <c r="ESP46" s="299"/>
      <c r="ESQ46" s="299"/>
      <c r="ESR46" s="299"/>
      <c r="ESS46" s="299"/>
      <c r="EST46" s="299"/>
      <c r="ESU46" s="299"/>
      <c r="ESV46" s="299"/>
      <c r="ESW46" s="299"/>
      <c r="ESX46" s="299"/>
      <c r="ESY46" s="299"/>
      <c r="ESZ46" s="299"/>
      <c r="ETA46" s="299"/>
      <c r="ETB46" s="299"/>
      <c r="ETC46" s="299"/>
      <c r="ETD46" s="299"/>
      <c r="ETE46" s="299"/>
      <c r="ETF46" s="299"/>
      <c r="ETG46" s="299"/>
      <c r="ETH46" s="299"/>
      <c r="ETI46" s="299"/>
      <c r="ETJ46" s="299"/>
      <c r="ETK46" s="299"/>
      <c r="ETL46" s="299"/>
      <c r="ETM46" s="299"/>
      <c r="ETN46" s="299"/>
      <c r="ETO46" s="299"/>
      <c r="ETP46" s="299"/>
      <c r="ETQ46" s="299"/>
      <c r="ETR46" s="299"/>
      <c r="ETS46" s="299"/>
      <c r="ETT46" s="299"/>
      <c r="ETU46" s="299"/>
      <c r="ETV46" s="299"/>
      <c r="ETW46" s="299"/>
      <c r="ETX46" s="299"/>
      <c r="ETY46" s="299"/>
      <c r="ETZ46" s="299"/>
      <c r="EUA46" s="299"/>
      <c r="EUB46" s="299"/>
      <c r="EUC46" s="299"/>
      <c r="EUD46" s="299"/>
      <c r="EUE46" s="299"/>
      <c r="EUF46" s="299"/>
      <c r="EUG46" s="299"/>
      <c r="EUH46" s="299"/>
      <c r="EUI46" s="299"/>
      <c r="EUJ46" s="299"/>
      <c r="EUK46" s="299"/>
      <c r="EUL46" s="299"/>
      <c r="EUM46" s="299"/>
      <c r="EUN46" s="299"/>
      <c r="EUO46" s="299"/>
      <c r="EUP46" s="299"/>
      <c r="EUQ46" s="299"/>
      <c r="EUR46" s="299"/>
      <c r="EUS46" s="299"/>
      <c r="EUT46" s="299"/>
      <c r="EUU46" s="299"/>
      <c r="EUV46" s="299"/>
      <c r="EUW46" s="299"/>
      <c r="EUX46" s="299"/>
      <c r="EUY46" s="299"/>
      <c r="EUZ46" s="299"/>
      <c r="EVA46" s="299"/>
      <c r="EVB46" s="299"/>
      <c r="EVC46" s="299"/>
      <c r="EVD46" s="299"/>
      <c r="EVE46" s="299"/>
      <c r="EVF46" s="299"/>
      <c r="EVG46" s="299"/>
      <c r="EVH46" s="299"/>
      <c r="EVI46" s="299"/>
      <c r="EVJ46" s="299"/>
      <c r="EVK46" s="299"/>
      <c r="EVL46" s="299"/>
      <c r="EVM46" s="299"/>
      <c r="EVN46" s="299"/>
      <c r="EVO46" s="299"/>
      <c r="EVP46" s="299"/>
      <c r="EVQ46" s="299"/>
      <c r="EVR46" s="299"/>
      <c r="EVS46" s="299"/>
      <c r="EVT46" s="299"/>
      <c r="EVU46" s="299"/>
      <c r="EVV46" s="299"/>
      <c r="EVW46" s="299"/>
      <c r="EVX46" s="299"/>
      <c r="EVY46" s="299"/>
      <c r="EVZ46" s="299"/>
      <c r="EWA46" s="299"/>
      <c r="EWB46" s="299"/>
      <c r="EWC46" s="299"/>
      <c r="EWD46" s="299"/>
      <c r="EWE46" s="299"/>
      <c r="EWF46" s="299"/>
      <c r="EWG46" s="299"/>
      <c r="EWH46" s="299"/>
      <c r="EWI46" s="299"/>
      <c r="EWJ46" s="299"/>
      <c r="EWK46" s="299"/>
      <c r="EWL46" s="299"/>
      <c r="EWM46" s="299"/>
      <c r="EWN46" s="299"/>
      <c r="EWO46" s="299"/>
      <c r="EWP46" s="299"/>
      <c r="EWQ46" s="299"/>
      <c r="EWR46" s="299"/>
      <c r="EWS46" s="299"/>
      <c r="EWT46" s="299"/>
      <c r="EWU46" s="299"/>
      <c r="EWV46" s="299"/>
      <c r="EWW46" s="299"/>
      <c r="EWX46" s="299"/>
      <c r="EWY46" s="299"/>
      <c r="EWZ46" s="299"/>
      <c r="EXA46" s="299"/>
      <c r="EXB46" s="299"/>
      <c r="EXC46" s="299"/>
      <c r="EXD46" s="299"/>
      <c r="EXE46" s="299"/>
      <c r="EXF46" s="299"/>
      <c r="EXG46" s="299"/>
      <c r="EXH46" s="299"/>
      <c r="EXI46" s="299"/>
      <c r="EXJ46" s="299"/>
      <c r="EXK46" s="299"/>
      <c r="EXL46" s="299"/>
      <c r="EXM46" s="299"/>
      <c r="EXN46" s="299"/>
      <c r="EXO46" s="299"/>
      <c r="EXP46" s="299"/>
      <c r="EXQ46" s="299"/>
      <c r="EXR46" s="299"/>
      <c r="EXS46" s="299"/>
      <c r="EXT46" s="299"/>
      <c r="EXU46" s="299"/>
      <c r="EXV46" s="299"/>
      <c r="EXW46" s="299"/>
      <c r="EXX46" s="299"/>
      <c r="EXY46" s="299"/>
      <c r="EXZ46" s="299"/>
      <c r="EYA46" s="299"/>
      <c r="EYB46" s="299"/>
      <c r="EYC46" s="299"/>
      <c r="EYD46" s="299"/>
      <c r="EYE46" s="299"/>
      <c r="EYF46" s="299"/>
      <c r="EYG46" s="299"/>
      <c r="EYH46" s="299"/>
      <c r="EYI46" s="299"/>
      <c r="EYJ46" s="299"/>
      <c r="EYK46" s="299"/>
      <c r="EYL46" s="299"/>
      <c r="EYM46" s="299"/>
      <c r="EYN46" s="299"/>
      <c r="EYO46" s="299"/>
      <c r="EYP46" s="299"/>
      <c r="EYQ46" s="299"/>
      <c r="EYR46" s="299"/>
      <c r="EYS46" s="299"/>
      <c r="EYT46" s="299"/>
      <c r="EYU46" s="299"/>
      <c r="EYV46" s="299"/>
      <c r="EYW46" s="299"/>
      <c r="EYX46" s="299"/>
      <c r="EYY46" s="299"/>
      <c r="EYZ46" s="299"/>
      <c r="EZA46" s="299"/>
      <c r="EZB46" s="299"/>
      <c r="EZC46" s="299"/>
      <c r="EZD46" s="299"/>
      <c r="EZE46" s="299"/>
      <c r="EZF46" s="299"/>
      <c r="EZG46" s="299"/>
      <c r="EZH46" s="299"/>
      <c r="EZI46" s="299"/>
      <c r="EZJ46" s="299"/>
      <c r="EZK46" s="299"/>
      <c r="EZL46" s="299"/>
      <c r="EZM46" s="299"/>
      <c r="EZN46" s="299"/>
      <c r="EZO46" s="299"/>
      <c r="EZP46" s="299"/>
      <c r="EZQ46" s="299"/>
      <c r="EZR46" s="299"/>
      <c r="EZS46" s="299"/>
      <c r="EZT46" s="299"/>
      <c r="EZU46" s="299"/>
      <c r="EZV46" s="299"/>
      <c r="EZW46" s="299"/>
      <c r="EZX46" s="299"/>
      <c r="EZY46" s="299"/>
      <c r="EZZ46" s="299"/>
      <c r="FAA46" s="299"/>
      <c r="FAB46" s="299"/>
      <c r="FAC46" s="299"/>
      <c r="FAD46" s="299"/>
      <c r="FAE46" s="299"/>
      <c r="FAF46" s="299"/>
      <c r="FAG46" s="299"/>
      <c r="FAH46" s="299"/>
      <c r="FAI46" s="299"/>
      <c r="FAJ46" s="299"/>
      <c r="FAK46" s="299"/>
      <c r="FAL46" s="299"/>
      <c r="FAM46" s="299"/>
      <c r="FAN46" s="299"/>
      <c r="FAO46" s="299"/>
      <c r="FAP46" s="299"/>
      <c r="FAQ46" s="299"/>
      <c r="FAR46" s="299"/>
      <c r="FAS46" s="299"/>
      <c r="FAT46" s="299"/>
      <c r="FAU46" s="299"/>
      <c r="FAV46" s="299"/>
      <c r="FAW46" s="299"/>
      <c r="FAX46" s="299"/>
      <c r="FAY46" s="299"/>
      <c r="FAZ46" s="299"/>
      <c r="FBA46" s="299"/>
      <c r="FBB46" s="299"/>
      <c r="FBC46" s="299"/>
      <c r="FBD46" s="299"/>
      <c r="FBE46" s="299"/>
      <c r="FBF46" s="299"/>
      <c r="FBG46" s="299"/>
      <c r="FBH46" s="299"/>
      <c r="FBI46" s="299"/>
      <c r="FBJ46" s="299"/>
      <c r="FBK46" s="299"/>
      <c r="FBL46" s="299"/>
      <c r="FBM46" s="299"/>
      <c r="FBN46" s="299"/>
      <c r="FBO46" s="299"/>
      <c r="FBP46" s="299"/>
      <c r="FBQ46" s="299"/>
      <c r="FBR46" s="299"/>
      <c r="FBS46" s="299"/>
      <c r="FBT46" s="299"/>
      <c r="FBU46" s="299"/>
      <c r="FBV46" s="299"/>
      <c r="FBW46" s="299"/>
      <c r="FBX46" s="299"/>
      <c r="FBY46" s="299"/>
      <c r="FBZ46" s="299"/>
      <c r="FCA46" s="299"/>
      <c r="FCB46" s="299"/>
      <c r="FCC46" s="299"/>
      <c r="FCD46" s="299"/>
      <c r="FCE46" s="299"/>
      <c r="FCF46" s="299"/>
      <c r="FCG46" s="299"/>
      <c r="FCH46" s="299"/>
      <c r="FCI46" s="299"/>
      <c r="FCJ46" s="299"/>
      <c r="FCK46" s="299"/>
      <c r="FCL46" s="299"/>
      <c r="FCM46" s="299"/>
      <c r="FCN46" s="299"/>
      <c r="FCO46" s="299"/>
      <c r="FCP46" s="299"/>
      <c r="FCQ46" s="299"/>
      <c r="FCR46" s="299"/>
      <c r="FCS46" s="299"/>
      <c r="FCT46" s="299"/>
      <c r="FCU46" s="299"/>
      <c r="FCV46" s="299"/>
      <c r="FCW46" s="299"/>
      <c r="FCX46" s="299"/>
      <c r="FCY46" s="299"/>
      <c r="FCZ46" s="299"/>
      <c r="FDA46" s="299"/>
      <c r="FDB46" s="299"/>
      <c r="FDC46" s="299"/>
      <c r="FDD46" s="299"/>
      <c r="FDE46" s="299"/>
      <c r="FDF46" s="299"/>
      <c r="FDG46" s="299"/>
      <c r="FDH46" s="299"/>
      <c r="FDI46" s="299"/>
      <c r="FDJ46" s="299"/>
      <c r="FDK46" s="299"/>
      <c r="FDL46" s="299"/>
      <c r="FDM46" s="299"/>
      <c r="FDN46" s="299"/>
      <c r="FDO46" s="299"/>
      <c r="FDP46" s="299"/>
      <c r="FDQ46" s="299"/>
      <c r="FDR46" s="299"/>
      <c r="FDS46" s="299"/>
      <c r="FDT46" s="299"/>
      <c r="FDU46" s="299"/>
      <c r="FDV46" s="299"/>
      <c r="FDW46" s="299"/>
      <c r="FDX46" s="299"/>
      <c r="FDY46" s="299"/>
      <c r="FDZ46" s="299"/>
      <c r="FEA46" s="299"/>
      <c r="FEB46" s="299"/>
      <c r="FEC46" s="299"/>
      <c r="FED46" s="299"/>
      <c r="FEE46" s="299"/>
      <c r="FEF46" s="299"/>
      <c r="FEG46" s="299"/>
      <c r="FEH46" s="299"/>
      <c r="FEI46" s="299"/>
      <c r="FEJ46" s="299"/>
      <c r="FEK46" s="299"/>
      <c r="FEL46" s="299"/>
      <c r="FEM46" s="299"/>
      <c r="FEN46" s="299"/>
      <c r="FEO46" s="299"/>
      <c r="FEP46" s="299"/>
      <c r="FEQ46" s="299"/>
      <c r="FER46" s="299"/>
      <c r="FES46" s="299"/>
      <c r="FET46" s="299"/>
      <c r="FEU46" s="299"/>
      <c r="FEV46" s="299"/>
      <c r="FEW46" s="299"/>
      <c r="FEX46" s="299"/>
      <c r="FEY46" s="299"/>
      <c r="FEZ46" s="299"/>
      <c r="FFA46" s="299"/>
      <c r="FFB46" s="299"/>
      <c r="FFC46" s="299"/>
      <c r="FFD46" s="299"/>
      <c r="FFE46" s="299"/>
      <c r="FFF46" s="299"/>
      <c r="FFG46" s="299"/>
      <c r="FFH46" s="299"/>
      <c r="FFI46" s="299"/>
      <c r="FFJ46" s="299"/>
      <c r="FFK46" s="299"/>
      <c r="FFL46" s="299"/>
      <c r="FFM46" s="299"/>
      <c r="FFN46" s="299"/>
      <c r="FFO46" s="299"/>
      <c r="FFP46" s="299"/>
      <c r="FFQ46" s="299"/>
      <c r="FFR46" s="299"/>
      <c r="FFS46" s="299"/>
      <c r="FFT46" s="299"/>
      <c r="FFU46" s="299"/>
      <c r="FFV46" s="299"/>
      <c r="FFW46" s="299"/>
      <c r="FFX46" s="299"/>
      <c r="FFY46" s="299"/>
      <c r="FFZ46" s="299"/>
      <c r="FGA46" s="299"/>
      <c r="FGB46" s="299"/>
      <c r="FGC46" s="299"/>
      <c r="FGD46" s="299"/>
      <c r="FGE46" s="299"/>
      <c r="FGF46" s="299"/>
      <c r="FGG46" s="299"/>
      <c r="FGH46" s="299"/>
      <c r="FGI46" s="299"/>
      <c r="FGJ46" s="299"/>
      <c r="FGK46" s="299"/>
      <c r="FGL46" s="299"/>
      <c r="FGM46" s="299"/>
      <c r="FGN46" s="299"/>
      <c r="FGO46" s="299"/>
      <c r="FGP46" s="299"/>
      <c r="FGQ46" s="299"/>
      <c r="FGR46" s="299"/>
      <c r="FGS46" s="299"/>
      <c r="FGT46" s="299"/>
      <c r="FGU46" s="299"/>
      <c r="FGV46" s="299"/>
      <c r="FGW46" s="299"/>
      <c r="FGX46" s="299"/>
      <c r="FGY46" s="299"/>
      <c r="FGZ46" s="299"/>
      <c r="FHA46" s="299"/>
      <c r="FHB46" s="299"/>
      <c r="FHC46" s="299"/>
      <c r="FHD46" s="299"/>
      <c r="FHE46" s="299"/>
      <c r="FHF46" s="299"/>
      <c r="FHG46" s="299"/>
      <c r="FHH46" s="299"/>
      <c r="FHI46" s="299"/>
      <c r="FHJ46" s="299"/>
      <c r="FHK46" s="299"/>
      <c r="FHL46" s="299"/>
      <c r="FHM46" s="299"/>
      <c r="FHN46" s="299"/>
      <c r="FHO46" s="299"/>
      <c r="FHP46" s="299"/>
      <c r="FHQ46" s="299"/>
      <c r="FHR46" s="299"/>
      <c r="FHS46" s="299"/>
      <c r="FHT46" s="299"/>
      <c r="FHU46" s="299"/>
      <c r="FHV46" s="299"/>
      <c r="FHW46" s="299"/>
      <c r="FHX46" s="299"/>
      <c r="FHY46" s="299"/>
      <c r="FHZ46" s="299"/>
      <c r="FIA46" s="299"/>
      <c r="FIB46" s="299"/>
      <c r="FIC46" s="299"/>
      <c r="FID46" s="299"/>
      <c r="FIE46" s="299"/>
      <c r="FIF46" s="299"/>
      <c r="FIG46" s="299"/>
      <c r="FIH46" s="299"/>
      <c r="FII46" s="299"/>
      <c r="FIJ46" s="299"/>
      <c r="FIK46" s="299"/>
      <c r="FIL46" s="299"/>
      <c r="FIM46" s="299"/>
      <c r="FIN46" s="299"/>
      <c r="FIO46" s="299"/>
      <c r="FIP46" s="299"/>
      <c r="FIQ46" s="299"/>
      <c r="FIR46" s="299"/>
      <c r="FIS46" s="299"/>
      <c r="FIT46" s="299"/>
      <c r="FIU46" s="299"/>
      <c r="FIV46" s="299"/>
      <c r="FIW46" s="299"/>
      <c r="FIX46" s="299"/>
      <c r="FIY46" s="299"/>
      <c r="FIZ46" s="299"/>
      <c r="FJA46" s="299"/>
      <c r="FJB46" s="299"/>
      <c r="FJC46" s="299"/>
      <c r="FJD46" s="299"/>
      <c r="FJE46" s="299"/>
      <c r="FJF46" s="299"/>
      <c r="FJG46" s="299"/>
      <c r="FJH46" s="299"/>
      <c r="FJI46" s="299"/>
      <c r="FJJ46" s="299"/>
      <c r="FJK46" s="299"/>
      <c r="FJL46" s="299"/>
      <c r="FJM46" s="299"/>
      <c r="FJN46" s="299"/>
      <c r="FJO46" s="299"/>
      <c r="FJP46" s="299"/>
      <c r="FJQ46" s="299"/>
      <c r="FJR46" s="299"/>
      <c r="FJS46" s="299"/>
      <c r="FJT46" s="299"/>
      <c r="FJU46" s="299"/>
      <c r="FJV46" s="299"/>
      <c r="FJW46" s="299"/>
      <c r="FJX46" s="299"/>
      <c r="FJY46" s="299"/>
      <c r="FJZ46" s="299"/>
      <c r="FKA46" s="299"/>
      <c r="FKB46" s="299"/>
      <c r="FKC46" s="299"/>
      <c r="FKD46" s="299"/>
      <c r="FKE46" s="299"/>
      <c r="FKF46" s="299"/>
      <c r="FKG46" s="299"/>
      <c r="FKH46" s="299"/>
      <c r="FKI46" s="299"/>
      <c r="FKJ46" s="299"/>
      <c r="FKK46" s="299"/>
      <c r="FKL46" s="299"/>
      <c r="FKM46" s="299"/>
      <c r="FKN46" s="299"/>
      <c r="FKO46" s="299"/>
      <c r="FKP46" s="299"/>
      <c r="FKQ46" s="299"/>
      <c r="FKR46" s="299"/>
      <c r="FKS46" s="299"/>
      <c r="FKT46" s="299"/>
      <c r="FKU46" s="299"/>
      <c r="FKV46" s="299"/>
      <c r="FKW46" s="299"/>
      <c r="FKX46" s="299"/>
      <c r="FKY46" s="299"/>
      <c r="FKZ46" s="299"/>
      <c r="FLA46" s="299"/>
      <c r="FLB46" s="299"/>
      <c r="FLC46" s="299"/>
      <c r="FLD46" s="299"/>
      <c r="FLE46" s="299"/>
      <c r="FLF46" s="299"/>
      <c r="FLG46" s="299"/>
      <c r="FLH46" s="299"/>
      <c r="FLI46" s="299"/>
      <c r="FLJ46" s="299"/>
      <c r="FLK46" s="299"/>
      <c r="FLL46" s="299"/>
      <c r="FLM46" s="299"/>
      <c r="FLN46" s="299"/>
      <c r="FLO46" s="299"/>
      <c r="FLP46" s="299"/>
      <c r="FLQ46" s="299"/>
      <c r="FLR46" s="299"/>
      <c r="FLS46" s="299"/>
      <c r="FLT46" s="299"/>
      <c r="FLU46" s="299"/>
      <c r="FLV46" s="299"/>
      <c r="FLW46" s="299"/>
      <c r="FLX46" s="299"/>
      <c r="FLY46" s="299"/>
      <c r="FLZ46" s="299"/>
      <c r="FMA46" s="299"/>
      <c r="FMB46" s="299"/>
      <c r="FMC46" s="299"/>
      <c r="FMD46" s="299"/>
      <c r="FME46" s="299"/>
      <c r="FMF46" s="299"/>
      <c r="FMG46" s="299"/>
      <c r="FMH46" s="299"/>
      <c r="FMI46" s="299"/>
      <c r="FMJ46" s="299"/>
      <c r="FMK46" s="299"/>
      <c r="FML46" s="299"/>
      <c r="FMM46" s="299"/>
      <c r="FMN46" s="299"/>
      <c r="FMO46" s="299"/>
      <c r="FMP46" s="299"/>
      <c r="FMQ46" s="299"/>
      <c r="FMR46" s="299"/>
      <c r="FMS46" s="299"/>
      <c r="FMT46" s="299"/>
      <c r="FMU46" s="299"/>
      <c r="FMV46" s="299"/>
      <c r="FMW46" s="299"/>
      <c r="FMX46" s="299"/>
      <c r="FMY46" s="299"/>
      <c r="FMZ46" s="299"/>
      <c r="FNA46" s="299"/>
      <c r="FNB46" s="299"/>
      <c r="FNC46" s="299"/>
      <c r="FND46" s="299"/>
      <c r="FNE46" s="299"/>
      <c r="FNF46" s="299"/>
      <c r="FNG46" s="299"/>
      <c r="FNH46" s="299"/>
      <c r="FNI46" s="299"/>
      <c r="FNJ46" s="299"/>
      <c r="FNK46" s="299"/>
      <c r="FNL46" s="299"/>
      <c r="FNM46" s="299"/>
      <c r="FNN46" s="299"/>
      <c r="FNO46" s="299"/>
      <c r="FNP46" s="299"/>
      <c r="FNQ46" s="299"/>
      <c r="FNR46" s="299"/>
      <c r="FNS46" s="299"/>
      <c r="FNT46" s="299"/>
      <c r="FNU46" s="299"/>
      <c r="FNV46" s="299"/>
      <c r="FNW46" s="299"/>
      <c r="FNX46" s="299"/>
      <c r="FNY46" s="299"/>
      <c r="FNZ46" s="299"/>
      <c r="FOA46" s="299"/>
      <c r="FOB46" s="299"/>
      <c r="FOC46" s="299"/>
      <c r="FOD46" s="299"/>
      <c r="FOE46" s="299"/>
      <c r="FOF46" s="299"/>
      <c r="FOG46" s="299"/>
      <c r="FOH46" s="299"/>
      <c r="FOI46" s="299"/>
      <c r="FOJ46" s="299"/>
      <c r="FOK46" s="299"/>
      <c r="FOL46" s="299"/>
      <c r="FOM46" s="299"/>
      <c r="FON46" s="299"/>
      <c r="FOO46" s="299"/>
      <c r="FOP46" s="299"/>
      <c r="FOQ46" s="299"/>
      <c r="FOR46" s="299"/>
      <c r="FOS46" s="299"/>
      <c r="FOT46" s="299"/>
      <c r="FOU46" s="299"/>
      <c r="FOV46" s="299"/>
      <c r="FOW46" s="299"/>
      <c r="FOX46" s="299"/>
      <c r="FOY46" s="299"/>
      <c r="FOZ46" s="299"/>
      <c r="FPA46" s="299"/>
      <c r="FPB46" s="299"/>
      <c r="FPC46" s="299"/>
      <c r="FPD46" s="299"/>
      <c r="FPE46" s="299"/>
      <c r="FPF46" s="299"/>
      <c r="FPG46" s="299"/>
      <c r="FPH46" s="299"/>
      <c r="FPI46" s="299"/>
      <c r="FPJ46" s="299"/>
      <c r="FPK46" s="299"/>
      <c r="FPL46" s="299"/>
      <c r="FPM46" s="299"/>
      <c r="FPN46" s="299"/>
      <c r="FPO46" s="299"/>
      <c r="FPP46" s="299"/>
      <c r="FPQ46" s="299"/>
      <c r="FPR46" s="299"/>
      <c r="FPS46" s="299"/>
      <c r="FPT46" s="299"/>
      <c r="FPU46" s="299"/>
      <c r="FPV46" s="299"/>
      <c r="FPW46" s="299"/>
      <c r="FPX46" s="299"/>
      <c r="FPY46" s="299"/>
      <c r="FPZ46" s="299"/>
      <c r="FQA46" s="299"/>
      <c r="FQB46" s="299"/>
      <c r="FQC46" s="299"/>
      <c r="FQD46" s="299"/>
      <c r="FQE46" s="299"/>
      <c r="FQF46" s="299"/>
      <c r="FQG46" s="299"/>
      <c r="FQH46" s="299"/>
      <c r="FQI46" s="299"/>
      <c r="FQJ46" s="299"/>
      <c r="FQK46" s="299"/>
      <c r="FQL46" s="299"/>
      <c r="FQM46" s="299"/>
      <c r="FQN46" s="299"/>
      <c r="FQO46" s="299"/>
      <c r="FQP46" s="299"/>
      <c r="FQQ46" s="299"/>
      <c r="FQR46" s="299"/>
      <c r="FQS46" s="299"/>
      <c r="FQT46" s="299"/>
      <c r="FQU46" s="299"/>
      <c r="FQV46" s="299"/>
      <c r="FQW46" s="299"/>
      <c r="FQX46" s="299"/>
      <c r="FQY46" s="299"/>
      <c r="FQZ46" s="299"/>
      <c r="FRA46" s="299"/>
      <c r="FRB46" s="299"/>
      <c r="FRC46" s="299"/>
      <c r="FRD46" s="299"/>
      <c r="FRE46" s="299"/>
      <c r="FRF46" s="299"/>
      <c r="FRG46" s="299"/>
      <c r="FRH46" s="299"/>
      <c r="FRI46" s="299"/>
      <c r="FRJ46" s="299"/>
      <c r="FRK46" s="299"/>
      <c r="FRL46" s="299"/>
      <c r="FRM46" s="299"/>
      <c r="FRN46" s="299"/>
      <c r="FRO46" s="299"/>
      <c r="FRP46" s="299"/>
      <c r="FRQ46" s="299"/>
      <c r="FRR46" s="299"/>
      <c r="FRS46" s="299"/>
      <c r="FRT46" s="299"/>
      <c r="FRU46" s="299"/>
      <c r="FRV46" s="299"/>
      <c r="FRW46" s="299"/>
      <c r="FRX46" s="299"/>
      <c r="FRY46" s="299"/>
      <c r="FRZ46" s="299"/>
      <c r="FSA46" s="299"/>
      <c r="FSB46" s="299"/>
      <c r="FSC46" s="299"/>
      <c r="FSD46" s="299"/>
      <c r="FSE46" s="299"/>
      <c r="FSF46" s="299"/>
      <c r="FSG46" s="299"/>
      <c r="FSH46" s="299"/>
      <c r="FSI46" s="299"/>
      <c r="FSJ46" s="299"/>
      <c r="FSK46" s="299"/>
      <c r="FSL46" s="299"/>
      <c r="FSM46" s="299"/>
      <c r="FSN46" s="299"/>
      <c r="FSO46" s="299"/>
      <c r="FSP46" s="299"/>
      <c r="FSQ46" s="299"/>
      <c r="FSR46" s="299"/>
      <c r="FSS46" s="299"/>
      <c r="FST46" s="299"/>
      <c r="FSU46" s="299"/>
      <c r="FSV46" s="299"/>
      <c r="FSW46" s="299"/>
      <c r="FSX46" s="299"/>
      <c r="FSY46" s="299"/>
      <c r="FSZ46" s="299"/>
      <c r="FTA46" s="299"/>
      <c r="FTB46" s="299"/>
      <c r="FTC46" s="299"/>
      <c r="FTD46" s="299"/>
      <c r="FTE46" s="299"/>
      <c r="FTF46" s="299"/>
      <c r="FTG46" s="299"/>
      <c r="FTH46" s="299"/>
      <c r="FTI46" s="299"/>
      <c r="FTJ46" s="299"/>
      <c r="FTK46" s="299"/>
      <c r="FTL46" s="299"/>
      <c r="FTM46" s="299"/>
      <c r="FTN46" s="299"/>
      <c r="FTO46" s="299"/>
      <c r="FTP46" s="299"/>
      <c r="FTQ46" s="299"/>
      <c r="FTR46" s="299"/>
      <c r="FTS46" s="299"/>
      <c r="FTT46" s="299"/>
      <c r="FTU46" s="299"/>
      <c r="FTV46" s="299"/>
      <c r="FTW46" s="299"/>
      <c r="FTX46" s="299"/>
      <c r="FTY46" s="299"/>
      <c r="FTZ46" s="299"/>
      <c r="FUA46" s="299"/>
      <c r="FUB46" s="299"/>
      <c r="FUC46" s="299"/>
      <c r="FUD46" s="299"/>
      <c r="FUE46" s="299"/>
      <c r="FUF46" s="299"/>
      <c r="FUG46" s="299"/>
      <c r="FUH46" s="299"/>
      <c r="FUI46" s="299"/>
      <c r="FUJ46" s="299"/>
      <c r="FUK46" s="299"/>
      <c r="FUL46" s="299"/>
      <c r="FUM46" s="299"/>
      <c r="FUN46" s="299"/>
      <c r="FUO46" s="299"/>
      <c r="FUP46" s="299"/>
      <c r="FUQ46" s="299"/>
      <c r="FUR46" s="299"/>
      <c r="FUS46" s="299"/>
      <c r="FUT46" s="299"/>
      <c r="FUU46" s="299"/>
      <c r="FUV46" s="299"/>
      <c r="FUW46" s="299"/>
      <c r="FUX46" s="299"/>
      <c r="FUY46" s="299"/>
      <c r="FUZ46" s="299"/>
      <c r="FVA46" s="299"/>
      <c r="FVB46" s="299"/>
      <c r="FVC46" s="299"/>
      <c r="FVD46" s="299"/>
      <c r="FVE46" s="299"/>
      <c r="FVF46" s="299"/>
      <c r="FVG46" s="299"/>
      <c r="FVH46" s="299"/>
      <c r="FVI46" s="299"/>
      <c r="FVJ46" s="299"/>
      <c r="FVK46" s="299"/>
      <c r="FVL46" s="299"/>
      <c r="FVM46" s="299"/>
      <c r="FVN46" s="299"/>
      <c r="FVO46" s="299"/>
      <c r="FVP46" s="299"/>
      <c r="FVQ46" s="299"/>
      <c r="FVR46" s="299"/>
      <c r="FVS46" s="299"/>
      <c r="FVT46" s="299"/>
      <c r="FVU46" s="299"/>
      <c r="FVV46" s="299"/>
      <c r="FVW46" s="299"/>
      <c r="FVX46" s="299"/>
      <c r="FVY46" s="299"/>
      <c r="FVZ46" s="299"/>
      <c r="FWA46" s="299"/>
      <c r="FWB46" s="299"/>
      <c r="FWC46" s="299"/>
      <c r="FWD46" s="299"/>
      <c r="FWE46" s="299"/>
      <c r="FWF46" s="299"/>
      <c r="FWG46" s="299"/>
      <c r="FWH46" s="299"/>
      <c r="FWI46" s="299"/>
      <c r="FWJ46" s="299"/>
      <c r="FWK46" s="299"/>
      <c r="FWL46" s="299"/>
      <c r="FWM46" s="299"/>
      <c r="FWN46" s="299"/>
      <c r="FWO46" s="299"/>
      <c r="FWP46" s="299"/>
      <c r="FWQ46" s="299"/>
      <c r="FWR46" s="299"/>
      <c r="FWS46" s="299"/>
      <c r="FWT46" s="299"/>
      <c r="FWU46" s="299"/>
      <c r="FWV46" s="299"/>
      <c r="FWW46" s="299"/>
      <c r="FWX46" s="299"/>
      <c r="FWY46" s="299"/>
      <c r="FWZ46" s="299"/>
      <c r="FXA46" s="299"/>
      <c r="FXB46" s="299"/>
      <c r="FXC46" s="299"/>
      <c r="FXD46" s="299"/>
      <c r="FXE46" s="299"/>
      <c r="FXF46" s="299"/>
      <c r="FXG46" s="299"/>
      <c r="FXH46" s="299"/>
      <c r="FXI46" s="299"/>
      <c r="FXJ46" s="299"/>
      <c r="FXK46" s="299"/>
      <c r="FXL46" s="299"/>
      <c r="FXM46" s="299"/>
      <c r="FXN46" s="299"/>
      <c r="FXO46" s="299"/>
      <c r="FXP46" s="299"/>
      <c r="FXQ46" s="299"/>
      <c r="FXR46" s="299"/>
      <c r="FXS46" s="299"/>
      <c r="FXT46" s="299"/>
      <c r="FXU46" s="299"/>
      <c r="FXV46" s="299"/>
      <c r="FXW46" s="299"/>
      <c r="FXX46" s="299"/>
      <c r="FXY46" s="299"/>
      <c r="FXZ46" s="299"/>
      <c r="FYA46" s="299"/>
      <c r="FYB46" s="299"/>
      <c r="FYC46" s="299"/>
      <c r="FYD46" s="299"/>
      <c r="FYE46" s="299"/>
      <c r="FYF46" s="299"/>
      <c r="FYG46" s="299"/>
      <c r="FYH46" s="299"/>
      <c r="FYI46" s="299"/>
      <c r="FYJ46" s="299"/>
      <c r="FYK46" s="299"/>
      <c r="FYL46" s="299"/>
      <c r="FYM46" s="299"/>
      <c r="FYN46" s="299"/>
      <c r="FYO46" s="299"/>
      <c r="FYP46" s="299"/>
      <c r="FYQ46" s="299"/>
      <c r="FYR46" s="299"/>
      <c r="FYS46" s="299"/>
      <c r="FYT46" s="299"/>
      <c r="FYU46" s="299"/>
      <c r="FYV46" s="299"/>
      <c r="FYW46" s="299"/>
      <c r="FYX46" s="299"/>
      <c r="FYY46" s="299"/>
      <c r="FYZ46" s="299"/>
      <c r="FZA46" s="299"/>
      <c r="FZB46" s="299"/>
      <c r="FZC46" s="299"/>
      <c r="FZD46" s="299"/>
      <c r="FZE46" s="299"/>
      <c r="FZF46" s="299"/>
      <c r="FZG46" s="299"/>
      <c r="FZH46" s="299"/>
      <c r="FZI46" s="299"/>
      <c r="FZJ46" s="299"/>
      <c r="FZK46" s="299"/>
      <c r="FZL46" s="299"/>
      <c r="FZM46" s="299"/>
      <c r="FZN46" s="299"/>
      <c r="FZO46" s="299"/>
      <c r="FZP46" s="299"/>
      <c r="FZQ46" s="299"/>
      <c r="FZR46" s="299"/>
      <c r="FZS46" s="299"/>
      <c r="FZT46" s="299"/>
      <c r="FZU46" s="299"/>
      <c r="FZV46" s="299"/>
      <c r="FZW46" s="299"/>
      <c r="FZX46" s="299"/>
      <c r="FZY46" s="299"/>
      <c r="FZZ46" s="299"/>
      <c r="GAA46" s="299"/>
      <c r="GAB46" s="299"/>
      <c r="GAC46" s="299"/>
      <c r="GAD46" s="299"/>
      <c r="GAE46" s="299"/>
      <c r="GAF46" s="299"/>
      <c r="GAG46" s="299"/>
      <c r="GAH46" s="299"/>
      <c r="GAI46" s="299"/>
      <c r="GAJ46" s="299"/>
      <c r="GAK46" s="299"/>
      <c r="GAL46" s="299"/>
      <c r="GAM46" s="299"/>
      <c r="GAN46" s="299"/>
      <c r="GAO46" s="299"/>
      <c r="GAP46" s="299"/>
      <c r="GAQ46" s="299"/>
      <c r="GAR46" s="299"/>
      <c r="GAS46" s="299"/>
      <c r="GAT46" s="299"/>
      <c r="GAU46" s="299"/>
      <c r="GAV46" s="299"/>
      <c r="GAW46" s="299"/>
      <c r="GAX46" s="299"/>
      <c r="GAY46" s="299"/>
      <c r="GAZ46" s="299"/>
      <c r="GBA46" s="299"/>
      <c r="GBB46" s="299"/>
      <c r="GBC46" s="299"/>
      <c r="GBD46" s="299"/>
      <c r="GBE46" s="299"/>
      <c r="GBF46" s="299"/>
      <c r="GBG46" s="299"/>
      <c r="GBH46" s="299"/>
      <c r="GBI46" s="299"/>
      <c r="GBJ46" s="299"/>
      <c r="GBK46" s="299"/>
      <c r="GBL46" s="299"/>
      <c r="GBM46" s="299"/>
      <c r="GBN46" s="299"/>
      <c r="GBO46" s="299"/>
      <c r="GBP46" s="299"/>
      <c r="GBQ46" s="299"/>
      <c r="GBR46" s="299"/>
      <c r="GBS46" s="299"/>
      <c r="GBT46" s="299"/>
      <c r="GBU46" s="299"/>
      <c r="GBV46" s="299"/>
      <c r="GBW46" s="299"/>
      <c r="GBX46" s="299"/>
      <c r="GBY46" s="299"/>
      <c r="GBZ46" s="299"/>
      <c r="GCA46" s="299"/>
      <c r="GCB46" s="299"/>
      <c r="GCC46" s="299"/>
      <c r="GCD46" s="299"/>
      <c r="GCE46" s="299"/>
      <c r="GCF46" s="299"/>
      <c r="GCG46" s="299"/>
      <c r="GCH46" s="299"/>
      <c r="GCI46" s="299"/>
      <c r="GCJ46" s="299"/>
      <c r="GCK46" s="299"/>
      <c r="GCL46" s="299"/>
      <c r="GCM46" s="299"/>
      <c r="GCN46" s="299"/>
      <c r="GCO46" s="299"/>
      <c r="GCP46" s="299"/>
      <c r="GCQ46" s="299"/>
      <c r="GCR46" s="299"/>
      <c r="GCS46" s="299"/>
      <c r="GCT46" s="299"/>
      <c r="GCU46" s="299"/>
      <c r="GCV46" s="299"/>
      <c r="GCW46" s="299"/>
      <c r="GCX46" s="299"/>
      <c r="GCY46" s="299"/>
      <c r="GCZ46" s="299"/>
      <c r="GDA46" s="299"/>
      <c r="GDB46" s="299"/>
      <c r="GDC46" s="299"/>
      <c r="GDD46" s="299"/>
      <c r="GDE46" s="299"/>
      <c r="GDF46" s="299"/>
      <c r="GDG46" s="299"/>
      <c r="GDH46" s="299"/>
      <c r="GDI46" s="299"/>
      <c r="GDJ46" s="299"/>
      <c r="GDK46" s="299"/>
      <c r="GDL46" s="299"/>
      <c r="GDM46" s="299"/>
      <c r="GDN46" s="299"/>
      <c r="GDO46" s="299"/>
      <c r="GDP46" s="299"/>
      <c r="GDQ46" s="299"/>
      <c r="GDR46" s="299"/>
      <c r="GDS46" s="299"/>
      <c r="GDT46" s="299"/>
      <c r="GDU46" s="299"/>
      <c r="GDV46" s="299"/>
      <c r="GDW46" s="299"/>
      <c r="GDX46" s="299"/>
      <c r="GDY46" s="299"/>
      <c r="GDZ46" s="299"/>
      <c r="GEA46" s="299"/>
      <c r="GEB46" s="299"/>
      <c r="GEC46" s="299"/>
      <c r="GED46" s="299"/>
      <c r="GEE46" s="299"/>
      <c r="GEF46" s="299"/>
      <c r="GEG46" s="299"/>
      <c r="GEH46" s="299"/>
      <c r="GEI46" s="299"/>
      <c r="GEJ46" s="299"/>
      <c r="GEK46" s="299"/>
      <c r="GEL46" s="299"/>
      <c r="GEM46" s="299"/>
      <c r="GEN46" s="299"/>
      <c r="GEO46" s="299"/>
      <c r="GEP46" s="299"/>
      <c r="GEQ46" s="299"/>
      <c r="GER46" s="299"/>
      <c r="GES46" s="299"/>
      <c r="GET46" s="299"/>
      <c r="GEU46" s="299"/>
      <c r="GEV46" s="299"/>
      <c r="GEW46" s="299"/>
      <c r="GEX46" s="299"/>
      <c r="GEY46" s="299"/>
      <c r="GEZ46" s="299"/>
      <c r="GFA46" s="299"/>
      <c r="GFB46" s="299"/>
      <c r="GFC46" s="299"/>
      <c r="GFD46" s="299"/>
      <c r="GFE46" s="299"/>
      <c r="GFF46" s="299"/>
      <c r="GFG46" s="299"/>
      <c r="GFH46" s="299"/>
      <c r="GFI46" s="299"/>
      <c r="GFJ46" s="299"/>
      <c r="GFK46" s="299"/>
      <c r="GFL46" s="299"/>
      <c r="GFM46" s="299"/>
      <c r="GFN46" s="299"/>
      <c r="GFO46" s="299"/>
      <c r="GFP46" s="299"/>
      <c r="GFQ46" s="299"/>
      <c r="GFR46" s="299"/>
      <c r="GFS46" s="299"/>
      <c r="GFT46" s="299"/>
      <c r="GFU46" s="299"/>
      <c r="GFV46" s="299"/>
      <c r="GFW46" s="299"/>
      <c r="GFX46" s="299"/>
      <c r="GFY46" s="299"/>
      <c r="GFZ46" s="299"/>
      <c r="GGA46" s="299"/>
      <c r="GGB46" s="299"/>
      <c r="GGC46" s="299"/>
      <c r="GGD46" s="299"/>
      <c r="GGE46" s="299"/>
      <c r="GGF46" s="299"/>
      <c r="GGG46" s="299"/>
      <c r="GGH46" s="299"/>
      <c r="GGI46" s="299"/>
      <c r="GGJ46" s="299"/>
      <c r="GGK46" s="299"/>
      <c r="GGL46" s="299"/>
      <c r="GGM46" s="299"/>
      <c r="GGN46" s="299"/>
      <c r="GGO46" s="299"/>
      <c r="GGP46" s="299"/>
      <c r="GGQ46" s="299"/>
      <c r="GGR46" s="299"/>
      <c r="GGS46" s="299"/>
      <c r="GGT46" s="299"/>
      <c r="GGU46" s="299"/>
      <c r="GGV46" s="299"/>
      <c r="GGW46" s="299"/>
      <c r="GGX46" s="299"/>
      <c r="GGY46" s="299"/>
      <c r="GGZ46" s="299"/>
      <c r="GHA46" s="299"/>
      <c r="GHB46" s="299"/>
      <c r="GHC46" s="299"/>
      <c r="GHD46" s="299"/>
      <c r="GHE46" s="299"/>
      <c r="GHF46" s="299"/>
      <c r="GHG46" s="299"/>
      <c r="GHH46" s="299"/>
      <c r="GHI46" s="299"/>
      <c r="GHJ46" s="299"/>
      <c r="GHK46" s="299"/>
      <c r="GHL46" s="299"/>
      <c r="GHM46" s="299"/>
      <c r="GHN46" s="299"/>
      <c r="GHO46" s="299"/>
      <c r="GHP46" s="299"/>
      <c r="GHQ46" s="299"/>
      <c r="GHR46" s="299"/>
      <c r="GHS46" s="299"/>
      <c r="GHT46" s="299"/>
      <c r="GHU46" s="299"/>
      <c r="GHV46" s="299"/>
      <c r="GHW46" s="299"/>
      <c r="GHX46" s="299"/>
      <c r="GHY46" s="299"/>
      <c r="GHZ46" s="299"/>
      <c r="GIA46" s="299"/>
      <c r="GIB46" s="299"/>
      <c r="GIC46" s="299"/>
      <c r="GID46" s="299"/>
      <c r="GIE46" s="299"/>
      <c r="GIF46" s="299"/>
      <c r="GIG46" s="299"/>
      <c r="GIH46" s="299"/>
      <c r="GII46" s="299"/>
      <c r="GIJ46" s="299"/>
      <c r="GIK46" s="299"/>
      <c r="GIL46" s="299"/>
      <c r="GIM46" s="299"/>
      <c r="GIN46" s="299"/>
      <c r="GIO46" s="299"/>
      <c r="GIP46" s="299"/>
      <c r="GIQ46" s="299"/>
      <c r="GIR46" s="299"/>
      <c r="GIS46" s="299"/>
      <c r="GIT46" s="299"/>
      <c r="GIU46" s="299"/>
      <c r="GIV46" s="299"/>
      <c r="GIW46" s="299"/>
      <c r="GIX46" s="299"/>
      <c r="GIY46" s="299"/>
      <c r="GIZ46" s="299"/>
      <c r="GJA46" s="299"/>
      <c r="GJB46" s="299"/>
      <c r="GJC46" s="299"/>
      <c r="GJD46" s="299"/>
      <c r="GJE46" s="299"/>
      <c r="GJF46" s="299"/>
      <c r="GJG46" s="299"/>
      <c r="GJH46" s="299"/>
      <c r="GJI46" s="299"/>
      <c r="GJJ46" s="299"/>
      <c r="GJK46" s="299"/>
      <c r="GJL46" s="299"/>
      <c r="GJM46" s="299"/>
      <c r="GJN46" s="299"/>
      <c r="GJO46" s="299"/>
      <c r="GJP46" s="299"/>
      <c r="GJQ46" s="299"/>
      <c r="GJR46" s="299"/>
      <c r="GJS46" s="299"/>
      <c r="GJT46" s="299"/>
      <c r="GJU46" s="299"/>
      <c r="GJV46" s="299"/>
      <c r="GJW46" s="299"/>
      <c r="GJX46" s="299"/>
      <c r="GJY46" s="299"/>
      <c r="GJZ46" s="299"/>
      <c r="GKA46" s="299"/>
      <c r="GKB46" s="299"/>
      <c r="GKC46" s="299"/>
      <c r="GKD46" s="299"/>
      <c r="GKE46" s="299"/>
      <c r="GKF46" s="299"/>
      <c r="GKG46" s="299"/>
      <c r="GKH46" s="299"/>
      <c r="GKI46" s="299"/>
      <c r="GKJ46" s="299"/>
      <c r="GKK46" s="299"/>
      <c r="GKL46" s="299"/>
      <c r="GKM46" s="299"/>
      <c r="GKN46" s="299"/>
      <c r="GKO46" s="299"/>
      <c r="GKP46" s="299"/>
      <c r="GKQ46" s="299"/>
      <c r="GKR46" s="299"/>
      <c r="GKS46" s="299"/>
      <c r="GKT46" s="299"/>
      <c r="GKU46" s="299"/>
      <c r="GKV46" s="299"/>
      <c r="GKW46" s="299"/>
      <c r="GKX46" s="299"/>
      <c r="GKY46" s="299"/>
      <c r="GKZ46" s="299"/>
      <c r="GLA46" s="299"/>
      <c r="GLB46" s="299"/>
      <c r="GLC46" s="299"/>
      <c r="GLD46" s="299"/>
      <c r="GLE46" s="299"/>
      <c r="GLF46" s="299"/>
      <c r="GLG46" s="299"/>
      <c r="GLH46" s="299"/>
      <c r="GLI46" s="299"/>
      <c r="GLJ46" s="299"/>
      <c r="GLK46" s="299"/>
      <c r="GLL46" s="299"/>
      <c r="GLM46" s="299"/>
      <c r="GLN46" s="299"/>
      <c r="GLO46" s="299"/>
      <c r="GLP46" s="299"/>
      <c r="GLQ46" s="299"/>
      <c r="GLR46" s="299"/>
      <c r="GLS46" s="299"/>
      <c r="GLT46" s="299"/>
      <c r="GLU46" s="299"/>
      <c r="GLV46" s="299"/>
      <c r="GLW46" s="299"/>
      <c r="GLX46" s="299"/>
      <c r="GLY46" s="299"/>
      <c r="GLZ46" s="299"/>
      <c r="GMA46" s="299"/>
      <c r="GMB46" s="299"/>
      <c r="GMC46" s="299"/>
      <c r="GMD46" s="299"/>
      <c r="GME46" s="299"/>
      <c r="GMF46" s="299"/>
      <c r="GMG46" s="299"/>
      <c r="GMH46" s="299"/>
      <c r="GMI46" s="299"/>
      <c r="GMJ46" s="299"/>
      <c r="GMK46" s="299"/>
      <c r="GML46" s="299"/>
      <c r="GMM46" s="299"/>
      <c r="GMN46" s="299"/>
      <c r="GMO46" s="299"/>
      <c r="GMP46" s="299"/>
      <c r="GMQ46" s="299"/>
      <c r="GMR46" s="299"/>
      <c r="GMS46" s="299"/>
      <c r="GMT46" s="299"/>
      <c r="GMU46" s="299"/>
      <c r="GMV46" s="299"/>
      <c r="GMW46" s="299"/>
      <c r="GMX46" s="299"/>
      <c r="GMY46" s="299"/>
      <c r="GMZ46" s="299"/>
      <c r="GNA46" s="299"/>
      <c r="GNB46" s="299"/>
      <c r="GNC46" s="299"/>
      <c r="GND46" s="299"/>
      <c r="GNE46" s="299"/>
      <c r="GNF46" s="299"/>
      <c r="GNG46" s="299"/>
      <c r="GNH46" s="299"/>
      <c r="GNI46" s="299"/>
      <c r="GNJ46" s="299"/>
      <c r="GNK46" s="299"/>
      <c r="GNL46" s="299"/>
      <c r="GNM46" s="299"/>
      <c r="GNN46" s="299"/>
      <c r="GNO46" s="299"/>
      <c r="GNP46" s="299"/>
      <c r="GNQ46" s="299"/>
      <c r="GNR46" s="299"/>
      <c r="GNS46" s="299"/>
      <c r="GNT46" s="299"/>
      <c r="GNU46" s="299"/>
      <c r="GNV46" s="299"/>
      <c r="GNW46" s="299"/>
      <c r="GNX46" s="299"/>
      <c r="GNY46" s="299"/>
      <c r="GNZ46" s="299"/>
      <c r="GOA46" s="299"/>
      <c r="GOB46" s="299"/>
      <c r="GOC46" s="299"/>
      <c r="GOD46" s="299"/>
      <c r="GOE46" s="299"/>
      <c r="GOF46" s="299"/>
      <c r="GOG46" s="299"/>
      <c r="GOH46" s="299"/>
      <c r="GOI46" s="299"/>
      <c r="GOJ46" s="299"/>
      <c r="GOK46" s="299"/>
      <c r="GOL46" s="299"/>
      <c r="GOM46" s="299"/>
      <c r="GON46" s="299"/>
      <c r="GOO46" s="299"/>
      <c r="GOP46" s="299"/>
      <c r="GOQ46" s="299"/>
      <c r="GOR46" s="299"/>
      <c r="GOS46" s="299"/>
      <c r="GOT46" s="299"/>
      <c r="GOU46" s="299"/>
      <c r="GOV46" s="299"/>
      <c r="GOW46" s="299"/>
      <c r="GOX46" s="299"/>
      <c r="GOY46" s="299"/>
      <c r="GOZ46" s="299"/>
      <c r="GPA46" s="299"/>
      <c r="GPB46" s="299"/>
      <c r="GPC46" s="299"/>
      <c r="GPD46" s="299"/>
      <c r="GPE46" s="299"/>
      <c r="GPF46" s="299"/>
      <c r="GPG46" s="299"/>
      <c r="GPH46" s="299"/>
      <c r="GPI46" s="299"/>
      <c r="GPJ46" s="299"/>
      <c r="GPK46" s="299"/>
      <c r="GPL46" s="299"/>
      <c r="GPM46" s="299"/>
      <c r="GPN46" s="299"/>
      <c r="GPO46" s="299"/>
      <c r="GPP46" s="299"/>
      <c r="GPQ46" s="299"/>
      <c r="GPR46" s="299"/>
      <c r="GPS46" s="299"/>
      <c r="GPT46" s="299"/>
      <c r="GPU46" s="299"/>
      <c r="GPV46" s="299"/>
      <c r="GPW46" s="299"/>
      <c r="GPX46" s="299"/>
      <c r="GPY46" s="299"/>
      <c r="GPZ46" s="299"/>
      <c r="GQA46" s="299"/>
      <c r="GQB46" s="299"/>
      <c r="GQC46" s="299"/>
      <c r="GQD46" s="299"/>
      <c r="GQE46" s="299"/>
      <c r="GQF46" s="299"/>
      <c r="GQG46" s="299"/>
      <c r="GQH46" s="299"/>
      <c r="GQI46" s="299"/>
      <c r="GQJ46" s="299"/>
      <c r="GQK46" s="299"/>
      <c r="GQL46" s="299"/>
      <c r="GQM46" s="299"/>
      <c r="GQN46" s="299"/>
      <c r="GQO46" s="299"/>
      <c r="GQP46" s="299"/>
      <c r="GQQ46" s="299"/>
      <c r="GQR46" s="299"/>
      <c r="GQS46" s="299"/>
      <c r="GQT46" s="299"/>
      <c r="GQU46" s="299"/>
      <c r="GQV46" s="299"/>
      <c r="GQW46" s="299"/>
      <c r="GQX46" s="299"/>
      <c r="GQY46" s="299"/>
      <c r="GQZ46" s="299"/>
      <c r="GRA46" s="299"/>
      <c r="GRB46" s="299"/>
      <c r="GRC46" s="299"/>
      <c r="GRD46" s="299"/>
      <c r="GRE46" s="299"/>
      <c r="GRF46" s="299"/>
      <c r="GRG46" s="299"/>
      <c r="GRH46" s="299"/>
      <c r="GRI46" s="299"/>
      <c r="GRJ46" s="299"/>
      <c r="GRK46" s="299"/>
      <c r="GRL46" s="299"/>
      <c r="GRM46" s="299"/>
      <c r="GRN46" s="299"/>
      <c r="GRO46" s="299"/>
      <c r="GRP46" s="299"/>
      <c r="GRQ46" s="299"/>
      <c r="GRR46" s="299"/>
      <c r="GRS46" s="299"/>
      <c r="GRT46" s="299"/>
      <c r="GRU46" s="299"/>
      <c r="GRV46" s="299"/>
      <c r="GRW46" s="299"/>
      <c r="GRX46" s="299"/>
      <c r="GRY46" s="299"/>
      <c r="GRZ46" s="299"/>
      <c r="GSA46" s="299"/>
      <c r="GSB46" s="299"/>
      <c r="GSC46" s="299"/>
      <c r="GSD46" s="299"/>
      <c r="GSE46" s="299"/>
      <c r="GSF46" s="299"/>
      <c r="GSG46" s="299"/>
      <c r="GSH46" s="299"/>
      <c r="GSI46" s="299"/>
      <c r="GSJ46" s="299"/>
      <c r="GSK46" s="299"/>
      <c r="GSL46" s="299"/>
      <c r="GSM46" s="299"/>
      <c r="GSN46" s="299"/>
      <c r="GSO46" s="299"/>
      <c r="GSP46" s="299"/>
      <c r="GSQ46" s="299"/>
      <c r="GSR46" s="299"/>
      <c r="GSS46" s="299"/>
      <c r="GST46" s="299"/>
      <c r="GSU46" s="299"/>
      <c r="GSV46" s="299"/>
      <c r="GSW46" s="299"/>
      <c r="GSX46" s="299"/>
      <c r="GSY46" s="299"/>
      <c r="GSZ46" s="299"/>
      <c r="GTA46" s="299"/>
      <c r="GTB46" s="299"/>
      <c r="GTC46" s="299"/>
      <c r="GTD46" s="299"/>
      <c r="GTE46" s="299"/>
      <c r="GTF46" s="299"/>
      <c r="GTG46" s="299"/>
      <c r="GTH46" s="299"/>
      <c r="GTI46" s="299"/>
      <c r="GTJ46" s="299"/>
      <c r="GTK46" s="299"/>
      <c r="GTL46" s="299"/>
      <c r="GTM46" s="299"/>
      <c r="GTN46" s="299"/>
      <c r="GTO46" s="299"/>
      <c r="GTP46" s="299"/>
      <c r="GTQ46" s="299"/>
      <c r="GTR46" s="299"/>
      <c r="GTS46" s="299"/>
      <c r="GTT46" s="299"/>
      <c r="GTU46" s="299"/>
      <c r="GTV46" s="299"/>
      <c r="GTW46" s="299"/>
      <c r="GTX46" s="299"/>
      <c r="GTY46" s="299"/>
      <c r="GTZ46" s="299"/>
      <c r="GUA46" s="299"/>
      <c r="GUB46" s="299"/>
      <c r="GUC46" s="299"/>
      <c r="GUD46" s="299"/>
      <c r="GUE46" s="299"/>
      <c r="GUF46" s="299"/>
      <c r="GUG46" s="299"/>
      <c r="GUH46" s="299"/>
      <c r="GUI46" s="299"/>
      <c r="GUJ46" s="299"/>
      <c r="GUK46" s="299"/>
      <c r="GUL46" s="299"/>
      <c r="GUM46" s="299"/>
      <c r="GUN46" s="299"/>
      <c r="GUO46" s="299"/>
      <c r="GUP46" s="299"/>
      <c r="GUQ46" s="299"/>
      <c r="GUR46" s="299"/>
      <c r="GUS46" s="299"/>
      <c r="GUT46" s="299"/>
      <c r="GUU46" s="299"/>
      <c r="GUV46" s="299"/>
      <c r="GUW46" s="299"/>
      <c r="GUX46" s="299"/>
      <c r="GUY46" s="299"/>
      <c r="GUZ46" s="299"/>
      <c r="GVA46" s="299"/>
      <c r="GVB46" s="299"/>
      <c r="GVC46" s="299"/>
      <c r="GVD46" s="299"/>
      <c r="GVE46" s="299"/>
      <c r="GVF46" s="299"/>
      <c r="GVG46" s="299"/>
      <c r="GVH46" s="299"/>
      <c r="GVI46" s="299"/>
      <c r="GVJ46" s="299"/>
      <c r="GVK46" s="299"/>
      <c r="GVL46" s="299"/>
      <c r="GVM46" s="299"/>
      <c r="GVN46" s="299"/>
      <c r="GVO46" s="299"/>
      <c r="GVP46" s="299"/>
      <c r="GVQ46" s="299"/>
      <c r="GVR46" s="299"/>
      <c r="GVS46" s="299"/>
      <c r="GVT46" s="299"/>
      <c r="GVU46" s="299"/>
      <c r="GVV46" s="299"/>
      <c r="GVW46" s="299"/>
      <c r="GVX46" s="299"/>
      <c r="GVY46" s="299"/>
      <c r="GVZ46" s="299"/>
      <c r="GWA46" s="299"/>
      <c r="GWB46" s="299"/>
      <c r="GWC46" s="299"/>
      <c r="GWD46" s="299"/>
      <c r="GWE46" s="299"/>
      <c r="GWF46" s="299"/>
      <c r="GWG46" s="299"/>
      <c r="GWH46" s="299"/>
      <c r="GWI46" s="299"/>
      <c r="GWJ46" s="299"/>
      <c r="GWK46" s="299"/>
      <c r="GWL46" s="299"/>
      <c r="GWM46" s="299"/>
      <c r="GWN46" s="299"/>
      <c r="GWO46" s="299"/>
      <c r="GWP46" s="299"/>
      <c r="GWQ46" s="299"/>
      <c r="GWR46" s="299"/>
      <c r="GWS46" s="299"/>
      <c r="GWT46" s="299"/>
      <c r="GWU46" s="299"/>
      <c r="GWV46" s="299"/>
      <c r="GWW46" s="299"/>
      <c r="GWX46" s="299"/>
      <c r="GWY46" s="299"/>
      <c r="GWZ46" s="299"/>
      <c r="GXA46" s="299"/>
      <c r="GXB46" s="299"/>
      <c r="GXC46" s="299"/>
      <c r="GXD46" s="299"/>
      <c r="GXE46" s="299"/>
      <c r="GXF46" s="299"/>
      <c r="GXG46" s="299"/>
      <c r="GXH46" s="299"/>
      <c r="GXI46" s="299"/>
      <c r="GXJ46" s="299"/>
      <c r="GXK46" s="299"/>
      <c r="GXL46" s="299"/>
      <c r="GXM46" s="299"/>
      <c r="GXN46" s="299"/>
      <c r="GXO46" s="299"/>
      <c r="GXP46" s="299"/>
      <c r="GXQ46" s="299"/>
      <c r="GXR46" s="299"/>
      <c r="GXS46" s="299"/>
      <c r="GXT46" s="299"/>
      <c r="GXU46" s="299"/>
      <c r="GXV46" s="299"/>
      <c r="GXW46" s="299"/>
      <c r="GXX46" s="299"/>
      <c r="GXY46" s="299"/>
      <c r="GXZ46" s="299"/>
      <c r="GYA46" s="299"/>
      <c r="GYB46" s="299"/>
      <c r="GYC46" s="299"/>
      <c r="GYD46" s="299"/>
      <c r="GYE46" s="299"/>
      <c r="GYF46" s="299"/>
      <c r="GYG46" s="299"/>
      <c r="GYH46" s="299"/>
      <c r="GYI46" s="299"/>
      <c r="GYJ46" s="299"/>
      <c r="GYK46" s="299"/>
      <c r="GYL46" s="299"/>
      <c r="GYM46" s="299"/>
      <c r="GYN46" s="299"/>
      <c r="GYO46" s="299"/>
      <c r="GYP46" s="299"/>
      <c r="GYQ46" s="299"/>
      <c r="GYR46" s="299"/>
      <c r="GYS46" s="299"/>
      <c r="GYT46" s="299"/>
      <c r="GYU46" s="299"/>
      <c r="GYV46" s="299"/>
      <c r="GYW46" s="299"/>
      <c r="GYX46" s="299"/>
      <c r="GYY46" s="299"/>
      <c r="GYZ46" s="299"/>
      <c r="GZA46" s="299"/>
      <c r="GZB46" s="299"/>
      <c r="GZC46" s="299"/>
      <c r="GZD46" s="299"/>
      <c r="GZE46" s="299"/>
      <c r="GZF46" s="299"/>
      <c r="GZG46" s="299"/>
      <c r="GZH46" s="299"/>
      <c r="GZI46" s="299"/>
      <c r="GZJ46" s="299"/>
      <c r="GZK46" s="299"/>
      <c r="GZL46" s="299"/>
      <c r="GZM46" s="299"/>
      <c r="GZN46" s="299"/>
      <c r="GZO46" s="299"/>
      <c r="GZP46" s="299"/>
      <c r="GZQ46" s="299"/>
      <c r="GZR46" s="299"/>
      <c r="GZS46" s="299"/>
      <c r="GZT46" s="299"/>
      <c r="GZU46" s="299"/>
      <c r="GZV46" s="299"/>
      <c r="GZW46" s="299"/>
      <c r="GZX46" s="299"/>
      <c r="GZY46" s="299"/>
      <c r="GZZ46" s="299"/>
      <c r="HAA46" s="299"/>
      <c r="HAB46" s="299"/>
      <c r="HAC46" s="299"/>
      <c r="HAD46" s="299"/>
      <c r="HAE46" s="299"/>
      <c r="HAF46" s="299"/>
      <c r="HAG46" s="299"/>
      <c r="HAH46" s="299"/>
      <c r="HAI46" s="299"/>
      <c r="HAJ46" s="299"/>
      <c r="HAK46" s="299"/>
      <c r="HAL46" s="299"/>
      <c r="HAM46" s="299"/>
      <c r="HAN46" s="299"/>
      <c r="HAO46" s="299"/>
      <c r="HAP46" s="299"/>
      <c r="HAQ46" s="299"/>
      <c r="HAR46" s="299"/>
      <c r="HAS46" s="299"/>
      <c r="HAT46" s="299"/>
      <c r="HAU46" s="299"/>
      <c r="HAV46" s="299"/>
      <c r="HAW46" s="299"/>
      <c r="HAX46" s="299"/>
      <c r="HAY46" s="299"/>
      <c r="HAZ46" s="299"/>
      <c r="HBA46" s="299"/>
      <c r="HBB46" s="299"/>
      <c r="HBC46" s="299"/>
      <c r="HBD46" s="299"/>
      <c r="HBE46" s="299"/>
      <c r="HBF46" s="299"/>
      <c r="HBG46" s="299"/>
      <c r="HBH46" s="299"/>
      <c r="HBI46" s="299"/>
      <c r="HBJ46" s="299"/>
      <c r="HBK46" s="299"/>
      <c r="HBL46" s="299"/>
      <c r="HBM46" s="299"/>
      <c r="HBN46" s="299"/>
      <c r="HBO46" s="299"/>
      <c r="HBP46" s="299"/>
      <c r="HBQ46" s="299"/>
      <c r="HBR46" s="299"/>
      <c r="HBS46" s="299"/>
      <c r="HBT46" s="299"/>
      <c r="HBU46" s="299"/>
      <c r="HBV46" s="299"/>
      <c r="HBW46" s="299"/>
      <c r="HBX46" s="299"/>
      <c r="HBY46" s="299"/>
      <c r="HBZ46" s="299"/>
      <c r="HCA46" s="299"/>
      <c r="HCB46" s="299"/>
      <c r="HCC46" s="299"/>
      <c r="HCD46" s="299"/>
      <c r="HCE46" s="299"/>
      <c r="HCF46" s="299"/>
      <c r="HCG46" s="299"/>
      <c r="HCH46" s="299"/>
      <c r="HCI46" s="299"/>
      <c r="HCJ46" s="299"/>
      <c r="HCK46" s="299"/>
      <c r="HCL46" s="299"/>
      <c r="HCM46" s="299"/>
      <c r="HCN46" s="299"/>
      <c r="HCO46" s="299"/>
      <c r="HCP46" s="299"/>
      <c r="HCQ46" s="299"/>
      <c r="HCR46" s="299"/>
      <c r="HCS46" s="299"/>
      <c r="HCT46" s="299"/>
      <c r="HCU46" s="299"/>
      <c r="HCV46" s="299"/>
      <c r="HCW46" s="299"/>
      <c r="HCX46" s="299"/>
      <c r="HCY46" s="299"/>
      <c r="HCZ46" s="299"/>
      <c r="HDA46" s="299"/>
      <c r="HDB46" s="299"/>
      <c r="HDC46" s="299"/>
      <c r="HDD46" s="299"/>
      <c r="HDE46" s="299"/>
      <c r="HDF46" s="299"/>
      <c r="HDG46" s="299"/>
      <c r="HDH46" s="299"/>
      <c r="HDI46" s="299"/>
      <c r="HDJ46" s="299"/>
      <c r="HDK46" s="299"/>
      <c r="HDL46" s="299"/>
      <c r="HDM46" s="299"/>
      <c r="HDN46" s="299"/>
      <c r="HDO46" s="299"/>
      <c r="HDP46" s="299"/>
      <c r="HDQ46" s="299"/>
      <c r="HDR46" s="299"/>
      <c r="HDS46" s="299"/>
      <c r="HDT46" s="299"/>
      <c r="HDU46" s="299"/>
      <c r="HDV46" s="299"/>
      <c r="HDW46" s="299"/>
      <c r="HDX46" s="299"/>
      <c r="HDY46" s="299"/>
      <c r="HDZ46" s="299"/>
      <c r="HEA46" s="299"/>
      <c r="HEB46" s="299"/>
      <c r="HEC46" s="299"/>
      <c r="HED46" s="299"/>
      <c r="HEE46" s="299"/>
      <c r="HEF46" s="299"/>
      <c r="HEG46" s="299"/>
      <c r="HEH46" s="299"/>
      <c r="HEI46" s="299"/>
      <c r="HEJ46" s="299"/>
      <c r="HEK46" s="299"/>
      <c r="HEL46" s="299"/>
      <c r="HEM46" s="299"/>
      <c r="HEN46" s="299"/>
      <c r="HEO46" s="299"/>
      <c r="HEP46" s="299"/>
      <c r="HEQ46" s="299"/>
      <c r="HER46" s="299"/>
      <c r="HES46" s="299"/>
      <c r="HET46" s="299"/>
      <c r="HEU46" s="299"/>
      <c r="HEV46" s="299"/>
      <c r="HEW46" s="299"/>
      <c r="HEX46" s="299"/>
      <c r="HEY46" s="299"/>
      <c r="HEZ46" s="299"/>
      <c r="HFA46" s="299"/>
      <c r="HFB46" s="299"/>
      <c r="HFC46" s="299"/>
      <c r="HFD46" s="299"/>
      <c r="HFE46" s="299"/>
      <c r="HFF46" s="299"/>
      <c r="HFG46" s="299"/>
      <c r="HFH46" s="299"/>
      <c r="HFI46" s="299"/>
      <c r="HFJ46" s="299"/>
      <c r="HFK46" s="299"/>
      <c r="HFL46" s="299"/>
      <c r="HFM46" s="299"/>
      <c r="HFN46" s="299"/>
      <c r="HFO46" s="299"/>
      <c r="HFP46" s="299"/>
      <c r="HFQ46" s="299"/>
      <c r="HFR46" s="299"/>
      <c r="HFS46" s="299"/>
      <c r="HFT46" s="299"/>
      <c r="HFU46" s="299"/>
      <c r="HFV46" s="299"/>
      <c r="HFW46" s="299"/>
      <c r="HFX46" s="299"/>
      <c r="HFY46" s="299"/>
      <c r="HFZ46" s="299"/>
      <c r="HGA46" s="299"/>
      <c r="HGB46" s="299"/>
      <c r="HGC46" s="299"/>
      <c r="HGD46" s="299"/>
      <c r="HGE46" s="299"/>
      <c r="HGF46" s="299"/>
      <c r="HGG46" s="299"/>
      <c r="HGH46" s="299"/>
      <c r="HGI46" s="299"/>
      <c r="HGJ46" s="299"/>
      <c r="HGK46" s="299"/>
      <c r="HGL46" s="299"/>
      <c r="HGM46" s="299"/>
      <c r="HGN46" s="299"/>
      <c r="HGO46" s="299"/>
      <c r="HGP46" s="299"/>
      <c r="HGQ46" s="299"/>
      <c r="HGR46" s="299"/>
      <c r="HGS46" s="299"/>
      <c r="HGT46" s="299"/>
      <c r="HGU46" s="299"/>
      <c r="HGV46" s="299"/>
      <c r="HGW46" s="299"/>
      <c r="HGX46" s="299"/>
      <c r="HGY46" s="299"/>
      <c r="HGZ46" s="299"/>
      <c r="HHA46" s="299"/>
      <c r="HHB46" s="299"/>
      <c r="HHC46" s="299"/>
      <c r="HHD46" s="299"/>
      <c r="HHE46" s="299"/>
      <c r="HHF46" s="299"/>
      <c r="HHG46" s="299"/>
      <c r="HHH46" s="299"/>
      <c r="HHI46" s="299"/>
      <c r="HHJ46" s="299"/>
      <c r="HHK46" s="299"/>
      <c r="HHL46" s="299"/>
      <c r="HHM46" s="299"/>
      <c r="HHN46" s="299"/>
      <c r="HHO46" s="299"/>
      <c r="HHP46" s="299"/>
      <c r="HHQ46" s="299"/>
      <c r="HHR46" s="299"/>
      <c r="HHS46" s="299"/>
      <c r="HHT46" s="299"/>
      <c r="HHU46" s="299"/>
      <c r="HHV46" s="299"/>
      <c r="HHW46" s="299"/>
      <c r="HHX46" s="299"/>
      <c r="HHY46" s="299"/>
      <c r="HHZ46" s="299"/>
      <c r="HIA46" s="299"/>
      <c r="HIB46" s="299"/>
      <c r="HIC46" s="299"/>
      <c r="HID46" s="299"/>
      <c r="HIE46" s="299"/>
      <c r="HIF46" s="299"/>
      <c r="HIG46" s="299"/>
      <c r="HIH46" s="299"/>
      <c r="HII46" s="299"/>
      <c r="HIJ46" s="299"/>
      <c r="HIK46" s="299"/>
      <c r="HIL46" s="299"/>
      <c r="HIM46" s="299"/>
      <c r="HIN46" s="299"/>
      <c r="HIO46" s="299"/>
      <c r="HIP46" s="299"/>
      <c r="HIQ46" s="299"/>
      <c r="HIR46" s="299"/>
      <c r="HIS46" s="299"/>
      <c r="HIT46" s="299"/>
      <c r="HIU46" s="299"/>
      <c r="HIV46" s="299"/>
      <c r="HIW46" s="299"/>
      <c r="HIX46" s="299"/>
      <c r="HIY46" s="299"/>
      <c r="HIZ46" s="299"/>
      <c r="HJA46" s="299"/>
      <c r="HJB46" s="299"/>
      <c r="HJC46" s="299"/>
      <c r="HJD46" s="299"/>
      <c r="HJE46" s="299"/>
      <c r="HJF46" s="299"/>
      <c r="HJG46" s="299"/>
      <c r="HJH46" s="299"/>
      <c r="HJI46" s="299"/>
      <c r="HJJ46" s="299"/>
      <c r="HJK46" s="299"/>
      <c r="HJL46" s="299"/>
      <c r="HJM46" s="299"/>
      <c r="HJN46" s="299"/>
      <c r="HJO46" s="299"/>
      <c r="HJP46" s="299"/>
      <c r="HJQ46" s="299"/>
      <c r="HJR46" s="299"/>
      <c r="HJS46" s="299"/>
      <c r="HJT46" s="299"/>
      <c r="HJU46" s="299"/>
      <c r="HJV46" s="299"/>
      <c r="HJW46" s="299"/>
      <c r="HJX46" s="299"/>
      <c r="HJY46" s="299"/>
      <c r="HJZ46" s="299"/>
      <c r="HKA46" s="299"/>
      <c r="HKB46" s="299"/>
      <c r="HKC46" s="299"/>
      <c r="HKD46" s="299"/>
      <c r="HKE46" s="299"/>
      <c r="HKF46" s="299"/>
      <c r="HKG46" s="299"/>
      <c r="HKH46" s="299"/>
      <c r="HKI46" s="299"/>
      <c r="HKJ46" s="299"/>
      <c r="HKK46" s="299"/>
      <c r="HKL46" s="299"/>
      <c r="HKM46" s="299"/>
      <c r="HKN46" s="299"/>
      <c r="HKO46" s="299"/>
      <c r="HKP46" s="299"/>
      <c r="HKQ46" s="299"/>
      <c r="HKR46" s="299"/>
      <c r="HKS46" s="299"/>
      <c r="HKT46" s="299"/>
      <c r="HKU46" s="299"/>
      <c r="HKV46" s="299"/>
      <c r="HKW46" s="299"/>
      <c r="HKX46" s="299"/>
      <c r="HKY46" s="299"/>
      <c r="HKZ46" s="299"/>
      <c r="HLA46" s="299"/>
      <c r="HLB46" s="299"/>
      <c r="HLC46" s="299"/>
      <c r="HLD46" s="299"/>
      <c r="HLE46" s="299"/>
      <c r="HLF46" s="299"/>
      <c r="HLG46" s="299"/>
      <c r="HLH46" s="299"/>
      <c r="HLI46" s="299"/>
      <c r="HLJ46" s="299"/>
      <c r="HLK46" s="299"/>
      <c r="HLL46" s="299"/>
      <c r="HLM46" s="299"/>
      <c r="HLN46" s="299"/>
      <c r="HLO46" s="299"/>
      <c r="HLP46" s="299"/>
      <c r="HLQ46" s="299"/>
      <c r="HLR46" s="299"/>
      <c r="HLS46" s="299"/>
      <c r="HLT46" s="299"/>
      <c r="HLU46" s="299"/>
      <c r="HLV46" s="299"/>
      <c r="HLW46" s="299"/>
      <c r="HLX46" s="299"/>
      <c r="HLY46" s="299"/>
      <c r="HLZ46" s="299"/>
      <c r="HMA46" s="299"/>
      <c r="HMB46" s="299"/>
      <c r="HMC46" s="299"/>
      <c r="HMD46" s="299"/>
      <c r="HME46" s="299"/>
      <c r="HMF46" s="299"/>
      <c r="HMG46" s="299"/>
      <c r="HMH46" s="299"/>
      <c r="HMI46" s="299"/>
      <c r="HMJ46" s="299"/>
      <c r="HMK46" s="299"/>
      <c r="HML46" s="299"/>
      <c r="HMM46" s="299"/>
      <c r="HMN46" s="299"/>
      <c r="HMO46" s="299"/>
      <c r="HMP46" s="299"/>
      <c r="HMQ46" s="299"/>
      <c r="HMR46" s="299"/>
      <c r="HMS46" s="299"/>
      <c r="HMT46" s="299"/>
      <c r="HMU46" s="299"/>
      <c r="HMV46" s="299"/>
      <c r="HMW46" s="299"/>
      <c r="HMX46" s="299"/>
      <c r="HMY46" s="299"/>
      <c r="HMZ46" s="299"/>
      <c r="HNA46" s="299"/>
      <c r="HNB46" s="299"/>
      <c r="HNC46" s="299"/>
      <c r="HND46" s="299"/>
      <c r="HNE46" s="299"/>
      <c r="HNF46" s="299"/>
      <c r="HNG46" s="299"/>
      <c r="HNH46" s="299"/>
      <c r="HNI46" s="299"/>
      <c r="HNJ46" s="299"/>
      <c r="HNK46" s="299"/>
      <c r="HNL46" s="299"/>
      <c r="HNM46" s="299"/>
      <c r="HNN46" s="299"/>
      <c r="HNO46" s="299"/>
      <c r="HNP46" s="299"/>
      <c r="HNQ46" s="299"/>
      <c r="HNR46" s="299"/>
      <c r="HNS46" s="299"/>
      <c r="HNT46" s="299"/>
      <c r="HNU46" s="299"/>
      <c r="HNV46" s="299"/>
      <c r="HNW46" s="299"/>
      <c r="HNX46" s="299"/>
      <c r="HNY46" s="299"/>
      <c r="HNZ46" s="299"/>
      <c r="HOA46" s="299"/>
      <c r="HOB46" s="299"/>
      <c r="HOC46" s="299"/>
      <c r="HOD46" s="299"/>
      <c r="HOE46" s="299"/>
      <c r="HOF46" s="299"/>
      <c r="HOG46" s="299"/>
      <c r="HOH46" s="299"/>
      <c r="HOI46" s="299"/>
      <c r="HOJ46" s="299"/>
      <c r="HOK46" s="299"/>
      <c r="HOL46" s="299"/>
      <c r="HOM46" s="299"/>
      <c r="HON46" s="299"/>
      <c r="HOO46" s="299"/>
      <c r="HOP46" s="299"/>
      <c r="HOQ46" s="299"/>
      <c r="HOR46" s="299"/>
      <c r="HOS46" s="299"/>
      <c r="HOT46" s="299"/>
      <c r="HOU46" s="299"/>
      <c r="HOV46" s="299"/>
      <c r="HOW46" s="299"/>
      <c r="HOX46" s="299"/>
      <c r="HOY46" s="299"/>
      <c r="HOZ46" s="299"/>
      <c r="HPA46" s="299"/>
      <c r="HPB46" s="299"/>
      <c r="HPC46" s="299"/>
      <c r="HPD46" s="299"/>
      <c r="HPE46" s="299"/>
      <c r="HPF46" s="299"/>
      <c r="HPG46" s="299"/>
      <c r="HPH46" s="299"/>
      <c r="HPI46" s="299"/>
      <c r="HPJ46" s="299"/>
      <c r="HPK46" s="299"/>
      <c r="HPL46" s="299"/>
      <c r="HPM46" s="299"/>
      <c r="HPN46" s="299"/>
      <c r="HPO46" s="299"/>
      <c r="HPP46" s="299"/>
      <c r="HPQ46" s="299"/>
      <c r="HPR46" s="299"/>
      <c r="HPS46" s="299"/>
      <c r="HPT46" s="299"/>
      <c r="HPU46" s="299"/>
      <c r="HPV46" s="299"/>
      <c r="HPW46" s="299"/>
      <c r="HPX46" s="299"/>
      <c r="HPY46" s="299"/>
      <c r="HPZ46" s="299"/>
      <c r="HQA46" s="299"/>
      <c r="HQB46" s="299"/>
      <c r="HQC46" s="299"/>
      <c r="HQD46" s="299"/>
      <c r="HQE46" s="299"/>
      <c r="HQF46" s="299"/>
      <c r="HQG46" s="299"/>
      <c r="HQH46" s="299"/>
      <c r="HQI46" s="299"/>
      <c r="HQJ46" s="299"/>
      <c r="HQK46" s="299"/>
      <c r="HQL46" s="299"/>
      <c r="HQM46" s="299"/>
      <c r="HQN46" s="299"/>
      <c r="HQO46" s="299"/>
      <c r="HQP46" s="299"/>
      <c r="HQQ46" s="299"/>
      <c r="HQR46" s="299"/>
      <c r="HQS46" s="299"/>
      <c r="HQT46" s="299"/>
      <c r="HQU46" s="299"/>
      <c r="HQV46" s="299"/>
      <c r="HQW46" s="299"/>
      <c r="HQX46" s="299"/>
      <c r="HQY46" s="299"/>
      <c r="HQZ46" s="299"/>
      <c r="HRA46" s="299"/>
      <c r="HRB46" s="299"/>
      <c r="HRC46" s="299"/>
      <c r="HRD46" s="299"/>
      <c r="HRE46" s="299"/>
      <c r="HRF46" s="299"/>
      <c r="HRG46" s="299"/>
      <c r="HRH46" s="299"/>
      <c r="HRI46" s="299"/>
      <c r="HRJ46" s="299"/>
      <c r="HRK46" s="299"/>
      <c r="HRL46" s="299"/>
      <c r="HRM46" s="299"/>
      <c r="HRN46" s="299"/>
      <c r="HRO46" s="299"/>
      <c r="HRP46" s="299"/>
      <c r="HRQ46" s="299"/>
      <c r="HRR46" s="299"/>
      <c r="HRS46" s="299"/>
      <c r="HRT46" s="299"/>
      <c r="HRU46" s="299"/>
      <c r="HRV46" s="299"/>
      <c r="HRW46" s="299"/>
      <c r="HRX46" s="299"/>
      <c r="HRY46" s="299"/>
      <c r="HRZ46" s="299"/>
      <c r="HSA46" s="299"/>
      <c r="HSB46" s="299"/>
      <c r="HSC46" s="299"/>
      <c r="HSD46" s="299"/>
      <c r="HSE46" s="299"/>
      <c r="HSF46" s="299"/>
      <c r="HSG46" s="299"/>
      <c r="HSH46" s="299"/>
      <c r="HSI46" s="299"/>
      <c r="HSJ46" s="299"/>
      <c r="HSK46" s="299"/>
      <c r="HSL46" s="299"/>
      <c r="HSM46" s="299"/>
      <c r="HSN46" s="299"/>
      <c r="HSO46" s="299"/>
      <c r="HSP46" s="299"/>
      <c r="HSQ46" s="299"/>
      <c r="HSR46" s="299"/>
      <c r="HSS46" s="299"/>
      <c r="HST46" s="299"/>
      <c r="HSU46" s="299"/>
      <c r="HSV46" s="299"/>
      <c r="HSW46" s="299"/>
      <c r="HSX46" s="299"/>
      <c r="HSY46" s="299"/>
      <c r="HSZ46" s="299"/>
      <c r="HTA46" s="299"/>
      <c r="HTB46" s="299"/>
      <c r="HTC46" s="299"/>
      <c r="HTD46" s="299"/>
      <c r="HTE46" s="299"/>
      <c r="HTF46" s="299"/>
      <c r="HTG46" s="299"/>
      <c r="HTH46" s="299"/>
      <c r="HTI46" s="299"/>
      <c r="HTJ46" s="299"/>
      <c r="HTK46" s="299"/>
      <c r="HTL46" s="299"/>
      <c r="HTM46" s="299"/>
      <c r="HTN46" s="299"/>
      <c r="HTO46" s="299"/>
      <c r="HTP46" s="299"/>
      <c r="HTQ46" s="299"/>
      <c r="HTR46" s="299"/>
      <c r="HTS46" s="299"/>
      <c r="HTT46" s="299"/>
      <c r="HTU46" s="299"/>
      <c r="HTV46" s="299"/>
      <c r="HTW46" s="299"/>
      <c r="HTX46" s="299"/>
      <c r="HTY46" s="299"/>
      <c r="HTZ46" s="299"/>
      <c r="HUA46" s="299"/>
      <c r="HUB46" s="299"/>
      <c r="HUC46" s="299"/>
      <c r="HUD46" s="299"/>
      <c r="HUE46" s="299"/>
      <c r="HUF46" s="299"/>
      <c r="HUG46" s="299"/>
      <c r="HUH46" s="299"/>
      <c r="HUI46" s="299"/>
      <c r="HUJ46" s="299"/>
      <c r="HUK46" s="299"/>
      <c r="HUL46" s="299"/>
      <c r="HUM46" s="299"/>
      <c r="HUN46" s="299"/>
      <c r="HUO46" s="299"/>
      <c r="HUP46" s="299"/>
      <c r="HUQ46" s="299"/>
      <c r="HUR46" s="299"/>
      <c r="HUS46" s="299"/>
      <c r="HUT46" s="299"/>
      <c r="HUU46" s="299"/>
      <c r="HUV46" s="299"/>
      <c r="HUW46" s="299"/>
      <c r="HUX46" s="299"/>
      <c r="HUY46" s="299"/>
      <c r="HUZ46" s="299"/>
      <c r="HVA46" s="299"/>
      <c r="HVB46" s="299"/>
      <c r="HVC46" s="299"/>
      <c r="HVD46" s="299"/>
      <c r="HVE46" s="299"/>
      <c r="HVF46" s="299"/>
      <c r="HVG46" s="299"/>
      <c r="HVH46" s="299"/>
      <c r="HVI46" s="299"/>
      <c r="HVJ46" s="299"/>
      <c r="HVK46" s="299"/>
      <c r="HVL46" s="299"/>
      <c r="HVM46" s="299"/>
      <c r="HVN46" s="299"/>
      <c r="HVO46" s="299"/>
      <c r="HVP46" s="299"/>
      <c r="HVQ46" s="299"/>
      <c r="HVR46" s="299"/>
      <c r="HVS46" s="299"/>
      <c r="HVT46" s="299"/>
      <c r="HVU46" s="299"/>
      <c r="HVV46" s="299"/>
      <c r="HVW46" s="299"/>
      <c r="HVX46" s="299"/>
      <c r="HVY46" s="299"/>
      <c r="HVZ46" s="299"/>
      <c r="HWA46" s="299"/>
      <c r="HWB46" s="299"/>
      <c r="HWC46" s="299"/>
      <c r="HWD46" s="299"/>
      <c r="HWE46" s="299"/>
      <c r="HWF46" s="299"/>
      <c r="HWG46" s="299"/>
      <c r="HWH46" s="299"/>
      <c r="HWI46" s="299"/>
      <c r="HWJ46" s="299"/>
      <c r="HWK46" s="299"/>
      <c r="HWL46" s="299"/>
      <c r="HWM46" s="299"/>
      <c r="HWN46" s="299"/>
      <c r="HWO46" s="299"/>
      <c r="HWP46" s="299"/>
      <c r="HWQ46" s="299"/>
      <c r="HWR46" s="299"/>
      <c r="HWS46" s="299"/>
      <c r="HWT46" s="299"/>
      <c r="HWU46" s="299"/>
      <c r="HWV46" s="299"/>
      <c r="HWW46" s="299"/>
      <c r="HWX46" s="299"/>
      <c r="HWY46" s="299"/>
      <c r="HWZ46" s="299"/>
      <c r="HXA46" s="299"/>
      <c r="HXB46" s="299"/>
      <c r="HXC46" s="299"/>
      <c r="HXD46" s="299"/>
      <c r="HXE46" s="299"/>
      <c r="HXF46" s="299"/>
      <c r="HXG46" s="299"/>
      <c r="HXH46" s="299"/>
      <c r="HXI46" s="299"/>
      <c r="HXJ46" s="299"/>
      <c r="HXK46" s="299"/>
      <c r="HXL46" s="299"/>
      <c r="HXM46" s="299"/>
      <c r="HXN46" s="299"/>
      <c r="HXO46" s="299"/>
      <c r="HXP46" s="299"/>
      <c r="HXQ46" s="299"/>
      <c r="HXR46" s="299"/>
      <c r="HXS46" s="299"/>
      <c r="HXT46" s="299"/>
      <c r="HXU46" s="299"/>
      <c r="HXV46" s="299"/>
      <c r="HXW46" s="299"/>
      <c r="HXX46" s="299"/>
      <c r="HXY46" s="299"/>
      <c r="HXZ46" s="299"/>
      <c r="HYA46" s="299"/>
      <c r="HYB46" s="299"/>
      <c r="HYC46" s="299"/>
      <c r="HYD46" s="299"/>
      <c r="HYE46" s="299"/>
      <c r="HYF46" s="299"/>
      <c r="HYG46" s="299"/>
      <c r="HYH46" s="299"/>
      <c r="HYI46" s="299"/>
      <c r="HYJ46" s="299"/>
      <c r="HYK46" s="299"/>
      <c r="HYL46" s="299"/>
      <c r="HYM46" s="299"/>
      <c r="HYN46" s="299"/>
      <c r="HYO46" s="299"/>
      <c r="HYP46" s="299"/>
      <c r="HYQ46" s="299"/>
      <c r="HYR46" s="299"/>
      <c r="HYS46" s="299"/>
      <c r="HYT46" s="299"/>
      <c r="HYU46" s="299"/>
      <c r="HYV46" s="299"/>
      <c r="HYW46" s="299"/>
      <c r="HYX46" s="299"/>
      <c r="HYY46" s="299"/>
      <c r="HYZ46" s="299"/>
      <c r="HZA46" s="299"/>
      <c r="HZB46" s="299"/>
      <c r="HZC46" s="299"/>
      <c r="HZD46" s="299"/>
      <c r="HZE46" s="299"/>
      <c r="HZF46" s="299"/>
      <c r="HZG46" s="299"/>
      <c r="HZH46" s="299"/>
      <c r="HZI46" s="299"/>
      <c r="HZJ46" s="299"/>
      <c r="HZK46" s="299"/>
      <c r="HZL46" s="299"/>
      <c r="HZM46" s="299"/>
      <c r="HZN46" s="299"/>
      <c r="HZO46" s="299"/>
      <c r="HZP46" s="299"/>
      <c r="HZQ46" s="299"/>
      <c r="HZR46" s="299"/>
      <c r="HZS46" s="299"/>
      <c r="HZT46" s="299"/>
      <c r="HZU46" s="299"/>
      <c r="HZV46" s="299"/>
      <c r="HZW46" s="299"/>
      <c r="HZX46" s="299"/>
      <c r="HZY46" s="299"/>
      <c r="HZZ46" s="299"/>
      <c r="IAA46" s="299"/>
      <c r="IAB46" s="299"/>
      <c r="IAC46" s="299"/>
      <c r="IAD46" s="299"/>
      <c r="IAE46" s="299"/>
      <c r="IAF46" s="299"/>
      <c r="IAG46" s="299"/>
      <c r="IAH46" s="299"/>
      <c r="IAI46" s="299"/>
      <c r="IAJ46" s="299"/>
      <c r="IAK46" s="299"/>
      <c r="IAL46" s="299"/>
      <c r="IAM46" s="299"/>
      <c r="IAN46" s="299"/>
      <c r="IAO46" s="299"/>
      <c r="IAP46" s="299"/>
      <c r="IAQ46" s="299"/>
      <c r="IAR46" s="299"/>
      <c r="IAS46" s="299"/>
      <c r="IAT46" s="299"/>
      <c r="IAU46" s="299"/>
      <c r="IAV46" s="299"/>
      <c r="IAW46" s="299"/>
      <c r="IAX46" s="299"/>
      <c r="IAY46" s="299"/>
      <c r="IAZ46" s="299"/>
      <c r="IBA46" s="299"/>
      <c r="IBB46" s="299"/>
      <c r="IBC46" s="299"/>
      <c r="IBD46" s="299"/>
      <c r="IBE46" s="299"/>
      <c r="IBF46" s="299"/>
      <c r="IBG46" s="299"/>
      <c r="IBH46" s="299"/>
      <c r="IBI46" s="299"/>
      <c r="IBJ46" s="299"/>
      <c r="IBK46" s="299"/>
      <c r="IBL46" s="299"/>
      <c r="IBM46" s="299"/>
      <c r="IBN46" s="299"/>
      <c r="IBO46" s="299"/>
      <c r="IBP46" s="299"/>
      <c r="IBQ46" s="299"/>
      <c r="IBR46" s="299"/>
      <c r="IBS46" s="299"/>
      <c r="IBT46" s="299"/>
      <c r="IBU46" s="299"/>
      <c r="IBV46" s="299"/>
      <c r="IBW46" s="299"/>
      <c r="IBX46" s="299"/>
      <c r="IBY46" s="299"/>
      <c r="IBZ46" s="299"/>
      <c r="ICA46" s="299"/>
      <c r="ICB46" s="299"/>
      <c r="ICC46" s="299"/>
      <c r="ICD46" s="299"/>
      <c r="ICE46" s="299"/>
      <c r="ICF46" s="299"/>
      <c r="ICG46" s="299"/>
      <c r="ICH46" s="299"/>
      <c r="ICI46" s="299"/>
      <c r="ICJ46" s="299"/>
      <c r="ICK46" s="299"/>
      <c r="ICL46" s="299"/>
      <c r="ICM46" s="299"/>
      <c r="ICN46" s="299"/>
      <c r="ICO46" s="299"/>
      <c r="ICP46" s="299"/>
      <c r="ICQ46" s="299"/>
      <c r="ICR46" s="299"/>
      <c r="ICS46" s="299"/>
      <c r="ICT46" s="299"/>
      <c r="ICU46" s="299"/>
      <c r="ICV46" s="299"/>
      <c r="ICW46" s="299"/>
      <c r="ICX46" s="299"/>
      <c r="ICY46" s="299"/>
      <c r="ICZ46" s="299"/>
      <c r="IDA46" s="299"/>
      <c r="IDB46" s="299"/>
      <c r="IDC46" s="299"/>
      <c r="IDD46" s="299"/>
      <c r="IDE46" s="299"/>
      <c r="IDF46" s="299"/>
      <c r="IDG46" s="299"/>
      <c r="IDH46" s="299"/>
      <c r="IDI46" s="299"/>
      <c r="IDJ46" s="299"/>
      <c r="IDK46" s="299"/>
      <c r="IDL46" s="299"/>
      <c r="IDM46" s="299"/>
      <c r="IDN46" s="299"/>
      <c r="IDO46" s="299"/>
      <c r="IDP46" s="299"/>
      <c r="IDQ46" s="299"/>
      <c r="IDR46" s="299"/>
      <c r="IDS46" s="299"/>
      <c r="IDT46" s="299"/>
      <c r="IDU46" s="299"/>
      <c r="IDV46" s="299"/>
      <c r="IDW46" s="299"/>
      <c r="IDX46" s="299"/>
      <c r="IDY46" s="299"/>
      <c r="IDZ46" s="299"/>
      <c r="IEA46" s="299"/>
      <c r="IEB46" s="299"/>
      <c r="IEC46" s="299"/>
      <c r="IED46" s="299"/>
      <c r="IEE46" s="299"/>
      <c r="IEF46" s="299"/>
      <c r="IEG46" s="299"/>
      <c r="IEH46" s="299"/>
      <c r="IEI46" s="299"/>
      <c r="IEJ46" s="299"/>
      <c r="IEK46" s="299"/>
      <c r="IEL46" s="299"/>
      <c r="IEM46" s="299"/>
      <c r="IEN46" s="299"/>
      <c r="IEO46" s="299"/>
      <c r="IEP46" s="299"/>
      <c r="IEQ46" s="299"/>
      <c r="IER46" s="299"/>
      <c r="IES46" s="299"/>
      <c r="IET46" s="299"/>
      <c r="IEU46" s="299"/>
      <c r="IEV46" s="299"/>
      <c r="IEW46" s="299"/>
      <c r="IEX46" s="299"/>
      <c r="IEY46" s="299"/>
      <c r="IEZ46" s="299"/>
      <c r="IFA46" s="299"/>
      <c r="IFB46" s="299"/>
      <c r="IFC46" s="299"/>
      <c r="IFD46" s="299"/>
      <c r="IFE46" s="299"/>
      <c r="IFF46" s="299"/>
      <c r="IFG46" s="299"/>
      <c r="IFH46" s="299"/>
      <c r="IFI46" s="299"/>
      <c r="IFJ46" s="299"/>
      <c r="IFK46" s="299"/>
      <c r="IFL46" s="299"/>
      <c r="IFM46" s="299"/>
      <c r="IFN46" s="299"/>
      <c r="IFO46" s="299"/>
      <c r="IFP46" s="299"/>
      <c r="IFQ46" s="299"/>
      <c r="IFR46" s="299"/>
      <c r="IFS46" s="299"/>
      <c r="IFT46" s="299"/>
      <c r="IFU46" s="299"/>
      <c r="IFV46" s="299"/>
      <c r="IFW46" s="299"/>
      <c r="IFX46" s="299"/>
      <c r="IFY46" s="299"/>
      <c r="IFZ46" s="299"/>
      <c r="IGA46" s="299"/>
      <c r="IGB46" s="299"/>
      <c r="IGC46" s="299"/>
      <c r="IGD46" s="299"/>
      <c r="IGE46" s="299"/>
      <c r="IGF46" s="299"/>
      <c r="IGG46" s="299"/>
      <c r="IGH46" s="299"/>
      <c r="IGI46" s="299"/>
      <c r="IGJ46" s="299"/>
      <c r="IGK46" s="299"/>
      <c r="IGL46" s="299"/>
      <c r="IGM46" s="299"/>
      <c r="IGN46" s="299"/>
      <c r="IGO46" s="299"/>
      <c r="IGP46" s="299"/>
      <c r="IGQ46" s="299"/>
      <c r="IGR46" s="299"/>
      <c r="IGS46" s="299"/>
      <c r="IGT46" s="299"/>
      <c r="IGU46" s="299"/>
      <c r="IGV46" s="299"/>
      <c r="IGW46" s="299"/>
      <c r="IGX46" s="299"/>
      <c r="IGY46" s="299"/>
      <c r="IGZ46" s="299"/>
      <c r="IHA46" s="299"/>
      <c r="IHB46" s="299"/>
      <c r="IHC46" s="299"/>
      <c r="IHD46" s="299"/>
      <c r="IHE46" s="299"/>
      <c r="IHF46" s="299"/>
      <c r="IHG46" s="299"/>
      <c r="IHH46" s="299"/>
      <c r="IHI46" s="299"/>
      <c r="IHJ46" s="299"/>
      <c r="IHK46" s="299"/>
      <c r="IHL46" s="299"/>
      <c r="IHM46" s="299"/>
      <c r="IHN46" s="299"/>
      <c r="IHO46" s="299"/>
      <c r="IHP46" s="299"/>
      <c r="IHQ46" s="299"/>
      <c r="IHR46" s="299"/>
      <c r="IHS46" s="299"/>
      <c r="IHT46" s="299"/>
      <c r="IHU46" s="299"/>
      <c r="IHV46" s="299"/>
      <c r="IHW46" s="299"/>
      <c r="IHX46" s="299"/>
      <c r="IHY46" s="299"/>
      <c r="IHZ46" s="299"/>
      <c r="IIA46" s="299"/>
      <c r="IIB46" s="299"/>
      <c r="IIC46" s="299"/>
      <c r="IID46" s="299"/>
      <c r="IIE46" s="299"/>
      <c r="IIF46" s="299"/>
      <c r="IIG46" s="299"/>
      <c r="IIH46" s="299"/>
      <c r="III46" s="299"/>
      <c r="IIJ46" s="299"/>
      <c r="IIK46" s="299"/>
      <c r="IIL46" s="299"/>
      <c r="IIM46" s="299"/>
      <c r="IIN46" s="299"/>
      <c r="IIO46" s="299"/>
      <c r="IIP46" s="299"/>
      <c r="IIQ46" s="299"/>
      <c r="IIR46" s="299"/>
      <c r="IIS46" s="299"/>
      <c r="IIT46" s="299"/>
      <c r="IIU46" s="299"/>
      <c r="IIV46" s="299"/>
      <c r="IIW46" s="299"/>
      <c r="IIX46" s="299"/>
      <c r="IIY46" s="299"/>
      <c r="IIZ46" s="299"/>
      <c r="IJA46" s="299"/>
      <c r="IJB46" s="299"/>
      <c r="IJC46" s="299"/>
      <c r="IJD46" s="299"/>
      <c r="IJE46" s="299"/>
      <c r="IJF46" s="299"/>
      <c r="IJG46" s="299"/>
      <c r="IJH46" s="299"/>
      <c r="IJI46" s="299"/>
      <c r="IJJ46" s="299"/>
      <c r="IJK46" s="299"/>
      <c r="IJL46" s="299"/>
      <c r="IJM46" s="299"/>
      <c r="IJN46" s="299"/>
      <c r="IJO46" s="299"/>
      <c r="IJP46" s="299"/>
      <c r="IJQ46" s="299"/>
      <c r="IJR46" s="299"/>
      <c r="IJS46" s="299"/>
      <c r="IJT46" s="299"/>
      <c r="IJU46" s="299"/>
      <c r="IJV46" s="299"/>
      <c r="IJW46" s="299"/>
      <c r="IJX46" s="299"/>
      <c r="IJY46" s="299"/>
      <c r="IJZ46" s="299"/>
      <c r="IKA46" s="299"/>
      <c r="IKB46" s="299"/>
      <c r="IKC46" s="299"/>
      <c r="IKD46" s="299"/>
      <c r="IKE46" s="299"/>
      <c r="IKF46" s="299"/>
      <c r="IKG46" s="299"/>
      <c r="IKH46" s="299"/>
      <c r="IKI46" s="299"/>
      <c r="IKJ46" s="299"/>
      <c r="IKK46" s="299"/>
      <c r="IKL46" s="299"/>
      <c r="IKM46" s="299"/>
      <c r="IKN46" s="299"/>
      <c r="IKO46" s="299"/>
      <c r="IKP46" s="299"/>
      <c r="IKQ46" s="299"/>
      <c r="IKR46" s="299"/>
      <c r="IKS46" s="299"/>
      <c r="IKT46" s="299"/>
      <c r="IKU46" s="299"/>
      <c r="IKV46" s="299"/>
      <c r="IKW46" s="299"/>
      <c r="IKX46" s="299"/>
      <c r="IKY46" s="299"/>
      <c r="IKZ46" s="299"/>
      <c r="ILA46" s="299"/>
      <c r="ILB46" s="299"/>
      <c r="ILC46" s="299"/>
      <c r="ILD46" s="299"/>
      <c r="ILE46" s="299"/>
      <c r="ILF46" s="299"/>
      <c r="ILG46" s="299"/>
      <c r="ILH46" s="299"/>
      <c r="ILI46" s="299"/>
      <c r="ILJ46" s="299"/>
      <c r="ILK46" s="299"/>
      <c r="ILL46" s="299"/>
      <c r="ILM46" s="299"/>
      <c r="ILN46" s="299"/>
      <c r="ILO46" s="299"/>
      <c r="ILP46" s="299"/>
      <c r="ILQ46" s="299"/>
      <c r="ILR46" s="299"/>
      <c r="ILS46" s="299"/>
      <c r="ILT46" s="299"/>
      <c r="ILU46" s="299"/>
      <c r="ILV46" s="299"/>
      <c r="ILW46" s="299"/>
      <c r="ILX46" s="299"/>
      <c r="ILY46" s="299"/>
      <c r="ILZ46" s="299"/>
      <c r="IMA46" s="299"/>
      <c r="IMB46" s="299"/>
      <c r="IMC46" s="299"/>
      <c r="IMD46" s="299"/>
      <c r="IME46" s="299"/>
      <c r="IMF46" s="299"/>
      <c r="IMG46" s="299"/>
      <c r="IMH46" s="299"/>
      <c r="IMI46" s="299"/>
      <c r="IMJ46" s="299"/>
      <c r="IMK46" s="299"/>
      <c r="IML46" s="299"/>
      <c r="IMM46" s="299"/>
      <c r="IMN46" s="299"/>
      <c r="IMO46" s="299"/>
      <c r="IMP46" s="299"/>
      <c r="IMQ46" s="299"/>
      <c r="IMR46" s="299"/>
      <c r="IMS46" s="299"/>
      <c r="IMT46" s="299"/>
      <c r="IMU46" s="299"/>
      <c r="IMV46" s="299"/>
      <c r="IMW46" s="299"/>
      <c r="IMX46" s="299"/>
      <c r="IMY46" s="299"/>
      <c r="IMZ46" s="299"/>
      <c r="INA46" s="299"/>
      <c r="INB46" s="299"/>
      <c r="INC46" s="299"/>
      <c r="IND46" s="299"/>
      <c r="INE46" s="299"/>
      <c r="INF46" s="299"/>
      <c r="ING46" s="299"/>
      <c r="INH46" s="299"/>
      <c r="INI46" s="299"/>
      <c r="INJ46" s="299"/>
      <c r="INK46" s="299"/>
      <c r="INL46" s="299"/>
      <c r="INM46" s="299"/>
      <c r="INN46" s="299"/>
      <c r="INO46" s="299"/>
      <c r="INP46" s="299"/>
      <c r="INQ46" s="299"/>
      <c r="INR46" s="299"/>
      <c r="INS46" s="299"/>
      <c r="INT46" s="299"/>
      <c r="INU46" s="299"/>
      <c r="INV46" s="299"/>
      <c r="INW46" s="299"/>
      <c r="INX46" s="299"/>
      <c r="INY46" s="299"/>
      <c r="INZ46" s="299"/>
      <c r="IOA46" s="299"/>
      <c r="IOB46" s="299"/>
      <c r="IOC46" s="299"/>
      <c r="IOD46" s="299"/>
      <c r="IOE46" s="299"/>
      <c r="IOF46" s="299"/>
      <c r="IOG46" s="299"/>
      <c r="IOH46" s="299"/>
      <c r="IOI46" s="299"/>
      <c r="IOJ46" s="299"/>
      <c r="IOK46" s="299"/>
      <c r="IOL46" s="299"/>
      <c r="IOM46" s="299"/>
      <c r="ION46" s="299"/>
      <c r="IOO46" s="299"/>
      <c r="IOP46" s="299"/>
      <c r="IOQ46" s="299"/>
      <c r="IOR46" s="299"/>
      <c r="IOS46" s="299"/>
      <c r="IOT46" s="299"/>
      <c r="IOU46" s="299"/>
      <c r="IOV46" s="299"/>
      <c r="IOW46" s="299"/>
      <c r="IOX46" s="299"/>
      <c r="IOY46" s="299"/>
      <c r="IOZ46" s="299"/>
      <c r="IPA46" s="299"/>
      <c r="IPB46" s="299"/>
      <c r="IPC46" s="299"/>
      <c r="IPD46" s="299"/>
      <c r="IPE46" s="299"/>
      <c r="IPF46" s="299"/>
      <c r="IPG46" s="299"/>
      <c r="IPH46" s="299"/>
      <c r="IPI46" s="299"/>
      <c r="IPJ46" s="299"/>
      <c r="IPK46" s="299"/>
      <c r="IPL46" s="299"/>
      <c r="IPM46" s="299"/>
      <c r="IPN46" s="299"/>
      <c r="IPO46" s="299"/>
      <c r="IPP46" s="299"/>
      <c r="IPQ46" s="299"/>
      <c r="IPR46" s="299"/>
      <c r="IPS46" s="299"/>
      <c r="IPT46" s="299"/>
      <c r="IPU46" s="299"/>
      <c r="IPV46" s="299"/>
      <c r="IPW46" s="299"/>
      <c r="IPX46" s="299"/>
      <c r="IPY46" s="299"/>
      <c r="IPZ46" s="299"/>
      <c r="IQA46" s="299"/>
      <c r="IQB46" s="299"/>
      <c r="IQC46" s="299"/>
      <c r="IQD46" s="299"/>
      <c r="IQE46" s="299"/>
      <c r="IQF46" s="299"/>
      <c r="IQG46" s="299"/>
      <c r="IQH46" s="299"/>
      <c r="IQI46" s="299"/>
      <c r="IQJ46" s="299"/>
      <c r="IQK46" s="299"/>
      <c r="IQL46" s="299"/>
      <c r="IQM46" s="299"/>
      <c r="IQN46" s="299"/>
      <c r="IQO46" s="299"/>
      <c r="IQP46" s="299"/>
      <c r="IQQ46" s="299"/>
      <c r="IQR46" s="299"/>
      <c r="IQS46" s="299"/>
      <c r="IQT46" s="299"/>
      <c r="IQU46" s="299"/>
      <c r="IQV46" s="299"/>
      <c r="IQW46" s="299"/>
      <c r="IQX46" s="299"/>
      <c r="IQY46" s="299"/>
      <c r="IQZ46" s="299"/>
      <c r="IRA46" s="299"/>
      <c r="IRB46" s="299"/>
      <c r="IRC46" s="299"/>
      <c r="IRD46" s="299"/>
      <c r="IRE46" s="299"/>
      <c r="IRF46" s="299"/>
      <c r="IRG46" s="299"/>
      <c r="IRH46" s="299"/>
      <c r="IRI46" s="299"/>
      <c r="IRJ46" s="299"/>
      <c r="IRK46" s="299"/>
      <c r="IRL46" s="299"/>
      <c r="IRM46" s="299"/>
      <c r="IRN46" s="299"/>
      <c r="IRO46" s="299"/>
      <c r="IRP46" s="299"/>
      <c r="IRQ46" s="299"/>
      <c r="IRR46" s="299"/>
      <c r="IRS46" s="299"/>
      <c r="IRT46" s="299"/>
      <c r="IRU46" s="299"/>
      <c r="IRV46" s="299"/>
      <c r="IRW46" s="299"/>
      <c r="IRX46" s="299"/>
      <c r="IRY46" s="299"/>
      <c r="IRZ46" s="299"/>
      <c r="ISA46" s="299"/>
      <c r="ISB46" s="299"/>
      <c r="ISC46" s="299"/>
      <c r="ISD46" s="299"/>
      <c r="ISE46" s="299"/>
      <c r="ISF46" s="299"/>
      <c r="ISG46" s="299"/>
      <c r="ISH46" s="299"/>
      <c r="ISI46" s="299"/>
      <c r="ISJ46" s="299"/>
      <c r="ISK46" s="299"/>
      <c r="ISL46" s="299"/>
      <c r="ISM46" s="299"/>
      <c r="ISN46" s="299"/>
      <c r="ISO46" s="299"/>
      <c r="ISP46" s="299"/>
      <c r="ISQ46" s="299"/>
      <c r="ISR46" s="299"/>
      <c r="ISS46" s="299"/>
      <c r="IST46" s="299"/>
      <c r="ISU46" s="299"/>
      <c r="ISV46" s="299"/>
      <c r="ISW46" s="299"/>
      <c r="ISX46" s="299"/>
      <c r="ISY46" s="299"/>
      <c r="ISZ46" s="299"/>
      <c r="ITA46" s="299"/>
      <c r="ITB46" s="299"/>
      <c r="ITC46" s="299"/>
      <c r="ITD46" s="299"/>
      <c r="ITE46" s="299"/>
      <c r="ITF46" s="299"/>
      <c r="ITG46" s="299"/>
      <c r="ITH46" s="299"/>
      <c r="ITI46" s="299"/>
      <c r="ITJ46" s="299"/>
      <c r="ITK46" s="299"/>
      <c r="ITL46" s="299"/>
      <c r="ITM46" s="299"/>
      <c r="ITN46" s="299"/>
      <c r="ITO46" s="299"/>
      <c r="ITP46" s="299"/>
      <c r="ITQ46" s="299"/>
      <c r="ITR46" s="299"/>
      <c r="ITS46" s="299"/>
      <c r="ITT46" s="299"/>
      <c r="ITU46" s="299"/>
      <c r="ITV46" s="299"/>
      <c r="ITW46" s="299"/>
      <c r="ITX46" s="299"/>
      <c r="ITY46" s="299"/>
      <c r="ITZ46" s="299"/>
      <c r="IUA46" s="299"/>
      <c r="IUB46" s="299"/>
      <c r="IUC46" s="299"/>
      <c r="IUD46" s="299"/>
      <c r="IUE46" s="299"/>
      <c r="IUF46" s="299"/>
      <c r="IUG46" s="299"/>
      <c r="IUH46" s="299"/>
      <c r="IUI46" s="299"/>
      <c r="IUJ46" s="299"/>
      <c r="IUK46" s="299"/>
      <c r="IUL46" s="299"/>
      <c r="IUM46" s="299"/>
      <c r="IUN46" s="299"/>
      <c r="IUO46" s="299"/>
      <c r="IUP46" s="299"/>
      <c r="IUQ46" s="299"/>
      <c r="IUR46" s="299"/>
      <c r="IUS46" s="299"/>
      <c r="IUT46" s="299"/>
      <c r="IUU46" s="299"/>
      <c r="IUV46" s="299"/>
      <c r="IUW46" s="299"/>
      <c r="IUX46" s="299"/>
      <c r="IUY46" s="299"/>
      <c r="IUZ46" s="299"/>
      <c r="IVA46" s="299"/>
      <c r="IVB46" s="299"/>
      <c r="IVC46" s="299"/>
      <c r="IVD46" s="299"/>
      <c r="IVE46" s="299"/>
      <c r="IVF46" s="299"/>
      <c r="IVG46" s="299"/>
      <c r="IVH46" s="299"/>
      <c r="IVI46" s="299"/>
      <c r="IVJ46" s="299"/>
      <c r="IVK46" s="299"/>
      <c r="IVL46" s="299"/>
      <c r="IVM46" s="299"/>
      <c r="IVN46" s="299"/>
      <c r="IVO46" s="299"/>
      <c r="IVP46" s="299"/>
      <c r="IVQ46" s="299"/>
      <c r="IVR46" s="299"/>
      <c r="IVS46" s="299"/>
      <c r="IVT46" s="299"/>
      <c r="IVU46" s="299"/>
      <c r="IVV46" s="299"/>
      <c r="IVW46" s="299"/>
      <c r="IVX46" s="299"/>
      <c r="IVY46" s="299"/>
      <c r="IVZ46" s="299"/>
      <c r="IWA46" s="299"/>
      <c r="IWB46" s="299"/>
      <c r="IWC46" s="299"/>
      <c r="IWD46" s="299"/>
      <c r="IWE46" s="299"/>
      <c r="IWF46" s="299"/>
      <c r="IWG46" s="299"/>
      <c r="IWH46" s="299"/>
      <c r="IWI46" s="299"/>
      <c r="IWJ46" s="299"/>
      <c r="IWK46" s="299"/>
      <c r="IWL46" s="299"/>
      <c r="IWM46" s="299"/>
      <c r="IWN46" s="299"/>
      <c r="IWO46" s="299"/>
      <c r="IWP46" s="299"/>
      <c r="IWQ46" s="299"/>
      <c r="IWR46" s="299"/>
      <c r="IWS46" s="299"/>
      <c r="IWT46" s="299"/>
      <c r="IWU46" s="299"/>
      <c r="IWV46" s="299"/>
      <c r="IWW46" s="299"/>
      <c r="IWX46" s="299"/>
      <c r="IWY46" s="299"/>
      <c r="IWZ46" s="299"/>
      <c r="IXA46" s="299"/>
      <c r="IXB46" s="299"/>
      <c r="IXC46" s="299"/>
      <c r="IXD46" s="299"/>
      <c r="IXE46" s="299"/>
      <c r="IXF46" s="299"/>
      <c r="IXG46" s="299"/>
      <c r="IXH46" s="299"/>
      <c r="IXI46" s="299"/>
      <c r="IXJ46" s="299"/>
      <c r="IXK46" s="299"/>
      <c r="IXL46" s="299"/>
      <c r="IXM46" s="299"/>
      <c r="IXN46" s="299"/>
      <c r="IXO46" s="299"/>
      <c r="IXP46" s="299"/>
      <c r="IXQ46" s="299"/>
      <c r="IXR46" s="299"/>
      <c r="IXS46" s="299"/>
      <c r="IXT46" s="299"/>
      <c r="IXU46" s="299"/>
      <c r="IXV46" s="299"/>
      <c r="IXW46" s="299"/>
      <c r="IXX46" s="299"/>
      <c r="IXY46" s="299"/>
      <c r="IXZ46" s="299"/>
      <c r="IYA46" s="299"/>
      <c r="IYB46" s="299"/>
      <c r="IYC46" s="299"/>
      <c r="IYD46" s="299"/>
      <c r="IYE46" s="299"/>
      <c r="IYF46" s="299"/>
      <c r="IYG46" s="299"/>
      <c r="IYH46" s="299"/>
      <c r="IYI46" s="299"/>
      <c r="IYJ46" s="299"/>
      <c r="IYK46" s="299"/>
      <c r="IYL46" s="299"/>
      <c r="IYM46" s="299"/>
      <c r="IYN46" s="299"/>
      <c r="IYO46" s="299"/>
      <c r="IYP46" s="299"/>
      <c r="IYQ46" s="299"/>
      <c r="IYR46" s="299"/>
      <c r="IYS46" s="299"/>
      <c r="IYT46" s="299"/>
      <c r="IYU46" s="299"/>
      <c r="IYV46" s="299"/>
      <c r="IYW46" s="299"/>
      <c r="IYX46" s="299"/>
      <c r="IYY46" s="299"/>
      <c r="IYZ46" s="299"/>
      <c r="IZA46" s="299"/>
      <c r="IZB46" s="299"/>
      <c r="IZC46" s="299"/>
      <c r="IZD46" s="299"/>
      <c r="IZE46" s="299"/>
      <c r="IZF46" s="299"/>
      <c r="IZG46" s="299"/>
      <c r="IZH46" s="299"/>
      <c r="IZI46" s="299"/>
      <c r="IZJ46" s="299"/>
      <c r="IZK46" s="299"/>
      <c r="IZL46" s="299"/>
      <c r="IZM46" s="299"/>
      <c r="IZN46" s="299"/>
      <c r="IZO46" s="299"/>
      <c r="IZP46" s="299"/>
      <c r="IZQ46" s="299"/>
      <c r="IZR46" s="299"/>
      <c r="IZS46" s="299"/>
      <c r="IZT46" s="299"/>
      <c r="IZU46" s="299"/>
      <c r="IZV46" s="299"/>
      <c r="IZW46" s="299"/>
      <c r="IZX46" s="299"/>
      <c r="IZY46" s="299"/>
      <c r="IZZ46" s="299"/>
      <c r="JAA46" s="299"/>
      <c r="JAB46" s="299"/>
      <c r="JAC46" s="299"/>
      <c r="JAD46" s="299"/>
      <c r="JAE46" s="299"/>
      <c r="JAF46" s="299"/>
      <c r="JAG46" s="299"/>
      <c r="JAH46" s="299"/>
      <c r="JAI46" s="299"/>
      <c r="JAJ46" s="299"/>
      <c r="JAK46" s="299"/>
      <c r="JAL46" s="299"/>
      <c r="JAM46" s="299"/>
      <c r="JAN46" s="299"/>
      <c r="JAO46" s="299"/>
      <c r="JAP46" s="299"/>
      <c r="JAQ46" s="299"/>
      <c r="JAR46" s="299"/>
      <c r="JAS46" s="299"/>
      <c r="JAT46" s="299"/>
      <c r="JAU46" s="299"/>
      <c r="JAV46" s="299"/>
      <c r="JAW46" s="299"/>
      <c r="JAX46" s="299"/>
      <c r="JAY46" s="299"/>
      <c r="JAZ46" s="299"/>
      <c r="JBA46" s="299"/>
      <c r="JBB46" s="299"/>
      <c r="JBC46" s="299"/>
      <c r="JBD46" s="299"/>
      <c r="JBE46" s="299"/>
      <c r="JBF46" s="299"/>
      <c r="JBG46" s="299"/>
      <c r="JBH46" s="299"/>
      <c r="JBI46" s="299"/>
      <c r="JBJ46" s="299"/>
      <c r="JBK46" s="299"/>
      <c r="JBL46" s="299"/>
      <c r="JBM46" s="299"/>
      <c r="JBN46" s="299"/>
      <c r="JBO46" s="299"/>
      <c r="JBP46" s="299"/>
      <c r="JBQ46" s="299"/>
      <c r="JBR46" s="299"/>
      <c r="JBS46" s="299"/>
      <c r="JBT46" s="299"/>
      <c r="JBU46" s="299"/>
      <c r="JBV46" s="299"/>
      <c r="JBW46" s="299"/>
      <c r="JBX46" s="299"/>
      <c r="JBY46" s="299"/>
      <c r="JBZ46" s="299"/>
      <c r="JCA46" s="299"/>
      <c r="JCB46" s="299"/>
      <c r="JCC46" s="299"/>
      <c r="JCD46" s="299"/>
      <c r="JCE46" s="299"/>
      <c r="JCF46" s="299"/>
      <c r="JCG46" s="299"/>
      <c r="JCH46" s="299"/>
      <c r="JCI46" s="299"/>
      <c r="JCJ46" s="299"/>
      <c r="JCK46" s="299"/>
      <c r="JCL46" s="299"/>
      <c r="JCM46" s="299"/>
      <c r="JCN46" s="299"/>
      <c r="JCO46" s="299"/>
      <c r="JCP46" s="299"/>
      <c r="JCQ46" s="299"/>
      <c r="JCR46" s="299"/>
      <c r="JCS46" s="299"/>
      <c r="JCT46" s="299"/>
      <c r="JCU46" s="299"/>
      <c r="JCV46" s="299"/>
      <c r="JCW46" s="299"/>
      <c r="JCX46" s="299"/>
      <c r="JCY46" s="299"/>
      <c r="JCZ46" s="299"/>
      <c r="JDA46" s="299"/>
      <c r="JDB46" s="299"/>
      <c r="JDC46" s="299"/>
      <c r="JDD46" s="299"/>
      <c r="JDE46" s="299"/>
      <c r="JDF46" s="299"/>
      <c r="JDG46" s="299"/>
      <c r="JDH46" s="299"/>
      <c r="JDI46" s="299"/>
      <c r="JDJ46" s="299"/>
      <c r="JDK46" s="299"/>
      <c r="JDL46" s="299"/>
      <c r="JDM46" s="299"/>
      <c r="JDN46" s="299"/>
      <c r="JDO46" s="299"/>
      <c r="JDP46" s="299"/>
      <c r="JDQ46" s="299"/>
      <c r="JDR46" s="299"/>
      <c r="JDS46" s="299"/>
      <c r="JDT46" s="299"/>
      <c r="JDU46" s="299"/>
      <c r="JDV46" s="299"/>
      <c r="JDW46" s="299"/>
      <c r="JDX46" s="299"/>
      <c r="JDY46" s="299"/>
      <c r="JDZ46" s="299"/>
      <c r="JEA46" s="299"/>
      <c r="JEB46" s="299"/>
      <c r="JEC46" s="299"/>
      <c r="JED46" s="299"/>
      <c r="JEE46" s="299"/>
      <c r="JEF46" s="299"/>
      <c r="JEG46" s="299"/>
      <c r="JEH46" s="299"/>
      <c r="JEI46" s="299"/>
      <c r="JEJ46" s="299"/>
      <c r="JEK46" s="299"/>
      <c r="JEL46" s="299"/>
      <c r="JEM46" s="299"/>
      <c r="JEN46" s="299"/>
      <c r="JEO46" s="299"/>
      <c r="JEP46" s="299"/>
      <c r="JEQ46" s="299"/>
      <c r="JER46" s="299"/>
      <c r="JES46" s="299"/>
      <c r="JET46" s="299"/>
      <c r="JEU46" s="299"/>
      <c r="JEV46" s="299"/>
      <c r="JEW46" s="299"/>
      <c r="JEX46" s="299"/>
      <c r="JEY46" s="299"/>
      <c r="JEZ46" s="299"/>
      <c r="JFA46" s="299"/>
      <c r="JFB46" s="299"/>
      <c r="JFC46" s="299"/>
      <c r="JFD46" s="299"/>
      <c r="JFE46" s="299"/>
      <c r="JFF46" s="299"/>
      <c r="JFG46" s="299"/>
      <c r="JFH46" s="299"/>
      <c r="JFI46" s="299"/>
      <c r="JFJ46" s="299"/>
      <c r="JFK46" s="299"/>
      <c r="JFL46" s="299"/>
      <c r="JFM46" s="299"/>
      <c r="JFN46" s="299"/>
      <c r="JFO46" s="299"/>
      <c r="JFP46" s="299"/>
      <c r="JFQ46" s="299"/>
      <c r="JFR46" s="299"/>
      <c r="JFS46" s="299"/>
      <c r="JFT46" s="299"/>
      <c r="JFU46" s="299"/>
      <c r="JFV46" s="299"/>
      <c r="JFW46" s="299"/>
      <c r="JFX46" s="299"/>
      <c r="JFY46" s="299"/>
      <c r="JFZ46" s="299"/>
      <c r="JGA46" s="299"/>
      <c r="JGB46" s="299"/>
      <c r="JGC46" s="299"/>
      <c r="JGD46" s="299"/>
      <c r="JGE46" s="299"/>
      <c r="JGF46" s="299"/>
      <c r="JGG46" s="299"/>
      <c r="JGH46" s="299"/>
      <c r="JGI46" s="299"/>
      <c r="JGJ46" s="299"/>
      <c r="JGK46" s="299"/>
      <c r="JGL46" s="299"/>
      <c r="JGM46" s="299"/>
      <c r="JGN46" s="299"/>
      <c r="JGO46" s="299"/>
      <c r="JGP46" s="299"/>
      <c r="JGQ46" s="299"/>
      <c r="JGR46" s="299"/>
      <c r="JGS46" s="299"/>
      <c r="JGT46" s="299"/>
      <c r="JGU46" s="299"/>
      <c r="JGV46" s="299"/>
      <c r="JGW46" s="299"/>
      <c r="JGX46" s="299"/>
      <c r="JGY46" s="299"/>
      <c r="JGZ46" s="299"/>
      <c r="JHA46" s="299"/>
      <c r="JHB46" s="299"/>
      <c r="JHC46" s="299"/>
      <c r="JHD46" s="299"/>
      <c r="JHE46" s="299"/>
      <c r="JHF46" s="299"/>
      <c r="JHG46" s="299"/>
      <c r="JHH46" s="299"/>
      <c r="JHI46" s="299"/>
      <c r="JHJ46" s="299"/>
      <c r="JHK46" s="299"/>
      <c r="JHL46" s="299"/>
      <c r="JHM46" s="299"/>
      <c r="JHN46" s="299"/>
      <c r="JHO46" s="299"/>
      <c r="JHP46" s="299"/>
      <c r="JHQ46" s="299"/>
      <c r="JHR46" s="299"/>
      <c r="JHS46" s="299"/>
      <c r="JHT46" s="299"/>
      <c r="JHU46" s="299"/>
      <c r="JHV46" s="299"/>
      <c r="JHW46" s="299"/>
      <c r="JHX46" s="299"/>
      <c r="JHY46" s="299"/>
      <c r="JHZ46" s="299"/>
      <c r="JIA46" s="299"/>
      <c r="JIB46" s="299"/>
      <c r="JIC46" s="299"/>
      <c r="JID46" s="299"/>
      <c r="JIE46" s="299"/>
      <c r="JIF46" s="299"/>
      <c r="JIG46" s="299"/>
      <c r="JIH46" s="299"/>
      <c r="JII46" s="299"/>
      <c r="JIJ46" s="299"/>
      <c r="JIK46" s="299"/>
      <c r="JIL46" s="299"/>
      <c r="JIM46" s="299"/>
      <c r="JIN46" s="299"/>
      <c r="JIO46" s="299"/>
      <c r="JIP46" s="299"/>
      <c r="JIQ46" s="299"/>
      <c r="JIR46" s="299"/>
      <c r="JIS46" s="299"/>
      <c r="JIT46" s="299"/>
      <c r="JIU46" s="299"/>
      <c r="JIV46" s="299"/>
      <c r="JIW46" s="299"/>
      <c r="JIX46" s="299"/>
      <c r="JIY46" s="299"/>
      <c r="JIZ46" s="299"/>
      <c r="JJA46" s="299"/>
      <c r="JJB46" s="299"/>
      <c r="JJC46" s="299"/>
      <c r="JJD46" s="299"/>
      <c r="JJE46" s="299"/>
      <c r="JJF46" s="299"/>
      <c r="JJG46" s="299"/>
      <c r="JJH46" s="299"/>
      <c r="JJI46" s="299"/>
      <c r="JJJ46" s="299"/>
      <c r="JJK46" s="299"/>
      <c r="JJL46" s="299"/>
      <c r="JJM46" s="299"/>
      <c r="JJN46" s="299"/>
      <c r="JJO46" s="299"/>
      <c r="JJP46" s="299"/>
      <c r="JJQ46" s="299"/>
      <c r="JJR46" s="299"/>
      <c r="JJS46" s="299"/>
      <c r="JJT46" s="299"/>
      <c r="JJU46" s="299"/>
      <c r="JJV46" s="299"/>
      <c r="JJW46" s="299"/>
      <c r="JJX46" s="299"/>
      <c r="JJY46" s="299"/>
      <c r="JJZ46" s="299"/>
      <c r="JKA46" s="299"/>
      <c r="JKB46" s="299"/>
      <c r="JKC46" s="299"/>
      <c r="JKD46" s="299"/>
      <c r="JKE46" s="299"/>
      <c r="JKF46" s="299"/>
      <c r="JKG46" s="299"/>
      <c r="JKH46" s="299"/>
      <c r="JKI46" s="299"/>
      <c r="JKJ46" s="299"/>
      <c r="JKK46" s="299"/>
      <c r="JKL46" s="299"/>
      <c r="JKM46" s="299"/>
      <c r="JKN46" s="299"/>
      <c r="JKO46" s="299"/>
      <c r="JKP46" s="299"/>
      <c r="JKQ46" s="299"/>
      <c r="JKR46" s="299"/>
      <c r="JKS46" s="299"/>
      <c r="JKT46" s="299"/>
      <c r="JKU46" s="299"/>
      <c r="JKV46" s="299"/>
      <c r="JKW46" s="299"/>
      <c r="JKX46" s="299"/>
      <c r="JKY46" s="299"/>
      <c r="JKZ46" s="299"/>
      <c r="JLA46" s="299"/>
      <c r="JLB46" s="299"/>
      <c r="JLC46" s="299"/>
      <c r="JLD46" s="299"/>
      <c r="JLE46" s="299"/>
      <c r="JLF46" s="299"/>
      <c r="JLG46" s="299"/>
      <c r="JLH46" s="299"/>
      <c r="JLI46" s="299"/>
      <c r="JLJ46" s="299"/>
      <c r="JLK46" s="299"/>
      <c r="JLL46" s="299"/>
      <c r="JLM46" s="299"/>
      <c r="JLN46" s="299"/>
      <c r="JLO46" s="299"/>
      <c r="JLP46" s="299"/>
      <c r="JLQ46" s="299"/>
      <c r="JLR46" s="299"/>
      <c r="JLS46" s="299"/>
      <c r="JLT46" s="299"/>
      <c r="JLU46" s="299"/>
      <c r="JLV46" s="299"/>
      <c r="JLW46" s="299"/>
      <c r="JLX46" s="299"/>
      <c r="JLY46" s="299"/>
      <c r="JLZ46" s="299"/>
      <c r="JMA46" s="299"/>
      <c r="JMB46" s="299"/>
      <c r="JMC46" s="299"/>
      <c r="JMD46" s="299"/>
      <c r="JME46" s="299"/>
      <c r="JMF46" s="299"/>
      <c r="JMG46" s="299"/>
      <c r="JMH46" s="299"/>
      <c r="JMI46" s="299"/>
      <c r="JMJ46" s="299"/>
      <c r="JMK46" s="299"/>
      <c r="JML46" s="299"/>
      <c r="JMM46" s="299"/>
      <c r="JMN46" s="299"/>
      <c r="JMO46" s="299"/>
      <c r="JMP46" s="299"/>
      <c r="JMQ46" s="299"/>
      <c r="JMR46" s="299"/>
      <c r="JMS46" s="299"/>
      <c r="JMT46" s="299"/>
      <c r="JMU46" s="299"/>
      <c r="JMV46" s="299"/>
      <c r="JMW46" s="299"/>
      <c r="JMX46" s="299"/>
      <c r="JMY46" s="299"/>
      <c r="JMZ46" s="299"/>
      <c r="JNA46" s="299"/>
      <c r="JNB46" s="299"/>
      <c r="JNC46" s="299"/>
      <c r="JND46" s="299"/>
      <c r="JNE46" s="299"/>
      <c r="JNF46" s="299"/>
      <c r="JNG46" s="299"/>
      <c r="JNH46" s="299"/>
      <c r="JNI46" s="299"/>
      <c r="JNJ46" s="299"/>
      <c r="JNK46" s="299"/>
      <c r="JNL46" s="299"/>
      <c r="JNM46" s="299"/>
      <c r="JNN46" s="299"/>
      <c r="JNO46" s="299"/>
      <c r="JNP46" s="299"/>
      <c r="JNQ46" s="299"/>
      <c r="JNR46" s="299"/>
      <c r="JNS46" s="299"/>
      <c r="JNT46" s="299"/>
      <c r="JNU46" s="299"/>
      <c r="JNV46" s="299"/>
      <c r="JNW46" s="299"/>
      <c r="JNX46" s="299"/>
      <c r="JNY46" s="299"/>
      <c r="JNZ46" s="299"/>
      <c r="JOA46" s="299"/>
      <c r="JOB46" s="299"/>
      <c r="JOC46" s="299"/>
      <c r="JOD46" s="299"/>
      <c r="JOE46" s="299"/>
      <c r="JOF46" s="299"/>
      <c r="JOG46" s="299"/>
      <c r="JOH46" s="299"/>
      <c r="JOI46" s="299"/>
      <c r="JOJ46" s="299"/>
      <c r="JOK46" s="299"/>
      <c r="JOL46" s="299"/>
      <c r="JOM46" s="299"/>
      <c r="JON46" s="299"/>
      <c r="JOO46" s="299"/>
      <c r="JOP46" s="299"/>
      <c r="JOQ46" s="299"/>
      <c r="JOR46" s="299"/>
      <c r="JOS46" s="299"/>
      <c r="JOT46" s="299"/>
      <c r="JOU46" s="299"/>
      <c r="JOV46" s="299"/>
      <c r="JOW46" s="299"/>
      <c r="JOX46" s="299"/>
      <c r="JOY46" s="299"/>
      <c r="JOZ46" s="299"/>
      <c r="JPA46" s="299"/>
      <c r="JPB46" s="299"/>
      <c r="JPC46" s="299"/>
      <c r="JPD46" s="299"/>
      <c r="JPE46" s="299"/>
      <c r="JPF46" s="299"/>
      <c r="JPG46" s="299"/>
      <c r="JPH46" s="299"/>
      <c r="JPI46" s="299"/>
      <c r="JPJ46" s="299"/>
      <c r="JPK46" s="299"/>
      <c r="JPL46" s="299"/>
      <c r="JPM46" s="299"/>
      <c r="JPN46" s="299"/>
      <c r="JPO46" s="299"/>
      <c r="JPP46" s="299"/>
      <c r="JPQ46" s="299"/>
      <c r="JPR46" s="299"/>
      <c r="JPS46" s="299"/>
      <c r="JPT46" s="299"/>
      <c r="JPU46" s="299"/>
      <c r="JPV46" s="299"/>
      <c r="JPW46" s="299"/>
      <c r="JPX46" s="299"/>
      <c r="JPY46" s="299"/>
      <c r="JPZ46" s="299"/>
      <c r="JQA46" s="299"/>
      <c r="JQB46" s="299"/>
      <c r="JQC46" s="299"/>
      <c r="JQD46" s="299"/>
      <c r="JQE46" s="299"/>
      <c r="JQF46" s="299"/>
      <c r="JQG46" s="299"/>
      <c r="JQH46" s="299"/>
      <c r="JQI46" s="299"/>
      <c r="JQJ46" s="299"/>
      <c r="JQK46" s="299"/>
      <c r="JQL46" s="299"/>
      <c r="JQM46" s="299"/>
      <c r="JQN46" s="299"/>
      <c r="JQO46" s="299"/>
      <c r="JQP46" s="299"/>
      <c r="JQQ46" s="299"/>
      <c r="JQR46" s="299"/>
      <c r="JQS46" s="299"/>
      <c r="JQT46" s="299"/>
      <c r="JQU46" s="299"/>
      <c r="JQV46" s="299"/>
      <c r="JQW46" s="299"/>
      <c r="JQX46" s="299"/>
      <c r="JQY46" s="299"/>
      <c r="JQZ46" s="299"/>
      <c r="JRA46" s="299"/>
      <c r="JRB46" s="299"/>
      <c r="JRC46" s="299"/>
      <c r="JRD46" s="299"/>
      <c r="JRE46" s="299"/>
      <c r="JRF46" s="299"/>
      <c r="JRG46" s="299"/>
      <c r="JRH46" s="299"/>
      <c r="JRI46" s="299"/>
      <c r="JRJ46" s="299"/>
      <c r="JRK46" s="299"/>
      <c r="JRL46" s="299"/>
      <c r="JRM46" s="299"/>
      <c r="JRN46" s="299"/>
      <c r="JRO46" s="299"/>
      <c r="JRP46" s="299"/>
      <c r="JRQ46" s="299"/>
      <c r="JRR46" s="299"/>
      <c r="JRS46" s="299"/>
      <c r="JRT46" s="299"/>
      <c r="JRU46" s="299"/>
      <c r="JRV46" s="299"/>
      <c r="JRW46" s="299"/>
      <c r="JRX46" s="299"/>
      <c r="JRY46" s="299"/>
      <c r="JRZ46" s="299"/>
      <c r="JSA46" s="299"/>
      <c r="JSB46" s="299"/>
      <c r="JSC46" s="299"/>
      <c r="JSD46" s="299"/>
      <c r="JSE46" s="299"/>
      <c r="JSF46" s="299"/>
      <c r="JSG46" s="299"/>
      <c r="JSH46" s="299"/>
      <c r="JSI46" s="299"/>
      <c r="JSJ46" s="299"/>
      <c r="JSK46" s="299"/>
      <c r="JSL46" s="299"/>
      <c r="JSM46" s="299"/>
      <c r="JSN46" s="299"/>
      <c r="JSO46" s="299"/>
      <c r="JSP46" s="299"/>
      <c r="JSQ46" s="299"/>
      <c r="JSR46" s="299"/>
      <c r="JSS46" s="299"/>
      <c r="JST46" s="299"/>
      <c r="JSU46" s="299"/>
      <c r="JSV46" s="299"/>
      <c r="JSW46" s="299"/>
      <c r="JSX46" s="299"/>
      <c r="JSY46" s="299"/>
      <c r="JSZ46" s="299"/>
      <c r="JTA46" s="299"/>
      <c r="JTB46" s="299"/>
      <c r="JTC46" s="299"/>
      <c r="JTD46" s="299"/>
      <c r="JTE46" s="299"/>
      <c r="JTF46" s="299"/>
      <c r="JTG46" s="299"/>
      <c r="JTH46" s="299"/>
      <c r="JTI46" s="299"/>
      <c r="JTJ46" s="299"/>
      <c r="JTK46" s="299"/>
      <c r="JTL46" s="299"/>
      <c r="JTM46" s="299"/>
      <c r="JTN46" s="299"/>
      <c r="JTO46" s="299"/>
      <c r="JTP46" s="299"/>
      <c r="JTQ46" s="299"/>
      <c r="JTR46" s="299"/>
      <c r="JTS46" s="299"/>
      <c r="JTT46" s="299"/>
      <c r="JTU46" s="299"/>
      <c r="JTV46" s="299"/>
      <c r="JTW46" s="299"/>
      <c r="JTX46" s="299"/>
      <c r="JTY46" s="299"/>
      <c r="JTZ46" s="299"/>
      <c r="JUA46" s="299"/>
      <c r="JUB46" s="299"/>
      <c r="JUC46" s="299"/>
      <c r="JUD46" s="299"/>
      <c r="JUE46" s="299"/>
      <c r="JUF46" s="299"/>
      <c r="JUG46" s="299"/>
      <c r="JUH46" s="299"/>
      <c r="JUI46" s="299"/>
      <c r="JUJ46" s="299"/>
      <c r="JUK46" s="299"/>
      <c r="JUL46" s="299"/>
      <c r="JUM46" s="299"/>
      <c r="JUN46" s="299"/>
      <c r="JUO46" s="299"/>
      <c r="JUP46" s="299"/>
      <c r="JUQ46" s="299"/>
      <c r="JUR46" s="299"/>
      <c r="JUS46" s="299"/>
      <c r="JUT46" s="299"/>
      <c r="JUU46" s="299"/>
      <c r="JUV46" s="299"/>
      <c r="JUW46" s="299"/>
      <c r="JUX46" s="299"/>
      <c r="JUY46" s="299"/>
      <c r="JUZ46" s="299"/>
      <c r="JVA46" s="299"/>
      <c r="JVB46" s="299"/>
      <c r="JVC46" s="299"/>
      <c r="JVD46" s="299"/>
      <c r="JVE46" s="299"/>
      <c r="JVF46" s="299"/>
      <c r="JVG46" s="299"/>
      <c r="JVH46" s="299"/>
      <c r="JVI46" s="299"/>
      <c r="JVJ46" s="299"/>
      <c r="JVK46" s="299"/>
      <c r="JVL46" s="299"/>
      <c r="JVM46" s="299"/>
      <c r="JVN46" s="299"/>
      <c r="JVO46" s="299"/>
      <c r="JVP46" s="299"/>
      <c r="JVQ46" s="299"/>
      <c r="JVR46" s="299"/>
      <c r="JVS46" s="299"/>
      <c r="JVT46" s="299"/>
      <c r="JVU46" s="299"/>
      <c r="JVV46" s="299"/>
      <c r="JVW46" s="299"/>
      <c r="JVX46" s="299"/>
      <c r="JVY46" s="299"/>
      <c r="JVZ46" s="299"/>
      <c r="JWA46" s="299"/>
      <c r="JWB46" s="299"/>
      <c r="JWC46" s="299"/>
      <c r="JWD46" s="299"/>
      <c r="JWE46" s="299"/>
      <c r="JWF46" s="299"/>
      <c r="JWG46" s="299"/>
      <c r="JWH46" s="299"/>
      <c r="JWI46" s="299"/>
      <c r="JWJ46" s="299"/>
      <c r="JWK46" s="299"/>
      <c r="JWL46" s="299"/>
      <c r="JWM46" s="299"/>
      <c r="JWN46" s="299"/>
      <c r="JWO46" s="299"/>
      <c r="JWP46" s="299"/>
      <c r="JWQ46" s="299"/>
      <c r="JWR46" s="299"/>
      <c r="JWS46" s="299"/>
      <c r="JWT46" s="299"/>
      <c r="JWU46" s="299"/>
      <c r="JWV46" s="299"/>
      <c r="JWW46" s="299"/>
      <c r="JWX46" s="299"/>
      <c r="JWY46" s="299"/>
      <c r="JWZ46" s="299"/>
      <c r="JXA46" s="299"/>
      <c r="JXB46" s="299"/>
      <c r="JXC46" s="299"/>
      <c r="JXD46" s="299"/>
      <c r="JXE46" s="299"/>
      <c r="JXF46" s="299"/>
      <c r="JXG46" s="299"/>
      <c r="JXH46" s="299"/>
      <c r="JXI46" s="299"/>
      <c r="JXJ46" s="299"/>
      <c r="JXK46" s="299"/>
      <c r="JXL46" s="299"/>
      <c r="JXM46" s="299"/>
      <c r="JXN46" s="299"/>
      <c r="JXO46" s="299"/>
      <c r="JXP46" s="299"/>
      <c r="JXQ46" s="299"/>
      <c r="JXR46" s="299"/>
      <c r="JXS46" s="299"/>
      <c r="JXT46" s="299"/>
      <c r="JXU46" s="299"/>
      <c r="JXV46" s="299"/>
      <c r="JXW46" s="299"/>
      <c r="JXX46" s="299"/>
      <c r="JXY46" s="299"/>
      <c r="JXZ46" s="299"/>
      <c r="JYA46" s="299"/>
      <c r="JYB46" s="299"/>
      <c r="JYC46" s="299"/>
      <c r="JYD46" s="299"/>
      <c r="JYE46" s="299"/>
      <c r="JYF46" s="299"/>
      <c r="JYG46" s="299"/>
      <c r="JYH46" s="299"/>
      <c r="JYI46" s="299"/>
      <c r="JYJ46" s="299"/>
      <c r="JYK46" s="299"/>
      <c r="JYL46" s="299"/>
      <c r="JYM46" s="299"/>
      <c r="JYN46" s="299"/>
      <c r="JYO46" s="299"/>
      <c r="JYP46" s="299"/>
      <c r="JYQ46" s="299"/>
      <c r="JYR46" s="299"/>
      <c r="JYS46" s="299"/>
      <c r="JYT46" s="299"/>
      <c r="JYU46" s="299"/>
      <c r="JYV46" s="299"/>
      <c r="JYW46" s="299"/>
      <c r="JYX46" s="299"/>
      <c r="JYY46" s="299"/>
      <c r="JYZ46" s="299"/>
      <c r="JZA46" s="299"/>
      <c r="JZB46" s="299"/>
      <c r="JZC46" s="299"/>
      <c r="JZD46" s="299"/>
      <c r="JZE46" s="299"/>
      <c r="JZF46" s="299"/>
      <c r="JZG46" s="299"/>
      <c r="JZH46" s="299"/>
      <c r="JZI46" s="299"/>
      <c r="JZJ46" s="299"/>
      <c r="JZK46" s="299"/>
      <c r="JZL46" s="299"/>
      <c r="JZM46" s="299"/>
      <c r="JZN46" s="299"/>
      <c r="JZO46" s="299"/>
      <c r="JZP46" s="299"/>
      <c r="JZQ46" s="299"/>
      <c r="JZR46" s="299"/>
      <c r="JZS46" s="299"/>
      <c r="JZT46" s="299"/>
      <c r="JZU46" s="299"/>
      <c r="JZV46" s="299"/>
      <c r="JZW46" s="299"/>
      <c r="JZX46" s="299"/>
      <c r="JZY46" s="299"/>
      <c r="JZZ46" s="299"/>
      <c r="KAA46" s="299"/>
      <c r="KAB46" s="299"/>
      <c r="KAC46" s="299"/>
      <c r="KAD46" s="299"/>
      <c r="KAE46" s="299"/>
      <c r="KAF46" s="299"/>
      <c r="KAG46" s="299"/>
      <c r="KAH46" s="299"/>
      <c r="KAI46" s="299"/>
      <c r="KAJ46" s="299"/>
      <c r="KAK46" s="299"/>
      <c r="KAL46" s="299"/>
      <c r="KAM46" s="299"/>
      <c r="KAN46" s="299"/>
      <c r="KAO46" s="299"/>
      <c r="KAP46" s="299"/>
      <c r="KAQ46" s="299"/>
      <c r="KAR46" s="299"/>
      <c r="KAS46" s="299"/>
      <c r="KAT46" s="299"/>
      <c r="KAU46" s="299"/>
      <c r="KAV46" s="299"/>
      <c r="KAW46" s="299"/>
      <c r="KAX46" s="299"/>
      <c r="KAY46" s="299"/>
      <c r="KAZ46" s="299"/>
      <c r="KBA46" s="299"/>
      <c r="KBB46" s="299"/>
      <c r="KBC46" s="299"/>
      <c r="KBD46" s="299"/>
      <c r="KBE46" s="299"/>
      <c r="KBF46" s="299"/>
      <c r="KBG46" s="299"/>
      <c r="KBH46" s="299"/>
      <c r="KBI46" s="299"/>
      <c r="KBJ46" s="299"/>
      <c r="KBK46" s="299"/>
      <c r="KBL46" s="299"/>
      <c r="KBM46" s="299"/>
      <c r="KBN46" s="299"/>
      <c r="KBO46" s="299"/>
      <c r="KBP46" s="299"/>
      <c r="KBQ46" s="299"/>
      <c r="KBR46" s="299"/>
      <c r="KBS46" s="299"/>
      <c r="KBT46" s="299"/>
      <c r="KBU46" s="299"/>
      <c r="KBV46" s="299"/>
      <c r="KBW46" s="299"/>
      <c r="KBX46" s="299"/>
      <c r="KBY46" s="299"/>
      <c r="KBZ46" s="299"/>
      <c r="KCA46" s="299"/>
      <c r="KCB46" s="299"/>
      <c r="KCC46" s="299"/>
      <c r="KCD46" s="299"/>
      <c r="KCE46" s="299"/>
      <c r="KCF46" s="299"/>
      <c r="KCG46" s="299"/>
      <c r="KCH46" s="299"/>
      <c r="KCI46" s="299"/>
      <c r="KCJ46" s="299"/>
      <c r="KCK46" s="299"/>
      <c r="KCL46" s="299"/>
      <c r="KCM46" s="299"/>
      <c r="KCN46" s="299"/>
      <c r="KCO46" s="299"/>
      <c r="KCP46" s="299"/>
      <c r="KCQ46" s="299"/>
      <c r="KCR46" s="299"/>
      <c r="KCS46" s="299"/>
      <c r="KCT46" s="299"/>
      <c r="KCU46" s="299"/>
      <c r="KCV46" s="299"/>
      <c r="KCW46" s="299"/>
      <c r="KCX46" s="299"/>
      <c r="KCY46" s="299"/>
      <c r="KCZ46" s="299"/>
      <c r="KDA46" s="299"/>
      <c r="KDB46" s="299"/>
      <c r="KDC46" s="299"/>
      <c r="KDD46" s="299"/>
      <c r="KDE46" s="299"/>
      <c r="KDF46" s="299"/>
      <c r="KDG46" s="299"/>
      <c r="KDH46" s="299"/>
      <c r="KDI46" s="299"/>
      <c r="KDJ46" s="299"/>
      <c r="KDK46" s="299"/>
      <c r="KDL46" s="299"/>
      <c r="KDM46" s="299"/>
      <c r="KDN46" s="299"/>
      <c r="KDO46" s="299"/>
      <c r="KDP46" s="299"/>
      <c r="KDQ46" s="299"/>
      <c r="KDR46" s="299"/>
      <c r="KDS46" s="299"/>
      <c r="KDT46" s="299"/>
      <c r="KDU46" s="299"/>
      <c r="KDV46" s="299"/>
      <c r="KDW46" s="299"/>
      <c r="KDX46" s="299"/>
      <c r="KDY46" s="299"/>
      <c r="KDZ46" s="299"/>
      <c r="KEA46" s="299"/>
      <c r="KEB46" s="299"/>
      <c r="KEC46" s="299"/>
      <c r="KED46" s="299"/>
      <c r="KEE46" s="299"/>
      <c r="KEF46" s="299"/>
      <c r="KEG46" s="299"/>
      <c r="KEH46" s="299"/>
      <c r="KEI46" s="299"/>
      <c r="KEJ46" s="299"/>
      <c r="KEK46" s="299"/>
      <c r="KEL46" s="299"/>
      <c r="KEM46" s="299"/>
      <c r="KEN46" s="299"/>
      <c r="KEO46" s="299"/>
      <c r="KEP46" s="299"/>
      <c r="KEQ46" s="299"/>
      <c r="KER46" s="299"/>
      <c r="KES46" s="299"/>
      <c r="KET46" s="299"/>
      <c r="KEU46" s="299"/>
      <c r="KEV46" s="299"/>
      <c r="KEW46" s="299"/>
      <c r="KEX46" s="299"/>
      <c r="KEY46" s="299"/>
      <c r="KEZ46" s="299"/>
      <c r="KFA46" s="299"/>
      <c r="KFB46" s="299"/>
      <c r="KFC46" s="299"/>
      <c r="KFD46" s="299"/>
      <c r="KFE46" s="299"/>
      <c r="KFF46" s="299"/>
      <c r="KFG46" s="299"/>
      <c r="KFH46" s="299"/>
      <c r="KFI46" s="299"/>
      <c r="KFJ46" s="299"/>
      <c r="KFK46" s="299"/>
      <c r="KFL46" s="299"/>
      <c r="KFM46" s="299"/>
      <c r="KFN46" s="299"/>
      <c r="KFO46" s="299"/>
      <c r="KFP46" s="299"/>
      <c r="KFQ46" s="299"/>
      <c r="KFR46" s="299"/>
      <c r="KFS46" s="299"/>
      <c r="KFT46" s="299"/>
      <c r="KFU46" s="299"/>
      <c r="KFV46" s="299"/>
      <c r="KFW46" s="299"/>
      <c r="KFX46" s="299"/>
      <c r="KFY46" s="299"/>
      <c r="KFZ46" s="299"/>
      <c r="KGA46" s="299"/>
      <c r="KGB46" s="299"/>
      <c r="KGC46" s="299"/>
      <c r="KGD46" s="299"/>
      <c r="KGE46" s="299"/>
      <c r="KGF46" s="299"/>
      <c r="KGG46" s="299"/>
      <c r="KGH46" s="299"/>
      <c r="KGI46" s="299"/>
      <c r="KGJ46" s="299"/>
      <c r="KGK46" s="299"/>
      <c r="KGL46" s="299"/>
      <c r="KGM46" s="299"/>
      <c r="KGN46" s="299"/>
      <c r="KGO46" s="299"/>
      <c r="KGP46" s="299"/>
      <c r="KGQ46" s="299"/>
      <c r="KGR46" s="299"/>
      <c r="KGS46" s="299"/>
      <c r="KGT46" s="299"/>
      <c r="KGU46" s="299"/>
      <c r="KGV46" s="299"/>
      <c r="KGW46" s="299"/>
      <c r="KGX46" s="299"/>
      <c r="KGY46" s="299"/>
      <c r="KGZ46" s="299"/>
      <c r="KHA46" s="299"/>
      <c r="KHB46" s="299"/>
      <c r="KHC46" s="299"/>
      <c r="KHD46" s="299"/>
      <c r="KHE46" s="299"/>
      <c r="KHF46" s="299"/>
      <c r="KHG46" s="299"/>
      <c r="KHH46" s="299"/>
      <c r="KHI46" s="299"/>
      <c r="KHJ46" s="299"/>
      <c r="KHK46" s="299"/>
      <c r="KHL46" s="299"/>
      <c r="KHM46" s="299"/>
      <c r="KHN46" s="299"/>
      <c r="KHO46" s="299"/>
      <c r="KHP46" s="299"/>
      <c r="KHQ46" s="299"/>
      <c r="KHR46" s="299"/>
      <c r="KHS46" s="299"/>
      <c r="KHT46" s="299"/>
      <c r="KHU46" s="299"/>
      <c r="KHV46" s="299"/>
      <c r="KHW46" s="299"/>
      <c r="KHX46" s="299"/>
      <c r="KHY46" s="299"/>
      <c r="KHZ46" s="299"/>
      <c r="KIA46" s="299"/>
      <c r="KIB46" s="299"/>
      <c r="KIC46" s="299"/>
      <c r="KID46" s="299"/>
      <c r="KIE46" s="299"/>
      <c r="KIF46" s="299"/>
      <c r="KIG46" s="299"/>
      <c r="KIH46" s="299"/>
      <c r="KII46" s="299"/>
      <c r="KIJ46" s="299"/>
      <c r="KIK46" s="299"/>
      <c r="KIL46" s="299"/>
      <c r="KIM46" s="299"/>
      <c r="KIN46" s="299"/>
      <c r="KIO46" s="299"/>
      <c r="KIP46" s="299"/>
      <c r="KIQ46" s="299"/>
      <c r="KIR46" s="299"/>
      <c r="KIS46" s="299"/>
      <c r="KIT46" s="299"/>
      <c r="KIU46" s="299"/>
      <c r="KIV46" s="299"/>
      <c r="KIW46" s="299"/>
      <c r="KIX46" s="299"/>
      <c r="KIY46" s="299"/>
      <c r="KIZ46" s="299"/>
      <c r="KJA46" s="299"/>
      <c r="KJB46" s="299"/>
      <c r="KJC46" s="299"/>
      <c r="KJD46" s="299"/>
      <c r="KJE46" s="299"/>
      <c r="KJF46" s="299"/>
      <c r="KJG46" s="299"/>
      <c r="KJH46" s="299"/>
      <c r="KJI46" s="299"/>
      <c r="KJJ46" s="299"/>
      <c r="KJK46" s="299"/>
      <c r="KJL46" s="299"/>
      <c r="KJM46" s="299"/>
      <c r="KJN46" s="299"/>
      <c r="KJO46" s="299"/>
      <c r="KJP46" s="299"/>
      <c r="KJQ46" s="299"/>
      <c r="KJR46" s="299"/>
      <c r="KJS46" s="299"/>
      <c r="KJT46" s="299"/>
      <c r="KJU46" s="299"/>
      <c r="KJV46" s="299"/>
      <c r="KJW46" s="299"/>
      <c r="KJX46" s="299"/>
      <c r="KJY46" s="299"/>
      <c r="KJZ46" s="299"/>
      <c r="KKA46" s="299"/>
      <c r="KKB46" s="299"/>
      <c r="KKC46" s="299"/>
      <c r="KKD46" s="299"/>
      <c r="KKE46" s="299"/>
      <c r="KKF46" s="299"/>
      <c r="KKG46" s="299"/>
      <c r="KKH46" s="299"/>
      <c r="KKI46" s="299"/>
      <c r="KKJ46" s="299"/>
      <c r="KKK46" s="299"/>
      <c r="KKL46" s="299"/>
      <c r="KKM46" s="299"/>
      <c r="KKN46" s="299"/>
      <c r="KKO46" s="299"/>
      <c r="KKP46" s="299"/>
      <c r="KKQ46" s="299"/>
      <c r="KKR46" s="299"/>
      <c r="KKS46" s="299"/>
      <c r="KKT46" s="299"/>
      <c r="KKU46" s="299"/>
      <c r="KKV46" s="299"/>
      <c r="KKW46" s="299"/>
      <c r="KKX46" s="299"/>
      <c r="KKY46" s="299"/>
      <c r="KKZ46" s="299"/>
      <c r="KLA46" s="299"/>
      <c r="KLB46" s="299"/>
      <c r="KLC46" s="299"/>
      <c r="KLD46" s="299"/>
      <c r="KLE46" s="299"/>
      <c r="KLF46" s="299"/>
      <c r="KLG46" s="299"/>
      <c r="KLH46" s="299"/>
      <c r="KLI46" s="299"/>
      <c r="KLJ46" s="299"/>
      <c r="KLK46" s="299"/>
      <c r="KLL46" s="299"/>
      <c r="KLM46" s="299"/>
      <c r="KLN46" s="299"/>
      <c r="KLO46" s="299"/>
      <c r="KLP46" s="299"/>
      <c r="KLQ46" s="299"/>
      <c r="KLR46" s="299"/>
      <c r="KLS46" s="299"/>
      <c r="KLT46" s="299"/>
      <c r="KLU46" s="299"/>
      <c r="KLV46" s="299"/>
      <c r="KLW46" s="299"/>
      <c r="KLX46" s="299"/>
      <c r="KLY46" s="299"/>
      <c r="KLZ46" s="299"/>
      <c r="KMA46" s="299"/>
      <c r="KMB46" s="299"/>
      <c r="KMC46" s="299"/>
      <c r="KMD46" s="299"/>
      <c r="KME46" s="299"/>
      <c r="KMF46" s="299"/>
      <c r="KMG46" s="299"/>
      <c r="KMH46" s="299"/>
      <c r="KMI46" s="299"/>
      <c r="KMJ46" s="299"/>
      <c r="KMK46" s="299"/>
      <c r="KML46" s="299"/>
      <c r="KMM46" s="299"/>
      <c r="KMN46" s="299"/>
      <c r="KMO46" s="299"/>
      <c r="KMP46" s="299"/>
      <c r="KMQ46" s="299"/>
      <c r="KMR46" s="299"/>
      <c r="KMS46" s="299"/>
      <c r="KMT46" s="299"/>
      <c r="KMU46" s="299"/>
      <c r="KMV46" s="299"/>
      <c r="KMW46" s="299"/>
      <c r="KMX46" s="299"/>
      <c r="KMY46" s="299"/>
      <c r="KMZ46" s="299"/>
      <c r="KNA46" s="299"/>
      <c r="KNB46" s="299"/>
      <c r="KNC46" s="299"/>
      <c r="KND46" s="299"/>
      <c r="KNE46" s="299"/>
      <c r="KNF46" s="299"/>
      <c r="KNG46" s="299"/>
      <c r="KNH46" s="299"/>
      <c r="KNI46" s="299"/>
      <c r="KNJ46" s="299"/>
      <c r="KNK46" s="299"/>
      <c r="KNL46" s="299"/>
      <c r="KNM46" s="299"/>
      <c r="KNN46" s="299"/>
      <c r="KNO46" s="299"/>
      <c r="KNP46" s="299"/>
      <c r="KNQ46" s="299"/>
      <c r="KNR46" s="299"/>
      <c r="KNS46" s="299"/>
      <c r="KNT46" s="299"/>
      <c r="KNU46" s="299"/>
      <c r="KNV46" s="299"/>
      <c r="KNW46" s="299"/>
      <c r="KNX46" s="299"/>
      <c r="KNY46" s="299"/>
      <c r="KNZ46" s="299"/>
      <c r="KOA46" s="299"/>
      <c r="KOB46" s="299"/>
      <c r="KOC46" s="299"/>
      <c r="KOD46" s="299"/>
      <c r="KOE46" s="299"/>
      <c r="KOF46" s="299"/>
      <c r="KOG46" s="299"/>
      <c r="KOH46" s="299"/>
      <c r="KOI46" s="299"/>
      <c r="KOJ46" s="299"/>
      <c r="KOK46" s="299"/>
      <c r="KOL46" s="299"/>
      <c r="KOM46" s="299"/>
      <c r="KON46" s="299"/>
      <c r="KOO46" s="299"/>
      <c r="KOP46" s="299"/>
      <c r="KOQ46" s="299"/>
      <c r="KOR46" s="299"/>
      <c r="KOS46" s="299"/>
      <c r="KOT46" s="299"/>
      <c r="KOU46" s="299"/>
      <c r="KOV46" s="299"/>
      <c r="KOW46" s="299"/>
      <c r="KOX46" s="299"/>
      <c r="KOY46" s="299"/>
      <c r="KOZ46" s="299"/>
      <c r="KPA46" s="299"/>
      <c r="KPB46" s="299"/>
      <c r="KPC46" s="299"/>
      <c r="KPD46" s="299"/>
      <c r="KPE46" s="299"/>
      <c r="KPF46" s="299"/>
      <c r="KPG46" s="299"/>
      <c r="KPH46" s="299"/>
      <c r="KPI46" s="299"/>
      <c r="KPJ46" s="299"/>
      <c r="KPK46" s="299"/>
      <c r="KPL46" s="299"/>
      <c r="KPM46" s="299"/>
      <c r="KPN46" s="299"/>
      <c r="KPO46" s="299"/>
      <c r="KPP46" s="299"/>
      <c r="KPQ46" s="299"/>
      <c r="KPR46" s="299"/>
      <c r="KPS46" s="299"/>
      <c r="KPT46" s="299"/>
      <c r="KPU46" s="299"/>
      <c r="KPV46" s="299"/>
      <c r="KPW46" s="299"/>
      <c r="KPX46" s="299"/>
      <c r="KPY46" s="299"/>
      <c r="KPZ46" s="299"/>
      <c r="KQA46" s="299"/>
      <c r="KQB46" s="299"/>
      <c r="KQC46" s="299"/>
      <c r="KQD46" s="299"/>
      <c r="KQE46" s="299"/>
      <c r="KQF46" s="299"/>
      <c r="KQG46" s="299"/>
      <c r="KQH46" s="299"/>
      <c r="KQI46" s="299"/>
      <c r="KQJ46" s="299"/>
      <c r="KQK46" s="299"/>
      <c r="KQL46" s="299"/>
      <c r="KQM46" s="299"/>
      <c r="KQN46" s="299"/>
      <c r="KQO46" s="299"/>
      <c r="KQP46" s="299"/>
      <c r="KQQ46" s="299"/>
      <c r="KQR46" s="299"/>
      <c r="KQS46" s="299"/>
      <c r="KQT46" s="299"/>
      <c r="KQU46" s="299"/>
      <c r="KQV46" s="299"/>
      <c r="KQW46" s="299"/>
      <c r="KQX46" s="299"/>
      <c r="KQY46" s="299"/>
      <c r="KQZ46" s="299"/>
      <c r="KRA46" s="299"/>
      <c r="KRB46" s="299"/>
      <c r="KRC46" s="299"/>
      <c r="KRD46" s="299"/>
      <c r="KRE46" s="299"/>
      <c r="KRF46" s="299"/>
      <c r="KRG46" s="299"/>
      <c r="KRH46" s="299"/>
      <c r="KRI46" s="299"/>
      <c r="KRJ46" s="299"/>
      <c r="KRK46" s="299"/>
      <c r="KRL46" s="299"/>
      <c r="KRM46" s="299"/>
      <c r="KRN46" s="299"/>
      <c r="KRO46" s="299"/>
      <c r="KRP46" s="299"/>
      <c r="KRQ46" s="299"/>
      <c r="KRR46" s="299"/>
      <c r="KRS46" s="299"/>
      <c r="KRT46" s="299"/>
      <c r="KRU46" s="299"/>
      <c r="KRV46" s="299"/>
      <c r="KRW46" s="299"/>
      <c r="KRX46" s="299"/>
      <c r="KRY46" s="299"/>
      <c r="KRZ46" s="299"/>
      <c r="KSA46" s="299"/>
      <c r="KSB46" s="299"/>
      <c r="KSC46" s="299"/>
      <c r="KSD46" s="299"/>
      <c r="KSE46" s="299"/>
      <c r="KSF46" s="299"/>
      <c r="KSG46" s="299"/>
      <c r="KSH46" s="299"/>
      <c r="KSI46" s="299"/>
      <c r="KSJ46" s="299"/>
      <c r="KSK46" s="299"/>
      <c r="KSL46" s="299"/>
      <c r="KSM46" s="299"/>
      <c r="KSN46" s="299"/>
      <c r="KSO46" s="299"/>
      <c r="KSP46" s="299"/>
      <c r="KSQ46" s="299"/>
      <c r="KSR46" s="299"/>
      <c r="KSS46" s="299"/>
      <c r="KST46" s="299"/>
      <c r="KSU46" s="299"/>
      <c r="KSV46" s="299"/>
      <c r="KSW46" s="299"/>
      <c r="KSX46" s="299"/>
      <c r="KSY46" s="299"/>
      <c r="KSZ46" s="299"/>
      <c r="KTA46" s="299"/>
      <c r="KTB46" s="299"/>
      <c r="KTC46" s="299"/>
      <c r="KTD46" s="299"/>
      <c r="KTE46" s="299"/>
      <c r="KTF46" s="299"/>
      <c r="KTG46" s="299"/>
      <c r="KTH46" s="299"/>
      <c r="KTI46" s="299"/>
      <c r="KTJ46" s="299"/>
      <c r="KTK46" s="299"/>
      <c r="KTL46" s="299"/>
      <c r="KTM46" s="299"/>
      <c r="KTN46" s="299"/>
      <c r="KTO46" s="299"/>
      <c r="KTP46" s="299"/>
      <c r="KTQ46" s="299"/>
      <c r="KTR46" s="299"/>
      <c r="KTS46" s="299"/>
      <c r="KTT46" s="299"/>
      <c r="KTU46" s="299"/>
      <c r="KTV46" s="299"/>
      <c r="KTW46" s="299"/>
      <c r="KTX46" s="299"/>
      <c r="KTY46" s="299"/>
      <c r="KTZ46" s="299"/>
      <c r="KUA46" s="299"/>
      <c r="KUB46" s="299"/>
      <c r="KUC46" s="299"/>
      <c r="KUD46" s="299"/>
      <c r="KUE46" s="299"/>
      <c r="KUF46" s="299"/>
      <c r="KUG46" s="299"/>
      <c r="KUH46" s="299"/>
      <c r="KUI46" s="299"/>
      <c r="KUJ46" s="299"/>
      <c r="KUK46" s="299"/>
      <c r="KUL46" s="299"/>
      <c r="KUM46" s="299"/>
      <c r="KUN46" s="299"/>
      <c r="KUO46" s="299"/>
      <c r="KUP46" s="299"/>
      <c r="KUQ46" s="299"/>
      <c r="KUR46" s="299"/>
      <c r="KUS46" s="299"/>
      <c r="KUT46" s="299"/>
      <c r="KUU46" s="299"/>
      <c r="KUV46" s="299"/>
      <c r="KUW46" s="299"/>
      <c r="KUX46" s="299"/>
      <c r="KUY46" s="299"/>
      <c r="KUZ46" s="299"/>
      <c r="KVA46" s="299"/>
      <c r="KVB46" s="299"/>
      <c r="KVC46" s="299"/>
      <c r="KVD46" s="299"/>
      <c r="KVE46" s="299"/>
      <c r="KVF46" s="299"/>
      <c r="KVG46" s="299"/>
      <c r="KVH46" s="299"/>
      <c r="KVI46" s="299"/>
      <c r="KVJ46" s="299"/>
      <c r="KVK46" s="299"/>
      <c r="KVL46" s="299"/>
      <c r="KVM46" s="299"/>
      <c r="KVN46" s="299"/>
      <c r="KVO46" s="299"/>
      <c r="KVP46" s="299"/>
      <c r="KVQ46" s="299"/>
      <c r="KVR46" s="299"/>
      <c r="KVS46" s="299"/>
      <c r="KVT46" s="299"/>
      <c r="KVU46" s="299"/>
      <c r="KVV46" s="299"/>
      <c r="KVW46" s="299"/>
      <c r="KVX46" s="299"/>
      <c r="KVY46" s="299"/>
      <c r="KVZ46" s="299"/>
      <c r="KWA46" s="299"/>
      <c r="KWB46" s="299"/>
      <c r="KWC46" s="299"/>
      <c r="KWD46" s="299"/>
      <c r="KWE46" s="299"/>
      <c r="KWF46" s="299"/>
      <c r="KWG46" s="299"/>
      <c r="KWH46" s="299"/>
      <c r="KWI46" s="299"/>
      <c r="KWJ46" s="299"/>
      <c r="KWK46" s="299"/>
      <c r="KWL46" s="299"/>
      <c r="KWM46" s="299"/>
      <c r="KWN46" s="299"/>
      <c r="KWO46" s="299"/>
      <c r="KWP46" s="299"/>
      <c r="KWQ46" s="299"/>
      <c r="KWR46" s="299"/>
      <c r="KWS46" s="299"/>
      <c r="KWT46" s="299"/>
      <c r="KWU46" s="299"/>
      <c r="KWV46" s="299"/>
      <c r="KWW46" s="299"/>
      <c r="KWX46" s="299"/>
      <c r="KWY46" s="299"/>
      <c r="KWZ46" s="299"/>
      <c r="KXA46" s="299"/>
      <c r="KXB46" s="299"/>
      <c r="KXC46" s="299"/>
      <c r="KXD46" s="299"/>
      <c r="KXE46" s="299"/>
      <c r="KXF46" s="299"/>
      <c r="KXG46" s="299"/>
      <c r="KXH46" s="299"/>
      <c r="KXI46" s="299"/>
      <c r="KXJ46" s="299"/>
      <c r="KXK46" s="299"/>
      <c r="KXL46" s="299"/>
      <c r="KXM46" s="299"/>
      <c r="KXN46" s="299"/>
      <c r="KXO46" s="299"/>
      <c r="KXP46" s="299"/>
      <c r="KXQ46" s="299"/>
      <c r="KXR46" s="299"/>
      <c r="KXS46" s="299"/>
      <c r="KXT46" s="299"/>
      <c r="KXU46" s="299"/>
      <c r="KXV46" s="299"/>
      <c r="KXW46" s="299"/>
      <c r="KXX46" s="299"/>
      <c r="KXY46" s="299"/>
      <c r="KXZ46" s="299"/>
      <c r="KYA46" s="299"/>
      <c r="KYB46" s="299"/>
      <c r="KYC46" s="299"/>
      <c r="KYD46" s="299"/>
      <c r="KYE46" s="299"/>
      <c r="KYF46" s="299"/>
      <c r="KYG46" s="299"/>
      <c r="KYH46" s="299"/>
      <c r="KYI46" s="299"/>
      <c r="KYJ46" s="299"/>
      <c r="KYK46" s="299"/>
      <c r="KYL46" s="299"/>
      <c r="KYM46" s="299"/>
      <c r="KYN46" s="299"/>
      <c r="KYO46" s="299"/>
      <c r="KYP46" s="299"/>
      <c r="KYQ46" s="299"/>
      <c r="KYR46" s="299"/>
      <c r="KYS46" s="299"/>
      <c r="KYT46" s="299"/>
      <c r="KYU46" s="299"/>
      <c r="KYV46" s="299"/>
      <c r="KYW46" s="299"/>
      <c r="KYX46" s="299"/>
      <c r="KYY46" s="299"/>
      <c r="KYZ46" s="299"/>
      <c r="KZA46" s="299"/>
      <c r="KZB46" s="299"/>
      <c r="KZC46" s="299"/>
      <c r="KZD46" s="299"/>
      <c r="KZE46" s="299"/>
      <c r="KZF46" s="299"/>
      <c r="KZG46" s="299"/>
      <c r="KZH46" s="299"/>
      <c r="KZI46" s="299"/>
      <c r="KZJ46" s="299"/>
      <c r="KZK46" s="299"/>
      <c r="KZL46" s="299"/>
      <c r="KZM46" s="299"/>
      <c r="KZN46" s="299"/>
      <c r="KZO46" s="299"/>
      <c r="KZP46" s="299"/>
      <c r="KZQ46" s="299"/>
      <c r="KZR46" s="299"/>
      <c r="KZS46" s="299"/>
      <c r="KZT46" s="299"/>
      <c r="KZU46" s="299"/>
      <c r="KZV46" s="299"/>
      <c r="KZW46" s="299"/>
      <c r="KZX46" s="299"/>
      <c r="KZY46" s="299"/>
      <c r="KZZ46" s="299"/>
      <c r="LAA46" s="299"/>
      <c r="LAB46" s="299"/>
      <c r="LAC46" s="299"/>
      <c r="LAD46" s="299"/>
      <c r="LAE46" s="299"/>
      <c r="LAF46" s="299"/>
      <c r="LAG46" s="299"/>
      <c r="LAH46" s="299"/>
      <c r="LAI46" s="299"/>
      <c r="LAJ46" s="299"/>
      <c r="LAK46" s="299"/>
      <c r="LAL46" s="299"/>
      <c r="LAM46" s="299"/>
      <c r="LAN46" s="299"/>
      <c r="LAO46" s="299"/>
      <c r="LAP46" s="299"/>
      <c r="LAQ46" s="299"/>
      <c r="LAR46" s="299"/>
      <c r="LAS46" s="299"/>
      <c r="LAT46" s="299"/>
      <c r="LAU46" s="299"/>
      <c r="LAV46" s="299"/>
      <c r="LAW46" s="299"/>
      <c r="LAX46" s="299"/>
      <c r="LAY46" s="299"/>
      <c r="LAZ46" s="299"/>
      <c r="LBA46" s="299"/>
      <c r="LBB46" s="299"/>
      <c r="LBC46" s="299"/>
      <c r="LBD46" s="299"/>
      <c r="LBE46" s="299"/>
      <c r="LBF46" s="299"/>
      <c r="LBG46" s="299"/>
      <c r="LBH46" s="299"/>
      <c r="LBI46" s="299"/>
      <c r="LBJ46" s="299"/>
      <c r="LBK46" s="299"/>
      <c r="LBL46" s="299"/>
      <c r="LBM46" s="299"/>
      <c r="LBN46" s="299"/>
      <c r="LBO46" s="299"/>
      <c r="LBP46" s="299"/>
      <c r="LBQ46" s="299"/>
      <c r="LBR46" s="299"/>
      <c r="LBS46" s="299"/>
      <c r="LBT46" s="299"/>
      <c r="LBU46" s="299"/>
      <c r="LBV46" s="299"/>
      <c r="LBW46" s="299"/>
      <c r="LBX46" s="299"/>
      <c r="LBY46" s="299"/>
      <c r="LBZ46" s="299"/>
      <c r="LCA46" s="299"/>
      <c r="LCB46" s="299"/>
      <c r="LCC46" s="299"/>
      <c r="LCD46" s="299"/>
      <c r="LCE46" s="299"/>
      <c r="LCF46" s="299"/>
      <c r="LCG46" s="299"/>
      <c r="LCH46" s="299"/>
      <c r="LCI46" s="299"/>
      <c r="LCJ46" s="299"/>
      <c r="LCK46" s="299"/>
      <c r="LCL46" s="299"/>
      <c r="LCM46" s="299"/>
      <c r="LCN46" s="299"/>
      <c r="LCO46" s="299"/>
      <c r="LCP46" s="299"/>
      <c r="LCQ46" s="299"/>
      <c r="LCR46" s="299"/>
      <c r="LCS46" s="299"/>
      <c r="LCT46" s="299"/>
      <c r="LCU46" s="299"/>
      <c r="LCV46" s="299"/>
      <c r="LCW46" s="299"/>
      <c r="LCX46" s="299"/>
      <c r="LCY46" s="299"/>
      <c r="LCZ46" s="299"/>
      <c r="LDA46" s="299"/>
      <c r="LDB46" s="299"/>
      <c r="LDC46" s="299"/>
      <c r="LDD46" s="299"/>
      <c r="LDE46" s="299"/>
      <c r="LDF46" s="299"/>
      <c r="LDG46" s="299"/>
      <c r="LDH46" s="299"/>
      <c r="LDI46" s="299"/>
      <c r="LDJ46" s="299"/>
      <c r="LDK46" s="299"/>
      <c r="LDL46" s="299"/>
      <c r="LDM46" s="299"/>
      <c r="LDN46" s="299"/>
      <c r="LDO46" s="299"/>
      <c r="LDP46" s="299"/>
      <c r="LDQ46" s="299"/>
      <c r="LDR46" s="299"/>
      <c r="LDS46" s="299"/>
      <c r="LDT46" s="299"/>
      <c r="LDU46" s="299"/>
      <c r="LDV46" s="299"/>
      <c r="LDW46" s="299"/>
      <c r="LDX46" s="299"/>
      <c r="LDY46" s="299"/>
      <c r="LDZ46" s="299"/>
      <c r="LEA46" s="299"/>
      <c r="LEB46" s="299"/>
      <c r="LEC46" s="299"/>
      <c r="LED46" s="299"/>
      <c r="LEE46" s="299"/>
      <c r="LEF46" s="299"/>
      <c r="LEG46" s="299"/>
      <c r="LEH46" s="299"/>
      <c r="LEI46" s="299"/>
      <c r="LEJ46" s="299"/>
      <c r="LEK46" s="299"/>
      <c r="LEL46" s="299"/>
      <c r="LEM46" s="299"/>
      <c r="LEN46" s="299"/>
      <c r="LEO46" s="299"/>
      <c r="LEP46" s="299"/>
      <c r="LEQ46" s="299"/>
      <c r="LER46" s="299"/>
      <c r="LES46" s="299"/>
      <c r="LET46" s="299"/>
      <c r="LEU46" s="299"/>
      <c r="LEV46" s="299"/>
      <c r="LEW46" s="299"/>
      <c r="LEX46" s="299"/>
      <c r="LEY46" s="299"/>
      <c r="LEZ46" s="299"/>
      <c r="LFA46" s="299"/>
      <c r="LFB46" s="299"/>
      <c r="LFC46" s="299"/>
      <c r="LFD46" s="299"/>
      <c r="LFE46" s="299"/>
      <c r="LFF46" s="299"/>
      <c r="LFG46" s="299"/>
      <c r="LFH46" s="299"/>
      <c r="LFI46" s="299"/>
      <c r="LFJ46" s="299"/>
      <c r="LFK46" s="299"/>
      <c r="LFL46" s="299"/>
      <c r="LFM46" s="299"/>
      <c r="LFN46" s="299"/>
      <c r="LFO46" s="299"/>
      <c r="LFP46" s="299"/>
      <c r="LFQ46" s="299"/>
      <c r="LFR46" s="299"/>
      <c r="LFS46" s="299"/>
      <c r="LFT46" s="299"/>
      <c r="LFU46" s="299"/>
      <c r="LFV46" s="299"/>
      <c r="LFW46" s="299"/>
      <c r="LFX46" s="299"/>
      <c r="LFY46" s="299"/>
      <c r="LFZ46" s="299"/>
      <c r="LGA46" s="299"/>
      <c r="LGB46" s="299"/>
      <c r="LGC46" s="299"/>
      <c r="LGD46" s="299"/>
      <c r="LGE46" s="299"/>
      <c r="LGF46" s="299"/>
      <c r="LGG46" s="299"/>
      <c r="LGH46" s="299"/>
      <c r="LGI46" s="299"/>
      <c r="LGJ46" s="299"/>
      <c r="LGK46" s="299"/>
      <c r="LGL46" s="299"/>
      <c r="LGM46" s="299"/>
      <c r="LGN46" s="299"/>
      <c r="LGO46" s="299"/>
      <c r="LGP46" s="299"/>
      <c r="LGQ46" s="299"/>
      <c r="LGR46" s="299"/>
      <c r="LGS46" s="299"/>
      <c r="LGT46" s="299"/>
      <c r="LGU46" s="299"/>
      <c r="LGV46" s="299"/>
      <c r="LGW46" s="299"/>
      <c r="LGX46" s="299"/>
      <c r="LGY46" s="299"/>
      <c r="LGZ46" s="299"/>
      <c r="LHA46" s="299"/>
      <c r="LHB46" s="299"/>
      <c r="LHC46" s="299"/>
      <c r="LHD46" s="299"/>
      <c r="LHE46" s="299"/>
      <c r="LHF46" s="299"/>
      <c r="LHG46" s="299"/>
      <c r="LHH46" s="299"/>
      <c r="LHI46" s="299"/>
      <c r="LHJ46" s="299"/>
      <c r="LHK46" s="299"/>
      <c r="LHL46" s="299"/>
      <c r="LHM46" s="299"/>
      <c r="LHN46" s="299"/>
      <c r="LHO46" s="299"/>
      <c r="LHP46" s="299"/>
      <c r="LHQ46" s="299"/>
      <c r="LHR46" s="299"/>
      <c r="LHS46" s="299"/>
      <c r="LHT46" s="299"/>
      <c r="LHU46" s="299"/>
      <c r="LHV46" s="299"/>
      <c r="LHW46" s="299"/>
      <c r="LHX46" s="299"/>
      <c r="LHY46" s="299"/>
      <c r="LHZ46" s="299"/>
      <c r="LIA46" s="299"/>
      <c r="LIB46" s="299"/>
      <c r="LIC46" s="299"/>
      <c r="LID46" s="299"/>
      <c r="LIE46" s="299"/>
      <c r="LIF46" s="299"/>
      <c r="LIG46" s="299"/>
      <c r="LIH46" s="299"/>
      <c r="LII46" s="299"/>
      <c r="LIJ46" s="299"/>
      <c r="LIK46" s="299"/>
      <c r="LIL46" s="299"/>
      <c r="LIM46" s="299"/>
      <c r="LIN46" s="299"/>
      <c r="LIO46" s="299"/>
      <c r="LIP46" s="299"/>
      <c r="LIQ46" s="299"/>
      <c r="LIR46" s="299"/>
      <c r="LIS46" s="299"/>
      <c r="LIT46" s="299"/>
      <c r="LIU46" s="299"/>
      <c r="LIV46" s="299"/>
      <c r="LIW46" s="299"/>
      <c r="LIX46" s="299"/>
      <c r="LIY46" s="299"/>
      <c r="LIZ46" s="299"/>
      <c r="LJA46" s="299"/>
      <c r="LJB46" s="299"/>
      <c r="LJC46" s="299"/>
      <c r="LJD46" s="299"/>
      <c r="LJE46" s="299"/>
      <c r="LJF46" s="299"/>
      <c r="LJG46" s="299"/>
      <c r="LJH46" s="299"/>
      <c r="LJI46" s="299"/>
      <c r="LJJ46" s="299"/>
      <c r="LJK46" s="299"/>
      <c r="LJL46" s="299"/>
      <c r="LJM46" s="299"/>
      <c r="LJN46" s="299"/>
      <c r="LJO46" s="299"/>
      <c r="LJP46" s="299"/>
      <c r="LJQ46" s="299"/>
      <c r="LJR46" s="299"/>
      <c r="LJS46" s="299"/>
      <c r="LJT46" s="299"/>
      <c r="LJU46" s="299"/>
      <c r="LJV46" s="299"/>
      <c r="LJW46" s="299"/>
      <c r="LJX46" s="299"/>
      <c r="LJY46" s="299"/>
      <c r="LJZ46" s="299"/>
      <c r="LKA46" s="299"/>
      <c r="LKB46" s="299"/>
      <c r="LKC46" s="299"/>
      <c r="LKD46" s="299"/>
      <c r="LKE46" s="299"/>
      <c r="LKF46" s="299"/>
      <c r="LKG46" s="299"/>
      <c r="LKH46" s="299"/>
      <c r="LKI46" s="299"/>
      <c r="LKJ46" s="299"/>
      <c r="LKK46" s="299"/>
      <c r="LKL46" s="299"/>
      <c r="LKM46" s="299"/>
      <c r="LKN46" s="299"/>
      <c r="LKO46" s="299"/>
      <c r="LKP46" s="299"/>
      <c r="LKQ46" s="299"/>
      <c r="LKR46" s="299"/>
      <c r="LKS46" s="299"/>
      <c r="LKT46" s="299"/>
      <c r="LKU46" s="299"/>
      <c r="LKV46" s="299"/>
      <c r="LKW46" s="299"/>
      <c r="LKX46" s="299"/>
      <c r="LKY46" s="299"/>
      <c r="LKZ46" s="299"/>
      <c r="LLA46" s="299"/>
      <c r="LLB46" s="299"/>
      <c r="LLC46" s="299"/>
      <c r="LLD46" s="299"/>
      <c r="LLE46" s="299"/>
      <c r="LLF46" s="299"/>
      <c r="LLG46" s="299"/>
      <c r="LLH46" s="299"/>
      <c r="LLI46" s="299"/>
      <c r="LLJ46" s="299"/>
      <c r="LLK46" s="299"/>
      <c r="LLL46" s="299"/>
      <c r="LLM46" s="299"/>
      <c r="LLN46" s="299"/>
      <c r="LLO46" s="299"/>
      <c r="LLP46" s="299"/>
      <c r="LLQ46" s="299"/>
      <c r="LLR46" s="299"/>
      <c r="LLS46" s="299"/>
      <c r="LLT46" s="299"/>
      <c r="LLU46" s="299"/>
      <c r="LLV46" s="299"/>
      <c r="LLW46" s="299"/>
      <c r="LLX46" s="299"/>
      <c r="LLY46" s="299"/>
      <c r="LLZ46" s="299"/>
      <c r="LMA46" s="299"/>
      <c r="LMB46" s="299"/>
      <c r="LMC46" s="299"/>
      <c r="LMD46" s="299"/>
      <c r="LME46" s="299"/>
      <c r="LMF46" s="299"/>
      <c r="LMG46" s="299"/>
      <c r="LMH46" s="299"/>
      <c r="LMI46" s="299"/>
      <c r="LMJ46" s="299"/>
      <c r="LMK46" s="299"/>
      <c r="LML46" s="299"/>
      <c r="LMM46" s="299"/>
      <c r="LMN46" s="299"/>
      <c r="LMO46" s="299"/>
      <c r="LMP46" s="299"/>
      <c r="LMQ46" s="299"/>
      <c r="LMR46" s="299"/>
      <c r="LMS46" s="299"/>
      <c r="LMT46" s="299"/>
      <c r="LMU46" s="299"/>
      <c r="LMV46" s="299"/>
      <c r="LMW46" s="299"/>
      <c r="LMX46" s="299"/>
      <c r="LMY46" s="299"/>
      <c r="LMZ46" s="299"/>
      <c r="LNA46" s="299"/>
      <c r="LNB46" s="299"/>
      <c r="LNC46" s="299"/>
      <c r="LND46" s="299"/>
      <c r="LNE46" s="299"/>
      <c r="LNF46" s="299"/>
      <c r="LNG46" s="299"/>
      <c r="LNH46" s="299"/>
      <c r="LNI46" s="299"/>
      <c r="LNJ46" s="299"/>
      <c r="LNK46" s="299"/>
      <c r="LNL46" s="299"/>
      <c r="LNM46" s="299"/>
      <c r="LNN46" s="299"/>
      <c r="LNO46" s="299"/>
      <c r="LNP46" s="299"/>
      <c r="LNQ46" s="299"/>
      <c r="LNR46" s="299"/>
      <c r="LNS46" s="299"/>
      <c r="LNT46" s="299"/>
      <c r="LNU46" s="299"/>
      <c r="LNV46" s="299"/>
      <c r="LNW46" s="299"/>
      <c r="LNX46" s="299"/>
      <c r="LNY46" s="299"/>
      <c r="LNZ46" s="299"/>
      <c r="LOA46" s="299"/>
      <c r="LOB46" s="299"/>
      <c r="LOC46" s="299"/>
      <c r="LOD46" s="299"/>
      <c r="LOE46" s="299"/>
      <c r="LOF46" s="299"/>
      <c r="LOG46" s="299"/>
      <c r="LOH46" s="299"/>
      <c r="LOI46" s="299"/>
      <c r="LOJ46" s="299"/>
      <c r="LOK46" s="299"/>
      <c r="LOL46" s="299"/>
      <c r="LOM46" s="299"/>
      <c r="LON46" s="299"/>
      <c r="LOO46" s="299"/>
      <c r="LOP46" s="299"/>
      <c r="LOQ46" s="299"/>
      <c r="LOR46" s="299"/>
      <c r="LOS46" s="299"/>
      <c r="LOT46" s="299"/>
      <c r="LOU46" s="299"/>
      <c r="LOV46" s="299"/>
      <c r="LOW46" s="299"/>
      <c r="LOX46" s="299"/>
      <c r="LOY46" s="299"/>
      <c r="LOZ46" s="299"/>
      <c r="LPA46" s="299"/>
      <c r="LPB46" s="299"/>
      <c r="LPC46" s="299"/>
      <c r="LPD46" s="299"/>
      <c r="LPE46" s="299"/>
      <c r="LPF46" s="299"/>
      <c r="LPG46" s="299"/>
      <c r="LPH46" s="299"/>
      <c r="LPI46" s="299"/>
      <c r="LPJ46" s="299"/>
      <c r="LPK46" s="299"/>
      <c r="LPL46" s="299"/>
      <c r="LPM46" s="299"/>
      <c r="LPN46" s="299"/>
      <c r="LPO46" s="299"/>
      <c r="LPP46" s="299"/>
      <c r="LPQ46" s="299"/>
      <c r="LPR46" s="299"/>
      <c r="LPS46" s="299"/>
      <c r="LPT46" s="299"/>
      <c r="LPU46" s="299"/>
      <c r="LPV46" s="299"/>
      <c r="LPW46" s="299"/>
      <c r="LPX46" s="299"/>
      <c r="LPY46" s="299"/>
      <c r="LPZ46" s="299"/>
      <c r="LQA46" s="299"/>
      <c r="LQB46" s="299"/>
      <c r="LQC46" s="299"/>
      <c r="LQD46" s="299"/>
      <c r="LQE46" s="299"/>
      <c r="LQF46" s="299"/>
      <c r="LQG46" s="299"/>
      <c r="LQH46" s="299"/>
      <c r="LQI46" s="299"/>
      <c r="LQJ46" s="299"/>
      <c r="LQK46" s="299"/>
      <c r="LQL46" s="299"/>
      <c r="LQM46" s="299"/>
      <c r="LQN46" s="299"/>
      <c r="LQO46" s="299"/>
      <c r="LQP46" s="299"/>
      <c r="LQQ46" s="299"/>
      <c r="LQR46" s="299"/>
      <c r="LQS46" s="299"/>
      <c r="LQT46" s="299"/>
      <c r="LQU46" s="299"/>
      <c r="LQV46" s="299"/>
      <c r="LQW46" s="299"/>
      <c r="LQX46" s="299"/>
      <c r="LQY46" s="299"/>
      <c r="LQZ46" s="299"/>
      <c r="LRA46" s="299"/>
      <c r="LRB46" s="299"/>
      <c r="LRC46" s="299"/>
      <c r="LRD46" s="299"/>
      <c r="LRE46" s="299"/>
      <c r="LRF46" s="299"/>
      <c r="LRG46" s="299"/>
      <c r="LRH46" s="299"/>
      <c r="LRI46" s="299"/>
      <c r="LRJ46" s="299"/>
      <c r="LRK46" s="299"/>
      <c r="LRL46" s="299"/>
      <c r="LRM46" s="299"/>
      <c r="LRN46" s="299"/>
      <c r="LRO46" s="299"/>
      <c r="LRP46" s="299"/>
      <c r="LRQ46" s="299"/>
      <c r="LRR46" s="299"/>
      <c r="LRS46" s="299"/>
      <c r="LRT46" s="299"/>
      <c r="LRU46" s="299"/>
      <c r="LRV46" s="299"/>
      <c r="LRW46" s="299"/>
      <c r="LRX46" s="299"/>
      <c r="LRY46" s="299"/>
      <c r="LRZ46" s="299"/>
      <c r="LSA46" s="299"/>
      <c r="LSB46" s="299"/>
      <c r="LSC46" s="299"/>
      <c r="LSD46" s="299"/>
      <c r="LSE46" s="299"/>
      <c r="LSF46" s="299"/>
      <c r="LSG46" s="299"/>
      <c r="LSH46" s="299"/>
      <c r="LSI46" s="299"/>
      <c r="LSJ46" s="299"/>
      <c r="LSK46" s="299"/>
      <c r="LSL46" s="299"/>
      <c r="LSM46" s="299"/>
      <c r="LSN46" s="299"/>
      <c r="LSO46" s="299"/>
      <c r="LSP46" s="299"/>
      <c r="LSQ46" s="299"/>
      <c r="LSR46" s="299"/>
      <c r="LSS46" s="299"/>
      <c r="LST46" s="299"/>
      <c r="LSU46" s="299"/>
      <c r="LSV46" s="299"/>
      <c r="LSW46" s="299"/>
      <c r="LSX46" s="299"/>
      <c r="LSY46" s="299"/>
      <c r="LSZ46" s="299"/>
      <c r="LTA46" s="299"/>
      <c r="LTB46" s="299"/>
      <c r="LTC46" s="299"/>
      <c r="LTD46" s="299"/>
      <c r="LTE46" s="299"/>
      <c r="LTF46" s="299"/>
      <c r="LTG46" s="299"/>
      <c r="LTH46" s="299"/>
      <c r="LTI46" s="299"/>
      <c r="LTJ46" s="299"/>
      <c r="LTK46" s="299"/>
      <c r="LTL46" s="299"/>
      <c r="LTM46" s="299"/>
      <c r="LTN46" s="299"/>
      <c r="LTO46" s="299"/>
      <c r="LTP46" s="299"/>
      <c r="LTQ46" s="299"/>
      <c r="LTR46" s="299"/>
      <c r="LTS46" s="299"/>
      <c r="LTT46" s="299"/>
      <c r="LTU46" s="299"/>
      <c r="LTV46" s="299"/>
      <c r="LTW46" s="299"/>
      <c r="LTX46" s="299"/>
      <c r="LTY46" s="299"/>
      <c r="LTZ46" s="299"/>
      <c r="LUA46" s="299"/>
      <c r="LUB46" s="299"/>
      <c r="LUC46" s="299"/>
      <c r="LUD46" s="299"/>
      <c r="LUE46" s="299"/>
      <c r="LUF46" s="299"/>
      <c r="LUG46" s="299"/>
      <c r="LUH46" s="299"/>
      <c r="LUI46" s="299"/>
      <c r="LUJ46" s="299"/>
      <c r="LUK46" s="299"/>
      <c r="LUL46" s="299"/>
      <c r="LUM46" s="299"/>
      <c r="LUN46" s="299"/>
      <c r="LUO46" s="299"/>
      <c r="LUP46" s="299"/>
      <c r="LUQ46" s="299"/>
      <c r="LUR46" s="299"/>
      <c r="LUS46" s="299"/>
      <c r="LUT46" s="299"/>
      <c r="LUU46" s="299"/>
      <c r="LUV46" s="299"/>
      <c r="LUW46" s="299"/>
      <c r="LUX46" s="299"/>
      <c r="LUY46" s="299"/>
      <c r="LUZ46" s="299"/>
      <c r="LVA46" s="299"/>
      <c r="LVB46" s="299"/>
      <c r="LVC46" s="299"/>
      <c r="LVD46" s="299"/>
      <c r="LVE46" s="299"/>
      <c r="LVF46" s="299"/>
      <c r="LVG46" s="299"/>
      <c r="LVH46" s="299"/>
      <c r="LVI46" s="299"/>
      <c r="LVJ46" s="299"/>
      <c r="LVK46" s="299"/>
      <c r="LVL46" s="299"/>
      <c r="LVM46" s="299"/>
      <c r="LVN46" s="299"/>
      <c r="LVO46" s="299"/>
      <c r="LVP46" s="299"/>
      <c r="LVQ46" s="299"/>
      <c r="LVR46" s="299"/>
      <c r="LVS46" s="299"/>
      <c r="LVT46" s="299"/>
      <c r="LVU46" s="299"/>
      <c r="LVV46" s="299"/>
      <c r="LVW46" s="299"/>
      <c r="LVX46" s="299"/>
      <c r="LVY46" s="299"/>
      <c r="LVZ46" s="299"/>
      <c r="LWA46" s="299"/>
      <c r="LWB46" s="299"/>
      <c r="LWC46" s="299"/>
      <c r="LWD46" s="299"/>
      <c r="LWE46" s="299"/>
      <c r="LWF46" s="299"/>
      <c r="LWG46" s="299"/>
      <c r="LWH46" s="299"/>
      <c r="LWI46" s="299"/>
      <c r="LWJ46" s="299"/>
      <c r="LWK46" s="299"/>
      <c r="LWL46" s="299"/>
      <c r="LWM46" s="299"/>
      <c r="LWN46" s="299"/>
      <c r="LWO46" s="299"/>
      <c r="LWP46" s="299"/>
      <c r="LWQ46" s="299"/>
      <c r="LWR46" s="299"/>
      <c r="LWS46" s="299"/>
      <c r="LWT46" s="299"/>
      <c r="LWU46" s="299"/>
      <c r="LWV46" s="299"/>
      <c r="LWW46" s="299"/>
      <c r="LWX46" s="299"/>
      <c r="LWY46" s="299"/>
      <c r="LWZ46" s="299"/>
      <c r="LXA46" s="299"/>
      <c r="LXB46" s="299"/>
      <c r="LXC46" s="299"/>
      <c r="LXD46" s="299"/>
      <c r="LXE46" s="299"/>
      <c r="LXF46" s="299"/>
      <c r="LXG46" s="299"/>
      <c r="LXH46" s="299"/>
      <c r="LXI46" s="299"/>
      <c r="LXJ46" s="299"/>
      <c r="LXK46" s="299"/>
      <c r="LXL46" s="299"/>
      <c r="LXM46" s="299"/>
      <c r="LXN46" s="299"/>
      <c r="LXO46" s="299"/>
      <c r="LXP46" s="299"/>
      <c r="LXQ46" s="299"/>
      <c r="LXR46" s="299"/>
      <c r="LXS46" s="299"/>
      <c r="LXT46" s="299"/>
      <c r="LXU46" s="299"/>
      <c r="LXV46" s="299"/>
      <c r="LXW46" s="299"/>
      <c r="LXX46" s="299"/>
      <c r="LXY46" s="299"/>
      <c r="LXZ46" s="299"/>
      <c r="LYA46" s="299"/>
      <c r="LYB46" s="299"/>
      <c r="LYC46" s="299"/>
      <c r="LYD46" s="299"/>
      <c r="LYE46" s="299"/>
      <c r="LYF46" s="299"/>
      <c r="LYG46" s="299"/>
      <c r="LYH46" s="299"/>
      <c r="LYI46" s="299"/>
      <c r="LYJ46" s="299"/>
      <c r="LYK46" s="299"/>
      <c r="LYL46" s="299"/>
      <c r="LYM46" s="299"/>
      <c r="LYN46" s="299"/>
      <c r="LYO46" s="299"/>
      <c r="LYP46" s="299"/>
      <c r="LYQ46" s="299"/>
      <c r="LYR46" s="299"/>
      <c r="LYS46" s="299"/>
      <c r="LYT46" s="299"/>
      <c r="LYU46" s="299"/>
      <c r="LYV46" s="299"/>
      <c r="LYW46" s="299"/>
      <c r="LYX46" s="299"/>
      <c r="LYY46" s="299"/>
      <c r="LYZ46" s="299"/>
      <c r="LZA46" s="299"/>
      <c r="LZB46" s="299"/>
      <c r="LZC46" s="299"/>
      <c r="LZD46" s="299"/>
      <c r="LZE46" s="299"/>
      <c r="LZF46" s="299"/>
      <c r="LZG46" s="299"/>
      <c r="LZH46" s="299"/>
      <c r="LZI46" s="299"/>
      <c r="LZJ46" s="299"/>
      <c r="LZK46" s="299"/>
      <c r="LZL46" s="299"/>
      <c r="LZM46" s="299"/>
      <c r="LZN46" s="299"/>
      <c r="LZO46" s="299"/>
      <c r="LZP46" s="299"/>
      <c r="LZQ46" s="299"/>
      <c r="LZR46" s="299"/>
      <c r="LZS46" s="299"/>
      <c r="LZT46" s="299"/>
      <c r="LZU46" s="299"/>
      <c r="LZV46" s="299"/>
      <c r="LZW46" s="299"/>
      <c r="LZX46" s="299"/>
      <c r="LZY46" s="299"/>
      <c r="LZZ46" s="299"/>
      <c r="MAA46" s="299"/>
      <c r="MAB46" s="299"/>
      <c r="MAC46" s="299"/>
      <c r="MAD46" s="299"/>
      <c r="MAE46" s="299"/>
      <c r="MAF46" s="299"/>
      <c r="MAG46" s="299"/>
      <c r="MAH46" s="299"/>
      <c r="MAI46" s="299"/>
      <c r="MAJ46" s="299"/>
      <c r="MAK46" s="299"/>
      <c r="MAL46" s="299"/>
      <c r="MAM46" s="299"/>
      <c r="MAN46" s="299"/>
      <c r="MAO46" s="299"/>
      <c r="MAP46" s="299"/>
      <c r="MAQ46" s="299"/>
      <c r="MAR46" s="299"/>
      <c r="MAS46" s="299"/>
      <c r="MAT46" s="299"/>
      <c r="MAU46" s="299"/>
      <c r="MAV46" s="299"/>
      <c r="MAW46" s="299"/>
      <c r="MAX46" s="299"/>
      <c r="MAY46" s="299"/>
      <c r="MAZ46" s="299"/>
      <c r="MBA46" s="299"/>
      <c r="MBB46" s="299"/>
      <c r="MBC46" s="299"/>
      <c r="MBD46" s="299"/>
      <c r="MBE46" s="299"/>
      <c r="MBF46" s="299"/>
      <c r="MBG46" s="299"/>
      <c r="MBH46" s="299"/>
      <c r="MBI46" s="299"/>
      <c r="MBJ46" s="299"/>
      <c r="MBK46" s="299"/>
      <c r="MBL46" s="299"/>
      <c r="MBM46" s="299"/>
      <c r="MBN46" s="299"/>
      <c r="MBO46" s="299"/>
      <c r="MBP46" s="299"/>
      <c r="MBQ46" s="299"/>
      <c r="MBR46" s="299"/>
      <c r="MBS46" s="299"/>
      <c r="MBT46" s="299"/>
      <c r="MBU46" s="299"/>
      <c r="MBV46" s="299"/>
      <c r="MBW46" s="299"/>
      <c r="MBX46" s="299"/>
      <c r="MBY46" s="299"/>
      <c r="MBZ46" s="299"/>
      <c r="MCA46" s="299"/>
      <c r="MCB46" s="299"/>
      <c r="MCC46" s="299"/>
      <c r="MCD46" s="299"/>
      <c r="MCE46" s="299"/>
      <c r="MCF46" s="299"/>
      <c r="MCG46" s="299"/>
      <c r="MCH46" s="299"/>
      <c r="MCI46" s="299"/>
      <c r="MCJ46" s="299"/>
      <c r="MCK46" s="299"/>
      <c r="MCL46" s="299"/>
      <c r="MCM46" s="299"/>
      <c r="MCN46" s="299"/>
      <c r="MCO46" s="299"/>
      <c r="MCP46" s="299"/>
      <c r="MCQ46" s="299"/>
      <c r="MCR46" s="299"/>
      <c r="MCS46" s="299"/>
      <c r="MCT46" s="299"/>
      <c r="MCU46" s="299"/>
      <c r="MCV46" s="299"/>
      <c r="MCW46" s="299"/>
      <c r="MCX46" s="299"/>
      <c r="MCY46" s="299"/>
      <c r="MCZ46" s="299"/>
      <c r="MDA46" s="299"/>
      <c r="MDB46" s="299"/>
      <c r="MDC46" s="299"/>
      <c r="MDD46" s="299"/>
      <c r="MDE46" s="299"/>
      <c r="MDF46" s="299"/>
      <c r="MDG46" s="299"/>
      <c r="MDH46" s="299"/>
      <c r="MDI46" s="299"/>
      <c r="MDJ46" s="299"/>
      <c r="MDK46" s="299"/>
      <c r="MDL46" s="299"/>
      <c r="MDM46" s="299"/>
      <c r="MDN46" s="299"/>
      <c r="MDO46" s="299"/>
      <c r="MDP46" s="299"/>
      <c r="MDQ46" s="299"/>
      <c r="MDR46" s="299"/>
      <c r="MDS46" s="299"/>
      <c r="MDT46" s="299"/>
      <c r="MDU46" s="299"/>
      <c r="MDV46" s="299"/>
      <c r="MDW46" s="299"/>
      <c r="MDX46" s="299"/>
      <c r="MDY46" s="299"/>
      <c r="MDZ46" s="299"/>
      <c r="MEA46" s="299"/>
      <c r="MEB46" s="299"/>
      <c r="MEC46" s="299"/>
      <c r="MED46" s="299"/>
      <c r="MEE46" s="299"/>
      <c r="MEF46" s="299"/>
      <c r="MEG46" s="299"/>
      <c r="MEH46" s="299"/>
      <c r="MEI46" s="299"/>
      <c r="MEJ46" s="299"/>
      <c r="MEK46" s="299"/>
      <c r="MEL46" s="299"/>
      <c r="MEM46" s="299"/>
      <c r="MEN46" s="299"/>
      <c r="MEO46" s="299"/>
      <c r="MEP46" s="299"/>
      <c r="MEQ46" s="299"/>
      <c r="MER46" s="299"/>
      <c r="MES46" s="299"/>
      <c r="MET46" s="299"/>
      <c r="MEU46" s="299"/>
      <c r="MEV46" s="299"/>
      <c r="MEW46" s="299"/>
      <c r="MEX46" s="299"/>
      <c r="MEY46" s="299"/>
      <c r="MEZ46" s="299"/>
      <c r="MFA46" s="299"/>
      <c r="MFB46" s="299"/>
      <c r="MFC46" s="299"/>
      <c r="MFD46" s="299"/>
      <c r="MFE46" s="299"/>
      <c r="MFF46" s="299"/>
      <c r="MFG46" s="299"/>
      <c r="MFH46" s="299"/>
      <c r="MFI46" s="299"/>
      <c r="MFJ46" s="299"/>
      <c r="MFK46" s="299"/>
      <c r="MFL46" s="299"/>
      <c r="MFM46" s="299"/>
      <c r="MFN46" s="299"/>
      <c r="MFO46" s="299"/>
      <c r="MFP46" s="299"/>
      <c r="MFQ46" s="299"/>
      <c r="MFR46" s="299"/>
      <c r="MFS46" s="299"/>
      <c r="MFT46" s="299"/>
      <c r="MFU46" s="299"/>
      <c r="MFV46" s="299"/>
      <c r="MFW46" s="299"/>
      <c r="MFX46" s="299"/>
      <c r="MFY46" s="299"/>
      <c r="MFZ46" s="299"/>
      <c r="MGA46" s="299"/>
      <c r="MGB46" s="299"/>
      <c r="MGC46" s="299"/>
      <c r="MGD46" s="299"/>
      <c r="MGE46" s="299"/>
      <c r="MGF46" s="299"/>
      <c r="MGG46" s="299"/>
      <c r="MGH46" s="299"/>
      <c r="MGI46" s="299"/>
      <c r="MGJ46" s="299"/>
      <c r="MGK46" s="299"/>
      <c r="MGL46" s="299"/>
      <c r="MGM46" s="299"/>
      <c r="MGN46" s="299"/>
      <c r="MGO46" s="299"/>
      <c r="MGP46" s="299"/>
      <c r="MGQ46" s="299"/>
      <c r="MGR46" s="299"/>
      <c r="MGS46" s="299"/>
      <c r="MGT46" s="299"/>
      <c r="MGU46" s="299"/>
      <c r="MGV46" s="299"/>
      <c r="MGW46" s="299"/>
      <c r="MGX46" s="299"/>
      <c r="MGY46" s="299"/>
      <c r="MGZ46" s="299"/>
      <c r="MHA46" s="299"/>
      <c r="MHB46" s="299"/>
      <c r="MHC46" s="299"/>
      <c r="MHD46" s="299"/>
      <c r="MHE46" s="299"/>
      <c r="MHF46" s="299"/>
      <c r="MHG46" s="299"/>
      <c r="MHH46" s="299"/>
      <c r="MHI46" s="299"/>
      <c r="MHJ46" s="299"/>
      <c r="MHK46" s="299"/>
      <c r="MHL46" s="299"/>
      <c r="MHM46" s="299"/>
      <c r="MHN46" s="299"/>
      <c r="MHO46" s="299"/>
      <c r="MHP46" s="299"/>
      <c r="MHQ46" s="299"/>
      <c r="MHR46" s="299"/>
      <c r="MHS46" s="299"/>
      <c r="MHT46" s="299"/>
      <c r="MHU46" s="299"/>
      <c r="MHV46" s="299"/>
      <c r="MHW46" s="299"/>
      <c r="MHX46" s="299"/>
      <c r="MHY46" s="299"/>
      <c r="MHZ46" s="299"/>
      <c r="MIA46" s="299"/>
      <c r="MIB46" s="299"/>
      <c r="MIC46" s="299"/>
      <c r="MID46" s="299"/>
      <c r="MIE46" s="299"/>
      <c r="MIF46" s="299"/>
      <c r="MIG46" s="299"/>
      <c r="MIH46" s="299"/>
      <c r="MII46" s="299"/>
      <c r="MIJ46" s="299"/>
      <c r="MIK46" s="299"/>
      <c r="MIL46" s="299"/>
      <c r="MIM46" s="299"/>
      <c r="MIN46" s="299"/>
      <c r="MIO46" s="299"/>
      <c r="MIP46" s="299"/>
      <c r="MIQ46" s="299"/>
      <c r="MIR46" s="299"/>
      <c r="MIS46" s="299"/>
      <c r="MIT46" s="299"/>
      <c r="MIU46" s="299"/>
      <c r="MIV46" s="299"/>
      <c r="MIW46" s="299"/>
      <c r="MIX46" s="299"/>
      <c r="MIY46" s="299"/>
      <c r="MIZ46" s="299"/>
      <c r="MJA46" s="299"/>
      <c r="MJB46" s="299"/>
      <c r="MJC46" s="299"/>
      <c r="MJD46" s="299"/>
      <c r="MJE46" s="299"/>
      <c r="MJF46" s="299"/>
      <c r="MJG46" s="299"/>
      <c r="MJH46" s="299"/>
      <c r="MJI46" s="299"/>
      <c r="MJJ46" s="299"/>
      <c r="MJK46" s="299"/>
      <c r="MJL46" s="299"/>
      <c r="MJM46" s="299"/>
      <c r="MJN46" s="299"/>
      <c r="MJO46" s="299"/>
      <c r="MJP46" s="299"/>
      <c r="MJQ46" s="299"/>
      <c r="MJR46" s="299"/>
      <c r="MJS46" s="299"/>
      <c r="MJT46" s="299"/>
      <c r="MJU46" s="299"/>
      <c r="MJV46" s="299"/>
      <c r="MJW46" s="299"/>
      <c r="MJX46" s="299"/>
      <c r="MJY46" s="299"/>
      <c r="MJZ46" s="299"/>
      <c r="MKA46" s="299"/>
      <c r="MKB46" s="299"/>
      <c r="MKC46" s="299"/>
      <c r="MKD46" s="299"/>
      <c r="MKE46" s="299"/>
      <c r="MKF46" s="299"/>
      <c r="MKG46" s="299"/>
      <c r="MKH46" s="299"/>
      <c r="MKI46" s="299"/>
      <c r="MKJ46" s="299"/>
      <c r="MKK46" s="299"/>
      <c r="MKL46" s="299"/>
      <c r="MKM46" s="299"/>
      <c r="MKN46" s="299"/>
      <c r="MKO46" s="299"/>
      <c r="MKP46" s="299"/>
      <c r="MKQ46" s="299"/>
      <c r="MKR46" s="299"/>
      <c r="MKS46" s="299"/>
      <c r="MKT46" s="299"/>
      <c r="MKU46" s="299"/>
      <c r="MKV46" s="299"/>
      <c r="MKW46" s="299"/>
      <c r="MKX46" s="299"/>
      <c r="MKY46" s="299"/>
      <c r="MKZ46" s="299"/>
      <c r="MLA46" s="299"/>
      <c r="MLB46" s="299"/>
      <c r="MLC46" s="299"/>
      <c r="MLD46" s="299"/>
      <c r="MLE46" s="299"/>
      <c r="MLF46" s="299"/>
      <c r="MLG46" s="299"/>
      <c r="MLH46" s="299"/>
      <c r="MLI46" s="299"/>
      <c r="MLJ46" s="299"/>
      <c r="MLK46" s="299"/>
      <c r="MLL46" s="299"/>
      <c r="MLM46" s="299"/>
      <c r="MLN46" s="299"/>
      <c r="MLO46" s="299"/>
      <c r="MLP46" s="299"/>
      <c r="MLQ46" s="299"/>
      <c r="MLR46" s="299"/>
      <c r="MLS46" s="299"/>
      <c r="MLT46" s="299"/>
      <c r="MLU46" s="299"/>
      <c r="MLV46" s="299"/>
      <c r="MLW46" s="299"/>
      <c r="MLX46" s="299"/>
      <c r="MLY46" s="299"/>
      <c r="MLZ46" s="299"/>
      <c r="MMA46" s="299"/>
      <c r="MMB46" s="299"/>
      <c r="MMC46" s="299"/>
      <c r="MMD46" s="299"/>
      <c r="MME46" s="299"/>
      <c r="MMF46" s="299"/>
      <c r="MMG46" s="299"/>
      <c r="MMH46" s="299"/>
      <c r="MMI46" s="299"/>
      <c r="MMJ46" s="299"/>
      <c r="MMK46" s="299"/>
      <c r="MML46" s="299"/>
      <c r="MMM46" s="299"/>
      <c r="MMN46" s="299"/>
      <c r="MMO46" s="299"/>
      <c r="MMP46" s="299"/>
      <c r="MMQ46" s="299"/>
      <c r="MMR46" s="299"/>
      <c r="MMS46" s="299"/>
      <c r="MMT46" s="299"/>
      <c r="MMU46" s="299"/>
      <c r="MMV46" s="299"/>
      <c r="MMW46" s="299"/>
      <c r="MMX46" s="299"/>
      <c r="MMY46" s="299"/>
      <c r="MMZ46" s="299"/>
      <c r="MNA46" s="299"/>
      <c r="MNB46" s="299"/>
      <c r="MNC46" s="299"/>
      <c r="MND46" s="299"/>
      <c r="MNE46" s="299"/>
      <c r="MNF46" s="299"/>
      <c r="MNG46" s="299"/>
      <c r="MNH46" s="299"/>
      <c r="MNI46" s="299"/>
      <c r="MNJ46" s="299"/>
      <c r="MNK46" s="299"/>
      <c r="MNL46" s="299"/>
      <c r="MNM46" s="299"/>
      <c r="MNN46" s="299"/>
      <c r="MNO46" s="299"/>
      <c r="MNP46" s="299"/>
      <c r="MNQ46" s="299"/>
      <c r="MNR46" s="299"/>
      <c r="MNS46" s="299"/>
      <c r="MNT46" s="299"/>
      <c r="MNU46" s="299"/>
      <c r="MNV46" s="299"/>
      <c r="MNW46" s="299"/>
      <c r="MNX46" s="299"/>
      <c r="MNY46" s="299"/>
      <c r="MNZ46" s="299"/>
      <c r="MOA46" s="299"/>
      <c r="MOB46" s="299"/>
      <c r="MOC46" s="299"/>
      <c r="MOD46" s="299"/>
      <c r="MOE46" s="299"/>
      <c r="MOF46" s="299"/>
      <c r="MOG46" s="299"/>
      <c r="MOH46" s="299"/>
      <c r="MOI46" s="299"/>
      <c r="MOJ46" s="299"/>
      <c r="MOK46" s="299"/>
      <c r="MOL46" s="299"/>
      <c r="MOM46" s="299"/>
      <c r="MON46" s="299"/>
      <c r="MOO46" s="299"/>
      <c r="MOP46" s="299"/>
      <c r="MOQ46" s="299"/>
      <c r="MOR46" s="299"/>
      <c r="MOS46" s="299"/>
      <c r="MOT46" s="299"/>
      <c r="MOU46" s="299"/>
      <c r="MOV46" s="299"/>
      <c r="MOW46" s="299"/>
      <c r="MOX46" s="299"/>
      <c r="MOY46" s="299"/>
      <c r="MOZ46" s="299"/>
      <c r="MPA46" s="299"/>
      <c r="MPB46" s="299"/>
      <c r="MPC46" s="299"/>
      <c r="MPD46" s="299"/>
      <c r="MPE46" s="299"/>
      <c r="MPF46" s="299"/>
      <c r="MPG46" s="299"/>
      <c r="MPH46" s="299"/>
      <c r="MPI46" s="299"/>
      <c r="MPJ46" s="299"/>
      <c r="MPK46" s="299"/>
      <c r="MPL46" s="299"/>
      <c r="MPM46" s="299"/>
      <c r="MPN46" s="299"/>
      <c r="MPO46" s="299"/>
      <c r="MPP46" s="299"/>
      <c r="MPQ46" s="299"/>
      <c r="MPR46" s="299"/>
      <c r="MPS46" s="299"/>
      <c r="MPT46" s="299"/>
      <c r="MPU46" s="299"/>
      <c r="MPV46" s="299"/>
      <c r="MPW46" s="299"/>
      <c r="MPX46" s="299"/>
      <c r="MPY46" s="299"/>
      <c r="MPZ46" s="299"/>
      <c r="MQA46" s="299"/>
      <c r="MQB46" s="299"/>
      <c r="MQC46" s="299"/>
      <c r="MQD46" s="299"/>
      <c r="MQE46" s="299"/>
      <c r="MQF46" s="299"/>
      <c r="MQG46" s="299"/>
      <c r="MQH46" s="299"/>
      <c r="MQI46" s="299"/>
      <c r="MQJ46" s="299"/>
      <c r="MQK46" s="299"/>
      <c r="MQL46" s="299"/>
      <c r="MQM46" s="299"/>
      <c r="MQN46" s="299"/>
      <c r="MQO46" s="299"/>
      <c r="MQP46" s="299"/>
      <c r="MQQ46" s="299"/>
      <c r="MQR46" s="299"/>
      <c r="MQS46" s="299"/>
      <c r="MQT46" s="299"/>
      <c r="MQU46" s="299"/>
      <c r="MQV46" s="299"/>
      <c r="MQW46" s="299"/>
      <c r="MQX46" s="299"/>
      <c r="MQY46" s="299"/>
      <c r="MQZ46" s="299"/>
      <c r="MRA46" s="299"/>
      <c r="MRB46" s="299"/>
      <c r="MRC46" s="299"/>
      <c r="MRD46" s="299"/>
      <c r="MRE46" s="299"/>
      <c r="MRF46" s="299"/>
      <c r="MRG46" s="299"/>
      <c r="MRH46" s="299"/>
      <c r="MRI46" s="299"/>
      <c r="MRJ46" s="299"/>
      <c r="MRK46" s="299"/>
      <c r="MRL46" s="299"/>
      <c r="MRM46" s="299"/>
      <c r="MRN46" s="299"/>
      <c r="MRO46" s="299"/>
      <c r="MRP46" s="299"/>
      <c r="MRQ46" s="299"/>
      <c r="MRR46" s="299"/>
      <c r="MRS46" s="299"/>
      <c r="MRT46" s="299"/>
      <c r="MRU46" s="299"/>
      <c r="MRV46" s="299"/>
      <c r="MRW46" s="299"/>
      <c r="MRX46" s="299"/>
      <c r="MRY46" s="299"/>
      <c r="MRZ46" s="299"/>
      <c r="MSA46" s="299"/>
      <c r="MSB46" s="299"/>
      <c r="MSC46" s="299"/>
      <c r="MSD46" s="299"/>
      <c r="MSE46" s="299"/>
      <c r="MSF46" s="299"/>
      <c r="MSG46" s="299"/>
      <c r="MSH46" s="299"/>
      <c r="MSI46" s="299"/>
      <c r="MSJ46" s="299"/>
      <c r="MSK46" s="299"/>
      <c r="MSL46" s="299"/>
      <c r="MSM46" s="299"/>
      <c r="MSN46" s="299"/>
      <c r="MSO46" s="299"/>
      <c r="MSP46" s="299"/>
      <c r="MSQ46" s="299"/>
      <c r="MSR46" s="299"/>
      <c r="MSS46" s="299"/>
      <c r="MST46" s="299"/>
      <c r="MSU46" s="299"/>
      <c r="MSV46" s="299"/>
      <c r="MSW46" s="299"/>
      <c r="MSX46" s="299"/>
      <c r="MSY46" s="299"/>
      <c r="MSZ46" s="299"/>
      <c r="MTA46" s="299"/>
      <c r="MTB46" s="299"/>
      <c r="MTC46" s="299"/>
      <c r="MTD46" s="299"/>
      <c r="MTE46" s="299"/>
      <c r="MTF46" s="299"/>
      <c r="MTG46" s="299"/>
      <c r="MTH46" s="299"/>
      <c r="MTI46" s="299"/>
      <c r="MTJ46" s="299"/>
      <c r="MTK46" s="299"/>
      <c r="MTL46" s="299"/>
      <c r="MTM46" s="299"/>
      <c r="MTN46" s="299"/>
      <c r="MTO46" s="299"/>
      <c r="MTP46" s="299"/>
      <c r="MTQ46" s="299"/>
      <c r="MTR46" s="299"/>
      <c r="MTS46" s="299"/>
      <c r="MTT46" s="299"/>
      <c r="MTU46" s="299"/>
      <c r="MTV46" s="299"/>
      <c r="MTW46" s="299"/>
      <c r="MTX46" s="299"/>
      <c r="MTY46" s="299"/>
      <c r="MTZ46" s="299"/>
      <c r="MUA46" s="299"/>
      <c r="MUB46" s="299"/>
      <c r="MUC46" s="299"/>
      <c r="MUD46" s="299"/>
      <c r="MUE46" s="299"/>
      <c r="MUF46" s="299"/>
      <c r="MUG46" s="299"/>
      <c r="MUH46" s="299"/>
      <c r="MUI46" s="299"/>
      <c r="MUJ46" s="299"/>
      <c r="MUK46" s="299"/>
      <c r="MUL46" s="299"/>
      <c r="MUM46" s="299"/>
      <c r="MUN46" s="299"/>
      <c r="MUO46" s="299"/>
      <c r="MUP46" s="299"/>
      <c r="MUQ46" s="299"/>
      <c r="MUR46" s="299"/>
      <c r="MUS46" s="299"/>
      <c r="MUT46" s="299"/>
      <c r="MUU46" s="299"/>
      <c r="MUV46" s="299"/>
      <c r="MUW46" s="299"/>
      <c r="MUX46" s="299"/>
      <c r="MUY46" s="299"/>
      <c r="MUZ46" s="299"/>
      <c r="MVA46" s="299"/>
      <c r="MVB46" s="299"/>
      <c r="MVC46" s="299"/>
      <c r="MVD46" s="299"/>
      <c r="MVE46" s="299"/>
      <c r="MVF46" s="299"/>
      <c r="MVG46" s="299"/>
      <c r="MVH46" s="299"/>
      <c r="MVI46" s="299"/>
      <c r="MVJ46" s="299"/>
      <c r="MVK46" s="299"/>
      <c r="MVL46" s="299"/>
      <c r="MVM46" s="299"/>
      <c r="MVN46" s="299"/>
      <c r="MVO46" s="299"/>
      <c r="MVP46" s="299"/>
      <c r="MVQ46" s="299"/>
      <c r="MVR46" s="299"/>
      <c r="MVS46" s="299"/>
      <c r="MVT46" s="299"/>
      <c r="MVU46" s="299"/>
      <c r="MVV46" s="299"/>
      <c r="MVW46" s="299"/>
      <c r="MVX46" s="299"/>
      <c r="MVY46" s="299"/>
      <c r="MVZ46" s="299"/>
      <c r="MWA46" s="299"/>
      <c r="MWB46" s="299"/>
      <c r="MWC46" s="299"/>
      <c r="MWD46" s="299"/>
      <c r="MWE46" s="299"/>
      <c r="MWF46" s="299"/>
      <c r="MWG46" s="299"/>
      <c r="MWH46" s="299"/>
      <c r="MWI46" s="299"/>
      <c r="MWJ46" s="299"/>
      <c r="MWK46" s="299"/>
      <c r="MWL46" s="299"/>
      <c r="MWM46" s="299"/>
      <c r="MWN46" s="299"/>
      <c r="MWO46" s="299"/>
      <c r="MWP46" s="299"/>
      <c r="MWQ46" s="299"/>
      <c r="MWR46" s="299"/>
      <c r="MWS46" s="299"/>
      <c r="MWT46" s="299"/>
      <c r="MWU46" s="299"/>
      <c r="MWV46" s="299"/>
      <c r="MWW46" s="299"/>
      <c r="MWX46" s="299"/>
      <c r="MWY46" s="299"/>
      <c r="MWZ46" s="299"/>
      <c r="MXA46" s="299"/>
      <c r="MXB46" s="299"/>
      <c r="MXC46" s="299"/>
      <c r="MXD46" s="299"/>
      <c r="MXE46" s="299"/>
      <c r="MXF46" s="299"/>
      <c r="MXG46" s="299"/>
      <c r="MXH46" s="299"/>
      <c r="MXI46" s="299"/>
      <c r="MXJ46" s="299"/>
      <c r="MXK46" s="299"/>
      <c r="MXL46" s="299"/>
      <c r="MXM46" s="299"/>
      <c r="MXN46" s="299"/>
      <c r="MXO46" s="299"/>
      <c r="MXP46" s="299"/>
      <c r="MXQ46" s="299"/>
      <c r="MXR46" s="299"/>
      <c r="MXS46" s="299"/>
      <c r="MXT46" s="299"/>
      <c r="MXU46" s="299"/>
      <c r="MXV46" s="299"/>
      <c r="MXW46" s="299"/>
      <c r="MXX46" s="299"/>
      <c r="MXY46" s="299"/>
      <c r="MXZ46" s="299"/>
      <c r="MYA46" s="299"/>
      <c r="MYB46" s="299"/>
      <c r="MYC46" s="299"/>
      <c r="MYD46" s="299"/>
      <c r="MYE46" s="299"/>
      <c r="MYF46" s="299"/>
      <c r="MYG46" s="299"/>
      <c r="MYH46" s="299"/>
      <c r="MYI46" s="299"/>
      <c r="MYJ46" s="299"/>
      <c r="MYK46" s="299"/>
      <c r="MYL46" s="299"/>
      <c r="MYM46" s="299"/>
      <c r="MYN46" s="299"/>
      <c r="MYO46" s="299"/>
      <c r="MYP46" s="299"/>
      <c r="MYQ46" s="299"/>
      <c r="MYR46" s="299"/>
      <c r="MYS46" s="299"/>
      <c r="MYT46" s="299"/>
      <c r="MYU46" s="299"/>
      <c r="MYV46" s="299"/>
      <c r="MYW46" s="299"/>
      <c r="MYX46" s="299"/>
      <c r="MYY46" s="299"/>
      <c r="MYZ46" s="299"/>
      <c r="MZA46" s="299"/>
      <c r="MZB46" s="299"/>
      <c r="MZC46" s="299"/>
      <c r="MZD46" s="299"/>
      <c r="MZE46" s="299"/>
      <c r="MZF46" s="299"/>
      <c r="MZG46" s="299"/>
      <c r="MZH46" s="299"/>
      <c r="MZI46" s="299"/>
      <c r="MZJ46" s="299"/>
      <c r="MZK46" s="299"/>
      <c r="MZL46" s="299"/>
      <c r="MZM46" s="299"/>
      <c r="MZN46" s="299"/>
      <c r="MZO46" s="299"/>
      <c r="MZP46" s="299"/>
      <c r="MZQ46" s="299"/>
      <c r="MZR46" s="299"/>
      <c r="MZS46" s="299"/>
      <c r="MZT46" s="299"/>
      <c r="MZU46" s="299"/>
      <c r="MZV46" s="299"/>
      <c r="MZW46" s="299"/>
      <c r="MZX46" s="299"/>
      <c r="MZY46" s="299"/>
      <c r="MZZ46" s="299"/>
      <c r="NAA46" s="299"/>
      <c r="NAB46" s="299"/>
      <c r="NAC46" s="299"/>
      <c r="NAD46" s="299"/>
      <c r="NAE46" s="299"/>
      <c r="NAF46" s="299"/>
      <c r="NAG46" s="299"/>
      <c r="NAH46" s="299"/>
      <c r="NAI46" s="299"/>
      <c r="NAJ46" s="299"/>
      <c r="NAK46" s="299"/>
      <c r="NAL46" s="299"/>
      <c r="NAM46" s="299"/>
      <c r="NAN46" s="299"/>
      <c r="NAO46" s="299"/>
      <c r="NAP46" s="299"/>
      <c r="NAQ46" s="299"/>
      <c r="NAR46" s="299"/>
      <c r="NAS46" s="299"/>
      <c r="NAT46" s="299"/>
      <c r="NAU46" s="299"/>
      <c r="NAV46" s="299"/>
      <c r="NAW46" s="299"/>
      <c r="NAX46" s="299"/>
      <c r="NAY46" s="299"/>
      <c r="NAZ46" s="299"/>
      <c r="NBA46" s="299"/>
      <c r="NBB46" s="299"/>
      <c r="NBC46" s="299"/>
      <c r="NBD46" s="299"/>
      <c r="NBE46" s="299"/>
      <c r="NBF46" s="299"/>
      <c r="NBG46" s="299"/>
      <c r="NBH46" s="299"/>
      <c r="NBI46" s="299"/>
      <c r="NBJ46" s="299"/>
      <c r="NBK46" s="299"/>
      <c r="NBL46" s="299"/>
      <c r="NBM46" s="299"/>
      <c r="NBN46" s="299"/>
      <c r="NBO46" s="299"/>
      <c r="NBP46" s="299"/>
      <c r="NBQ46" s="299"/>
      <c r="NBR46" s="299"/>
      <c r="NBS46" s="299"/>
      <c r="NBT46" s="299"/>
      <c r="NBU46" s="299"/>
      <c r="NBV46" s="299"/>
      <c r="NBW46" s="299"/>
      <c r="NBX46" s="299"/>
      <c r="NBY46" s="299"/>
      <c r="NBZ46" s="299"/>
      <c r="NCA46" s="299"/>
      <c r="NCB46" s="299"/>
      <c r="NCC46" s="299"/>
      <c r="NCD46" s="299"/>
      <c r="NCE46" s="299"/>
      <c r="NCF46" s="299"/>
      <c r="NCG46" s="299"/>
      <c r="NCH46" s="299"/>
      <c r="NCI46" s="299"/>
      <c r="NCJ46" s="299"/>
      <c r="NCK46" s="299"/>
      <c r="NCL46" s="299"/>
      <c r="NCM46" s="299"/>
      <c r="NCN46" s="299"/>
      <c r="NCO46" s="299"/>
      <c r="NCP46" s="299"/>
      <c r="NCQ46" s="299"/>
      <c r="NCR46" s="299"/>
      <c r="NCS46" s="299"/>
      <c r="NCT46" s="299"/>
      <c r="NCU46" s="299"/>
      <c r="NCV46" s="299"/>
      <c r="NCW46" s="299"/>
      <c r="NCX46" s="299"/>
      <c r="NCY46" s="299"/>
      <c r="NCZ46" s="299"/>
      <c r="NDA46" s="299"/>
      <c r="NDB46" s="299"/>
      <c r="NDC46" s="299"/>
      <c r="NDD46" s="299"/>
      <c r="NDE46" s="299"/>
      <c r="NDF46" s="299"/>
      <c r="NDG46" s="299"/>
      <c r="NDH46" s="299"/>
      <c r="NDI46" s="299"/>
      <c r="NDJ46" s="299"/>
      <c r="NDK46" s="299"/>
      <c r="NDL46" s="299"/>
      <c r="NDM46" s="299"/>
      <c r="NDN46" s="299"/>
      <c r="NDO46" s="299"/>
      <c r="NDP46" s="299"/>
      <c r="NDQ46" s="299"/>
      <c r="NDR46" s="299"/>
      <c r="NDS46" s="299"/>
      <c r="NDT46" s="299"/>
      <c r="NDU46" s="299"/>
      <c r="NDV46" s="299"/>
      <c r="NDW46" s="299"/>
      <c r="NDX46" s="299"/>
      <c r="NDY46" s="299"/>
      <c r="NDZ46" s="299"/>
      <c r="NEA46" s="299"/>
      <c r="NEB46" s="299"/>
      <c r="NEC46" s="299"/>
      <c r="NED46" s="299"/>
      <c r="NEE46" s="299"/>
      <c r="NEF46" s="299"/>
      <c r="NEG46" s="299"/>
      <c r="NEH46" s="299"/>
      <c r="NEI46" s="299"/>
      <c r="NEJ46" s="299"/>
      <c r="NEK46" s="299"/>
      <c r="NEL46" s="299"/>
      <c r="NEM46" s="299"/>
      <c r="NEN46" s="299"/>
      <c r="NEO46" s="299"/>
      <c r="NEP46" s="299"/>
      <c r="NEQ46" s="299"/>
      <c r="NER46" s="299"/>
      <c r="NES46" s="299"/>
      <c r="NET46" s="299"/>
      <c r="NEU46" s="299"/>
      <c r="NEV46" s="299"/>
      <c r="NEW46" s="299"/>
      <c r="NEX46" s="299"/>
      <c r="NEY46" s="299"/>
      <c r="NEZ46" s="299"/>
      <c r="NFA46" s="299"/>
      <c r="NFB46" s="299"/>
      <c r="NFC46" s="299"/>
      <c r="NFD46" s="299"/>
      <c r="NFE46" s="299"/>
      <c r="NFF46" s="299"/>
      <c r="NFG46" s="299"/>
      <c r="NFH46" s="299"/>
      <c r="NFI46" s="299"/>
      <c r="NFJ46" s="299"/>
      <c r="NFK46" s="299"/>
      <c r="NFL46" s="299"/>
      <c r="NFM46" s="299"/>
      <c r="NFN46" s="299"/>
      <c r="NFO46" s="299"/>
      <c r="NFP46" s="299"/>
      <c r="NFQ46" s="299"/>
      <c r="NFR46" s="299"/>
      <c r="NFS46" s="299"/>
      <c r="NFT46" s="299"/>
      <c r="NFU46" s="299"/>
      <c r="NFV46" s="299"/>
      <c r="NFW46" s="299"/>
      <c r="NFX46" s="299"/>
      <c r="NFY46" s="299"/>
      <c r="NFZ46" s="299"/>
      <c r="NGA46" s="299"/>
      <c r="NGB46" s="299"/>
      <c r="NGC46" s="299"/>
      <c r="NGD46" s="299"/>
      <c r="NGE46" s="299"/>
      <c r="NGF46" s="299"/>
      <c r="NGG46" s="299"/>
      <c r="NGH46" s="299"/>
      <c r="NGI46" s="299"/>
      <c r="NGJ46" s="299"/>
      <c r="NGK46" s="299"/>
      <c r="NGL46" s="299"/>
      <c r="NGM46" s="299"/>
      <c r="NGN46" s="299"/>
      <c r="NGO46" s="299"/>
      <c r="NGP46" s="299"/>
      <c r="NGQ46" s="299"/>
      <c r="NGR46" s="299"/>
      <c r="NGS46" s="299"/>
      <c r="NGT46" s="299"/>
      <c r="NGU46" s="299"/>
      <c r="NGV46" s="299"/>
      <c r="NGW46" s="299"/>
      <c r="NGX46" s="299"/>
      <c r="NGY46" s="299"/>
      <c r="NGZ46" s="299"/>
      <c r="NHA46" s="299"/>
      <c r="NHB46" s="299"/>
      <c r="NHC46" s="299"/>
      <c r="NHD46" s="299"/>
      <c r="NHE46" s="299"/>
      <c r="NHF46" s="299"/>
      <c r="NHG46" s="299"/>
      <c r="NHH46" s="299"/>
      <c r="NHI46" s="299"/>
      <c r="NHJ46" s="299"/>
      <c r="NHK46" s="299"/>
      <c r="NHL46" s="299"/>
      <c r="NHM46" s="299"/>
      <c r="NHN46" s="299"/>
      <c r="NHO46" s="299"/>
      <c r="NHP46" s="299"/>
      <c r="NHQ46" s="299"/>
      <c r="NHR46" s="299"/>
      <c r="NHS46" s="299"/>
      <c r="NHT46" s="299"/>
      <c r="NHU46" s="299"/>
      <c r="NHV46" s="299"/>
      <c r="NHW46" s="299"/>
      <c r="NHX46" s="299"/>
      <c r="NHY46" s="299"/>
      <c r="NHZ46" s="299"/>
      <c r="NIA46" s="299"/>
      <c r="NIB46" s="299"/>
      <c r="NIC46" s="299"/>
      <c r="NID46" s="299"/>
      <c r="NIE46" s="299"/>
      <c r="NIF46" s="299"/>
      <c r="NIG46" s="299"/>
      <c r="NIH46" s="299"/>
      <c r="NII46" s="299"/>
      <c r="NIJ46" s="299"/>
      <c r="NIK46" s="299"/>
      <c r="NIL46" s="299"/>
      <c r="NIM46" s="299"/>
      <c r="NIN46" s="299"/>
      <c r="NIO46" s="299"/>
      <c r="NIP46" s="299"/>
      <c r="NIQ46" s="299"/>
      <c r="NIR46" s="299"/>
      <c r="NIS46" s="299"/>
      <c r="NIT46" s="299"/>
      <c r="NIU46" s="299"/>
      <c r="NIV46" s="299"/>
      <c r="NIW46" s="299"/>
      <c r="NIX46" s="299"/>
      <c r="NIY46" s="299"/>
      <c r="NIZ46" s="299"/>
      <c r="NJA46" s="299"/>
      <c r="NJB46" s="299"/>
      <c r="NJC46" s="299"/>
      <c r="NJD46" s="299"/>
      <c r="NJE46" s="299"/>
      <c r="NJF46" s="299"/>
      <c r="NJG46" s="299"/>
      <c r="NJH46" s="299"/>
      <c r="NJI46" s="299"/>
      <c r="NJJ46" s="299"/>
      <c r="NJK46" s="299"/>
      <c r="NJL46" s="299"/>
      <c r="NJM46" s="299"/>
      <c r="NJN46" s="299"/>
      <c r="NJO46" s="299"/>
      <c r="NJP46" s="299"/>
      <c r="NJQ46" s="299"/>
      <c r="NJR46" s="299"/>
      <c r="NJS46" s="299"/>
      <c r="NJT46" s="299"/>
      <c r="NJU46" s="299"/>
      <c r="NJV46" s="299"/>
      <c r="NJW46" s="299"/>
      <c r="NJX46" s="299"/>
      <c r="NJY46" s="299"/>
      <c r="NJZ46" s="299"/>
      <c r="NKA46" s="299"/>
      <c r="NKB46" s="299"/>
      <c r="NKC46" s="299"/>
      <c r="NKD46" s="299"/>
      <c r="NKE46" s="299"/>
      <c r="NKF46" s="299"/>
      <c r="NKG46" s="299"/>
      <c r="NKH46" s="299"/>
      <c r="NKI46" s="299"/>
      <c r="NKJ46" s="299"/>
      <c r="NKK46" s="299"/>
      <c r="NKL46" s="299"/>
      <c r="NKM46" s="299"/>
      <c r="NKN46" s="299"/>
      <c r="NKO46" s="299"/>
      <c r="NKP46" s="299"/>
      <c r="NKQ46" s="299"/>
      <c r="NKR46" s="299"/>
      <c r="NKS46" s="299"/>
      <c r="NKT46" s="299"/>
      <c r="NKU46" s="299"/>
      <c r="NKV46" s="299"/>
      <c r="NKW46" s="299"/>
      <c r="NKX46" s="299"/>
      <c r="NKY46" s="299"/>
      <c r="NKZ46" s="299"/>
      <c r="NLA46" s="299"/>
      <c r="NLB46" s="299"/>
      <c r="NLC46" s="299"/>
      <c r="NLD46" s="299"/>
      <c r="NLE46" s="299"/>
      <c r="NLF46" s="299"/>
      <c r="NLG46" s="299"/>
      <c r="NLH46" s="299"/>
      <c r="NLI46" s="299"/>
      <c r="NLJ46" s="299"/>
      <c r="NLK46" s="299"/>
      <c r="NLL46" s="299"/>
      <c r="NLM46" s="299"/>
      <c r="NLN46" s="299"/>
      <c r="NLO46" s="299"/>
      <c r="NLP46" s="299"/>
      <c r="NLQ46" s="299"/>
      <c r="NLR46" s="299"/>
      <c r="NLS46" s="299"/>
      <c r="NLT46" s="299"/>
      <c r="NLU46" s="299"/>
      <c r="NLV46" s="299"/>
      <c r="NLW46" s="299"/>
      <c r="NLX46" s="299"/>
      <c r="NLY46" s="299"/>
      <c r="NLZ46" s="299"/>
      <c r="NMA46" s="299"/>
      <c r="NMB46" s="299"/>
      <c r="NMC46" s="299"/>
      <c r="NMD46" s="299"/>
      <c r="NME46" s="299"/>
      <c r="NMF46" s="299"/>
      <c r="NMG46" s="299"/>
      <c r="NMH46" s="299"/>
      <c r="NMI46" s="299"/>
      <c r="NMJ46" s="299"/>
      <c r="NMK46" s="299"/>
      <c r="NML46" s="299"/>
      <c r="NMM46" s="299"/>
      <c r="NMN46" s="299"/>
      <c r="NMO46" s="299"/>
      <c r="NMP46" s="299"/>
      <c r="NMQ46" s="299"/>
      <c r="NMR46" s="299"/>
      <c r="NMS46" s="299"/>
      <c r="NMT46" s="299"/>
      <c r="NMU46" s="299"/>
      <c r="NMV46" s="299"/>
      <c r="NMW46" s="299"/>
      <c r="NMX46" s="299"/>
      <c r="NMY46" s="299"/>
      <c r="NMZ46" s="299"/>
      <c r="NNA46" s="299"/>
      <c r="NNB46" s="299"/>
      <c r="NNC46" s="299"/>
      <c r="NND46" s="299"/>
      <c r="NNE46" s="299"/>
      <c r="NNF46" s="299"/>
      <c r="NNG46" s="299"/>
      <c r="NNH46" s="299"/>
      <c r="NNI46" s="299"/>
      <c r="NNJ46" s="299"/>
      <c r="NNK46" s="299"/>
      <c r="NNL46" s="299"/>
      <c r="NNM46" s="299"/>
      <c r="NNN46" s="299"/>
      <c r="NNO46" s="299"/>
      <c r="NNP46" s="299"/>
      <c r="NNQ46" s="299"/>
      <c r="NNR46" s="299"/>
      <c r="NNS46" s="299"/>
      <c r="NNT46" s="299"/>
      <c r="NNU46" s="299"/>
      <c r="NNV46" s="299"/>
      <c r="NNW46" s="299"/>
      <c r="NNX46" s="299"/>
      <c r="NNY46" s="299"/>
      <c r="NNZ46" s="299"/>
      <c r="NOA46" s="299"/>
      <c r="NOB46" s="299"/>
      <c r="NOC46" s="299"/>
      <c r="NOD46" s="299"/>
      <c r="NOE46" s="299"/>
      <c r="NOF46" s="299"/>
      <c r="NOG46" s="299"/>
      <c r="NOH46" s="299"/>
      <c r="NOI46" s="299"/>
      <c r="NOJ46" s="299"/>
      <c r="NOK46" s="299"/>
      <c r="NOL46" s="299"/>
      <c r="NOM46" s="299"/>
      <c r="NON46" s="299"/>
      <c r="NOO46" s="299"/>
      <c r="NOP46" s="299"/>
      <c r="NOQ46" s="299"/>
      <c r="NOR46" s="299"/>
      <c r="NOS46" s="299"/>
      <c r="NOT46" s="299"/>
      <c r="NOU46" s="299"/>
      <c r="NOV46" s="299"/>
      <c r="NOW46" s="299"/>
      <c r="NOX46" s="299"/>
      <c r="NOY46" s="299"/>
      <c r="NOZ46" s="299"/>
      <c r="NPA46" s="299"/>
      <c r="NPB46" s="299"/>
      <c r="NPC46" s="299"/>
      <c r="NPD46" s="299"/>
      <c r="NPE46" s="299"/>
      <c r="NPF46" s="299"/>
      <c r="NPG46" s="299"/>
      <c r="NPH46" s="299"/>
      <c r="NPI46" s="299"/>
      <c r="NPJ46" s="299"/>
      <c r="NPK46" s="299"/>
      <c r="NPL46" s="299"/>
      <c r="NPM46" s="299"/>
      <c r="NPN46" s="299"/>
      <c r="NPO46" s="299"/>
      <c r="NPP46" s="299"/>
      <c r="NPQ46" s="299"/>
      <c r="NPR46" s="299"/>
      <c r="NPS46" s="299"/>
      <c r="NPT46" s="299"/>
      <c r="NPU46" s="299"/>
      <c r="NPV46" s="299"/>
      <c r="NPW46" s="299"/>
      <c r="NPX46" s="299"/>
      <c r="NPY46" s="299"/>
      <c r="NPZ46" s="299"/>
      <c r="NQA46" s="299"/>
      <c r="NQB46" s="299"/>
      <c r="NQC46" s="299"/>
      <c r="NQD46" s="299"/>
      <c r="NQE46" s="299"/>
      <c r="NQF46" s="299"/>
      <c r="NQG46" s="299"/>
      <c r="NQH46" s="299"/>
      <c r="NQI46" s="299"/>
      <c r="NQJ46" s="299"/>
      <c r="NQK46" s="299"/>
      <c r="NQL46" s="299"/>
      <c r="NQM46" s="299"/>
      <c r="NQN46" s="299"/>
      <c r="NQO46" s="299"/>
      <c r="NQP46" s="299"/>
      <c r="NQQ46" s="299"/>
      <c r="NQR46" s="299"/>
      <c r="NQS46" s="299"/>
      <c r="NQT46" s="299"/>
      <c r="NQU46" s="299"/>
      <c r="NQV46" s="299"/>
      <c r="NQW46" s="299"/>
      <c r="NQX46" s="299"/>
      <c r="NQY46" s="299"/>
      <c r="NQZ46" s="299"/>
      <c r="NRA46" s="299"/>
      <c r="NRB46" s="299"/>
      <c r="NRC46" s="299"/>
      <c r="NRD46" s="299"/>
      <c r="NRE46" s="299"/>
      <c r="NRF46" s="299"/>
      <c r="NRG46" s="299"/>
      <c r="NRH46" s="299"/>
      <c r="NRI46" s="299"/>
      <c r="NRJ46" s="299"/>
      <c r="NRK46" s="299"/>
      <c r="NRL46" s="299"/>
      <c r="NRM46" s="299"/>
      <c r="NRN46" s="299"/>
      <c r="NRO46" s="299"/>
      <c r="NRP46" s="299"/>
      <c r="NRQ46" s="299"/>
      <c r="NRR46" s="299"/>
      <c r="NRS46" s="299"/>
      <c r="NRT46" s="299"/>
      <c r="NRU46" s="299"/>
      <c r="NRV46" s="299"/>
      <c r="NRW46" s="299"/>
      <c r="NRX46" s="299"/>
      <c r="NRY46" s="299"/>
      <c r="NRZ46" s="299"/>
      <c r="NSA46" s="299"/>
      <c r="NSB46" s="299"/>
      <c r="NSC46" s="299"/>
      <c r="NSD46" s="299"/>
      <c r="NSE46" s="299"/>
      <c r="NSF46" s="299"/>
      <c r="NSG46" s="299"/>
      <c r="NSH46" s="299"/>
      <c r="NSI46" s="299"/>
      <c r="NSJ46" s="299"/>
      <c r="NSK46" s="299"/>
      <c r="NSL46" s="299"/>
      <c r="NSM46" s="299"/>
      <c r="NSN46" s="299"/>
      <c r="NSO46" s="299"/>
      <c r="NSP46" s="299"/>
      <c r="NSQ46" s="299"/>
      <c r="NSR46" s="299"/>
      <c r="NSS46" s="299"/>
      <c r="NST46" s="299"/>
      <c r="NSU46" s="299"/>
      <c r="NSV46" s="299"/>
      <c r="NSW46" s="299"/>
      <c r="NSX46" s="299"/>
      <c r="NSY46" s="299"/>
      <c r="NSZ46" s="299"/>
      <c r="NTA46" s="299"/>
      <c r="NTB46" s="299"/>
      <c r="NTC46" s="299"/>
      <c r="NTD46" s="299"/>
      <c r="NTE46" s="299"/>
      <c r="NTF46" s="299"/>
      <c r="NTG46" s="299"/>
      <c r="NTH46" s="299"/>
      <c r="NTI46" s="299"/>
      <c r="NTJ46" s="299"/>
      <c r="NTK46" s="299"/>
      <c r="NTL46" s="299"/>
      <c r="NTM46" s="299"/>
      <c r="NTN46" s="299"/>
      <c r="NTO46" s="299"/>
      <c r="NTP46" s="299"/>
      <c r="NTQ46" s="299"/>
      <c r="NTR46" s="299"/>
      <c r="NTS46" s="299"/>
      <c r="NTT46" s="299"/>
      <c r="NTU46" s="299"/>
      <c r="NTV46" s="299"/>
      <c r="NTW46" s="299"/>
      <c r="NTX46" s="299"/>
      <c r="NTY46" s="299"/>
      <c r="NTZ46" s="299"/>
      <c r="NUA46" s="299"/>
      <c r="NUB46" s="299"/>
      <c r="NUC46" s="299"/>
      <c r="NUD46" s="299"/>
      <c r="NUE46" s="299"/>
      <c r="NUF46" s="299"/>
      <c r="NUG46" s="299"/>
      <c r="NUH46" s="299"/>
      <c r="NUI46" s="299"/>
      <c r="NUJ46" s="299"/>
      <c r="NUK46" s="299"/>
      <c r="NUL46" s="299"/>
      <c r="NUM46" s="299"/>
      <c r="NUN46" s="299"/>
      <c r="NUO46" s="299"/>
      <c r="NUP46" s="299"/>
      <c r="NUQ46" s="299"/>
      <c r="NUR46" s="299"/>
      <c r="NUS46" s="299"/>
      <c r="NUT46" s="299"/>
      <c r="NUU46" s="299"/>
      <c r="NUV46" s="299"/>
      <c r="NUW46" s="299"/>
      <c r="NUX46" s="299"/>
      <c r="NUY46" s="299"/>
      <c r="NUZ46" s="299"/>
      <c r="NVA46" s="299"/>
      <c r="NVB46" s="299"/>
      <c r="NVC46" s="299"/>
      <c r="NVD46" s="299"/>
      <c r="NVE46" s="299"/>
      <c r="NVF46" s="299"/>
      <c r="NVG46" s="299"/>
      <c r="NVH46" s="299"/>
      <c r="NVI46" s="299"/>
      <c r="NVJ46" s="299"/>
      <c r="NVK46" s="299"/>
      <c r="NVL46" s="299"/>
      <c r="NVM46" s="299"/>
      <c r="NVN46" s="299"/>
      <c r="NVO46" s="299"/>
      <c r="NVP46" s="299"/>
      <c r="NVQ46" s="299"/>
      <c r="NVR46" s="299"/>
      <c r="NVS46" s="299"/>
      <c r="NVT46" s="299"/>
      <c r="NVU46" s="299"/>
      <c r="NVV46" s="299"/>
      <c r="NVW46" s="299"/>
      <c r="NVX46" s="299"/>
      <c r="NVY46" s="299"/>
      <c r="NVZ46" s="299"/>
      <c r="NWA46" s="299"/>
      <c r="NWB46" s="299"/>
      <c r="NWC46" s="299"/>
      <c r="NWD46" s="299"/>
      <c r="NWE46" s="299"/>
      <c r="NWF46" s="299"/>
      <c r="NWG46" s="299"/>
      <c r="NWH46" s="299"/>
      <c r="NWI46" s="299"/>
      <c r="NWJ46" s="299"/>
      <c r="NWK46" s="299"/>
      <c r="NWL46" s="299"/>
      <c r="NWM46" s="299"/>
      <c r="NWN46" s="299"/>
      <c r="NWO46" s="299"/>
      <c r="NWP46" s="299"/>
      <c r="NWQ46" s="299"/>
      <c r="NWR46" s="299"/>
      <c r="NWS46" s="299"/>
      <c r="NWT46" s="299"/>
      <c r="NWU46" s="299"/>
      <c r="NWV46" s="299"/>
      <c r="NWW46" s="299"/>
      <c r="NWX46" s="299"/>
      <c r="NWY46" s="299"/>
      <c r="NWZ46" s="299"/>
      <c r="NXA46" s="299"/>
      <c r="NXB46" s="299"/>
      <c r="NXC46" s="299"/>
      <c r="NXD46" s="299"/>
      <c r="NXE46" s="299"/>
      <c r="NXF46" s="299"/>
      <c r="NXG46" s="299"/>
      <c r="NXH46" s="299"/>
      <c r="NXI46" s="299"/>
      <c r="NXJ46" s="299"/>
      <c r="NXK46" s="299"/>
      <c r="NXL46" s="299"/>
      <c r="NXM46" s="299"/>
      <c r="NXN46" s="299"/>
      <c r="NXO46" s="299"/>
      <c r="NXP46" s="299"/>
      <c r="NXQ46" s="299"/>
      <c r="NXR46" s="299"/>
      <c r="NXS46" s="299"/>
      <c r="NXT46" s="299"/>
      <c r="NXU46" s="299"/>
      <c r="NXV46" s="299"/>
      <c r="NXW46" s="299"/>
      <c r="NXX46" s="299"/>
      <c r="NXY46" s="299"/>
      <c r="NXZ46" s="299"/>
      <c r="NYA46" s="299"/>
      <c r="NYB46" s="299"/>
      <c r="NYC46" s="299"/>
      <c r="NYD46" s="299"/>
      <c r="NYE46" s="299"/>
      <c r="NYF46" s="299"/>
      <c r="NYG46" s="299"/>
      <c r="NYH46" s="299"/>
      <c r="NYI46" s="299"/>
      <c r="NYJ46" s="299"/>
      <c r="NYK46" s="299"/>
      <c r="NYL46" s="299"/>
      <c r="NYM46" s="299"/>
      <c r="NYN46" s="299"/>
      <c r="NYO46" s="299"/>
      <c r="NYP46" s="299"/>
      <c r="NYQ46" s="299"/>
      <c r="NYR46" s="299"/>
      <c r="NYS46" s="299"/>
      <c r="NYT46" s="299"/>
      <c r="NYU46" s="299"/>
      <c r="NYV46" s="299"/>
      <c r="NYW46" s="299"/>
      <c r="NYX46" s="299"/>
      <c r="NYY46" s="299"/>
      <c r="NYZ46" s="299"/>
      <c r="NZA46" s="299"/>
      <c r="NZB46" s="299"/>
      <c r="NZC46" s="299"/>
      <c r="NZD46" s="299"/>
      <c r="NZE46" s="299"/>
      <c r="NZF46" s="299"/>
      <c r="NZG46" s="299"/>
      <c r="NZH46" s="299"/>
      <c r="NZI46" s="299"/>
      <c r="NZJ46" s="299"/>
      <c r="NZK46" s="299"/>
      <c r="NZL46" s="299"/>
      <c r="NZM46" s="299"/>
      <c r="NZN46" s="299"/>
      <c r="NZO46" s="299"/>
      <c r="NZP46" s="299"/>
      <c r="NZQ46" s="299"/>
      <c r="NZR46" s="299"/>
      <c r="NZS46" s="299"/>
      <c r="NZT46" s="299"/>
      <c r="NZU46" s="299"/>
      <c r="NZV46" s="299"/>
      <c r="NZW46" s="299"/>
      <c r="NZX46" s="299"/>
      <c r="NZY46" s="299"/>
      <c r="NZZ46" s="299"/>
      <c r="OAA46" s="299"/>
      <c r="OAB46" s="299"/>
      <c r="OAC46" s="299"/>
      <c r="OAD46" s="299"/>
      <c r="OAE46" s="299"/>
      <c r="OAF46" s="299"/>
      <c r="OAG46" s="299"/>
      <c r="OAH46" s="299"/>
      <c r="OAI46" s="299"/>
      <c r="OAJ46" s="299"/>
      <c r="OAK46" s="299"/>
      <c r="OAL46" s="299"/>
      <c r="OAM46" s="299"/>
      <c r="OAN46" s="299"/>
      <c r="OAO46" s="299"/>
      <c r="OAP46" s="299"/>
      <c r="OAQ46" s="299"/>
      <c r="OAR46" s="299"/>
      <c r="OAS46" s="299"/>
      <c r="OAT46" s="299"/>
      <c r="OAU46" s="299"/>
      <c r="OAV46" s="299"/>
      <c r="OAW46" s="299"/>
      <c r="OAX46" s="299"/>
      <c r="OAY46" s="299"/>
      <c r="OAZ46" s="299"/>
      <c r="OBA46" s="299"/>
      <c r="OBB46" s="299"/>
      <c r="OBC46" s="299"/>
      <c r="OBD46" s="299"/>
      <c r="OBE46" s="299"/>
      <c r="OBF46" s="299"/>
      <c r="OBG46" s="299"/>
      <c r="OBH46" s="299"/>
      <c r="OBI46" s="299"/>
      <c r="OBJ46" s="299"/>
      <c r="OBK46" s="299"/>
      <c r="OBL46" s="299"/>
      <c r="OBM46" s="299"/>
      <c r="OBN46" s="299"/>
      <c r="OBO46" s="299"/>
      <c r="OBP46" s="299"/>
      <c r="OBQ46" s="299"/>
      <c r="OBR46" s="299"/>
      <c r="OBS46" s="299"/>
      <c r="OBT46" s="299"/>
      <c r="OBU46" s="299"/>
      <c r="OBV46" s="299"/>
      <c r="OBW46" s="299"/>
      <c r="OBX46" s="299"/>
      <c r="OBY46" s="299"/>
      <c r="OBZ46" s="299"/>
      <c r="OCA46" s="299"/>
      <c r="OCB46" s="299"/>
      <c r="OCC46" s="299"/>
      <c r="OCD46" s="299"/>
      <c r="OCE46" s="299"/>
      <c r="OCF46" s="299"/>
      <c r="OCG46" s="299"/>
      <c r="OCH46" s="299"/>
      <c r="OCI46" s="299"/>
      <c r="OCJ46" s="299"/>
      <c r="OCK46" s="299"/>
      <c r="OCL46" s="299"/>
      <c r="OCM46" s="299"/>
      <c r="OCN46" s="299"/>
      <c r="OCO46" s="299"/>
      <c r="OCP46" s="299"/>
      <c r="OCQ46" s="299"/>
      <c r="OCR46" s="299"/>
      <c r="OCS46" s="299"/>
      <c r="OCT46" s="299"/>
      <c r="OCU46" s="299"/>
      <c r="OCV46" s="299"/>
      <c r="OCW46" s="299"/>
      <c r="OCX46" s="299"/>
      <c r="OCY46" s="299"/>
      <c r="OCZ46" s="299"/>
      <c r="ODA46" s="299"/>
      <c r="ODB46" s="299"/>
      <c r="ODC46" s="299"/>
      <c r="ODD46" s="299"/>
      <c r="ODE46" s="299"/>
      <c r="ODF46" s="299"/>
      <c r="ODG46" s="299"/>
      <c r="ODH46" s="299"/>
      <c r="ODI46" s="299"/>
      <c r="ODJ46" s="299"/>
      <c r="ODK46" s="299"/>
      <c r="ODL46" s="299"/>
      <c r="ODM46" s="299"/>
      <c r="ODN46" s="299"/>
      <c r="ODO46" s="299"/>
      <c r="ODP46" s="299"/>
      <c r="ODQ46" s="299"/>
      <c r="ODR46" s="299"/>
      <c r="ODS46" s="299"/>
      <c r="ODT46" s="299"/>
      <c r="ODU46" s="299"/>
      <c r="ODV46" s="299"/>
      <c r="ODW46" s="299"/>
      <c r="ODX46" s="299"/>
      <c r="ODY46" s="299"/>
      <c r="ODZ46" s="299"/>
      <c r="OEA46" s="299"/>
      <c r="OEB46" s="299"/>
      <c r="OEC46" s="299"/>
      <c r="OED46" s="299"/>
      <c r="OEE46" s="299"/>
      <c r="OEF46" s="299"/>
      <c r="OEG46" s="299"/>
      <c r="OEH46" s="299"/>
      <c r="OEI46" s="299"/>
      <c r="OEJ46" s="299"/>
      <c r="OEK46" s="299"/>
      <c r="OEL46" s="299"/>
      <c r="OEM46" s="299"/>
      <c r="OEN46" s="299"/>
      <c r="OEO46" s="299"/>
      <c r="OEP46" s="299"/>
      <c r="OEQ46" s="299"/>
      <c r="OER46" s="299"/>
      <c r="OES46" s="299"/>
      <c r="OET46" s="299"/>
      <c r="OEU46" s="299"/>
      <c r="OEV46" s="299"/>
      <c r="OEW46" s="299"/>
      <c r="OEX46" s="299"/>
      <c r="OEY46" s="299"/>
      <c r="OEZ46" s="299"/>
      <c r="OFA46" s="299"/>
      <c r="OFB46" s="299"/>
      <c r="OFC46" s="299"/>
      <c r="OFD46" s="299"/>
      <c r="OFE46" s="299"/>
      <c r="OFF46" s="299"/>
      <c r="OFG46" s="299"/>
      <c r="OFH46" s="299"/>
      <c r="OFI46" s="299"/>
      <c r="OFJ46" s="299"/>
      <c r="OFK46" s="299"/>
      <c r="OFL46" s="299"/>
      <c r="OFM46" s="299"/>
      <c r="OFN46" s="299"/>
      <c r="OFO46" s="299"/>
      <c r="OFP46" s="299"/>
      <c r="OFQ46" s="299"/>
      <c r="OFR46" s="299"/>
      <c r="OFS46" s="299"/>
      <c r="OFT46" s="299"/>
      <c r="OFU46" s="299"/>
      <c r="OFV46" s="299"/>
      <c r="OFW46" s="299"/>
      <c r="OFX46" s="299"/>
      <c r="OFY46" s="299"/>
      <c r="OFZ46" s="299"/>
      <c r="OGA46" s="299"/>
      <c r="OGB46" s="299"/>
      <c r="OGC46" s="299"/>
      <c r="OGD46" s="299"/>
      <c r="OGE46" s="299"/>
      <c r="OGF46" s="299"/>
      <c r="OGG46" s="299"/>
      <c r="OGH46" s="299"/>
      <c r="OGI46" s="299"/>
      <c r="OGJ46" s="299"/>
      <c r="OGK46" s="299"/>
      <c r="OGL46" s="299"/>
      <c r="OGM46" s="299"/>
      <c r="OGN46" s="299"/>
      <c r="OGO46" s="299"/>
      <c r="OGP46" s="299"/>
      <c r="OGQ46" s="299"/>
      <c r="OGR46" s="299"/>
      <c r="OGS46" s="299"/>
      <c r="OGT46" s="299"/>
      <c r="OGU46" s="299"/>
      <c r="OGV46" s="299"/>
      <c r="OGW46" s="299"/>
      <c r="OGX46" s="299"/>
      <c r="OGY46" s="299"/>
      <c r="OGZ46" s="299"/>
      <c r="OHA46" s="299"/>
      <c r="OHB46" s="299"/>
      <c r="OHC46" s="299"/>
      <c r="OHD46" s="299"/>
      <c r="OHE46" s="299"/>
      <c r="OHF46" s="299"/>
      <c r="OHG46" s="299"/>
      <c r="OHH46" s="299"/>
      <c r="OHI46" s="299"/>
      <c r="OHJ46" s="299"/>
      <c r="OHK46" s="299"/>
      <c r="OHL46" s="299"/>
      <c r="OHM46" s="299"/>
      <c r="OHN46" s="299"/>
      <c r="OHO46" s="299"/>
      <c r="OHP46" s="299"/>
      <c r="OHQ46" s="299"/>
      <c r="OHR46" s="299"/>
      <c r="OHS46" s="299"/>
      <c r="OHT46" s="299"/>
      <c r="OHU46" s="299"/>
      <c r="OHV46" s="299"/>
      <c r="OHW46" s="299"/>
      <c r="OHX46" s="299"/>
      <c r="OHY46" s="299"/>
      <c r="OHZ46" s="299"/>
      <c r="OIA46" s="299"/>
      <c r="OIB46" s="299"/>
      <c r="OIC46" s="299"/>
      <c r="OID46" s="299"/>
      <c r="OIE46" s="299"/>
      <c r="OIF46" s="299"/>
      <c r="OIG46" s="299"/>
      <c r="OIH46" s="299"/>
      <c r="OII46" s="299"/>
      <c r="OIJ46" s="299"/>
      <c r="OIK46" s="299"/>
      <c r="OIL46" s="299"/>
      <c r="OIM46" s="299"/>
      <c r="OIN46" s="299"/>
      <c r="OIO46" s="299"/>
      <c r="OIP46" s="299"/>
      <c r="OIQ46" s="299"/>
      <c r="OIR46" s="299"/>
      <c r="OIS46" s="299"/>
      <c r="OIT46" s="299"/>
      <c r="OIU46" s="299"/>
      <c r="OIV46" s="299"/>
      <c r="OIW46" s="299"/>
      <c r="OIX46" s="299"/>
      <c r="OIY46" s="299"/>
      <c r="OIZ46" s="299"/>
      <c r="OJA46" s="299"/>
      <c r="OJB46" s="299"/>
      <c r="OJC46" s="299"/>
      <c r="OJD46" s="299"/>
      <c r="OJE46" s="299"/>
      <c r="OJF46" s="299"/>
      <c r="OJG46" s="299"/>
      <c r="OJH46" s="299"/>
      <c r="OJI46" s="299"/>
      <c r="OJJ46" s="299"/>
      <c r="OJK46" s="299"/>
      <c r="OJL46" s="299"/>
      <c r="OJM46" s="299"/>
      <c r="OJN46" s="299"/>
      <c r="OJO46" s="299"/>
      <c r="OJP46" s="299"/>
      <c r="OJQ46" s="299"/>
      <c r="OJR46" s="299"/>
      <c r="OJS46" s="299"/>
      <c r="OJT46" s="299"/>
      <c r="OJU46" s="299"/>
      <c r="OJV46" s="299"/>
      <c r="OJW46" s="299"/>
      <c r="OJX46" s="299"/>
      <c r="OJY46" s="299"/>
      <c r="OJZ46" s="299"/>
      <c r="OKA46" s="299"/>
      <c r="OKB46" s="299"/>
      <c r="OKC46" s="299"/>
      <c r="OKD46" s="299"/>
      <c r="OKE46" s="299"/>
      <c r="OKF46" s="299"/>
      <c r="OKG46" s="299"/>
      <c r="OKH46" s="299"/>
      <c r="OKI46" s="299"/>
      <c r="OKJ46" s="299"/>
      <c r="OKK46" s="299"/>
      <c r="OKL46" s="299"/>
      <c r="OKM46" s="299"/>
      <c r="OKN46" s="299"/>
      <c r="OKO46" s="299"/>
      <c r="OKP46" s="299"/>
      <c r="OKQ46" s="299"/>
      <c r="OKR46" s="299"/>
      <c r="OKS46" s="299"/>
      <c r="OKT46" s="299"/>
      <c r="OKU46" s="299"/>
      <c r="OKV46" s="299"/>
      <c r="OKW46" s="299"/>
      <c r="OKX46" s="299"/>
      <c r="OKY46" s="299"/>
      <c r="OKZ46" s="299"/>
      <c r="OLA46" s="299"/>
      <c r="OLB46" s="299"/>
      <c r="OLC46" s="299"/>
      <c r="OLD46" s="299"/>
      <c r="OLE46" s="299"/>
      <c r="OLF46" s="299"/>
      <c r="OLG46" s="299"/>
      <c r="OLH46" s="299"/>
      <c r="OLI46" s="299"/>
      <c r="OLJ46" s="299"/>
      <c r="OLK46" s="299"/>
      <c r="OLL46" s="299"/>
      <c r="OLM46" s="299"/>
      <c r="OLN46" s="299"/>
      <c r="OLO46" s="299"/>
      <c r="OLP46" s="299"/>
      <c r="OLQ46" s="299"/>
      <c r="OLR46" s="299"/>
      <c r="OLS46" s="299"/>
      <c r="OLT46" s="299"/>
      <c r="OLU46" s="299"/>
      <c r="OLV46" s="299"/>
      <c r="OLW46" s="299"/>
      <c r="OLX46" s="299"/>
      <c r="OLY46" s="299"/>
      <c r="OLZ46" s="299"/>
      <c r="OMA46" s="299"/>
      <c r="OMB46" s="299"/>
      <c r="OMC46" s="299"/>
      <c r="OMD46" s="299"/>
      <c r="OME46" s="299"/>
      <c r="OMF46" s="299"/>
      <c r="OMG46" s="299"/>
      <c r="OMH46" s="299"/>
      <c r="OMI46" s="299"/>
      <c r="OMJ46" s="299"/>
      <c r="OMK46" s="299"/>
      <c r="OML46" s="299"/>
      <c r="OMM46" s="299"/>
      <c r="OMN46" s="299"/>
      <c r="OMO46" s="299"/>
      <c r="OMP46" s="299"/>
      <c r="OMQ46" s="299"/>
      <c r="OMR46" s="299"/>
      <c r="OMS46" s="299"/>
      <c r="OMT46" s="299"/>
      <c r="OMU46" s="299"/>
      <c r="OMV46" s="299"/>
      <c r="OMW46" s="299"/>
      <c r="OMX46" s="299"/>
      <c r="OMY46" s="299"/>
      <c r="OMZ46" s="299"/>
      <c r="ONA46" s="299"/>
      <c r="ONB46" s="299"/>
      <c r="ONC46" s="299"/>
      <c r="OND46" s="299"/>
      <c r="ONE46" s="299"/>
      <c r="ONF46" s="299"/>
      <c r="ONG46" s="299"/>
      <c r="ONH46" s="299"/>
      <c r="ONI46" s="299"/>
      <c r="ONJ46" s="299"/>
      <c r="ONK46" s="299"/>
      <c r="ONL46" s="299"/>
      <c r="ONM46" s="299"/>
      <c r="ONN46" s="299"/>
      <c r="ONO46" s="299"/>
      <c r="ONP46" s="299"/>
      <c r="ONQ46" s="299"/>
      <c r="ONR46" s="299"/>
      <c r="ONS46" s="299"/>
      <c r="ONT46" s="299"/>
      <c r="ONU46" s="299"/>
      <c r="ONV46" s="299"/>
      <c r="ONW46" s="299"/>
      <c r="ONX46" s="299"/>
      <c r="ONY46" s="299"/>
      <c r="ONZ46" s="299"/>
      <c r="OOA46" s="299"/>
      <c r="OOB46" s="299"/>
      <c r="OOC46" s="299"/>
      <c r="OOD46" s="299"/>
      <c r="OOE46" s="299"/>
      <c r="OOF46" s="299"/>
      <c r="OOG46" s="299"/>
      <c r="OOH46" s="299"/>
      <c r="OOI46" s="299"/>
      <c r="OOJ46" s="299"/>
      <c r="OOK46" s="299"/>
      <c r="OOL46" s="299"/>
      <c r="OOM46" s="299"/>
      <c r="OON46" s="299"/>
      <c r="OOO46" s="299"/>
      <c r="OOP46" s="299"/>
      <c r="OOQ46" s="299"/>
      <c r="OOR46" s="299"/>
      <c r="OOS46" s="299"/>
      <c r="OOT46" s="299"/>
      <c r="OOU46" s="299"/>
      <c r="OOV46" s="299"/>
      <c r="OOW46" s="299"/>
      <c r="OOX46" s="299"/>
      <c r="OOY46" s="299"/>
      <c r="OOZ46" s="299"/>
      <c r="OPA46" s="299"/>
      <c r="OPB46" s="299"/>
      <c r="OPC46" s="299"/>
      <c r="OPD46" s="299"/>
      <c r="OPE46" s="299"/>
      <c r="OPF46" s="299"/>
      <c r="OPG46" s="299"/>
      <c r="OPH46" s="299"/>
      <c r="OPI46" s="299"/>
      <c r="OPJ46" s="299"/>
      <c r="OPK46" s="299"/>
      <c r="OPL46" s="299"/>
      <c r="OPM46" s="299"/>
      <c r="OPN46" s="299"/>
      <c r="OPO46" s="299"/>
      <c r="OPP46" s="299"/>
      <c r="OPQ46" s="299"/>
      <c r="OPR46" s="299"/>
      <c r="OPS46" s="299"/>
      <c r="OPT46" s="299"/>
      <c r="OPU46" s="299"/>
      <c r="OPV46" s="299"/>
      <c r="OPW46" s="299"/>
      <c r="OPX46" s="299"/>
      <c r="OPY46" s="299"/>
      <c r="OPZ46" s="299"/>
      <c r="OQA46" s="299"/>
      <c r="OQB46" s="299"/>
      <c r="OQC46" s="299"/>
      <c r="OQD46" s="299"/>
      <c r="OQE46" s="299"/>
      <c r="OQF46" s="299"/>
      <c r="OQG46" s="299"/>
      <c r="OQH46" s="299"/>
      <c r="OQI46" s="299"/>
      <c r="OQJ46" s="299"/>
      <c r="OQK46" s="299"/>
      <c r="OQL46" s="299"/>
      <c r="OQM46" s="299"/>
      <c r="OQN46" s="299"/>
      <c r="OQO46" s="299"/>
      <c r="OQP46" s="299"/>
      <c r="OQQ46" s="299"/>
      <c r="OQR46" s="299"/>
      <c r="OQS46" s="299"/>
      <c r="OQT46" s="299"/>
      <c r="OQU46" s="299"/>
      <c r="OQV46" s="299"/>
      <c r="OQW46" s="299"/>
      <c r="OQX46" s="299"/>
      <c r="OQY46" s="299"/>
      <c r="OQZ46" s="299"/>
      <c r="ORA46" s="299"/>
      <c r="ORB46" s="299"/>
      <c r="ORC46" s="299"/>
      <c r="ORD46" s="299"/>
      <c r="ORE46" s="299"/>
      <c r="ORF46" s="299"/>
      <c r="ORG46" s="299"/>
      <c r="ORH46" s="299"/>
      <c r="ORI46" s="299"/>
      <c r="ORJ46" s="299"/>
      <c r="ORK46" s="299"/>
      <c r="ORL46" s="299"/>
      <c r="ORM46" s="299"/>
      <c r="ORN46" s="299"/>
      <c r="ORO46" s="299"/>
      <c r="ORP46" s="299"/>
      <c r="ORQ46" s="299"/>
      <c r="ORR46" s="299"/>
      <c r="ORS46" s="299"/>
      <c r="ORT46" s="299"/>
      <c r="ORU46" s="299"/>
      <c r="ORV46" s="299"/>
      <c r="ORW46" s="299"/>
      <c r="ORX46" s="299"/>
      <c r="ORY46" s="299"/>
      <c r="ORZ46" s="299"/>
      <c r="OSA46" s="299"/>
      <c r="OSB46" s="299"/>
      <c r="OSC46" s="299"/>
      <c r="OSD46" s="299"/>
      <c r="OSE46" s="299"/>
      <c r="OSF46" s="299"/>
      <c r="OSG46" s="299"/>
      <c r="OSH46" s="299"/>
      <c r="OSI46" s="299"/>
      <c r="OSJ46" s="299"/>
      <c r="OSK46" s="299"/>
      <c r="OSL46" s="299"/>
      <c r="OSM46" s="299"/>
      <c r="OSN46" s="299"/>
      <c r="OSO46" s="299"/>
      <c r="OSP46" s="299"/>
      <c r="OSQ46" s="299"/>
      <c r="OSR46" s="299"/>
      <c r="OSS46" s="299"/>
      <c r="OST46" s="299"/>
      <c r="OSU46" s="299"/>
      <c r="OSV46" s="299"/>
      <c r="OSW46" s="299"/>
      <c r="OSX46" s="299"/>
      <c r="OSY46" s="299"/>
      <c r="OSZ46" s="299"/>
      <c r="OTA46" s="299"/>
      <c r="OTB46" s="299"/>
      <c r="OTC46" s="299"/>
      <c r="OTD46" s="299"/>
      <c r="OTE46" s="299"/>
      <c r="OTF46" s="299"/>
      <c r="OTG46" s="299"/>
      <c r="OTH46" s="299"/>
      <c r="OTI46" s="299"/>
      <c r="OTJ46" s="299"/>
      <c r="OTK46" s="299"/>
      <c r="OTL46" s="299"/>
      <c r="OTM46" s="299"/>
      <c r="OTN46" s="299"/>
      <c r="OTO46" s="299"/>
      <c r="OTP46" s="299"/>
      <c r="OTQ46" s="299"/>
      <c r="OTR46" s="299"/>
      <c r="OTS46" s="299"/>
      <c r="OTT46" s="299"/>
      <c r="OTU46" s="299"/>
      <c r="OTV46" s="299"/>
      <c r="OTW46" s="299"/>
      <c r="OTX46" s="299"/>
      <c r="OTY46" s="299"/>
      <c r="OTZ46" s="299"/>
      <c r="OUA46" s="299"/>
      <c r="OUB46" s="299"/>
      <c r="OUC46" s="299"/>
      <c r="OUD46" s="299"/>
      <c r="OUE46" s="299"/>
      <c r="OUF46" s="299"/>
      <c r="OUG46" s="299"/>
      <c r="OUH46" s="299"/>
      <c r="OUI46" s="299"/>
      <c r="OUJ46" s="299"/>
      <c r="OUK46" s="299"/>
      <c r="OUL46" s="299"/>
      <c r="OUM46" s="299"/>
      <c r="OUN46" s="299"/>
      <c r="OUO46" s="299"/>
      <c r="OUP46" s="299"/>
      <c r="OUQ46" s="299"/>
      <c r="OUR46" s="299"/>
      <c r="OUS46" s="299"/>
      <c r="OUT46" s="299"/>
      <c r="OUU46" s="299"/>
      <c r="OUV46" s="299"/>
      <c r="OUW46" s="299"/>
      <c r="OUX46" s="299"/>
      <c r="OUY46" s="299"/>
      <c r="OUZ46" s="299"/>
      <c r="OVA46" s="299"/>
      <c r="OVB46" s="299"/>
      <c r="OVC46" s="299"/>
      <c r="OVD46" s="299"/>
      <c r="OVE46" s="299"/>
      <c r="OVF46" s="299"/>
      <c r="OVG46" s="299"/>
      <c r="OVH46" s="299"/>
      <c r="OVI46" s="299"/>
      <c r="OVJ46" s="299"/>
      <c r="OVK46" s="299"/>
      <c r="OVL46" s="299"/>
      <c r="OVM46" s="299"/>
      <c r="OVN46" s="299"/>
      <c r="OVO46" s="299"/>
      <c r="OVP46" s="299"/>
      <c r="OVQ46" s="299"/>
      <c r="OVR46" s="299"/>
      <c r="OVS46" s="299"/>
      <c r="OVT46" s="299"/>
      <c r="OVU46" s="299"/>
      <c r="OVV46" s="299"/>
      <c r="OVW46" s="299"/>
      <c r="OVX46" s="299"/>
      <c r="OVY46" s="299"/>
      <c r="OVZ46" s="299"/>
      <c r="OWA46" s="299"/>
      <c r="OWB46" s="299"/>
      <c r="OWC46" s="299"/>
      <c r="OWD46" s="299"/>
      <c r="OWE46" s="299"/>
      <c r="OWF46" s="299"/>
      <c r="OWG46" s="299"/>
      <c r="OWH46" s="299"/>
      <c r="OWI46" s="299"/>
      <c r="OWJ46" s="299"/>
      <c r="OWK46" s="299"/>
      <c r="OWL46" s="299"/>
      <c r="OWM46" s="299"/>
      <c r="OWN46" s="299"/>
      <c r="OWO46" s="299"/>
      <c r="OWP46" s="299"/>
      <c r="OWQ46" s="299"/>
      <c r="OWR46" s="299"/>
      <c r="OWS46" s="299"/>
      <c r="OWT46" s="299"/>
      <c r="OWU46" s="299"/>
      <c r="OWV46" s="299"/>
      <c r="OWW46" s="299"/>
      <c r="OWX46" s="299"/>
      <c r="OWY46" s="299"/>
      <c r="OWZ46" s="299"/>
      <c r="OXA46" s="299"/>
      <c r="OXB46" s="299"/>
      <c r="OXC46" s="299"/>
      <c r="OXD46" s="299"/>
      <c r="OXE46" s="299"/>
      <c r="OXF46" s="299"/>
      <c r="OXG46" s="299"/>
      <c r="OXH46" s="299"/>
      <c r="OXI46" s="299"/>
      <c r="OXJ46" s="299"/>
      <c r="OXK46" s="299"/>
      <c r="OXL46" s="299"/>
      <c r="OXM46" s="299"/>
      <c r="OXN46" s="299"/>
      <c r="OXO46" s="299"/>
      <c r="OXP46" s="299"/>
      <c r="OXQ46" s="299"/>
      <c r="OXR46" s="299"/>
      <c r="OXS46" s="299"/>
      <c r="OXT46" s="299"/>
      <c r="OXU46" s="299"/>
      <c r="OXV46" s="299"/>
      <c r="OXW46" s="299"/>
      <c r="OXX46" s="299"/>
      <c r="OXY46" s="299"/>
      <c r="OXZ46" s="299"/>
      <c r="OYA46" s="299"/>
      <c r="OYB46" s="299"/>
      <c r="OYC46" s="299"/>
      <c r="OYD46" s="299"/>
      <c r="OYE46" s="299"/>
      <c r="OYF46" s="299"/>
      <c r="OYG46" s="299"/>
      <c r="OYH46" s="299"/>
      <c r="OYI46" s="299"/>
      <c r="OYJ46" s="299"/>
      <c r="OYK46" s="299"/>
      <c r="OYL46" s="299"/>
      <c r="OYM46" s="299"/>
      <c r="OYN46" s="299"/>
      <c r="OYO46" s="299"/>
      <c r="OYP46" s="299"/>
      <c r="OYQ46" s="299"/>
      <c r="OYR46" s="299"/>
      <c r="OYS46" s="299"/>
      <c r="OYT46" s="299"/>
      <c r="OYU46" s="299"/>
      <c r="OYV46" s="299"/>
      <c r="OYW46" s="299"/>
      <c r="OYX46" s="299"/>
      <c r="OYY46" s="299"/>
      <c r="OYZ46" s="299"/>
      <c r="OZA46" s="299"/>
      <c r="OZB46" s="299"/>
      <c r="OZC46" s="299"/>
      <c r="OZD46" s="299"/>
      <c r="OZE46" s="299"/>
      <c r="OZF46" s="299"/>
      <c r="OZG46" s="299"/>
      <c r="OZH46" s="299"/>
      <c r="OZI46" s="299"/>
      <c r="OZJ46" s="299"/>
      <c r="OZK46" s="299"/>
      <c r="OZL46" s="299"/>
      <c r="OZM46" s="299"/>
      <c r="OZN46" s="299"/>
      <c r="OZO46" s="299"/>
      <c r="OZP46" s="299"/>
      <c r="OZQ46" s="299"/>
      <c r="OZR46" s="299"/>
      <c r="OZS46" s="299"/>
      <c r="OZT46" s="299"/>
      <c r="OZU46" s="299"/>
      <c r="OZV46" s="299"/>
      <c r="OZW46" s="299"/>
      <c r="OZX46" s="299"/>
      <c r="OZY46" s="299"/>
      <c r="OZZ46" s="299"/>
      <c r="PAA46" s="299"/>
      <c r="PAB46" s="299"/>
      <c r="PAC46" s="299"/>
      <c r="PAD46" s="299"/>
      <c r="PAE46" s="299"/>
      <c r="PAF46" s="299"/>
      <c r="PAG46" s="299"/>
      <c r="PAH46" s="299"/>
      <c r="PAI46" s="299"/>
      <c r="PAJ46" s="299"/>
      <c r="PAK46" s="299"/>
      <c r="PAL46" s="299"/>
      <c r="PAM46" s="299"/>
      <c r="PAN46" s="299"/>
      <c r="PAO46" s="299"/>
      <c r="PAP46" s="299"/>
      <c r="PAQ46" s="299"/>
      <c r="PAR46" s="299"/>
      <c r="PAS46" s="299"/>
      <c r="PAT46" s="299"/>
      <c r="PAU46" s="299"/>
      <c r="PAV46" s="299"/>
      <c r="PAW46" s="299"/>
      <c r="PAX46" s="299"/>
      <c r="PAY46" s="299"/>
      <c r="PAZ46" s="299"/>
      <c r="PBA46" s="299"/>
      <c r="PBB46" s="299"/>
      <c r="PBC46" s="299"/>
      <c r="PBD46" s="299"/>
      <c r="PBE46" s="299"/>
      <c r="PBF46" s="299"/>
      <c r="PBG46" s="299"/>
      <c r="PBH46" s="299"/>
      <c r="PBI46" s="299"/>
      <c r="PBJ46" s="299"/>
      <c r="PBK46" s="299"/>
      <c r="PBL46" s="299"/>
      <c r="PBM46" s="299"/>
      <c r="PBN46" s="299"/>
      <c r="PBO46" s="299"/>
      <c r="PBP46" s="299"/>
      <c r="PBQ46" s="299"/>
      <c r="PBR46" s="299"/>
      <c r="PBS46" s="299"/>
      <c r="PBT46" s="299"/>
      <c r="PBU46" s="299"/>
      <c r="PBV46" s="299"/>
      <c r="PBW46" s="299"/>
      <c r="PBX46" s="299"/>
      <c r="PBY46" s="299"/>
      <c r="PBZ46" s="299"/>
      <c r="PCA46" s="299"/>
      <c r="PCB46" s="299"/>
      <c r="PCC46" s="299"/>
      <c r="PCD46" s="299"/>
      <c r="PCE46" s="299"/>
      <c r="PCF46" s="299"/>
      <c r="PCG46" s="299"/>
      <c r="PCH46" s="299"/>
      <c r="PCI46" s="299"/>
      <c r="PCJ46" s="299"/>
      <c r="PCK46" s="299"/>
      <c r="PCL46" s="299"/>
      <c r="PCM46" s="299"/>
      <c r="PCN46" s="299"/>
      <c r="PCO46" s="299"/>
      <c r="PCP46" s="299"/>
      <c r="PCQ46" s="299"/>
      <c r="PCR46" s="299"/>
      <c r="PCS46" s="299"/>
      <c r="PCT46" s="299"/>
      <c r="PCU46" s="299"/>
      <c r="PCV46" s="299"/>
      <c r="PCW46" s="299"/>
      <c r="PCX46" s="299"/>
      <c r="PCY46" s="299"/>
      <c r="PCZ46" s="299"/>
      <c r="PDA46" s="299"/>
      <c r="PDB46" s="299"/>
      <c r="PDC46" s="299"/>
      <c r="PDD46" s="299"/>
      <c r="PDE46" s="299"/>
      <c r="PDF46" s="299"/>
      <c r="PDG46" s="299"/>
      <c r="PDH46" s="299"/>
      <c r="PDI46" s="299"/>
      <c r="PDJ46" s="299"/>
      <c r="PDK46" s="299"/>
      <c r="PDL46" s="299"/>
      <c r="PDM46" s="299"/>
      <c r="PDN46" s="299"/>
      <c r="PDO46" s="299"/>
      <c r="PDP46" s="299"/>
      <c r="PDQ46" s="299"/>
      <c r="PDR46" s="299"/>
      <c r="PDS46" s="299"/>
      <c r="PDT46" s="299"/>
      <c r="PDU46" s="299"/>
      <c r="PDV46" s="299"/>
      <c r="PDW46" s="299"/>
      <c r="PDX46" s="299"/>
      <c r="PDY46" s="299"/>
      <c r="PDZ46" s="299"/>
      <c r="PEA46" s="299"/>
      <c r="PEB46" s="299"/>
      <c r="PEC46" s="299"/>
      <c r="PED46" s="299"/>
      <c r="PEE46" s="299"/>
      <c r="PEF46" s="299"/>
      <c r="PEG46" s="299"/>
      <c r="PEH46" s="299"/>
      <c r="PEI46" s="299"/>
      <c r="PEJ46" s="299"/>
      <c r="PEK46" s="299"/>
      <c r="PEL46" s="299"/>
      <c r="PEM46" s="299"/>
      <c r="PEN46" s="299"/>
      <c r="PEO46" s="299"/>
      <c r="PEP46" s="299"/>
      <c r="PEQ46" s="299"/>
      <c r="PER46" s="299"/>
      <c r="PES46" s="299"/>
      <c r="PET46" s="299"/>
      <c r="PEU46" s="299"/>
      <c r="PEV46" s="299"/>
      <c r="PEW46" s="299"/>
      <c r="PEX46" s="299"/>
      <c r="PEY46" s="299"/>
      <c r="PEZ46" s="299"/>
      <c r="PFA46" s="299"/>
      <c r="PFB46" s="299"/>
      <c r="PFC46" s="299"/>
      <c r="PFD46" s="299"/>
      <c r="PFE46" s="299"/>
      <c r="PFF46" s="299"/>
      <c r="PFG46" s="299"/>
      <c r="PFH46" s="299"/>
      <c r="PFI46" s="299"/>
      <c r="PFJ46" s="299"/>
      <c r="PFK46" s="299"/>
      <c r="PFL46" s="299"/>
      <c r="PFM46" s="299"/>
      <c r="PFN46" s="299"/>
      <c r="PFO46" s="299"/>
      <c r="PFP46" s="299"/>
      <c r="PFQ46" s="299"/>
      <c r="PFR46" s="299"/>
      <c r="PFS46" s="299"/>
      <c r="PFT46" s="299"/>
      <c r="PFU46" s="299"/>
      <c r="PFV46" s="299"/>
      <c r="PFW46" s="299"/>
      <c r="PFX46" s="299"/>
      <c r="PFY46" s="299"/>
      <c r="PFZ46" s="299"/>
      <c r="PGA46" s="299"/>
      <c r="PGB46" s="299"/>
      <c r="PGC46" s="299"/>
      <c r="PGD46" s="299"/>
      <c r="PGE46" s="299"/>
      <c r="PGF46" s="299"/>
      <c r="PGG46" s="299"/>
      <c r="PGH46" s="299"/>
      <c r="PGI46" s="299"/>
      <c r="PGJ46" s="299"/>
      <c r="PGK46" s="299"/>
      <c r="PGL46" s="299"/>
      <c r="PGM46" s="299"/>
      <c r="PGN46" s="299"/>
      <c r="PGO46" s="299"/>
      <c r="PGP46" s="299"/>
      <c r="PGQ46" s="299"/>
      <c r="PGR46" s="299"/>
      <c r="PGS46" s="299"/>
      <c r="PGT46" s="299"/>
      <c r="PGU46" s="299"/>
      <c r="PGV46" s="299"/>
      <c r="PGW46" s="299"/>
      <c r="PGX46" s="299"/>
      <c r="PGY46" s="299"/>
      <c r="PGZ46" s="299"/>
      <c r="PHA46" s="299"/>
      <c r="PHB46" s="299"/>
      <c r="PHC46" s="299"/>
      <c r="PHD46" s="299"/>
      <c r="PHE46" s="299"/>
      <c r="PHF46" s="299"/>
      <c r="PHG46" s="299"/>
      <c r="PHH46" s="299"/>
      <c r="PHI46" s="299"/>
      <c r="PHJ46" s="299"/>
      <c r="PHK46" s="299"/>
      <c r="PHL46" s="299"/>
      <c r="PHM46" s="299"/>
      <c r="PHN46" s="299"/>
      <c r="PHO46" s="299"/>
      <c r="PHP46" s="299"/>
      <c r="PHQ46" s="299"/>
      <c r="PHR46" s="299"/>
      <c r="PHS46" s="299"/>
      <c r="PHT46" s="299"/>
      <c r="PHU46" s="299"/>
      <c r="PHV46" s="299"/>
      <c r="PHW46" s="299"/>
      <c r="PHX46" s="299"/>
      <c r="PHY46" s="299"/>
      <c r="PHZ46" s="299"/>
      <c r="PIA46" s="299"/>
      <c r="PIB46" s="299"/>
      <c r="PIC46" s="299"/>
      <c r="PID46" s="299"/>
      <c r="PIE46" s="299"/>
      <c r="PIF46" s="299"/>
      <c r="PIG46" s="299"/>
      <c r="PIH46" s="299"/>
      <c r="PII46" s="299"/>
      <c r="PIJ46" s="299"/>
      <c r="PIK46" s="299"/>
      <c r="PIL46" s="299"/>
      <c r="PIM46" s="299"/>
      <c r="PIN46" s="299"/>
      <c r="PIO46" s="299"/>
      <c r="PIP46" s="299"/>
      <c r="PIQ46" s="299"/>
      <c r="PIR46" s="299"/>
      <c r="PIS46" s="299"/>
      <c r="PIT46" s="299"/>
      <c r="PIU46" s="299"/>
      <c r="PIV46" s="299"/>
      <c r="PIW46" s="299"/>
      <c r="PIX46" s="299"/>
      <c r="PIY46" s="299"/>
      <c r="PIZ46" s="299"/>
      <c r="PJA46" s="299"/>
      <c r="PJB46" s="299"/>
      <c r="PJC46" s="299"/>
      <c r="PJD46" s="299"/>
      <c r="PJE46" s="299"/>
      <c r="PJF46" s="299"/>
      <c r="PJG46" s="299"/>
      <c r="PJH46" s="299"/>
      <c r="PJI46" s="299"/>
      <c r="PJJ46" s="299"/>
      <c r="PJK46" s="299"/>
      <c r="PJL46" s="299"/>
      <c r="PJM46" s="299"/>
      <c r="PJN46" s="299"/>
      <c r="PJO46" s="299"/>
      <c r="PJP46" s="299"/>
      <c r="PJQ46" s="299"/>
      <c r="PJR46" s="299"/>
      <c r="PJS46" s="299"/>
      <c r="PJT46" s="299"/>
      <c r="PJU46" s="299"/>
      <c r="PJV46" s="299"/>
      <c r="PJW46" s="299"/>
      <c r="PJX46" s="299"/>
      <c r="PJY46" s="299"/>
      <c r="PJZ46" s="299"/>
      <c r="PKA46" s="299"/>
      <c r="PKB46" s="299"/>
      <c r="PKC46" s="299"/>
      <c r="PKD46" s="299"/>
      <c r="PKE46" s="299"/>
      <c r="PKF46" s="299"/>
      <c r="PKG46" s="299"/>
      <c r="PKH46" s="299"/>
      <c r="PKI46" s="299"/>
      <c r="PKJ46" s="299"/>
      <c r="PKK46" s="299"/>
      <c r="PKL46" s="299"/>
      <c r="PKM46" s="299"/>
      <c r="PKN46" s="299"/>
      <c r="PKO46" s="299"/>
      <c r="PKP46" s="299"/>
      <c r="PKQ46" s="299"/>
      <c r="PKR46" s="299"/>
      <c r="PKS46" s="299"/>
      <c r="PKT46" s="299"/>
      <c r="PKU46" s="299"/>
      <c r="PKV46" s="299"/>
      <c r="PKW46" s="299"/>
      <c r="PKX46" s="299"/>
      <c r="PKY46" s="299"/>
      <c r="PKZ46" s="299"/>
      <c r="PLA46" s="299"/>
      <c r="PLB46" s="299"/>
      <c r="PLC46" s="299"/>
      <c r="PLD46" s="299"/>
      <c r="PLE46" s="299"/>
      <c r="PLF46" s="299"/>
      <c r="PLG46" s="299"/>
      <c r="PLH46" s="299"/>
      <c r="PLI46" s="299"/>
      <c r="PLJ46" s="299"/>
      <c r="PLK46" s="299"/>
      <c r="PLL46" s="299"/>
      <c r="PLM46" s="299"/>
      <c r="PLN46" s="299"/>
      <c r="PLO46" s="299"/>
      <c r="PLP46" s="299"/>
      <c r="PLQ46" s="299"/>
      <c r="PLR46" s="299"/>
      <c r="PLS46" s="299"/>
      <c r="PLT46" s="299"/>
      <c r="PLU46" s="299"/>
      <c r="PLV46" s="299"/>
      <c r="PLW46" s="299"/>
      <c r="PLX46" s="299"/>
      <c r="PLY46" s="299"/>
      <c r="PLZ46" s="299"/>
      <c r="PMA46" s="299"/>
      <c r="PMB46" s="299"/>
      <c r="PMC46" s="299"/>
      <c r="PMD46" s="299"/>
      <c r="PME46" s="299"/>
      <c r="PMF46" s="299"/>
      <c r="PMG46" s="299"/>
      <c r="PMH46" s="299"/>
      <c r="PMI46" s="299"/>
      <c r="PMJ46" s="299"/>
      <c r="PMK46" s="299"/>
      <c r="PML46" s="299"/>
      <c r="PMM46" s="299"/>
      <c r="PMN46" s="299"/>
      <c r="PMO46" s="299"/>
      <c r="PMP46" s="299"/>
      <c r="PMQ46" s="299"/>
      <c r="PMR46" s="299"/>
      <c r="PMS46" s="299"/>
      <c r="PMT46" s="299"/>
      <c r="PMU46" s="299"/>
      <c r="PMV46" s="299"/>
      <c r="PMW46" s="299"/>
      <c r="PMX46" s="299"/>
      <c r="PMY46" s="299"/>
      <c r="PMZ46" s="299"/>
      <c r="PNA46" s="299"/>
      <c r="PNB46" s="299"/>
      <c r="PNC46" s="299"/>
      <c r="PND46" s="299"/>
      <c r="PNE46" s="299"/>
      <c r="PNF46" s="299"/>
      <c r="PNG46" s="299"/>
      <c r="PNH46" s="299"/>
      <c r="PNI46" s="299"/>
      <c r="PNJ46" s="299"/>
      <c r="PNK46" s="299"/>
      <c r="PNL46" s="299"/>
      <c r="PNM46" s="299"/>
      <c r="PNN46" s="299"/>
      <c r="PNO46" s="299"/>
      <c r="PNP46" s="299"/>
      <c r="PNQ46" s="299"/>
      <c r="PNR46" s="299"/>
      <c r="PNS46" s="299"/>
      <c r="PNT46" s="299"/>
      <c r="PNU46" s="299"/>
      <c r="PNV46" s="299"/>
      <c r="PNW46" s="299"/>
      <c r="PNX46" s="299"/>
      <c r="PNY46" s="299"/>
      <c r="PNZ46" s="299"/>
      <c r="POA46" s="299"/>
      <c r="POB46" s="299"/>
      <c r="POC46" s="299"/>
      <c r="POD46" s="299"/>
      <c r="POE46" s="299"/>
      <c r="POF46" s="299"/>
      <c r="POG46" s="299"/>
      <c r="POH46" s="299"/>
      <c r="POI46" s="299"/>
      <c r="POJ46" s="299"/>
      <c r="POK46" s="299"/>
      <c r="POL46" s="299"/>
      <c r="POM46" s="299"/>
      <c r="PON46" s="299"/>
      <c r="POO46" s="299"/>
      <c r="POP46" s="299"/>
      <c r="POQ46" s="299"/>
      <c r="POR46" s="299"/>
      <c r="POS46" s="299"/>
      <c r="POT46" s="299"/>
      <c r="POU46" s="299"/>
      <c r="POV46" s="299"/>
      <c r="POW46" s="299"/>
      <c r="POX46" s="299"/>
      <c r="POY46" s="299"/>
      <c r="POZ46" s="299"/>
      <c r="PPA46" s="299"/>
      <c r="PPB46" s="299"/>
      <c r="PPC46" s="299"/>
      <c r="PPD46" s="299"/>
      <c r="PPE46" s="299"/>
      <c r="PPF46" s="299"/>
      <c r="PPG46" s="299"/>
      <c r="PPH46" s="299"/>
      <c r="PPI46" s="299"/>
      <c r="PPJ46" s="299"/>
      <c r="PPK46" s="299"/>
      <c r="PPL46" s="299"/>
      <c r="PPM46" s="299"/>
      <c r="PPN46" s="299"/>
      <c r="PPO46" s="299"/>
      <c r="PPP46" s="299"/>
      <c r="PPQ46" s="299"/>
      <c r="PPR46" s="299"/>
      <c r="PPS46" s="299"/>
      <c r="PPT46" s="299"/>
      <c r="PPU46" s="299"/>
      <c r="PPV46" s="299"/>
      <c r="PPW46" s="299"/>
      <c r="PPX46" s="299"/>
      <c r="PPY46" s="299"/>
      <c r="PPZ46" s="299"/>
      <c r="PQA46" s="299"/>
      <c r="PQB46" s="299"/>
      <c r="PQC46" s="299"/>
      <c r="PQD46" s="299"/>
      <c r="PQE46" s="299"/>
      <c r="PQF46" s="299"/>
      <c r="PQG46" s="299"/>
      <c r="PQH46" s="299"/>
      <c r="PQI46" s="299"/>
      <c r="PQJ46" s="299"/>
      <c r="PQK46" s="299"/>
      <c r="PQL46" s="299"/>
      <c r="PQM46" s="299"/>
      <c r="PQN46" s="299"/>
      <c r="PQO46" s="299"/>
      <c r="PQP46" s="299"/>
      <c r="PQQ46" s="299"/>
      <c r="PQR46" s="299"/>
      <c r="PQS46" s="299"/>
      <c r="PQT46" s="299"/>
      <c r="PQU46" s="299"/>
      <c r="PQV46" s="299"/>
      <c r="PQW46" s="299"/>
      <c r="PQX46" s="299"/>
      <c r="PQY46" s="299"/>
      <c r="PQZ46" s="299"/>
      <c r="PRA46" s="299"/>
      <c r="PRB46" s="299"/>
      <c r="PRC46" s="299"/>
      <c r="PRD46" s="299"/>
      <c r="PRE46" s="299"/>
      <c r="PRF46" s="299"/>
      <c r="PRG46" s="299"/>
      <c r="PRH46" s="299"/>
      <c r="PRI46" s="299"/>
      <c r="PRJ46" s="299"/>
      <c r="PRK46" s="299"/>
      <c r="PRL46" s="299"/>
      <c r="PRM46" s="299"/>
      <c r="PRN46" s="299"/>
      <c r="PRO46" s="299"/>
      <c r="PRP46" s="299"/>
      <c r="PRQ46" s="299"/>
      <c r="PRR46" s="299"/>
      <c r="PRS46" s="299"/>
      <c r="PRT46" s="299"/>
      <c r="PRU46" s="299"/>
      <c r="PRV46" s="299"/>
      <c r="PRW46" s="299"/>
      <c r="PRX46" s="299"/>
      <c r="PRY46" s="299"/>
      <c r="PRZ46" s="299"/>
      <c r="PSA46" s="299"/>
      <c r="PSB46" s="299"/>
      <c r="PSC46" s="299"/>
      <c r="PSD46" s="299"/>
      <c r="PSE46" s="299"/>
      <c r="PSF46" s="299"/>
      <c r="PSG46" s="299"/>
      <c r="PSH46" s="299"/>
      <c r="PSI46" s="299"/>
      <c r="PSJ46" s="299"/>
      <c r="PSK46" s="299"/>
      <c r="PSL46" s="299"/>
      <c r="PSM46" s="299"/>
      <c r="PSN46" s="299"/>
      <c r="PSO46" s="299"/>
      <c r="PSP46" s="299"/>
      <c r="PSQ46" s="299"/>
      <c r="PSR46" s="299"/>
      <c r="PSS46" s="299"/>
      <c r="PST46" s="299"/>
      <c r="PSU46" s="299"/>
      <c r="PSV46" s="299"/>
      <c r="PSW46" s="299"/>
      <c r="PSX46" s="299"/>
      <c r="PSY46" s="299"/>
      <c r="PSZ46" s="299"/>
      <c r="PTA46" s="299"/>
      <c r="PTB46" s="299"/>
      <c r="PTC46" s="299"/>
      <c r="PTD46" s="299"/>
      <c r="PTE46" s="299"/>
      <c r="PTF46" s="299"/>
      <c r="PTG46" s="299"/>
      <c r="PTH46" s="299"/>
      <c r="PTI46" s="299"/>
      <c r="PTJ46" s="299"/>
      <c r="PTK46" s="299"/>
      <c r="PTL46" s="299"/>
      <c r="PTM46" s="299"/>
      <c r="PTN46" s="299"/>
      <c r="PTO46" s="299"/>
      <c r="PTP46" s="299"/>
      <c r="PTQ46" s="299"/>
      <c r="PTR46" s="299"/>
      <c r="PTS46" s="299"/>
      <c r="PTT46" s="299"/>
      <c r="PTU46" s="299"/>
      <c r="PTV46" s="299"/>
      <c r="PTW46" s="299"/>
      <c r="PTX46" s="299"/>
      <c r="PTY46" s="299"/>
      <c r="PTZ46" s="299"/>
      <c r="PUA46" s="299"/>
      <c r="PUB46" s="299"/>
      <c r="PUC46" s="299"/>
      <c r="PUD46" s="299"/>
      <c r="PUE46" s="299"/>
      <c r="PUF46" s="299"/>
      <c r="PUG46" s="299"/>
      <c r="PUH46" s="299"/>
      <c r="PUI46" s="299"/>
      <c r="PUJ46" s="299"/>
      <c r="PUK46" s="299"/>
      <c r="PUL46" s="299"/>
      <c r="PUM46" s="299"/>
      <c r="PUN46" s="299"/>
      <c r="PUO46" s="299"/>
      <c r="PUP46" s="299"/>
      <c r="PUQ46" s="299"/>
      <c r="PUR46" s="299"/>
      <c r="PUS46" s="299"/>
      <c r="PUT46" s="299"/>
      <c r="PUU46" s="299"/>
      <c r="PUV46" s="299"/>
      <c r="PUW46" s="299"/>
      <c r="PUX46" s="299"/>
      <c r="PUY46" s="299"/>
      <c r="PUZ46" s="299"/>
      <c r="PVA46" s="299"/>
      <c r="PVB46" s="299"/>
      <c r="PVC46" s="299"/>
      <c r="PVD46" s="299"/>
      <c r="PVE46" s="299"/>
      <c r="PVF46" s="299"/>
      <c r="PVG46" s="299"/>
      <c r="PVH46" s="299"/>
      <c r="PVI46" s="299"/>
      <c r="PVJ46" s="299"/>
      <c r="PVK46" s="299"/>
      <c r="PVL46" s="299"/>
      <c r="PVM46" s="299"/>
      <c r="PVN46" s="299"/>
      <c r="PVO46" s="299"/>
      <c r="PVP46" s="299"/>
      <c r="PVQ46" s="299"/>
      <c r="PVR46" s="299"/>
      <c r="PVS46" s="299"/>
      <c r="PVT46" s="299"/>
      <c r="PVU46" s="299"/>
      <c r="PVV46" s="299"/>
      <c r="PVW46" s="299"/>
      <c r="PVX46" s="299"/>
      <c r="PVY46" s="299"/>
      <c r="PVZ46" s="299"/>
      <c r="PWA46" s="299"/>
      <c r="PWB46" s="299"/>
      <c r="PWC46" s="299"/>
      <c r="PWD46" s="299"/>
      <c r="PWE46" s="299"/>
      <c r="PWF46" s="299"/>
      <c r="PWG46" s="299"/>
      <c r="PWH46" s="299"/>
      <c r="PWI46" s="299"/>
      <c r="PWJ46" s="299"/>
      <c r="PWK46" s="299"/>
      <c r="PWL46" s="299"/>
      <c r="PWM46" s="299"/>
      <c r="PWN46" s="299"/>
      <c r="PWO46" s="299"/>
      <c r="PWP46" s="299"/>
      <c r="PWQ46" s="299"/>
      <c r="PWR46" s="299"/>
      <c r="PWS46" s="299"/>
      <c r="PWT46" s="299"/>
      <c r="PWU46" s="299"/>
      <c r="PWV46" s="299"/>
      <c r="PWW46" s="299"/>
      <c r="PWX46" s="299"/>
      <c r="PWY46" s="299"/>
      <c r="PWZ46" s="299"/>
      <c r="PXA46" s="299"/>
      <c r="PXB46" s="299"/>
      <c r="PXC46" s="299"/>
      <c r="PXD46" s="299"/>
      <c r="PXE46" s="299"/>
      <c r="PXF46" s="299"/>
      <c r="PXG46" s="299"/>
      <c r="PXH46" s="299"/>
      <c r="PXI46" s="299"/>
      <c r="PXJ46" s="299"/>
      <c r="PXK46" s="299"/>
      <c r="PXL46" s="299"/>
      <c r="PXM46" s="299"/>
      <c r="PXN46" s="299"/>
      <c r="PXO46" s="299"/>
      <c r="PXP46" s="299"/>
      <c r="PXQ46" s="299"/>
      <c r="PXR46" s="299"/>
      <c r="PXS46" s="299"/>
      <c r="PXT46" s="299"/>
      <c r="PXU46" s="299"/>
      <c r="PXV46" s="299"/>
      <c r="PXW46" s="299"/>
      <c r="PXX46" s="299"/>
      <c r="PXY46" s="299"/>
      <c r="PXZ46" s="299"/>
      <c r="PYA46" s="299"/>
      <c r="PYB46" s="299"/>
      <c r="PYC46" s="299"/>
      <c r="PYD46" s="299"/>
      <c r="PYE46" s="299"/>
      <c r="PYF46" s="299"/>
      <c r="PYG46" s="299"/>
      <c r="PYH46" s="299"/>
      <c r="PYI46" s="299"/>
      <c r="PYJ46" s="299"/>
      <c r="PYK46" s="299"/>
      <c r="PYL46" s="299"/>
      <c r="PYM46" s="299"/>
      <c r="PYN46" s="299"/>
      <c r="PYO46" s="299"/>
      <c r="PYP46" s="299"/>
      <c r="PYQ46" s="299"/>
      <c r="PYR46" s="299"/>
      <c r="PYS46" s="299"/>
      <c r="PYT46" s="299"/>
      <c r="PYU46" s="299"/>
      <c r="PYV46" s="299"/>
      <c r="PYW46" s="299"/>
      <c r="PYX46" s="299"/>
      <c r="PYY46" s="299"/>
      <c r="PYZ46" s="299"/>
      <c r="PZA46" s="299"/>
      <c r="PZB46" s="299"/>
      <c r="PZC46" s="299"/>
      <c r="PZD46" s="299"/>
      <c r="PZE46" s="299"/>
      <c r="PZF46" s="299"/>
      <c r="PZG46" s="299"/>
      <c r="PZH46" s="299"/>
      <c r="PZI46" s="299"/>
      <c r="PZJ46" s="299"/>
      <c r="PZK46" s="299"/>
      <c r="PZL46" s="299"/>
      <c r="PZM46" s="299"/>
      <c r="PZN46" s="299"/>
      <c r="PZO46" s="299"/>
      <c r="PZP46" s="299"/>
      <c r="PZQ46" s="299"/>
      <c r="PZR46" s="299"/>
      <c r="PZS46" s="299"/>
      <c r="PZT46" s="299"/>
      <c r="PZU46" s="299"/>
      <c r="PZV46" s="299"/>
      <c r="PZW46" s="299"/>
      <c r="PZX46" s="299"/>
      <c r="PZY46" s="299"/>
      <c r="PZZ46" s="299"/>
      <c r="QAA46" s="299"/>
      <c r="QAB46" s="299"/>
      <c r="QAC46" s="299"/>
      <c r="QAD46" s="299"/>
      <c r="QAE46" s="299"/>
      <c r="QAF46" s="299"/>
      <c r="QAG46" s="299"/>
      <c r="QAH46" s="299"/>
      <c r="QAI46" s="299"/>
      <c r="QAJ46" s="299"/>
      <c r="QAK46" s="299"/>
      <c r="QAL46" s="299"/>
      <c r="QAM46" s="299"/>
      <c r="QAN46" s="299"/>
      <c r="QAO46" s="299"/>
      <c r="QAP46" s="299"/>
      <c r="QAQ46" s="299"/>
      <c r="QAR46" s="299"/>
      <c r="QAS46" s="299"/>
      <c r="QAT46" s="299"/>
      <c r="QAU46" s="299"/>
      <c r="QAV46" s="299"/>
      <c r="QAW46" s="299"/>
      <c r="QAX46" s="299"/>
      <c r="QAY46" s="299"/>
      <c r="QAZ46" s="299"/>
      <c r="QBA46" s="299"/>
      <c r="QBB46" s="299"/>
      <c r="QBC46" s="299"/>
      <c r="QBD46" s="299"/>
      <c r="QBE46" s="299"/>
      <c r="QBF46" s="299"/>
      <c r="QBG46" s="299"/>
      <c r="QBH46" s="299"/>
      <c r="QBI46" s="299"/>
      <c r="QBJ46" s="299"/>
      <c r="QBK46" s="299"/>
      <c r="QBL46" s="299"/>
      <c r="QBM46" s="299"/>
      <c r="QBN46" s="299"/>
      <c r="QBO46" s="299"/>
      <c r="QBP46" s="299"/>
      <c r="QBQ46" s="299"/>
      <c r="QBR46" s="299"/>
      <c r="QBS46" s="299"/>
      <c r="QBT46" s="299"/>
      <c r="QBU46" s="299"/>
      <c r="QBV46" s="299"/>
      <c r="QBW46" s="299"/>
      <c r="QBX46" s="299"/>
      <c r="QBY46" s="299"/>
      <c r="QBZ46" s="299"/>
      <c r="QCA46" s="299"/>
      <c r="QCB46" s="299"/>
      <c r="QCC46" s="299"/>
      <c r="QCD46" s="299"/>
      <c r="QCE46" s="299"/>
      <c r="QCF46" s="299"/>
      <c r="QCG46" s="299"/>
      <c r="QCH46" s="299"/>
      <c r="QCI46" s="299"/>
      <c r="QCJ46" s="299"/>
      <c r="QCK46" s="299"/>
      <c r="QCL46" s="299"/>
      <c r="QCM46" s="299"/>
      <c r="QCN46" s="299"/>
      <c r="QCO46" s="299"/>
      <c r="QCP46" s="299"/>
      <c r="QCQ46" s="299"/>
      <c r="QCR46" s="299"/>
      <c r="QCS46" s="299"/>
      <c r="QCT46" s="299"/>
      <c r="QCU46" s="299"/>
      <c r="QCV46" s="299"/>
      <c r="QCW46" s="299"/>
      <c r="QCX46" s="299"/>
      <c r="QCY46" s="299"/>
      <c r="QCZ46" s="299"/>
      <c r="QDA46" s="299"/>
      <c r="QDB46" s="299"/>
      <c r="QDC46" s="299"/>
      <c r="QDD46" s="299"/>
      <c r="QDE46" s="299"/>
      <c r="QDF46" s="299"/>
      <c r="QDG46" s="299"/>
      <c r="QDH46" s="299"/>
      <c r="QDI46" s="299"/>
      <c r="QDJ46" s="299"/>
      <c r="QDK46" s="299"/>
      <c r="QDL46" s="299"/>
      <c r="QDM46" s="299"/>
      <c r="QDN46" s="299"/>
      <c r="QDO46" s="299"/>
      <c r="QDP46" s="299"/>
      <c r="QDQ46" s="299"/>
      <c r="QDR46" s="299"/>
      <c r="QDS46" s="299"/>
      <c r="QDT46" s="299"/>
      <c r="QDU46" s="299"/>
      <c r="QDV46" s="299"/>
      <c r="QDW46" s="299"/>
      <c r="QDX46" s="299"/>
      <c r="QDY46" s="299"/>
      <c r="QDZ46" s="299"/>
      <c r="QEA46" s="299"/>
      <c r="QEB46" s="299"/>
      <c r="QEC46" s="299"/>
      <c r="QED46" s="299"/>
      <c r="QEE46" s="299"/>
      <c r="QEF46" s="299"/>
      <c r="QEG46" s="299"/>
      <c r="QEH46" s="299"/>
      <c r="QEI46" s="299"/>
      <c r="QEJ46" s="299"/>
      <c r="QEK46" s="299"/>
      <c r="QEL46" s="299"/>
      <c r="QEM46" s="299"/>
      <c r="QEN46" s="299"/>
      <c r="QEO46" s="299"/>
      <c r="QEP46" s="299"/>
      <c r="QEQ46" s="299"/>
      <c r="QER46" s="299"/>
      <c r="QES46" s="299"/>
      <c r="QET46" s="299"/>
      <c r="QEU46" s="299"/>
      <c r="QEV46" s="299"/>
      <c r="QEW46" s="299"/>
      <c r="QEX46" s="299"/>
      <c r="QEY46" s="299"/>
      <c r="QEZ46" s="299"/>
      <c r="QFA46" s="299"/>
      <c r="QFB46" s="299"/>
      <c r="QFC46" s="299"/>
      <c r="QFD46" s="299"/>
      <c r="QFE46" s="299"/>
      <c r="QFF46" s="299"/>
      <c r="QFG46" s="299"/>
      <c r="QFH46" s="299"/>
      <c r="QFI46" s="299"/>
      <c r="QFJ46" s="299"/>
      <c r="QFK46" s="299"/>
      <c r="QFL46" s="299"/>
      <c r="QFM46" s="299"/>
      <c r="QFN46" s="299"/>
      <c r="QFO46" s="299"/>
      <c r="QFP46" s="299"/>
      <c r="QFQ46" s="299"/>
      <c r="QFR46" s="299"/>
      <c r="QFS46" s="299"/>
      <c r="QFT46" s="299"/>
      <c r="QFU46" s="299"/>
      <c r="QFV46" s="299"/>
      <c r="QFW46" s="299"/>
      <c r="QFX46" s="299"/>
      <c r="QFY46" s="299"/>
      <c r="QFZ46" s="299"/>
      <c r="QGA46" s="299"/>
      <c r="QGB46" s="299"/>
      <c r="QGC46" s="299"/>
      <c r="QGD46" s="299"/>
      <c r="QGE46" s="299"/>
      <c r="QGF46" s="299"/>
      <c r="QGG46" s="299"/>
      <c r="QGH46" s="299"/>
      <c r="QGI46" s="299"/>
      <c r="QGJ46" s="299"/>
      <c r="QGK46" s="299"/>
      <c r="QGL46" s="299"/>
      <c r="QGM46" s="299"/>
      <c r="QGN46" s="299"/>
      <c r="QGO46" s="299"/>
      <c r="QGP46" s="299"/>
      <c r="QGQ46" s="299"/>
      <c r="QGR46" s="299"/>
      <c r="QGS46" s="299"/>
      <c r="QGT46" s="299"/>
      <c r="QGU46" s="299"/>
      <c r="QGV46" s="299"/>
      <c r="QGW46" s="299"/>
      <c r="QGX46" s="299"/>
      <c r="QGY46" s="299"/>
      <c r="QGZ46" s="299"/>
      <c r="QHA46" s="299"/>
      <c r="QHB46" s="299"/>
      <c r="QHC46" s="299"/>
      <c r="QHD46" s="299"/>
      <c r="QHE46" s="299"/>
      <c r="QHF46" s="299"/>
      <c r="QHG46" s="299"/>
      <c r="QHH46" s="299"/>
      <c r="QHI46" s="299"/>
      <c r="QHJ46" s="299"/>
      <c r="QHK46" s="299"/>
      <c r="QHL46" s="299"/>
      <c r="QHM46" s="299"/>
      <c r="QHN46" s="299"/>
      <c r="QHO46" s="299"/>
      <c r="QHP46" s="299"/>
      <c r="QHQ46" s="299"/>
      <c r="QHR46" s="299"/>
      <c r="QHS46" s="299"/>
      <c r="QHT46" s="299"/>
      <c r="QHU46" s="299"/>
      <c r="QHV46" s="299"/>
      <c r="QHW46" s="299"/>
      <c r="QHX46" s="299"/>
      <c r="QHY46" s="299"/>
      <c r="QHZ46" s="299"/>
      <c r="QIA46" s="299"/>
      <c r="QIB46" s="299"/>
      <c r="QIC46" s="299"/>
      <c r="QID46" s="299"/>
      <c r="QIE46" s="299"/>
      <c r="QIF46" s="299"/>
      <c r="QIG46" s="299"/>
      <c r="QIH46" s="299"/>
      <c r="QII46" s="299"/>
      <c r="QIJ46" s="299"/>
      <c r="QIK46" s="299"/>
      <c r="QIL46" s="299"/>
      <c r="QIM46" s="299"/>
      <c r="QIN46" s="299"/>
      <c r="QIO46" s="299"/>
      <c r="QIP46" s="299"/>
      <c r="QIQ46" s="299"/>
      <c r="QIR46" s="299"/>
      <c r="QIS46" s="299"/>
      <c r="QIT46" s="299"/>
      <c r="QIU46" s="299"/>
      <c r="QIV46" s="299"/>
      <c r="QIW46" s="299"/>
      <c r="QIX46" s="299"/>
      <c r="QIY46" s="299"/>
      <c r="QIZ46" s="299"/>
      <c r="QJA46" s="299"/>
      <c r="QJB46" s="299"/>
      <c r="QJC46" s="299"/>
      <c r="QJD46" s="299"/>
      <c r="QJE46" s="299"/>
      <c r="QJF46" s="299"/>
      <c r="QJG46" s="299"/>
      <c r="QJH46" s="299"/>
      <c r="QJI46" s="299"/>
      <c r="QJJ46" s="299"/>
      <c r="QJK46" s="299"/>
      <c r="QJL46" s="299"/>
      <c r="QJM46" s="299"/>
      <c r="QJN46" s="299"/>
      <c r="QJO46" s="299"/>
      <c r="QJP46" s="299"/>
      <c r="QJQ46" s="299"/>
      <c r="QJR46" s="299"/>
      <c r="QJS46" s="299"/>
      <c r="QJT46" s="299"/>
      <c r="QJU46" s="299"/>
      <c r="QJV46" s="299"/>
      <c r="QJW46" s="299"/>
      <c r="QJX46" s="299"/>
      <c r="QJY46" s="299"/>
      <c r="QJZ46" s="299"/>
      <c r="QKA46" s="299"/>
      <c r="QKB46" s="299"/>
      <c r="QKC46" s="299"/>
      <c r="QKD46" s="299"/>
      <c r="QKE46" s="299"/>
      <c r="QKF46" s="299"/>
      <c r="QKG46" s="299"/>
      <c r="QKH46" s="299"/>
      <c r="QKI46" s="299"/>
      <c r="QKJ46" s="299"/>
      <c r="QKK46" s="299"/>
      <c r="QKL46" s="299"/>
      <c r="QKM46" s="299"/>
      <c r="QKN46" s="299"/>
      <c r="QKO46" s="299"/>
      <c r="QKP46" s="299"/>
      <c r="QKQ46" s="299"/>
      <c r="QKR46" s="299"/>
      <c r="QKS46" s="299"/>
      <c r="QKT46" s="299"/>
      <c r="QKU46" s="299"/>
      <c r="QKV46" s="299"/>
      <c r="QKW46" s="299"/>
      <c r="QKX46" s="299"/>
      <c r="QKY46" s="299"/>
      <c r="QKZ46" s="299"/>
      <c r="QLA46" s="299"/>
      <c r="QLB46" s="299"/>
      <c r="QLC46" s="299"/>
      <c r="QLD46" s="299"/>
      <c r="QLE46" s="299"/>
      <c r="QLF46" s="299"/>
      <c r="QLG46" s="299"/>
      <c r="QLH46" s="299"/>
      <c r="QLI46" s="299"/>
      <c r="QLJ46" s="299"/>
      <c r="QLK46" s="299"/>
      <c r="QLL46" s="299"/>
      <c r="QLM46" s="299"/>
      <c r="QLN46" s="299"/>
      <c r="QLO46" s="299"/>
      <c r="QLP46" s="299"/>
      <c r="QLQ46" s="299"/>
      <c r="QLR46" s="299"/>
      <c r="QLS46" s="299"/>
      <c r="QLT46" s="299"/>
      <c r="QLU46" s="299"/>
      <c r="QLV46" s="299"/>
      <c r="QLW46" s="299"/>
      <c r="QLX46" s="299"/>
      <c r="QLY46" s="299"/>
      <c r="QLZ46" s="299"/>
      <c r="QMA46" s="299"/>
      <c r="QMB46" s="299"/>
      <c r="QMC46" s="299"/>
      <c r="QMD46" s="299"/>
      <c r="QME46" s="299"/>
      <c r="QMF46" s="299"/>
      <c r="QMG46" s="299"/>
      <c r="QMH46" s="299"/>
      <c r="QMI46" s="299"/>
      <c r="QMJ46" s="299"/>
      <c r="QMK46" s="299"/>
      <c r="QML46" s="299"/>
      <c r="QMM46" s="299"/>
      <c r="QMN46" s="299"/>
      <c r="QMO46" s="299"/>
      <c r="QMP46" s="299"/>
      <c r="QMQ46" s="299"/>
      <c r="QMR46" s="299"/>
      <c r="QMS46" s="299"/>
      <c r="QMT46" s="299"/>
      <c r="QMU46" s="299"/>
      <c r="QMV46" s="299"/>
      <c r="QMW46" s="299"/>
      <c r="QMX46" s="299"/>
      <c r="QMY46" s="299"/>
      <c r="QMZ46" s="299"/>
      <c r="QNA46" s="299"/>
      <c r="QNB46" s="299"/>
      <c r="QNC46" s="299"/>
      <c r="QND46" s="299"/>
      <c r="QNE46" s="299"/>
      <c r="QNF46" s="299"/>
      <c r="QNG46" s="299"/>
      <c r="QNH46" s="299"/>
      <c r="QNI46" s="299"/>
      <c r="QNJ46" s="299"/>
      <c r="QNK46" s="299"/>
      <c r="QNL46" s="299"/>
      <c r="QNM46" s="299"/>
      <c r="QNN46" s="299"/>
      <c r="QNO46" s="299"/>
      <c r="QNP46" s="299"/>
      <c r="QNQ46" s="299"/>
      <c r="QNR46" s="299"/>
      <c r="QNS46" s="299"/>
      <c r="QNT46" s="299"/>
      <c r="QNU46" s="299"/>
      <c r="QNV46" s="299"/>
      <c r="QNW46" s="299"/>
      <c r="QNX46" s="299"/>
      <c r="QNY46" s="299"/>
      <c r="QNZ46" s="299"/>
      <c r="QOA46" s="299"/>
      <c r="QOB46" s="299"/>
      <c r="QOC46" s="299"/>
      <c r="QOD46" s="299"/>
      <c r="QOE46" s="299"/>
      <c r="QOF46" s="299"/>
      <c r="QOG46" s="299"/>
      <c r="QOH46" s="299"/>
      <c r="QOI46" s="299"/>
      <c r="QOJ46" s="299"/>
      <c r="QOK46" s="299"/>
      <c r="QOL46" s="299"/>
      <c r="QOM46" s="299"/>
      <c r="QON46" s="299"/>
      <c r="QOO46" s="299"/>
      <c r="QOP46" s="299"/>
      <c r="QOQ46" s="299"/>
      <c r="QOR46" s="299"/>
      <c r="QOS46" s="299"/>
      <c r="QOT46" s="299"/>
      <c r="QOU46" s="299"/>
      <c r="QOV46" s="299"/>
      <c r="QOW46" s="299"/>
      <c r="QOX46" s="299"/>
      <c r="QOY46" s="299"/>
      <c r="QOZ46" s="299"/>
      <c r="QPA46" s="299"/>
      <c r="QPB46" s="299"/>
      <c r="QPC46" s="299"/>
      <c r="QPD46" s="299"/>
      <c r="QPE46" s="299"/>
      <c r="QPF46" s="299"/>
      <c r="QPG46" s="299"/>
      <c r="QPH46" s="299"/>
      <c r="QPI46" s="299"/>
      <c r="QPJ46" s="299"/>
      <c r="QPK46" s="299"/>
      <c r="QPL46" s="299"/>
      <c r="QPM46" s="299"/>
      <c r="QPN46" s="299"/>
      <c r="QPO46" s="299"/>
      <c r="QPP46" s="299"/>
      <c r="QPQ46" s="299"/>
      <c r="QPR46" s="299"/>
      <c r="QPS46" s="299"/>
      <c r="QPT46" s="299"/>
      <c r="QPU46" s="299"/>
      <c r="QPV46" s="299"/>
      <c r="QPW46" s="299"/>
      <c r="QPX46" s="299"/>
      <c r="QPY46" s="299"/>
      <c r="QPZ46" s="299"/>
      <c r="QQA46" s="299"/>
      <c r="QQB46" s="299"/>
      <c r="QQC46" s="299"/>
      <c r="QQD46" s="299"/>
      <c r="QQE46" s="299"/>
      <c r="QQF46" s="299"/>
      <c r="QQG46" s="299"/>
      <c r="QQH46" s="299"/>
      <c r="QQI46" s="299"/>
      <c r="QQJ46" s="299"/>
      <c r="QQK46" s="299"/>
      <c r="QQL46" s="299"/>
      <c r="QQM46" s="299"/>
      <c r="QQN46" s="299"/>
      <c r="QQO46" s="299"/>
      <c r="QQP46" s="299"/>
      <c r="QQQ46" s="299"/>
      <c r="QQR46" s="299"/>
      <c r="QQS46" s="299"/>
      <c r="QQT46" s="299"/>
      <c r="QQU46" s="299"/>
      <c r="QQV46" s="299"/>
      <c r="QQW46" s="299"/>
      <c r="QQX46" s="299"/>
      <c r="QQY46" s="299"/>
      <c r="QQZ46" s="299"/>
      <c r="QRA46" s="299"/>
      <c r="QRB46" s="299"/>
      <c r="QRC46" s="299"/>
      <c r="QRD46" s="299"/>
      <c r="QRE46" s="299"/>
      <c r="QRF46" s="299"/>
      <c r="QRG46" s="299"/>
      <c r="QRH46" s="299"/>
      <c r="QRI46" s="299"/>
      <c r="QRJ46" s="299"/>
      <c r="QRK46" s="299"/>
      <c r="QRL46" s="299"/>
      <c r="QRM46" s="299"/>
      <c r="QRN46" s="299"/>
      <c r="QRO46" s="299"/>
      <c r="QRP46" s="299"/>
      <c r="QRQ46" s="299"/>
      <c r="QRR46" s="299"/>
      <c r="QRS46" s="299"/>
      <c r="QRT46" s="299"/>
      <c r="QRU46" s="299"/>
      <c r="QRV46" s="299"/>
      <c r="QRW46" s="299"/>
      <c r="QRX46" s="299"/>
      <c r="QRY46" s="299"/>
      <c r="QRZ46" s="299"/>
      <c r="QSA46" s="299"/>
      <c r="QSB46" s="299"/>
      <c r="QSC46" s="299"/>
      <c r="QSD46" s="299"/>
      <c r="QSE46" s="299"/>
      <c r="QSF46" s="299"/>
      <c r="QSG46" s="299"/>
      <c r="QSH46" s="299"/>
      <c r="QSI46" s="299"/>
      <c r="QSJ46" s="299"/>
      <c r="QSK46" s="299"/>
      <c r="QSL46" s="299"/>
      <c r="QSM46" s="299"/>
      <c r="QSN46" s="299"/>
      <c r="QSO46" s="299"/>
      <c r="QSP46" s="299"/>
      <c r="QSQ46" s="299"/>
      <c r="QSR46" s="299"/>
      <c r="QSS46" s="299"/>
      <c r="QST46" s="299"/>
      <c r="QSU46" s="299"/>
      <c r="QSV46" s="299"/>
      <c r="QSW46" s="299"/>
      <c r="QSX46" s="299"/>
      <c r="QSY46" s="299"/>
      <c r="QSZ46" s="299"/>
      <c r="QTA46" s="299"/>
      <c r="QTB46" s="299"/>
      <c r="QTC46" s="299"/>
      <c r="QTD46" s="299"/>
      <c r="QTE46" s="299"/>
      <c r="QTF46" s="299"/>
      <c r="QTG46" s="299"/>
      <c r="QTH46" s="299"/>
      <c r="QTI46" s="299"/>
      <c r="QTJ46" s="299"/>
      <c r="QTK46" s="299"/>
      <c r="QTL46" s="299"/>
      <c r="QTM46" s="299"/>
      <c r="QTN46" s="299"/>
      <c r="QTO46" s="299"/>
      <c r="QTP46" s="299"/>
      <c r="QTQ46" s="299"/>
      <c r="QTR46" s="299"/>
      <c r="QTS46" s="299"/>
      <c r="QTT46" s="299"/>
      <c r="QTU46" s="299"/>
      <c r="QTV46" s="299"/>
      <c r="QTW46" s="299"/>
      <c r="QTX46" s="299"/>
      <c r="QTY46" s="299"/>
      <c r="QTZ46" s="299"/>
      <c r="QUA46" s="299"/>
      <c r="QUB46" s="299"/>
      <c r="QUC46" s="299"/>
      <c r="QUD46" s="299"/>
      <c r="QUE46" s="299"/>
      <c r="QUF46" s="299"/>
      <c r="QUG46" s="299"/>
      <c r="QUH46" s="299"/>
      <c r="QUI46" s="299"/>
      <c r="QUJ46" s="299"/>
      <c r="QUK46" s="299"/>
      <c r="QUL46" s="299"/>
      <c r="QUM46" s="299"/>
      <c r="QUN46" s="299"/>
      <c r="QUO46" s="299"/>
      <c r="QUP46" s="299"/>
      <c r="QUQ46" s="299"/>
      <c r="QUR46" s="299"/>
      <c r="QUS46" s="299"/>
      <c r="QUT46" s="299"/>
      <c r="QUU46" s="299"/>
      <c r="QUV46" s="299"/>
      <c r="QUW46" s="299"/>
      <c r="QUX46" s="299"/>
      <c r="QUY46" s="299"/>
      <c r="QUZ46" s="299"/>
      <c r="QVA46" s="299"/>
      <c r="QVB46" s="299"/>
      <c r="QVC46" s="299"/>
      <c r="QVD46" s="299"/>
      <c r="QVE46" s="299"/>
      <c r="QVF46" s="299"/>
      <c r="QVG46" s="299"/>
      <c r="QVH46" s="299"/>
      <c r="QVI46" s="299"/>
      <c r="QVJ46" s="299"/>
      <c r="QVK46" s="299"/>
      <c r="QVL46" s="299"/>
      <c r="QVM46" s="299"/>
      <c r="QVN46" s="299"/>
      <c r="QVO46" s="299"/>
      <c r="QVP46" s="299"/>
      <c r="QVQ46" s="299"/>
      <c r="QVR46" s="299"/>
      <c r="QVS46" s="299"/>
      <c r="QVT46" s="299"/>
      <c r="QVU46" s="299"/>
      <c r="QVV46" s="299"/>
      <c r="QVW46" s="299"/>
      <c r="QVX46" s="299"/>
      <c r="QVY46" s="299"/>
      <c r="QVZ46" s="299"/>
      <c r="QWA46" s="299"/>
      <c r="QWB46" s="299"/>
      <c r="QWC46" s="299"/>
      <c r="QWD46" s="299"/>
      <c r="QWE46" s="299"/>
      <c r="QWF46" s="299"/>
      <c r="QWG46" s="299"/>
      <c r="QWH46" s="299"/>
      <c r="QWI46" s="299"/>
      <c r="QWJ46" s="299"/>
      <c r="QWK46" s="299"/>
      <c r="QWL46" s="299"/>
      <c r="QWM46" s="299"/>
      <c r="QWN46" s="299"/>
      <c r="QWO46" s="299"/>
      <c r="QWP46" s="299"/>
      <c r="QWQ46" s="299"/>
      <c r="QWR46" s="299"/>
      <c r="QWS46" s="299"/>
      <c r="QWT46" s="299"/>
      <c r="QWU46" s="299"/>
      <c r="QWV46" s="299"/>
      <c r="QWW46" s="299"/>
      <c r="QWX46" s="299"/>
      <c r="QWY46" s="299"/>
      <c r="QWZ46" s="299"/>
      <c r="QXA46" s="299"/>
      <c r="QXB46" s="299"/>
      <c r="QXC46" s="299"/>
      <c r="QXD46" s="299"/>
      <c r="QXE46" s="299"/>
      <c r="QXF46" s="299"/>
      <c r="QXG46" s="299"/>
      <c r="QXH46" s="299"/>
      <c r="QXI46" s="299"/>
      <c r="QXJ46" s="299"/>
      <c r="QXK46" s="299"/>
      <c r="QXL46" s="299"/>
      <c r="QXM46" s="299"/>
      <c r="QXN46" s="299"/>
      <c r="QXO46" s="299"/>
      <c r="QXP46" s="299"/>
      <c r="QXQ46" s="299"/>
      <c r="QXR46" s="299"/>
      <c r="QXS46" s="299"/>
      <c r="QXT46" s="299"/>
      <c r="QXU46" s="299"/>
      <c r="QXV46" s="299"/>
      <c r="QXW46" s="299"/>
      <c r="QXX46" s="299"/>
      <c r="QXY46" s="299"/>
      <c r="QXZ46" s="299"/>
      <c r="QYA46" s="299"/>
      <c r="QYB46" s="299"/>
      <c r="QYC46" s="299"/>
      <c r="QYD46" s="299"/>
      <c r="QYE46" s="299"/>
      <c r="QYF46" s="299"/>
      <c r="QYG46" s="299"/>
      <c r="QYH46" s="299"/>
      <c r="QYI46" s="299"/>
      <c r="QYJ46" s="299"/>
      <c r="QYK46" s="299"/>
      <c r="QYL46" s="299"/>
      <c r="QYM46" s="299"/>
      <c r="QYN46" s="299"/>
      <c r="QYO46" s="299"/>
      <c r="QYP46" s="299"/>
      <c r="QYQ46" s="299"/>
      <c r="QYR46" s="299"/>
      <c r="QYS46" s="299"/>
      <c r="QYT46" s="299"/>
      <c r="QYU46" s="299"/>
      <c r="QYV46" s="299"/>
      <c r="QYW46" s="299"/>
      <c r="QYX46" s="299"/>
      <c r="QYY46" s="299"/>
      <c r="QYZ46" s="299"/>
      <c r="QZA46" s="299"/>
      <c r="QZB46" s="299"/>
      <c r="QZC46" s="299"/>
      <c r="QZD46" s="299"/>
      <c r="QZE46" s="299"/>
      <c r="QZF46" s="299"/>
      <c r="QZG46" s="299"/>
      <c r="QZH46" s="299"/>
      <c r="QZI46" s="299"/>
      <c r="QZJ46" s="299"/>
      <c r="QZK46" s="299"/>
      <c r="QZL46" s="299"/>
      <c r="QZM46" s="299"/>
      <c r="QZN46" s="299"/>
      <c r="QZO46" s="299"/>
      <c r="QZP46" s="299"/>
      <c r="QZQ46" s="299"/>
      <c r="QZR46" s="299"/>
      <c r="QZS46" s="299"/>
      <c r="QZT46" s="299"/>
      <c r="QZU46" s="299"/>
      <c r="QZV46" s="299"/>
      <c r="QZW46" s="299"/>
      <c r="QZX46" s="299"/>
      <c r="QZY46" s="299"/>
      <c r="QZZ46" s="299"/>
      <c r="RAA46" s="299"/>
      <c r="RAB46" s="299"/>
      <c r="RAC46" s="299"/>
      <c r="RAD46" s="299"/>
      <c r="RAE46" s="299"/>
      <c r="RAF46" s="299"/>
      <c r="RAG46" s="299"/>
      <c r="RAH46" s="299"/>
      <c r="RAI46" s="299"/>
      <c r="RAJ46" s="299"/>
      <c r="RAK46" s="299"/>
      <c r="RAL46" s="299"/>
      <c r="RAM46" s="299"/>
      <c r="RAN46" s="299"/>
      <c r="RAO46" s="299"/>
      <c r="RAP46" s="299"/>
      <c r="RAQ46" s="299"/>
      <c r="RAR46" s="299"/>
      <c r="RAS46" s="299"/>
      <c r="RAT46" s="299"/>
      <c r="RAU46" s="299"/>
      <c r="RAV46" s="299"/>
      <c r="RAW46" s="299"/>
      <c r="RAX46" s="299"/>
      <c r="RAY46" s="299"/>
      <c r="RAZ46" s="299"/>
      <c r="RBA46" s="299"/>
      <c r="RBB46" s="299"/>
      <c r="RBC46" s="299"/>
      <c r="RBD46" s="299"/>
      <c r="RBE46" s="299"/>
      <c r="RBF46" s="299"/>
      <c r="RBG46" s="299"/>
      <c r="RBH46" s="299"/>
      <c r="RBI46" s="299"/>
      <c r="RBJ46" s="299"/>
      <c r="RBK46" s="299"/>
      <c r="RBL46" s="299"/>
      <c r="RBM46" s="299"/>
      <c r="RBN46" s="299"/>
      <c r="RBO46" s="299"/>
      <c r="RBP46" s="299"/>
      <c r="RBQ46" s="299"/>
      <c r="RBR46" s="299"/>
      <c r="RBS46" s="299"/>
      <c r="RBT46" s="299"/>
      <c r="RBU46" s="299"/>
      <c r="RBV46" s="299"/>
      <c r="RBW46" s="299"/>
      <c r="RBX46" s="299"/>
      <c r="RBY46" s="299"/>
      <c r="RBZ46" s="299"/>
      <c r="RCA46" s="299"/>
      <c r="RCB46" s="299"/>
      <c r="RCC46" s="299"/>
      <c r="RCD46" s="299"/>
      <c r="RCE46" s="299"/>
      <c r="RCF46" s="299"/>
      <c r="RCG46" s="299"/>
      <c r="RCH46" s="299"/>
      <c r="RCI46" s="299"/>
      <c r="RCJ46" s="299"/>
      <c r="RCK46" s="299"/>
      <c r="RCL46" s="299"/>
      <c r="RCM46" s="299"/>
      <c r="RCN46" s="299"/>
      <c r="RCO46" s="299"/>
      <c r="RCP46" s="299"/>
      <c r="RCQ46" s="299"/>
      <c r="RCR46" s="299"/>
      <c r="RCS46" s="299"/>
      <c r="RCT46" s="299"/>
      <c r="RCU46" s="299"/>
      <c r="RCV46" s="299"/>
      <c r="RCW46" s="299"/>
      <c r="RCX46" s="299"/>
      <c r="RCY46" s="299"/>
      <c r="RCZ46" s="299"/>
      <c r="RDA46" s="299"/>
      <c r="RDB46" s="299"/>
      <c r="RDC46" s="299"/>
      <c r="RDD46" s="299"/>
      <c r="RDE46" s="299"/>
      <c r="RDF46" s="299"/>
      <c r="RDG46" s="299"/>
      <c r="RDH46" s="299"/>
      <c r="RDI46" s="299"/>
      <c r="RDJ46" s="299"/>
      <c r="RDK46" s="299"/>
      <c r="RDL46" s="299"/>
      <c r="RDM46" s="299"/>
      <c r="RDN46" s="299"/>
      <c r="RDO46" s="299"/>
      <c r="RDP46" s="299"/>
      <c r="RDQ46" s="299"/>
      <c r="RDR46" s="299"/>
      <c r="RDS46" s="299"/>
      <c r="RDT46" s="299"/>
      <c r="RDU46" s="299"/>
      <c r="RDV46" s="299"/>
      <c r="RDW46" s="299"/>
      <c r="RDX46" s="299"/>
      <c r="RDY46" s="299"/>
      <c r="RDZ46" s="299"/>
      <c r="REA46" s="299"/>
      <c r="REB46" s="299"/>
      <c r="REC46" s="299"/>
      <c r="RED46" s="299"/>
      <c r="REE46" s="299"/>
      <c r="REF46" s="299"/>
      <c r="REG46" s="299"/>
      <c r="REH46" s="299"/>
      <c r="REI46" s="299"/>
      <c r="REJ46" s="299"/>
      <c r="REK46" s="299"/>
      <c r="REL46" s="299"/>
      <c r="REM46" s="299"/>
      <c r="REN46" s="299"/>
      <c r="REO46" s="299"/>
      <c r="REP46" s="299"/>
      <c r="REQ46" s="299"/>
      <c r="RER46" s="299"/>
      <c r="RES46" s="299"/>
      <c r="RET46" s="299"/>
      <c r="REU46" s="299"/>
      <c r="REV46" s="299"/>
      <c r="REW46" s="299"/>
      <c r="REX46" s="299"/>
      <c r="REY46" s="299"/>
      <c r="REZ46" s="299"/>
      <c r="RFA46" s="299"/>
      <c r="RFB46" s="299"/>
      <c r="RFC46" s="299"/>
      <c r="RFD46" s="299"/>
      <c r="RFE46" s="299"/>
      <c r="RFF46" s="299"/>
      <c r="RFG46" s="299"/>
      <c r="RFH46" s="299"/>
      <c r="RFI46" s="299"/>
      <c r="RFJ46" s="299"/>
      <c r="RFK46" s="299"/>
      <c r="RFL46" s="299"/>
      <c r="RFM46" s="299"/>
      <c r="RFN46" s="299"/>
      <c r="RFO46" s="299"/>
      <c r="RFP46" s="299"/>
      <c r="RFQ46" s="299"/>
      <c r="RFR46" s="299"/>
      <c r="RFS46" s="299"/>
      <c r="RFT46" s="299"/>
      <c r="RFU46" s="299"/>
      <c r="RFV46" s="299"/>
      <c r="RFW46" s="299"/>
      <c r="RFX46" s="299"/>
      <c r="RFY46" s="299"/>
      <c r="RFZ46" s="299"/>
      <c r="RGA46" s="299"/>
      <c r="RGB46" s="299"/>
      <c r="RGC46" s="299"/>
      <c r="RGD46" s="299"/>
      <c r="RGE46" s="299"/>
      <c r="RGF46" s="299"/>
      <c r="RGG46" s="299"/>
      <c r="RGH46" s="299"/>
      <c r="RGI46" s="299"/>
      <c r="RGJ46" s="299"/>
      <c r="RGK46" s="299"/>
      <c r="RGL46" s="299"/>
      <c r="RGM46" s="299"/>
      <c r="RGN46" s="299"/>
      <c r="RGO46" s="299"/>
      <c r="RGP46" s="299"/>
      <c r="RGQ46" s="299"/>
      <c r="RGR46" s="299"/>
      <c r="RGS46" s="299"/>
      <c r="RGT46" s="299"/>
      <c r="RGU46" s="299"/>
      <c r="RGV46" s="299"/>
      <c r="RGW46" s="299"/>
      <c r="RGX46" s="299"/>
      <c r="RGY46" s="299"/>
      <c r="RGZ46" s="299"/>
      <c r="RHA46" s="299"/>
      <c r="RHB46" s="299"/>
      <c r="RHC46" s="299"/>
      <c r="RHD46" s="299"/>
      <c r="RHE46" s="299"/>
      <c r="RHF46" s="299"/>
      <c r="RHG46" s="299"/>
      <c r="RHH46" s="299"/>
      <c r="RHI46" s="299"/>
      <c r="RHJ46" s="299"/>
      <c r="RHK46" s="299"/>
      <c r="RHL46" s="299"/>
      <c r="RHM46" s="299"/>
      <c r="RHN46" s="299"/>
      <c r="RHO46" s="299"/>
      <c r="RHP46" s="299"/>
      <c r="RHQ46" s="299"/>
      <c r="RHR46" s="299"/>
      <c r="RHS46" s="299"/>
      <c r="RHT46" s="299"/>
      <c r="RHU46" s="299"/>
      <c r="RHV46" s="299"/>
      <c r="RHW46" s="299"/>
      <c r="RHX46" s="299"/>
      <c r="RHY46" s="299"/>
      <c r="RHZ46" s="299"/>
      <c r="RIA46" s="299"/>
      <c r="RIB46" s="299"/>
      <c r="RIC46" s="299"/>
      <c r="RID46" s="299"/>
      <c r="RIE46" s="299"/>
      <c r="RIF46" s="299"/>
      <c r="RIG46" s="299"/>
      <c r="RIH46" s="299"/>
      <c r="RII46" s="299"/>
      <c r="RIJ46" s="299"/>
      <c r="RIK46" s="299"/>
      <c r="RIL46" s="299"/>
      <c r="RIM46" s="299"/>
      <c r="RIN46" s="299"/>
      <c r="RIO46" s="299"/>
      <c r="RIP46" s="299"/>
      <c r="RIQ46" s="299"/>
      <c r="RIR46" s="299"/>
      <c r="RIS46" s="299"/>
      <c r="RIT46" s="299"/>
      <c r="RIU46" s="299"/>
      <c r="RIV46" s="299"/>
      <c r="RIW46" s="299"/>
      <c r="RIX46" s="299"/>
      <c r="RIY46" s="299"/>
      <c r="RIZ46" s="299"/>
      <c r="RJA46" s="299"/>
      <c r="RJB46" s="299"/>
      <c r="RJC46" s="299"/>
      <c r="RJD46" s="299"/>
      <c r="RJE46" s="299"/>
      <c r="RJF46" s="299"/>
      <c r="RJG46" s="299"/>
      <c r="RJH46" s="299"/>
      <c r="RJI46" s="299"/>
      <c r="RJJ46" s="299"/>
      <c r="RJK46" s="299"/>
      <c r="RJL46" s="299"/>
      <c r="RJM46" s="299"/>
      <c r="RJN46" s="299"/>
      <c r="RJO46" s="299"/>
      <c r="RJP46" s="299"/>
      <c r="RJQ46" s="299"/>
      <c r="RJR46" s="299"/>
      <c r="RJS46" s="299"/>
      <c r="RJT46" s="299"/>
      <c r="RJU46" s="299"/>
      <c r="RJV46" s="299"/>
      <c r="RJW46" s="299"/>
      <c r="RJX46" s="299"/>
      <c r="RJY46" s="299"/>
      <c r="RJZ46" s="299"/>
      <c r="RKA46" s="299"/>
      <c r="RKB46" s="299"/>
      <c r="RKC46" s="299"/>
      <c r="RKD46" s="299"/>
      <c r="RKE46" s="299"/>
      <c r="RKF46" s="299"/>
      <c r="RKG46" s="299"/>
      <c r="RKH46" s="299"/>
      <c r="RKI46" s="299"/>
      <c r="RKJ46" s="299"/>
      <c r="RKK46" s="299"/>
      <c r="RKL46" s="299"/>
      <c r="RKM46" s="299"/>
      <c r="RKN46" s="299"/>
      <c r="RKO46" s="299"/>
      <c r="RKP46" s="299"/>
      <c r="RKQ46" s="299"/>
      <c r="RKR46" s="299"/>
      <c r="RKS46" s="299"/>
      <c r="RKT46" s="299"/>
      <c r="RKU46" s="299"/>
      <c r="RKV46" s="299"/>
      <c r="RKW46" s="299"/>
      <c r="RKX46" s="299"/>
      <c r="RKY46" s="299"/>
      <c r="RKZ46" s="299"/>
      <c r="RLA46" s="299"/>
      <c r="RLB46" s="299"/>
      <c r="RLC46" s="299"/>
      <c r="RLD46" s="299"/>
      <c r="RLE46" s="299"/>
      <c r="RLF46" s="299"/>
      <c r="RLG46" s="299"/>
      <c r="RLH46" s="299"/>
      <c r="RLI46" s="299"/>
      <c r="RLJ46" s="299"/>
      <c r="RLK46" s="299"/>
      <c r="RLL46" s="299"/>
      <c r="RLM46" s="299"/>
      <c r="RLN46" s="299"/>
      <c r="RLO46" s="299"/>
      <c r="RLP46" s="299"/>
      <c r="RLQ46" s="299"/>
      <c r="RLR46" s="299"/>
      <c r="RLS46" s="299"/>
      <c r="RLT46" s="299"/>
      <c r="RLU46" s="299"/>
      <c r="RLV46" s="299"/>
      <c r="RLW46" s="299"/>
      <c r="RLX46" s="299"/>
      <c r="RLY46" s="299"/>
      <c r="RLZ46" s="299"/>
      <c r="RMA46" s="299"/>
      <c r="RMB46" s="299"/>
      <c r="RMC46" s="299"/>
      <c r="RMD46" s="299"/>
      <c r="RME46" s="299"/>
      <c r="RMF46" s="299"/>
      <c r="RMG46" s="299"/>
      <c r="RMH46" s="299"/>
      <c r="RMI46" s="299"/>
      <c r="RMJ46" s="299"/>
      <c r="RMK46" s="299"/>
      <c r="RML46" s="299"/>
      <c r="RMM46" s="299"/>
      <c r="RMN46" s="299"/>
      <c r="RMO46" s="299"/>
      <c r="RMP46" s="299"/>
      <c r="RMQ46" s="299"/>
      <c r="RMR46" s="299"/>
      <c r="RMS46" s="299"/>
      <c r="RMT46" s="299"/>
      <c r="RMU46" s="299"/>
      <c r="RMV46" s="299"/>
      <c r="RMW46" s="299"/>
      <c r="RMX46" s="299"/>
      <c r="RMY46" s="299"/>
      <c r="RMZ46" s="299"/>
      <c r="RNA46" s="299"/>
      <c r="RNB46" s="299"/>
      <c r="RNC46" s="299"/>
      <c r="RND46" s="299"/>
      <c r="RNE46" s="299"/>
      <c r="RNF46" s="299"/>
      <c r="RNG46" s="299"/>
      <c r="RNH46" s="299"/>
      <c r="RNI46" s="299"/>
      <c r="RNJ46" s="299"/>
      <c r="RNK46" s="299"/>
      <c r="RNL46" s="299"/>
      <c r="RNM46" s="299"/>
      <c r="RNN46" s="299"/>
      <c r="RNO46" s="299"/>
      <c r="RNP46" s="299"/>
      <c r="RNQ46" s="299"/>
      <c r="RNR46" s="299"/>
      <c r="RNS46" s="299"/>
      <c r="RNT46" s="299"/>
      <c r="RNU46" s="299"/>
      <c r="RNV46" s="299"/>
      <c r="RNW46" s="299"/>
      <c r="RNX46" s="299"/>
      <c r="RNY46" s="299"/>
      <c r="RNZ46" s="299"/>
      <c r="ROA46" s="299"/>
      <c r="ROB46" s="299"/>
      <c r="ROC46" s="299"/>
      <c r="ROD46" s="299"/>
      <c r="ROE46" s="299"/>
      <c r="ROF46" s="299"/>
      <c r="ROG46" s="299"/>
      <c r="ROH46" s="299"/>
      <c r="ROI46" s="299"/>
      <c r="ROJ46" s="299"/>
      <c r="ROK46" s="299"/>
      <c r="ROL46" s="299"/>
      <c r="ROM46" s="299"/>
      <c r="RON46" s="299"/>
      <c r="ROO46" s="299"/>
      <c r="ROP46" s="299"/>
      <c r="ROQ46" s="299"/>
      <c r="ROR46" s="299"/>
      <c r="ROS46" s="299"/>
      <c r="ROT46" s="299"/>
      <c r="ROU46" s="299"/>
      <c r="ROV46" s="299"/>
      <c r="ROW46" s="299"/>
      <c r="ROX46" s="299"/>
      <c r="ROY46" s="299"/>
      <c r="ROZ46" s="299"/>
      <c r="RPA46" s="299"/>
      <c r="RPB46" s="299"/>
      <c r="RPC46" s="299"/>
      <c r="RPD46" s="299"/>
      <c r="RPE46" s="299"/>
      <c r="RPF46" s="299"/>
      <c r="RPG46" s="299"/>
      <c r="RPH46" s="299"/>
      <c r="RPI46" s="299"/>
      <c r="RPJ46" s="299"/>
      <c r="RPK46" s="299"/>
      <c r="RPL46" s="299"/>
      <c r="RPM46" s="299"/>
      <c r="RPN46" s="299"/>
      <c r="RPO46" s="299"/>
      <c r="RPP46" s="299"/>
      <c r="RPQ46" s="299"/>
      <c r="RPR46" s="299"/>
      <c r="RPS46" s="299"/>
      <c r="RPT46" s="299"/>
      <c r="RPU46" s="299"/>
      <c r="RPV46" s="299"/>
      <c r="RPW46" s="299"/>
      <c r="RPX46" s="299"/>
      <c r="RPY46" s="299"/>
      <c r="RPZ46" s="299"/>
      <c r="RQA46" s="299"/>
      <c r="RQB46" s="299"/>
      <c r="RQC46" s="299"/>
      <c r="RQD46" s="299"/>
      <c r="RQE46" s="299"/>
      <c r="RQF46" s="299"/>
      <c r="RQG46" s="299"/>
      <c r="RQH46" s="299"/>
      <c r="RQI46" s="299"/>
      <c r="RQJ46" s="299"/>
      <c r="RQK46" s="299"/>
      <c r="RQL46" s="299"/>
      <c r="RQM46" s="299"/>
      <c r="RQN46" s="299"/>
      <c r="RQO46" s="299"/>
      <c r="RQP46" s="299"/>
      <c r="RQQ46" s="299"/>
      <c r="RQR46" s="299"/>
      <c r="RQS46" s="299"/>
      <c r="RQT46" s="299"/>
      <c r="RQU46" s="299"/>
      <c r="RQV46" s="299"/>
      <c r="RQW46" s="299"/>
      <c r="RQX46" s="299"/>
      <c r="RQY46" s="299"/>
      <c r="RQZ46" s="299"/>
      <c r="RRA46" s="299"/>
      <c r="RRB46" s="299"/>
      <c r="RRC46" s="299"/>
      <c r="RRD46" s="299"/>
      <c r="RRE46" s="299"/>
      <c r="RRF46" s="299"/>
      <c r="RRG46" s="299"/>
      <c r="RRH46" s="299"/>
      <c r="RRI46" s="299"/>
      <c r="RRJ46" s="299"/>
      <c r="RRK46" s="299"/>
      <c r="RRL46" s="299"/>
      <c r="RRM46" s="299"/>
      <c r="RRN46" s="299"/>
      <c r="RRO46" s="299"/>
      <c r="RRP46" s="299"/>
      <c r="RRQ46" s="299"/>
      <c r="RRR46" s="299"/>
      <c r="RRS46" s="299"/>
      <c r="RRT46" s="299"/>
      <c r="RRU46" s="299"/>
      <c r="RRV46" s="299"/>
      <c r="RRW46" s="299"/>
      <c r="RRX46" s="299"/>
      <c r="RRY46" s="299"/>
      <c r="RRZ46" s="299"/>
      <c r="RSA46" s="299"/>
      <c r="RSB46" s="299"/>
      <c r="RSC46" s="299"/>
      <c r="RSD46" s="299"/>
      <c r="RSE46" s="299"/>
      <c r="RSF46" s="299"/>
      <c r="RSG46" s="299"/>
      <c r="RSH46" s="299"/>
      <c r="RSI46" s="299"/>
      <c r="RSJ46" s="299"/>
      <c r="RSK46" s="299"/>
      <c r="RSL46" s="299"/>
      <c r="RSM46" s="299"/>
      <c r="RSN46" s="299"/>
      <c r="RSO46" s="299"/>
      <c r="RSP46" s="299"/>
      <c r="RSQ46" s="299"/>
      <c r="RSR46" s="299"/>
      <c r="RSS46" s="299"/>
      <c r="RST46" s="299"/>
      <c r="RSU46" s="299"/>
      <c r="RSV46" s="299"/>
      <c r="RSW46" s="299"/>
      <c r="RSX46" s="299"/>
      <c r="RSY46" s="299"/>
      <c r="RSZ46" s="299"/>
      <c r="RTA46" s="299"/>
      <c r="RTB46" s="299"/>
      <c r="RTC46" s="299"/>
      <c r="RTD46" s="299"/>
      <c r="RTE46" s="299"/>
      <c r="RTF46" s="299"/>
      <c r="RTG46" s="299"/>
      <c r="RTH46" s="299"/>
      <c r="RTI46" s="299"/>
      <c r="RTJ46" s="299"/>
      <c r="RTK46" s="299"/>
      <c r="RTL46" s="299"/>
      <c r="RTM46" s="299"/>
      <c r="RTN46" s="299"/>
      <c r="RTO46" s="299"/>
      <c r="RTP46" s="299"/>
      <c r="RTQ46" s="299"/>
      <c r="RTR46" s="299"/>
      <c r="RTS46" s="299"/>
      <c r="RTT46" s="299"/>
      <c r="RTU46" s="299"/>
      <c r="RTV46" s="299"/>
      <c r="RTW46" s="299"/>
      <c r="RTX46" s="299"/>
      <c r="RTY46" s="299"/>
      <c r="RTZ46" s="299"/>
      <c r="RUA46" s="299"/>
      <c r="RUB46" s="299"/>
      <c r="RUC46" s="299"/>
      <c r="RUD46" s="299"/>
      <c r="RUE46" s="299"/>
      <c r="RUF46" s="299"/>
      <c r="RUG46" s="299"/>
      <c r="RUH46" s="299"/>
      <c r="RUI46" s="299"/>
      <c r="RUJ46" s="299"/>
      <c r="RUK46" s="299"/>
      <c r="RUL46" s="299"/>
      <c r="RUM46" s="299"/>
      <c r="RUN46" s="299"/>
      <c r="RUO46" s="299"/>
      <c r="RUP46" s="299"/>
      <c r="RUQ46" s="299"/>
      <c r="RUR46" s="299"/>
      <c r="RUS46" s="299"/>
      <c r="RUT46" s="299"/>
      <c r="RUU46" s="299"/>
      <c r="RUV46" s="299"/>
      <c r="RUW46" s="299"/>
      <c r="RUX46" s="299"/>
      <c r="RUY46" s="299"/>
      <c r="RUZ46" s="299"/>
      <c r="RVA46" s="299"/>
      <c r="RVB46" s="299"/>
      <c r="RVC46" s="299"/>
      <c r="RVD46" s="299"/>
      <c r="RVE46" s="299"/>
      <c r="RVF46" s="299"/>
      <c r="RVG46" s="299"/>
      <c r="RVH46" s="299"/>
      <c r="RVI46" s="299"/>
      <c r="RVJ46" s="299"/>
      <c r="RVK46" s="299"/>
      <c r="RVL46" s="299"/>
      <c r="RVM46" s="299"/>
      <c r="RVN46" s="299"/>
      <c r="RVO46" s="299"/>
      <c r="RVP46" s="299"/>
      <c r="RVQ46" s="299"/>
      <c r="RVR46" s="299"/>
      <c r="RVS46" s="299"/>
      <c r="RVT46" s="299"/>
      <c r="RVU46" s="299"/>
      <c r="RVV46" s="299"/>
      <c r="RVW46" s="299"/>
      <c r="RVX46" s="299"/>
      <c r="RVY46" s="299"/>
      <c r="RVZ46" s="299"/>
      <c r="RWA46" s="299"/>
      <c r="RWB46" s="299"/>
      <c r="RWC46" s="299"/>
      <c r="RWD46" s="299"/>
      <c r="RWE46" s="299"/>
      <c r="RWF46" s="299"/>
      <c r="RWG46" s="299"/>
      <c r="RWH46" s="299"/>
      <c r="RWI46" s="299"/>
      <c r="RWJ46" s="299"/>
      <c r="RWK46" s="299"/>
      <c r="RWL46" s="299"/>
      <c r="RWM46" s="299"/>
      <c r="RWN46" s="299"/>
      <c r="RWO46" s="299"/>
      <c r="RWP46" s="299"/>
      <c r="RWQ46" s="299"/>
      <c r="RWR46" s="299"/>
      <c r="RWS46" s="299"/>
      <c r="RWT46" s="299"/>
      <c r="RWU46" s="299"/>
      <c r="RWV46" s="299"/>
      <c r="RWW46" s="299"/>
      <c r="RWX46" s="299"/>
      <c r="RWY46" s="299"/>
      <c r="RWZ46" s="299"/>
      <c r="RXA46" s="299"/>
      <c r="RXB46" s="299"/>
      <c r="RXC46" s="299"/>
      <c r="RXD46" s="299"/>
      <c r="RXE46" s="299"/>
      <c r="RXF46" s="299"/>
      <c r="RXG46" s="299"/>
      <c r="RXH46" s="299"/>
      <c r="RXI46" s="299"/>
      <c r="RXJ46" s="299"/>
      <c r="RXK46" s="299"/>
      <c r="RXL46" s="299"/>
      <c r="RXM46" s="299"/>
      <c r="RXN46" s="299"/>
      <c r="RXO46" s="299"/>
      <c r="RXP46" s="299"/>
      <c r="RXQ46" s="299"/>
      <c r="RXR46" s="299"/>
      <c r="RXS46" s="299"/>
      <c r="RXT46" s="299"/>
      <c r="RXU46" s="299"/>
      <c r="RXV46" s="299"/>
      <c r="RXW46" s="299"/>
      <c r="RXX46" s="299"/>
      <c r="RXY46" s="299"/>
      <c r="RXZ46" s="299"/>
      <c r="RYA46" s="299"/>
      <c r="RYB46" s="299"/>
      <c r="RYC46" s="299"/>
      <c r="RYD46" s="299"/>
      <c r="RYE46" s="299"/>
      <c r="RYF46" s="299"/>
      <c r="RYG46" s="299"/>
      <c r="RYH46" s="299"/>
      <c r="RYI46" s="299"/>
      <c r="RYJ46" s="299"/>
      <c r="RYK46" s="299"/>
      <c r="RYL46" s="299"/>
      <c r="RYM46" s="299"/>
      <c r="RYN46" s="299"/>
      <c r="RYO46" s="299"/>
      <c r="RYP46" s="299"/>
      <c r="RYQ46" s="299"/>
      <c r="RYR46" s="299"/>
      <c r="RYS46" s="299"/>
      <c r="RYT46" s="299"/>
      <c r="RYU46" s="299"/>
      <c r="RYV46" s="299"/>
      <c r="RYW46" s="299"/>
      <c r="RYX46" s="299"/>
      <c r="RYY46" s="299"/>
      <c r="RYZ46" s="299"/>
      <c r="RZA46" s="299"/>
      <c r="RZB46" s="299"/>
      <c r="RZC46" s="299"/>
      <c r="RZD46" s="299"/>
      <c r="RZE46" s="299"/>
      <c r="RZF46" s="299"/>
      <c r="RZG46" s="299"/>
      <c r="RZH46" s="299"/>
      <c r="RZI46" s="299"/>
      <c r="RZJ46" s="299"/>
      <c r="RZK46" s="299"/>
      <c r="RZL46" s="299"/>
      <c r="RZM46" s="299"/>
      <c r="RZN46" s="299"/>
      <c r="RZO46" s="299"/>
      <c r="RZP46" s="299"/>
      <c r="RZQ46" s="299"/>
      <c r="RZR46" s="299"/>
      <c r="RZS46" s="299"/>
      <c r="RZT46" s="299"/>
      <c r="RZU46" s="299"/>
      <c r="RZV46" s="299"/>
      <c r="RZW46" s="299"/>
      <c r="RZX46" s="299"/>
      <c r="RZY46" s="299"/>
      <c r="RZZ46" s="299"/>
      <c r="SAA46" s="299"/>
      <c r="SAB46" s="299"/>
      <c r="SAC46" s="299"/>
      <c r="SAD46" s="299"/>
      <c r="SAE46" s="299"/>
      <c r="SAF46" s="299"/>
      <c r="SAG46" s="299"/>
      <c r="SAH46" s="299"/>
      <c r="SAI46" s="299"/>
      <c r="SAJ46" s="299"/>
      <c r="SAK46" s="299"/>
      <c r="SAL46" s="299"/>
      <c r="SAM46" s="299"/>
      <c r="SAN46" s="299"/>
      <c r="SAO46" s="299"/>
      <c r="SAP46" s="299"/>
      <c r="SAQ46" s="299"/>
      <c r="SAR46" s="299"/>
      <c r="SAS46" s="299"/>
      <c r="SAT46" s="299"/>
      <c r="SAU46" s="299"/>
      <c r="SAV46" s="299"/>
      <c r="SAW46" s="299"/>
      <c r="SAX46" s="299"/>
      <c r="SAY46" s="299"/>
      <c r="SAZ46" s="299"/>
      <c r="SBA46" s="299"/>
      <c r="SBB46" s="299"/>
      <c r="SBC46" s="299"/>
      <c r="SBD46" s="299"/>
      <c r="SBE46" s="299"/>
      <c r="SBF46" s="299"/>
      <c r="SBG46" s="299"/>
      <c r="SBH46" s="299"/>
      <c r="SBI46" s="299"/>
      <c r="SBJ46" s="299"/>
      <c r="SBK46" s="299"/>
      <c r="SBL46" s="299"/>
      <c r="SBM46" s="299"/>
      <c r="SBN46" s="299"/>
      <c r="SBO46" s="299"/>
      <c r="SBP46" s="299"/>
      <c r="SBQ46" s="299"/>
      <c r="SBR46" s="299"/>
      <c r="SBS46" s="299"/>
      <c r="SBT46" s="299"/>
      <c r="SBU46" s="299"/>
      <c r="SBV46" s="299"/>
      <c r="SBW46" s="299"/>
      <c r="SBX46" s="299"/>
      <c r="SBY46" s="299"/>
      <c r="SBZ46" s="299"/>
      <c r="SCA46" s="299"/>
      <c r="SCB46" s="299"/>
      <c r="SCC46" s="299"/>
      <c r="SCD46" s="299"/>
      <c r="SCE46" s="299"/>
      <c r="SCF46" s="299"/>
      <c r="SCG46" s="299"/>
      <c r="SCH46" s="299"/>
      <c r="SCI46" s="299"/>
      <c r="SCJ46" s="299"/>
      <c r="SCK46" s="299"/>
      <c r="SCL46" s="299"/>
      <c r="SCM46" s="299"/>
      <c r="SCN46" s="299"/>
      <c r="SCO46" s="299"/>
      <c r="SCP46" s="299"/>
      <c r="SCQ46" s="299"/>
      <c r="SCR46" s="299"/>
      <c r="SCS46" s="299"/>
      <c r="SCT46" s="299"/>
      <c r="SCU46" s="299"/>
      <c r="SCV46" s="299"/>
      <c r="SCW46" s="299"/>
      <c r="SCX46" s="299"/>
      <c r="SCY46" s="299"/>
      <c r="SCZ46" s="299"/>
      <c r="SDA46" s="299"/>
      <c r="SDB46" s="299"/>
      <c r="SDC46" s="299"/>
      <c r="SDD46" s="299"/>
      <c r="SDE46" s="299"/>
      <c r="SDF46" s="299"/>
      <c r="SDG46" s="299"/>
      <c r="SDH46" s="299"/>
      <c r="SDI46" s="299"/>
      <c r="SDJ46" s="299"/>
      <c r="SDK46" s="299"/>
      <c r="SDL46" s="299"/>
      <c r="SDM46" s="299"/>
      <c r="SDN46" s="299"/>
      <c r="SDO46" s="299"/>
      <c r="SDP46" s="299"/>
      <c r="SDQ46" s="299"/>
      <c r="SDR46" s="299"/>
      <c r="SDS46" s="299"/>
      <c r="SDT46" s="299"/>
      <c r="SDU46" s="299"/>
      <c r="SDV46" s="299"/>
      <c r="SDW46" s="299"/>
      <c r="SDX46" s="299"/>
      <c r="SDY46" s="299"/>
      <c r="SDZ46" s="299"/>
      <c r="SEA46" s="299"/>
      <c r="SEB46" s="299"/>
      <c r="SEC46" s="299"/>
      <c r="SED46" s="299"/>
      <c r="SEE46" s="299"/>
      <c r="SEF46" s="299"/>
      <c r="SEG46" s="299"/>
      <c r="SEH46" s="299"/>
      <c r="SEI46" s="299"/>
      <c r="SEJ46" s="299"/>
      <c r="SEK46" s="299"/>
      <c r="SEL46" s="299"/>
      <c r="SEM46" s="299"/>
      <c r="SEN46" s="299"/>
      <c r="SEO46" s="299"/>
      <c r="SEP46" s="299"/>
      <c r="SEQ46" s="299"/>
      <c r="SER46" s="299"/>
      <c r="SES46" s="299"/>
      <c r="SET46" s="299"/>
      <c r="SEU46" s="299"/>
      <c r="SEV46" s="299"/>
      <c r="SEW46" s="299"/>
      <c r="SEX46" s="299"/>
      <c r="SEY46" s="299"/>
      <c r="SEZ46" s="299"/>
      <c r="SFA46" s="299"/>
      <c r="SFB46" s="299"/>
      <c r="SFC46" s="299"/>
      <c r="SFD46" s="299"/>
      <c r="SFE46" s="299"/>
      <c r="SFF46" s="299"/>
      <c r="SFG46" s="299"/>
      <c r="SFH46" s="299"/>
      <c r="SFI46" s="299"/>
      <c r="SFJ46" s="299"/>
      <c r="SFK46" s="299"/>
      <c r="SFL46" s="299"/>
      <c r="SFM46" s="299"/>
      <c r="SFN46" s="299"/>
      <c r="SFO46" s="299"/>
      <c r="SFP46" s="299"/>
      <c r="SFQ46" s="299"/>
      <c r="SFR46" s="299"/>
      <c r="SFS46" s="299"/>
      <c r="SFT46" s="299"/>
      <c r="SFU46" s="299"/>
      <c r="SFV46" s="299"/>
      <c r="SFW46" s="299"/>
      <c r="SFX46" s="299"/>
      <c r="SFY46" s="299"/>
      <c r="SFZ46" s="299"/>
      <c r="SGA46" s="299"/>
      <c r="SGB46" s="299"/>
      <c r="SGC46" s="299"/>
      <c r="SGD46" s="299"/>
      <c r="SGE46" s="299"/>
      <c r="SGF46" s="299"/>
      <c r="SGG46" s="299"/>
      <c r="SGH46" s="299"/>
      <c r="SGI46" s="299"/>
      <c r="SGJ46" s="299"/>
      <c r="SGK46" s="299"/>
      <c r="SGL46" s="299"/>
      <c r="SGM46" s="299"/>
      <c r="SGN46" s="299"/>
      <c r="SGO46" s="299"/>
      <c r="SGP46" s="299"/>
      <c r="SGQ46" s="299"/>
      <c r="SGR46" s="299"/>
      <c r="SGS46" s="299"/>
      <c r="SGT46" s="299"/>
      <c r="SGU46" s="299"/>
      <c r="SGV46" s="299"/>
      <c r="SGW46" s="299"/>
      <c r="SGX46" s="299"/>
      <c r="SGY46" s="299"/>
      <c r="SGZ46" s="299"/>
      <c r="SHA46" s="299"/>
      <c r="SHB46" s="299"/>
      <c r="SHC46" s="299"/>
      <c r="SHD46" s="299"/>
      <c r="SHE46" s="299"/>
      <c r="SHF46" s="299"/>
      <c r="SHG46" s="299"/>
      <c r="SHH46" s="299"/>
      <c r="SHI46" s="299"/>
      <c r="SHJ46" s="299"/>
      <c r="SHK46" s="299"/>
      <c r="SHL46" s="299"/>
      <c r="SHM46" s="299"/>
      <c r="SHN46" s="299"/>
      <c r="SHO46" s="299"/>
      <c r="SHP46" s="299"/>
      <c r="SHQ46" s="299"/>
      <c r="SHR46" s="299"/>
      <c r="SHS46" s="299"/>
      <c r="SHT46" s="299"/>
      <c r="SHU46" s="299"/>
      <c r="SHV46" s="299"/>
      <c r="SHW46" s="299"/>
      <c r="SHX46" s="299"/>
      <c r="SHY46" s="299"/>
      <c r="SHZ46" s="299"/>
      <c r="SIA46" s="299"/>
      <c r="SIB46" s="299"/>
      <c r="SIC46" s="299"/>
      <c r="SID46" s="299"/>
      <c r="SIE46" s="299"/>
      <c r="SIF46" s="299"/>
      <c r="SIG46" s="299"/>
      <c r="SIH46" s="299"/>
      <c r="SII46" s="299"/>
      <c r="SIJ46" s="299"/>
      <c r="SIK46" s="299"/>
      <c r="SIL46" s="299"/>
      <c r="SIM46" s="299"/>
      <c r="SIN46" s="299"/>
      <c r="SIO46" s="299"/>
      <c r="SIP46" s="299"/>
      <c r="SIQ46" s="299"/>
      <c r="SIR46" s="299"/>
      <c r="SIS46" s="299"/>
      <c r="SIT46" s="299"/>
      <c r="SIU46" s="299"/>
      <c r="SIV46" s="299"/>
      <c r="SIW46" s="299"/>
      <c r="SIX46" s="299"/>
      <c r="SIY46" s="299"/>
      <c r="SIZ46" s="299"/>
      <c r="SJA46" s="299"/>
      <c r="SJB46" s="299"/>
      <c r="SJC46" s="299"/>
      <c r="SJD46" s="299"/>
      <c r="SJE46" s="299"/>
      <c r="SJF46" s="299"/>
      <c r="SJG46" s="299"/>
      <c r="SJH46" s="299"/>
      <c r="SJI46" s="299"/>
      <c r="SJJ46" s="299"/>
      <c r="SJK46" s="299"/>
      <c r="SJL46" s="299"/>
      <c r="SJM46" s="299"/>
      <c r="SJN46" s="299"/>
      <c r="SJO46" s="299"/>
      <c r="SJP46" s="299"/>
      <c r="SJQ46" s="299"/>
      <c r="SJR46" s="299"/>
      <c r="SJS46" s="299"/>
      <c r="SJT46" s="299"/>
      <c r="SJU46" s="299"/>
      <c r="SJV46" s="299"/>
      <c r="SJW46" s="299"/>
      <c r="SJX46" s="299"/>
      <c r="SJY46" s="299"/>
      <c r="SJZ46" s="299"/>
      <c r="SKA46" s="299"/>
      <c r="SKB46" s="299"/>
      <c r="SKC46" s="299"/>
      <c r="SKD46" s="299"/>
      <c r="SKE46" s="299"/>
      <c r="SKF46" s="299"/>
      <c r="SKG46" s="299"/>
      <c r="SKH46" s="299"/>
      <c r="SKI46" s="299"/>
      <c r="SKJ46" s="299"/>
      <c r="SKK46" s="299"/>
      <c r="SKL46" s="299"/>
      <c r="SKM46" s="299"/>
      <c r="SKN46" s="299"/>
      <c r="SKO46" s="299"/>
      <c r="SKP46" s="299"/>
      <c r="SKQ46" s="299"/>
      <c r="SKR46" s="299"/>
      <c r="SKS46" s="299"/>
      <c r="SKT46" s="299"/>
      <c r="SKU46" s="299"/>
      <c r="SKV46" s="299"/>
      <c r="SKW46" s="299"/>
      <c r="SKX46" s="299"/>
      <c r="SKY46" s="299"/>
      <c r="SKZ46" s="299"/>
      <c r="SLA46" s="299"/>
      <c r="SLB46" s="299"/>
      <c r="SLC46" s="299"/>
      <c r="SLD46" s="299"/>
      <c r="SLE46" s="299"/>
      <c r="SLF46" s="299"/>
      <c r="SLG46" s="299"/>
      <c r="SLH46" s="299"/>
      <c r="SLI46" s="299"/>
      <c r="SLJ46" s="299"/>
      <c r="SLK46" s="299"/>
      <c r="SLL46" s="299"/>
      <c r="SLM46" s="299"/>
      <c r="SLN46" s="299"/>
      <c r="SLO46" s="299"/>
      <c r="SLP46" s="299"/>
      <c r="SLQ46" s="299"/>
      <c r="SLR46" s="299"/>
      <c r="SLS46" s="299"/>
      <c r="SLT46" s="299"/>
      <c r="SLU46" s="299"/>
      <c r="SLV46" s="299"/>
      <c r="SLW46" s="299"/>
      <c r="SLX46" s="299"/>
      <c r="SLY46" s="299"/>
      <c r="SLZ46" s="299"/>
      <c r="SMA46" s="299"/>
      <c r="SMB46" s="299"/>
      <c r="SMC46" s="299"/>
      <c r="SMD46" s="299"/>
      <c r="SME46" s="299"/>
      <c r="SMF46" s="299"/>
      <c r="SMG46" s="299"/>
      <c r="SMH46" s="299"/>
      <c r="SMI46" s="299"/>
      <c r="SMJ46" s="299"/>
      <c r="SMK46" s="299"/>
      <c r="SML46" s="299"/>
      <c r="SMM46" s="299"/>
      <c r="SMN46" s="299"/>
      <c r="SMO46" s="299"/>
      <c r="SMP46" s="299"/>
      <c r="SMQ46" s="299"/>
      <c r="SMR46" s="299"/>
      <c r="SMS46" s="299"/>
      <c r="SMT46" s="299"/>
      <c r="SMU46" s="299"/>
      <c r="SMV46" s="299"/>
      <c r="SMW46" s="299"/>
      <c r="SMX46" s="299"/>
      <c r="SMY46" s="299"/>
      <c r="SMZ46" s="299"/>
      <c r="SNA46" s="299"/>
      <c r="SNB46" s="299"/>
      <c r="SNC46" s="299"/>
      <c r="SND46" s="299"/>
      <c r="SNE46" s="299"/>
      <c r="SNF46" s="299"/>
      <c r="SNG46" s="299"/>
      <c r="SNH46" s="299"/>
      <c r="SNI46" s="299"/>
      <c r="SNJ46" s="299"/>
      <c r="SNK46" s="299"/>
      <c r="SNL46" s="299"/>
      <c r="SNM46" s="299"/>
      <c r="SNN46" s="299"/>
      <c r="SNO46" s="299"/>
      <c r="SNP46" s="299"/>
      <c r="SNQ46" s="299"/>
      <c r="SNR46" s="299"/>
      <c r="SNS46" s="299"/>
      <c r="SNT46" s="299"/>
      <c r="SNU46" s="299"/>
      <c r="SNV46" s="299"/>
      <c r="SNW46" s="299"/>
      <c r="SNX46" s="299"/>
      <c r="SNY46" s="299"/>
      <c r="SNZ46" s="299"/>
      <c r="SOA46" s="299"/>
      <c r="SOB46" s="299"/>
      <c r="SOC46" s="299"/>
      <c r="SOD46" s="299"/>
      <c r="SOE46" s="299"/>
      <c r="SOF46" s="299"/>
      <c r="SOG46" s="299"/>
      <c r="SOH46" s="299"/>
      <c r="SOI46" s="299"/>
      <c r="SOJ46" s="299"/>
      <c r="SOK46" s="299"/>
      <c r="SOL46" s="299"/>
      <c r="SOM46" s="299"/>
      <c r="SON46" s="299"/>
      <c r="SOO46" s="299"/>
      <c r="SOP46" s="299"/>
      <c r="SOQ46" s="299"/>
      <c r="SOR46" s="299"/>
      <c r="SOS46" s="299"/>
      <c r="SOT46" s="299"/>
      <c r="SOU46" s="299"/>
      <c r="SOV46" s="299"/>
      <c r="SOW46" s="299"/>
      <c r="SOX46" s="299"/>
      <c r="SOY46" s="299"/>
      <c r="SOZ46" s="299"/>
      <c r="SPA46" s="299"/>
      <c r="SPB46" s="299"/>
      <c r="SPC46" s="299"/>
      <c r="SPD46" s="299"/>
      <c r="SPE46" s="299"/>
      <c r="SPF46" s="299"/>
      <c r="SPG46" s="299"/>
      <c r="SPH46" s="299"/>
      <c r="SPI46" s="299"/>
      <c r="SPJ46" s="299"/>
      <c r="SPK46" s="299"/>
      <c r="SPL46" s="299"/>
      <c r="SPM46" s="299"/>
      <c r="SPN46" s="299"/>
      <c r="SPO46" s="299"/>
      <c r="SPP46" s="299"/>
      <c r="SPQ46" s="299"/>
      <c r="SPR46" s="299"/>
      <c r="SPS46" s="299"/>
      <c r="SPT46" s="299"/>
      <c r="SPU46" s="299"/>
      <c r="SPV46" s="299"/>
      <c r="SPW46" s="299"/>
      <c r="SPX46" s="299"/>
      <c r="SPY46" s="299"/>
      <c r="SPZ46" s="299"/>
      <c r="SQA46" s="299"/>
      <c r="SQB46" s="299"/>
      <c r="SQC46" s="299"/>
      <c r="SQD46" s="299"/>
      <c r="SQE46" s="299"/>
      <c r="SQF46" s="299"/>
      <c r="SQG46" s="299"/>
      <c r="SQH46" s="299"/>
      <c r="SQI46" s="299"/>
      <c r="SQJ46" s="299"/>
      <c r="SQK46" s="299"/>
      <c r="SQL46" s="299"/>
      <c r="SQM46" s="299"/>
      <c r="SQN46" s="299"/>
      <c r="SQO46" s="299"/>
      <c r="SQP46" s="299"/>
      <c r="SQQ46" s="299"/>
      <c r="SQR46" s="299"/>
      <c r="SQS46" s="299"/>
      <c r="SQT46" s="299"/>
      <c r="SQU46" s="299"/>
      <c r="SQV46" s="299"/>
      <c r="SQW46" s="299"/>
      <c r="SQX46" s="299"/>
      <c r="SQY46" s="299"/>
      <c r="SQZ46" s="299"/>
      <c r="SRA46" s="299"/>
      <c r="SRB46" s="299"/>
      <c r="SRC46" s="299"/>
      <c r="SRD46" s="299"/>
      <c r="SRE46" s="299"/>
      <c r="SRF46" s="299"/>
      <c r="SRG46" s="299"/>
      <c r="SRH46" s="299"/>
      <c r="SRI46" s="299"/>
      <c r="SRJ46" s="299"/>
      <c r="SRK46" s="299"/>
      <c r="SRL46" s="299"/>
      <c r="SRM46" s="299"/>
      <c r="SRN46" s="299"/>
      <c r="SRO46" s="299"/>
      <c r="SRP46" s="299"/>
      <c r="SRQ46" s="299"/>
      <c r="SRR46" s="299"/>
      <c r="SRS46" s="299"/>
      <c r="SRT46" s="299"/>
      <c r="SRU46" s="299"/>
      <c r="SRV46" s="299"/>
      <c r="SRW46" s="299"/>
      <c r="SRX46" s="299"/>
      <c r="SRY46" s="299"/>
      <c r="SRZ46" s="299"/>
      <c r="SSA46" s="299"/>
      <c r="SSB46" s="299"/>
      <c r="SSC46" s="299"/>
      <c r="SSD46" s="299"/>
      <c r="SSE46" s="299"/>
      <c r="SSF46" s="299"/>
      <c r="SSG46" s="299"/>
      <c r="SSH46" s="299"/>
      <c r="SSI46" s="299"/>
      <c r="SSJ46" s="299"/>
      <c r="SSK46" s="299"/>
      <c r="SSL46" s="299"/>
      <c r="SSM46" s="299"/>
      <c r="SSN46" s="299"/>
      <c r="SSO46" s="299"/>
      <c r="SSP46" s="299"/>
      <c r="SSQ46" s="299"/>
      <c r="SSR46" s="299"/>
      <c r="SSS46" s="299"/>
      <c r="SST46" s="299"/>
      <c r="SSU46" s="299"/>
      <c r="SSV46" s="299"/>
      <c r="SSW46" s="299"/>
      <c r="SSX46" s="299"/>
      <c r="SSY46" s="299"/>
      <c r="SSZ46" s="299"/>
      <c r="STA46" s="299"/>
      <c r="STB46" s="299"/>
      <c r="STC46" s="299"/>
      <c r="STD46" s="299"/>
      <c r="STE46" s="299"/>
      <c r="STF46" s="299"/>
      <c r="STG46" s="299"/>
      <c r="STH46" s="299"/>
      <c r="STI46" s="299"/>
      <c r="STJ46" s="299"/>
      <c r="STK46" s="299"/>
      <c r="STL46" s="299"/>
      <c r="STM46" s="299"/>
      <c r="STN46" s="299"/>
      <c r="STO46" s="299"/>
      <c r="STP46" s="299"/>
      <c r="STQ46" s="299"/>
      <c r="STR46" s="299"/>
      <c r="STS46" s="299"/>
      <c r="STT46" s="299"/>
      <c r="STU46" s="299"/>
      <c r="STV46" s="299"/>
      <c r="STW46" s="299"/>
      <c r="STX46" s="299"/>
      <c r="STY46" s="299"/>
      <c r="STZ46" s="299"/>
      <c r="SUA46" s="299"/>
      <c r="SUB46" s="299"/>
      <c r="SUC46" s="299"/>
      <c r="SUD46" s="299"/>
      <c r="SUE46" s="299"/>
      <c r="SUF46" s="299"/>
      <c r="SUG46" s="299"/>
      <c r="SUH46" s="299"/>
      <c r="SUI46" s="299"/>
      <c r="SUJ46" s="299"/>
      <c r="SUK46" s="299"/>
      <c r="SUL46" s="299"/>
      <c r="SUM46" s="299"/>
      <c r="SUN46" s="299"/>
      <c r="SUO46" s="299"/>
      <c r="SUP46" s="299"/>
      <c r="SUQ46" s="299"/>
      <c r="SUR46" s="299"/>
      <c r="SUS46" s="299"/>
      <c r="SUT46" s="299"/>
      <c r="SUU46" s="299"/>
      <c r="SUV46" s="299"/>
      <c r="SUW46" s="299"/>
      <c r="SUX46" s="299"/>
      <c r="SUY46" s="299"/>
      <c r="SUZ46" s="299"/>
      <c r="SVA46" s="299"/>
      <c r="SVB46" s="299"/>
      <c r="SVC46" s="299"/>
      <c r="SVD46" s="299"/>
      <c r="SVE46" s="299"/>
      <c r="SVF46" s="299"/>
      <c r="SVG46" s="299"/>
      <c r="SVH46" s="299"/>
      <c r="SVI46" s="299"/>
      <c r="SVJ46" s="299"/>
      <c r="SVK46" s="299"/>
      <c r="SVL46" s="299"/>
      <c r="SVM46" s="299"/>
      <c r="SVN46" s="299"/>
      <c r="SVO46" s="299"/>
      <c r="SVP46" s="299"/>
      <c r="SVQ46" s="299"/>
      <c r="SVR46" s="299"/>
      <c r="SVS46" s="299"/>
      <c r="SVT46" s="299"/>
      <c r="SVU46" s="299"/>
      <c r="SVV46" s="299"/>
      <c r="SVW46" s="299"/>
      <c r="SVX46" s="299"/>
      <c r="SVY46" s="299"/>
      <c r="SVZ46" s="299"/>
      <c r="SWA46" s="299"/>
      <c r="SWB46" s="299"/>
      <c r="SWC46" s="299"/>
      <c r="SWD46" s="299"/>
      <c r="SWE46" s="299"/>
      <c r="SWF46" s="299"/>
      <c r="SWG46" s="299"/>
      <c r="SWH46" s="299"/>
      <c r="SWI46" s="299"/>
      <c r="SWJ46" s="299"/>
      <c r="SWK46" s="299"/>
      <c r="SWL46" s="299"/>
      <c r="SWM46" s="299"/>
      <c r="SWN46" s="299"/>
      <c r="SWO46" s="299"/>
      <c r="SWP46" s="299"/>
      <c r="SWQ46" s="299"/>
      <c r="SWR46" s="299"/>
      <c r="SWS46" s="299"/>
      <c r="SWT46" s="299"/>
      <c r="SWU46" s="299"/>
      <c r="SWV46" s="299"/>
      <c r="SWW46" s="299"/>
      <c r="SWX46" s="299"/>
      <c r="SWY46" s="299"/>
      <c r="SWZ46" s="299"/>
      <c r="SXA46" s="299"/>
      <c r="SXB46" s="299"/>
      <c r="SXC46" s="299"/>
      <c r="SXD46" s="299"/>
      <c r="SXE46" s="299"/>
      <c r="SXF46" s="299"/>
      <c r="SXG46" s="299"/>
      <c r="SXH46" s="299"/>
      <c r="SXI46" s="299"/>
      <c r="SXJ46" s="299"/>
      <c r="SXK46" s="299"/>
      <c r="SXL46" s="299"/>
      <c r="SXM46" s="299"/>
      <c r="SXN46" s="299"/>
      <c r="SXO46" s="299"/>
      <c r="SXP46" s="299"/>
      <c r="SXQ46" s="299"/>
      <c r="SXR46" s="299"/>
      <c r="SXS46" s="299"/>
      <c r="SXT46" s="299"/>
      <c r="SXU46" s="299"/>
      <c r="SXV46" s="299"/>
      <c r="SXW46" s="299"/>
      <c r="SXX46" s="299"/>
      <c r="SXY46" s="299"/>
      <c r="SXZ46" s="299"/>
      <c r="SYA46" s="299"/>
      <c r="SYB46" s="299"/>
      <c r="SYC46" s="299"/>
      <c r="SYD46" s="299"/>
      <c r="SYE46" s="299"/>
      <c r="SYF46" s="299"/>
      <c r="SYG46" s="299"/>
      <c r="SYH46" s="299"/>
      <c r="SYI46" s="299"/>
      <c r="SYJ46" s="299"/>
      <c r="SYK46" s="299"/>
      <c r="SYL46" s="299"/>
      <c r="SYM46" s="299"/>
      <c r="SYN46" s="299"/>
      <c r="SYO46" s="299"/>
      <c r="SYP46" s="299"/>
      <c r="SYQ46" s="299"/>
      <c r="SYR46" s="299"/>
      <c r="SYS46" s="299"/>
      <c r="SYT46" s="299"/>
      <c r="SYU46" s="299"/>
      <c r="SYV46" s="299"/>
      <c r="SYW46" s="299"/>
      <c r="SYX46" s="299"/>
      <c r="SYY46" s="299"/>
      <c r="SYZ46" s="299"/>
      <c r="SZA46" s="299"/>
      <c r="SZB46" s="299"/>
      <c r="SZC46" s="299"/>
      <c r="SZD46" s="299"/>
      <c r="SZE46" s="299"/>
      <c r="SZF46" s="299"/>
      <c r="SZG46" s="299"/>
      <c r="SZH46" s="299"/>
      <c r="SZI46" s="299"/>
      <c r="SZJ46" s="299"/>
      <c r="SZK46" s="299"/>
      <c r="SZL46" s="299"/>
      <c r="SZM46" s="299"/>
      <c r="SZN46" s="299"/>
      <c r="SZO46" s="299"/>
      <c r="SZP46" s="299"/>
      <c r="SZQ46" s="299"/>
      <c r="SZR46" s="299"/>
      <c r="SZS46" s="299"/>
      <c r="SZT46" s="299"/>
      <c r="SZU46" s="299"/>
      <c r="SZV46" s="299"/>
      <c r="SZW46" s="299"/>
      <c r="SZX46" s="299"/>
      <c r="SZY46" s="299"/>
      <c r="SZZ46" s="299"/>
      <c r="TAA46" s="299"/>
      <c r="TAB46" s="299"/>
      <c r="TAC46" s="299"/>
      <c r="TAD46" s="299"/>
      <c r="TAE46" s="299"/>
      <c r="TAF46" s="299"/>
      <c r="TAG46" s="299"/>
      <c r="TAH46" s="299"/>
      <c r="TAI46" s="299"/>
      <c r="TAJ46" s="299"/>
      <c r="TAK46" s="299"/>
      <c r="TAL46" s="299"/>
      <c r="TAM46" s="299"/>
      <c r="TAN46" s="299"/>
      <c r="TAO46" s="299"/>
      <c r="TAP46" s="299"/>
      <c r="TAQ46" s="299"/>
      <c r="TAR46" s="299"/>
      <c r="TAS46" s="299"/>
      <c r="TAT46" s="299"/>
      <c r="TAU46" s="299"/>
      <c r="TAV46" s="299"/>
      <c r="TAW46" s="299"/>
      <c r="TAX46" s="299"/>
      <c r="TAY46" s="299"/>
      <c r="TAZ46" s="299"/>
      <c r="TBA46" s="299"/>
      <c r="TBB46" s="299"/>
      <c r="TBC46" s="299"/>
      <c r="TBD46" s="299"/>
      <c r="TBE46" s="299"/>
      <c r="TBF46" s="299"/>
      <c r="TBG46" s="299"/>
      <c r="TBH46" s="299"/>
      <c r="TBI46" s="299"/>
      <c r="TBJ46" s="299"/>
      <c r="TBK46" s="299"/>
      <c r="TBL46" s="299"/>
      <c r="TBM46" s="299"/>
      <c r="TBN46" s="299"/>
      <c r="TBO46" s="299"/>
      <c r="TBP46" s="299"/>
      <c r="TBQ46" s="299"/>
      <c r="TBR46" s="299"/>
      <c r="TBS46" s="299"/>
      <c r="TBT46" s="299"/>
      <c r="TBU46" s="299"/>
      <c r="TBV46" s="299"/>
      <c r="TBW46" s="299"/>
      <c r="TBX46" s="299"/>
      <c r="TBY46" s="299"/>
      <c r="TBZ46" s="299"/>
      <c r="TCA46" s="299"/>
      <c r="TCB46" s="299"/>
      <c r="TCC46" s="299"/>
      <c r="TCD46" s="299"/>
      <c r="TCE46" s="299"/>
      <c r="TCF46" s="299"/>
      <c r="TCG46" s="299"/>
      <c r="TCH46" s="299"/>
      <c r="TCI46" s="299"/>
      <c r="TCJ46" s="299"/>
      <c r="TCK46" s="299"/>
      <c r="TCL46" s="299"/>
      <c r="TCM46" s="299"/>
      <c r="TCN46" s="299"/>
      <c r="TCO46" s="299"/>
      <c r="TCP46" s="299"/>
      <c r="TCQ46" s="299"/>
      <c r="TCR46" s="299"/>
      <c r="TCS46" s="299"/>
      <c r="TCT46" s="299"/>
      <c r="TCU46" s="299"/>
      <c r="TCV46" s="299"/>
      <c r="TCW46" s="299"/>
      <c r="TCX46" s="299"/>
      <c r="TCY46" s="299"/>
      <c r="TCZ46" s="299"/>
      <c r="TDA46" s="299"/>
      <c r="TDB46" s="299"/>
      <c r="TDC46" s="299"/>
      <c r="TDD46" s="299"/>
      <c r="TDE46" s="299"/>
      <c r="TDF46" s="299"/>
      <c r="TDG46" s="299"/>
      <c r="TDH46" s="299"/>
      <c r="TDI46" s="299"/>
      <c r="TDJ46" s="299"/>
      <c r="TDK46" s="299"/>
      <c r="TDL46" s="299"/>
      <c r="TDM46" s="299"/>
      <c r="TDN46" s="299"/>
      <c r="TDO46" s="299"/>
      <c r="TDP46" s="299"/>
      <c r="TDQ46" s="299"/>
      <c r="TDR46" s="299"/>
      <c r="TDS46" s="299"/>
      <c r="TDT46" s="299"/>
      <c r="TDU46" s="299"/>
      <c r="TDV46" s="299"/>
      <c r="TDW46" s="299"/>
      <c r="TDX46" s="299"/>
      <c r="TDY46" s="299"/>
      <c r="TDZ46" s="299"/>
      <c r="TEA46" s="299"/>
      <c r="TEB46" s="299"/>
      <c r="TEC46" s="299"/>
      <c r="TED46" s="299"/>
      <c r="TEE46" s="299"/>
      <c r="TEF46" s="299"/>
      <c r="TEG46" s="299"/>
      <c r="TEH46" s="299"/>
      <c r="TEI46" s="299"/>
      <c r="TEJ46" s="299"/>
      <c r="TEK46" s="299"/>
      <c r="TEL46" s="299"/>
      <c r="TEM46" s="299"/>
      <c r="TEN46" s="299"/>
      <c r="TEO46" s="299"/>
      <c r="TEP46" s="299"/>
      <c r="TEQ46" s="299"/>
      <c r="TER46" s="299"/>
      <c r="TES46" s="299"/>
      <c r="TET46" s="299"/>
      <c r="TEU46" s="299"/>
      <c r="TEV46" s="299"/>
      <c r="TEW46" s="299"/>
      <c r="TEX46" s="299"/>
      <c r="TEY46" s="299"/>
      <c r="TEZ46" s="299"/>
      <c r="TFA46" s="299"/>
      <c r="TFB46" s="299"/>
      <c r="TFC46" s="299"/>
      <c r="TFD46" s="299"/>
      <c r="TFE46" s="299"/>
      <c r="TFF46" s="299"/>
      <c r="TFG46" s="299"/>
      <c r="TFH46" s="299"/>
      <c r="TFI46" s="299"/>
      <c r="TFJ46" s="299"/>
      <c r="TFK46" s="299"/>
      <c r="TFL46" s="299"/>
      <c r="TFM46" s="299"/>
      <c r="TFN46" s="299"/>
      <c r="TFO46" s="299"/>
      <c r="TFP46" s="299"/>
      <c r="TFQ46" s="299"/>
      <c r="TFR46" s="299"/>
      <c r="TFS46" s="299"/>
      <c r="TFT46" s="299"/>
      <c r="TFU46" s="299"/>
      <c r="TFV46" s="299"/>
      <c r="TFW46" s="299"/>
      <c r="TFX46" s="299"/>
      <c r="TFY46" s="299"/>
      <c r="TFZ46" s="299"/>
      <c r="TGA46" s="299"/>
      <c r="TGB46" s="299"/>
      <c r="TGC46" s="299"/>
      <c r="TGD46" s="299"/>
      <c r="TGE46" s="299"/>
      <c r="TGF46" s="299"/>
      <c r="TGG46" s="299"/>
      <c r="TGH46" s="299"/>
      <c r="TGI46" s="299"/>
      <c r="TGJ46" s="299"/>
      <c r="TGK46" s="299"/>
      <c r="TGL46" s="299"/>
      <c r="TGM46" s="299"/>
      <c r="TGN46" s="299"/>
      <c r="TGO46" s="299"/>
      <c r="TGP46" s="299"/>
      <c r="TGQ46" s="299"/>
      <c r="TGR46" s="299"/>
      <c r="TGS46" s="299"/>
      <c r="TGT46" s="299"/>
      <c r="TGU46" s="299"/>
      <c r="TGV46" s="299"/>
      <c r="TGW46" s="299"/>
      <c r="TGX46" s="299"/>
      <c r="TGY46" s="299"/>
      <c r="TGZ46" s="299"/>
      <c r="THA46" s="299"/>
      <c r="THB46" s="299"/>
      <c r="THC46" s="299"/>
      <c r="THD46" s="299"/>
      <c r="THE46" s="299"/>
      <c r="THF46" s="299"/>
      <c r="THG46" s="299"/>
      <c r="THH46" s="299"/>
      <c r="THI46" s="299"/>
      <c r="THJ46" s="299"/>
      <c r="THK46" s="299"/>
      <c r="THL46" s="299"/>
      <c r="THM46" s="299"/>
      <c r="THN46" s="299"/>
      <c r="THO46" s="299"/>
      <c r="THP46" s="299"/>
      <c r="THQ46" s="299"/>
      <c r="THR46" s="299"/>
      <c r="THS46" s="299"/>
      <c r="THT46" s="299"/>
      <c r="THU46" s="299"/>
      <c r="THV46" s="299"/>
      <c r="THW46" s="299"/>
      <c r="THX46" s="299"/>
      <c r="THY46" s="299"/>
      <c r="THZ46" s="299"/>
      <c r="TIA46" s="299"/>
      <c r="TIB46" s="299"/>
      <c r="TIC46" s="299"/>
      <c r="TID46" s="299"/>
      <c r="TIE46" s="299"/>
      <c r="TIF46" s="299"/>
      <c r="TIG46" s="299"/>
      <c r="TIH46" s="299"/>
      <c r="TII46" s="299"/>
      <c r="TIJ46" s="299"/>
      <c r="TIK46" s="299"/>
      <c r="TIL46" s="299"/>
      <c r="TIM46" s="299"/>
      <c r="TIN46" s="299"/>
      <c r="TIO46" s="299"/>
      <c r="TIP46" s="299"/>
      <c r="TIQ46" s="299"/>
      <c r="TIR46" s="299"/>
      <c r="TIS46" s="299"/>
      <c r="TIT46" s="299"/>
      <c r="TIU46" s="299"/>
      <c r="TIV46" s="299"/>
      <c r="TIW46" s="299"/>
      <c r="TIX46" s="299"/>
      <c r="TIY46" s="299"/>
      <c r="TIZ46" s="299"/>
      <c r="TJA46" s="299"/>
      <c r="TJB46" s="299"/>
      <c r="TJC46" s="299"/>
      <c r="TJD46" s="299"/>
      <c r="TJE46" s="299"/>
      <c r="TJF46" s="299"/>
      <c r="TJG46" s="299"/>
      <c r="TJH46" s="299"/>
      <c r="TJI46" s="299"/>
      <c r="TJJ46" s="299"/>
      <c r="TJK46" s="299"/>
      <c r="TJL46" s="299"/>
      <c r="TJM46" s="299"/>
      <c r="TJN46" s="299"/>
      <c r="TJO46" s="299"/>
      <c r="TJP46" s="299"/>
      <c r="TJQ46" s="299"/>
      <c r="TJR46" s="299"/>
      <c r="TJS46" s="299"/>
      <c r="TJT46" s="299"/>
      <c r="TJU46" s="299"/>
      <c r="TJV46" s="299"/>
      <c r="TJW46" s="299"/>
      <c r="TJX46" s="299"/>
      <c r="TJY46" s="299"/>
      <c r="TJZ46" s="299"/>
      <c r="TKA46" s="299"/>
      <c r="TKB46" s="299"/>
      <c r="TKC46" s="299"/>
      <c r="TKD46" s="299"/>
      <c r="TKE46" s="299"/>
      <c r="TKF46" s="299"/>
      <c r="TKG46" s="299"/>
      <c r="TKH46" s="299"/>
      <c r="TKI46" s="299"/>
      <c r="TKJ46" s="299"/>
      <c r="TKK46" s="299"/>
      <c r="TKL46" s="299"/>
      <c r="TKM46" s="299"/>
      <c r="TKN46" s="299"/>
      <c r="TKO46" s="299"/>
      <c r="TKP46" s="299"/>
      <c r="TKQ46" s="299"/>
      <c r="TKR46" s="299"/>
      <c r="TKS46" s="299"/>
      <c r="TKT46" s="299"/>
      <c r="TKU46" s="299"/>
      <c r="TKV46" s="299"/>
      <c r="TKW46" s="299"/>
      <c r="TKX46" s="299"/>
      <c r="TKY46" s="299"/>
      <c r="TKZ46" s="299"/>
      <c r="TLA46" s="299"/>
      <c r="TLB46" s="299"/>
      <c r="TLC46" s="299"/>
      <c r="TLD46" s="299"/>
      <c r="TLE46" s="299"/>
      <c r="TLF46" s="299"/>
      <c r="TLG46" s="299"/>
      <c r="TLH46" s="299"/>
      <c r="TLI46" s="299"/>
      <c r="TLJ46" s="299"/>
      <c r="TLK46" s="299"/>
      <c r="TLL46" s="299"/>
      <c r="TLM46" s="299"/>
      <c r="TLN46" s="299"/>
      <c r="TLO46" s="299"/>
      <c r="TLP46" s="299"/>
      <c r="TLQ46" s="299"/>
      <c r="TLR46" s="299"/>
      <c r="TLS46" s="299"/>
      <c r="TLT46" s="299"/>
      <c r="TLU46" s="299"/>
      <c r="TLV46" s="299"/>
      <c r="TLW46" s="299"/>
      <c r="TLX46" s="299"/>
      <c r="TLY46" s="299"/>
      <c r="TLZ46" s="299"/>
      <c r="TMA46" s="299"/>
      <c r="TMB46" s="299"/>
      <c r="TMC46" s="299"/>
      <c r="TMD46" s="299"/>
      <c r="TME46" s="299"/>
      <c r="TMF46" s="299"/>
      <c r="TMG46" s="299"/>
      <c r="TMH46" s="299"/>
      <c r="TMI46" s="299"/>
      <c r="TMJ46" s="299"/>
      <c r="TMK46" s="299"/>
      <c r="TML46" s="299"/>
      <c r="TMM46" s="299"/>
      <c r="TMN46" s="299"/>
      <c r="TMO46" s="299"/>
      <c r="TMP46" s="299"/>
      <c r="TMQ46" s="299"/>
      <c r="TMR46" s="299"/>
      <c r="TMS46" s="299"/>
      <c r="TMT46" s="299"/>
      <c r="TMU46" s="299"/>
      <c r="TMV46" s="299"/>
      <c r="TMW46" s="299"/>
      <c r="TMX46" s="299"/>
      <c r="TMY46" s="299"/>
      <c r="TMZ46" s="299"/>
      <c r="TNA46" s="299"/>
      <c r="TNB46" s="299"/>
      <c r="TNC46" s="299"/>
      <c r="TND46" s="299"/>
      <c r="TNE46" s="299"/>
      <c r="TNF46" s="299"/>
      <c r="TNG46" s="299"/>
      <c r="TNH46" s="299"/>
      <c r="TNI46" s="299"/>
      <c r="TNJ46" s="299"/>
      <c r="TNK46" s="299"/>
      <c r="TNL46" s="299"/>
      <c r="TNM46" s="299"/>
      <c r="TNN46" s="299"/>
      <c r="TNO46" s="299"/>
      <c r="TNP46" s="299"/>
      <c r="TNQ46" s="299"/>
      <c r="TNR46" s="299"/>
      <c r="TNS46" s="299"/>
      <c r="TNT46" s="299"/>
      <c r="TNU46" s="299"/>
      <c r="TNV46" s="299"/>
      <c r="TNW46" s="299"/>
      <c r="TNX46" s="299"/>
      <c r="TNY46" s="299"/>
      <c r="TNZ46" s="299"/>
      <c r="TOA46" s="299"/>
      <c r="TOB46" s="299"/>
      <c r="TOC46" s="299"/>
      <c r="TOD46" s="299"/>
      <c r="TOE46" s="299"/>
      <c r="TOF46" s="299"/>
      <c r="TOG46" s="299"/>
      <c r="TOH46" s="299"/>
      <c r="TOI46" s="299"/>
      <c r="TOJ46" s="299"/>
      <c r="TOK46" s="299"/>
      <c r="TOL46" s="299"/>
      <c r="TOM46" s="299"/>
      <c r="TON46" s="299"/>
      <c r="TOO46" s="299"/>
      <c r="TOP46" s="299"/>
      <c r="TOQ46" s="299"/>
      <c r="TOR46" s="299"/>
      <c r="TOS46" s="299"/>
      <c r="TOT46" s="299"/>
      <c r="TOU46" s="299"/>
      <c r="TOV46" s="299"/>
      <c r="TOW46" s="299"/>
      <c r="TOX46" s="299"/>
      <c r="TOY46" s="299"/>
      <c r="TOZ46" s="299"/>
      <c r="TPA46" s="299"/>
      <c r="TPB46" s="299"/>
      <c r="TPC46" s="299"/>
      <c r="TPD46" s="299"/>
      <c r="TPE46" s="299"/>
      <c r="TPF46" s="299"/>
      <c r="TPG46" s="299"/>
      <c r="TPH46" s="299"/>
      <c r="TPI46" s="299"/>
      <c r="TPJ46" s="299"/>
      <c r="TPK46" s="299"/>
      <c r="TPL46" s="299"/>
      <c r="TPM46" s="299"/>
      <c r="TPN46" s="299"/>
      <c r="TPO46" s="299"/>
      <c r="TPP46" s="299"/>
      <c r="TPQ46" s="299"/>
      <c r="TPR46" s="299"/>
      <c r="TPS46" s="299"/>
      <c r="TPT46" s="299"/>
      <c r="TPU46" s="299"/>
      <c r="TPV46" s="299"/>
      <c r="TPW46" s="299"/>
      <c r="TPX46" s="299"/>
      <c r="TPY46" s="299"/>
      <c r="TPZ46" s="299"/>
      <c r="TQA46" s="299"/>
      <c r="TQB46" s="299"/>
      <c r="TQC46" s="299"/>
      <c r="TQD46" s="299"/>
      <c r="TQE46" s="299"/>
      <c r="TQF46" s="299"/>
      <c r="TQG46" s="299"/>
      <c r="TQH46" s="299"/>
      <c r="TQI46" s="299"/>
      <c r="TQJ46" s="299"/>
      <c r="TQK46" s="299"/>
      <c r="TQL46" s="299"/>
      <c r="TQM46" s="299"/>
      <c r="TQN46" s="299"/>
      <c r="TQO46" s="299"/>
      <c r="TQP46" s="299"/>
      <c r="TQQ46" s="299"/>
      <c r="TQR46" s="299"/>
      <c r="TQS46" s="299"/>
      <c r="TQT46" s="299"/>
      <c r="TQU46" s="299"/>
      <c r="TQV46" s="299"/>
      <c r="TQW46" s="299"/>
      <c r="TQX46" s="299"/>
      <c r="TQY46" s="299"/>
      <c r="TQZ46" s="299"/>
      <c r="TRA46" s="299"/>
      <c r="TRB46" s="299"/>
      <c r="TRC46" s="299"/>
      <c r="TRD46" s="299"/>
      <c r="TRE46" s="299"/>
      <c r="TRF46" s="299"/>
      <c r="TRG46" s="299"/>
      <c r="TRH46" s="299"/>
      <c r="TRI46" s="299"/>
      <c r="TRJ46" s="299"/>
      <c r="TRK46" s="299"/>
      <c r="TRL46" s="299"/>
      <c r="TRM46" s="299"/>
      <c r="TRN46" s="299"/>
      <c r="TRO46" s="299"/>
      <c r="TRP46" s="299"/>
      <c r="TRQ46" s="299"/>
      <c r="TRR46" s="299"/>
      <c r="TRS46" s="299"/>
      <c r="TRT46" s="299"/>
      <c r="TRU46" s="299"/>
      <c r="TRV46" s="299"/>
      <c r="TRW46" s="299"/>
      <c r="TRX46" s="299"/>
      <c r="TRY46" s="299"/>
      <c r="TRZ46" s="299"/>
      <c r="TSA46" s="299"/>
      <c r="TSB46" s="299"/>
      <c r="TSC46" s="299"/>
      <c r="TSD46" s="299"/>
      <c r="TSE46" s="299"/>
      <c r="TSF46" s="299"/>
      <c r="TSG46" s="299"/>
      <c r="TSH46" s="299"/>
      <c r="TSI46" s="299"/>
      <c r="TSJ46" s="299"/>
      <c r="TSK46" s="299"/>
      <c r="TSL46" s="299"/>
      <c r="TSM46" s="299"/>
      <c r="TSN46" s="299"/>
      <c r="TSO46" s="299"/>
      <c r="TSP46" s="299"/>
      <c r="TSQ46" s="299"/>
      <c r="TSR46" s="299"/>
      <c r="TSS46" s="299"/>
      <c r="TST46" s="299"/>
      <c r="TSU46" s="299"/>
      <c r="TSV46" s="299"/>
      <c r="TSW46" s="299"/>
      <c r="TSX46" s="299"/>
      <c r="TSY46" s="299"/>
      <c r="TSZ46" s="299"/>
      <c r="TTA46" s="299"/>
      <c r="TTB46" s="299"/>
      <c r="TTC46" s="299"/>
      <c r="TTD46" s="299"/>
      <c r="TTE46" s="299"/>
      <c r="TTF46" s="299"/>
      <c r="TTG46" s="299"/>
      <c r="TTH46" s="299"/>
      <c r="TTI46" s="299"/>
      <c r="TTJ46" s="299"/>
      <c r="TTK46" s="299"/>
      <c r="TTL46" s="299"/>
      <c r="TTM46" s="299"/>
      <c r="TTN46" s="299"/>
      <c r="TTO46" s="299"/>
      <c r="TTP46" s="299"/>
      <c r="TTQ46" s="299"/>
      <c r="TTR46" s="299"/>
      <c r="TTS46" s="299"/>
      <c r="TTT46" s="299"/>
      <c r="TTU46" s="299"/>
      <c r="TTV46" s="299"/>
      <c r="TTW46" s="299"/>
      <c r="TTX46" s="299"/>
      <c r="TTY46" s="299"/>
      <c r="TTZ46" s="299"/>
      <c r="TUA46" s="299"/>
      <c r="TUB46" s="299"/>
      <c r="TUC46" s="299"/>
      <c r="TUD46" s="299"/>
      <c r="TUE46" s="299"/>
      <c r="TUF46" s="299"/>
      <c r="TUG46" s="299"/>
      <c r="TUH46" s="299"/>
      <c r="TUI46" s="299"/>
      <c r="TUJ46" s="299"/>
      <c r="TUK46" s="299"/>
      <c r="TUL46" s="299"/>
      <c r="TUM46" s="299"/>
      <c r="TUN46" s="299"/>
      <c r="TUO46" s="299"/>
      <c r="TUP46" s="299"/>
      <c r="TUQ46" s="299"/>
      <c r="TUR46" s="299"/>
      <c r="TUS46" s="299"/>
      <c r="TUT46" s="299"/>
      <c r="TUU46" s="299"/>
      <c r="TUV46" s="299"/>
      <c r="TUW46" s="299"/>
      <c r="TUX46" s="299"/>
      <c r="TUY46" s="299"/>
      <c r="TUZ46" s="299"/>
      <c r="TVA46" s="299"/>
      <c r="TVB46" s="299"/>
      <c r="TVC46" s="299"/>
      <c r="TVD46" s="299"/>
      <c r="TVE46" s="299"/>
      <c r="TVF46" s="299"/>
      <c r="TVG46" s="299"/>
      <c r="TVH46" s="299"/>
      <c r="TVI46" s="299"/>
      <c r="TVJ46" s="299"/>
      <c r="TVK46" s="299"/>
      <c r="TVL46" s="299"/>
      <c r="TVM46" s="299"/>
      <c r="TVN46" s="299"/>
      <c r="TVO46" s="299"/>
      <c r="TVP46" s="299"/>
      <c r="TVQ46" s="299"/>
      <c r="TVR46" s="299"/>
      <c r="TVS46" s="299"/>
      <c r="TVT46" s="299"/>
      <c r="TVU46" s="299"/>
      <c r="TVV46" s="299"/>
      <c r="TVW46" s="299"/>
      <c r="TVX46" s="299"/>
      <c r="TVY46" s="299"/>
      <c r="TVZ46" s="299"/>
      <c r="TWA46" s="299"/>
      <c r="TWB46" s="299"/>
      <c r="TWC46" s="299"/>
      <c r="TWD46" s="299"/>
      <c r="TWE46" s="299"/>
      <c r="TWF46" s="299"/>
      <c r="TWG46" s="299"/>
      <c r="TWH46" s="299"/>
      <c r="TWI46" s="299"/>
      <c r="TWJ46" s="299"/>
      <c r="TWK46" s="299"/>
      <c r="TWL46" s="299"/>
      <c r="TWM46" s="299"/>
      <c r="TWN46" s="299"/>
      <c r="TWO46" s="299"/>
      <c r="TWP46" s="299"/>
      <c r="TWQ46" s="299"/>
      <c r="TWR46" s="299"/>
      <c r="TWS46" s="299"/>
      <c r="TWT46" s="299"/>
      <c r="TWU46" s="299"/>
      <c r="TWV46" s="299"/>
      <c r="TWW46" s="299"/>
      <c r="TWX46" s="299"/>
      <c r="TWY46" s="299"/>
      <c r="TWZ46" s="299"/>
      <c r="TXA46" s="299"/>
      <c r="TXB46" s="299"/>
      <c r="TXC46" s="299"/>
      <c r="TXD46" s="299"/>
      <c r="TXE46" s="299"/>
      <c r="TXF46" s="299"/>
      <c r="TXG46" s="299"/>
      <c r="TXH46" s="299"/>
      <c r="TXI46" s="299"/>
      <c r="TXJ46" s="299"/>
      <c r="TXK46" s="299"/>
      <c r="TXL46" s="299"/>
      <c r="TXM46" s="299"/>
      <c r="TXN46" s="299"/>
      <c r="TXO46" s="299"/>
      <c r="TXP46" s="299"/>
      <c r="TXQ46" s="299"/>
      <c r="TXR46" s="299"/>
      <c r="TXS46" s="299"/>
      <c r="TXT46" s="299"/>
      <c r="TXU46" s="299"/>
      <c r="TXV46" s="299"/>
      <c r="TXW46" s="299"/>
      <c r="TXX46" s="299"/>
      <c r="TXY46" s="299"/>
      <c r="TXZ46" s="299"/>
      <c r="TYA46" s="299"/>
      <c r="TYB46" s="299"/>
      <c r="TYC46" s="299"/>
      <c r="TYD46" s="299"/>
      <c r="TYE46" s="299"/>
      <c r="TYF46" s="299"/>
      <c r="TYG46" s="299"/>
      <c r="TYH46" s="299"/>
      <c r="TYI46" s="299"/>
      <c r="TYJ46" s="299"/>
      <c r="TYK46" s="299"/>
      <c r="TYL46" s="299"/>
      <c r="TYM46" s="299"/>
      <c r="TYN46" s="299"/>
      <c r="TYO46" s="299"/>
      <c r="TYP46" s="299"/>
      <c r="TYQ46" s="299"/>
      <c r="TYR46" s="299"/>
      <c r="TYS46" s="299"/>
      <c r="TYT46" s="299"/>
      <c r="TYU46" s="299"/>
      <c r="TYV46" s="299"/>
      <c r="TYW46" s="299"/>
      <c r="TYX46" s="299"/>
      <c r="TYY46" s="299"/>
      <c r="TYZ46" s="299"/>
      <c r="TZA46" s="299"/>
      <c r="TZB46" s="299"/>
      <c r="TZC46" s="299"/>
      <c r="TZD46" s="299"/>
      <c r="TZE46" s="299"/>
      <c r="TZF46" s="299"/>
      <c r="TZG46" s="299"/>
      <c r="TZH46" s="299"/>
      <c r="TZI46" s="299"/>
      <c r="TZJ46" s="299"/>
      <c r="TZK46" s="299"/>
      <c r="TZL46" s="299"/>
      <c r="TZM46" s="299"/>
      <c r="TZN46" s="299"/>
      <c r="TZO46" s="299"/>
      <c r="TZP46" s="299"/>
      <c r="TZQ46" s="299"/>
      <c r="TZR46" s="299"/>
      <c r="TZS46" s="299"/>
      <c r="TZT46" s="299"/>
      <c r="TZU46" s="299"/>
      <c r="TZV46" s="299"/>
      <c r="TZW46" s="299"/>
      <c r="TZX46" s="299"/>
      <c r="TZY46" s="299"/>
      <c r="TZZ46" s="299"/>
      <c r="UAA46" s="299"/>
      <c r="UAB46" s="299"/>
      <c r="UAC46" s="299"/>
      <c r="UAD46" s="299"/>
      <c r="UAE46" s="299"/>
      <c r="UAF46" s="299"/>
      <c r="UAG46" s="299"/>
      <c r="UAH46" s="299"/>
      <c r="UAI46" s="299"/>
      <c r="UAJ46" s="299"/>
      <c r="UAK46" s="299"/>
      <c r="UAL46" s="299"/>
      <c r="UAM46" s="299"/>
      <c r="UAN46" s="299"/>
      <c r="UAO46" s="299"/>
      <c r="UAP46" s="299"/>
      <c r="UAQ46" s="299"/>
      <c r="UAR46" s="299"/>
      <c r="UAS46" s="299"/>
      <c r="UAT46" s="299"/>
      <c r="UAU46" s="299"/>
      <c r="UAV46" s="299"/>
      <c r="UAW46" s="299"/>
      <c r="UAX46" s="299"/>
      <c r="UAY46" s="299"/>
      <c r="UAZ46" s="299"/>
      <c r="UBA46" s="299"/>
      <c r="UBB46" s="299"/>
      <c r="UBC46" s="299"/>
      <c r="UBD46" s="299"/>
      <c r="UBE46" s="299"/>
      <c r="UBF46" s="299"/>
      <c r="UBG46" s="299"/>
      <c r="UBH46" s="299"/>
      <c r="UBI46" s="299"/>
      <c r="UBJ46" s="299"/>
      <c r="UBK46" s="299"/>
      <c r="UBL46" s="299"/>
      <c r="UBM46" s="299"/>
      <c r="UBN46" s="299"/>
      <c r="UBO46" s="299"/>
      <c r="UBP46" s="299"/>
      <c r="UBQ46" s="299"/>
      <c r="UBR46" s="299"/>
      <c r="UBS46" s="299"/>
      <c r="UBT46" s="299"/>
      <c r="UBU46" s="299"/>
      <c r="UBV46" s="299"/>
      <c r="UBW46" s="299"/>
      <c r="UBX46" s="299"/>
      <c r="UBY46" s="299"/>
      <c r="UBZ46" s="299"/>
      <c r="UCA46" s="299"/>
      <c r="UCB46" s="299"/>
      <c r="UCC46" s="299"/>
      <c r="UCD46" s="299"/>
      <c r="UCE46" s="299"/>
      <c r="UCF46" s="299"/>
      <c r="UCG46" s="299"/>
      <c r="UCH46" s="299"/>
      <c r="UCI46" s="299"/>
      <c r="UCJ46" s="299"/>
      <c r="UCK46" s="299"/>
      <c r="UCL46" s="299"/>
      <c r="UCM46" s="299"/>
      <c r="UCN46" s="299"/>
      <c r="UCO46" s="299"/>
      <c r="UCP46" s="299"/>
      <c r="UCQ46" s="299"/>
      <c r="UCR46" s="299"/>
      <c r="UCS46" s="299"/>
      <c r="UCT46" s="299"/>
      <c r="UCU46" s="299"/>
      <c r="UCV46" s="299"/>
      <c r="UCW46" s="299"/>
      <c r="UCX46" s="299"/>
      <c r="UCY46" s="299"/>
      <c r="UCZ46" s="299"/>
      <c r="UDA46" s="299"/>
      <c r="UDB46" s="299"/>
      <c r="UDC46" s="299"/>
      <c r="UDD46" s="299"/>
      <c r="UDE46" s="299"/>
      <c r="UDF46" s="299"/>
      <c r="UDG46" s="299"/>
      <c r="UDH46" s="299"/>
      <c r="UDI46" s="299"/>
      <c r="UDJ46" s="299"/>
      <c r="UDK46" s="299"/>
      <c r="UDL46" s="299"/>
      <c r="UDM46" s="299"/>
      <c r="UDN46" s="299"/>
      <c r="UDO46" s="299"/>
      <c r="UDP46" s="299"/>
      <c r="UDQ46" s="299"/>
      <c r="UDR46" s="299"/>
      <c r="UDS46" s="299"/>
      <c r="UDT46" s="299"/>
      <c r="UDU46" s="299"/>
      <c r="UDV46" s="299"/>
      <c r="UDW46" s="299"/>
      <c r="UDX46" s="299"/>
      <c r="UDY46" s="299"/>
      <c r="UDZ46" s="299"/>
      <c r="UEA46" s="299"/>
      <c r="UEB46" s="299"/>
      <c r="UEC46" s="299"/>
      <c r="UED46" s="299"/>
      <c r="UEE46" s="299"/>
      <c r="UEF46" s="299"/>
      <c r="UEG46" s="299"/>
      <c r="UEH46" s="299"/>
      <c r="UEI46" s="299"/>
      <c r="UEJ46" s="299"/>
      <c r="UEK46" s="299"/>
      <c r="UEL46" s="299"/>
      <c r="UEM46" s="299"/>
      <c r="UEN46" s="299"/>
      <c r="UEO46" s="299"/>
      <c r="UEP46" s="299"/>
      <c r="UEQ46" s="299"/>
      <c r="UER46" s="299"/>
      <c r="UES46" s="299"/>
      <c r="UET46" s="299"/>
      <c r="UEU46" s="299"/>
      <c r="UEV46" s="299"/>
      <c r="UEW46" s="299"/>
      <c r="UEX46" s="299"/>
      <c r="UEY46" s="299"/>
      <c r="UEZ46" s="299"/>
      <c r="UFA46" s="299"/>
      <c r="UFB46" s="299"/>
      <c r="UFC46" s="299"/>
      <c r="UFD46" s="299"/>
      <c r="UFE46" s="299"/>
      <c r="UFF46" s="299"/>
      <c r="UFG46" s="299"/>
      <c r="UFH46" s="299"/>
      <c r="UFI46" s="299"/>
      <c r="UFJ46" s="299"/>
      <c r="UFK46" s="299"/>
      <c r="UFL46" s="299"/>
      <c r="UFM46" s="299"/>
      <c r="UFN46" s="299"/>
      <c r="UFO46" s="299"/>
      <c r="UFP46" s="299"/>
      <c r="UFQ46" s="299"/>
      <c r="UFR46" s="299"/>
      <c r="UFS46" s="299"/>
      <c r="UFT46" s="299"/>
      <c r="UFU46" s="299"/>
      <c r="UFV46" s="299"/>
      <c r="UFW46" s="299"/>
      <c r="UFX46" s="299"/>
      <c r="UFY46" s="299"/>
      <c r="UFZ46" s="299"/>
      <c r="UGA46" s="299"/>
      <c r="UGB46" s="299"/>
      <c r="UGC46" s="299"/>
      <c r="UGD46" s="299"/>
      <c r="UGE46" s="299"/>
      <c r="UGF46" s="299"/>
      <c r="UGG46" s="299"/>
      <c r="UGH46" s="299"/>
      <c r="UGI46" s="299"/>
      <c r="UGJ46" s="299"/>
      <c r="UGK46" s="299"/>
      <c r="UGL46" s="299"/>
      <c r="UGM46" s="299"/>
      <c r="UGN46" s="299"/>
      <c r="UGO46" s="299"/>
      <c r="UGP46" s="299"/>
      <c r="UGQ46" s="299"/>
      <c r="UGR46" s="299"/>
      <c r="UGS46" s="299"/>
      <c r="UGT46" s="299"/>
      <c r="UGU46" s="299"/>
      <c r="UGV46" s="299"/>
      <c r="UGW46" s="299"/>
      <c r="UGX46" s="299"/>
      <c r="UGY46" s="299"/>
      <c r="UGZ46" s="299"/>
      <c r="UHA46" s="299"/>
      <c r="UHB46" s="299"/>
      <c r="UHC46" s="299"/>
      <c r="UHD46" s="299"/>
      <c r="UHE46" s="299"/>
      <c r="UHF46" s="299"/>
      <c r="UHG46" s="299"/>
      <c r="UHH46" s="299"/>
      <c r="UHI46" s="299"/>
      <c r="UHJ46" s="299"/>
      <c r="UHK46" s="299"/>
      <c r="UHL46" s="299"/>
      <c r="UHM46" s="299"/>
      <c r="UHN46" s="299"/>
      <c r="UHO46" s="299"/>
      <c r="UHP46" s="299"/>
      <c r="UHQ46" s="299"/>
      <c r="UHR46" s="299"/>
      <c r="UHS46" s="299"/>
      <c r="UHT46" s="299"/>
      <c r="UHU46" s="299"/>
      <c r="UHV46" s="299"/>
      <c r="UHW46" s="299"/>
      <c r="UHX46" s="299"/>
      <c r="UHY46" s="299"/>
      <c r="UHZ46" s="299"/>
      <c r="UIA46" s="299"/>
      <c r="UIB46" s="299"/>
      <c r="UIC46" s="299"/>
      <c r="UID46" s="299"/>
      <c r="UIE46" s="299"/>
      <c r="UIF46" s="299"/>
      <c r="UIG46" s="299"/>
      <c r="UIH46" s="299"/>
      <c r="UII46" s="299"/>
      <c r="UIJ46" s="299"/>
      <c r="UIK46" s="299"/>
      <c r="UIL46" s="299"/>
      <c r="UIM46" s="299"/>
      <c r="UIN46" s="299"/>
      <c r="UIO46" s="299"/>
      <c r="UIP46" s="299"/>
      <c r="UIQ46" s="299"/>
      <c r="UIR46" s="299"/>
      <c r="UIS46" s="299"/>
      <c r="UIT46" s="299"/>
      <c r="UIU46" s="299"/>
      <c r="UIV46" s="299"/>
      <c r="UIW46" s="299"/>
      <c r="UIX46" s="299"/>
      <c r="UIY46" s="299"/>
      <c r="UIZ46" s="299"/>
      <c r="UJA46" s="299"/>
      <c r="UJB46" s="299"/>
      <c r="UJC46" s="299"/>
      <c r="UJD46" s="299"/>
      <c r="UJE46" s="299"/>
      <c r="UJF46" s="299"/>
      <c r="UJG46" s="299"/>
      <c r="UJH46" s="299"/>
      <c r="UJI46" s="299"/>
      <c r="UJJ46" s="299"/>
      <c r="UJK46" s="299"/>
      <c r="UJL46" s="299"/>
      <c r="UJM46" s="299"/>
      <c r="UJN46" s="299"/>
      <c r="UJO46" s="299"/>
      <c r="UJP46" s="299"/>
      <c r="UJQ46" s="299"/>
      <c r="UJR46" s="299"/>
      <c r="UJS46" s="299"/>
      <c r="UJT46" s="299"/>
      <c r="UJU46" s="299"/>
      <c r="UJV46" s="299"/>
      <c r="UJW46" s="299"/>
      <c r="UJX46" s="299"/>
      <c r="UJY46" s="299"/>
      <c r="UJZ46" s="299"/>
      <c r="UKA46" s="299"/>
      <c r="UKB46" s="299"/>
      <c r="UKC46" s="299"/>
      <c r="UKD46" s="299"/>
      <c r="UKE46" s="299"/>
      <c r="UKF46" s="299"/>
      <c r="UKG46" s="299"/>
      <c r="UKH46" s="299"/>
      <c r="UKI46" s="299"/>
      <c r="UKJ46" s="299"/>
      <c r="UKK46" s="299"/>
      <c r="UKL46" s="299"/>
      <c r="UKM46" s="299"/>
      <c r="UKN46" s="299"/>
      <c r="UKO46" s="299"/>
      <c r="UKP46" s="299"/>
      <c r="UKQ46" s="299"/>
      <c r="UKR46" s="299"/>
      <c r="UKS46" s="299"/>
      <c r="UKT46" s="299"/>
      <c r="UKU46" s="299"/>
      <c r="UKV46" s="299"/>
      <c r="UKW46" s="299"/>
      <c r="UKX46" s="299"/>
      <c r="UKY46" s="299"/>
      <c r="UKZ46" s="299"/>
      <c r="ULA46" s="299"/>
      <c r="ULB46" s="299"/>
      <c r="ULC46" s="299"/>
      <c r="ULD46" s="299"/>
      <c r="ULE46" s="299"/>
      <c r="ULF46" s="299"/>
      <c r="ULG46" s="299"/>
      <c r="ULH46" s="299"/>
      <c r="ULI46" s="299"/>
      <c r="ULJ46" s="299"/>
      <c r="ULK46" s="299"/>
      <c r="ULL46" s="299"/>
      <c r="ULM46" s="299"/>
      <c r="ULN46" s="299"/>
      <c r="ULO46" s="299"/>
      <c r="ULP46" s="299"/>
      <c r="ULQ46" s="299"/>
      <c r="ULR46" s="299"/>
      <c r="ULS46" s="299"/>
      <c r="ULT46" s="299"/>
      <c r="ULU46" s="299"/>
      <c r="ULV46" s="299"/>
      <c r="ULW46" s="299"/>
      <c r="ULX46" s="299"/>
      <c r="ULY46" s="299"/>
      <c r="ULZ46" s="299"/>
      <c r="UMA46" s="299"/>
      <c r="UMB46" s="299"/>
      <c r="UMC46" s="299"/>
      <c r="UMD46" s="299"/>
      <c r="UME46" s="299"/>
      <c r="UMF46" s="299"/>
      <c r="UMG46" s="299"/>
      <c r="UMH46" s="299"/>
      <c r="UMI46" s="299"/>
      <c r="UMJ46" s="299"/>
      <c r="UMK46" s="299"/>
      <c r="UML46" s="299"/>
      <c r="UMM46" s="299"/>
      <c r="UMN46" s="299"/>
      <c r="UMO46" s="299"/>
      <c r="UMP46" s="299"/>
      <c r="UMQ46" s="299"/>
      <c r="UMR46" s="299"/>
      <c r="UMS46" s="299"/>
      <c r="UMT46" s="299"/>
      <c r="UMU46" s="299"/>
      <c r="UMV46" s="299"/>
      <c r="UMW46" s="299"/>
      <c r="UMX46" s="299"/>
      <c r="UMY46" s="299"/>
      <c r="UMZ46" s="299"/>
      <c r="UNA46" s="299"/>
      <c r="UNB46" s="299"/>
      <c r="UNC46" s="299"/>
      <c r="UND46" s="299"/>
      <c r="UNE46" s="299"/>
      <c r="UNF46" s="299"/>
      <c r="UNG46" s="299"/>
      <c r="UNH46" s="299"/>
      <c r="UNI46" s="299"/>
      <c r="UNJ46" s="299"/>
      <c r="UNK46" s="299"/>
      <c r="UNL46" s="299"/>
      <c r="UNM46" s="299"/>
      <c r="UNN46" s="299"/>
      <c r="UNO46" s="299"/>
      <c r="UNP46" s="299"/>
      <c r="UNQ46" s="299"/>
      <c r="UNR46" s="299"/>
      <c r="UNS46" s="299"/>
      <c r="UNT46" s="299"/>
      <c r="UNU46" s="299"/>
      <c r="UNV46" s="299"/>
      <c r="UNW46" s="299"/>
      <c r="UNX46" s="299"/>
      <c r="UNY46" s="299"/>
      <c r="UNZ46" s="299"/>
      <c r="UOA46" s="299"/>
      <c r="UOB46" s="299"/>
      <c r="UOC46" s="299"/>
      <c r="UOD46" s="299"/>
      <c r="UOE46" s="299"/>
      <c r="UOF46" s="299"/>
      <c r="UOG46" s="299"/>
      <c r="UOH46" s="299"/>
      <c r="UOI46" s="299"/>
      <c r="UOJ46" s="299"/>
      <c r="UOK46" s="299"/>
      <c r="UOL46" s="299"/>
      <c r="UOM46" s="299"/>
      <c r="UON46" s="299"/>
      <c r="UOO46" s="299"/>
      <c r="UOP46" s="299"/>
      <c r="UOQ46" s="299"/>
      <c r="UOR46" s="299"/>
      <c r="UOS46" s="299"/>
      <c r="UOT46" s="299"/>
      <c r="UOU46" s="299"/>
      <c r="UOV46" s="299"/>
      <c r="UOW46" s="299"/>
      <c r="UOX46" s="299"/>
      <c r="UOY46" s="299"/>
      <c r="UOZ46" s="299"/>
      <c r="UPA46" s="299"/>
      <c r="UPB46" s="299"/>
      <c r="UPC46" s="299"/>
      <c r="UPD46" s="299"/>
      <c r="UPE46" s="299"/>
      <c r="UPF46" s="299"/>
      <c r="UPG46" s="299"/>
      <c r="UPH46" s="299"/>
      <c r="UPI46" s="299"/>
      <c r="UPJ46" s="299"/>
      <c r="UPK46" s="299"/>
      <c r="UPL46" s="299"/>
      <c r="UPM46" s="299"/>
      <c r="UPN46" s="299"/>
      <c r="UPO46" s="299"/>
      <c r="UPP46" s="299"/>
      <c r="UPQ46" s="299"/>
      <c r="UPR46" s="299"/>
      <c r="UPS46" s="299"/>
      <c r="UPT46" s="299"/>
      <c r="UPU46" s="299"/>
      <c r="UPV46" s="299"/>
      <c r="UPW46" s="299"/>
      <c r="UPX46" s="299"/>
      <c r="UPY46" s="299"/>
      <c r="UPZ46" s="299"/>
      <c r="UQA46" s="299"/>
      <c r="UQB46" s="299"/>
      <c r="UQC46" s="299"/>
      <c r="UQD46" s="299"/>
      <c r="UQE46" s="299"/>
      <c r="UQF46" s="299"/>
      <c r="UQG46" s="299"/>
      <c r="UQH46" s="299"/>
      <c r="UQI46" s="299"/>
      <c r="UQJ46" s="299"/>
      <c r="UQK46" s="299"/>
      <c r="UQL46" s="299"/>
      <c r="UQM46" s="299"/>
      <c r="UQN46" s="299"/>
      <c r="UQO46" s="299"/>
      <c r="UQP46" s="299"/>
      <c r="UQQ46" s="299"/>
      <c r="UQR46" s="299"/>
      <c r="UQS46" s="299"/>
      <c r="UQT46" s="299"/>
      <c r="UQU46" s="299"/>
      <c r="UQV46" s="299"/>
      <c r="UQW46" s="299"/>
      <c r="UQX46" s="299"/>
      <c r="UQY46" s="299"/>
      <c r="UQZ46" s="299"/>
      <c r="URA46" s="299"/>
      <c r="URB46" s="299"/>
      <c r="URC46" s="299"/>
      <c r="URD46" s="299"/>
      <c r="URE46" s="299"/>
      <c r="URF46" s="299"/>
      <c r="URG46" s="299"/>
      <c r="URH46" s="299"/>
      <c r="URI46" s="299"/>
      <c r="URJ46" s="299"/>
      <c r="URK46" s="299"/>
      <c r="URL46" s="299"/>
      <c r="URM46" s="299"/>
      <c r="URN46" s="299"/>
      <c r="URO46" s="299"/>
      <c r="URP46" s="299"/>
      <c r="URQ46" s="299"/>
      <c r="URR46" s="299"/>
      <c r="URS46" s="299"/>
      <c r="URT46" s="299"/>
      <c r="URU46" s="299"/>
      <c r="URV46" s="299"/>
      <c r="URW46" s="299"/>
      <c r="URX46" s="299"/>
      <c r="URY46" s="299"/>
      <c r="URZ46" s="299"/>
      <c r="USA46" s="299"/>
      <c r="USB46" s="299"/>
      <c r="USC46" s="299"/>
      <c r="USD46" s="299"/>
      <c r="USE46" s="299"/>
      <c r="USF46" s="299"/>
      <c r="USG46" s="299"/>
      <c r="USH46" s="299"/>
      <c r="USI46" s="299"/>
      <c r="USJ46" s="299"/>
      <c r="USK46" s="299"/>
      <c r="USL46" s="299"/>
      <c r="USM46" s="299"/>
      <c r="USN46" s="299"/>
      <c r="USO46" s="299"/>
      <c r="USP46" s="299"/>
      <c r="USQ46" s="299"/>
      <c r="USR46" s="299"/>
      <c r="USS46" s="299"/>
      <c r="UST46" s="299"/>
      <c r="USU46" s="299"/>
      <c r="USV46" s="299"/>
      <c r="USW46" s="299"/>
      <c r="USX46" s="299"/>
      <c r="USY46" s="299"/>
      <c r="USZ46" s="299"/>
      <c r="UTA46" s="299"/>
      <c r="UTB46" s="299"/>
      <c r="UTC46" s="299"/>
      <c r="UTD46" s="299"/>
      <c r="UTE46" s="299"/>
      <c r="UTF46" s="299"/>
      <c r="UTG46" s="299"/>
      <c r="UTH46" s="299"/>
      <c r="UTI46" s="299"/>
      <c r="UTJ46" s="299"/>
      <c r="UTK46" s="299"/>
      <c r="UTL46" s="299"/>
      <c r="UTM46" s="299"/>
      <c r="UTN46" s="299"/>
      <c r="UTO46" s="299"/>
      <c r="UTP46" s="299"/>
      <c r="UTQ46" s="299"/>
      <c r="UTR46" s="299"/>
      <c r="UTS46" s="299"/>
      <c r="UTT46" s="299"/>
      <c r="UTU46" s="299"/>
      <c r="UTV46" s="299"/>
      <c r="UTW46" s="299"/>
      <c r="UTX46" s="299"/>
      <c r="UTY46" s="299"/>
      <c r="UTZ46" s="299"/>
      <c r="UUA46" s="299"/>
      <c r="UUB46" s="299"/>
      <c r="UUC46" s="299"/>
      <c r="UUD46" s="299"/>
      <c r="UUE46" s="299"/>
      <c r="UUF46" s="299"/>
      <c r="UUG46" s="299"/>
      <c r="UUH46" s="299"/>
      <c r="UUI46" s="299"/>
      <c r="UUJ46" s="299"/>
      <c r="UUK46" s="299"/>
      <c r="UUL46" s="299"/>
      <c r="UUM46" s="299"/>
      <c r="UUN46" s="299"/>
      <c r="UUO46" s="299"/>
      <c r="UUP46" s="299"/>
      <c r="UUQ46" s="299"/>
      <c r="UUR46" s="299"/>
      <c r="UUS46" s="299"/>
      <c r="UUT46" s="299"/>
      <c r="UUU46" s="299"/>
      <c r="UUV46" s="299"/>
      <c r="UUW46" s="299"/>
      <c r="UUX46" s="299"/>
      <c r="UUY46" s="299"/>
      <c r="UUZ46" s="299"/>
      <c r="UVA46" s="299"/>
      <c r="UVB46" s="299"/>
      <c r="UVC46" s="299"/>
      <c r="UVD46" s="299"/>
      <c r="UVE46" s="299"/>
      <c r="UVF46" s="299"/>
      <c r="UVG46" s="299"/>
      <c r="UVH46" s="299"/>
      <c r="UVI46" s="299"/>
      <c r="UVJ46" s="299"/>
      <c r="UVK46" s="299"/>
      <c r="UVL46" s="299"/>
      <c r="UVM46" s="299"/>
      <c r="UVN46" s="299"/>
      <c r="UVO46" s="299"/>
      <c r="UVP46" s="299"/>
      <c r="UVQ46" s="299"/>
      <c r="UVR46" s="299"/>
      <c r="UVS46" s="299"/>
      <c r="UVT46" s="299"/>
      <c r="UVU46" s="299"/>
      <c r="UVV46" s="299"/>
      <c r="UVW46" s="299"/>
      <c r="UVX46" s="299"/>
      <c r="UVY46" s="299"/>
      <c r="UVZ46" s="299"/>
      <c r="UWA46" s="299"/>
      <c r="UWB46" s="299"/>
      <c r="UWC46" s="299"/>
      <c r="UWD46" s="299"/>
      <c r="UWE46" s="299"/>
      <c r="UWF46" s="299"/>
      <c r="UWG46" s="299"/>
      <c r="UWH46" s="299"/>
      <c r="UWI46" s="299"/>
      <c r="UWJ46" s="299"/>
      <c r="UWK46" s="299"/>
      <c r="UWL46" s="299"/>
      <c r="UWM46" s="299"/>
      <c r="UWN46" s="299"/>
      <c r="UWO46" s="299"/>
      <c r="UWP46" s="299"/>
      <c r="UWQ46" s="299"/>
      <c r="UWR46" s="299"/>
      <c r="UWS46" s="299"/>
      <c r="UWT46" s="299"/>
      <c r="UWU46" s="299"/>
      <c r="UWV46" s="299"/>
      <c r="UWW46" s="299"/>
      <c r="UWX46" s="299"/>
      <c r="UWY46" s="299"/>
      <c r="UWZ46" s="299"/>
      <c r="UXA46" s="299"/>
      <c r="UXB46" s="299"/>
      <c r="UXC46" s="299"/>
      <c r="UXD46" s="299"/>
      <c r="UXE46" s="299"/>
      <c r="UXF46" s="299"/>
      <c r="UXG46" s="299"/>
      <c r="UXH46" s="299"/>
      <c r="UXI46" s="299"/>
      <c r="UXJ46" s="299"/>
      <c r="UXK46" s="299"/>
      <c r="UXL46" s="299"/>
      <c r="UXM46" s="299"/>
      <c r="UXN46" s="299"/>
      <c r="UXO46" s="299"/>
      <c r="UXP46" s="299"/>
      <c r="UXQ46" s="299"/>
      <c r="UXR46" s="299"/>
      <c r="UXS46" s="299"/>
      <c r="UXT46" s="299"/>
      <c r="UXU46" s="299"/>
      <c r="UXV46" s="299"/>
      <c r="UXW46" s="299"/>
      <c r="UXX46" s="299"/>
      <c r="UXY46" s="299"/>
      <c r="UXZ46" s="299"/>
      <c r="UYA46" s="299"/>
      <c r="UYB46" s="299"/>
      <c r="UYC46" s="299"/>
      <c r="UYD46" s="299"/>
      <c r="UYE46" s="299"/>
      <c r="UYF46" s="299"/>
      <c r="UYG46" s="299"/>
      <c r="UYH46" s="299"/>
      <c r="UYI46" s="299"/>
      <c r="UYJ46" s="299"/>
      <c r="UYK46" s="299"/>
      <c r="UYL46" s="299"/>
      <c r="UYM46" s="299"/>
      <c r="UYN46" s="299"/>
      <c r="UYO46" s="299"/>
      <c r="UYP46" s="299"/>
      <c r="UYQ46" s="299"/>
      <c r="UYR46" s="299"/>
      <c r="UYS46" s="299"/>
      <c r="UYT46" s="299"/>
      <c r="UYU46" s="299"/>
      <c r="UYV46" s="299"/>
      <c r="UYW46" s="299"/>
      <c r="UYX46" s="299"/>
      <c r="UYY46" s="299"/>
      <c r="UYZ46" s="299"/>
      <c r="UZA46" s="299"/>
      <c r="UZB46" s="299"/>
      <c r="UZC46" s="299"/>
      <c r="UZD46" s="299"/>
      <c r="UZE46" s="299"/>
      <c r="UZF46" s="299"/>
      <c r="UZG46" s="299"/>
      <c r="UZH46" s="299"/>
      <c r="UZI46" s="299"/>
      <c r="UZJ46" s="299"/>
      <c r="UZK46" s="299"/>
      <c r="UZL46" s="299"/>
      <c r="UZM46" s="299"/>
      <c r="UZN46" s="299"/>
      <c r="UZO46" s="299"/>
      <c r="UZP46" s="299"/>
      <c r="UZQ46" s="299"/>
      <c r="UZR46" s="299"/>
      <c r="UZS46" s="299"/>
      <c r="UZT46" s="299"/>
      <c r="UZU46" s="299"/>
      <c r="UZV46" s="299"/>
      <c r="UZW46" s="299"/>
      <c r="UZX46" s="299"/>
      <c r="UZY46" s="299"/>
      <c r="UZZ46" s="299"/>
      <c r="VAA46" s="299"/>
      <c r="VAB46" s="299"/>
      <c r="VAC46" s="299"/>
      <c r="VAD46" s="299"/>
      <c r="VAE46" s="299"/>
      <c r="VAF46" s="299"/>
      <c r="VAG46" s="299"/>
      <c r="VAH46" s="299"/>
      <c r="VAI46" s="299"/>
      <c r="VAJ46" s="299"/>
      <c r="VAK46" s="299"/>
      <c r="VAL46" s="299"/>
      <c r="VAM46" s="299"/>
      <c r="VAN46" s="299"/>
      <c r="VAO46" s="299"/>
      <c r="VAP46" s="299"/>
      <c r="VAQ46" s="299"/>
      <c r="VAR46" s="299"/>
      <c r="VAS46" s="299"/>
      <c r="VAT46" s="299"/>
      <c r="VAU46" s="299"/>
      <c r="VAV46" s="299"/>
      <c r="VAW46" s="299"/>
      <c r="VAX46" s="299"/>
      <c r="VAY46" s="299"/>
      <c r="VAZ46" s="299"/>
      <c r="VBA46" s="299"/>
      <c r="VBB46" s="299"/>
      <c r="VBC46" s="299"/>
      <c r="VBD46" s="299"/>
      <c r="VBE46" s="299"/>
      <c r="VBF46" s="299"/>
      <c r="VBG46" s="299"/>
      <c r="VBH46" s="299"/>
      <c r="VBI46" s="299"/>
      <c r="VBJ46" s="299"/>
      <c r="VBK46" s="299"/>
      <c r="VBL46" s="299"/>
      <c r="VBM46" s="299"/>
      <c r="VBN46" s="299"/>
      <c r="VBO46" s="299"/>
      <c r="VBP46" s="299"/>
      <c r="VBQ46" s="299"/>
      <c r="VBR46" s="299"/>
      <c r="VBS46" s="299"/>
      <c r="VBT46" s="299"/>
      <c r="VBU46" s="299"/>
      <c r="VBV46" s="299"/>
      <c r="VBW46" s="299"/>
      <c r="VBX46" s="299"/>
      <c r="VBY46" s="299"/>
      <c r="VBZ46" s="299"/>
      <c r="VCA46" s="299"/>
      <c r="VCB46" s="299"/>
      <c r="VCC46" s="299"/>
      <c r="VCD46" s="299"/>
      <c r="VCE46" s="299"/>
      <c r="VCF46" s="299"/>
      <c r="VCG46" s="299"/>
      <c r="VCH46" s="299"/>
      <c r="VCI46" s="299"/>
      <c r="VCJ46" s="299"/>
      <c r="VCK46" s="299"/>
      <c r="VCL46" s="299"/>
      <c r="VCM46" s="299"/>
      <c r="VCN46" s="299"/>
      <c r="VCO46" s="299"/>
      <c r="VCP46" s="299"/>
      <c r="VCQ46" s="299"/>
      <c r="VCR46" s="299"/>
      <c r="VCS46" s="299"/>
      <c r="VCT46" s="299"/>
      <c r="VCU46" s="299"/>
      <c r="VCV46" s="299"/>
      <c r="VCW46" s="299"/>
      <c r="VCX46" s="299"/>
      <c r="VCY46" s="299"/>
      <c r="VCZ46" s="299"/>
      <c r="VDA46" s="299"/>
      <c r="VDB46" s="299"/>
      <c r="VDC46" s="299"/>
      <c r="VDD46" s="299"/>
      <c r="VDE46" s="299"/>
      <c r="VDF46" s="299"/>
      <c r="VDG46" s="299"/>
      <c r="VDH46" s="299"/>
      <c r="VDI46" s="299"/>
      <c r="VDJ46" s="299"/>
      <c r="VDK46" s="299"/>
      <c r="VDL46" s="299"/>
      <c r="VDM46" s="299"/>
      <c r="VDN46" s="299"/>
      <c r="VDO46" s="299"/>
      <c r="VDP46" s="299"/>
      <c r="VDQ46" s="299"/>
      <c r="VDR46" s="299"/>
      <c r="VDS46" s="299"/>
      <c r="VDT46" s="299"/>
      <c r="VDU46" s="299"/>
      <c r="VDV46" s="299"/>
      <c r="VDW46" s="299"/>
      <c r="VDX46" s="299"/>
      <c r="VDY46" s="299"/>
      <c r="VDZ46" s="299"/>
      <c r="VEA46" s="299"/>
      <c r="VEB46" s="299"/>
      <c r="VEC46" s="299"/>
      <c r="VED46" s="299"/>
      <c r="VEE46" s="299"/>
      <c r="VEF46" s="299"/>
      <c r="VEG46" s="299"/>
      <c r="VEH46" s="299"/>
      <c r="VEI46" s="299"/>
      <c r="VEJ46" s="299"/>
      <c r="VEK46" s="299"/>
      <c r="VEL46" s="299"/>
      <c r="VEM46" s="299"/>
      <c r="VEN46" s="299"/>
      <c r="VEO46" s="299"/>
      <c r="VEP46" s="299"/>
      <c r="VEQ46" s="299"/>
      <c r="VER46" s="299"/>
      <c r="VES46" s="299"/>
      <c r="VET46" s="299"/>
      <c r="VEU46" s="299"/>
      <c r="VEV46" s="299"/>
      <c r="VEW46" s="299"/>
      <c r="VEX46" s="299"/>
      <c r="VEY46" s="299"/>
      <c r="VEZ46" s="299"/>
      <c r="VFA46" s="299"/>
      <c r="VFB46" s="299"/>
      <c r="VFC46" s="299"/>
      <c r="VFD46" s="299"/>
      <c r="VFE46" s="299"/>
      <c r="VFF46" s="299"/>
      <c r="VFG46" s="299"/>
      <c r="VFH46" s="299"/>
      <c r="VFI46" s="299"/>
      <c r="VFJ46" s="299"/>
      <c r="VFK46" s="299"/>
      <c r="VFL46" s="299"/>
      <c r="VFM46" s="299"/>
      <c r="VFN46" s="299"/>
      <c r="VFO46" s="299"/>
      <c r="VFP46" s="299"/>
      <c r="VFQ46" s="299"/>
      <c r="VFR46" s="299"/>
      <c r="VFS46" s="299"/>
      <c r="VFT46" s="299"/>
      <c r="VFU46" s="299"/>
      <c r="VFV46" s="299"/>
      <c r="VFW46" s="299"/>
      <c r="VFX46" s="299"/>
      <c r="VFY46" s="299"/>
      <c r="VFZ46" s="299"/>
      <c r="VGA46" s="299"/>
      <c r="VGB46" s="299"/>
      <c r="VGC46" s="299"/>
      <c r="VGD46" s="299"/>
      <c r="VGE46" s="299"/>
      <c r="VGF46" s="299"/>
      <c r="VGG46" s="299"/>
      <c r="VGH46" s="299"/>
      <c r="VGI46" s="299"/>
      <c r="VGJ46" s="299"/>
      <c r="VGK46" s="299"/>
      <c r="VGL46" s="299"/>
      <c r="VGM46" s="299"/>
      <c r="VGN46" s="299"/>
      <c r="VGO46" s="299"/>
      <c r="VGP46" s="299"/>
      <c r="VGQ46" s="299"/>
      <c r="VGR46" s="299"/>
      <c r="VGS46" s="299"/>
      <c r="VGT46" s="299"/>
      <c r="VGU46" s="299"/>
      <c r="VGV46" s="299"/>
      <c r="VGW46" s="299"/>
      <c r="VGX46" s="299"/>
      <c r="VGY46" s="299"/>
      <c r="VGZ46" s="299"/>
      <c r="VHA46" s="299"/>
      <c r="VHB46" s="299"/>
      <c r="VHC46" s="299"/>
      <c r="VHD46" s="299"/>
      <c r="VHE46" s="299"/>
      <c r="VHF46" s="299"/>
      <c r="VHG46" s="299"/>
      <c r="VHH46" s="299"/>
      <c r="VHI46" s="299"/>
      <c r="VHJ46" s="299"/>
      <c r="VHK46" s="299"/>
      <c r="VHL46" s="299"/>
      <c r="VHM46" s="299"/>
      <c r="VHN46" s="299"/>
      <c r="VHO46" s="299"/>
      <c r="VHP46" s="299"/>
      <c r="VHQ46" s="299"/>
      <c r="VHR46" s="299"/>
      <c r="VHS46" s="299"/>
      <c r="VHT46" s="299"/>
      <c r="VHU46" s="299"/>
      <c r="VHV46" s="299"/>
      <c r="VHW46" s="299"/>
      <c r="VHX46" s="299"/>
      <c r="VHY46" s="299"/>
      <c r="VHZ46" s="299"/>
      <c r="VIA46" s="299"/>
      <c r="VIB46" s="299"/>
      <c r="VIC46" s="299"/>
      <c r="VID46" s="299"/>
      <c r="VIE46" s="299"/>
      <c r="VIF46" s="299"/>
      <c r="VIG46" s="299"/>
      <c r="VIH46" s="299"/>
      <c r="VII46" s="299"/>
      <c r="VIJ46" s="299"/>
      <c r="VIK46" s="299"/>
      <c r="VIL46" s="299"/>
      <c r="VIM46" s="299"/>
      <c r="VIN46" s="299"/>
      <c r="VIO46" s="299"/>
      <c r="VIP46" s="299"/>
      <c r="VIQ46" s="299"/>
      <c r="VIR46" s="299"/>
      <c r="VIS46" s="299"/>
      <c r="VIT46" s="299"/>
      <c r="VIU46" s="299"/>
      <c r="VIV46" s="299"/>
      <c r="VIW46" s="299"/>
      <c r="VIX46" s="299"/>
      <c r="VIY46" s="299"/>
      <c r="VIZ46" s="299"/>
      <c r="VJA46" s="299"/>
      <c r="VJB46" s="299"/>
      <c r="VJC46" s="299"/>
      <c r="VJD46" s="299"/>
      <c r="VJE46" s="299"/>
      <c r="VJF46" s="299"/>
      <c r="VJG46" s="299"/>
      <c r="VJH46" s="299"/>
      <c r="VJI46" s="299"/>
      <c r="VJJ46" s="299"/>
      <c r="VJK46" s="299"/>
      <c r="VJL46" s="299"/>
      <c r="VJM46" s="299"/>
      <c r="VJN46" s="299"/>
      <c r="VJO46" s="299"/>
      <c r="VJP46" s="299"/>
      <c r="VJQ46" s="299"/>
      <c r="VJR46" s="299"/>
      <c r="VJS46" s="299"/>
      <c r="VJT46" s="299"/>
      <c r="VJU46" s="299"/>
      <c r="VJV46" s="299"/>
      <c r="VJW46" s="299"/>
      <c r="VJX46" s="299"/>
      <c r="VJY46" s="299"/>
      <c r="VJZ46" s="299"/>
      <c r="VKA46" s="299"/>
      <c r="VKB46" s="299"/>
      <c r="VKC46" s="299"/>
      <c r="VKD46" s="299"/>
      <c r="VKE46" s="299"/>
      <c r="VKF46" s="299"/>
      <c r="VKG46" s="299"/>
      <c r="VKH46" s="299"/>
      <c r="VKI46" s="299"/>
      <c r="VKJ46" s="299"/>
      <c r="VKK46" s="299"/>
      <c r="VKL46" s="299"/>
      <c r="VKM46" s="299"/>
      <c r="VKN46" s="299"/>
      <c r="VKO46" s="299"/>
      <c r="VKP46" s="299"/>
      <c r="VKQ46" s="299"/>
      <c r="VKR46" s="299"/>
      <c r="VKS46" s="299"/>
      <c r="VKT46" s="299"/>
      <c r="VKU46" s="299"/>
      <c r="VKV46" s="299"/>
      <c r="VKW46" s="299"/>
      <c r="VKX46" s="299"/>
      <c r="VKY46" s="299"/>
      <c r="VKZ46" s="299"/>
      <c r="VLA46" s="299"/>
      <c r="VLB46" s="299"/>
      <c r="VLC46" s="299"/>
      <c r="VLD46" s="299"/>
      <c r="VLE46" s="299"/>
      <c r="VLF46" s="299"/>
      <c r="VLG46" s="299"/>
      <c r="VLH46" s="299"/>
      <c r="VLI46" s="299"/>
      <c r="VLJ46" s="299"/>
      <c r="VLK46" s="299"/>
      <c r="VLL46" s="299"/>
      <c r="VLM46" s="299"/>
      <c r="VLN46" s="299"/>
      <c r="VLO46" s="299"/>
      <c r="VLP46" s="299"/>
      <c r="VLQ46" s="299"/>
      <c r="VLR46" s="299"/>
      <c r="VLS46" s="299"/>
      <c r="VLT46" s="299"/>
      <c r="VLU46" s="299"/>
      <c r="VLV46" s="299"/>
      <c r="VLW46" s="299"/>
      <c r="VLX46" s="299"/>
      <c r="VLY46" s="299"/>
      <c r="VLZ46" s="299"/>
      <c r="VMA46" s="299"/>
      <c r="VMB46" s="299"/>
      <c r="VMC46" s="299"/>
      <c r="VMD46" s="299"/>
      <c r="VME46" s="299"/>
      <c r="VMF46" s="299"/>
      <c r="VMG46" s="299"/>
      <c r="VMH46" s="299"/>
      <c r="VMI46" s="299"/>
      <c r="VMJ46" s="299"/>
      <c r="VMK46" s="299"/>
      <c r="VML46" s="299"/>
      <c r="VMM46" s="299"/>
      <c r="VMN46" s="299"/>
      <c r="VMO46" s="299"/>
      <c r="VMP46" s="299"/>
      <c r="VMQ46" s="299"/>
      <c r="VMR46" s="299"/>
      <c r="VMS46" s="299"/>
      <c r="VMT46" s="299"/>
      <c r="VMU46" s="299"/>
      <c r="VMV46" s="299"/>
      <c r="VMW46" s="299"/>
      <c r="VMX46" s="299"/>
      <c r="VMY46" s="299"/>
      <c r="VMZ46" s="299"/>
      <c r="VNA46" s="299"/>
      <c r="VNB46" s="299"/>
      <c r="VNC46" s="299"/>
      <c r="VND46" s="299"/>
      <c r="VNE46" s="299"/>
      <c r="VNF46" s="299"/>
      <c r="VNG46" s="299"/>
      <c r="VNH46" s="299"/>
      <c r="VNI46" s="299"/>
      <c r="VNJ46" s="299"/>
      <c r="VNK46" s="299"/>
      <c r="VNL46" s="299"/>
      <c r="VNM46" s="299"/>
      <c r="VNN46" s="299"/>
      <c r="VNO46" s="299"/>
      <c r="VNP46" s="299"/>
      <c r="VNQ46" s="299"/>
      <c r="VNR46" s="299"/>
      <c r="VNS46" s="299"/>
      <c r="VNT46" s="299"/>
      <c r="VNU46" s="299"/>
      <c r="VNV46" s="299"/>
      <c r="VNW46" s="299"/>
      <c r="VNX46" s="299"/>
      <c r="VNY46" s="299"/>
      <c r="VNZ46" s="299"/>
      <c r="VOA46" s="299"/>
      <c r="VOB46" s="299"/>
      <c r="VOC46" s="299"/>
      <c r="VOD46" s="299"/>
      <c r="VOE46" s="299"/>
      <c r="VOF46" s="299"/>
      <c r="VOG46" s="299"/>
      <c r="VOH46" s="299"/>
      <c r="VOI46" s="299"/>
      <c r="VOJ46" s="299"/>
      <c r="VOK46" s="299"/>
      <c r="VOL46" s="299"/>
      <c r="VOM46" s="299"/>
      <c r="VON46" s="299"/>
      <c r="VOO46" s="299"/>
      <c r="VOP46" s="299"/>
      <c r="VOQ46" s="299"/>
      <c r="VOR46" s="299"/>
      <c r="VOS46" s="299"/>
      <c r="VOT46" s="299"/>
      <c r="VOU46" s="299"/>
      <c r="VOV46" s="299"/>
      <c r="VOW46" s="299"/>
      <c r="VOX46" s="299"/>
      <c r="VOY46" s="299"/>
      <c r="VOZ46" s="299"/>
      <c r="VPA46" s="299"/>
      <c r="VPB46" s="299"/>
      <c r="VPC46" s="299"/>
      <c r="VPD46" s="299"/>
      <c r="VPE46" s="299"/>
      <c r="VPF46" s="299"/>
      <c r="VPG46" s="299"/>
      <c r="VPH46" s="299"/>
      <c r="VPI46" s="299"/>
      <c r="VPJ46" s="299"/>
      <c r="VPK46" s="299"/>
      <c r="VPL46" s="299"/>
      <c r="VPM46" s="299"/>
      <c r="VPN46" s="299"/>
      <c r="VPO46" s="299"/>
      <c r="VPP46" s="299"/>
      <c r="VPQ46" s="299"/>
      <c r="VPR46" s="299"/>
      <c r="VPS46" s="299"/>
      <c r="VPT46" s="299"/>
      <c r="VPU46" s="299"/>
      <c r="VPV46" s="299"/>
      <c r="VPW46" s="299"/>
      <c r="VPX46" s="299"/>
      <c r="VPY46" s="299"/>
      <c r="VPZ46" s="299"/>
      <c r="VQA46" s="299"/>
      <c r="VQB46" s="299"/>
      <c r="VQC46" s="299"/>
      <c r="VQD46" s="299"/>
      <c r="VQE46" s="299"/>
      <c r="VQF46" s="299"/>
      <c r="VQG46" s="299"/>
      <c r="VQH46" s="299"/>
      <c r="VQI46" s="299"/>
      <c r="VQJ46" s="299"/>
      <c r="VQK46" s="299"/>
      <c r="VQL46" s="299"/>
      <c r="VQM46" s="299"/>
      <c r="VQN46" s="299"/>
      <c r="VQO46" s="299"/>
      <c r="VQP46" s="299"/>
      <c r="VQQ46" s="299"/>
      <c r="VQR46" s="299"/>
      <c r="VQS46" s="299"/>
      <c r="VQT46" s="299"/>
      <c r="VQU46" s="299"/>
      <c r="VQV46" s="299"/>
      <c r="VQW46" s="299"/>
      <c r="VQX46" s="299"/>
      <c r="VQY46" s="299"/>
      <c r="VQZ46" s="299"/>
      <c r="VRA46" s="299"/>
      <c r="VRB46" s="299"/>
      <c r="VRC46" s="299"/>
      <c r="VRD46" s="299"/>
      <c r="VRE46" s="299"/>
      <c r="VRF46" s="299"/>
      <c r="VRG46" s="299"/>
      <c r="VRH46" s="299"/>
      <c r="VRI46" s="299"/>
      <c r="VRJ46" s="299"/>
      <c r="VRK46" s="299"/>
      <c r="VRL46" s="299"/>
      <c r="VRM46" s="299"/>
      <c r="VRN46" s="299"/>
      <c r="VRO46" s="299"/>
      <c r="VRP46" s="299"/>
      <c r="VRQ46" s="299"/>
      <c r="VRR46" s="299"/>
      <c r="VRS46" s="299"/>
      <c r="VRT46" s="299"/>
      <c r="VRU46" s="299"/>
      <c r="VRV46" s="299"/>
      <c r="VRW46" s="299"/>
      <c r="VRX46" s="299"/>
      <c r="VRY46" s="299"/>
      <c r="VRZ46" s="299"/>
      <c r="VSA46" s="299"/>
      <c r="VSB46" s="299"/>
      <c r="VSC46" s="299"/>
      <c r="VSD46" s="299"/>
      <c r="VSE46" s="299"/>
      <c r="VSF46" s="299"/>
      <c r="VSG46" s="299"/>
      <c r="VSH46" s="299"/>
      <c r="VSI46" s="299"/>
      <c r="VSJ46" s="299"/>
      <c r="VSK46" s="299"/>
      <c r="VSL46" s="299"/>
      <c r="VSM46" s="299"/>
      <c r="VSN46" s="299"/>
      <c r="VSO46" s="299"/>
      <c r="VSP46" s="299"/>
      <c r="VSQ46" s="299"/>
      <c r="VSR46" s="299"/>
      <c r="VSS46" s="299"/>
      <c r="VST46" s="299"/>
      <c r="VSU46" s="299"/>
      <c r="VSV46" s="299"/>
      <c r="VSW46" s="299"/>
      <c r="VSX46" s="299"/>
      <c r="VSY46" s="299"/>
      <c r="VSZ46" s="299"/>
      <c r="VTA46" s="299"/>
      <c r="VTB46" s="299"/>
      <c r="VTC46" s="299"/>
      <c r="VTD46" s="299"/>
      <c r="VTE46" s="299"/>
      <c r="VTF46" s="299"/>
      <c r="VTG46" s="299"/>
      <c r="VTH46" s="299"/>
      <c r="VTI46" s="299"/>
      <c r="VTJ46" s="299"/>
      <c r="VTK46" s="299"/>
      <c r="VTL46" s="299"/>
      <c r="VTM46" s="299"/>
      <c r="VTN46" s="299"/>
      <c r="VTO46" s="299"/>
      <c r="VTP46" s="299"/>
      <c r="VTQ46" s="299"/>
      <c r="VTR46" s="299"/>
      <c r="VTS46" s="299"/>
      <c r="VTT46" s="299"/>
      <c r="VTU46" s="299"/>
      <c r="VTV46" s="299"/>
      <c r="VTW46" s="299"/>
      <c r="VTX46" s="299"/>
      <c r="VTY46" s="299"/>
      <c r="VTZ46" s="299"/>
      <c r="VUA46" s="299"/>
      <c r="VUB46" s="299"/>
      <c r="VUC46" s="299"/>
      <c r="VUD46" s="299"/>
      <c r="VUE46" s="299"/>
      <c r="VUF46" s="299"/>
      <c r="VUG46" s="299"/>
      <c r="VUH46" s="299"/>
      <c r="VUI46" s="299"/>
      <c r="VUJ46" s="299"/>
      <c r="VUK46" s="299"/>
      <c r="VUL46" s="299"/>
      <c r="VUM46" s="299"/>
      <c r="VUN46" s="299"/>
      <c r="VUO46" s="299"/>
      <c r="VUP46" s="299"/>
      <c r="VUQ46" s="299"/>
      <c r="VUR46" s="299"/>
      <c r="VUS46" s="299"/>
      <c r="VUT46" s="299"/>
      <c r="VUU46" s="299"/>
      <c r="VUV46" s="299"/>
      <c r="VUW46" s="299"/>
      <c r="VUX46" s="299"/>
      <c r="VUY46" s="299"/>
      <c r="VUZ46" s="299"/>
      <c r="VVA46" s="299"/>
      <c r="VVB46" s="299"/>
      <c r="VVC46" s="299"/>
      <c r="VVD46" s="299"/>
      <c r="VVE46" s="299"/>
      <c r="VVF46" s="299"/>
      <c r="VVG46" s="299"/>
      <c r="VVH46" s="299"/>
      <c r="VVI46" s="299"/>
      <c r="VVJ46" s="299"/>
      <c r="VVK46" s="299"/>
      <c r="VVL46" s="299"/>
      <c r="VVM46" s="299"/>
      <c r="VVN46" s="299"/>
      <c r="VVO46" s="299"/>
      <c r="VVP46" s="299"/>
      <c r="VVQ46" s="299"/>
      <c r="VVR46" s="299"/>
      <c r="VVS46" s="299"/>
      <c r="VVT46" s="299"/>
      <c r="VVU46" s="299"/>
      <c r="VVV46" s="299"/>
      <c r="VVW46" s="299"/>
      <c r="VVX46" s="299"/>
      <c r="VVY46" s="299"/>
      <c r="VVZ46" s="299"/>
      <c r="VWA46" s="299"/>
      <c r="VWB46" s="299"/>
      <c r="VWC46" s="299"/>
      <c r="VWD46" s="299"/>
      <c r="VWE46" s="299"/>
      <c r="VWF46" s="299"/>
      <c r="VWG46" s="299"/>
      <c r="VWH46" s="299"/>
      <c r="VWI46" s="299"/>
      <c r="VWJ46" s="299"/>
      <c r="VWK46" s="299"/>
      <c r="VWL46" s="299"/>
      <c r="VWM46" s="299"/>
      <c r="VWN46" s="299"/>
      <c r="VWO46" s="299"/>
      <c r="VWP46" s="299"/>
      <c r="VWQ46" s="299"/>
      <c r="VWR46" s="299"/>
      <c r="VWS46" s="299"/>
      <c r="VWT46" s="299"/>
      <c r="VWU46" s="299"/>
      <c r="VWV46" s="299"/>
      <c r="VWW46" s="299"/>
      <c r="VWX46" s="299"/>
      <c r="VWY46" s="299"/>
      <c r="VWZ46" s="299"/>
      <c r="VXA46" s="299"/>
      <c r="VXB46" s="299"/>
      <c r="VXC46" s="299"/>
      <c r="VXD46" s="299"/>
      <c r="VXE46" s="299"/>
      <c r="VXF46" s="299"/>
      <c r="VXG46" s="299"/>
      <c r="VXH46" s="299"/>
      <c r="VXI46" s="299"/>
      <c r="VXJ46" s="299"/>
      <c r="VXK46" s="299"/>
      <c r="VXL46" s="299"/>
      <c r="VXM46" s="299"/>
      <c r="VXN46" s="299"/>
      <c r="VXO46" s="299"/>
      <c r="VXP46" s="299"/>
      <c r="VXQ46" s="299"/>
      <c r="VXR46" s="299"/>
      <c r="VXS46" s="299"/>
      <c r="VXT46" s="299"/>
      <c r="VXU46" s="299"/>
      <c r="VXV46" s="299"/>
      <c r="VXW46" s="299"/>
      <c r="VXX46" s="299"/>
      <c r="VXY46" s="299"/>
      <c r="VXZ46" s="299"/>
      <c r="VYA46" s="299"/>
      <c r="VYB46" s="299"/>
      <c r="VYC46" s="299"/>
      <c r="VYD46" s="299"/>
      <c r="VYE46" s="299"/>
      <c r="VYF46" s="299"/>
      <c r="VYG46" s="299"/>
      <c r="VYH46" s="299"/>
      <c r="VYI46" s="299"/>
      <c r="VYJ46" s="299"/>
      <c r="VYK46" s="299"/>
      <c r="VYL46" s="299"/>
      <c r="VYM46" s="299"/>
      <c r="VYN46" s="299"/>
      <c r="VYO46" s="299"/>
      <c r="VYP46" s="299"/>
      <c r="VYQ46" s="299"/>
      <c r="VYR46" s="299"/>
      <c r="VYS46" s="299"/>
      <c r="VYT46" s="299"/>
      <c r="VYU46" s="299"/>
      <c r="VYV46" s="299"/>
      <c r="VYW46" s="299"/>
      <c r="VYX46" s="299"/>
      <c r="VYY46" s="299"/>
      <c r="VYZ46" s="299"/>
      <c r="VZA46" s="299"/>
      <c r="VZB46" s="299"/>
      <c r="VZC46" s="299"/>
      <c r="VZD46" s="299"/>
      <c r="VZE46" s="299"/>
      <c r="VZF46" s="299"/>
      <c r="VZG46" s="299"/>
      <c r="VZH46" s="299"/>
      <c r="VZI46" s="299"/>
      <c r="VZJ46" s="299"/>
      <c r="VZK46" s="299"/>
      <c r="VZL46" s="299"/>
      <c r="VZM46" s="299"/>
      <c r="VZN46" s="299"/>
      <c r="VZO46" s="299"/>
      <c r="VZP46" s="299"/>
      <c r="VZQ46" s="299"/>
      <c r="VZR46" s="299"/>
      <c r="VZS46" s="299"/>
      <c r="VZT46" s="299"/>
      <c r="VZU46" s="299"/>
      <c r="VZV46" s="299"/>
      <c r="VZW46" s="299"/>
      <c r="VZX46" s="299"/>
      <c r="VZY46" s="299"/>
      <c r="VZZ46" s="299"/>
      <c r="WAA46" s="299"/>
      <c r="WAB46" s="299"/>
      <c r="WAC46" s="299"/>
      <c r="WAD46" s="299"/>
      <c r="WAE46" s="299"/>
      <c r="WAF46" s="299"/>
      <c r="WAG46" s="299"/>
      <c r="WAH46" s="299"/>
      <c r="WAI46" s="299"/>
      <c r="WAJ46" s="299"/>
      <c r="WAK46" s="299"/>
      <c r="WAL46" s="299"/>
      <c r="WAM46" s="299"/>
      <c r="WAN46" s="299"/>
      <c r="WAO46" s="299"/>
      <c r="WAP46" s="299"/>
      <c r="WAQ46" s="299"/>
      <c r="WAR46" s="299"/>
      <c r="WAS46" s="299"/>
      <c r="WAT46" s="299"/>
      <c r="WAU46" s="299"/>
      <c r="WAV46" s="299"/>
      <c r="WAW46" s="299"/>
      <c r="WAX46" s="299"/>
      <c r="WAY46" s="299"/>
      <c r="WAZ46" s="299"/>
      <c r="WBA46" s="299"/>
      <c r="WBB46" s="299"/>
      <c r="WBC46" s="299"/>
      <c r="WBD46" s="299"/>
      <c r="WBE46" s="299"/>
      <c r="WBF46" s="299"/>
      <c r="WBG46" s="299"/>
      <c r="WBH46" s="299"/>
      <c r="WBI46" s="299"/>
      <c r="WBJ46" s="299"/>
      <c r="WBK46" s="299"/>
      <c r="WBL46" s="299"/>
      <c r="WBM46" s="299"/>
      <c r="WBN46" s="299"/>
      <c r="WBO46" s="299"/>
      <c r="WBP46" s="299"/>
      <c r="WBQ46" s="299"/>
      <c r="WBR46" s="299"/>
      <c r="WBS46" s="299"/>
      <c r="WBT46" s="299"/>
      <c r="WBU46" s="299"/>
      <c r="WBV46" s="299"/>
      <c r="WBW46" s="299"/>
      <c r="WBX46" s="299"/>
      <c r="WBY46" s="299"/>
      <c r="WBZ46" s="299"/>
      <c r="WCA46" s="299"/>
      <c r="WCB46" s="299"/>
      <c r="WCC46" s="299"/>
      <c r="WCD46" s="299"/>
      <c r="WCE46" s="299"/>
      <c r="WCF46" s="299"/>
      <c r="WCG46" s="299"/>
      <c r="WCH46" s="299"/>
      <c r="WCI46" s="299"/>
      <c r="WCJ46" s="299"/>
      <c r="WCK46" s="299"/>
      <c r="WCL46" s="299"/>
      <c r="WCM46" s="299"/>
      <c r="WCN46" s="299"/>
      <c r="WCO46" s="299"/>
      <c r="WCP46" s="299"/>
      <c r="WCQ46" s="299"/>
      <c r="WCR46" s="299"/>
      <c r="WCS46" s="299"/>
      <c r="WCT46" s="299"/>
      <c r="WCU46" s="299"/>
      <c r="WCV46" s="299"/>
      <c r="WCW46" s="299"/>
      <c r="WCX46" s="299"/>
      <c r="WCY46" s="299"/>
      <c r="WCZ46" s="299"/>
      <c r="WDA46" s="299"/>
      <c r="WDB46" s="299"/>
      <c r="WDC46" s="299"/>
      <c r="WDD46" s="299"/>
      <c r="WDE46" s="299"/>
      <c r="WDF46" s="299"/>
      <c r="WDG46" s="299"/>
      <c r="WDH46" s="299"/>
      <c r="WDI46" s="299"/>
      <c r="WDJ46" s="299"/>
      <c r="WDK46" s="299"/>
      <c r="WDL46" s="299"/>
      <c r="WDM46" s="299"/>
      <c r="WDN46" s="299"/>
      <c r="WDO46" s="299"/>
      <c r="WDP46" s="299"/>
      <c r="WDQ46" s="299"/>
      <c r="WDR46" s="299"/>
      <c r="WDS46" s="299"/>
      <c r="WDT46" s="299"/>
      <c r="WDU46" s="299"/>
      <c r="WDV46" s="299"/>
      <c r="WDW46" s="299"/>
      <c r="WDX46" s="299"/>
      <c r="WDY46" s="299"/>
      <c r="WDZ46" s="299"/>
      <c r="WEA46" s="299"/>
      <c r="WEB46" s="299"/>
      <c r="WEC46" s="299"/>
      <c r="WED46" s="299"/>
      <c r="WEE46" s="299"/>
      <c r="WEF46" s="299"/>
      <c r="WEG46" s="299"/>
      <c r="WEH46" s="299"/>
      <c r="WEI46" s="299"/>
      <c r="WEJ46" s="299"/>
      <c r="WEK46" s="299"/>
      <c r="WEL46" s="299"/>
      <c r="WEM46" s="299"/>
      <c r="WEN46" s="299"/>
      <c r="WEO46" s="299"/>
      <c r="WEP46" s="299"/>
      <c r="WEQ46" s="299"/>
      <c r="WER46" s="299"/>
      <c r="WES46" s="299"/>
      <c r="WET46" s="299"/>
      <c r="WEU46" s="299"/>
      <c r="WEV46" s="299"/>
      <c r="WEW46" s="299"/>
      <c r="WEX46" s="299"/>
      <c r="WEY46" s="299"/>
      <c r="WEZ46" s="299"/>
      <c r="WFA46" s="299"/>
      <c r="WFB46" s="299"/>
      <c r="WFC46" s="299"/>
      <c r="WFD46" s="299"/>
      <c r="WFE46" s="299"/>
      <c r="WFF46" s="299"/>
      <c r="WFG46" s="299"/>
      <c r="WFH46" s="299"/>
      <c r="WFI46" s="299"/>
      <c r="WFJ46" s="299"/>
      <c r="WFK46" s="299"/>
      <c r="WFL46" s="299"/>
      <c r="WFM46" s="299"/>
      <c r="WFN46" s="299"/>
      <c r="WFO46" s="299"/>
      <c r="WFP46" s="299"/>
      <c r="WFQ46" s="299"/>
      <c r="WFR46" s="299"/>
      <c r="WFS46" s="299"/>
      <c r="WFT46" s="299"/>
      <c r="WFU46" s="299"/>
      <c r="WFV46" s="299"/>
      <c r="WFW46" s="299"/>
      <c r="WFX46" s="299"/>
      <c r="WFY46" s="299"/>
      <c r="WFZ46" s="299"/>
      <c r="WGA46" s="299"/>
      <c r="WGB46" s="299"/>
      <c r="WGC46" s="299"/>
      <c r="WGD46" s="299"/>
      <c r="WGE46" s="299"/>
      <c r="WGF46" s="299"/>
      <c r="WGG46" s="299"/>
      <c r="WGH46" s="299"/>
      <c r="WGI46" s="299"/>
      <c r="WGJ46" s="299"/>
      <c r="WGK46" s="299"/>
      <c r="WGL46" s="299"/>
      <c r="WGM46" s="299"/>
      <c r="WGN46" s="299"/>
      <c r="WGO46" s="299"/>
      <c r="WGP46" s="299"/>
      <c r="WGQ46" s="299"/>
      <c r="WGR46" s="299"/>
      <c r="WGS46" s="299"/>
      <c r="WGT46" s="299"/>
      <c r="WGU46" s="299"/>
      <c r="WGV46" s="299"/>
      <c r="WGW46" s="299"/>
      <c r="WGX46" s="299"/>
      <c r="WGY46" s="299"/>
      <c r="WGZ46" s="299"/>
      <c r="WHA46" s="299"/>
      <c r="WHB46" s="299"/>
      <c r="WHC46" s="299"/>
      <c r="WHD46" s="299"/>
      <c r="WHE46" s="299"/>
      <c r="WHF46" s="299"/>
      <c r="WHG46" s="299"/>
      <c r="WHH46" s="299"/>
      <c r="WHI46" s="299"/>
      <c r="WHJ46" s="299"/>
      <c r="WHK46" s="299"/>
      <c r="WHL46" s="299"/>
      <c r="WHM46" s="299"/>
      <c r="WHN46" s="299"/>
      <c r="WHO46" s="299"/>
      <c r="WHP46" s="299"/>
      <c r="WHQ46" s="299"/>
      <c r="WHR46" s="299"/>
      <c r="WHS46" s="299"/>
      <c r="WHT46" s="299"/>
      <c r="WHU46" s="299"/>
      <c r="WHV46" s="299"/>
      <c r="WHW46" s="299"/>
      <c r="WHX46" s="299"/>
      <c r="WHY46" s="299"/>
      <c r="WHZ46" s="299"/>
      <c r="WIA46" s="299"/>
      <c r="WIB46" s="299"/>
      <c r="WIC46" s="299"/>
      <c r="WID46" s="299"/>
      <c r="WIE46" s="299"/>
      <c r="WIF46" s="299"/>
      <c r="WIG46" s="299"/>
      <c r="WIH46" s="299"/>
      <c r="WII46" s="299"/>
      <c r="WIJ46" s="299"/>
      <c r="WIK46" s="299"/>
      <c r="WIL46" s="299"/>
      <c r="WIM46" s="299"/>
      <c r="WIN46" s="299"/>
      <c r="WIO46" s="299"/>
      <c r="WIP46" s="299"/>
      <c r="WIQ46" s="299"/>
      <c r="WIR46" s="299"/>
      <c r="WIS46" s="299"/>
      <c r="WIT46" s="299"/>
      <c r="WIU46" s="299"/>
      <c r="WIV46" s="299"/>
      <c r="WIW46" s="299"/>
      <c r="WIX46" s="299"/>
      <c r="WIY46" s="299"/>
      <c r="WIZ46" s="299"/>
      <c r="WJA46" s="299"/>
      <c r="WJB46" s="299"/>
      <c r="WJC46" s="299"/>
      <c r="WJD46" s="299"/>
      <c r="WJE46" s="299"/>
      <c r="WJF46" s="299"/>
      <c r="WJG46" s="299"/>
      <c r="WJH46" s="299"/>
      <c r="WJI46" s="299"/>
      <c r="WJJ46" s="299"/>
      <c r="WJK46" s="299"/>
      <c r="WJL46" s="299"/>
      <c r="WJM46" s="299"/>
      <c r="WJN46" s="299"/>
      <c r="WJO46" s="299"/>
      <c r="WJP46" s="299"/>
      <c r="WJQ46" s="299"/>
      <c r="WJR46" s="299"/>
      <c r="WJS46" s="299"/>
      <c r="WJT46" s="299"/>
      <c r="WJU46" s="299"/>
      <c r="WJV46" s="299"/>
      <c r="WJW46" s="299"/>
      <c r="WJX46" s="299"/>
      <c r="WJY46" s="299"/>
      <c r="WJZ46" s="299"/>
      <c r="WKA46" s="299"/>
      <c r="WKB46" s="299"/>
      <c r="WKC46" s="299"/>
      <c r="WKD46" s="299"/>
      <c r="WKE46" s="299"/>
      <c r="WKF46" s="299"/>
      <c r="WKG46" s="299"/>
      <c r="WKH46" s="299"/>
      <c r="WKI46" s="299"/>
      <c r="WKJ46" s="299"/>
      <c r="WKK46" s="299"/>
      <c r="WKL46" s="299"/>
      <c r="WKM46" s="299"/>
      <c r="WKN46" s="299"/>
      <c r="WKO46" s="299"/>
      <c r="WKP46" s="299"/>
      <c r="WKQ46" s="299"/>
      <c r="WKR46" s="299"/>
      <c r="WKS46" s="299"/>
      <c r="WKT46" s="299"/>
      <c r="WKU46" s="299"/>
      <c r="WKV46" s="299"/>
      <c r="WKW46" s="299"/>
      <c r="WKX46" s="299"/>
      <c r="WKY46" s="299"/>
      <c r="WKZ46" s="299"/>
      <c r="WLA46" s="299"/>
      <c r="WLB46" s="299"/>
      <c r="WLC46" s="299"/>
      <c r="WLD46" s="299"/>
      <c r="WLE46" s="299"/>
      <c r="WLF46" s="299"/>
      <c r="WLG46" s="299"/>
      <c r="WLH46" s="299"/>
      <c r="WLI46" s="299"/>
      <c r="WLJ46" s="299"/>
      <c r="WLK46" s="299"/>
      <c r="WLL46" s="299"/>
      <c r="WLM46" s="299"/>
      <c r="WLN46" s="299"/>
      <c r="WLO46" s="299"/>
      <c r="WLP46" s="299"/>
      <c r="WLQ46" s="299"/>
      <c r="WLR46" s="299"/>
      <c r="WLS46" s="299"/>
      <c r="WLT46" s="299"/>
      <c r="WLU46" s="299"/>
      <c r="WLV46" s="299"/>
      <c r="WLW46" s="299"/>
      <c r="WLX46" s="299"/>
      <c r="WLY46" s="299"/>
      <c r="WLZ46" s="299"/>
      <c r="WMA46" s="299"/>
      <c r="WMB46" s="299"/>
      <c r="WMC46" s="299"/>
      <c r="WMD46" s="299"/>
      <c r="WME46" s="299"/>
      <c r="WMF46" s="299"/>
      <c r="WMG46" s="299"/>
      <c r="WMH46" s="299"/>
      <c r="WMI46" s="299"/>
      <c r="WMJ46" s="299"/>
      <c r="WMK46" s="299"/>
      <c r="WML46" s="299"/>
      <c r="WMM46" s="299"/>
      <c r="WMN46" s="299"/>
      <c r="WMO46" s="299"/>
      <c r="WMP46" s="299"/>
      <c r="WMQ46" s="299"/>
      <c r="WMR46" s="299"/>
      <c r="WMS46" s="299"/>
      <c r="WMT46" s="299"/>
      <c r="WMU46" s="299"/>
      <c r="WMV46" s="299"/>
      <c r="WMW46" s="299"/>
      <c r="WMX46" s="299"/>
      <c r="WMY46" s="299"/>
      <c r="WMZ46" s="299"/>
      <c r="WNA46" s="299"/>
      <c r="WNB46" s="299"/>
      <c r="WNC46" s="299"/>
      <c r="WND46" s="299"/>
      <c r="WNE46" s="299"/>
      <c r="WNF46" s="299"/>
      <c r="WNG46" s="299"/>
      <c r="WNH46" s="299"/>
      <c r="WNI46" s="299"/>
      <c r="WNJ46" s="299"/>
      <c r="WNK46" s="299"/>
      <c r="WNL46" s="299"/>
      <c r="WNM46" s="299"/>
      <c r="WNN46" s="299"/>
      <c r="WNO46" s="299"/>
      <c r="WNP46" s="299"/>
      <c r="WNQ46" s="299"/>
      <c r="WNR46" s="299"/>
      <c r="WNS46" s="299"/>
      <c r="WNT46" s="299"/>
      <c r="WNU46" s="299"/>
      <c r="WNV46" s="299"/>
      <c r="WNW46" s="299"/>
      <c r="WNX46" s="299"/>
      <c r="WNY46" s="299"/>
      <c r="WNZ46" s="299"/>
      <c r="WOA46" s="299"/>
      <c r="WOB46" s="299"/>
      <c r="WOC46" s="299"/>
      <c r="WOD46" s="299"/>
      <c r="WOE46" s="299"/>
      <c r="WOF46" s="299"/>
      <c r="WOG46" s="299"/>
      <c r="WOH46" s="299"/>
      <c r="WOI46" s="299"/>
      <c r="WOJ46" s="299"/>
      <c r="WOK46" s="299"/>
      <c r="WOL46" s="299"/>
      <c r="WOM46" s="299"/>
      <c r="WON46" s="299"/>
      <c r="WOO46" s="299"/>
      <c r="WOP46" s="299"/>
      <c r="WOQ46" s="299"/>
      <c r="WOR46" s="299"/>
      <c r="WOS46" s="299"/>
      <c r="WOT46" s="299"/>
      <c r="WOU46" s="299"/>
      <c r="WOV46" s="299"/>
      <c r="WOW46" s="299"/>
      <c r="WOX46" s="299"/>
      <c r="WOY46" s="299"/>
      <c r="WOZ46" s="299"/>
      <c r="WPA46" s="299"/>
      <c r="WPB46" s="299"/>
      <c r="WPC46" s="299"/>
      <c r="WPD46" s="299"/>
      <c r="WPE46" s="299"/>
      <c r="WPF46" s="299"/>
      <c r="WPG46" s="299"/>
      <c r="WPH46" s="299"/>
      <c r="WPI46" s="299"/>
      <c r="WPJ46" s="299"/>
      <c r="WPK46" s="299"/>
      <c r="WPL46" s="299"/>
      <c r="WPM46" s="299"/>
      <c r="WPN46" s="299"/>
      <c r="WPO46" s="299"/>
      <c r="WPP46" s="299"/>
      <c r="WPQ46" s="299"/>
      <c r="WPR46" s="299"/>
      <c r="WPS46" s="299"/>
      <c r="WPT46" s="299"/>
      <c r="WPU46" s="299"/>
      <c r="WPV46" s="299"/>
      <c r="WPW46" s="299"/>
      <c r="WPX46" s="299"/>
      <c r="WPY46" s="299"/>
      <c r="WPZ46" s="299"/>
      <c r="WQA46" s="299"/>
      <c r="WQB46" s="299"/>
      <c r="WQC46" s="299"/>
      <c r="WQD46" s="299"/>
      <c r="WQE46" s="299"/>
      <c r="WQF46" s="299"/>
      <c r="WQG46" s="299"/>
      <c r="WQH46" s="299"/>
      <c r="WQI46" s="299"/>
      <c r="WQJ46" s="299"/>
      <c r="WQK46" s="299"/>
      <c r="WQL46" s="299"/>
      <c r="WQM46" s="299"/>
      <c r="WQN46" s="299"/>
      <c r="WQO46" s="299"/>
      <c r="WQP46" s="299"/>
      <c r="WQQ46" s="299"/>
      <c r="WQR46" s="299"/>
      <c r="WQS46" s="299"/>
      <c r="WQT46" s="299"/>
      <c r="WQU46" s="299"/>
      <c r="WQV46" s="299"/>
      <c r="WQW46" s="299"/>
      <c r="WQX46" s="299"/>
      <c r="WQY46" s="299"/>
      <c r="WQZ46" s="299"/>
      <c r="WRA46" s="299"/>
      <c r="WRB46" s="299"/>
      <c r="WRC46" s="299"/>
      <c r="WRD46" s="299"/>
      <c r="WRE46" s="299"/>
      <c r="WRF46" s="299"/>
      <c r="WRG46" s="299"/>
      <c r="WRH46" s="299"/>
      <c r="WRI46" s="299"/>
      <c r="WRJ46" s="299"/>
      <c r="WRK46" s="299"/>
      <c r="WRL46" s="299"/>
      <c r="WRM46" s="299"/>
      <c r="WRN46" s="299"/>
      <c r="WRO46" s="299"/>
      <c r="WRP46" s="299"/>
      <c r="WRQ46" s="299"/>
      <c r="WRR46" s="299"/>
      <c r="WRS46" s="299"/>
      <c r="WRT46" s="299"/>
      <c r="WRU46" s="299"/>
      <c r="WRV46" s="299"/>
      <c r="WRW46" s="299"/>
      <c r="WRX46" s="299"/>
      <c r="WRY46" s="299"/>
      <c r="WRZ46" s="299"/>
      <c r="WSA46" s="299"/>
      <c r="WSB46" s="299"/>
      <c r="WSC46" s="299"/>
      <c r="WSD46" s="299"/>
      <c r="WSE46" s="299"/>
      <c r="WSF46" s="299"/>
      <c r="WSG46" s="299"/>
      <c r="WSH46" s="299"/>
      <c r="WSI46" s="299"/>
      <c r="WSJ46" s="299"/>
      <c r="WSK46" s="299"/>
      <c r="WSL46" s="299"/>
      <c r="WSM46" s="299"/>
      <c r="WSN46" s="299"/>
      <c r="WSO46" s="299"/>
      <c r="WSP46" s="299"/>
      <c r="WSQ46" s="299"/>
      <c r="WSR46" s="299"/>
      <c r="WSS46" s="299"/>
      <c r="WST46" s="299"/>
      <c r="WSU46" s="299"/>
      <c r="WSV46" s="299"/>
      <c r="WSW46" s="299"/>
      <c r="WSX46" s="299"/>
      <c r="WSY46" s="299"/>
      <c r="WSZ46" s="299"/>
      <c r="WTA46" s="299"/>
      <c r="WTB46" s="299"/>
      <c r="WTC46" s="299"/>
      <c r="WTD46" s="299"/>
      <c r="WTE46" s="299"/>
      <c r="WTF46" s="299"/>
      <c r="WTG46" s="299"/>
      <c r="WTH46" s="299"/>
      <c r="WTI46" s="299"/>
      <c r="WTJ46" s="299"/>
      <c r="WTK46" s="299"/>
      <c r="WTL46" s="299"/>
      <c r="WTM46" s="299"/>
      <c r="WTN46" s="299"/>
      <c r="WTO46" s="299"/>
      <c r="WTP46" s="299"/>
      <c r="WTQ46" s="299"/>
      <c r="WTR46" s="299"/>
      <c r="WTS46" s="299"/>
      <c r="WTT46" s="299"/>
      <c r="WTU46" s="299"/>
      <c r="WTV46" s="299"/>
      <c r="WTW46" s="299"/>
      <c r="WTX46" s="299"/>
      <c r="WTY46" s="299"/>
      <c r="WTZ46" s="299"/>
      <c r="WUA46" s="299"/>
      <c r="WUB46" s="299"/>
      <c r="WUC46" s="299"/>
      <c r="WUD46" s="299"/>
      <c r="WUE46" s="299"/>
      <c r="WUF46" s="299"/>
      <c r="WUG46" s="299"/>
      <c r="WUH46" s="299"/>
      <c r="WUI46" s="299"/>
      <c r="WUJ46" s="299"/>
      <c r="WUK46" s="299"/>
      <c r="WUL46" s="299"/>
      <c r="WUM46" s="299"/>
      <c r="WUN46" s="299"/>
      <c r="WUO46" s="299"/>
      <c r="WUP46" s="299"/>
      <c r="WUQ46" s="299"/>
      <c r="WUR46" s="299"/>
      <c r="WUS46" s="299"/>
      <c r="WUT46" s="299"/>
      <c r="WUU46" s="299"/>
      <c r="WUV46" s="299"/>
      <c r="WUW46" s="299"/>
      <c r="WUX46" s="299"/>
      <c r="WUY46" s="299"/>
      <c r="WUZ46" s="299"/>
      <c r="WVA46" s="299"/>
      <c r="WVB46" s="299"/>
      <c r="WVC46" s="299"/>
      <c r="WVD46" s="299"/>
      <c r="WVE46" s="299"/>
      <c r="WVF46" s="299"/>
      <c r="WVG46" s="299"/>
      <c r="WVH46" s="299"/>
      <c r="WVI46" s="299"/>
      <c r="WVJ46" s="299"/>
      <c r="WVK46" s="299"/>
      <c r="WVL46" s="299"/>
      <c r="WVM46" s="299"/>
      <c r="WVN46" s="299"/>
      <c r="WVO46" s="299"/>
      <c r="WVP46" s="299"/>
      <c r="WVQ46" s="299"/>
      <c r="WVR46" s="299"/>
      <c r="WVS46" s="299"/>
      <c r="WVT46" s="299"/>
      <c r="WVU46" s="299"/>
      <c r="WVV46" s="299"/>
      <c r="WVW46" s="299"/>
      <c r="WVX46" s="299"/>
      <c r="WVY46" s="299"/>
      <c r="WVZ46" s="299"/>
      <c r="WWA46" s="299"/>
      <c r="WWB46" s="299"/>
      <c r="WWC46" s="299"/>
      <c r="WWD46" s="299"/>
      <c r="WWE46" s="299"/>
      <c r="WWF46" s="299"/>
      <c r="WWG46" s="299"/>
      <c r="WWH46" s="299"/>
      <c r="WWI46" s="299"/>
    </row>
    <row r="47" spans="1:16155" ht="21" customHeight="1">
      <c r="C47" s="362"/>
      <c r="D47" s="1794" t="s">
        <v>2603</v>
      </c>
      <c r="E47" s="1794"/>
      <c r="F47" s="1794"/>
      <c r="G47" s="1794"/>
      <c r="H47" s="1794"/>
      <c r="I47" s="1794"/>
      <c r="J47" s="1795"/>
      <c r="K47" s="381"/>
      <c r="L47" s="1800" t="s">
        <v>2621</v>
      </c>
      <c r="M47" s="1800"/>
      <c r="N47" s="1800"/>
      <c r="O47" s="1800"/>
      <c r="P47" s="382" t="s">
        <v>2524</v>
      </c>
      <c r="Q47" s="1722"/>
      <c r="R47" s="1801"/>
      <c r="S47" s="310" t="s">
        <v>2439</v>
      </c>
      <c r="T47" s="762"/>
      <c r="U47" s="309" t="s">
        <v>2525</v>
      </c>
      <c r="V47" s="762"/>
      <c r="W47" s="310" t="s">
        <v>2526</v>
      </c>
      <c r="X47" s="385"/>
      <c r="AB47" s="370" t="s">
        <v>2766</v>
      </c>
    </row>
    <row r="48" spans="1:16155" ht="2.25" customHeight="1">
      <c r="C48" s="300"/>
      <c r="D48" s="1796"/>
      <c r="E48" s="1796"/>
      <c r="F48" s="1796"/>
      <c r="G48" s="1796"/>
      <c r="H48" s="1796"/>
      <c r="I48" s="1796"/>
      <c r="J48" s="1797"/>
      <c r="K48" s="377"/>
      <c r="L48" s="378"/>
      <c r="M48" s="378"/>
      <c r="N48" s="378"/>
      <c r="O48" s="378"/>
      <c r="P48" s="354"/>
      <c r="Q48" s="365"/>
      <c r="R48" s="361"/>
      <c r="S48" s="366"/>
      <c r="T48" s="361"/>
      <c r="U48" s="354"/>
      <c r="V48" s="361"/>
      <c r="W48" s="366"/>
      <c r="X48" s="363"/>
    </row>
    <row r="49" spans="2:32" ht="21" customHeight="1">
      <c r="C49" s="386"/>
      <c r="D49" s="1798"/>
      <c r="E49" s="1798"/>
      <c r="F49" s="1798"/>
      <c r="G49" s="1798"/>
      <c r="H49" s="1798"/>
      <c r="I49" s="1798"/>
      <c r="J49" s="1799"/>
      <c r="K49" s="387"/>
      <c r="L49" s="1802" t="s">
        <v>2622</v>
      </c>
      <c r="M49" s="1802"/>
      <c r="N49" s="1802"/>
      <c r="O49" s="1802"/>
      <c r="P49" s="388" t="s">
        <v>2524</v>
      </c>
      <c r="Q49" s="1803"/>
      <c r="R49" s="1804"/>
      <c r="S49" s="389" t="s">
        <v>2439</v>
      </c>
      <c r="T49" s="390"/>
      <c r="U49" s="389" t="s">
        <v>2525</v>
      </c>
      <c r="V49" s="390"/>
      <c r="W49" s="389" t="s">
        <v>2526</v>
      </c>
      <c r="X49" s="391"/>
      <c r="AB49" s="370" t="s">
        <v>2767</v>
      </c>
    </row>
    <row r="50" spans="2:32" ht="4.5" customHeight="1">
      <c r="C50" s="392"/>
      <c r="D50" s="393"/>
      <c r="E50" s="393"/>
      <c r="F50" s="393"/>
      <c r="G50" s="393"/>
      <c r="H50" s="393"/>
      <c r="I50" s="393"/>
      <c r="J50" s="393"/>
      <c r="K50" s="393"/>
      <c r="L50" s="393"/>
      <c r="M50" s="1786"/>
      <c r="N50" s="1786"/>
      <c r="O50" s="1786"/>
      <c r="P50" s="1786"/>
      <c r="Q50" s="1786"/>
      <c r="R50" s="1786"/>
      <c r="S50" s="394"/>
      <c r="T50" s="394"/>
      <c r="U50" s="394"/>
      <c r="V50" s="394"/>
      <c r="W50" s="394"/>
      <c r="X50" s="375"/>
    </row>
    <row r="51" spans="2:32" ht="13.5" customHeight="1">
      <c r="D51" s="302"/>
      <c r="E51" s="302"/>
      <c r="F51" s="302"/>
      <c r="G51" s="302"/>
      <c r="H51" s="302"/>
      <c r="I51" s="302"/>
      <c r="J51" s="302"/>
      <c r="K51" s="302"/>
      <c r="L51" s="302"/>
      <c r="M51" s="302"/>
      <c r="N51" s="302"/>
      <c r="O51" s="302"/>
      <c r="P51" s="302"/>
      <c r="Q51" s="302"/>
      <c r="R51" s="302"/>
      <c r="S51" s="302"/>
      <c r="T51" s="302"/>
      <c r="U51" s="302"/>
      <c r="V51" s="302"/>
      <c r="W51" s="302"/>
      <c r="X51" s="302"/>
    </row>
    <row r="52" spans="2:32" ht="13.5" customHeight="1">
      <c r="D52" s="302"/>
      <c r="E52" s="302"/>
      <c r="F52" s="302"/>
      <c r="G52" s="302"/>
      <c r="H52" s="302"/>
      <c r="I52" s="302"/>
      <c r="J52" s="302"/>
      <c r="K52" s="302"/>
      <c r="L52" s="395"/>
      <c r="M52" s="395"/>
      <c r="N52" s="395"/>
      <c r="O52" s="395"/>
      <c r="P52" s="395"/>
      <c r="Q52" s="395"/>
      <c r="R52" s="395"/>
      <c r="S52" s="395"/>
      <c r="T52" s="395"/>
      <c r="U52" s="395"/>
      <c r="V52" s="395"/>
      <c r="W52" s="395"/>
      <c r="X52" s="395"/>
      <c r="AB52" s="1777"/>
      <c r="AC52" s="1777"/>
      <c r="AD52" s="1777"/>
      <c r="AE52" s="1777"/>
    </row>
    <row r="53" spans="2:32" ht="13.5" customHeight="1">
      <c r="D53" s="302"/>
      <c r="E53" s="302"/>
      <c r="F53" s="302"/>
      <c r="G53" s="302"/>
      <c r="H53" s="302"/>
      <c r="I53" s="302"/>
      <c r="J53" s="302"/>
      <c r="K53" s="302"/>
      <c r="L53" s="395"/>
      <c r="M53" s="395"/>
      <c r="N53" s="395"/>
      <c r="O53" s="395"/>
      <c r="P53" s="395"/>
      <c r="Q53" s="395"/>
      <c r="R53" s="395"/>
      <c r="S53" s="395"/>
      <c r="T53" s="395"/>
      <c r="U53" s="395"/>
      <c r="V53" s="395"/>
      <c r="W53" s="395"/>
      <c r="X53" s="395"/>
      <c r="AB53" s="1777"/>
      <c r="AC53" s="1777"/>
      <c r="AD53" s="1777"/>
      <c r="AE53" s="1777"/>
    </row>
    <row r="54" spans="2:32" ht="13.5" customHeight="1">
      <c r="D54" s="302"/>
      <c r="E54" s="302"/>
      <c r="F54" s="302"/>
      <c r="G54" s="302"/>
      <c r="H54" s="302"/>
      <c r="I54" s="302"/>
      <c r="J54" s="302"/>
      <c r="K54" s="302"/>
      <c r="L54" s="302"/>
      <c r="M54" s="395"/>
      <c r="N54" s="395"/>
      <c r="O54" s="395"/>
      <c r="P54" s="395"/>
      <c r="Q54" s="395"/>
      <c r="R54" s="395"/>
      <c r="S54" s="395"/>
      <c r="T54" s="395"/>
      <c r="U54" s="395"/>
      <c r="V54" s="395"/>
      <c r="W54" s="395"/>
      <c r="X54" s="395"/>
      <c r="AB54" s="1777"/>
      <c r="AC54" s="1777"/>
      <c r="AD54" s="1777"/>
      <c r="AE54" s="1777"/>
    </row>
    <row r="55" spans="2:32" ht="13.5" customHeight="1">
      <c r="D55" s="302"/>
      <c r="E55" s="302"/>
      <c r="F55" s="302"/>
      <c r="G55" s="302"/>
      <c r="H55" s="302"/>
      <c r="I55" s="302"/>
      <c r="J55" s="302"/>
      <c r="K55" s="302"/>
      <c r="L55" s="302"/>
      <c r="M55" s="302"/>
      <c r="N55" s="302"/>
      <c r="O55" s="302"/>
      <c r="P55" s="302"/>
      <c r="Q55" s="302"/>
      <c r="R55" s="302"/>
      <c r="S55" s="302"/>
      <c r="T55" s="302"/>
      <c r="U55" s="302"/>
      <c r="V55" s="302"/>
      <c r="W55" s="302"/>
      <c r="X55" s="302"/>
      <c r="AB55" s="1777"/>
      <c r="AC55" s="1777"/>
      <c r="AD55" s="1777"/>
      <c r="AE55" s="1777"/>
    </row>
    <row r="56" spans="2:32" ht="13.5" customHeight="1">
      <c r="D56" s="302"/>
      <c r="E56" s="302"/>
      <c r="F56" s="302"/>
      <c r="G56" s="302"/>
      <c r="H56" s="302"/>
      <c r="I56" s="302"/>
      <c r="J56" s="302"/>
      <c r="K56" s="302"/>
      <c r="L56" s="302"/>
      <c r="M56" s="302"/>
      <c r="N56" s="302"/>
      <c r="O56" s="302"/>
      <c r="P56" s="302"/>
      <c r="Q56" s="302"/>
      <c r="R56" s="302"/>
      <c r="S56" s="302"/>
      <c r="T56" s="302"/>
      <c r="U56" s="302"/>
      <c r="V56" s="302"/>
      <c r="W56" s="302"/>
      <c r="X56" s="302"/>
    </row>
    <row r="57" spans="2:32" ht="13.5" customHeight="1">
      <c r="D57" s="302"/>
      <c r="E57" s="302"/>
      <c r="F57" s="302"/>
      <c r="G57" s="302"/>
      <c r="H57" s="302"/>
      <c r="I57" s="302"/>
      <c r="J57" s="302"/>
      <c r="K57" s="302"/>
      <c r="L57" s="302"/>
      <c r="M57" s="302"/>
      <c r="N57" s="302"/>
      <c r="O57" s="302"/>
      <c r="P57" s="302"/>
      <c r="Q57" s="302"/>
      <c r="R57" s="302"/>
      <c r="S57" s="302"/>
      <c r="T57" s="302"/>
      <c r="U57" s="302"/>
      <c r="V57" s="302"/>
      <c r="W57" s="302"/>
      <c r="X57" s="302"/>
      <c r="AA57" s="299"/>
    </row>
    <row r="58" spans="2:32" ht="14.4" customHeight="1">
      <c r="D58" s="302"/>
      <c r="E58" s="302"/>
      <c r="F58" s="302"/>
      <c r="G58" s="302"/>
      <c r="H58" s="302"/>
      <c r="I58" s="302"/>
      <c r="J58" s="302"/>
      <c r="K58" s="302"/>
      <c r="L58" s="396"/>
      <c r="M58" s="397"/>
      <c r="N58" s="397"/>
      <c r="O58" s="397"/>
      <c r="P58" s="397"/>
      <c r="Q58" s="397"/>
      <c r="R58" s="397"/>
      <c r="S58" s="397"/>
      <c r="T58" s="397"/>
      <c r="U58" s="397"/>
      <c r="V58" s="397"/>
      <c r="W58" s="397"/>
      <c r="X58" s="397"/>
      <c r="AB58" s="370"/>
    </row>
    <row r="59" spans="2:32" ht="14.4" customHeight="1">
      <c r="D59" s="302"/>
      <c r="E59" s="302"/>
      <c r="F59" s="302"/>
      <c r="G59" s="302"/>
      <c r="H59" s="302"/>
      <c r="I59" s="302"/>
      <c r="J59" s="302"/>
      <c r="L59" s="396"/>
      <c r="M59" s="398"/>
      <c r="N59" s="398"/>
      <c r="O59" s="398"/>
      <c r="P59" s="398"/>
      <c r="Q59" s="398"/>
      <c r="R59" s="398"/>
      <c r="S59" s="398"/>
      <c r="T59" s="398"/>
      <c r="U59" s="398"/>
      <c r="V59" s="398"/>
      <c r="W59" s="398"/>
      <c r="X59" s="398"/>
    </row>
    <row r="60" spans="2:32" ht="11.25" customHeight="1">
      <c r="B60" s="1778" t="s">
        <v>2605</v>
      </c>
      <c r="C60" s="1779"/>
      <c r="D60" s="1779"/>
      <c r="E60" s="1779"/>
      <c r="F60" s="1779"/>
      <c r="G60" s="1779"/>
      <c r="H60" s="1779"/>
      <c r="I60" s="1779"/>
      <c r="J60" s="1779"/>
      <c r="K60" s="1779"/>
      <c r="L60" s="1779"/>
      <c r="M60" s="1779"/>
      <c r="N60" s="1779"/>
      <c r="O60" s="1779"/>
      <c r="P60" s="1779"/>
      <c r="Q60" s="1779"/>
      <c r="R60" s="1779"/>
      <c r="S60" s="1779"/>
      <c r="T60" s="1779"/>
      <c r="U60" s="1779"/>
      <c r="V60" s="1779"/>
      <c r="W60" s="1779"/>
      <c r="X60" s="1779"/>
      <c r="Y60" s="1779"/>
      <c r="Z60" s="1779"/>
    </row>
    <row r="61" spans="2:32" ht="22.2" customHeight="1">
      <c r="B61" s="1778"/>
      <c r="C61" s="1779"/>
      <c r="D61" s="1779"/>
      <c r="E61" s="1779"/>
      <c r="F61" s="1779"/>
      <c r="G61" s="1779"/>
      <c r="H61" s="1779"/>
      <c r="I61" s="1779"/>
      <c r="J61" s="1779"/>
      <c r="K61" s="1779"/>
      <c r="L61" s="1779"/>
      <c r="M61" s="1779"/>
      <c r="N61" s="1779"/>
      <c r="O61" s="1779"/>
      <c r="P61" s="1779"/>
      <c r="Q61" s="1779"/>
      <c r="R61" s="1779"/>
      <c r="S61" s="1779"/>
      <c r="T61" s="1779"/>
      <c r="U61" s="1779"/>
      <c r="V61" s="1779"/>
      <c r="W61" s="1779"/>
      <c r="X61" s="1779"/>
      <c r="Y61" s="1779"/>
      <c r="Z61" s="1779"/>
      <c r="AF61" s="287"/>
    </row>
    <row r="62" spans="2:32" ht="9" customHeight="1">
      <c r="B62" s="1779"/>
      <c r="C62" s="1779"/>
      <c r="D62" s="1779"/>
      <c r="E62" s="1779"/>
      <c r="F62" s="1779"/>
      <c r="G62" s="1779"/>
      <c r="H62" s="1779"/>
      <c r="I62" s="1779"/>
      <c r="J62" s="1779"/>
      <c r="K62" s="1779"/>
      <c r="L62" s="1779"/>
      <c r="M62" s="1779"/>
      <c r="N62" s="1779"/>
      <c r="O62" s="1779"/>
      <c r="P62" s="1779"/>
      <c r="Q62" s="1779"/>
      <c r="R62" s="1779"/>
      <c r="S62" s="1779"/>
      <c r="T62" s="1779"/>
      <c r="U62" s="1779"/>
      <c r="V62" s="1779"/>
      <c r="W62" s="1779"/>
      <c r="X62" s="1779"/>
      <c r="Y62" s="1779"/>
      <c r="Z62" s="1779"/>
      <c r="AA62" s="299"/>
    </row>
    <row r="63" spans="2:32" ht="1.8" hidden="1" customHeight="1">
      <c r="C63" s="302"/>
      <c r="D63" s="302"/>
      <c r="E63" s="302"/>
      <c r="F63" s="302"/>
      <c r="G63" s="364"/>
      <c r="H63" s="364"/>
      <c r="I63" s="364"/>
      <c r="J63" s="354"/>
      <c r="K63" s="354"/>
      <c r="L63" s="365"/>
      <c r="M63" s="365"/>
      <c r="N63" s="361"/>
      <c r="O63" s="366"/>
      <c r="P63" s="361"/>
      <c r="Q63" s="354"/>
      <c r="R63" s="361"/>
      <c r="S63" s="366"/>
      <c r="T63" s="366"/>
      <c r="U63" s="302"/>
      <c r="Y63" s="299"/>
      <c r="Z63" s="299"/>
      <c r="AA63" s="299"/>
    </row>
    <row r="64" spans="2:32" ht="21" hidden="1" customHeight="1">
      <c r="B64" s="1780"/>
      <c r="C64" s="1780"/>
      <c r="D64" s="1780"/>
      <c r="E64" s="1780"/>
      <c r="F64" s="302"/>
      <c r="G64" s="367"/>
      <c r="H64" s="1781"/>
      <c r="I64" s="1781"/>
      <c r="J64" s="1781"/>
      <c r="K64" s="1781"/>
      <c r="L64" s="1781"/>
      <c r="M64" s="303"/>
      <c r="N64" s="303"/>
      <c r="O64" s="303"/>
      <c r="P64" s="303"/>
      <c r="Q64" s="303"/>
      <c r="R64" s="303"/>
      <c r="S64" s="303"/>
      <c r="T64" s="303"/>
      <c r="U64" s="303"/>
      <c r="Y64" s="299"/>
      <c r="Z64" s="299"/>
      <c r="AA64" s="299"/>
    </row>
    <row r="65" spans="1:32" ht="18" hidden="1" customHeight="1">
      <c r="B65" s="400"/>
      <c r="C65" s="401"/>
      <c r="D65" s="401"/>
      <c r="E65" s="401"/>
      <c r="F65" s="401"/>
      <c r="G65" s="401"/>
      <c r="H65" s="401"/>
      <c r="I65" s="401"/>
      <c r="J65" s="401"/>
      <c r="K65" s="402"/>
      <c r="L65" s="403"/>
      <c r="M65" s="403"/>
      <c r="N65" s="403"/>
      <c r="O65" s="403"/>
      <c r="P65" s="404"/>
      <c r="Q65" s="404"/>
      <c r="R65" s="404"/>
      <c r="S65" s="404"/>
      <c r="T65" s="404"/>
      <c r="U65" s="404"/>
      <c r="V65" s="404"/>
      <c r="W65" s="404"/>
      <c r="X65" s="404"/>
      <c r="Y65" s="404"/>
      <c r="Z65" s="405"/>
      <c r="AB65" s="306"/>
    </row>
    <row r="66" spans="1:32" ht="33" customHeight="1">
      <c r="B66" s="1782" t="s">
        <v>2606</v>
      </c>
      <c r="C66" s="1783"/>
      <c r="D66" s="1783"/>
      <c r="E66" s="1784"/>
      <c r="F66" s="406"/>
      <c r="G66" s="407" t="s">
        <v>2607</v>
      </c>
      <c r="H66" s="1785"/>
      <c r="I66" s="1785"/>
      <c r="J66" s="1785"/>
      <c r="K66" s="1785"/>
      <c r="L66" s="1785"/>
      <c r="M66" s="1785"/>
      <c r="N66" s="1785"/>
      <c r="O66" s="407" t="s">
        <v>2608</v>
      </c>
      <c r="P66" s="408"/>
      <c r="Q66" s="408"/>
      <c r="R66" s="408"/>
      <c r="S66" s="408"/>
      <c r="T66" s="408"/>
      <c r="U66" s="408"/>
      <c r="V66" s="408"/>
      <c r="W66" s="409"/>
      <c r="X66" s="409"/>
      <c r="Y66" s="409"/>
      <c r="Z66" s="410"/>
      <c r="AA66" s="299"/>
      <c r="AB66" s="546" t="s">
        <v>2768</v>
      </c>
    </row>
    <row r="67" spans="1:32" ht="27" customHeight="1">
      <c r="B67" s="392"/>
      <c r="C67" s="393"/>
      <c r="D67" s="393"/>
      <c r="E67" s="393"/>
      <c r="F67" s="393"/>
      <c r="G67" s="393"/>
      <c r="H67" s="393"/>
      <c r="I67" s="393"/>
      <c r="J67" s="393"/>
      <c r="K67" s="411"/>
      <c r="L67" s="412"/>
      <c r="M67" s="412"/>
      <c r="N67" s="412"/>
      <c r="O67" s="412"/>
      <c r="P67" s="374"/>
      <c r="Q67" s="374"/>
      <c r="R67" s="374"/>
      <c r="S67" s="374"/>
      <c r="T67" s="374"/>
      <c r="U67" s="374"/>
      <c r="V67" s="374"/>
      <c r="W67" s="374"/>
      <c r="X67" s="374"/>
      <c r="Y67" s="374"/>
      <c r="Z67" s="413"/>
      <c r="AB67" s="306"/>
    </row>
    <row r="68" spans="1:32" ht="18" customHeight="1">
      <c r="B68" s="400" t="s">
        <v>2609</v>
      </c>
      <c r="C68" s="401"/>
      <c r="D68" s="401"/>
      <c r="E68" s="401"/>
      <c r="F68" s="401"/>
      <c r="G68" s="401"/>
      <c r="H68" s="401"/>
      <c r="I68" s="401"/>
      <c r="J68" s="401"/>
      <c r="K68" s="402"/>
      <c r="L68" s="403"/>
      <c r="M68" s="403"/>
      <c r="N68" s="403"/>
      <c r="O68" s="403"/>
      <c r="P68" s="404"/>
      <c r="Q68" s="404"/>
      <c r="R68" s="404"/>
      <c r="S68" s="404"/>
      <c r="T68" s="404"/>
      <c r="U68" s="404"/>
      <c r="V68" s="404"/>
      <c r="W68" s="404"/>
      <c r="X68" s="404"/>
      <c r="Y68" s="404"/>
      <c r="Z68" s="405"/>
      <c r="AB68" s="306"/>
    </row>
    <row r="69" spans="1:32" ht="28.2" hidden="1" customHeight="1">
      <c r="B69" s="1762" t="s">
        <v>2610</v>
      </c>
      <c r="C69" s="1763"/>
      <c r="D69" s="1763"/>
      <c r="E69" s="1763"/>
      <c r="F69" s="1764"/>
      <c r="G69" s="1764"/>
      <c r="H69" s="1765"/>
      <c r="I69" s="1770"/>
      <c r="J69" s="1771"/>
      <c r="K69" s="1771"/>
      <c r="L69" s="1771"/>
      <c r="M69" s="1771"/>
      <c r="N69" s="1771"/>
      <c r="O69" s="1771"/>
      <c r="P69" s="1771"/>
      <c r="Q69" s="1771"/>
      <c r="R69" s="1771"/>
      <c r="S69" s="1771"/>
      <c r="T69" s="1771"/>
      <c r="U69" s="1771"/>
      <c r="V69" s="1771"/>
      <c r="W69" s="1771"/>
      <c r="X69" s="1771"/>
      <c r="Y69" s="1771"/>
      <c r="Z69" s="1772"/>
      <c r="AB69" s="306"/>
      <c r="AC69" s="306"/>
      <c r="AD69" s="355"/>
    </row>
    <row r="70" spans="1:32" ht="28.2" hidden="1" customHeight="1">
      <c r="B70" s="1766"/>
      <c r="C70" s="1767"/>
      <c r="D70" s="1767"/>
      <c r="E70" s="1767"/>
      <c r="F70" s="1768"/>
      <c r="G70" s="1768"/>
      <c r="H70" s="1769"/>
      <c r="I70" s="1773"/>
      <c r="J70" s="1774"/>
      <c r="K70" s="1774"/>
      <c r="L70" s="1774"/>
      <c r="M70" s="1774"/>
      <c r="N70" s="1774"/>
      <c r="O70" s="1774"/>
      <c r="P70" s="1774"/>
      <c r="Q70" s="1774"/>
      <c r="R70" s="1774"/>
      <c r="S70" s="1774"/>
      <c r="T70" s="1774"/>
      <c r="U70" s="1774"/>
      <c r="V70" s="1774"/>
      <c r="W70" s="1774"/>
      <c r="X70" s="1774"/>
      <c r="Y70" s="1774"/>
      <c r="Z70" s="1775"/>
      <c r="AB70" s="306"/>
      <c r="AC70" s="306"/>
    </row>
    <row r="71" spans="1:32" ht="27.6" hidden="1" customHeight="1">
      <c r="B71" s="1776" t="s">
        <v>2612</v>
      </c>
      <c r="C71" s="1763"/>
      <c r="D71" s="1763"/>
      <c r="E71" s="1763"/>
      <c r="F71" s="1764"/>
      <c r="G71" s="1764"/>
      <c r="H71" s="1765"/>
      <c r="I71" s="1770"/>
      <c r="J71" s="1771"/>
      <c r="K71" s="1771"/>
      <c r="L71" s="1771"/>
      <c r="M71" s="1771"/>
      <c r="N71" s="1771"/>
      <c r="O71" s="1771"/>
      <c r="P71" s="1771"/>
      <c r="Q71" s="1771"/>
      <c r="R71" s="1771"/>
      <c r="S71" s="1771"/>
      <c r="T71" s="1771"/>
      <c r="U71" s="1771"/>
      <c r="V71" s="1771"/>
      <c r="W71" s="1771"/>
      <c r="X71" s="1771"/>
      <c r="Y71" s="1771"/>
      <c r="Z71" s="1772"/>
      <c r="AB71" s="306"/>
      <c r="AC71" s="306"/>
    </row>
    <row r="72" spans="1:32" ht="27.6" hidden="1" customHeight="1">
      <c r="B72" s="1766"/>
      <c r="C72" s="1767"/>
      <c r="D72" s="1767"/>
      <c r="E72" s="1767"/>
      <c r="F72" s="1768"/>
      <c r="G72" s="1768"/>
      <c r="H72" s="1769"/>
      <c r="I72" s="1773"/>
      <c r="J72" s="1774"/>
      <c r="K72" s="1774"/>
      <c r="L72" s="1774"/>
      <c r="M72" s="1774"/>
      <c r="N72" s="1774"/>
      <c r="O72" s="1774"/>
      <c r="P72" s="1774"/>
      <c r="Q72" s="1774"/>
      <c r="R72" s="1774"/>
      <c r="S72" s="1774"/>
      <c r="T72" s="1774"/>
      <c r="U72" s="1774"/>
      <c r="V72" s="1774"/>
      <c r="W72" s="1774"/>
      <c r="X72" s="1774"/>
      <c r="Y72" s="1774"/>
      <c r="Z72" s="1775"/>
      <c r="AB72" s="348"/>
      <c r="AC72" s="348"/>
    </row>
    <row r="73" spans="1:32" ht="30" customHeight="1">
      <c r="B73" s="1648" t="s">
        <v>2715</v>
      </c>
      <c r="C73" s="1649"/>
      <c r="D73" s="1649"/>
      <c r="E73" s="1650"/>
      <c r="F73" s="334"/>
      <c r="G73" s="335"/>
      <c r="H73" s="335"/>
      <c r="I73" s="336"/>
      <c r="J73" s="1651" t="s">
        <v>2613</v>
      </c>
      <c r="K73" s="1652"/>
      <c r="L73" s="1652"/>
      <c r="M73" s="1653"/>
      <c r="N73" s="334"/>
      <c r="O73" s="335"/>
      <c r="P73" s="336"/>
      <c r="Q73" s="1654" t="s">
        <v>2614</v>
      </c>
      <c r="R73" s="1655"/>
      <c r="S73" s="1656"/>
      <c r="T73" s="1657" t="s">
        <v>2615</v>
      </c>
      <c r="U73" s="1658"/>
      <c r="V73" s="1658"/>
      <c r="W73" s="1658"/>
      <c r="X73" s="1658"/>
      <c r="Y73" s="1658"/>
      <c r="Z73" s="1659"/>
      <c r="AB73" s="306"/>
      <c r="AC73" s="306"/>
    </row>
    <row r="74" spans="1:32" ht="15.75" customHeight="1">
      <c r="B74" s="1660" t="s">
        <v>2927</v>
      </c>
      <c r="C74" s="1661"/>
      <c r="D74" s="1661"/>
      <c r="E74" s="1662"/>
      <c r="F74" s="1666"/>
      <c r="G74" s="1667"/>
      <c r="H74" s="1667"/>
      <c r="I74" s="1667"/>
      <c r="J74" s="1667"/>
      <c r="K74" s="1667"/>
      <c r="L74" s="1667"/>
      <c r="M74" s="1667"/>
      <c r="N74" s="1667"/>
      <c r="O74" s="1667"/>
      <c r="P74" s="1667"/>
      <c r="Q74" s="1667"/>
      <c r="R74" s="1667"/>
      <c r="S74" s="1667"/>
      <c r="T74" s="1667"/>
      <c r="U74" s="1667"/>
      <c r="V74" s="1667"/>
      <c r="W74" s="1667"/>
      <c r="X74" s="1667"/>
      <c r="Y74" s="1667"/>
      <c r="Z74" s="1668"/>
      <c r="AB74" s="306"/>
      <c r="AC74" s="306"/>
    </row>
    <row r="75" spans="1:32" ht="34.200000000000003" customHeight="1">
      <c r="B75" s="1663"/>
      <c r="C75" s="1664"/>
      <c r="D75" s="1664"/>
      <c r="E75" s="1665"/>
      <c r="F75" s="1669"/>
      <c r="G75" s="1220"/>
      <c r="H75" s="1220"/>
      <c r="I75" s="1220"/>
      <c r="J75" s="1220"/>
      <c r="K75" s="1220"/>
      <c r="L75" s="1220"/>
      <c r="M75" s="1220"/>
      <c r="N75" s="1220"/>
      <c r="O75" s="1220"/>
      <c r="P75" s="1220"/>
      <c r="Q75" s="1220"/>
      <c r="R75" s="1220"/>
      <c r="S75" s="1220"/>
      <c r="T75" s="1220"/>
      <c r="U75" s="1220"/>
      <c r="V75" s="1220"/>
      <c r="W75" s="1220"/>
      <c r="X75" s="1220"/>
      <c r="Y75" s="1220"/>
      <c r="Z75" s="1670"/>
      <c r="AB75" s="306"/>
      <c r="AC75" s="306"/>
    </row>
    <row r="76" spans="1:32" ht="30" customHeight="1">
      <c r="B76" s="337"/>
      <c r="C76" s="1671" t="s">
        <v>2616</v>
      </c>
      <c r="D76" s="1671"/>
      <c r="E76" s="1672"/>
      <c r="F76" s="334"/>
      <c r="G76" s="335"/>
      <c r="H76" s="335"/>
      <c r="I76" s="335"/>
      <c r="J76" s="335"/>
      <c r="K76" s="335"/>
      <c r="L76" s="336"/>
      <c r="M76" s="338" t="s">
        <v>459</v>
      </c>
      <c r="N76" s="339"/>
      <c r="O76" s="338"/>
      <c r="P76" s="338"/>
      <c r="Q76" s="338"/>
      <c r="R76" s="338"/>
      <c r="S76" s="338"/>
      <c r="T76" s="338"/>
      <c r="U76" s="338"/>
      <c r="V76" s="338"/>
      <c r="W76" s="338"/>
      <c r="X76" s="338"/>
      <c r="Y76" s="338"/>
      <c r="Z76" s="338"/>
      <c r="AB76" s="306"/>
      <c r="AC76" s="306"/>
    </row>
    <row r="77" spans="1:32" ht="12" customHeight="1">
      <c r="B77" s="392"/>
      <c r="C77" s="393"/>
      <c r="D77" s="393"/>
      <c r="E77" s="393"/>
      <c r="F77" s="393"/>
      <c r="G77" s="393"/>
      <c r="H77" s="393"/>
      <c r="I77" s="393"/>
      <c r="J77" s="393"/>
      <c r="K77" s="393"/>
      <c r="L77" s="393"/>
      <c r="M77" s="302"/>
      <c r="N77" s="302"/>
      <c r="O77" s="302"/>
      <c r="P77" s="302"/>
      <c r="Q77" s="302"/>
      <c r="R77" s="302"/>
      <c r="S77" s="302"/>
      <c r="U77" s="302"/>
      <c r="V77" s="299"/>
      <c r="W77" s="354"/>
      <c r="X77" s="354"/>
      <c r="Y77" s="354"/>
      <c r="Z77" s="354"/>
      <c r="AB77" s="306"/>
      <c r="AC77" s="306"/>
    </row>
    <row r="78" spans="1:32" ht="18" customHeight="1">
      <c r="B78" s="302"/>
      <c r="C78" s="302" t="s">
        <v>2617</v>
      </c>
      <c r="D78" s="302"/>
      <c r="E78" s="302"/>
      <c r="F78" s="302"/>
      <c r="G78" s="302"/>
      <c r="H78" s="302"/>
      <c r="I78" s="302"/>
      <c r="J78" s="302"/>
      <c r="K78" s="302"/>
      <c r="L78" s="302"/>
      <c r="M78" s="302"/>
      <c r="N78" s="302"/>
      <c r="O78" s="302"/>
      <c r="P78" s="302"/>
      <c r="Q78" s="302"/>
      <c r="R78" s="302"/>
      <c r="S78" s="302"/>
      <c r="T78" s="302"/>
      <c r="U78" s="302"/>
      <c r="V78" s="354"/>
      <c r="W78" s="354"/>
      <c r="X78" s="354"/>
      <c r="Y78" s="354"/>
      <c r="Z78" s="354"/>
      <c r="AB78" s="306"/>
      <c r="AC78" s="306"/>
    </row>
    <row r="79" spans="1:32" ht="13.5" customHeight="1" thickBot="1">
      <c r="U79" s="348"/>
      <c r="Z79" s="399"/>
      <c r="AB79" s="306"/>
      <c r="AC79" s="306"/>
    </row>
    <row r="80" spans="1:32" ht="22.8" customHeight="1" thickTop="1">
      <c r="A80" s="341"/>
      <c r="B80" s="1753" t="s">
        <v>2716</v>
      </c>
      <c r="C80" s="1754"/>
      <c r="D80" s="1754"/>
      <c r="E80" s="1754"/>
      <c r="F80" s="1754"/>
      <c r="G80" s="1754"/>
      <c r="H80" s="1754"/>
      <c r="I80" s="1754"/>
      <c r="J80" s="1754"/>
      <c r="K80" s="1754"/>
      <c r="L80" s="1754"/>
      <c r="M80" s="1754"/>
      <c r="N80" s="1754"/>
      <c r="O80" s="1754"/>
      <c r="P80" s="1754"/>
      <c r="Q80" s="1754"/>
      <c r="R80" s="1754"/>
      <c r="S80" s="1754"/>
      <c r="T80" s="1754"/>
      <c r="U80" s="1754"/>
      <c r="V80" s="1754"/>
      <c r="W80" s="1754"/>
      <c r="X80" s="1754"/>
      <c r="Y80" s="1755"/>
      <c r="Z80" s="414"/>
      <c r="AA80" s="343"/>
      <c r="AB80" s="343"/>
      <c r="AC80" s="343"/>
      <c r="AD80" s="343"/>
      <c r="AE80" s="343"/>
      <c r="AF80" s="343"/>
    </row>
    <row r="81" spans="1:32" ht="22.8" customHeight="1">
      <c r="A81" s="414"/>
      <c r="B81" s="1756"/>
      <c r="C81" s="1757"/>
      <c r="D81" s="1757"/>
      <c r="E81" s="1757"/>
      <c r="F81" s="1757"/>
      <c r="G81" s="1757"/>
      <c r="H81" s="1757"/>
      <c r="I81" s="1757"/>
      <c r="J81" s="1757"/>
      <c r="K81" s="1757"/>
      <c r="L81" s="1757"/>
      <c r="M81" s="1757"/>
      <c r="N81" s="1757"/>
      <c r="O81" s="1757"/>
      <c r="P81" s="1757"/>
      <c r="Q81" s="1757"/>
      <c r="R81" s="1757"/>
      <c r="S81" s="1757"/>
      <c r="T81" s="1757"/>
      <c r="U81" s="1757"/>
      <c r="V81" s="1757"/>
      <c r="W81" s="1757"/>
      <c r="X81" s="1757"/>
      <c r="Y81" s="1758"/>
      <c r="Z81" s="414"/>
      <c r="AA81" s="343"/>
      <c r="AB81" s="343"/>
      <c r="AC81" s="343"/>
      <c r="AD81" s="343"/>
      <c r="AE81" s="343"/>
      <c r="AF81" s="343"/>
    </row>
    <row r="82" spans="1:32" ht="22.8" customHeight="1">
      <c r="A82" s="414"/>
      <c r="B82" s="1756"/>
      <c r="C82" s="1757"/>
      <c r="D82" s="1757"/>
      <c r="E82" s="1757"/>
      <c r="F82" s="1757"/>
      <c r="G82" s="1757"/>
      <c r="H82" s="1757"/>
      <c r="I82" s="1757"/>
      <c r="J82" s="1757"/>
      <c r="K82" s="1757"/>
      <c r="L82" s="1757"/>
      <c r="M82" s="1757"/>
      <c r="N82" s="1757"/>
      <c r="O82" s="1757"/>
      <c r="P82" s="1757"/>
      <c r="Q82" s="1757"/>
      <c r="R82" s="1757"/>
      <c r="S82" s="1757"/>
      <c r="T82" s="1757"/>
      <c r="U82" s="1757"/>
      <c r="V82" s="1757"/>
      <c r="W82" s="1757"/>
      <c r="X82" s="1757"/>
      <c r="Y82" s="1758"/>
      <c r="Z82" s="414"/>
      <c r="AA82" s="343"/>
      <c r="AB82" s="343"/>
      <c r="AC82" s="343"/>
      <c r="AD82" s="343"/>
      <c r="AE82" s="343"/>
      <c r="AF82" s="343"/>
    </row>
    <row r="83" spans="1:32" ht="22.8" customHeight="1">
      <c r="A83" s="414"/>
      <c r="B83" s="1756"/>
      <c r="C83" s="1757"/>
      <c r="D83" s="1757"/>
      <c r="E83" s="1757"/>
      <c r="F83" s="1757"/>
      <c r="G83" s="1757"/>
      <c r="H83" s="1757"/>
      <c r="I83" s="1757"/>
      <c r="J83" s="1757"/>
      <c r="K83" s="1757"/>
      <c r="L83" s="1757"/>
      <c r="M83" s="1757"/>
      <c r="N83" s="1757"/>
      <c r="O83" s="1757"/>
      <c r="P83" s="1757"/>
      <c r="Q83" s="1757"/>
      <c r="R83" s="1757"/>
      <c r="S83" s="1757"/>
      <c r="T83" s="1757"/>
      <c r="U83" s="1757"/>
      <c r="V83" s="1757"/>
      <c r="W83" s="1757"/>
      <c r="X83" s="1757"/>
      <c r="Y83" s="1758"/>
      <c r="Z83" s="414"/>
      <c r="AA83" s="343"/>
      <c r="AB83" s="343"/>
      <c r="AC83" s="343"/>
      <c r="AD83" s="343"/>
      <c r="AE83" s="343"/>
      <c r="AF83" s="343"/>
    </row>
    <row r="84" spans="1:32" ht="22.8" customHeight="1">
      <c r="A84" s="414"/>
      <c r="B84" s="1756"/>
      <c r="C84" s="1757"/>
      <c r="D84" s="1757"/>
      <c r="E84" s="1757"/>
      <c r="F84" s="1757"/>
      <c r="G84" s="1757"/>
      <c r="H84" s="1757"/>
      <c r="I84" s="1757"/>
      <c r="J84" s="1757"/>
      <c r="K84" s="1757"/>
      <c r="L84" s="1757"/>
      <c r="M84" s="1757"/>
      <c r="N84" s="1757"/>
      <c r="O84" s="1757"/>
      <c r="P84" s="1757"/>
      <c r="Q84" s="1757"/>
      <c r="R84" s="1757"/>
      <c r="S84" s="1757"/>
      <c r="T84" s="1757"/>
      <c r="U84" s="1757"/>
      <c r="V84" s="1757"/>
      <c r="W84" s="1757"/>
      <c r="X84" s="1757"/>
      <c r="Y84" s="1758"/>
      <c r="Z84" s="414"/>
      <c r="AA84" s="343"/>
      <c r="AB84" s="343"/>
      <c r="AC84" s="343"/>
      <c r="AD84" s="343"/>
      <c r="AE84" s="343"/>
      <c r="AF84" s="343"/>
    </row>
    <row r="85" spans="1:32" ht="22.8" customHeight="1">
      <c r="A85" s="414"/>
      <c r="B85" s="1756"/>
      <c r="C85" s="1757"/>
      <c r="D85" s="1757"/>
      <c r="E85" s="1757"/>
      <c r="F85" s="1757"/>
      <c r="G85" s="1757"/>
      <c r="H85" s="1757"/>
      <c r="I85" s="1757"/>
      <c r="J85" s="1757"/>
      <c r="K85" s="1757"/>
      <c r="L85" s="1757"/>
      <c r="M85" s="1757"/>
      <c r="N85" s="1757"/>
      <c r="O85" s="1757"/>
      <c r="P85" s="1757"/>
      <c r="Q85" s="1757"/>
      <c r="R85" s="1757"/>
      <c r="S85" s="1757"/>
      <c r="T85" s="1757"/>
      <c r="U85" s="1757"/>
      <c r="V85" s="1757"/>
      <c r="W85" s="1757"/>
      <c r="X85" s="1757"/>
      <c r="Y85" s="1758"/>
      <c r="Z85" s="414"/>
      <c r="AA85" s="343"/>
      <c r="AB85" s="343"/>
      <c r="AC85" s="343"/>
      <c r="AD85" s="343"/>
      <c r="AE85" s="343"/>
      <c r="AF85" s="343"/>
    </row>
    <row r="86" spans="1:32" ht="22.8" customHeight="1">
      <c r="A86" s="414"/>
      <c r="B86" s="1756"/>
      <c r="C86" s="1757"/>
      <c r="D86" s="1757"/>
      <c r="E86" s="1757"/>
      <c r="F86" s="1757"/>
      <c r="G86" s="1757"/>
      <c r="H86" s="1757"/>
      <c r="I86" s="1757"/>
      <c r="J86" s="1757"/>
      <c r="K86" s="1757"/>
      <c r="L86" s="1757"/>
      <c r="M86" s="1757"/>
      <c r="N86" s="1757"/>
      <c r="O86" s="1757"/>
      <c r="P86" s="1757"/>
      <c r="Q86" s="1757"/>
      <c r="R86" s="1757"/>
      <c r="S86" s="1757"/>
      <c r="T86" s="1757"/>
      <c r="U86" s="1757"/>
      <c r="V86" s="1757"/>
      <c r="W86" s="1757"/>
      <c r="X86" s="1757"/>
      <c r="Y86" s="1758"/>
      <c r="Z86" s="414"/>
      <c r="AA86" s="343"/>
      <c r="AB86" s="343"/>
      <c r="AC86" s="343"/>
      <c r="AD86" s="343"/>
      <c r="AE86" s="343"/>
      <c r="AF86" s="343"/>
    </row>
    <row r="87" spans="1:32" ht="22.8" customHeight="1">
      <c r="A87" s="414"/>
      <c r="B87" s="1756"/>
      <c r="C87" s="1757"/>
      <c r="D87" s="1757"/>
      <c r="E87" s="1757"/>
      <c r="F87" s="1757"/>
      <c r="G87" s="1757"/>
      <c r="H87" s="1757"/>
      <c r="I87" s="1757"/>
      <c r="J87" s="1757"/>
      <c r="K87" s="1757"/>
      <c r="L87" s="1757"/>
      <c r="M87" s="1757"/>
      <c r="N87" s="1757"/>
      <c r="O87" s="1757"/>
      <c r="P87" s="1757"/>
      <c r="Q87" s="1757"/>
      <c r="R87" s="1757"/>
      <c r="S87" s="1757"/>
      <c r="T87" s="1757"/>
      <c r="U87" s="1757"/>
      <c r="V87" s="1757"/>
      <c r="W87" s="1757"/>
      <c r="X87" s="1757"/>
      <c r="Y87" s="1758"/>
      <c r="Z87" s="414"/>
      <c r="AA87" s="343"/>
      <c r="AB87" s="343"/>
      <c r="AC87" s="343"/>
      <c r="AD87" s="343"/>
      <c r="AE87" s="343"/>
      <c r="AF87" s="343"/>
    </row>
    <row r="88" spans="1:32" ht="4.8" customHeight="1">
      <c r="A88" s="414"/>
      <c r="B88" s="1756"/>
      <c r="C88" s="1757"/>
      <c r="D88" s="1757"/>
      <c r="E88" s="1757"/>
      <c r="F88" s="1757"/>
      <c r="G88" s="1757"/>
      <c r="H88" s="1757"/>
      <c r="I88" s="1757"/>
      <c r="J88" s="1757"/>
      <c r="K88" s="1757"/>
      <c r="L88" s="1757"/>
      <c r="M88" s="1757"/>
      <c r="N88" s="1757"/>
      <c r="O88" s="1757"/>
      <c r="P88" s="1757"/>
      <c r="Q88" s="1757"/>
      <c r="R88" s="1757"/>
      <c r="S88" s="1757"/>
      <c r="T88" s="1757"/>
      <c r="U88" s="1757"/>
      <c r="V88" s="1757"/>
      <c r="W88" s="1757"/>
      <c r="X88" s="1757"/>
      <c r="Y88" s="1758"/>
      <c r="Z88" s="414"/>
      <c r="AA88" s="343"/>
      <c r="AB88" s="343"/>
      <c r="AC88" s="343"/>
      <c r="AD88" s="343"/>
      <c r="AE88" s="343"/>
      <c r="AF88" s="343"/>
    </row>
    <row r="89" spans="1:32" ht="4.8" customHeight="1">
      <c r="A89" s="414"/>
      <c r="B89" s="1756"/>
      <c r="C89" s="1757"/>
      <c r="D89" s="1757"/>
      <c r="E89" s="1757"/>
      <c r="F89" s="1757"/>
      <c r="G89" s="1757"/>
      <c r="H89" s="1757"/>
      <c r="I89" s="1757"/>
      <c r="J89" s="1757"/>
      <c r="K89" s="1757"/>
      <c r="L89" s="1757"/>
      <c r="M89" s="1757"/>
      <c r="N89" s="1757"/>
      <c r="O89" s="1757"/>
      <c r="P89" s="1757"/>
      <c r="Q89" s="1757"/>
      <c r="R89" s="1757"/>
      <c r="S89" s="1757"/>
      <c r="T89" s="1757"/>
      <c r="U89" s="1757"/>
      <c r="V89" s="1757"/>
      <c r="W89" s="1757"/>
      <c r="X89" s="1757"/>
      <c r="Y89" s="1758"/>
      <c r="Z89" s="414"/>
      <c r="AA89" s="343"/>
      <c r="AB89" s="343"/>
      <c r="AC89" s="343"/>
      <c r="AD89" s="343"/>
      <c r="AE89" s="343"/>
      <c r="AF89" s="343"/>
    </row>
    <row r="90" spans="1:32" ht="4.8" customHeight="1">
      <c r="A90" s="414"/>
      <c r="B90" s="1756"/>
      <c r="C90" s="1757"/>
      <c r="D90" s="1757"/>
      <c r="E90" s="1757"/>
      <c r="F90" s="1757"/>
      <c r="G90" s="1757"/>
      <c r="H90" s="1757"/>
      <c r="I90" s="1757"/>
      <c r="J90" s="1757"/>
      <c r="K90" s="1757"/>
      <c r="L90" s="1757"/>
      <c r="M90" s="1757"/>
      <c r="N90" s="1757"/>
      <c r="O90" s="1757"/>
      <c r="P90" s="1757"/>
      <c r="Q90" s="1757"/>
      <c r="R90" s="1757"/>
      <c r="S90" s="1757"/>
      <c r="T90" s="1757"/>
      <c r="U90" s="1757"/>
      <c r="V90" s="1757"/>
      <c r="W90" s="1757"/>
      <c r="X90" s="1757"/>
      <c r="Y90" s="1758"/>
      <c r="Z90" s="414"/>
      <c r="AA90" s="343"/>
      <c r="AB90" s="343"/>
      <c r="AC90" s="343"/>
      <c r="AD90" s="343"/>
      <c r="AE90" s="343"/>
      <c r="AF90" s="343"/>
    </row>
    <row r="91" spans="1:32" ht="11.4" customHeight="1" thickBot="1">
      <c r="A91" s="414"/>
      <c r="B91" s="1759"/>
      <c r="C91" s="1760"/>
      <c r="D91" s="1760"/>
      <c r="E91" s="1760"/>
      <c r="F91" s="1760"/>
      <c r="G91" s="1760"/>
      <c r="H91" s="1760"/>
      <c r="I91" s="1760"/>
      <c r="J91" s="1760"/>
      <c r="K91" s="1760"/>
      <c r="L91" s="1760"/>
      <c r="M91" s="1760"/>
      <c r="N91" s="1760"/>
      <c r="O91" s="1760"/>
      <c r="P91" s="1760"/>
      <c r="Q91" s="1760"/>
      <c r="R91" s="1760"/>
      <c r="S91" s="1760"/>
      <c r="T91" s="1760"/>
      <c r="U91" s="1760"/>
      <c r="V91" s="1760"/>
      <c r="W91" s="1760"/>
      <c r="X91" s="1760"/>
      <c r="Y91" s="1761"/>
      <c r="Z91" s="414"/>
      <c r="AA91" s="343"/>
      <c r="AB91" s="343"/>
      <c r="AC91" s="343"/>
      <c r="AD91" s="343"/>
      <c r="AE91" s="343"/>
      <c r="AF91" s="343"/>
    </row>
    <row r="92" spans="1:32" ht="13.8" thickTop="1"/>
    <row r="94" spans="1:32">
      <c r="X94" s="348"/>
      <c r="Y94" s="348"/>
      <c r="Z94" s="349"/>
    </row>
  </sheetData>
  <sheetProtection algorithmName="SHA-512" hashValue="I3UNTbOKSivxt3fi2T/bwVxvcanFEWK3hC4SbzT+FFPf7hUgIZtoyIc2+WJ5bTVsKmoV7as1CMOQW/Ysit03Ew==" saltValue="cd9TPVCKPxnk+fP4AM5/Zw==" spinCount="100000" sheet="1" formatCells="0" insertRows="0" deleteRows="0" selectLockedCells="1"/>
  <mergeCells count="72">
    <mergeCell ref="BN20:BO20"/>
    <mergeCell ref="BP20:BX20"/>
    <mergeCell ref="N22:O22"/>
    <mergeCell ref="P22:S22"/>
    <mergeCell ref="T22:X22"/>
    <mergeCell ref="BN22:BO22"/>
    <mergeCell ref="BP22:BS22"/>
    <mergeCell ref="BT22:BX22"/>
    <mergeCell ref="N10:O10"/>
    <mergeCell ref="R3:S3"/>
    <mergeCell ref="N6:O6"/>
    <mergeCell ref="P6:X6"/>
    <mergeCell ref="N8:O8"/>
    <mergeCell ref="P8:X8"/>
    <mergeCell ref="N14:O14"/>
    <mergeCell ref="P14:X14"/>
    <mergeCell ref="N16:O16"/>
    <mergeCell ref="N26:O26"/>
    <mergeCell ref="P26:X26"/>
    <mergeCell ref="N28:O28"/>
    <mergeCell ref="N20:O20"/>
    <mergeCell ref="P20:X20"/>
    <mergeCell ref="C30:X30"/>
    <mergeCell ref="D34:E34"/>
    <mergeCell ref="K34:L34"/>
    <mergeCell ref="M34:O34"/>
    <mergeCell ref="P34:Q34"/>
    <mergeCell ref="R34:X34"/>
    <mergeCell ref="C35:X35"/>
    <mergeCell ref="D36:X36"/>
    <mergeCell ref="D37:J37"/>
    <mergeCell ref="D39:J39"/>
    <mergeCell ref="M39:P39"/>
    <mergeCell ref="K37:P37"/>
    <mergeCell ref="Q37:T37"/>
    <mergeCell ref="U37:X37"/>
    <mergeCell ref="M50:R50"/>
    <mergeCell ref="D40:J40"/>
    <mergeCell ref="L40:X40"/>
    <mergeCell ref="D41:J46"/>
    <mergeCell ref="R41:V41"/>
    <mergeCell ref="R43:V43"/>
    <mergeCell ref="R45:V45"/>
    <mergeCell ref="D47:J49"/>
    <mergeCell ref="L47:O47"/>
    <mergeCell ref="Q47:R47"/>
    <mergeCell ref="L49:O49"/>
    <mergeCell ref="Q49:R49"/>
    <mergeCell ref="Q73:S73"/>
    <mergeCell ref="T73:Z73"/>
    <mergeCell ref="AB52:AE55"/>
    <mergeCell ref="B60:Z62"/>
    <mergeCell ref="B64:E64"/>
    <mergeCell ref="H64:L64"/>
    <mergeCell ref="B66:E66"/>
    <mergeCell ref="H66:N66"/>
    <mergeCell ref="F74:Z75"/>
    <mergeCell ref="B74:E75"/>
    <mergeCell ref="C76:E76"/>
    <mergeCell ref="B80:Y91"/>
    <mergeCell ref="P10:S10"/>
    <mergeCell ref="T10:X10"/>
    <mergeCell ref="P16:S16"/>
    <mergeCell ref="T16:X16"/>
    <mergeCell ref="P28:S28"/>
    <mergeCell ref="T28:X28"/>
    <mergeCell ref="B69:H70"/>
    <mergeCell ref="I69:Z70"/>
    <mergeCell ref="B71:H72"/>
    <mergeCell ref="I71:Z72"/>
    <mergeCell ref="B73:E73"/>
    <mergeCell ref="J73:M73"/>
  </mergeCells>
  <phoneticPr fontId="64"/>
  <pageMargins left="0.70866141732283472" right="0.70866141732283472" top="0.74803149606299213" bottom="0.74803149606299213" header="0.31496062992125984" footer="0.31496062992125984"/>
  <pageSetup paperSize="9" scale="94" orientation="portrait" blackAndWhite="1" r:id="rId1"/>
  <rowBreaks count="1" manualBreakCount="1">
    <brk id="59" max="25" man="1"/>
  </rowBreaks>
  <drawing r:id="rId2"/>
  <legacyDrawing r:id="rId3"/>
  <mc:AlternateContent xmlns:mc="http://schemas.openxmlformats.org/markup-compatibility/2006">
    <mc:Choice Requires="x14">
      <controls>
        <mc:AlternateContent xmlns:mc="http://schemas.openxmlformats.org/markup-compatibility/2006">
          <mc:Choice Requires="x14">
            <control shapeId="74753" r:id="rId4" name="Check Box 1">
              <controlPr defaultSize="0" autoFill="0" autoLine="0" autoPict="0">
                <anchor moveWithCells="1">
                  <from>
                    <xdr:col>19</xdr:col>
                    <xdr:colOff>53340</xdr:colOff>
                    <xdr:row>67</xdr:row>
                    <xdr:rowOff>114300</xdr:rowOff>
                  </from>
                  <to>
                    <xdr:col>20</xdr:col>
                    <xdr:colOff>205740</xdr:colOff>
                    <xdr:row>73</xdr:row>
                    <xdr:rowOff>152400</xdr:rowOff>
                  </to>
                </anchor>
              </controlPr>
            </control>
          </mc:Choice>
        </mc:AlternateContent>
        <mc:AlternateContent xmlns:mc="http://schemas.openxmlformats.org/markup-compatibility/2006">
          <mc:Choice Requires="x14">
            <control shapeId="74754" r:id="rId5" name="Check Box 2">
              <controlPr defaultSize="0" autoFill="0" autoLine="0" autoPict="0">
                <anchor moveWithCells="1">
                  <from>
                    <xdr:col>21</xdr:col>
                    <xdr:colOff>0</xdr:colOff>
                    <xdr:row>67</xdr:row>
                    <xdr:rowOff>129540</xdr:rowOff>
                  </from>
                  <to>
                    <xdr:col>22</xdr:col>
                    <xdr:colOff>167640</xdr:colOff>
                    <xdr:row>73</xdr:row>
                    <xdr:rowOff>137160</xdr:rowOff>
                  </to>
                </anchor>
              </controlPr>
            </control>
          </mc:Choice>
        </mc:AlternateContent>
        <mc:AlternateContent xmlns:mc="http://schemas.openxmlformats.org/markup-compatibility/2006">
          <mc:Choice Requires="x14">
            <control shapeId="74755" r:id="rId6" name="Check Box 3">
              <controlPr defaultSize="0" autoFill="0" autoLine="0" autoPict="0">
                <anchor moveWithCells="1">
                  <from>
                    <xdr:col>22</xdr:col>
                    <xdr:colOff>213360</xdr:colOff>
                    <xdr:row>67</xdr:row>
                    <xdr:rowOff>121920</xdr:rowOff>
                  </from>
                  <to>
                    <xdr:col>24</xdr:col>
                    <xdr:colOff>129540</xdr:colOff>
                    <xdr:row>73</xdr:row>
                    <xdr:rowOff>144780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1F00-000000000000}">
          <x14:formula1>
            <xm:f>基本情報!$J$79:$J$81</xm:f>
          </x14:formula1>
          <xm:sqref>R3:S3</xm:sqref>
        </x14:dataValidation>
        <x14:dataValidation type="list" allowBlank="1" showInputMessage="1" showErrorMessage="1" xr:uid="{00000000-0002-0000-1F00-000001000000}">
          <x14:formula1>
            <xm:f>基本情報!$K$79:$K$90</xm:f>
          </x14:formula1>
          <xm:sqref>U3</xm:sqref>
        </x14:dataValidation>
        <x14:dataValidation type="list" allowBlank="1" showInputMessage="1" showErrorMessage="1" xr:uid="{00000000-0002-0000-1F00-000002000000}">
          <x14:formula1>
            <xm:f>基本情報!$L$79:$L$109</xm:f>
          </x14:formula1>
          <xm:sqref>W3</xm:sqref>
        </x14:dataValidation>
      </x14:dataValidations>
    </ext>
  </extLst>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45"/>
  <dimension ref="A1:WWI88"/>
  <sheetViews>
    <sheetView showGridLines="0" showZeros="0" view="pageBreakPreview" topLeftCell="A28" zoomScale="85" zoomScaleNormal="100" zoomScaleSheetLayoutView="85" workbookViewId="0">
      <selection activeCell="Q52" sqref="Q52:R52"/>
    </sheetView>
  </sheetViews>
  <sheetFormatPr defaultRowHeight="13.2"/>
  <cols>
    <col min="1" max="1" width="2.109375" style="299" customWidth="1"/>
    <col min="2" max="2" width="2.33203125" style="299" customWidth="1"/>
    <col min="3" max="3" width="1.109375" style="299" customWidth="1"/>
    <col min="4" max="4" width="5.6640625" style="299" customWidth="1"/>
    <col min="5" max="5" width="3.6640625" style="299" customWidth="1"/>
    <col min="6" max="12" width="4" style="299" customWidth="1"/>
    <col min="13" max="13" width="4.6640625" style="299" customWidth="1"/>
    <col min="14" max="15" width="5.33203125" style="299" customWidth="1"/>
    <col min="16" max="16" width="3.44140625" style="299" customWidth="1"/>
    <col min="17" max="17" width="5.6640625" style="299" customWidth="1"/>
    <col min="18" max="20" width="3.6640625" style="299" customWidth="1"/>
    <col min="21" max="24" width="3.6640625" style="306" customWidth="1"/>
    <col min="25" max="25" width="2.21875" style="306" customWidth="1"/>
    <col min="26" max="27" width="2.109375" style="306" customWidth="1"/>
    <col min="28" max="28" width="7.21875" style="299" customWidth="1"/>
    <col min="29" max="29" width="8.88671875" style="299"/>
    <col min="30" max="31" width="13.88671875" style="299" customWidth="1"/>
    <col min="32" max="32" width="13.88671875" style="299" hidden="1" customWidth="1"/>
    <col min="33" max="34" width="13.88671875" style="299" customWidth="1"/>
    <col min="35" max="262" width="8.88671875" style="299"/>
    <col min="263" max="263" width="2.44140625" style="299" customWidth="1"/>
    <col min="264" max="264" width="2.33203125" style="299" customWidth="1"/>
    <col min="265" max="265" width="1.109375" style="299" customWidth="1"/>
    <col min="266" max="266" width="22.6640625" style="299" customWidth="1"/>
    <col min="267" max="267" width="1.21875" style="299" customWidth="1"/>
    <col min="268" max="269" width="11.77734375" style="299" customWidth="1"/>
    <col min="270" max="270" width="1.77734375" style="299" customWidth="1"/>
    <col min="271" max="271" width="6.88671875" style="299" customWidth="1"/>
    <col min="272" max="272" width="4.44140625" style="299" customWidth="1"/>
    <col min="273" max="273" width="3.6640625" style="299" customWidth="1"/>
    <col min="274" max="274" width="0.77734375" style="299" customWidth="1"/>
    <col min="275" max="275" width="3.33203125" style="299" customWidth="1"/>
    <col min="276" max="276" width="3.6640625" style="299" customWidth="1"/>
    <col min="277" max="277" width="3" style="299" customWidth="1"/>
    <col min="278" max="278" width="3.6640625" style="299" customWidth="1"/>
    <col min="279" max="279" width="3.109375" style="299" customWidth="1"/>
    <col min="280" max="280" width="1.88671875" style="299" customWidth="1"/>
    <col min="281" max="282" width="2.21875" style="299" customWidth="1"/>
    <col min="283" max="283" width="7.21875" style="299" customWidth="1"/>
    <col min="284" max="518" width="8.88671875" style="299"/>
    <col min="519" max="519" width="2.44140625" style="299" customWidth="1"/>
    <col min="520" max="520" width="2.33203125" style="299" customWidth="1"/>
    <col min="521" max="521" width="1.109375" style="299" customWidth="1"/>
    <col min="522" max="522" width="22.6640625" style="299" customWidth="1"/>
    <col min="523" max="523" width="1.21875" style="299" customWidth="1"/>
    <col min="524" max="525" width="11.77734375" style="299" customWidth="1"/>
    <col min="526" max="526" width="1.77734375" style="299" customWidth="1"/>
    <col min="527" max="527" width="6.88671875" style="299" customWidth="1"/>
    <col min="528" max="528" width="4.44140625" style="299" customWidth="1"/>
    <col min="529" max="529" width="3.6640625" style="299" customWidth="1"/>
    <col min="530" max="530" width="0.77734375" style="299" customWidth="1"/>
    <col min="531" max="531" width="3.33203125" style="299" customWidth="1"/>
    <col min="532" max="532" width="3.6640625" style="299" customWidth="1"/>
    <col min="533" max="533" width="3" style="299" customWidth="1"/>
    <col min="534" max="534" width="3.6640625" style="299" customWidth="1"/>
    <col min="535" max="535" width="3.109375" style="299" customWidth="1"/>
    <col min="536" max="536" width="1.88671875" style="299" customWidth="1"/>
    <col min="537" max="538" width="2.21875" style="299" customWidth="1"/>
    <col min="539" max="539" width="7.21875" style="299" customWidth="1"/>
    <col min="540" max="774" width="8.88671875" style="299"/>
    <col min="775" max="775" width="2.44140625" style="299" customWidth="1"/>
    <col min="776" max="776" width="2.33203125" style="299" customWidth="1"/>
    <col min="777" max="777" width="1.109375" style="299" customWidth="1"/>
    <col min="778" max="778" width="22.6640625" style="299" customWidth="1"/>
    <col min="779" max="779" width="1.21875" style="299" customWidth="1"/>
    <col min="780" max="781" width="11.77734375" style="299" customWidth="1"/>
    <col min="782" max="782" width="1.77734375" style="299" customWidth="1"/>
    <col min="783" max="783" width="6.88671875" style="299" customWidth="1"/>
    <col min="784" max="784" width="4.44140625" style="299" customWidth="1"/>
    <col min="785" max="785" width="3.6640625" style="299" customWidth="1"/>
    <col min="786" max="786" width="0.77734375" style="299" customWidth="1"/>
    <col min="787" max="787" width="3.33203125" style="299" customWidth="1"/>
    <col min="788" max="788" width="3.6640625" style="299" customWidth="1"/>
    <col min="789" max="789" width="3" style="299" customWidth="1"/>
    <col min="790" max="790" width="3.6640625" style="299" customWidth="1"/>
    <col min="791" max="791" width="3.109375" style="299" customWidth="1"/>
    <col min="792" max="792" width="1.88671875" style="299" customWidth="1"/>
    <col min="793" max="794" width="2.21875" style="299" customWidth="1"/>
    <col min="795" max="795" width="7.21875" style="299" customWidth="1"/>
    <col min="796" max="1030" width="8.88671875" style="299"/>
    <col min="1031" max="1031" width="2.44140625" style="299" customWidth="1"/>
    <col min="1032" max="1032" width="2.33203125" style="299" customWidth="1"/>
    <col min="1033" max="1033" width="1.109375" style="299" customWidth="1"/>
    <col min="1034" max="1034" width="22.6640625" style="299" customWidth="1"/>
    <col min="1035" max="1035" width="1.21875" style="299" customWidth="1"/>
    <col min="1036" max="1037" width="11.77734375" style="299" customWidth="1"/>
    <col min="1038" max="1038" width="1.77734375" style="299" customWidth="1"/>
    <col min="1039" max="1039" width="6.88671875" style="299" customWidth="1"/>
    <col min="1040" max="1040" width="4.44140625" style="299" customWidth="1"/>
    <col min="1041" max="1041" width="3.6640625" style="299" customWidth="1"/>
    <col min="1042" max="1042" width="0.77734375" style="299" customWidth="1"/>
    <col min="1043" max="1043" width="3.33203125" style="299" customWidth="1"/>
    <col min="1044" max="1044" width="3.6640625" style="299" customWidth="1"/>
    <col min="1045" max="1045" width="3" style="299" customWidth="1"/>
    <col min="1046" max="1046" width="3.6640625" style="299" customWidth="1"/>
    <col min="1047" max="1047" width="3.109375" style="299" customWidth="1"/>
    <col min="1048" max="1048" width="1.88671875" style="299" customWidth="1"/>
    <col min="1049" max="1050" width="2.21875" style="299" customWidth="1"/>
    <col min="1051" max="1051" width="7.21875" style="299" customWidth="1"/>
    <col min="1052" max="1286" width="8.88671875" style="299"/>
    <col min="1287" max="1287" width="2.44140625" style="299" customWidth="1"/>
    <col min="1288" max="1288" width="2.33203125" style="299" customWidth="1"/>
    <col min="1289" max="1289" width="1.109375" style="299" customWidth="1"/>
    <col min="1290" max="1290" width="22.6640625" style="299" customWidth="1"/>
    <col min="1291" max="1291" width="1.21875" style="299" customWidth="1"/>
    <col min="1292" max="1293" width="11.77734375" style="299" customWidth="1"/>
    <col min="1294" max="1294" width="1.77734375" style="299" customWidth="1"/>
    <col min="1295" max="1295" width="6.88671875" style="299" customWidth="1"/>
    <col min="1296" max="1296" width="4.44140625" style="299" customWidth="1"/>
    <col min="1297" max="1297" width="3.6640625" style="299" customWidth="1"/>
    <col min="1298" max="1298" width="0.77734375" style="299" customWidth="1"/>
    <col min="1299" max="1299" width="3.33203125" style="299" customWidth="1"/>
    <col min="1300" max="1300" width="3.6640625" style="299" customWidth="1"/>
    <col min="1301" max="1301" width="3" style="299" customWidth="1"/>
    <col min="1302" max="1302" width="3.6640625" style="299" customWidth="1"/>
    <col min="1303" max="1303" width="3.109375" style="299" customWidth="1"/>
    <col min="1304" max="1304" width="1.88671875" style="299" customWidth="1"/>
    <col min="1305" max="1306" width="2.21875" style="299" customWidth="1"/>
    <col min="1307" max="1307" width="7.21875" style="299" customWidth="1"/>
    <col min="1308" max="1542" width="8.88671875" style="299"/>
    <col min="1543" max="1543" width="2.44140625" style="299" customWidth="1"/>
    <col min="1544" max="1544" width="2.33203125" style="299" customWidth="1"/>
    <col min="1545" max="1545" width="1.109375" style="299" customWidth="1"/>
    <col min="1546" max="1546" width="22.6640625" style="299" customWidth="1"/>
    <col min="1547" max="1547" width="1.21875" style="299" customWidth="1"/>
    <col min="1548" max="1549" width="11.77734375" style="299" customWidth="1"/>
    <col min="1550" max="1550" width="1.77734375" style="299" customWidth="1"/>
    <col min="1551" max="1551" width="6.88671875" style="299" customWidth="1"/>
    <col min="1552" max="1552" width="4.44140625" style="299" customWidth="1"/>
    <col min="1553" max="1553" width="3.6640625" style="299" customWidth="1"/>
    <col min="1554" max="1554" width="0.77734375" style="299" customWidth="1"/>
    <col min="1555" max="1555" width="3.33203125" style="299" customWidth="1"/>
    <col min="1556" max="1556" width="3.6640625" style="299" customWidth="1"/>
    <col min="1557" max="1557" width="3" style="299" customWidth="1"/>
    <col min="1558" max="1558" width="3.6640625" style="299" customWidth="1"/>
    <col min="1559" max="1559" width="3.109375" style="299" customWidth="1"/>
    <col min="1560" max="1560" width="1.88671875" style="299" customWidth="1"/>
    <col min="1561" max="1562" width="2.21875" style="299" customWidth="1"/>
    <col min="1563" max="1563" width="7.21875" style="299" customWidth="1"/>
    <col min="1564" max="1798" width="8.88671875" style="299"/>
    <col min="1799" max="1799" width="2.44140625" style="299" customWidth="1"/>
    <col min="1800" max="1800" width="2.33203125" style="299" customWidth="1"/>
    <col min="1801" max="1801" width="1.109375" style="299" customWidth="1"/>
    <col min="1802" max="1802" width="22.6640625" style="299" customWidth="1"/>
    <col min="1803" max="1803" width="1.21875" style="299" customWidth="1"/>
    <col min="1804" max="1805" width="11.77734375" style="299" customWidth="1"/>
    <col min="1806" max="1806" width="1.77734375" style="299" customWidth="1"/>
    <col min="1807" max="1807" width="6.88671875" style="299" customWidth="1"/>
    <col min="1808" max="1808" width="4.44140625" style="299" customWidth="1"/>
    <col min="1809" max="1809" width="3.6640625" style="299" customWidth="1"/>
    <col min="1810" max="1810" width="0.77734375" style="299" customWidth="1"/>
    <col min="1811" max="1811" width="3.33203125" style="299" customWidth="1"/>
    <col min="1812" max="1812" width="3.6640625" style="299" customWidth="1"/>
    <col min="1813" max="1813" width="3" style="299" customWidth="1"/>
    <col min="1814" max="1814" width="3.6640625" style="299" customWidth="1"/>
    <col min="1815" max="1815" width="3.109375" style="299" customWidth="1"/>
    <col min="1816" max="1816" width="1.88671875" style="299" customWidth="1"/>
    <col min="1817" max="1818" width="2.21875" style="299" customWidth="1"/>
    <col min="1819" max="1819" width="7.21875" style="299" customWidth="1"/>
    <col min="1820" max="2054" width="8.88671875" style="299"/>
    <col min="2055" max="2055" width="2.44140625" style="299" customWidth="1"/>
    <col min="2056" max="2056" width="2.33203125" style="299" customWidth="1"/>
    <col min="2057" max="2057" width="1.109375" style="299" customWidth="1"/>
    <col min="2058" max="2058" width="22.6640625" style="299" customWidth="1"/>
    <col min="2059" max="2059" width="1.21875" style="299" customWidth="1"/>
    <col min="2060" max="2061" width="11.77734375" style="299" customWidth="1"/>
    <col min="2062" max="2062" width="1.77734375" style="299" customWidth="1"/>
    <col min="2063" max="2063" width="6.88671875" style="299" customWidth="1"/>
    <col min="2064" max="2064" width="4.44140625" style="299" customWidth="1"/>
    <col min="2065" max="2065" width="3.6640625" style="299" customWidth="1"/>
    <col min="2066" max="2066" width="0.77734375" style="299" customWidth="1"/>
    <col min="2067" max="2067" width="3.33203125" style="299" customWidth="1"/>
    <col min="2068" max="2068" width="3.6640625" style="299" customWidth="1"/>
    <col min="2069" max="2069" width="3" style="299" customWidth="1"/>
    <col min="2070" max="2070" width="3.6640625" style="299" customWidth="1"/>
    <col min="2071" max="2071" width="3.109375" style="299" customWidth="1"/>
    <col min="2072" max="2072" width="1.88671875" style="299" customWidth="1"/>
    <col min="2073" max="2074" width="2.21875" style="299" customWidth="1"/>
    <col min="2075" max="2075" width="7.21875" style="299" customWidth="1"/>
    <col min="2076" max="2310" width="8.88671875" style="299"/>
    <col min="2311" max="2311" width="2.44140625" style="299" customWidth="1"/>
    <col min="2312" max="2312" width="2.33203125" style="299" customWidth="1"/>
    <col min="2313" max="2313" width="1.109375" style="299" customWidth="1"/>
    <col min="2314" max="2314" width="22.6640625" style="299" customWidth="1"/>
    <col min="2315" max="2315" width="1.21875" style="299" customWidth="1"/>
    <col min="2316" max="2317" width="11.77734375" style="299" customWidth="1"/>
    <col min="2318" max="2318" width="1.77734375" style="299" customWidth="1"/>
    <col min="2319" max="2319" width="6.88671875" style="299" customWidth="1"/>
    <col min="2320" max="2320" width="4.44140625" style="299" customWidth="1"/>
    <col min="2321" max="2321" width="3.6640625" style="299" customWidth="1"/>
    <col min="2322" max="2322" width="0.77734375" style="299" customWidth="1"/>
    <col min="2323" max="2323" width="3.33203125" style="299" customWidth="1"/>
    <col min="2324" max="2324" width="3.6640625" style="299" customWidth="1"/>
    <col min="2325" max="2325" width="3" style="299" customWidth="1"/>
    <col min="2326" max="2326" width="3.6640625" style="299" customWidth="1"/>
    <col min="2327" max="2327" width="3.109375" style="299" customWidth="1"/>
    <col min="2328" max="2328" width="1.88671875" style="299" customWidth="1"/>
    <col min="2329" max="2330" width="2.21875" style="299" customWidth="1"/>
    <col min="2331" max="2331" width="7.21875" style="299" customWidth="1"/>
    <col min="2332" max="2566" width="8.88671875" style="299"/>
    <col min="2567" max="2567" width="2.44140625" style="299" customWidth="1"/>
    <col min="2568" max="2568" width="2.33203125" style="299" customWidth="1"/>
    <col min="2569" max="2569" width="1.109375" style="299" customWidth="1"/>
    <col min="2570" max="2570" width="22.6640625" style="299" customWidth="1"/>
    <col min="2571" max="2571" width="1.21875" style="299" customWidth="1"/>
    <col min="2572" max="2573" width="11.77734375" style="299" customWidth="1"/>
    <col min="2574" max="2574" width="1.77734375" style="299" customWidth="1"/>
    <col min="2575" max="2575" width="6.88671875" style="299" customWidth="1"/>
    <col min="2576" max="2576" width="4.44140625" style="299" customWidth="1"/>
    <col min="2577" max="2577" width="3.6640625" style="299" customWidth="1"/>
    <col min="2578" max="2578" width="0.77734375" style="299" customWidth="1"/>
    <col min="2579" max="2579" width="3.33203125" style="299" customWidth="1"/>
    <col min="2580" max="2580" width="3.6640625" style="299" customWidth="1"/>
    <col min="2581" max="2581" width="3" style="299" customWidth="1"/>
    <col min="2582" max="2582" width="3.6640625" style="299" customWidth="1"/>
    <col min="2583" max="2583" width="3.109375" style="299" customWidth="1"/>
    <col min="2584" max="2584" width="1.88671875" style="299" customWidth="1"/>
    <col min="2585" max="2586" width="2.21875" style="299" customWidth="1"/>
    <col min="2587" max="2587" width="7.21875" style="299" customWidth="1"/>
    <col min="2588" max="2822" width="8.88671875" style="299"/>
    <col min="2823" max="2823" width="2.44140625" style="299" customWidth="1"/>
    <col min="2824" max="2824" width="2.33203125" style="299" customWidth="1"/>
    <col min="2825" max="2825" width="1.109375" style="299" customWidth="1"/>
    <col min="2826" max="2826" width="22.6640625" style="299" customWidth="1"/>
    <col min="2827" max="2827" width="1.21875" style="299" customWidth="1"/>
    <col min="2828" max="2829" width="11.77734375" style="299" customWidth="1"/>
    <col min="2830" max="2830" width="1.77734375" style="299" customWidth="1"/>
    <col min="2831" max="2831" width="6.88671875" style="299" customWidth="1"/>
    <col min="2832" max="2832" width="4.44140625" style="299" customWidth="1"/>
    <col min="2833" max="2833" width="3.6640625" style="299" customWidth="1"/>
    <col min="2834" max="2834" width="0.77734375" style="299" customWidth="1"/>
    <col min="2835" max="2835" width="3.33203125" style="299" customWidth="1"/>
    <col min="2836" max="2836" width="3.6640625" style="299" customWidth="1"/>
    <col min="2837" max="2837" width="3" style="299" customWidth="1"/>
    <col min="2838" max="2838" width="3.6640625" style="299" customWidth="1"/>
    <col min="2839" max="2839" width="3.109375" style="299" customWidth="1"/>
    <col min="2840" max="2840" width="1.88671875" style="299" customWidth="1"/>
    <col min="2841" max="2842" width="2.21875" style="299" customWidth="1"/>
    <col min="2843" max="2843" width="7.21875" style="299" customWidth="1"/>
    <col min="2844" max="3078" width="8.88671875" style="299"/>
    <col min="3079" max="3079" width="2.44140625" style="299" customWidth="1"/>
    <col min="3080" max="3080" width="2.33203125" style="299" customWidth="1"/>
    <col min="3081" max="3081" width="1.109375" style="299" customWidth="1"/>
    <col min="3082" max="3082" width="22.6640625" style="299" customWidth="1"/>
    <col min="3083" max="3083" width="1.21875" style="299" customWidth="1"/>
    <col min="3084" max="3085" width="11.77734375" style="299" customWidth="1"/>
    <col min="3086" max="3086" width="1.77734375" style="299" customWidth="1"/>
    <col min="3087" max="3087" width="6.88671875" style="299" customWidth="1"/>
    <col min="3088" max="3088" width="4.44140625" style="299" customWidth="1"/>
    <col min="3089" max="3089" width="3.6640625" style="299" customWidth="1"/>
    <col min="3090" max="3090" width="0.77734375" style="299" customWidth="1"/>
    <col min="3091" max="3091" width="3.33203125" style="299" customWidth="1"/>
    <col min="3092" max="3092" width="3.6640625" style="299" customWidth="1"/>
    <col min="3093" max="3093" width="3" style="299" customWidth="1"/>
    <col min="3094" max="3094" width="3.6640625" style="299" customWidth="1"/>
    <col min="3095" max="3095" width="3.109375" style="299" customWidth="1"/>
    <col min="3096" max="3096" width="1.88671875" style="299" customWidth="1"/>
    <col min="3097" max="3098" width="2.21875" style="299" customWidth="1"/>
    <col min="3099" max="3099" width="7.21875" style="299" customWidth="1"/>
    <col min="3100" max="3334" width="8.88671875" style="299"/>
    <col min="3335" max="3335" width="2.44140625" style="299" customWidth="1"/>
    <col min="3336" max="3336" width="2.33203125" style="299" customWidth="1"/>
    <col min="3337" max="3337" width="1.109375" style="299" customWidth="1"/>
    <col min="3338" max="3338" width="22.6640625" style="299" customWidth="1"/>
    <col min="3339" max="3339" width="1.21875" style="299" customWidth="1"/>
    <col min="3340" max="3341" width="11.77734375" style="299" customWidth="1"/>
    <col min="3342" max="3342" width="1.77734375" style="299" customWidth="1"/>
    <col min="3343" max="3343" width="6.88671875" style="299" customWidth="1"/>
    <col min="3344" max="3344" width="4.44140625" style="299" customWidth="1"/>
    <col min="3345" max="3345" width="3.6640625" style="299" customWidth="1"/>
    <col min="3346" max="3346" width="0.77734375" style="299" customWidth="1"/>
    <col min="3347" max="3347" width="3.33203125" style="299" customWidth="1"/>
    <col min="3348" max="3348" width="3.6640625" style="299" customWidth="1"/>
    <col min="3349" max="3349" width="3" style="299" customWidth="1"/>
    <col min="3350" max="3350" width="3.6640625" style="299" customWidth="1"/>
    <col min="3351" max="3351" width="3.109375" style="299" customWidth="1"/>
    <col min="3352" max="3352" width="1.88671875" style="299" customWidth="1"/>
    <col min="3353" max="3354" width="2.21875" style="299" customWidth="1"/>
    <col min="3355" max="3355" width="7.21875" style="299" customWidth="1"/>
    <col min="3356" max="3590" width="8.88671875" style="299"/>
    <col min="3591" max="3591" width="2.44140625" style="299" customWidth="1"/>
    <col min="3592" max="3592" width="2.33203125" style="299" customWidth="1"/>
    <col min="3593" max="3593" width="1.109375" style="299" customWidth="1"/>
    <col min="3594" max="3594" width="22.6640625" style="299" customWidth="1"/>
    <col min="3595" max="3595" width="1.21875" style="299" customWidth="1"/>
    <col min="3596" max="3597" width="11.77734375" style="299" customWidth="1"/>
    <col min="3598" max="3598" width="1.77734375" style="299" customWidth="1"/>
    <col min="3599" max="3599" width="6.88671875" style="299" customWidth="1"/>
    <col min="3600" max="3600" width="4.44140625" style="299" customWidth="1"/>
    <col min="3601" max="3601" width="3.6640625" style="299" customWidth="1"/>
    <col min="3602" max="3602" width="0.77734375" style="299" customWidth="1"/>
    <col min="3603" max="3603" width="3.33203125" style="299" customWidth="1"/>
    <col min="3604" max="3604" width="3.6640625" style="299" customWidth="1"/>
    <col min="3605" max="3605" width="3" style="299" customWidth="1"/>
    <col min="3606" max="3606" width="3.6640625" style="299" customWidth="1"/>
    <col min="3607" max="3607" width="3.109375" style="299" customWidth="1"/>
    <col min="3608" max="3608" width="1.88671875" style="299" customWidth="1"/>
    <col min="3609" max="3610" width="2.21875" style="299" customWidth="1"/>
    <col min="3611" max="3611" width="7.21875" style="299" customWidth="1"/>
    <col min="3612" max="3846" width="8.88671875" style="299"/>
    <col min="3847" max="3847" width="2.44140625" style="299" customWidth="1"/>
    <col min="3848" max="3848" width="2.33203125" style="299" customWidth="1"/>
    <col min="3849" max="3849" width="1.109375" style="299" customWidth="1"/>
    <col min="3850" max="3850" width="22.6640625" style="299" customWidth="1"/>
    <col min="3851" max="3851" width="1.21875" style="299" customWidth="1"/>
    <col min="3852" max="3853" width="11.77734375" style="299" customWidth="1"/>
    <col min="3854" max="3854" width="1.77734375" style="299" customWidth="1"/>
    <col min="3855" max="3855" width="6.88671875" style="299" customWidth="1"/>
    <col min="3856" max="3856" width="4.44140625" style="299" customWidth="1"/>
    <col min="3857" max="3857" width="3.6640625" style="299" customWidth="1"/>
    <col min="3858" max="3858" width="0.77734375" style="299" customWidth="1"/>
    <col min="3859" max="3859" width="3.33203125" style="299" customWidth="1"/>
    <col min="3860" max="3860" width="3.6640625" style="299" customWidth="1"/>
    <col min="3861" max="3861" width="3" style="299" customWidth="1"/>
    <col min="3862" max="3862" width="3.6640625" style="299" customWidth="1"/>
    <col min="3863" max="3863" width="3.109375" style="299" customWidth="1"/>
    <col min="3864" max="3864" width="1.88671875" style="299" customWidth="1"/>
    <col min="3865" max="3866" width="2.21875" style="299" customWidth="1"/>
    <col min="3867" max="3867" width="7.21875" style="299" customWidth="1"/>
    <col min="3868" max="4102" width="8.88671875" style="299"/>
    <col min="4103" max="4103" width="2.44140625" style="299" customWidth="1"/>
    <col min="4104" max="4104" width="2.33203125" style="299" customWidth="1"/>
    <col min="4105" max="4105" width="1.109375" style="299" customWidth="1"/>
    <col min="4106" max="4106" width="22.6640625" style="299" customWidth="1"/>
    <col min="4107" max="4107" width="1.21875" style="299" customWidth="1"/>
    <col min="4108" max="4109" width="11.77734375" style="299" customWidth="1"/>
    <col min="4110" max="4110" width="1.77734375" style="299" customWidth="1"/>
    <col min="4111" max="4111" width="6.88671875" style="299" customWidth="1"/>
    <col min="4112" max="4112" width="4.44140625" style="299" customWidth="1"/>
    <col min="4113" max="4113" width="3.6640625" style="299" customWidth="1"/>
    <col min="4114" max="4114" width="0.77734375" style="299" customWidth="1"/>
    <col min="4115" max="4115" width="3.33203125" style="299" customWidth="1"/>
    <col min="4116" max="4116" width="3.6640625" style="299" customWidth="1"/>
    <col min="4117" max="4117" width="3" style="299" customWidth="1"/>
    <col min="4118" max="4118" width="3.6640625" style="299" customWidth="1"/>
    <col min="4119" max="4119" width="3.109375" style="299" customWidth="1"/>
    <col min="4120" max="4120" width="1.88671875" style="299" customWidth="1"/>
    <col min="4121" max="4122" width="2.21875" style="299" customWidth="1"/>
    <col min="4123" max="4123" width="7.21875" style="299" customWidth="1"/>
    <col min="4124" max="4358" width="8.88671875" style="299"/>
    <col min="4359" max="4359" width="2.44140625" style="299" customWidth="1"/>
    <col min="4360" max="4360" width="2.33203125" style="299" customWidth="1"/>
    <col min="4361" max="4361" width="1.109375" style="299" customWidth="1"/>
    <col min="4362" max="4362" width="22.6640625" style="299" customWidth="1"/>
    <col min="4363" max="4363" width="1.21875" style="299" customWidth="1"/>
    <col min="4364" max="4365" width="11.77734375" style="299" customWidth="1"/>
    <col min="4366" max="4366" width="1.77734375" style="299" customWidth="1"/>
    <col min="4367" max="4367" width="6.88671875" style="299" customWidth="1"/>
    <col min="4368" max="4368" width="4.44140625" style="299" customWidth="1"/>
    <col min="4369" max="4369" width="3.6640625" style="299" customWidth="1"/>
    <col min="4370" max="4370" width="0.77734375" style="299" customWidth="1"/>
    <col min="4371" max="4371" width="3.33203125" style="299" customWidth="1"/>
    <col min="4372" max="4372" width="3.6640625" style="299" customWidth="1"/>
    <col min="4373" max="4373" width="3" style="299" customWidth="1"/>
    <col min="4374" max="4374" width="3.6640625" style="299" customWidth="1"/>
    <col min="4375" max="4375" width="3.109375" style="299" customWidth="1"/>
    <col min="4376" max="4376" width="1.88671875" style="299" customWidth="1"/>
    <col min="4377" max="4378" width="2.21875" style="299" customWidth="1"/>
    <col min="4379" max="4379" width="7.21875" style="299" customWidth="1"/>
    <col min="4380" max="4614" width="8.88671875" style="299"/>
    <col min="4615" max="4615" width="2.44140625" style="299" customWidth="1"/>
    <col min="4616" max="4616" width="2.33203125" style="299" customWidth="1"/>
    <col min="4617" max="4617" width="1.109375" style="299" customWidth="1"/>
    <col min="4618" max="4618" width="22.6640625" style="299" customWidth="1"/>
    <col min="4619" max="4619" width="1.21875" style="299" customWidth="1"/>
    <col min="4620" max="4621" width="11.77734375" style="299" customWidth="1"/>
    <col min="4622" max="4622" width="1.77734375" style="299" customWidth="1"/>
    <col min="4623" max="4623" width="6.88671875" style="299" customWidth="1"/>
    <col min="4624" max="4624" width="4.44140625" style="299" customWidth="1"/>
    <col min="4625" max="4625" width="3.6640625" style="299" customWidth="1"/>
    <col min="4626" max="4626" width="0.77734375" style="299" customWidth="1"/>
    <col min="4627" max="4627" width="3.33203125" style="299" customWidth="1"/>
    <col min="4628" max="4628" width="3.6640625" style="299" customWidth="1"/>
    <col min="4629" max="4629" width="3" style="299" customWidth="1"/>
    <col min="4630" max="4630" width="3.6640625" style="299" customWidth="1"/>
    <col min="4631" max="4631" width="3.109375" style="299" customWidth="1"/>
    <col min="4632" max="4632" width="1.88671875" style="299" customWidth="1"/>
    <col min="4633" max="4634" width="2.21875" style="299" customWidth="1"/>
    <col min="4635" max="4635" width="7.21875" style="299" customWidth="1"/>
    <col min="4636" max="4870" width="8.88671875" style="299"/>
    <col min="4871" max="4871" width="2.44140625" style="299" customWidth="1"/>
    <col min="4872" max="4872" width="2.33203125" style="299" customWidth="1"/>
    <col min="4873" max="4873" width="1.109375" style="299" customWidth="1"/>
    <col min="4874" max="4874" width="22.6640625" style="299" customWidth="1"/>
    <col min="4875" max="4875" width="1.21875" style="299" customWidth="1"/>
    <col min="4876" max="4877" width="11.77734375" style="299" customWidth="1"/>
    <col min="4878" max="4878" width="1.77734375" style="299" customWidth="1"/>
    <col min="4879" max="4879" width="6.88671875" style="299" customWidth="1"/>
    <col min="4880" max="4880" width="4.44140625" style="299" customWidth="1"/>
    <col min="4881" max="4881" width="3.6640625" style="299" customWidth="1"/>
    <col min="4882" max="4882" width="0.77734375" style="299" customWidth="1"/>
    <col min="4883" max="4883" width="3.33203125" style="299" customWidth="1"/>
    <col min="4884" max="4884" width="3.6640625" style="299" customWidth="1"/>
    <col min="4885" max="4885" width="3" style="299" customWidth="1"/>
    <col min="4886" max="4886" width="3.6640625" style="299" customWidth="1"/>
    <col min="4887" max="4887" width="3.109375" style="299" customWidth="1"/>
    <col min="4888" max="4888" width="1.88671875" style="299" customWidth="1"/>
    <col min="4889" max="4890" width="2.21875" style="299" customWidth="1"/>
    <col min="4891" max="4891" width="7.21875" style="299" customWidth="1"/>
    <col min="4892" max="5126" width="8.88671875" style="299"/>
    <col min="5127" max="5127" width="2.44140625" style="299" customWidth="1"/>
    <col min="5128" max="5128" width="2.33203125" style="299" customWidth="1"/>
    <col min="5129" max="5129" width="1.109375" style="299" customWidth="1"/>
    <col min="5130" max="5130" width="22.6640625" style="299" customWidth="1"/>
    <col min="5131" max="5131" width="1.21875" style="299" customWidth="1"/>
    <col min="5132" max="5133" width="11.77734375" style="299" customWidth="1"/>
    <col min="5134" max="5134" width="1.77734375" style="299" customWidth="1"/>
    <col min="5135" max="5135" width="6.88671875" style="299" customWidth="1"/>
    <col min="5136" max="5136" width="4.44140625" style="299" customWidth="1"/>
    <col min="5137" max="5137" width="3.6640625" style="299" customWidth="1"/>
    <col min="5138" max="5138" width="0.77734375" style="299" customWidth="1"/>
    <col min="5139" max="5139" width="3.33203125" style="299" customWidth="1"/>
    <col min="5140" max="5140" width="3.6640625" style="299" customWidth="1"/>
    <col min="5141" max="5141" width="3" style="299" customWidth="1"/>
    <col min="5142" max="5142" width="3.6640625" style="299" customWidth="1"/>
    <col min="5143" max="5143" width="3.109375" style="299" customWidth="1"/>
    <col min="5144" max="5144" width="1.88671875" style="299" customWidth="1"/>
    <col min="5145" max="5146" width="2.21875" style="299" customWidth="1"/>
    <col min="5147" max="5147" width="7.21875" style="299" customWidth="1"/>
    <col min="5148" max="5382" width="8.88671875" style="299"/>
    <col min="5383" max="5383" width="2.44140625" style="299" customWidth="1"/>
    <col min="5384" max="5384" width="2.33203125" style="299" customWidth="1"/>
    <col min="5385" max="5385" width="1.109375" style="299" customWidth="1"/>
    <col min="5386" max="5386" width="22.6640625" style="299" customWidth="1"/>
    <col min="5387" max="5387" width="1.21875" style="299" customWidth="1"/>
    <col min="5388" max="5389" width="11.77734375" style="299" customWidth="1"/>
    <col min="5390" max="5390" width="1.77734375" style="299" customWidth="1"/>
    <col min="5391" max="5391" width="6.88671875" style="299" customWidth="1"/>
    <col min="5392" max="5392" width="4.44140625" style="299" customWidth="1"/>
    <col min="5393" max="5393" width="3.6640625" style="299" customWidth="1"/>
    <col min="5394" max="5394" width="0.77734375" style="299" customWidth="1"/>
    <col min="5395" max="5395" width="3.33203125" style="299" customWidth="1"/>
    <col min="5396" max="5396" width="3.6640625" style="299" customWidth="1"/>
    <col min="5397" max="5397" width="3" style="299" customWidth="1"/>
    <col min="5398" max="5398" width="3.6640625" style="299" customWidth="1"/>
    <col min="5399" max="5399" width="3.109375" style="299" customWidth="1"/>
    <col min="5400" max="5400" width="1.88671875" style="299" customWidth="1"/>
    <col min="5401" max="5402" width="2.21875" style="299" customWidth="1"/>
    <col min="5403" max="5403" width="7.21875" style="299" customWidth="1"/>
    <col min="5404" max="5638" width="8.88671875" style="299"/>
    <col min="5639" max="5639" width="2.44140625" style="299" customWidth="1"/>
    <col min="5640" max="5640" width="2.33203125" style="299" customWidth="1"/>
    <col min="5641" max="5641" width="1.109375" style="299" customWidth="1"/>
    <col min="5642" max="5642" width="22.6640625" style="299" customWidth="1"/>
    <col min="5643" max="5643" width="1.21875" style="299" customWidth="1"/>
    <col min="5644" max="5645" width="11.77734375" style="299" customWidth="1"/>
    <col min="5646" max="5646" width="1.77734375" style="299" customWidth="1"/>
    <col min="5647" max="5647" width="6.88671875" style="299" customWidth="1"/>
    <col min="5648" max="5648" width="4.44140625" style="299" customWidth="1"/>
    <col min="5649" max="5649" width="3.6640625" style="299" customWidth="1"/>
    <col min="5650" max="5650" width="0.77734375" style="299" customWidth="1"/>
    <col min="5651" max="5651" width="3.33203125" style="299" customWidth="1"/>
    <col min="5652" max="5652" width="3.6640625" style="299" customWidth="1"/>
    <col min="5653" max="5653" width="3" style="299" customWidth="1"/>
    <col min="5654" max="5654" width="3.6640625" style="299" customWidth="1"/>
    <col min="5655" max="5655" width="3.109375" style="299" customWidth="1"/>
    <col min="5656" max="5656" width="1.88671875" style="299" customWidth="1"/>
    <col min="5657" max="5658" width="2.21875" style="299" customWidth="1"/>
    <col min="5659" max="5659" width="7.21875" style="299" customWidth="1"/>
    <col min="5660" max="5894" width="8.88671875" style="299"/>
    <col min="5895" max="5895" width="2.44140625" style="299" customWidth="1"/>
    <col min="5896" max="5896" width="2.33203125" style="299" customWidth="1"/>
    <col min="5897" max="5897" width="1.109375" style="299" customWidth="1"/>
    <col min="5898" max="5898" width="22.6640625" style="299" customWidth="1"/>
    <col min="5899" max="5899" width="1.21875" style="299" customWidth="1"/>
    <col min="5900" max="5901" width="11.77734375" style="299" customWidth="1"/>
    <col min="5902" max="5902" width="1.77734375" style="299" customWidth="1"/>
    <col min="5903" max="5903" width="6.88671875" style="299" customWidth="1"/>
    <col min="5904" max="5904" width="4.44140625" style="299" customWidth="1"/>
    <col min="5905" max="5905" width="3.6640625" style="299" customWidth="1"/>
    <col min="5906" max="5906" width="0.77734375" style="299" customWidth="1"/>
    <col min="5907" max="5907" width="3.33203125" style="299" customWidth="1"/>
    <col min="5908" max="5908" width="3.6640625" style="299" customWidth="1"/>
    <col min="5909" max="5909" width="3" style="299" customWidth="1"/>
    <col min="5910" max="5910" width="3.6640625" style="299" customWidth="1"/>
    <col min="5911" max="5911" width="3.109375" style="299" customWidth="1"/>
    <col min="5912" max="5912" width="1.88671875" style="299" customWidth="1"/>
    <col min="5913" max="5914" width="2.21875" style="299" customWidth="1"/>
    <col min="5915" max="5915" width="7.21875" style="299" customWidth="1"/>
    <col min="5916" max="6150" width="8.88671875" style="299"/>
    <col min="6151" max="6151" width="2.44140625" style="299" customWidth="1"/>
    <col min="6152" max="6152" width="2.33203125" style="299" customWidth="1"/>
    <col min="6153" max="6153" width="1.109375" style="299" customWidth="1"/>
    <col min="6154" max="6154" width="22.6640625" style="299" customWidth="1"/>
    <col min="6155" max="6155" width="1.21875" style="299" customWidth="1"/>
    <col min="6156" max="6157" width="11.77734375" style="299" customWidth="1"/>
    <col min="6158" max="6158" width="1.77734375" style="299" customWidth="1"/>
    <col min="6159" max="6159" width="6.88671875" style="299" customWidth="1"/>
    <col min="6160" max="6160" width="4.44140625" style="299" customWidth="1"/>
    <col min="6161" max="6161" width="3.6640625" style="299" customWidth="1"/>
    <col min="6162" max="6162" width="0.77734375" style="299" customWidth="1"/>
    <col min="6163" max="6163" width="3.33203125" style="299" customWidth="1"/>
    <col min="6164" max="6164" width="3.6640625" style="299" customWidth="1"/>
    <col min="6165" max="6165" width="3" style="299" customWidth="1"/>
    <col min="6166" max="6166" width="3.6640625" style="299" customWidth="1"/>
    <col min="6167" max="6167" width="3.109375" style="299" customWidth="1"/>
    <col min="6168" max="6168" width="1.88671875" style="299" customWidth="1"/>
    <col min="6169" max="6170" width="2.21875" style="299" customWidth="1"/>
    <col min="6171" max="6171" width="7.21875" style="299" customWidth="1"/>
    <col min="6172" max="6406" width="8.88671875" style="299"/>
    <col min="6407" max="6407" width="2.44140625" style="299" customWidth="1"/>
    <col min="6408" max="6408" width="2.33203125" style="299" customWidth="1"/>
    <col min="6409" max="6409" width="1.109375" style="299" customWidth="1"/>
    <col min="6410" max="6410" width="22.6640625" style="299" customWidth="1"/>
    <col min="6411" max="6411" width="1.21875" style="299" customWidth="1"/>
    <col min="6412" max="6413" width="11.77734375" style="299" customWidth="1"/>
    <col min="6414" max="6414" width="1.77734375" style="299" customWidth="1"/>
    <col min="6415" max="6415" width="6.88671875" style="299" customWidth="1"/>
    <col min="6416" max="6416" width="4.44140625" style="299" customWidth="1"/>
    <col min="6417" max="6417" width="3.6640625" style="299" customWidth="1"/>
    <col min="6418" max="6418" width="0.77734375" style="299" customWidth="1"/>
    <col min="6419" max="6419" width="3.33203125" style="299" customWidth="1"/>
    <col min="6420" max="6420" width="3.6640625" style="299" customWidth="1"/>
    <col min="6421" max="6421" width="3" style="299" customWidth="1"/>
    <col min="6422" max="6422" width="3.6640625" style="299" customWidth="1"/>
    <col min="6423" max="6423" width="3.109375" style="299" customWidth="1"/>
    <col min="6424" max="6424" width="1.88671875" style="299" customWidth="1"/>
    <col min="6425" max="6426" width="2.21875" style="299" customWidth="1"/>
    <col min="6427" max="6427" width="7.21875" style="299" customWidth="1"/>
    <col min="6428" max="6662" width="8.88671875" style="299"/>
    <col min="6663" max="6663" width="2.44140625" style="299" customWidth="1"/>
    <col min="6664" max="6664" width="2.33203125" style="299" customWidth="1"/>
    <col min="6665" max="6665" width="1.109375" style="299" customWidth="1"/>
    <col min="6666" max="6666" width="22.6640625" style="299" customWidth="1"/>
    <col min="6667" max="6667" width="1.21875" style="299" customWidth="1"/>
    <col min="6668" max="6669" width="11.77734375" style="299" customWidth="1"/>
    <col min="6670" max="6670" width="1.77734375" style="299" customWidth="1"/>
    <col min="6671" max="6671" width="6.88671875" style="299" customWidth="1"/>
    <col min="6672" max="6672" width="4.44140625" style="299" customWidth="1"/>
    <col min="6673" max="6673" width="3.6640625" style="299" customWidth="1"/>
    <col min="6674" max="6674" width="0.77734375" style="299" customWidth="1"/>
    <col min="6675" max="6675" width="3.33203125" style="299" customWidth="1"/>
    <col min="6676" max="6676" width="3.6640625" style="299" customWidth="1"/>
    <col min="6677" max="6677" width="3" style="299" customWidth="1"/>
    <col min="6678" max="6678" width="3.6640625" style="299" customWidth="1"/>
    <col min="6679" max="6679" width="3.109375" style="299" customWidth="1"/>
    <col min="6680" max="6680" width="1.88671875" style="299" customWidth="1"/>
    <col min="6681" max="6682" width="2.21875" style="299" customWidth="1"/>
    <col min="6683" max="6683" width="7.21875" style="299" customWidth="1"/>
    <col min="6684" max="6918" width="8.88671875" style="299"/>
    <col min="6919" max="6919" width="2.44140625" style="299" customWidth="1"/>
    <col min="6920" max="6920" width="2.33203125" style="299" customWidth="1"/>
    <col min="6921" max="6921" width="1.109375" style="299" customWidth="1"/>
    <col min="6922" max="6922" width="22.6640625" style="299" customWidth="1"/>
    <col min="6923" max="6923" width="1.21875" style="299" customWidth="1"/>
    <col min="6924" max="6925" width="11.77734375" style="299" customWidth="1"/>
    <col min="6926" max="6926" width="1.77734375" style="299" customWidth="1"/>
    <col min="6927" max="6927" width="6.88671875" style="299" customWidth="1"/>
    <col min="6928" max="6928" width="4.44140625" style="299" customWidth="1"/>
    <col min="6929" max="6929" width="3.6640625" style="299" customWidth="1"/>
    <col min="6930" max="6930" width="0.77734375" style="299" customWidth="1"/>
    <col min="6931" max="6931" width="3.33203125" style="299" customWidth="1"/>
    <col min="6932" max="6932" width="3.6640625" style="299" customWidth="1"/>
    <col min="6933" max="6933" width="3" style="299" customWidth="1"/>
    <col min="6934" max="6934" width="3.6640625" style="299" customWidth="1"/>
    <col min="6935" max="6935" width="3.109375" style="299" customWidth="1"/>
    <col min="6936" max="6936" width="1.88671875" style="299" customWidth="1"/>
    <col min="6937" max="6938" width="2.21875" style="299" customWidth="1"/>
    <col min="6939" max="6939" width="7.21875" style="299" customWidth="1"/>
    <col min="6940" max="7174" width="8.88671875" style="299"/>
    <col min="7175" max="7175" width="2.44140625" style="299" customWidth="1"/>
    <col min="7176" max="7176" width="2.33203125" style="299" customWidth="1"/>
    <col min="7177" max="7177" width="1.109375" style="299" customWidth="1"/>
    <col min="7178" max="7178" width="22.6640625" style="299" customWidth="1"/>
    <col min="7179" max="7179" width="1.21875" style="299" customWidth="1"/>
    <col min="7180" max="7181" width="11.77734375" style="299" customWidth="1"/>
    <col min="7182" max="7182" width="1.77734375" style="299" customWidth="1"/>
    <col min="7183" max="7183" width="6.88671875" style="299" customWidth="1"/>
    <col min="7184" max="7184" width="4.44140625" style="299" customWidth="1"/>
    <col min="7185" max="7185" width="3.6640625" style="299" customWidth="1"/>
    <col min="7186" max="7186" width="0.77734375" style="299" customWidth="1"/>
    <col min="7187" max="7187" width="3.33203125" style="299" customWidth="1"/>
    <col min="7188" max="7188" width="3.6640625" style="299" customWidth="1"/>
    <col min="7189" max="7189" width="3" style="299" customWidth="1"/>
    <col min="7190" max="7190" width="3.6640625" style="299" customWidth="1"/>
    <col min="7191" max="7191" width="3.109375" style="299" customWidth="1"/>
    <col min="7192" max="7192" width="1.88671875" style="299" customWidth="1"/>
    <col min="7193" max="7194" width="2.21875" style="299" customWidth="1"/>
    <col min="7195" max="7195" width="7.21875" style="299" customWidth="1"/>
    <col min="7196" max="7430" width="8.88671875" style="299"/>
    <col min="7431" max="7431" width="2.44140625" style="299" customWidth="1"/>
    <col min="7432" max="7432" width="2.33203125" style="299" customWidth="1"/>
    <col min="7433" max="7433" width="1.109375" style="299" customWidth="1"/>
    <col min="7434" max="7434" width="22.6640625" style="299" customWidth="1"/>
    <col min="7435" max="7435" width="1.21875" style="299" customWidth="1"/>
    <col min="7436" max="7437" width="11.77734375" style="299" customWidth="1"/>
    <col min="7438" max="7438" width="1.77734375" style="299" customWidth="1"/>
    <col min="7439" max="7439" width="6.88671875" style="299" customWidth="1"/>
    <col min="7440" max="7440" width="4.44140625" style="299" customWidth="1"/>
    <col min="7441" max="7441" width="3.6640625" style="299" customWidth="1"/>
    <col min="7442" max="7442" width="0.77734375" style="299" customWidth="1"/>
    <col min="7443" max="7443" width="3.33203125" style="299" customWidth="1"/>
    <col min="7444" max="7444" width="3.6640625" style="299" customWidth="1"/>
    <col min="7445" max="7445" width="3" style="299" customWidth="1"/>
    <col min="7446" max="7446" width="3.6640625" style="299" customWidth="1"/>
    <col min="7447" max="7447" width="3.109375" style="299" customWidth="1"/>
    <col min="7448" max="7448" width="1.88671875" style="299" customWidth="1"/>
    <col min="7449" max="7450" width="2.21875" style="299" customWidth="1"/>
    <col min="7451" max="7451" width="7.21875" style="299" customWidth="1"/>
    <col min="7452" max="7686" width="8.88671875" style="299"/>
    <col min="7687" max="7687" width="2.44140625" style="299" customWidth="1"/>
    <col min="7688" max="7688" width="2.33203125" style="299" customWidth="1"/>
    <col min="7689" max="7689" width="1.109375" style="299" customWidth="1"/>
    <col min="7690" max="7690" width="22.6640625" style="299" customWidth="1"/>
    <col min="7691" max="7691" width="1.21875" style="299" customWidth="1"/>
    <col min="7692" max="7693" width="11.77734375" style="299" customWidth="1"/>
    <col min="7694" max="7694" width="1.77734375" style="299" customWidth="1"/>
    <col min="7695" max="7695" width="6.88671875" style="299" customWidth="1"/>
    <col min="7696" max="7696" width="4.44140625" style="299" customWidth="1"/>
    <col min="7697" max="7697" width="3.6640625" style="299" customWidth="1"/>
    <col min="7698" max="7698" width="0.77734375" style="299" customWidth="1"/>
    <col min="7699" max="7699" width="3.33203125" style="299" customWidth="1"/>
    <col min="7700" max="7700" width="3.6640625" style="299" customWidth="1"/>
    <col min="7701" max="7701" width="3" style="299" customWidth="1"/>
    <col min="7702" max="7702" width="3.6640625" style="299" customWidth="1"/>
    <col min="7703" max="7703" width="3.109375" style="299" customWidth="1"/>
    <col min="7704" max="7704" width="1.88671875" style="299" customWidth="1"/>
    <col min="7705" max="7706" width="2.21875" style="299" customWidth="1"/>
    <col min="7707" max="7707" width="7.21875" style="299" customWidth="1"/>
    <col min="7708" max="7942" width="8.88671875" style="299"/>
    <col min="7943" max="7943" width="2.44140625" style="299" customWidth="1"/>
    <col min="7944" max="7944" width="2.33203125" style="299" customWidth="1"/>
    <col min="7945" max="7945" width="1.109375" style="299" customWidth="1"/>
    <col min="7946" max="7946" width="22.6640625" style="299" customWidth="1"/>
    <col min="7947" max="7947" width="1.21875" style="299" customWidth="1"/>
    <col min="7948" max="7949" width="11.77734375" style="299" customWidth="1"/>
    <col min="7950" max="7950" width="1.77734375" style="299" customWidth="1"/>
    <col min="7951" max="7951" width="6.88671875" style="299" customWidth="1"/>
    <col min="7952" max="7952" width="4.44140625" style="299" customWidth="1"/>
    <col min="7953" max="7953" width="3.6640625" style="299" customWidth="1"/>
    <col min="7954" max="7954" width="0.77734375" style="299" customWidth="1"/>
    <col min="7955" max="7955" width="3.33203125" style="299" customWidth="1"/>
    <col min="7956" max="7956" width="3.6640625" style="299" customWidth="1"/>
    <col min="7957" max="7957" width="3" style="299" customWidth="1"/>
    <col min="7958" max="7958" width="3.6640625" style="299" customWidth="1"/>
    <col min="7959" max="7959" width="3.109375" style="299" customWidth="1"/>
    <col min="7960" max="7960" width="1.88671875" style="299" customWidth="1"/>
    <col min="7961" max="7962" width="2.21875" style="299" customWidth="1"/>
    <col min="7963" max="7963" width="7.21875" style="299" customWidth="1"/>
    <col min="7964" max="8198" width="8.88671875" style="299"/>
    <col min="8199" max="8199" width="2.44140625" style="299" customWidth="1"/>
    <col min="8200" max="8200" width="2.33203125" style="299" customWidth="1"/>
    <col min="8201" max="8201" width="1.109375" style="299" customWidth="1"/>
    <col min="8202" max="8202" width="22.6640625" style="299" customWidth="1"/>
    <col min="8203" max="8203" width="1.21875" style="299" customWidth="1"/>
    <col min="8204" max="8205" width="11.77734375" style="299" customWidth="1"/>
    <col min="8206" max="8206" width="1.77734375" style="299" customWidth="1"/>
    <col min="8207" max="8207" width="6.88671875" style="299" customWidth="1"/>
    <col min="8208" max="8208" width="4.44140625" style="299" customWidth="1"/>
    <col min="8209" max="8209" width="3.6640625" style="299" customWidth="1"/>
    <col min="8210" max="8210" width="0.77734375" style="299" customWidth="1"/>
    <col min="8211" max="8211" width="3.33203125" style="299" customWidth="1"/>
    <col min="8212" max="8212" width="3.6640625" style="299" customWidth="1"/>
    <col min="8213" max="8213" width="3" style="299" customWidth="1"/>
    <col min="8214" max="8214" width="3.6640625" style="299" customWidth="1"/>
    <col min="8215" max="8215" width="3.109375" style="299" customWidth="1"/>
    <col min="8216" max="8216" width="1.88671875" style="299" customWidth="1"/>
    <col min="8217" max="8218" width="2.21875" style="299" customWidth="1"/>
    <col min="8219" max="8219" width="7.21875" style="299" customWidth="1"/>
    <col min="8220" max="8454" width="8.88671875" style="299"/>
    <col min="8455" max="8455" width="2.44140625" style="299" customWidth="1"/>
    <col min="8456" max="8456" width="2.33203125" style="299" customWidth="1"/>
    <col min="8457" max="8457" width="1.109375" style="299" customWidth="1"/>
    <col min="8458" max="8458" width="22.6640625" style="299" customWidth="1"/>
    <col min="8459" max="8459" width="1.21875" style="299" customWidth="1"/>
    <col min="8460" max="8461" width="11.77734375" style="299" customWidth="1"/>
    <col min="8462" max="8462" width="1.77734375" style="299" customWidth="1"/>
    <col min="8463" max="8463" width="6.88671875" style="299" customWidth="1"/>
    <col min="8464" max="8464" width="4.44140625" style="299" customWidth="1"/>
    <col min="8465" max="8465" width="3.6640625" style="299" customWidth="1"/>
    <col min="8466" max="8466" width="0.77734375" style="299" customWidth="1"/>
    <col min="8467" max="8467" width="3.33203125" style="299" customWidth="1"/>
    <col min="8468" max="8468" width="3.6640625" style="299" customWidth="1"/>
    <col min="8469" max="8469" width="3" style="299" customWidth="1"/>
    <col min="8470" max="8470" width="3.6640625" style="299" customWidth="1"/>
    <col min="8471" max="8471" width="3.109375" style="299" customWidth="1"/>
    <col min="8472" max="8472" width="1.88671875" style="299" customWidth="1"/>
    <col min="8473" max="8474" width="2.21875" style="299" customWidth="1"/>
    <col min="8475" max="8475" width="7.21875" style="299" customWidth="1"/>
    <col min="8476" max="8710" width="8.88671875" style="299"/>
    <col min="8711" max="8711" width="2.44140625" style="299" customWidth="1"/>
    <col min="8712" max="8712" width="2.33203125" style="299" customWidth="1"/>
    <col min="8713" max="8713" width="1.109375" style="299" customWidth="1"/>
    <col min="8714" max="8714" width="22.6640625" style="299" customWidth="1"/>
    <col min="8715" max="8715" width="1.21875" style="299" customWidth="1"/>
    <col min="8716" max="8717" width="11.77734375" style="299" customWidth="1"/>
    <col min="8718" max="8718" width="1.77734375" style="299" customWidth="1"/>
    <col min="8719" max="8719" width="6.88671875" style="299" customWidth="1"/>
    <col min="8720" max="8720" width="4.44140625" style="299" customWidth="1"/>
    <col min="8721" max="8721" width="3.6640625" style="299" customWidth="1"/>
    <col min="8722" max="8722" width="0.77734375" style="299" customWidth="1"/>
    <col min="8723" max="8723" width="3.33203125" style="299" customWidth="1"/>
    <col min="8724" max="8724" width="3.6640625" style="299" customWidth="1"/>
    <col min="8725" max="8725" width="3" style="299" customWidth="1"/>
    <col min="8726" max="8726" width="3.6640625" style="299" customWidth="1"/>
    <col min="8727" max="8727" width="3.109375" style="299" customWidth="1"/>
    <col min="8728" max="8728" width="1.88671875" style="299" customWidth="1"/>
    <col min="8729" max="8730" width="2.21875" style="299" customWidth="1"/>
    <col min="8731" max="8731" width="7.21875" style="299" customWidth="1"/>
    <col min="8732" max="8966" width="8.88671875" style="299"/>
    <col min="8967" max="8967" width="2.44140625" style="299" customWidth="1"/>
    <col min="8968" max="8968" width="2.33203125" style="299" customWidth="1"/>
    <col min="8969" max="8969" width="1.109375" style="299" customWidth="1"/>
    <col min="8970" max="8970" width="22.6640625" style="299" customWidth="1"/>
    <col min="8971" max="8971" width="1.21875" style="299" customWidth="1"/>
    <col min="8972" max="8973" width="11.77734375" style="299" customWidth="1"/>
    <col min="8974" max="8974" width="1.77734375" style="299" customWidth="1"/>
    <col min="8975" max="8975" width="6.88671875" style="299" customWidth="1"/>
    <col min="8976" max="8976" width="4.44140625" style="299" customWidth="1"/>
    <col min="8977" max="8977" width="3.6640625" style="299" customWidth="1"/>
    <col min="8978" max="8978" width="0.77734375" style="299" customWidth="1"/>
    <col min="8979" max="8979" width="3.33203125" style="299" customWidth="1"/>
    <col min="8980" max="8980" width="3.6640625" style="299" customWidth="1"/>
    <col min="8981" max="8981" width="3" style="299" customWidth="1"/>
    <col min="8982" max="8982" width="3.6640625" style="299" customWidth="1"/>
    <col min="8983" max="8983" width="3.109375" style="299" customWidth="1"/>
    <col min="8984" max="8984" width="1.88671875" style="299" customWidth="1"/>
    <col min="8985" max="8986" width="2.21875" style="299" customWidth="1"/>
    <col min="8987" max="8987" width="7.21875" style="299" customWidth="1"/>
    <col min="8988" max="9222" width="8.88671875" style="299"/>
    <col min="9223" max="9223" width="2.44140625" style="299" customWidth="1"/>
    <col min="9224" max="9224" width="2.33203125" style="299" customWidth="1"/>
    <col min="9225" max="9225" width="1.109375" style="299" customWidth="1"/>
    <col min="9226" max="9226" width="22.6640625" style="299" customWidth="1"/>
    <col min="9227" max="9227" width="1.21875" style="299" customWidth="1"/>
    <col min="9228" max="9229" width="11.77734375" style="299" customWidth="1"/>
    <col min="9230" max="9230" width="1.77734375" style="299" customWidth="1"/>
    <col min="9231" max="9231" width="6.88671875" style="299" customWidth="1"/>
    <col min="9232" max="9232" width="4.44140625" style="299" customWidth="1"/>
    <col min="9233" max="9233" width="3.6640625" style="299" customWidth="1"/>
    <col min="9234" max="9234" width="0.77734375" style="299" customWidth="1"/>
    <col min="9235" max="9235" width="3.33203125" style="299" customWidth="1"/>
    <col min="9236" max="9236" width="3.6640625" style="299" customWidth="1"/>
    <col min="9237" max="9237" width="3" style="299" customWidth="1"/>
    <col min="9238" max="9238" width="3.6640625" style="299" customWidth="1"/>
    <col min="9239" max="9239" width="3.109375" style="299" customWidth="1"/>
    <col min="9240" max="9240" width="1.88671875" style="299" customWidth="1"/>
    <col min="9241" max="9242" width="2.21875" style="299" customWidth="1"/>
    <col min="9243" max="9243" width="7.21875" style="299" customWidth="1"/>
    <col min="9244" max="9478" width="8.88671875" style="299"/>
    <col min="9479" max="9479" width="2.44140625" style="299" customWidth="1"/>
    <col min="9480" max="9480" width="2.33203125" style="299" customWidth="1"/>
    <col min="9481" max="9481" width="1.109375" style="299" customWidth="1"/>
    <col min="9482" max="9482" width="22.6640625" style="299" customWidth="1"/>
    <col min="9483" max="9483" width="1.21875" style="299" customWidth="1"/>
    <col min="9484" max="9485" width="11.77734375" style="299" customWidth="1"/>
    <col min="9486" max="9486" width="1.77734375" style="299" customWidth="1"/>
    <col min="9487" max="9487" width="6.88671875" style="299" customWidth="1"/>
    <col min="9488" max="9488" width="4.44140625" style="299" customWidth="1"/>
    <col min="9489" max="9489" width="3.6640625" style="299" customWidth="1"/>
    <col min="9490" max="9490" width="0.77734375" style="299" customWidth="1"/>
    <col min="9491" max="9491" width="3.33203125" style="299" customWidth="1"/>
    <col min="9492" max="9492" width="3.6640625" style="299" customWidth="1"/>
    <col min="9493" max="9493" width="3" style="299" customWidth="1"/>
    <col min="9494" max="9494" width="3.6640625" style="299" customWidth="1"/>
    <col min="9495" max="9495" width="3.109375" style="299" customWidth="1"/>
    <col min="9496" max="9496" width="1.88671875" style="299" customWidth="1"/>
    <col min="9497" max="9498" width="2.21875" style="299" customWidth="1"/>
    <col min="9499" max="9499" width="7.21875" style="299" customWidth="1"/>
    <col min="9500" max="9734" width="8.88671875" style="299"/>
    <col min="9735" max="9735" width="2.44140625" style="299" customWidth="1"/>
    <col min="9736" max="9736" width="2.33203125" style="299" customWidth="1"/>
    <col min="9737" max="9737" width="1.109375" style="299" customWidth="1"/>
    <col min="9738" max="9738" width="22.6640625" style="299" customWidth="1"/>
    <col min="9739" max="9739" width="1.21875" style="299" customWidth="1"/>
    <col min="9740" max="9741" width="11.77734375" style="299" customWidth="1"/>
    <col min="9742" max="9742" width="1.77734375" style="299" customWidth="1"/>
    <col min="9743" max="9743" width="6.88671875" style="299" customWidth="1"/>
    <col min="9744" max="9744" width="4.44140625" style="299" customWidth="1"/>
    <col min="9745" max="9745" width="3.6640625" style="299" customWidth="1"/>
    <col min="9746" max="9746" width="0.77734375" style="299" customWidth="1"/>
    <col min="9747" max="9747" width="3.33203125" style="299" customWidth="1"/>
    <col min="9748" max="9748" width="3.6640625" style="299" customWidth="1"/>
    <col min="9749" max="9749" width="3" style="299" customWidth="1"/>
    <col min="9750" max="9750" width="3.6640625" style="299" customWidth="1"/>
    <col min="9751" max="9751" width="3.109375" style="299" customWidth="1"/>
    <col min="9752" max="9752" width="1.88671875" style="299" customWidth="1"/>
    <col min="9753" max="9754" width="2.21875" style="299" customWidth="1"/>
    <col min="9755" max="9755" width="7.21875" style="299" customWidth="1"/>
    <col min="9756" max="9990" width="8.88671875" style="299"/>
    <col min="9991" max="9991" width="2.44140625" style="299" customWidth="1"/>
    <col min="9992" max="9992" width="2.33203125" style="299" customWidth="1"/>
    <col min="9993" max="9993" width="1.109375" style="299" customWidth="1"/>
    <col min="9994" max="9994" width="22.6640625" style="299" customWidth="1"/>
    <col min="9995" max="9995" width="1.21875" style="299" customWidth="1"/>
    <col min="9996" max="9997" width="11.77734375" style="299" customWidth="1"/>
    <col min="9998" max="9998" width="1.77734375" style="299" customWidth="1"/>
    <col min="9999" max="9999" width="6.88671875" style="299" customWidth="1"/>
    <col min="10000" max="10000" width="4.44140625" style="299" customWidth="1"/>
    <col min="10001" max="10001" width="3.6640625" style="299" customWidth="1"/>
    <col min="10002" max="10002" width="0.77734375" style="299" customWidth="1"/>
    <col min="10003" max="10003" width="3.33203125" style="299" customWidth="1"/>
    <col min="10004" max="10004" width="3.6640625" style="299" customWidth="1"/>
    <col min="10005" max="10005" width="3" style="299" customWidth="1"/>
    <col min="10006" max="10006" width="3.6640625" style="299" customWidth="1"/>
    <col min="10007" max="10007" width="3.109375" style="299" customWidth="1"/>
    <col min="10008" max="10008" width="1.88671875" style="299" customWidth="1"/>
    <col min="10009" max="10010" width="2.21875" style="299" customWidth="1"/>
    <col min="10011" max="10011" width="7.21875" style="299" customWidth="1"/>
    <col min="10012" max="10246" width="8.88671875" style="299"/>
    <col min="10247" max="10247" width="2.44140625" style="299" customWidth="1"/>
    <col min="10248" max="10248" width="2.33203125" style="299" customWidth="1"/>
    <col min="10249" max="10249" width="1.109375" style="299" customWidth="1"/>
    <col min="10250" max="10250" width="22.6640625" style="299" customWidth="1"/>
    <col min="10251" max="10251" width="1.21875" style="299" customWidth="1"/>
    <col min="10252" max="10253" width="11.77734375" style="299" customWidth="1"/>
    <col min="10254" max="10254" width="1.77734375" style="299" customWidth="1"/>
    <col min="10255" max="10255" width="6.88671875" style="299" customWidth="1"/>
    <col min="10256" max="10256" width="4.44140625" style="299" customWidth="1"/>
    <col min="10257" max="10257" width="3.6640625" style="299" customWidth="1"/>
    <col min="10258" max="10258" width="0.77734375" style="299" customWidth="1"/>
    <col min="10259" max="10259" width="3.33203125" style="299" customWidth="1"/>
    <col min="10260" max="10260" width="3.6640625" style="299" customWidth="1"/>
    <col min="10261" max="10261" width="3" style="299" customWidth="1"/>
    <col min="10262" max="10262" width="3.6640625" style="299" customWidth="1"/>
    <col min="10263" max="10263" width="3.109375" style="299" customWidth="1"/>
    <col min="10264" max="10264" width="1.88671875" style="299" customWidth="1"/>
    <col min="10265" max="10266" width="2.21875" style="299" customWidth="1"/>
    <col min="10267" max="10267" width="7.21875" style="299" customWidth="1"/>
    <col min="10268" max="10502" width="8.88671875" style="299"/>
    <col min="10503" max="10503" width="2.44140625" style="299" customWidth="1"/>
    <col min="10504" max="10504" width="2.33203125" style="299" customWidth="1"/>
    <col min="10505" max="10505" width="1.109375" style="299" customWidth="1"/>
    <col min="10506" max="10506" width="22.6640625" style="299" customWidth="1"/>
    <col min="10507" max="10507" width="1.21875" style="299" customWidth="1"/>
    <col min="10508" max="10509" width="11.77734375" style="299" customWidth="1"/>
    <col min="10510" max="10510" width="1.77734375" style="299" customWidth="1"/>
    <col min="10511" max="10511" width="6.88671875" style="299" customWidth="1"/>
    <col min="10512" max="10512" width="4.44140625" style="299" customWidth="1"/>
    <col min="10513" max="10513" width="3.6640625" style="299" customWidth="1"/>
    <col min="10514" max="10514" width="0.77734375" style="299" customWidth="1"/>
    <col min="10515" max="10515" width="3.33203125" style="299" customWidth="1"/>
    <col min="10516" max="10516" width="3.6640625" style="299" customWidth="1"/>
    <col min="10517" max="10517" width="3" style="299" customWidth="1"/>
    <col min="10518" max="10518" width="3.6640625" style="299" customWidth="1"/>
    <col min="10519" max="10519" width="3.109375" style="299" customWidth="1"/>
    <col min="10520" max="10520" width="1.88671875" style="299" customWidth="1"/>
    <col min="10521" max="10522" width="2.21875" style="299" customWidth="1"/>
    <col min="10523" max="10523" width="7.21875" style="299" customWidth="1"/>
    <col min="10524" max="10758" width="8.88671875" style="299"/>
    <col min="10759" max="10759" width="2.44140625" style="299" customWidth="1"/>
    <col min="10760" max="10760" width="2.33203125" style="299" customWidth="1"/>
    <col min="10761" max="10761" width="1.109375" style="299" customWidth="1"/>
    <col min="10762" max="10762" width="22.6640625" style="299" customWidth="1"/>
    <col min="10763" max="10763" width="1.21875" style="299" customWidth="1"/>
    <col min="10764" max="10765" width="11.77734375" style="299" customWidth="1"/>
    <col min="10766" max="10766" width="1.77734375" style="299" customWidth="1"/>
    <col min="10767" max="10767" width="6.88671875" style="299" customWidth="1"/>
    <col min="10768" max="10768" width="4.44140625" style="299" customWidth="1"/>
    <col min="10769" max="10769" width="3.6640625" style="299" customWidth="1"/>
    <col min="10770" max="10770" width="0.77734375" style="299" customWidth="1"/>
    <col min="10771" max="10771" width="3.33203125" style="299" customWidth="1"/>
    <col min="10772" max="10772" width="3.6640625" style="299" customWidth="1"/>
    <col min="10773" max="10773" width="3" style="299" customWidth="1"/>
    <col min="10774" max="10774" width="3.6640625" style="299" customWidth="1"/>
    <col min="10775" max="10775" width="3.109375" style="299" customWidth="1"/>
    <col min="10776" max="10776" width="1.88671875" style="299" customWidth="1"/>
    <col min="10777" max="10778" width="2.21875" style="299" customWidth="1"/>
    <col min="10779" max="10779" width="7.21875" style="299" customWidth="1"/>
    <col min="10780" max="11014" width="8.88671875" style="299"/>
    <col min="11015" max="11015" width="2.44140625" style="299" customWidth="1"/>
    <col min="11016" max="11016" width="2.33203125" style="299" customWidth="1"/>
    <col min="11017" max="11017" width="1.109375" style="299" customWidth="1"/>
    <col min="11018" max="11018" width="22.6640625" style="299" customWidth="1"/>
    <col min="11019" max="11019" width="1.21875" style="299" customWidth="1"/>
    <col min="11020" max="11021" width="11.77734375" style="299" customWidth="1"/>
    <col min="11022" max="11022" width="1.77734375" style="299" customWidth="1"/>
    <col min="11023" max="11023" width="6.88671875" style="299" customWidth="1"/>
    <col min="11024" max="11024" width="4.44140625" style="299" customWidth="1"/>
    <col min="11025" max="11025" width="3.6640625" style="299" customWidth="1"/>
    <col min="11026" max="11026" width="0.77734375" style="299" customWidth="1"/>
    <col min="11027" max="11027" width="3.33203125" style="299" customWidth="1"/>
    <col min="11028" max="11028" width="3.6640625" style="299" customWidth="1"/>
    <col min="11029" max="11029" width="3" style="299" customWidth="1"/>
    <col min="11030" max="11030" width="3.6640625" style="299" customWidth="1"/>
    <col min="11031" max="11031" width="3.109375" style="299" customWidth="1"/>
    <col min="11032" max="11032" width="1.88671875" style="299" customWidth="1"/>
    <col min="11033" max="11034" width="2.21875" style="299" customWidth="1"/>
    <col min="11035" max="11035" width="7.21875" style="299" customWidth="1"/>
    <col min="11036" max="11270" width="8.88671875" style="299"/>
    <col min="11271" max="11271" width="2.44140625" style="299" customWidth="1"/>
    <col min="11272" max="11272" width="2.33203125" style="299" customWidth="1"/>
    <col min="11273" max="11273" width="1.109375" style="299" customWidth="1"/>
    <col min="11274" max="11274" width="22.6640625" style="299" customWidth="1"/>
    <col min="11275" max="11275" width="1.21875" style="299" customWidth="1"/>
    <col min="11276" max="11277" width="11.77734375" style="299" customWidth="1"/>
    <col min="11278" max="11278" width="1.77734375" style="299" customWidth="1"/>
    <col min="11279" max="11279" width="6.88671875" style="299" customWidth="1"/>
    <col min="11280" max="11280" width="4.44140625" style="299" customWidth="1"/>
    <col min="11281" max="11281" width="3.6640625" style="299" customWidth="1"/>
    <col min="11282" max="11282" width="0.77734375" style="299" customWidth="1"/>
    <col min="11283" max="11283" width="3.33203125" style="299" customWidth="1"/>
    <col min="11284" max="11284" width="3.6640625" style="299" customWidth="1"/>
    <col min="11285" max="11285" width="3" style="299" customWidth="1"/>
    <col min="11286" max="11286" width="3.6640625" style="299" customWidth="1"/>
    <col min="11287" max="11287" width="3.109375" style="299" customWidth="1"/>
    <col min="11288" max="11288" width="1.88671875" style="299" customWidth="1"/>
    <col min="11289" max="11290" width="2.21875" style="299" customWidth="1"/>
    <col min="11291" max="11291" width="7.21875" style="299" customWidth="1"/>
    <col min="11292" max="11526" width="8.88671875" style="299"/>
    <col min="11527" max="11527" width="2.44140625" style="299" customWidth="1"/>
    <col min="11528" max="11528" width="2.33203125" style="299" customWidth="1"/>
    <col min="11529" max="11529" width="1.109375" style="299" customWidth="1"/>
    <col min="11530" max="11530" width="22.6640625" style="299" customWidth="1"/>
    <col min="11531" max="11531" width="1.21875" style="299" customWidth="1"/>
    <col min="11532" max="11533" width="11.77734375" style="299" customWidth="1"/>
    <col min="11534" max="11534" width="1.77734375" style="299" customWidth="1"/>
    <col min="11535" max="11535" width="6.88671875" style="299" customWidth="1"/>
    <col min="11536" max="11536" width="4.44140625" style="299" customWidth="1"/>
    <col min="11537" max="11537" width="3.6640625" style="299" customWidth="1"/>
    <col min="11538" max="11538" width="0.77734375" style="299" customWidth="1"/>
    <col min="11539" max="11539" width="3.33203125" style="299" customWidth="1"/>
    <col min="11540" max="11540" width="3.6640625" style="299" customWidth="1"/>
    <col min="11541" max="11541" width="3" style="299" customWidth="1"/>
    <col min="11542" max="11542" width="3.6640625" style="299" customWidth="1"/>
    <col min="11543" max="11543" width="3.109375" style="299" customWidth="1"/>
    <col min="11544" max="11544" width="1.88671875" style="299" customWidth="1"/>
    <col min="11545" max="11546" width="2.21875" style="299" customWidth="1"/>
    <col min="11547" max="11547" width="7.21875" style="299" customWidth="1"/>
    <col min="11548" max="11782" width="8.88671875" style="299"/>
    <col min="11783" max="11783" width="2.44140625" style="299" customWidth="1"/>
    <col min="11784" max="11784" width="2.33203125" style="299" customWidth="1"/>
    <col min="11785" max="11785" width="1.109375" style="299" customWidth="1"/>
    <col min="11786" max="11786" width="22.6640625" style="299" customWidth="1"/>
    <col min="11787" max="11787" width="1.21875" style="299" customWidth="1"/>
    <col min="11788" max="11789" width="11.77734375" style="299" customWidth="1"/>
    <col min="11790" max="11790" width="1.77734375" style="299" customWidth="1"/>
    <col min="11791" max="11791" width="6.88671875" style="299" customWidth="1"/>
    <col min="11792" max="11792" width="4.44140625" style="299" customWidth="1"/>
    <col min="11793" max="11793" width="3.6640625" style="299" customWidth="1"/>
    <col min="11794" max="11794" width="0.77734375" style="299" customWidth="1"/>
    <col min="11795" max="11795" width="3.33203125" style="299" customWidth="1"/>
    <col min="11796" max="11796" width="3.6640625" style="299" customWidth="1"/>
    <col min="11797" max="11797" width="3" style="299" customWidth="1"/>
    <col min="11798" max="11798" width="3.6640625" style="299" customWidth="1"/>
    <col min="11799" max="11799" width="3.109375" style="299" customWidth="1"/>
    <col min="11800" max="11800" width="1.88671875" style="299" customWidth="1"/>
    <col min="11801" max="11802" width="2.21875" style="299" customWidth="1"/>
    <col min="11803" max="11803" width="7.21875" style="299" customWidth="1"/>
    <col min="11804" max="12038" width="8.88671875" style="299"/>
    <col min="12039" max="12039" width="2.44140625" style="299" customWidth="1"/>
    <col min="12040" max="12040" width="2.33203125" style="299" customWidth="1"/>
    <col min="12041" max="12041" width="1.109375" style="299" customWidth="1"/>
    <col min="12042" max="12042" width="22.6640625" style="299" customWidth="1"/>
    <col min="12043" max="12043" width="1.21875" style="299" customWidth="1"/>
    <col min="12044" max="12045" width="11.77734375" style="299" customWidth="1"/>
    <col min="12046" max="12046" width="1.77734375" style="299" customWidth="1"/>
    <col min="12047" max="12047" width="6.88671875" style="299" customWidth="1"/>
    <col min="12048" max="12048" width="4.44140625" style="299" customWidth="1"/>
    <col min="12049" max="12049" width="3.6640625" style="299" customWidth="1"/>
    <col min="12050" max="12050" width="0.77734375" style="299" customWidth="1"/>
    <col min="12051" max="12051" width="3.33203125" style="299" customWidth="1"/>
    <col min="12052" max="12052" width="3.6640625" style="299" customWidth="1"/>
    <col min="12053" max="12053" width="3" style="299" customWidth="1"/>
    <col min="12054" max="12054" width="3.6640625" style="299" customWidth="1"/>
    <col min="12055" max="12055" width="3.109375" style="299" customWidth="1"/>
    <col min="12056" max="12056" width="1.88671875" style="299" customWidth="1"/>
    <col min="12057" max="12058" width="2.21875" style="299" customWidth="1"/>
    <col min="12059" max="12059" width="7.21875" style="299" customWidth="1"/>
    <col min="12060" max="12294" width="8.88671875" style="299"/>
    <col min="12295" max="12295" width="2.44140625" style="299" customWidth="1"/>
    <col min="12296" max="12296" width="2.33203125" style="299" customWidth="1"/>
    <col min="12297" max="12297" width="1.109375" style="299" customWidth="1"/>
    <col min="12298" max="12298" width="22.6640625" style="299" customWidth="1"/>
    <col min="12299" max="12299" width="1.21875" style="299" customWidth="1"/>
    <col min="12300" max="12301" width="11.77734375" style="299" customWidth="1"/>
    <col min="12302" max="12302" width="1.77734375" style="299" customWidth="1"/>
    <col min="12303" max="12303" width="6.88671875" style="299" customWidth="1"/>
    <col min="12304" max="12304" width="4.44140625" style="299" customWidth="1"/>
    <col min="12305" max="12305" width="3.6640625" style="299" customWidth="1"/>
    <col min="12306" max="12306" width="0.77734375" style="299" customWidth="1"/>
    <col min="12307" max="12307" width="3.33203125" style="299" customWidth="1"/>
    <col min="12308" max="12308" width="3.6640625" style="299" customWidth="1"/>
    <col min="12309" max="12309" width="3" style="299" customWidth="1"/>
    <col min="12310" max="12310" width="3.6640625" style="299" customWidth="1"/>
    <col min="12311" max="12311" width="3.109375" style="299" customWidth="1"/>
    <col min="12312" max="12312" width="1.88671875" style="299" customWidth="1"/>
    <col min="12313" max="12314" width="2.21875" style="299" customWidth="1"/>
    <col min="12315" max="12315" width="7.21875" style="299" customWidth="1"/>
    <col min="12316" max="12550" width="8.88671875" style="299"/>
    <col min="12551" max="12551" width="2.44140625" style="299" customWidth="1"/>
    <col min="12552" max="12552" width="2.33203125" style="299" customWidth="1"/>
    <col min="12553" max="12553" width="1.109375" style="299" customWidth="1"/>
    <col min="12554" max="12554" width="22.6640625" style="299" customWidth="1"/>
    <col min="12555" max="12555" width="1.21875" style="299" customWidth="1"/>
    <col min="12556" max="12557" width="11.77734375" style="299" customWidth="1"/>
    <col min="12558" max="12558" width="1.77734375" style="299" customWidth="1"/>
    <col min="12559" max="12559" width="6.88671875" style="299" customWidth="1"/>
    <col min="12560" max="12560" width="4.44140625" style="299" customWidth="1"/>
    <col min="12561" max="12561" width="3.6640625" style="299" customWidth="1"/>
    <col min="12562" max="12562" width="0.77734375" style="299" customWidth="1"/>
    <col min="12563" max="12563" width="3.33203125" style="299" customWidth="1"/>
    <col min="12564" max="12564" width="3.6640625" style="299" customWidth="1"/>
    <col min="12565" max="12565" width="3" style="299" customWidth="1"/>
    <col min="12566" max="12566" width="3.6640625" style="299" customWidth="1"/>
    <col min="12567" max="12567" width="3.109375" style="299" customWidth="1"/>
    <col min="12568" max="12568" width="1.88671875" style="299" customWidth="1"/>
    <col min="12569" max="12570" width="2.21875" style="299" customWidth="1"/>
    <col min="12571" max="12571" width="7.21875" style="299" customWidth="1"/>
    <col min="12572" max="12806" width="8.88671875" style="299"/>
    <col min="12807" max="12807" width="2.44140625" style="299" customWidth="1"/>
    <col min="12808" max="12808" width="2.33203125" style="299" customWidth="1"/>
    <col min="12809" max="12809" width="1.109375" style="299" customWidth="1"/>
    <col min="12810" max="12810" width="22.6640625" style="299" customWidth="1"/>
    <col min="12811" max="12811" width="1.21875" style="299" customWidth="1"/>
    <col min="12812" max="12813" width="11.77734375" style="299" customWidth="1"/>
    <col min="12814" max="12814" width="1.77734375" style="299" customWidth="1"/>
    <col min="12815" max="12815" width="6.88671875" style="299" customWidth="1"/>
    <col min="12816" max="12816" width="4.44140625" style="299" customWidth="1"/>
    <col min="12817" max="12817" width="3.6640625" style="299" customWidth="1"/>
    <col min="12818" max="12818" width="0.77734375" style="299" customWidth="1"/>
    <col min="12819" max="12819" width="3.33203125" style="299" customWidth="1"/>
    <col min="12820" max="12820" width="3.6640625" style="299" customWidth="1"/>
    <col min="12821" max="12821" width="3" style="299" customWidth="1"/>
    <col min="12822" max="12822" width="3.6640625" style="299" customWidth="1"/>
    <col min="12823" max="12823" width="3.109375" style="299" customWidth="1"/>
    <col min="12824" max="12824" width="1.88671875" style="299" customWidth="1"/>
    <col min="12825" max="12826" width="2.21875" style="299" customWidth="1"/>
    <col min="12827" max="12827" width="7.21875" style="299" customWidth="1"/>
    <col min="12828" max="13062" width="8.88671875" style="299"/>
    <col min="13063" max="13063" width="2.44140625" style="299" customWidth="1"/>
    <col min="13064" max="13064" width="2.33203125" style="299" customWidth="1"/>
    <col min="13065" max="13065" width="1.109375" style="299" customWidth="1"/>
    <col min="13066" max="13066" width="22.6640625" style="299" customWidth="1"/>
    <col min="13067" max="13067" width="1.21875" style="299" customWidth="1"/>
    <col min="13068" max="13069" width="11.77734375" style="299" customWidth="1"/>
    <col min="13070" max="13070" width="1.77734375" style="299" customWidth="1"/>
    <col min="13071" max="13071" width="6.88671875" style="299" customWidth="1"/>
    <col min="13072" max="13072" width="4.44140625" style="299" customWidth="1"/>
    <col min="13073" max="13073" width="3.6640625" style="299" customWidth="1"/>
    <col min="13074" max="13074" width="0.77734375" style="299" customWidth="1"/>
    <col min="13075" max="13075" width="3.33203125" style="299" customWidth="1"/>
    <col min="13076" max="13076" width="3.6640625" style="299" customWidth="1"/>
    <col min="13077" max="13077" width="3" style="299" customWidth="1"/>
    <col min="13078" max="13078" width="3.6640625" style="299" customWidth="1"/>
    <col min="13079" max="13079" width="3.109375" style="299" customWidth="1"/>
    <col min="13080" max="13080" width="1.88671875" style="299" customWidth="1"/>
    <col min="13081" max="13082" width="2.21875" style="299" customWidth="1"/>
    <col min="13083" max="13083" width="7.21875" style="299" customWidth="1"/>
    <col min="13084" max="13318" width="8.88671875" style="299"/>
    <col min="13319" max="13319" width="2.44140625" style="299" customWidth="1"/>
    <col min="13320" max="13320" width="2.33203125" style="299" customWidth="1"/>
    <col min="13321" max="13321" width="1.109375" style="299" customWidth="1"/>
    <col min="13322" max="13322" width="22.6640625" style="299" customWidth="1"/>
    <col min="13323" max="13323" width="1.21875" style="299" customWidth="1"/>
    <col min="13324" max="13325" width="11.77734375" style="299" customWidth="1"/>
    <col min="13326" max="13326" width="1.77734375" style="299" customWidth="1"/>
    <col min="13327" max="13327" width="6.88671875" style="299" customWidth="1"/>
    <col min="13328" max="13328" width="4.44140625" style="299" customWidth="1"/>
    <col min="13329" max="13329" width="3.6640625" style="299" customWidth="1"/>
    <col min="13330" max="13330" width="0.77734375" style="299" customWidth="1"/>
    <col min="13331" max="13331" width="3.33203125" style="299" customWidth="1"/>
    <col min="13332" max="13332" width="3.6640625" style="299" customWidth="1"/>
    <col min="13333" max="13333" width="3" style="299" customWidth="1"/>
    <col min="13334" max="13334" width="3.6640625" style="299" customWidth="1"/>
    <col min="13335" max="13335" width="3.109375" style="299" customWidth="1"/>
    <col min="13336" max="13336" width="1.88671875" style="299" customWidth="1"/>
    <col min="13337" max="13338" width="2.21875" style="299" customWidth="1"/>
    <col min="13339" max="13339" width="7.21875" style="299" customWidth="1"/>
    <col min="13340" max="13574" width="8.88671875" style="299"/>
    <col min="13575" max="13575" width="2.44140625" style="299" customWidth="1"/>
    <col min="13576" max="13576" width="2.33203125" style="299" customWidth="1"/>
    <col min="13577" max="13577" width="1.109375" style="299" customWidth="1"/>
    <col min="13578" max="13578" width="22.6640625" style="299" customWidth="1"/>
    <col min="13579" max="13579" width="1.21875" style="299" customWidth="1"/>
    <col min="13580" max="13581" width="11.77734375" style="299" customWidth="1"/>
    <col min="13582" max="13582" width="1.77734375" style="299" customWidth="1"/>
    <col min="13583" max="13583" width="6.88671875" style="299" customWidth="1"/>
    <col min="13584" max="13584" width="4.44140625" style="299" customWidth="1"/>
    <col min="13585" max="13585" width="3.6640625" style="299" customWidth="1"/>
    <col min="13586" max="13586" width="0.77734375" style="299" customWidth="1"/>
    <col min="13587" max="13587" width="3.33203125" style="299" customWidth="1"/>
    <col min="13588" max="13588" width="3.6640625" style="299" customWidth="1"/>
    <col min="13589" max="13589" width="3" style="299" customWidth="1"/>
    <col min="13590" max="13590" width="3.6640625" style="299" customWidth="1"/>
    <col min="13591" max="13591" width="3.109375" style="299" customWidth="1"/>
    <col min="13592" max="13592" width="1.88671875" style="299" customWidth="1"/>
    <col min="13593" max="13594" width="2.21875" style="299" customWidth="1"/>
    <col min="13595" max="13595" width="7.21875" style="299" customWidth="1"/>
    <col min="13596" max="13830" width="8.88671875" style="299"/>
    <col min="13831" max="13831" width="2.44140625" style="299" customWidth="1"/>
    <col min="13832" max="13832" width="2.33203125" style="299" customWidth="1"/>
    <col min="13833" max="13833" width="1.109375" style="299" customWidth="1"/>
    <col min="13834" max="13834" width="22.6640625" style="299" customWidth="1"/>
    <col min="13835" max="13835" width="1.21875" style="299" customWidth="1"/>
    <col min="13836" max="13837" width="11.77734375" style="299" customWidth="1"/>
    <col min="13838" max="13838" width="1.77734375" style="299" customWidth="1"/>
    <col min="13839" max="13839" width="6.88671875" style="299" customWidth="1"/>
    <col min="13840" max="13840" width="4.44140625" style="299" customWidth="1"/>
    <col min="13841" max="13841" width="3.6640625" style="299" customWidth="1"/>
    <col min="13842" max="13842" width="0.77734375" style="299" customWidth="1"/>
    <col min="13843" max="13843" width="3.33203125" style="299" customWidth="1"/>
    <col min="13844" max="13844" width="3.6640625" style="299" customWidth="1"/>
    <col min="13845" max="13845" width="3" style="299" customWidth="1"/>
    <col min="13846" max="13846" width="3.6640625" style="299" customWidth="1"/>
    <col min="13847" max="13847" width="3.109375" style="299" customWidth="1"/>
    <col min="13848" max="13848" width="1.88671875" style="299" customWidth="1"/>
    <col min="13849" max="13850" width="2.21875" style="299" customWidth="1"/>
    <col min="13851" max="13851" width="7.21875" style="299" customWidth="1"/>
    <col min="13852" max="14086" width="8.88671875" style="299"/>
    <col min="14087" max="14087" width="2.44140625" style="299" customWidth="1"/>
    <col min="14088" max="14088" width="2.33203125" style="299" customWidth="1"/>
    <col min="14089" max="14089" width="1.109375" style="299" customWidth="1"/>
    <col min="14090" max="14090" width="22.6640625" style="299" customWidth="1"/>
    <col min="14091" max="14091" width="1.21875" style="299" customWidth="1"/>
    <col min="14092" max="14093" width="11.77734375" style="299" customWidth="1"/>
    <col min="14094" max="14094" width="1.77734375" style="299" customWidth="1"/>
    <col min="14095" max="14095" width="6.88671875" style="299" customWidth="1"/>
    <col min="14096" max="14096" width="4.44140625" style="299" customWidth="1"/>
    <col min="14097" max="14097" width="3.6640625" style="299" customWidth="1"/>
    <col min="14098" max="14098" width="0.77734375" style="299" customWidth="1"/>
    <col min="14099" max="14099" width="3.33203125" style="299" customWidth="1"/>
    <col min="14100" max="14100" width="3.6640625" style="299" customWidth="1"/>
    <col min="14101" max="14101" width="3" style="299" customWidth="1"/>
    <col min="14102" max="14102" width="3.6640625" style="299" customWidth="1"/>
    <col min="14103" max="14103" width="3.109375" style="299" customWidth="1"/>
    <col min="14104" max="14104" width="1.88671875" style="299" customWidth="1"/>
    <col min="14105" max="14106" width="2.21875" style="299" customWidth="1"/>
    <col min="14107" max="14107" width="7.21875" style="299" customWidth="1"/>
    <col min="14108" max="14342" width="8.88671875" style="299"/>
    <col min="14343" max="14343" width="2.44140625" style="299" customWidth="1"/>
    <col min="14344" max="14344" width="2.33203125" style="299" customWidth="1"/>
    <col min="14345" max="14345" width="1.109375" style="299" customWidth="1"/>
    <col min="14346" max="14346" width="22.6640625" style="299" customWidth="1"/>
    <col min="14347" max="14347" width="1.21875" style="299" customWidth="1"/>
    <col min="14348" max="14349" width="11.77734375" style="299" customWidth="1"/>
    <col min="14350" max="14350" width="1.77734375" style="299" customWidth="1"/>
    <col min="14351" max="14351" width="6.88671875" style="299" customWidth="1"/>
    <col min="14352" max="14352" width="4.44140625" style="299" customWidth="1"/>
    <col min="14353" max="14353" width="3.6640625" style="299" customWidth="1"/>
    <col min="14354" max="14354" width="0.77734375" style="299" customWidth="1"/>
    <col min="14355" max="14355" width="3.33203125" style="299" customWidth="1"/>
    <col min="14356" max="14356" width="3.6640625" style="299" customWidth="1"/>
    <col min="14357" max="14357" width="3" style="299" customWidth="1"/>
    <col min="14358" max="14358" width="3.6640625" style="299" customWidth="1"/>
    <col min="14359" max="14359" width="3.109375" style="299" customWidth="1"/>
    <col min="14360" max="14360" width="1.88671875" style="299" customWidth="1"/>
    <col min="14361" max="14362" width="2.21875" style="299" customWidth="1"/>
    <col min="14363" max="14363" width="7.21875" style="299" customWidth="1"/>
    <col min="14364" max="14598" width="8.88671875" style="299"/>
    <col min="14599" max="14599" width="2.44140625" style="299" customWidth="1"/>
    <col min="14600" max="14600" width="2.33203125" style="299" customWidth="1"/>
    <col min="14601" max="14601" width="1.109375" style="299" customWidth="1"/>
    <col min="14602" max="14602" width="22.6640625" style="299" customWidth="1"/>
    <col min="14603" max="14603" width="1.21875" style="299" customWidth="1"/>
    <col min="14604" max="14605" width="11.77734375" style="299" customWidth="1"/>
    <col min="14606" max="14606" width="1.77734375" style="299" customWidth="1"/>
    <col min="14607" max="14607" width="6.88671875" style="299" customWidth="1"/>
    <col min="14608" max="14608" width="4.44140625" style="299" customWidth="1"/>
    <col min="14609" max="14609" width="3.6640625" style="299" customWidth="1"/>
    <col min="14610" max="14610" width="0.77734375" style="299" customWidth="1"/>
    <col min="14611" max="14611" width="3.33203125" style="299" customWidth="1"/>
    <col min="14612" max="14612" width="3.6640625" style="299" customWidth="1"/>
    <col min="14613" max="14613" width="3" style="299" customWidth="1"/>
    <col min="14614" max="14614" width="3.6640625" style="299" customWidth="1"/>
    <col min="14615" max="14615" width="3.109375" style="299" customWidth="1"/>
    <col min="14616" max="14616" width="1.88671875" style="299" customWidth="1"/>
    <col min="14617" max="14618" width="2.21875" style="299" customWidth="1"/>
    <col min="14619" max="14619" width="7.21875" style="299" customWidth="1"/>
    <col min="14620" max="14854" width="8.88671875" style="299"/>
    <col min="14855" max="14855" width="2.44140625" style="299" customWidth="1"/>
    <col min="14856" max="14856" width="2.33203125" style="299" customWidth="1"/>
    <col min="14857" max="14857" width="1.109375" style="299" customWidth="1"/>
    <col min="14858" max="14858" width="22.6640625" style="299" customWidth="1"/>
    <col min="14859" max="14859" width="1.21875" style="299" customWidth="1"/>
    <col min="14860" max="14861" width="11.77734375" style="299" customWidth="1"/>
    <col min="14862" max="14862" width="1.77734375" style="299" customWidth="1"/>
    <col min="14863" max="14863" width="6.88671875" style="299" customWidth="1"/>
    <col min="14864" max="14864" width="4.44140625" style="299" customWidth="1"/>
    <col min="14865" max="14865" width="3.6640625" style="299" customWidth="1"/>
    <col min="14866" max="14866" width="0.77734375" style="299" customWidth="1"/>
    <col min="14867" max="14867" width="3.33203125" style="299" customWidth="1"/>
    <col min="14868" max="14868" width="3.6640625" style="299" customWidth="1"/>
    <col min="14869" max="14869" width="3" style="299" customWidth="1"/>
    <col min="14870" max="14870" width="3.6640625" style="299" customWidth="1"/>
    <col min="14871" max="14871" width="3.109375" style="299" customWidth="1"/>
    <col min="14872" max="14872" width="1.88671875" style="299" customWidth="1"/>
    <col min="14873" max="14874" width="2.21875" style="299" customWidth="1"/>
    <col min="14875" max="14875" width="7.21875" style="299" customWidth="1"/>
    <col min="14876" max="15110" width="8.88671875" style="299"/>
    <col min="15111" max="15111" width="2.44140625" style="299" customWidth="1"/>
    <col min="15112" max="15112" width="2.33203125" style="299" customWidth="1"/>
    <col min="15113" max="15113" width="1.109375" style="299" customWidth="1"/>
    <col min="15114" max="15114" width="22.6640625" style="299" customWidth="1"/>
    <col min="15115" max="15115" width="1.21875" style="299" customWidth="1"/>
    <col min="15116" max="15117" width="11.77734375" style="299" customWidth="1"/>
    <col min="15118" max="15118" width="1.77734375" style="299" customWidth="1"/>
    <col min="15119" max="15119" width="6.88671875" style="299" customWidth="1"/>
    <col min="15120" max="15120" width="4.44140625" style="299" customWidth="1"/>
    <col min="15121" max="15121" width="3.6640625" style="299" customWidth="1"/>
    <col min="15122" max="15122" width="0.77734375" style="299" customWidth="1"/>
    <col min="15123" max="15123" width="3.33203125" style="299" customWidth="1"/>
    <col min="15124" max="15124" width="3.6640625" style="299" customWidth="1"/>
    <col min="15125" max="15125" width="3" style="299" customWidth="1"/>
    <col min="15126" max="15126" width="3.6640625" style="299" customWidth="1"/>
    <col min="15127" max="15127" width="3.109375" style="299" customWidth="1"/>
    <col min="15128" max="15128" width="1.88671875" style="299" customWidth="1"/>
    <col min="15129" max="15130" width="2.21875" style="299" customWidth="1"/>
    <col min="15131" max="15131" width="7.21875" style="299" customWidth="1"/>
    <col min="15132" max="15366" width="8.88671875" style="299"/>
    <col min="15367" max="15367" width="2.44140625" style="299" customWidth="1"/>
    <col min="15368" max="15368" width="2.33203125" style="299" customWidth="1"/>
    <col min="15369" max="15369" width="1.109375" style="299" customWidth="1"/>
    <col min="15370" max="15370" width="22.6640625" style="299" customWidth="1"/>
    <col min="15371" max="15371" width="1.21875" style="299" customWidth="1"/>
    <col min="15372" max="15373" width="11.77734375" style="299" customWidth="1"/>
    <col min="15374" max="15374" width="1.77734375" style="299" customWidth="1"/>
    <col min="15375" max="15375" width="6.88671875" style="299" customWidth="1"/>
    <col min="15376" max="15376" width="4.44140625" style="299" customWidth="1"/>
    <col min="15377" max="15377" width="3.6640625" style="299" customWidth="1"/>
    <col min="15378" max="15378" width="0.77734375" style="299" customWidth="1"/>
    <col min="15379" max="15379" width="3.33203125" style="299" customWidth="1"/>
    <col min="15380" max="15380" width="3.6640625" style="299" customWidth="1"/>
    <col min="15381" max="15381" width="3" style="299" customWidth="1"/>
    <col min="15382" max="15382" width="3.6640625" style="299" customWidth="1"/>
    <col min="15383" max="15383" width="3.109375" style="299" customWidth="1"/>
    <col min="15384" max="15384" width="1.88671875" style="299" customWidth="1"/>
    <col min="15385" max="15386" width="2.21875" style="299" customWidth="1"/>
    <col min="15387" max="15387" width="7.21875" style="299" customWidth="1"/>
    <col min="15388" max="15622" width="8.88671875" style="299"/>
    <col min="15623" max="15623" width="2.44140625" style="299" customWidth="1"/>
    <col min="15624" max="15624" width="2.33203125" style="299" customWidth="1"/>
    <col min="15625" max="15625" width="1.109375" style="299" customWidth="1"/>
    <col min="15626" max="15626" width="22.6640625" style="299" customWidth="1"/>
    <col min="15627" max="15627" width="1.21875" style="299" customWidth="1"/>
    <col min="15628" max="15629" width="11.77734375" style="299" customWidth="1"/>
    <col min="15630" max="15630" width="1.77734375" style="299" customWidth="1"/>
    <col min="15631" max="15631" width="6.88671875" style="299" customWidth="1"/>
    <col min="15632" max="15632" width="4.44140625" style="299" customWidth="1"/>
    <col min="15633" max="15633" width="3.6640625" style="299" customWidth="1"/>
    <col min="15634" max="15634" width="0.77734375" style="299" customWidth="1"/>
    <col min="15635" max="15635" width="3.33203125" style="299" customWidth="1"/>
    <col min="15636" max="15636" width="3.6640625" style="299" customWidth="1"/>
    <col min="15637" max="15637" width="3" style="299" customWidth="1"/>
    <col min="15638" max="15638" width="3.6640625" style="299" customWidth="1"/>
    <col min="15639" max="15639" width="3.109375" style="299" customWidth="1"/>
    <col min="15640" max="15640" width="1.88671875" style="299" customWidth="1"/>
    <col min="15641" max="15642" width="2.21875" style="299" customWidth="1"/>
    <col min="15643" max="15643" width="7.21875" style="299" customWidth="1"/>
    <col min="15644" max="15878" width="8.88671875" style="299"/>
    <col min="15879" max="15879" width="2.44140625" style="299" customWidth="1"/>
    <col min="15880" max="15880" width="2.33203125" style="299" customWidth="1"/>
    <col min="15881" max="15881" width="1.109375" style="299" customWidth="1"/>
    <col min="15882" max="15882" width="22.6640625" style="299" customWidth="1"/>
    <col min="15883" max="15883" width="1.21875" style="299" customWidth="1"/>
    <col min="15884" max="15885" width="11.77734375" style="299" customWidth="1"/>
    <col min="15886" max="15886" width="1.77734375" style="299" customWidth="1"/>
    <col min="15887" max="15887" width="6.88671875" style="299" customWidth="1"/>
    <col min="15888" max="15888" width="4.44140625" style="299" customWidth="1"/>
    <col min="15889" max="15889" width="3.6640625" style="299" customWidth="1"/>
    <col min="15890" max="15890" width="0.77734375" style="299" customWidth="1"/>
    <col min="15891" max="15891" width="3.33203125" style="299" customWidth="1"/>
    <col min="15892" max="15892" width="3.6640625" style="299" customWidth="1"/>
    <col min="15893" max="15893" width="3" style="299" customWidth="1"/>
    <col min="15894" max="15894" width="3.6640625" style="299" customWidth="1"/>
    <col min="15895" max="15895" width="3.109375" style="299" customWidth="1"/>
    <col min="15896" max="15896" width="1.88671875" style="299" customWidth="1"/>
    <col min="15897" max="15898" width="2.21875" style="299" customWidth="1"/>
    <col min="15899" max="15899" width="7.21875" style="299" customWidth="1"/>
    <col min="15900" max="16134" width="8.88671875" style="299"/>
    <col min="16135" max="16135" width="2.44140625" style="299" customWidth="1"/>
    <col min="16136" max="16136" width="2.33203125" style="299" customWidth="1"/>
    <col min="16137" max="16137" width="1.109375" style="299" customWidth="1"/>
    <col min="16138" max="16138" width="22.6640625" style="299" customWidth="1"/>
    <col min="16139" max="16139" width="1.21875" style="299" customWidth="1"/>
    <col min="16140" max="16141" width="11.77734375" style="299" customWidth="1"/>
    <col min="16142" max="16142" width="1.77734375" style="299" customWidth="1"/>
    <col min="16143" max="16143" width="6.88671875" style="299" customWidth="1"/>
    <col min="16144" max="16144" width="4.44140625" style="299" customWidth="1"/>
    <col min="16145" max="16145" width="3.6640625" style="299" customWidth="1"/>
    <col min="16146" max="16146" width="0.77734375" style="299" customWidth="1"/>
    <col min="16147" max="16147" width="3.33203125" style="299" customWidth="1"/>
    <col min="16148" max="16148" width="3.6640625" style="299" customWidth="1"/>
    <col min="16149" max="16149" width="3" style="299" customWidth="1"/>
    <col min="16150" max="16150" width="3.6640625" style="299" customWidth="1"/>
    <col min="16151" max="16151" width="3.109375" style="299" customWidth="1"/>
    <col min="16152" max="16152" width="1.88671875" style="299" customWidth="1"/>
    <col min="16153" max="16154" width="2.21875" style="299" customWidth="1"/>
    <col min="16155" max="16155" width="7.21875" style="299" customWidth="1"/>
    <col min="16156" max="16384" width="8.88671875" style="299"/>
  </cols>
  <sheetData>
    <row r="1" spans="2:28" ht="18" customHeight="1">
      <c r="B1" s="347" t="s">
        <v>2967</v>
      </c>
    </row>
    <row r="2" spans="2:28" ht="9.75" customHeight="1">
      <c r="S2" s="348"/>
      <c r="T2" s="348"/>
      <c r="X2" s="348"/>
    </row>
    <row r="3" spans="2:28">
      <c r="Q3" s="349"/>
      <c r="R3" s="905"/>
      <c r="S3" s="947"/>
      <c r="T3" s="223" t="s">
        <v>2508</v>
      </c>
      <c r="U3" s="574"/>
      <c r="V3" s="223" t="s">
        <v>2509</v>
      </c>
      <c r="W3" s="574"/>
      <c r="X3" s="223" t="s">
        <v>2510</v>
      </c>
      <c r="AB3" s="543"/>
    </row>
    <row r="4" spans="2:28">
      <c r="Q4" s="349"/>
      <c r="R4" s="349"/>
      <c r="S4" s="352"/>
      <c r="T4" s="350"/>
      <c r="U4" s="352"/>
      <c r="V4" s="350"/>
      <c r="W4" s="352"/>
      <c r="X4" s="350"/>
    </row>
    <row r="5" spans="2:28" ht="16.2" customHeight="1">
      <c r="N5" s="299" t="s">
        <v>2580</v>
      </c>
      <c r="T5" s="353"/>
      <c r="U5" s="353"/>
      <c r="V5" s="353"/>
      <c r="W5" s="353"/>
      <c r="X5" s="353"/>
    </row>
    <row r="6" spans="2:28" ht="16.8" customHeight="1">
      <c r="C6" s="299" t="s">
        <v>2511</v>
      </c>
      <c r="N6" s="1817" t="s">
        <v>2529</v>
      </c>
      <c r="O6" s="1818"/>
      <c r="P6" s="1587">
        <f>第1号!$L$9</f>
        <v>0</v>
      </c>
      <c r="Q6" s="1590"/>
      <c r="R6" s="1590"/>
      <c r="S6" s="1590"/>
      <c r="T6" s="1590"/>
      <c r="U6" s="1590"/>
      <c r="V6" s="1590"/>
      <c r="W6" s="1590"/>
      <c r="X6" s="1590"/>
    </row>
    <row r="7" spans="2:28" ht="2.4" customHeight="1">
      <c r="E7" s="302"/>
      <c r="F7" s="302"/>
      <c r="G7" s="302"/>
      <c r="H7" s="302"/>
      <c r="I7" s="302"/>
      <c r="J7" s="302"/>
      <c r="O7" s="302"/>
      <c r="P7" s="226"/>
      <c r="Q7" s="226"/>
      <c r="R7" s="226"/>
      <c r="S7" s="226"/>
      <c r="T7" s="226"/>
      <c r="U7" s="226"/>
      <c r="V7" s="226"/>
      <c r="W7" s="226"/>
      <c r="X7" s="226"/>
    </row>
    <row r="8" spans="2:28" ht="16.8" customHeight="1">
      <c r="C8" s="299" t="s">
        <v>2542</v>
      </c>
      <c r="D8" s="302"/>
      <c r="E8" s="302"/>
      <c r="F8" s="302"/>
      <c r="G8" s="302"/>
      <c r="H8" s="302"/>
      <c r="I8" s="302"/>
      <c r="J8" s="302"/>
      <c r="N8" s="1817" t="s">
        <v>2514</v>
      </c>
      <c r="O8" s="1818"/>
      <c r="P8" s="1587">
        <f>第1号!$J$10</f>
        <v>0</v>
      </c>
      <c r="Q8" s="1590"/>
      <c r="R8" s="1590"/>
      <c r="S8" s="1590"/>
      <c r="T8" s="1590"/>
      <c r="U8" s="1590"/>
      <c r="V8" s="1590"/>
      <c r="W8" s="1590"/>
      <c r="X8" s="1590"/>
    </row>
    <row r="9" spans="2:28" ht="2.4" customHeight="1">
      <c r="D9" s="302"/>
      <c r="E9" s="302"/>
      <c r="F9" s="302"/>
      <c r="G9" s="302"/>
      <c r="H9" s="302"/>
      <c r="I9" s="302"/>
      <c r="J9" s="302"/>
      <c r="O9" s="302"/>
      <c r="P9" s="226"/>
      <c r="Q9" s="226"/>
      <c r="R9" s="226"/>
      <c r="S9" s="226"/>
      <c r="T9" s="226"/>
      <c r="U9" s="226"/>
      <c r="V9" s="226"/>
      <c r="W9" s="226"/>
      <c r="X9" s="226"/>
    </row>
    <row r="10" spans="2:28" ht="25.95" customHeight="1">
      <c r="N10" s="1814" t="s">
        <v>2966</v>
      </c>
      <c r="O10" s="1833"/>
      <c r="P10" s="1587">
        <f>第1号!$J$11</f>
        <v>0</v>
      </c>
      <c r="Q10" s="1590"/>
      <c r="R10" s="1590"/>
      <c r="S10" s="1590"/>
      <c r="T10" s="1587">
        <f>第1号!$M$11</f>
        <v>0</v>
      </c>
      <c r="U10" s="1590"/>
      <c r="V10" s="1590"/>
      <c r="W10" s="1590"/>
      <c r="X10" s="1590"/>
      <c r="AB10" s="355"/>
    </row>
    <row r="11" spans="2:28" ht="7.2" customHeight="1">
      <c r="O11" s="302"/>
      <c r="P11" s="354"/>
      <c r="Q11" s="354"/>
      <c r="R11" s="354"/>
      <c r="S11" s="354"/>
      <c r="T11" s="354"/>
      <c r="U11" s="354"/>
      <c r="V11" s="354"/>
      <c r="W11" s="354"/>
      <c r="X11" s="354"/>
    </row>
    <row r="12" spans="2:28" ht="16.8" customHeight="1">
      <c r="N12" s="299" t="s">
        <v>2551</v>
      </c>
      <c r="O12" s="356"/>
      <c r="P12" s="302"/>
      <c r="Q12" s="302"/>
      <c r="R12" s="354"/>
      <c r="S12" s="354"/>
      <c r="T12" s="354"/>
      <c r="U12" s="354"/>
      <c r="V12" s="354"/>
      <c r="W12" s="354"/>
      <c r="X12" s="354"/>
    </row>
    <row r="13" spans="2:28" ht="2.4" customHeight="1">
      <c r="O13" s="302"/>
      <c r="P13" s="226"/>
      <c r="Q13" s="226"/>
      <c r="R13" s="226"/>
      <c r="S13" s="226"/>
      <c r="T13" s="226"/>
      <c r="U13" s="226"/>
      <c r="V13" s="226"/>
      <c r="W13" s="226"/>
      <c r="X13" s="226"/>
    </row>
    <row r="14" spans="2:28" ht="16.8" customHeight="1">
      <c r="N14" s="1817" t="s">
        <v>2514</v>
      </c>
      <c r="O14" s="1817"/>
      <c r="P14" s="1587">
        <f>第1号!$J$16</f>
        <v>0</v>
      </c>
      <c r="Q14" s="1590"/>
      <c r="R14" s="1590"/>
      <c r="S14" s="1590"/>
      <c r="T14" s="1590"/>
      <c r="U14" s="1590"/>
      <c r="V14" s="1590"/>
      <c r="W14" s="1590"/>
      <c r="X14" s="1590"/>
      <c r="AB14" s="355"/>
    </row>
    <row r="15" spans="2:28" ht="2.4" customHeight="1">
      <c r="O15" s="302"/>
      <c r="P15" s="226"/>
      <c r="Q15" s="226"/>
      <c r="R15" s="226"/>
      <c r="S15" s="226"/>
      <c r="T15" s="226"/>
      <c r="U15" s="226"/>
      <c r="V15" s="226"/>
      <c r="W15" s="226"/>
      <c r="X15" s="226"/>
    </row>
    <row r="16" spans="2:28" ht="25.95" customHeight="1">
      <c r="N16" s="1814" t="s">
        <v>2966</v>
      </c>
      <c r="O16" s="1833"/>
      <c r="P16" s="1587">
        <f>第1号!$J$17</f>
        <v>0</v>
      </c>
      <c r="Q16" s="1590"/>
      <c r="R16" s="1590"/>
      <c r="S16" s="1590"/>
      <c r="T16" s="1587">
        <f>第1号!$M$17</f>
        <v>0</v>
      </c>
      <c r="U16" s="1590"/>
      <c r="V16" s="1590"/>
      <c r="W16" s="1590"/>
      <c r="X16" s="1590"/>
      <c r="AB16" s="355"/>
    </row>
    <row r="17" spans="3:78" ht="8.4" customHeight="1">
      <c r="O17" s="302"/>
      <c r="P17" s="354"/>
      <c r="Q17" s="354"/>
      <c r="R17" s="354"/>
      <c r="S17" s="354"/>
      <c r="T17" s="354"/>
      <c r="U17" s="354"/>
      <c r="V17" s="354"/>
      <c r="W17" s="354"/>
      <c r="X17" s="354"/>
    </row>
    <row r="18" spans="3:78" s="220" customFormat="1" ht="23.4" customHeight="1">
      <c r="D18" s="222"/>
      <c r="N18" s="220" t="s">
        <v>2533</v>
      </c>
      <c r="O18" s="252"/>
      <c r="P18" s="219"/>
      <c r="Q18" s="219"/>
      <c r="R18" s="225"/>
      <c r="S18" s="225"/>
      <c r="T18" s="225"/>
      <c r="U18" s="225"/>
      <c r="V18" s="225"/>
      <c r="W18" s="225"/>
      <c r="X18" s="225"/>
      <c r="Y18" s="221"/>
      <c r="Z18" s="221"/>
      <c r="AA18" s="221"/>
      <c r="AB18" s="240"/>
      <c r="AC18" s="240"/>
      <c r="AD18" s="240"/>
      <c r="AE18" s="240"/>
      <c r="AF18" s="240"/>
      <c r="AG18" s="240"/>
      <c r="BD18" s="222"/>
      <c r="BN18" s="220" t="s">
        <v>2533</v>
      </c>
      <c r="BO18" s="252"/>
      <c r="BP18" s="219"/>
      <c r="BQ18" s="219"/>
      <c r="BR18" s="225"/>
      <c r="BS18" s="225"/>
      <c r="BT18" s="225"/>
      <c r="BU18" s="225"/>
      <c r="BV18" s="225"/>
      <c r="BW18" s="225"/>
      <c r="BX18" s="225"/>
      <c r="BY18" s="221"/>
      <c r="BZ18" s="221"/>
    </row>
    <row r="19" spans="3:78" s="220" customFormat="1" ht="2.4" customHeight="1">
      <c r="O19" s="219"/>
      <c r="P19" s="226"/>
      <c r="Q19" s="226"/>
      <c r="R19" s="226"/>
      <c r="S19" s="226"/>
      <c r="T19" s="226"/>
      <c r="U19" s="226"/>
      <c r="V19" s="226"/>
      <c r="W19" s="226"/>
      <c r="X19" s="226"/>
      <c r="Y19" s="221"/>
      <c r="Z19" s="221"/>
      <c r="AA19" s="221"/>
      <c r="AB19" s="240"/>
      <c r="AC19" s="240"/>
      <c r="AD19" s="240"/>
      <c r="AE19" s="240"/>
      <c r="AF19" s="240"/>
      <c r="AG19" s="240"/>
      <c r="BO19" s="219"/>
      <c r="BP19" s="226"/>
      <c r="BQ19" s="226"/>
      <c r="BR19" s="226"/>
      <c r="BS19" s="226"/>
      <c r="BT19" s="226"/>
      <c r="BU19" s="226"/>
      <c r="BV19" s="226"/>
      <c r="BW19" s="226"/>
      <c r="BX19" s="226"/>
      <c r="BY19" s="221"/>
      <c r="BZ19" s="221"/>
    </row>
    <row r="20" spans="3:78" s="220" customFormat="1" ht="22.8" customHeight="1">
      <c r="N20" s="1586" t="s">
        <v>2514</v>
      </c>
      <c r="O20" s="1586"/>
      <c r="P20" s="1587">
        <f>第1号!$J$22</f>
        <v>0</v>
      </c>
      <c r="Q20" s="1590"/>
      <c r="R20" s="1590"/>
      <c r="S20" s="1590"/>
      <c r="T20" s="1590"/>
      <c r="U20" s="1590"/>
      <c r="V20" s="1590"/>
      <c r="W20" s="1590"/>
      <c r="X20" s="1590"/>
      <c r="Y20" s="221"/>
      <c r="Z20" s="221"/>
      <c r="AA20" s="221"/>
      <c r="AB20" s="240"/>
      <c r="AC20" s="240"/>
      <c r="AD20" s="240"/>
      <c r="AE20" s="240"/>
      <c r="AF20" s="240"/>
      <c r="AG20" s="240"/>
      <c r="AH20" s="227"/>
      <c r="BN20" s="1586" t="s">
        <v>2514</v>
      </c>
      <c r="BO20" s="1586"/>
      <c r="BP20" s="1587" t="e">
        <f>#REF!</f>
        <v>#REF!</v>
      </c>
      <c r="BQ20" s="1590"/>
      <c r="BR20" s="1590"/>
      <c r="BS20" s="1590"/>
      <c r="BT20" s="1590"/>
      <c r="BU20" s="1590"/>
      <c r="BV20" s="1590"/>
      <c r="BW20" s="1590"/>
      <c r="BX20" s="1590"/>
      <c r="BY20" s="221"/>
      <c r="BZ20" s="221"/>
    </row>
    <row r="21" spans="3:78" s="220" customFormat="1" ht="2.4" customHeight="1">
      <c r="O21" s="219"/>
      <c r="P21" s="226"/>
      <c r="Q21" s="226"/>
      <c r="R21" s="226"/>
      <c r="S21" s="226"/>
      <c r="T21" s="226"/>
      <c r="U21" s="226"/>
      <c r="V21" s="226"/>
      <c r="W21" s="226"/>
      <c r="X21" s="226"/>
      <c r="Y21" s="221"/>
      <c r="Z21" s="221"/>
      <c r="AA21" s="221"/>
      <c r="AB21" s="227"/>
      <c r="AC21" s="240"/>
      <c r="AD21" s="240"/>
      <c r="AE21" s="240"/>
      <c r="AF21" s="240"/>
      <c r="AG21" s="240"/>
      <c r="BO21" s="219"/>
      <c r="BP21" s="226"/>
      <c r="BQ21" s="226"/>
      <c r="BR21" s="226"/>
      <c r="BS21" s="226"/>
      <c r="BT21" s="226"/>
      <c r="BU21" s="226"/>
      <c r="BV21" s="226"/>
      <c r="BW21" s="226"/>
      <c r="BX21" s="226"/>
      <c r="BY21" s="221"/>
      <c r="BZ21" s="221"/>
    </row>
    <row r="22" spans="3:78" s="220" customFormat="1" ht="25.95" customHeight="1">
      <c r="N22" s="1814" t="s">
        <v>2966</v>
      </c>
      <c r="O22" s="1833"/>
      <c r="P22" s="1587">
        <f>第1号!$J$23</f>
        <v>0</v>
      </c>
      <c r="Q22" s="1590"/>
      <c r="R22" s="1590"/>
      <c r="S22" s="1590"/>
      <c r="T22" s="1587">
        <f>第1号!$M$23</f>
        <v>0</v>
      </c>
      <c r="U22" s="1590"/>
      <c r="V22" s="1590"/>
      <c r="W22" s="1590"/>
      <c r="X22" s="1590"/>
      <c r="Y22" s="221"/>
      <c r="Z22" s="221"/>
      <c r="AA22" s="221"/>
      <c r="AB22" s="240"/>
      <c r="AC22" s="240"/>
      <c r="AD22" s="240"/>
      <c r="AE22" s="240"/>
      <c r="AF22" s="240"/>
      <c r="AG22" s="240"/>
      <c r="BN22" s="1588" t="s">
        <v>2443</v>
      </c>
      <c r="BO22" s="1588"/>
      <c r="BP22" s="1587" t="e">
        <f>#REF!</f>
        <v>#REF!</v>
      </c>
      <c r="BQ22" s="1590"/>
      <c r="BR22" s="1590"/>
      <c r="BS22" s="1590"/>
      <c r="BT22" s="1587" t="e">
        <f>#REF!</f>
        <v>#REF!</v>
      </c>
      <c r="BU22" s="1590"/>
      <c r="BV22" s="1590"/>
      <c r="BW22" s="1590"/>
      <c r="BX22" s="1590"/>
      <c r="BY22" s="221"/>
      <c r="BZ22" s="221"/>
    </row>
    <row r="23" spans="3:78" s="220" customFormat="1" ht="8.4" customHeight="1">
      <c r="O23" s="219"/>
      <c r="P23" s="225"/>
      <c r="Q23" s="225"/>
      <c r="R23" s="225"/>
      <c r="S23" s="225"/>
      <c r="T23" s="225"/>
      <c r="U23" s="225"/>
      <c r="V23" s="225"/>
      <c r="W23" s="225"/>
      <c r="X23" s="225"/>
      <c r="Y23" s="221"/>
      <c r="Z23" s="221"/>
      <c r="AA23" s="221"/>
      <c r="AB23" s="240"/>
      <c r="AC23" s="240"/>
      <c r="AD23" s="240"/>
      <c r="AE23" s="240"/>
      <c r="AF23" s="240"/>
      <c r="AG23" s="240"/>
      <c r="BO23" s="219"/>
      <c r="BP23" s="225"/>
      <c r="BQ23" s="225"/>
      <c r="BR23" s="225"/>
      <c r="BS23" s="225"/>
      <c r="BT23" s="225"/>
      <c r="BU23" s="225"/>
      <c r="BV23" s="225"/>
      <c r="BW23" s="225"/>
      <c r="BX23" s="225"/>
      <c r="BY23" s="221"/>
      <c r="BZ23" s="221"/>
    </row>
    <row r="24" spans="3:78" ht="16.8" customHeight="1">
      <c r="N24" s="299" t="s">
        <v>2392</v>
      </c>
      <c r="O24" s="356"/>
      <c r="P24" s="302"/>
      <c r="Q24" s="302"/>
      <c r="R24" s="354"/>
      <c r="S24" s="354"/>
      <c r="T24" s="354"/>
      <c r="U24" s="354"/>
      <c r="V24" s="354"/>
      <c r="W24" s="354"/>
      <c r="X24" s="354"/>
    </row>
    <row r="25" spans="3:78" ht="2.4" customHeight="1">
      <c r="O25" s="302"/>
      <c r="P25" s="226"/>
      <c r="Q25" s="226"/>
      <c r="R25" s="226"/>
      <c r="S25" s="226"/>
      <c r="T25" s="226"/>
      <c r="U25" s="226"/>
      <c r="V25" s="226"/>
      <c r="W25" s="226"/>
      <c r="X25" s="226"/>
    </row>
    <row r="26" spans="3:78" ht="16.8" customHeight="1">
      <c r="N26" s="1817" t="s">
        <v>2514</v>
      </c>
      <c r="O26" s="1817"/>
      <c r="P26" s="1587">
        <f>第1号!$J$28</f>
        <v>0</v>
      </c>
      <c r="Q26" s="1590"/>
      <c r="R26" s="1590"/>
      <c r="S26" s="1590"/>
      <c r="T26" s="1590"/>
      <c r="U26" s="1590"/>
      <c r="V26" s="1590"/>
      <c r="W26" s="1590"/>
      <c r="X26" s="1590"/>
      <c r="AB26" s="355"/>
      <c r="AF26" s="287"/>
    </row>
    <row r="27" spans="3:78" ht="2.4" customHeight="1">
      <c r="O27" s="302"/>
      <c r="P27" s="226"/>
      <c r="Q27" s="226"/>
      <c r="R27" s="226"/>
      <c r="S27" s="226"/>
      <c r="T27" s="226"/>
      <c r="U27" s="226"/>
      <c r="V27" s="226"/>
      <c r="W27" s="226"/>
      <c r="X27" s="226"/>
      <c r="AF27" s="287"/>
    </row>
    <row r="28" spans="3:78" ht="25.95" customHeight="1">
      <c r="N28" s="1814" t="s">
        <v>2966</v>
      </c>
      <c r="O28" s="1833"/>
      <c r="P28" s="1587">
        <f>第1号!$J$29</f>
        <v>0</v>
      </c>
      <c r="Q28" s="1590"/>
      <c r="R28" s="1590"/>
      <c r="S28" s="1590"/>
      <c r="T28" s="1587">
        <f>第1号!$M$29</f>
        <v>0</v>
      </c>
      <c r="U28" s="1590"/>
      <c r="V28" s="1590"/>
      <c r="W28" s="1590"/>
      <c r="X28" s="1590"/>
      <c r="AB28" s="355"/>
      <c r="AF28" s="287"/>
    </row>
    <row r="29" spans="3:78" ht="6" customHeight="1">
      <c r="AF29" s="287"/>
    </row>
    <row r="30" spans="3:78" ht="25.8">
      <c r="C30" s="1815" t="s">
        <v>2623</v>
      </c>
      <c r="D30" s="1815"/>
      <c r="E30" s="1815"/>
      <c r="F30" s="1815"/>
      <c r="G30" s="1815"/>
      <c r="H30" s="1815"/>
      <c r="I30" s="1815"/>
      <c r="J30" s="1815"/>
      <c r="K30" s="1815"/>
      <c r="L30" s="1815"/>
      <c r="M30" s="1815"/>
      <c r="N30" s="1815"/>
      <c r="O30" s="1815"/>
      <c r="P30" s="1815"/>
      <c r="Q30" s="1815"/>
      <c r="R30" s="1815"/>
      <c r="S30" s="1815"/>
      <c r="T30" s="1815"/>
      <c r="U30" s="1815"/>
      <c r="V30" s="1815"/>
      <c r="W30" s="1815"/>
      <c r="X30" s="1815"/>
      <c r="AF30" s="287"/>
    </row>
    <row r="31" spans="3:78" ht="7.8" customHeight="1">
      <c r="C31" s="357"/>
      <c r="D31" s="357"/>
      <c r="E31" s="357"/>
      <c r="F31" s="357"/>
      <c r="G31" s="357"/>
      <c r="H31" s="357"/>
      <c r="I31" s="357"/>
      <c r="J31" s="357"/>
      <c r="K31" s="357"/>
      <c r="L31" s="357"/>
      <c r="M31" s="357"/>
      <c r="N31" s="357"/>
      <c r="O31" s="357"/>
      <c r="P31" s="357"/>
      <c r="Q31" s="357"/>
      <c r="R31" s="357"/>
      <c r="S31" s="357"/>
      <c r="T31" s="357"/>
      <c r="U31" s="357"/>
      <c r="V31" s="357"/>
      <c r="W31" s="357"/>
      <c r="X31" s="357"/>
      <c r="AF31" s="287"/>
    </row>
    <row r="32" spans="3:78" ht="28.8" customHeight="1">
      <c r="D32" s="358" t="s">
        <v>2588</v>
      </c>
      <c r="E32" s="359"/>
      <c r="F32" s="359"/>
      <c r="G32" s="359"/>
      <c r="H32" s="359"/>
      <c r="I32" s="359"/>
      <c r="J32" s="359"/>
      <c r="K32" s="359"/>
      <c r="L32" s="360"/>
      <c r="M32" s="360"/>
      <c r="N32" s="360"/>
      <c r="O32" s="360"/>
      <c r="P32" s="359"/>
      <c r="Q32" s="359"/>
      <c r="R32" s="359"/>
      <c r="S32" s="359"/>
      <c r="T32" s="359"/>
      <c r="U32" s="359"/>
      <c r="V32" s="359"/>
      <c r="W32" s="359"/>
      <c r="X32" s="359"/>
      <c r="AF32" s="287"/>
    </row>
    <row r="33" spans="1:16155" ht="6.6" customHeight="1">
      <c r="D33" s="359"/>
      <c r="E33" s="359"/>
      <c r="F33" s="359"/>
      <c r="G33" s="359"/>
      <c r="H33" s="359"/>
      <c r="I33" s="359"/>
      <c r="J33" s="359"/>
      <c r="K33" s="359"/>
      <c r="L33" s="359"/>
      <c r="M33" s="359"/>
      <c r="N33" s="359"/>
      <c r="O33" s="359"/>
      <c r="P33" s="359"/>
      <c r="Q33" s="359"/>
      <c r="R33" s="359"/>
      <c r="S33" s="359"/>
      <c r="T33" s="359"/>
      <c r="U33" s="359"/>
      <c r="V33" s="359"/>
      <c r="W33" s="359"/>
      <c r="X33" s="359"/>
      <c r="AF33" s="287"/>
    </row>
    <row r="34" spans="1:16155" ht="18" customHeight="1">
      <c r="D34" s="1582">
        <f>基本情報!$D$82</f>
        <v>0</v>
      </c>
      <c r="E34" s="1590"/>
      <c r="F34" s="288" t="s">
        <v>2508</v>
      </c>
      <c r="G34" s="494">
        <f>基本情報!$E$82</f>
        <v>0</v>
      </c>
      <c r="H34" s="288" t="s">
        <v>2509</v>
      </c>
      <c r="I34" s="494">
        <f>基本情報!$F$82</f>
        <v>0</v>
      </c>
      <c r="J34" s="288" t="s">
        <v>2515</v>
      </c>
      <c r="K34" s="1583">
        <f>基本情報!$C$85</f>
        <v>0</v>
      </c>
      <c r="L34" s="1583"/>
      <c r="M34" s="1740" t="s">
        <v>2516</v>
      </c>
      <c r="N34" s="1740"/>
      <c r="O34" s="1740"/>
      <c r="P34" s="1583">
        <f>基本情報!$E$85</f>
        <v>0</v>
      </c>
      <c r="Q34" s="1583"/>
      <c r="R34" s="1817" t="s">
        <v>2589</v>
      </c>
      <c r="S34" s="1817"/>
      <c r="T34" s="1817"/>
      <c r="U34" s="1817"/>
      <c r="V34" s="1817"/>
      <c r="W34" s="1817"/>
      <c r="X34" s="1817"/>
      <c r="Y34" s="299"/>
      <c r="Z34" s="299"/>
      <c r="AB34" s="355"/>
      <c r="AF34" s="287"/>
    </row>
    <row r="35" spans="1:16155" ht="39" customHeight="1">
      <c r="C35" s="1805" t="s">
        <v>3018</v>
      </c>
      <c r="D35" s="1805"/>
      <c r="E35" s="1805"/>
      <c r="F35" s="1805"/>
      <c r="G35" s="1805"/>
      <c r="H35" s="1805"/>
      <c r="I35" s="1805"/>
      <c r="J35" s="1805"/>
      <c r="K35" s="1805"/>
      <c r="L35" s="1805"/>
      <c r="M35" s="1805"/>
      <c r="N35" s="1805"/>
      <c r="O35" s="1805"/>
      <c r="P35" s="1805"/>
      <c r="Q35" s="1805"/>
      <c r="R35" s="1805"/>
      <c r="S35" s="1805"/>
      <c r="T35" s="1805"/>
      <c r="U35" s="1805"/>
      <c r="V35" s="1805"/>
      <c r="W35" s="1805"/>
      <c r="X35" s="1805"/>
      <c r="AF35" s="287"/>
    </row>
    <row r="36" spans="1:16155" ht="16.5" customHeight="1">
      <c r="D36" s="1806" t="s">
        <v>2518</v>
      </c>
      <c r="E36" s="1806"/>
      <c r="F36" s="1806"/>
      <c r="G36" s="1806"/>
      <c r="H36" s="1806"/>
      <c r="I36" s="1806"/>
      <c r="J36" s="1806"/>
      <c r="K36" s="1806"/>
      <c r="L36" s="1806"/>
      <c r="M36" s="1806"/>
      <c r="N36" s="1806"/>
      <c r="O36" s="1806"/>
      <c r="P36" s="1806"/>
      <c r="Q36" s="1806"/>
      <c r="R36" s="1806"/>
      <c r="S36" s="1806"/>
      <c r="T36" s="1806"/>
      <c r="U36" s="1806"/>
      <c r="V36" s="1806"/>
      <c r="W36" s="1806"/>
      <c r="X36" s="1806"/>
      <c r="AF36" s="287"/>
    </row>
    <row r="37" spans="1:16155" ht="30" customHeight="1">
      <c r="C37" s="362"/>
      <c r="D37" s="1807" t="s">
        <v>2519</v>
      </c>
      <c r="E37" s="1807"/>
      <c r="F37" s="1807"/>
      <c r="G37" s="1807"/>
      <c r="H37" s="1807"/>
      <c r="I37" s="1807"/>
      <c r="J37" s="1808"/>
      <c r="K37" s="1731" t="str">
        <f>第1号!$G$36</f>
        <v/>
      </c>
      <c r="L37" s="1592"/>
      <c r="M37" s="1592"/>
      <c r="N37" s="1592"/>
      <c r="O37" s="1592"/>
      <c r="P37" s="1592"/>
      <c r="Q37" s="1812">
        <f>第1号!$L$36</f>
        <v>0</v>
      </c>
      <c r="R37" s="1592"/>
      <c r="S37" s="1592"/>
      <c r="T37" s="1592"/>
      <c r="U37" s="1812" t="str">
        <f>第1号!$P$36</f>
        <v>　</v>
      </c>
      <c r="V37" s="1592"/>
      <c r="W37" s="1592"/>
      <c r="X37" s="1813"/>
    </row>
    <row r="38" spans="1:16155" ht="2.25" customHeight="1">
      <c r="C38" s="300"/>
      <c r="D38" s="302"/>
      <c r="E38" s="302"/>
      <c r="F38" s="302"/>
      <c r="G38" s="302"/>
      <c r="H38" s="302"/>
      <c r="I38" s="302"/>
      <c r="J38" s="363"/>
      <c r="K38" s="300"/>
      <c r="L38" s="364"/>
      <c r="M38" s="364"/>
      <c r="N38" s="364"/>
      <c r="O38" s="364"/>
      <c r="P38" s="354"/>
      <c r="Q38" s="365"/>
      <c r="R38" s="361"/>
      <c r="S38" s="366"/>
      <c r="T38" s="361"/>
      <c r="U38" s="354"/>
      <c r="V38" s="361"/>
      <c r="W38" s="366"/>
      <c r="X38" s="363"/>
    </row>
    <row r="39" spans="1:16155" ht="30" customHeight="1">
      <c r="C39" s="300"/>
      <c r="D39" s="1809" t="s">
        <v>2520</v>
      </c>
      <c r="E39" s="1809"/>
      <c r="F39" s="1809"/>
      <c r="G39" s="1809"/>
      <c r="H39" s="1809"/>
      <c r="I39" s="1809"/>
      <c r="J39" s="1810"/>
      <c r="K39" s="302"/>
      <c r="L39" s="367" t="s">
        <v>2521</v>
      </c>
      <c r="M39" s="1811">
        <f>基本情報!$B$82</f>
        <v>0</v>
      </c>
      <c r="N39" s="1811"/>
      <c r="O39" s="1811"/>
      <c r="P39" s="1811"/>
      <c r="Q39" s="303" t="s">
        <v>2522</v>
      </c>
      <c r="R39" s="303"/>
      <c r="S39" s="303"/>
      <c r="T39" s="303"/>
      <c r="U39" s="303"/>
      <c r="V39" s="303"/>
      <c r="W39" s="303"/>
      <c r="X39" s="368"/>
    </row>
    <row r="40" spans="1:16155" ht="36" customHeight="1">
      <c r="C40" s="369"/>
      <c r="D40" s="1787" t="s">
        <v>2595</v>
      </c>
      <c r="E40" s="1788"/>
      <c r="F40" s="1788"/>
      <c r="G40" s="1788"/>
      <c r="H40" s="1788"/>
      <c r="I40" s="1788"/>
      <c r="J40" s="1789"/>
      <c r="K40" s="369"/>
      <c r="L40" s="1735">
        <f>基本情報!$E$3</f>
        <v>0</v>
      </c>
      <c r="M40" s="1735"/>
      <c r="N40" s="1735"/>
      <c r="O40" s="1735"/>
      <c r="P40" s="1735"/>
      <c r="Q40" s="1735"/>
      <c r="R40" s="1735"/>
      <c r="S40" s="1735"/>
      <c r="T40" s="1735"/>
      <c r="U40" s="1735"/>
      <c r="V40" s="1735"/>
      <c r="W40" s="1735"/>
      <c r="X40" s="1736"/>
      <c r="AB40" s="370"/>
    </row>
    <row r="41" spans="1:16155" s="306" customFormat="1" ht="19.5" customHeight="1">
      <c r="A41" s="299"/>
      <c r="B41" s="299"/>
      <c r="C41" s="300"/>
      <c r="D41" s="1827" t="s">
        <v>2597</v>
      </c>
      <c r="E41" s="1827"/>
      <c r="F41" s="1827"/>
      <c r="G41" s="1827"/>
      <c r="H41" s="1827"/>
      <c r="I41" s="1827"/>
      <c r="J41" s="1828"/>
      <c r="K41" s="301"/>
      <c r="L41" s="302" t="s">
        <v>2598</v>
      </c>
      <c r="M41" s="303"/>
      <c r="N41" s="303"/>
      <c r="O41" s="303"/>
      <c r="P41" s="303"/>
      <c r="Q41" s="303"/>
      <c r="R41" s="1747"/>
      <c r="S41" s="1747"/>
      <c r="T41" s="1747"/>
      <c r="U41" s="1747"/>
      <c r="V41" s="1747"/>
      <c r="W41" s="304" t="s">
        <v>2599</v>
      </c>
      <c r="X41" s="415"/>
      <c r="AB41" s="370"/>
      <c r="AC41" s="299"/>
      <c r="AE41" s="299"/>
      <c r="AF41" s="287"/>
      <c r="AG41" s="299"/>
      <c r="AH41" s="299"/>
      <c r="AI41" s="299"/>
      <c r="AJ41" s="299"/>
      <c r="AK41" s="299"/>
      <c r="AL41" s="299"/>
      <c r="AM41" s="299"/>
      <c r="AN41" s="299"/>
      <c r="AO41" s="299"/>
      <c r="AP41" s="299"/>
      <c r="AQ41" s="299"/>
      <c r="AR41" s="299"/>
      <c r="AS41" s="299"/>
      <c r="AT41" s="299"/>
      <c r="AU41" s="299"/>
      <c r="AV41" s="299"/>
      <c r="AW41" s="299"/>
      <c r="AX41" s="299"/>
      <c r="AY41" s="299"/>
      <c r="AZ41" s="299"/>
      <c r="BA41" s="299"/>
      <c r="BB41" s="299"/>
      <c r="BC41" s="299"/>
      <c r="BD41" s="299"/>
      <c r="BE41" s="299"/>
      <c r="BF41" s="299"/>
      <c r="BG41" s="299"/>
      <c r="BH41" s="299"/>
      <c r="BI41" s="299"/>
      <c r="BJ41" s="299"/>
      <c r="BK41" s="299"/>
      <c r="BL41" s="299"/>
      <c r="BM41" s="299"/>
      <c r="BN41" s="299"/>
      <c r="BO41" s="299"/>
      <c r="BP41" s="299"/>
      <c r="BQ41" s="299"/>
      <c r="BR41" s="299"/>
      <c r="BS41" s="299"/>
      <c r="BT41" s="299"/>
      <c r="BU41" s="299"/>
      <c r="BV41" s="299"/>
      <c r="BW41" s="299"/>
      <c r="BX41" s="299"/>
      <c r="BY41" s="299"/>
      <c r="BZ41" s="299"/>
      <c r="CA41" s="299"/>
      <c r="CB41" s="299"/>
      <c r="CC41" s="299"/>
      <c r="CD41" s="299"/>
      <c r="CE41" s="299"/>
      <c r="CF41" s="299"/>
      <c r="CG41" s="299"/>
      <c r="CH41" s="299"/>
      <c r="CI41" s="299"/>
      <c r="CJ41" s="299"/>
      <c r="CK41" s="299"/>
      <c r="CL41" s="299"/>
      <c r="CM41" s="299"/>
      <c r="CN41" s="299"/>
      <c r="CO41" s="299"/>
      <c r="CP41" s="299"/>
      <c r="CQ41" s="299"/>
      <c r="CR41" s="299"/>
      <c r="CS41" s="299"/>
      <c r="CT41" s="299"/>
      <c r="CU41" s="299"/>
      <c r="CV41" s="299"/>
      <c r="CW41" s="299"/>
      <c r="CX41" s="299"/>
      <c r="CY41" s="299"/>
      <c r="CZ41" s="299"/>
      <c r="DA41" s="299"/>
      <c r="DB41" s="299"/>
      <c r="DC41" s="299"/>
      <c r="DD41" s="299"/>
      <c r="DE41" s="299"/>
      <c r="DF41" s="299"/>
      <c r="DG41" s="299"/>
      <c r="DH41" s="299"/>
      <c r="DI41" s="299"/>
      <c r="DJ41" s="299"/>
      <c r="DK41" s="299"/>
      <c r="DL41" s="299"/>
      <c r="DM41" s="299"/>
      <c r="DN41" s="299"/>
      <c r="DO41" s="299"/>
      <c r="DP41" s="299"/>
      <c r="DQ41" s="299"/>
      <c r="DR41" s="299"/>
      <c r="DS41" s="299"/>
      <c r="DT41" s="299"/>
      <c r="DU41" s="299"/>
      <c r="DV41" s="299"/>
      <c r="DW41" s="299"/>
      <c r="DX41" s="299"/>
      <c r="DY41" s="299"/>
      <c r="DZ41" s="299"/>
      <c r="EA41" s="299"/>
      <c r="EB41" s="299"/>
      <c r="EC41" s="299"/>
      <c r="ED41" s="299"/>
      <c r="EE41" s="299"/>
      <c r="EF41" s="299"/>
      <c r="EG41" s="299"/>
      <c r="EH41" s="299"/>
      <c r="EI41" s="299"/>
      <c r="EJ41" s="299"/>
      <c r="EK41" s="299"/>
      <c r="EL41" s="299"/>
      <c r="EM41" s="299"/>
      <c r="EN41" s="299"/>
      <c r="EO41" s="299"/>
      <c r="EP41" s="299"/>
      <c r="EQ41" s="299"/>
      <c r="ER41" s="299"/>
      <c r="ES41" s="299"/>
      <c r="ET41" s="299"/>
      <c r="EU41" s="299"/>
      <c r="EV41" s="299"/>
      <c r="EW41" s="299"/>
      <c r="EX41" s="299"/>
      <c r="EY41" s="299"/>
      <c r="EZ41" s="299"/>
      <c r="FA41" s="299"/>
      <c r="FB41" s="299"/>
      <c r="FC41" s="299"/>
      <c r="FD41" s="299"/>
      <c r="FE41" s="299"/>
      <c r="FF41" s="299"/>
      <c r="FG41" s="299"/>
      <c r="FH41" s="299"/>
      <c r="FI41" s="299"/>
      <c r="FJ41" s="299"/>
      <c r="FK41" s="299"/>
      <c r="FL41" s="299"/>
      <c r="FM41" s="299"/>
      <c r="FN41" s="299"/>
      <c r="FO41" s="299"/>
      <c r="FP41" s="299"/>
      <c r="FQ41" s="299"/>
      <c r="FR41" s="299"/>
      <c r="FS41" s="299"/>
      <c r="FT41" s="299"/>
      <c r="FU41" s="299"/>
      <c r="FV41" s="299"/>
      <c r="FW41" s="299"/>
      <c r="FX41" s="299"/>
      <c r="FY41" s="299"/>
      <c r="FZ41" s="299"/>
      <c r="GA41" s="299"/>
      <c r="GB41" s="299"/>
      <c r="GC41" s="299"/>
      <c r="GD41" s="299"/>
      <c r="GE41" s="299"/>
      <c r="GF41" s="299"/>
      <c r="GG41" s="299"/>
      <c r="GH41" s="299"/>
      <c r="GI41" s="299"/>
      <c r="GJ41" s="299"/>
      <c r="GK41" s="299"/>
      <c r="GL41" s="299"/>
      <c r="GM41" s="299"/>
      <c r="GN41" s="299"/>
      <c r="GO41" s="299"/>
      <c r="GP41" s="299"/>
      <c r="GQ41" s="299"/>
      <c r="GR41" s="299"/>
      <c r="GS41" s="299"/>
      <c r="GT41" s="299"/>
      <c r="GU41" s="299"/>
      <c r="GV41" s="299"/>
      <c r="GW41" s="299"/>
      <c r="GX41" s="299"/>
      <c r="GY41" s="299"/>
      <c r="GZ41" s="299"/>
      <c r="HA41" s="299"/>
      <c r="HB41" s="299"/>
      <c r="HC41" s="299"/>
      <c r="HD41" s="299"/>
      <c r="HE41" s="299"/>
      <c r="HF41" s="299"/>
      <c r="HG41" s="299"/>
      <c r="HH41" s="299"/>
      <c r="HI41" s="299"/>
      <c r="HJ41" s="299"/>
      <c r="HK41" s="299"/>
      <c r="HL41" s="299"/>
      <c r="HM41" s="299"/>
      <c r="HN41" s="299"/>
      <c r="HO41" s="299"/>
      <c r="HP41" s="299"/>
      <c r="HQ41" s="299"/>
      <c r="HR41" s="299"/>
      <c r="HS41" s="299"/>
      <c r="HT41" s="299"/>
      <c r="HU41" s="299"/>
      <c r="HV41" s="299"/>
      <c r="HW41" s="299"/>
      <c r="HX41" s="299"/>
      <c r="HY41" s="299"/>
      <c r="HZ41" s="299"/>
      <c r="IA41" s="299"/>
      <c r="IB41" s="299"/>
      <c r="IC41" s="299"/>
      <c r="ID41" s="299"/>
      <c r="IE41" s="299"/>
      <c r="IF41" s="299"/>
      <c r="IG41" s="299"/>
      <c r="IH41" s="299"/>
      <c r="II41" s="299"/>
      <c r="IJ41" s="299"/>
      <c r="IK41" s="299"/>
      <c r="IL41" s="299"/>
      <c r="IM41" s="299"/>
      <c r="IN41" s="299"/>
      <c r="IO41" s="299"/>
      <c r="IP41" s="299"/>
      <c r="IQ41" s="299"/>
      <c r="IR41" s="299"/>
      <c r="IS41" s="299"/>
      <c r="IT41" s="299"/>
      <c r="IU41" s="299"/>
      <c r="IV41" s="299"/>
      <c r="IW41" s="299"/>
      <c r="IX41" s="299"/>
      <c r="IY41" s="299"/>
      <c r="IZ41" s="299"/>
      <c r="JA41" s="299"/>
      <c r="JB41" s="299"/>
      <c r="JC41" s="299"/>
      <c r="JD41" s="299"/>
      <c r="JE41" s="299"/>
      <c r="JF41" s="299"/>
      <c r="JG41" s="299"/>
      <c r="JH41" s="299"/>
      <c r="JI41" s="299"/>
      <c r="JJ41" s="299"/>
      <c r="JK41" s="299"/>
      <c r="JL41" s="299"/>
      <c r="JM41" s="299"/>
      <c r="JN41" s="299"/>
      <c r="JO41" s="299"/>
      <c r="JP41" s="299"/>
      <c r="JQ41" s="299"/>
      <c r="JR41" s="299"/>
      <c r="JS41" s="299"/>
      <c r="JT41" s="299"/>
      <c r="JU41" s="299"/>
      <c r="JV41" s="299"/>
      <c r="JW41" s="299"/>
      <c r="JX41" s="299"/>
      <c r="JY41" s="299"/>
      <c r="JZ41" s="299"/>
      <c r="KA41" s="299"/>
      <c r="KB41" s="299"/>
      <c r="KC41" s="299"/>
      <c r="KD41" s="299"/>
      <c r="KE41" s="299"/>
      <c r="KF41" s="299"/>
      <c r="KG41" s="299"/>
      <c r="KH41" s="299"/>
      <c r="KI41" s="299"/>
      <c r="KJ41" s="299"/>
      <c r="KK41" s="299"/>
      <c r="KL41" s="299"/>
      <c r="KM41" s="299"/>
      <c r="KN41" s="299"/>
      <c r="KO41" s="299"/>
      <c r="KP41" s="299"/>
      <c r="KQ41" s="299"/>
      <c r="KR41" s="299"/>
      <c r="KS41" s="299"/>
      <c r="KT41" s="299"/>
      <c r="KU41" s="299"/>
      <c r="KV41" s="299"/>
      <c r="KW41" s="299"/>
      <c r="KX41" s="299"/>
      <c r="KY41" s="299"/>
      <c r="KZ41" s="299"/>
      <c r="LA41" s="299"/>
      <c r="LB41" s="299"/>
      <c r="LC41" s="299"/>
      <c r="LD41" s="299"/>
      <c r="LE41" s="299"/>
      <c r="LF41" s="299"/>
      <c r="LG41" s="299"/>
      <c r="LH41" s="299"/>
      <c r="LI41" s="299"/>
      <c r="LJ41" s="299"/>
      <c r="LK41" s="299"/>
      <c r="LL41" s="299"/>
      <c r="LM41" s="299"/>
      <c r="LN41" s="299"/>
      <c r="LO41" s="299"/>
      <c r="LP41" s="299"/>
      <c r="LQ41" s="299"/>
      <c r="LR41" s="299"/>
      <c r="LS41" s="299"/>
      <c r="LT41" s="299"/>
      <c r="LU41" s="299"/>
      <c r="LV41" s="299"/>
      <c r="LW41" s="299"/>
      <c r="LX41" s="299"/>
      <c r="LY41" s="299"/>
      <c r="LZ41" s="299"/>
      <c r="MA41" s="299"/>
      <c r="MB41" s="299"/>
      <c r="MC41" s="299"/>
      <c r="MD41" s="299"/>
      <c r="ME41" s="299"/>
      <c r="MF41" s="299"/>
      <c r="MG41" s="299"/>
      <c r="MH41" s="299"/>
      <c r="MI41" s="299"/>
      <c r="MJ41" s="299"/>
      <c r="MK41" s="299"/>
      <c r="ML41" s="299"/>
      <c r="MM41" s="299"/>
      <c r="MN41" s="299"/>
      <c r="MO41" s="299"/>
      <c r="MP41" s="299"/>
      <c r="MQ41" s="299"/>
      <c r="MR41" s="299"/>
      <c r="MS41" s="299"/>
      <c r="MT41" s="299"/>
      <c r="MU41" s="299"/>
      <c r="MV41" s="299"/>
      <c r="MW41" s="299"/>
      <c r="MX41" s="299"/>
      <c r="MY41" s="299"/>
      <c r="MZ41" s="299"/>
      <c r="NA41" s="299"/>
      <c r="NB41" s="299"/>
      <c r="NC41" s="299"/>
      <c r="ND41" s="299"/>
      <c r="NE41" s="299"/>
      <c r="NF41" s="299"/>
      <c r="NG41" s="299"/>
      <c r="NH41" s="299"/>
      <c r="NI41" s="299"/>
      <c r="NJ41" s="299"/>
      <c r="NK41" s="299"/>
      <c r="NL41" s="299"/>
      <c r="NM41" s="299"/>
      <c r="NN41" s="299"/>
      <c r="NO41" s="299"/>
      <c r="NP41" s="299"/>
      <c r="NQ41" s="299"/>
      <c r="NR41" s="299"/>
      <c r="NS41" s="299"/>
      <c r="NT41" s="299"/>
      <c r="NU41" s="299"/>
      <c r="NV41" s="299"/>
      <c r="NW41" s="299"/>
      <c r="NX41" s="299"/>
      <c r="NY41" s="299"/>
      <c r="NZ41" s="299"/>
      <c r="OA41" s="299"/>
      <c r="OB41" s="299"/>
      <c r="OC41" s="299"/>
      <c r="OD41" s="299"/>
      <c r="OE41" s="299"/>
      <c r="OF41" s="299"/>
      <c r="OG41" s="299"/>
      <c r="OH41" s="299"/>
      <c r="OI41" s="299"/>
      <c r="OJ41" s="299"/>
      <c r="OK41" s="299"/>
      <c r="OL41" s="299"/>
      <c r="OM41" s="299"/>
      <c r="ON41" s="299"/>
      <c r="OO41" s="299"/>
      <c r="OP41" s="299"/>
      <c r="OQ41" s="299"/>
      <c r="OR41" s="299"/>
      <c r="OS41" s="299"/>
      <c r="OT41" s="299"/>
      <c r="OU41" s="299"/>
      <c r="OV41" s="299"/>
      <c r="OW41" s="299"/>
      <c r="OX41" s="299"/>
      <c r="OY41" s="299"/>
      <c r="OZ41" s="299"/>
      <c r="PA41" s="299"/>
      <c r="PB41" s="299"/>
      <c r="PC41" s="299"/>
      <c r="PD41" s="299"/>
      <c r="PE41" s="299"/>
      <c r="PF41" s="299"/>
      <c r="PG41" s="299"/>
      <c r="PH41" s="299"/>
      <c r="PI41" s="299"/>
      <c r="PJ41" s="299"/>
      <c r="PK41" s="299"/>
      <c r="PL41" s="299"/>
      <c r="PM41" s="299"/>
      <c r="PN41" s="299"/>
      <c r="PO41" s="299"/>
      <c r="PP41" s="299"/>
      <c r="PQ41" s="299"/>
      <c r="PR41" s="299"/>
      <c r="PS41" s="299"/>
      <c r="PT41" s="299"/>
      <c r="PU41" s="299"/>
      <c r="PV41" s="299"/>
      <c r="PW41" s="299"/>
      <c r="PX41" s="299"/>
      <c r="PY41" s="299"/>
      <c r="PZ41" s="299"/>
      <c r="QA41" s="299"/>
      <c r="QB41" s="299"/>
      <c r="QC41" s="299"/>
      <c r="QD41" s="299"/>
      <c r="QE41" s="299"/>
      <c r="QF41" s="299"/>
      <c r="QG41" s="299"/>
      <c r="QH41" s="299"/>
      <c r="QI41" s="299"/>
      <c r="QJ41" s="299"/>
      <c r="QK41" s="299"/>
      <c r="QL41" s="299"/>
      <c r="QM41" s="299"/>
      <c r="QN41" s="299"/>
      <c r="QO41" s="299"/>
      <c r="QP41" s="299"/>
      <c r="QQ41" s="299"/>
      <c r="QR41" s="299"/>
      <c r="QS41" s="299"/>
      <c r="QT41" s="299"/>
      <c r="QU41" s="299"/>
      <c r="QV41" s="299"/>
      <c r="QW41" s="299"/>
      <c r="QX41" s="299"/>
      <c r="QY41" s="299"/>
      <c r="QZ41" s="299"/>
      <c r="RA41" s="299"/>
      <c r="RB41" s="299"/>
      <c r="RC41" s="299"/>
      <c r="RD41" s="299"/>
      <c r="RE41" s="299"/>
      <c r="RF41" s="299"/>
      <c r="RG41" s="299"/>
      <c r="RH41" s="299"/>
      <c r="RI41" s="299"/>
      <c r="RJ41" s="299"/>
      <c r="RK41" s="299"/>
      <c r="RL41" s="299"/>
      <c r="RM41" s="299"/>
      <c r="RN41" s="299"/>
      <c r="RO41" s="299"/>
      <c r="RP41" s="299"/>
      <c r="RQ41" s="299"/>
      <c r="RR41" s="299"/>
      <c r="RS41" s="299"/>
      <c r="RT41" s="299"/>
      <c r="RU41" s="299"/>
      <c r="RV41" s="299"/>
      <c r="RW41" s="299"/>
      <c r="RX41" s="299"/>
      <c r="RY41" s="299"/>
      <c r="RZ41" s="299"/>
      <c r="SA41" s="299"/>
      <c r="SB41" s="299"/>
      <c r="SC41" s="299"/>
      <c r="SD41" s="299"/>
      <c r="SE41" s="299"/>
      <c r="SF41" s="299"/>
      <c r="SG41" s="299"/>
      <c r="SH41" s="299"/>
      <c r="SI41" s="299"/>
      <c r="SJ41" s="299"/>
      <c r="SK41" s="299"/>
      <c r="SL41" s="299"/>
      <c r="SM41" s="299"/>
      <c r="SN41" s="299"/>
      <c r="SO41" s="299"/>
      <c r="SP41" s="299"/>
      <c r="SQ41" s="299"/>
      <c r="SR41" s="299"/>
      <c r="SS41" s="299"/>
      <c r="ST41" s="299"/>
      <c r="SU41" s="299"/>
      <c r="SV41" s="299"/>
      <c r="SW41" s="299"/>
      <c r="SX41" s="299"/>
      <c r="SY41" s="299"/>
      <c r="SZ41" s="299"/>
      <c r="TA41" s="299"/>
      <c r="TB41" s="299"/>
      <c r="TC41" s="299"/>
      <c r="TD41" s="299"/>
      <c r="TE41" s="299"/>
      <c r="TF41" s="299"/>
      <c r="TG41" s="299"/>
      <c r="TH41" s="299"/>
      <c r="TI41" s="299"/>
      <c r="TJ41" s="299"/>
      <c r="TK41" s="299"/>
      <c r="TL41" s="299"/>
      <c r="TM41" s="299"/>
      <c r="TN41" s="299"/>
      <c r="TO41" s="299"/>
      <c r="TP41" s="299"/>
      <c r="TQ41" s="299"/>
      <c r="TR41" s="299"/>
      <c r="TS41" s="299"/>
      <c r="TT41" s="299"/>
      <c r="TU41" s="299"/>
      <c r="TV41" s="299"/>
      <c r="TW41" s="299"/>
      <c r="TX41" s="299"/>
      <c r="TY41" s="299"/>
      <c r="TZ41" s="299"/>
      <c r="UA41" s="299"/>
      <c r="UB41" s="299"/>
      <c r="UC41" s="299"/>
      <c r="UD41" s="299"/>
      <c r="UE41" s="299"/>
      <c r="UF41" s="299"/>
      <c r="UG41" s="299"/>
      <c r="UH41" s="299"/>
      <c r="UI41" s="299"/>
      <c r="UJ41" s="299"/>
      <c r="UK41" s="299"/>
      <c r="UL41" s="299"/>
      <c r="UM41" s="299"/>
      <c r="UN41" s="299"/>
      <c r="UO41" s="299"/>
      <c r="UP41" s="299"/>
      <c r="UQ41" s="299"/>
      <c r="UR41" s="299"/>
      <c r="US41" s="299"/>
      <c r="UT41" s="299"/>
      <c r="UU41" s="299"/>
      <c r="UV41" s="299"/>
      <c r="UW41" s="299"/>
      <c r="UX41" s="299"/>
      <c r="UY41" s="299"/>
      <c r="UZ41" s="299"/>
      <c r="VA41" s="299"/>
      <c r="VB41" s="299"/>
      <c r="VC41" s="299"/>
      <c r="VD41" s="299"/>
      <c r="VE41" s="299"/>
      <c r="VF41" s="299"/>
      <c r="VG41" s="299"/>
      <c r="VH41" s="299"/>
      <c r="VI41" s="299"/>
      <c r="VJ41" s="299"/>
      <c r="VK41" s="299"/>
      <c r="VL41" s="299"/>
      <c r="VM41" s="299"/>
      <c r="VN41" s="299"/>
      <c r="VO41" s="299"/>
      <c r="VP41" s="299"/>
      <c r="VQ41" s="299"/>
      <c r="VR41" s="299"/>
      <c r="VS41" s="299"/>
      <c r="VT41" s="299"/>
      <c r="VU41" s="299"/>
      <c r="VV41" s="299"/>
      <c r="VW41" s="299"/>
      <c r="VX41" s="299"/>
      <c r="VY41" s="299"/>
      <c r="VZ41" s="299"/>
      <c r="WA41" s="299"/>
      <c r="WB41" s="299"/>
      <c r="WC41" s="299"/>
      <c r="WD41" s="299"/>
      <c r="WE41" s="299"/>
      <c r="WF41" s="299"/>
      <c r="WG41" s="299"/>
      <c r="WH41" s="299"/>
      <c r="WI41" s="299"/>
      <c r="WJ41" s="299"/>
      <c r="WK41" s="299"/>
      <c r="WL41" s="299"/>
      <c r="WM41" s="299"/>
      <c r="WN41" s="299"/>
      <c r="WO41" s="299"/>
      <c r="WP41" s="299"/>
      <c r="WQ41" s="299"/>
      <c r="WR41" s="299"/>
      <c r="WS41" s="299"/>
      <c r="WT41" s="299"/>
      <c r="WU41" s="299"/>
      <c r="WV41" s="299"/>
      <c r="WW41" s="299"/>
      <c r="WX41" s="299"/>
      <c r="WY41" s="299"/>
      <c r="WZ41" s="299"/>
      <c r="XA41" s="299"/>
      <c r="XB41" s="299"/>
      <c r="XC41" s="299"/>
      <c r="XD41" s="299"/>
      <c r="XE41" s="299"/>
      <c r="XF41" s="299"/>
      <c r="XG41" s="299"/>
      <c r="XH41" s="299"/>
      <c r="XI41" s="299"/>
      <c r="XJ41" s="299"/>
      <c r="XK41" s="299"/>
      <c r="XL41" s="299"/>
      <c r="XM41" s="299"/>
      <c r="XN41" s="299"/>
      <c r="XO41" s="299"/>
      <c r="XP41" s="299"/>
      <c r="XQ41" s="299"/>
      <c r="XR41" s="299"/>
      <c r="XS41" s="299"/>
      <c r="XT41" s="299"/>
      <c r="XU41" s="299"/>
      <c r="XV41" s="299"/>
      <c r="XW41" s="299"/>
      <c r="XX41" s="299"/>
      <c r="XY41" s="299"/>
      <c r="XZ41" s="299"/>
      <c r="YA41" s="299"/>
      <c r="YB41" s="299"/>
      <c r="YC41" s="299"/>
      <c r="YD41" s="299"/>
      <c r="YE41" s="299"/>
      <c r="YF41" s="299"/>
      <c r="YG41" s="299"/>
      <c r="YH41" s="299"/>
      <c r="YI41" s="299"/>
      <c r="YJ41" s="299"/>
      <c r="YK41" s="299"/>
      <c r="YL41" s="299"/>
      <c r="YM41" s="299"/>
      <c r="YN41" s="299"/>
      <c r="YO41" s="299"/>
      <c r="YP41" s="299"/>
      <c r="YQ41" s="299"/>
      <c r="YR41" s="299"/>
      <c r="YS41" s="299"/>
      <c r="YT41" s="299"/>
      <c r="YU41" s="299"/>
      <c r="YV41" s="299"/>
      <c r="YW41" s="299"/>
      <c r="YX41" s="299"/>
      <c r="YY41" s="299"/>
      <c r="YZ41" s="299"/>
      <c r="ZA41" s="299"/>
      <c r="ZB41" s="299"/>
      <c r="ZC41" s="299"/>
      <c r="ZD41" s="299"/>
      <c r="ZE41" s="299"/>
      <c r="ZF41" s="299"/>
      <c r="ZG41" s="299"/>
      <c r="ZH41" s="299"/>
      <c r="ZI41" s="299"/>
      <c r="ZJ41" s="299"/>
      <c r="ZK41" s="299"/>
      <c r="ZL41" s="299"/>
      <c r="ZM41" s="299"/>
      <c r="ZN41" s="299"/>
      <c r="ZO41" s="299"/>
      <c r="ZP41" s="299"/>
      <c r="ZQ41" s="299"/>
      <c r="ZR41" s="299"/>
      <c r="ZS41" s="299"/>
      <c r="ZT41" s="299"/>
      <c r="ZU41" s="299"/>
      <c r="ZV41" s="299"/>
      <c r="ZW41" s="299"/>
      <c r="ZX41" s="299"/>
      <c r="ZY41" s="299"/>
      <c r="ZZ41" s="299"/>
      <c r="AAA41" s="299"/>
      <c r="AAB41" s="299"/>
      <c r="AAC41" s="299"/>
      <c r="AAD41" s="299"/>
      <c r="AAE41" s="299"/>
      <c r="AAF41" s="299"/>
      <c r="AAG41" s="299"/>
      <c r="AAH41" s="299"/>
      <c r="AAI41" s="299"/>
      <c r="AAJ41" s="299"/>
      <c r="AAK41" s="299"/>
      <c r="AAL41" s="299"/>
      <c r="AAM41" s="299"/>
      <c r="AAN41" s="299"/>
      <c r="AAO41" s="299"/>
      <c r="AAP41" s="299"/>
      <c r="AAQ41" s="299"/>
      <c r="AAR41" s="299"/>
      <c r="AAS41" s="299"/>
      <c r="AAT41" s="299"/>
      <c r="AAU41" s="299"/>
      <c r="AAV41" s="299"/>
      <c r="AAW41" s="299"/>
      <c r="AAX41" s="299"/>
      <c r="AAY41" s="299"/>
      <c r="AAZ41" s="299"/>
      <c r="ABA41" s="299"/>
      <c r="ABB41" s="299"/>
      <c r="ABC41" s="299"/>
      <c r="ABD41" s="299"/>
      <c r="ABE41" s="299"/>
      <c r="ABF41" s="299"/>
      <c r="ABG41" s="299"/>
      <c r="ABH41" s="299"/>
      <c r="ABI41" s="299"/>
      <c r="ABJ41" s="299"/>
      <c r="ABK41" s="299"/>
      <c r="ABL41" s="299"/>
      <c r="ABM41" s="299"/>
      <c r="ABN41" s="299"/>
      <c r="ABO41" s="299"/>
      <c r="ABP41" s="299"/>
      <c r="ABQ41" s="299"/>
      <c r="ABR41" s="299"/>
      <c r="ABS41" s="299"/>
      <c r="ABT41" s="299"/>
      <c r="ABU41" s="299"/>
      <c r="ABV41" s="299"/>
      <c r="ABW41" s="299"/>
      <c r="ABX41" s="299"/>
      <c r="ABY41" s="299"/>
      <c r="ABZ41" s="299"/>
      <c r="ACA41" s="299"/>
      <c r="ACB41" s="299"/>
      <c r="ACC41" s="299"/>
      <c r="ACD41" s="299"/>
      <c r="ACE41" s="299"/>
      <c r="ACF41" s="299"/>
      <c r="ACG41" s="299"/>
      <c r="ACH41" s="299"/>
      <c r="ACI41" s="299"/>
      <c r="ACJ41" s="299"/>
      <c r="ACK41" s="299"/>
      <c r="ACL41" s="299"/>
      <c r="ACM41" s="299"/>
      <c r="ACN41" s="299"/>
      <c r="ACO41" s="299"/>
      <c r="ACP41" s="299"/>
      <c r="ACQ41" s="299"/>
      <c r="ACR41" s="299"/>
      <c r="ACS41" s="299"/>
      <c r="ACT41" s="299"/>
      <c r="ACU41" s="299"/>
      <c r="ACV41" s="299"/>
      <c r="ACW41" s="299"/>
      <c r="ACX41" s="299"/>
      <c r="ACY41" s="299"/>
      <c r="ACZ41" s="299"/>
      <c r="ADA41" s="299"/>
      <c r="ADB41" s="299"/>
      <c r="ADC41" s="299"/>
      <c r="ADD41" s="299"/>
      <c r="ADE41" s="299"/>
      <c r="ADF41" s="299"/>
      <c r="ADG41" s="299"/>
      <c r="ADH41" s="299"/>
      <c r="ADI41" s="299"/>
      <c r="ADJ41" s="299"/>
      <c r="ADK41" s="299"/>
      <c r="ADL41" s="299"/>
      <c r="ADM41" s="299"/>
      <c r="ADN41" s="299"/>
      <c r="ADO41" s="299"/>
      <c r="ADP41" s="299"/>
      <c r="ADQ41" s="299"/>
      <c r="ADR41" s="299"/>
      <c r="ADS41" s="299"/>
      <c r="ADT41" s="299"/>
      <c r="ADU41" s="299"/>
      <c r="ADV41" s="299"/>
      <c r="ADW41" s="299"/>
      <c r="ADX41" s="299"/>
      <c r="ADY41" s="299"/>
      <c r="ADZ41" s="299"/>
      <c r="AEA41" s="299"/>
      <c r="AEB41" s="299"/>
      <c r="AEC41" s="299"/>
      <c r="AED41" s="299"/>
      <c r="AEE41" s="299"/>
      <c r="AEF41" s="299"/>
      <c r="AEG41" s="299"/>
      <c r="AEH41" s="299"/>
      <c r="AEI41" s="299"/>
      <c r="AEJ41" s="299"/>
      <c r="AEK41" s="299"/>
      <c r="AEL41" s="299"/>
      <c r="AEM41" s="299"/>
      <c r="AEN41" s="299"/>
      <c r="AEO41" s="299"/>
      <c r="AEP41" s="299"/>
      <c r="AEQ41" s="299"/>
      <c r="AER41" s="299"/>
      <c r="AES41" s="299"/>
      <c r="AET41" s="299"/>
      <c r="AEU41" s="299"/>
      <c r="AEV41" s="299"/>
      <c r="AEW41" s="299"/>
      <c r="AEX41" s="299"/>
      <c r="AEY41" s="299"/>
      <c r="AEZ41" s="299"/>
      <c r="AFA41" s="299"/>
      <c r="AFB41" s="299"/>
      <c r="AFC41" s="299"/>
      <c r="AFD41" s="299"/>
      <c r="AFE41" s="299"/>
      <c r="AFF41" s="299"/>
      <c r="AFG41" s="299"/>
      <c r="AFH41" s="299"/>
      <c r="AFI41" s="299"/>
      <c r="AFJ41" s="299"/>
      <c r="AFK41" s="299"/>
      <c r="AFL41" s="299"/>
      <c r="AFM41" s="299"/>
      <c r="AFN41" s="299"/>
      <c r="AFO41" s="299"/>
      <c r="AFP41" s="299"/>
      <c r="AFQ41" s="299"/>
      <c r="AFR41" s="299"/>
      <c r="AFS41" s="299"/>
      <c r="AFT41" s="299"/>
      <c r="AFU41" s="299"/>
      <c r="AFV41" s="299"/>
      <c r="AFW41" s="299"/>
      <c r="AFX41" s="299"/>
      <c r="AFY41" s="299"/>
      <c r="AFZ41" s="299"/>
      <c r="AGA41" s="299"/>
      <c r="AGB41" s="299"/>
      <c r="AGC41" s="299"/>
      <c r="AGD41" s="299"/>
      <c r="AGE41" s="299"/>
      <c r="AGF41" s="299"/>
      <c r="AGG41" s="299"/>
      <c r="AGH41" s="299"/>
      <c r="AGI41" s="299"/>
      <c r="AGJ41" s="299"/>
      <c r="AGK41" s="299"/>
      <c r="AGL41" s="299"/>
      <c r="AGM41" s="299"/>
      <c r="AGN41" s="299"/>
      <c r="AGO41" s="299"/>
      <c r="AGP41" s="299"/>
      <c r="AGQ41" s="299"/>
      <c r="AGR41" s="299"/>
      <c r="AGS41" s="299"/>
      <c r="AGT41" s="299"/>
      <c r="AGU41" s="299"/>
      <c r="AGV41" s="299"/>
      <c r="AGW41" s="299"/>
      <c r="AGX41" s="299"/>
      <c r="AGY41" s="299"/>
      <c r="AGZ41" s="299"/>
      <c r="AHA41" s="299"/>
      <c r="AHB41" s="299"/>
      <c r="AHC41" s="299"/>
      <c r="AHD41" s="299"/>
      <c r="AHE41" s="299"/>
      <c r="AHF41" s="299"/>
      <c r="AHG41" s="299"/>
      <c r="AHH41" s="299"/>
      <c r="AHI41" s="299"/>
      <c r="AHJ41" s="299"/>
      <c r="AHK41" s="299"/>
      <c r="AHL41" s="299"/>
      <c r="AHM41" s="299"/>
      <c r="AHN41" s="299"/>
      <c r="AHO41" s="299"/>
      <c r="AHP41" s="299"/>
      <c r="AHQ41" s="299"/>
      <c r="AHR41" s="299"/>
      <c r="AHS41" s="299"/>
      <c r="AHT41" s="299"/>
      <c r="AHU41" s="299"/>
      <c r="AHV41" s="299"/>
      <c r="AHW41" s="299"/>
      <c r="AHX41" s="299"/>
      <c r="AHY41" s="299"/>
      <c r="AHZ41" s="299"/>
      <c r="AIA41" s="299"/>
      <c r="AIB41" s="299"/>
      <c r="AIC41" s="299"/>
      <c r="AID41" s="299"/>
      <c r="AIE41" s="299"/>
      <c r="AIF41" s="299"/>
      <c r="AIG41" s="299"/>
      <c r="AIH41" s="299"/>
      <c r="AII41" s="299"/>
      <c r="AIJ41" s="299"/>
      <c r="AIK41" s="299"/>
      <c r="AIL41" s="299"/>
      <c r="AIM41" s="299"/>
      <c r="AIN41" s="299"/>
      <c r="AIO41" s="299"/>
      <c r="AIP41" s="299"/>
      <c r="AIQ41" s="299"/>
      <c r="AIR41" s="299"/>
      <c r="AIS41" s="299"/>
      <c r="AIT41" s="299"/>
      <c r="AIU41" s="299"/>
      <c r="AIV41" s="299"/>
      <c r="AIW41" s="299"/>
      <c r="AIX41" s="299"/>
      <c r="AIY41" s="299"/>
      <c r="AIZ41" s="299"/>
      <c r="AJA41" s="299"/>
      <c r="AJB41" s="299"/>
      <c r="AJC41" s="299"/>
      <c r="AJD41" s="299"/>
      <c r="AJE41" s="299"/>
      <c r="AJF41" s="299"/>
      <c r="AJG41" s="299"/>
      <c r="AJH41" s="299"/>
      <c r="AJI41" s="299"/>
      <c r="AJJ41" s="299"/>
      <c r="AJK41" s="299"/>
      <c r="AJL41" s="299"/>
      <c r="AJM41" s="299"/>
      <c r="AJN41" s="299"/>
      <c r="AJO41" s="299"/>
      <c r="AJP41" s="299"/>
      <c r="AJQ41" s="299"/>
      <c r="AJR41" s="299"/>
      <c r="AJS41" s="299"/>
      <c r="AJT41" s="299"/>
      <c r="AJU41" s="299"/>
      <c r="AJV41" s="299"/>
      <c r="AJW41" s="299"/>
      <c r="AJX41" s="299"/>
      <c r="AJY41" s="299"/>
      <c r="AJZ41" s="299"/>
      <c r="AKA41" s="299"/>
      <c r="AKB41" s="299"/>
      <c r="AKC41" s="299"/>
      <c r="AKD41" s="299"/>
      <c r="AKE41" s="299"/>
      <c r="AKF41" s="299"/>
      <c r="AKG41" s="299"/>
      <c r="AKH41" s="299"/>
      <c r="AKI41" s="299"/>
      <c r="AKJ41" s="299"/>
      <c r="AKK41" s="299"/>
      <c r="AKL41" s="299"/>
      <c r="AKM41" s="299"/>
      <c r="AKN41" s="299"/>
      <c r="AKO41" s="299"/>
      <c r="AKP41" s="299"/>
      <c r="AKQ41" s="299"/>
      <c r="AKR41" s="299"/>
      <c r="AKS41" s="299"/>
      <c r="AKT41" s="299"/>
      <c r="AKU41" s="299"/>
      <c r="AKV41" s="299"/>
      <c r="AKW41" s="299"/>
      <c r="AKX41" s="299"/>
      <c r="AKY41" s="299"/>
      <c r="AKZ41" s="299"/>
      <c r="ALA41" s="299"/>
      <c r="ALB41" s="299"/>
      <c r="ALC41" s="299"/>
      <c r="ALD41" s="299"/>
      <c r="ALE41" s="299"/>
      <c r="ALF41" s="299"/>
      <c r="ALG41" s="299"/>
      <c r="ALH41" s="299"/>
      <c r="ALI41" s="299"/>
      <c r="ALJ41" s="299"/>
      <c r="ALK41" s="299"/>
      <c r="ALL41" s="299"/>
      <c r="ALM41" s="299"/>
      <c r="ALN41" s="299"/>
      <c r="ALO41" s="299"/>
      <c r="ALP41" s="299"/>
      <c r="ALQ41" s="299"/>
      <c r="ALR41" s="299"/>
      <c r="ALS41" s="299"/>
      <c r="ALT41" s="299"/>
      <c r="ALU41" s="299"/>
      <c r="ALV41" s="299"/>
      <c r="ALW41" s="299"/>
      <c r="ALX41" s="299"/>
      <c r="ALY41" s="299"/>
      <c r="ALZ41" s="299"/>
      <c r="AMA41" s="299"/>
      <c r="AMB41" s="299"/>
      <c r="AMC41" s="299"/>
      <c r="AMD41" s="299"/>
      <c r="AME41" s="299"/>
      <c r="AMF41" s="299"/>
      <c r="AMG41" s="299"/>
      <c r="AMH41" s="299"/>
      <c r="AMI41" s="299"/>
      <c r="AMJ41" s="299"/>
      <c r="AMK41" s="299"/>
      <c r="AML41" s="299"/>
      <c r="AMM41" s="299"/>
      <c r="AMN41" s="299"/>
      <c r="AMO41" s="299"/>
      <c r="AMP41" s="299"/>
      <c r="AMQ41" s="299"/>
      <c r="AMR41" s="299"/>
      <c r="AMS41" s="299"/>
      <c r="AMT41" s="299"/>
      <c r="AMU41" s="299"/>
      <c r="AMV41" s="299"/>
      <c r="AMW41" s="299"/>
      <c r="AMX41" s="299"/>
      <c r="AMY41" s="299"/>
      <c r="AMZ41" s="299"/>
      <c r="ANA41" s="299"/>
      <c r="ANB41" s="299"/>
      <c r="ANC41" s="299"/>
      <c r="AND41" s="299"/>
      <c r="ANE41" s="299"/>
      <c r="ANF41" s="299"/>
      <c r="ANG41" s="299"/>
      <c r="ANH41" s="299"/>
      <c r="ANI41" s="299"/>
      <c r="ANJ41" s="299"/>
      <c r="ANK41" s="299"/>
      <c r="ANL41" s="299"/>
      <c r="ANM41" s="299"/>
      <c r="ANN41" s="299"/>
      <c r="ANO41" s="299"/>
      <c r="ANP41" s="299"/>
      <c r="ANQ41" s="299"/>
      <c r="ANR41" s="299"/>
      <c r="ANS41" s="299"/>
      <c r="ANT41" s="299"/>
      <c r="ANU41" s="299"/>
      <c r="ANV41" s="299"/>
      <c r="ANW41" s="299"/>
      <c r="ANX41" s="299"/>
      <c r="ANY41" s="299"/>
      <c r="ANZ41" s="299"/>
      <c r="AOA41" s="299"/>
      <c r="AOB41" s="299"/>
      <c r="AOC41" s="299"/>
      <c r="AOD41" s="299"/>
      <c r="AOE41" s="299"/>
      <c r="AOF41" s="299"/>
      <c r="AOG41" s="299"/>
      <c r="AOH41" s="299"/>
      <c r="AOI41" s="299"/>
      <c r="AOJ41" s="299"/>
      <c r="AOK41" s="299"/>
      <c r="AOL41" s="299"/>
      <c r="AOM41" s="299"/>
      <c r="AON41" s="299"/>
      <c r="AOO41" s="299"/>
      <c r="AOP41" s="299"/>
      <c r="AOQ41" s="299"/>
      <c r="AOR41" s="299"/>
      <c r="AOS41" s="299"/>
      <c r="AOT41" s="299"/>
      <c r="AOU41" s="299"/>
      <c r="AOV41" s="299"/>
      <c r="AOW41" s="299"/>
      <c r="AOX41" s="299"/>
      <c r="AOY41" s="299"/>
      <c r="AOZ41" s="299"/>
      <c r="APA41" s="299"/>
      <c r="APB41" s="299"/>
      <c r="APC41" s="299"/>
      <c r="APD41" s="299"/>
      <c r="APE41" s="299"/>
      <c r="APF41" s="299"/>
      <c r="APG41" s="299"/>
      <c r="APH41" s="299"/>
      <c r="API41" s="299"/>
      <c r="APJ41" s="299"/>
      <c r="APK41" s="299"/>
      <c r="APL41" s="299"/>
      <c r="APM41" s="299"/>
      <c r="APN41" s="299"/>
      <c r="APO41" s="299"/>
      <c r="APP41" s="299"/>
      <c r="APQ41" s="299"/>
      <c r="APR41" s="299"/>
      <c r="APS41" s="299"/>
      <c r="APT41" s="299"/>
      <c r="APU41" s="299"/>
      <c r="APV41" s="299"/>
      <c r="APW41" s="299"/>
      <c r="APX41" s="299"/>
      <c r="APY41" s="299"/>
      <c r="APZ41" s="299"/>
      <c r="AQA41" s="299"/>
      <c r="AQB41" s="299"/>
      <c r="AQC41" s="299"/>
      <c r="AQD41" s="299"/>
      <c r="AQE41" s="299"/>
      <c r="AQF41" s="299"/>
      <c r="AQG41" s="299"/>
      <c r="AQH41" s="299"/>
      <c r="AQI41" s="299"/>
      <c r="AQJ41" s="299"/>
      <c r="AQK41" s="299"/>
      <c r="AQL41" s="299"/>
      <c r="AQM41" s="299"/>
      <c r="AQN41" s="299"/>
      <c r="AQO41" s="299"/>
      <c r="AQP41" s="299"/>
      <c r="AQQ41" s="299"/>
      <c r="AQR41" s="299"/>
      <c r="AQS41" s="299"/>
      <c r="AQT41" s="299"/>
      <c r="AQU41" s="299"/>
      <c r="AQV41" s="299"/>
      <c r="AQW41" s="299"/>
      <c r="AQX41" s="299"/>
      <c r="AQY41" s="299"/>
      <c r="AQZ41" s="299"/>
      <c r="ARA41" s="299"/>
      <c r="ARB41" s="299"/>
      <c r="ARC41" s="299"/>
      <c r="ARD41" s="299"/>
      <c r="ARE41" s="299"/>
      <c r="ARF41" s="299"/>
      <c r="ARG41" s="299"/>
      <c r="ARH41" s="299"/>
      <c r="ARI41" s="299"/>
      <c r="ARJ41" s="299"/>
      <c r="ARK41" s="299"/>
      <c r="ARL41" s="299"/>
      <c r="ARM41" s="299"/>
      <c r="ARN41" s="299"/>
      <c r="ARO41" s="299"/>
      <c r="ARP41" s="299"/>
      <c r="ARQ41" s="299"/>
      <c r="ARR41" s="299"/>
      <c r="ARS41" s="299"/>
      <c r="ART41" s="299"/>
      <c r="ARU41" s="299"/>
      <c r="ARV41" s="299"/>
      <c r="ARW41" s="299"/>
      <c r="ARX41" s="299"/>
      <c r="ARY41" s="299"/>
      <c r="ARZ41" s="299"/>
      <c r="ASA41" s="299"/>
      <c r="ASB41" s="299"/>
      <c r="ASC41" s="299"/>
      <c r="ASD41" s="299"/>
      <c r="ASE41" s="299"/>
      <c r="ASF41" s="299"/>
      <c r="ASG41" s="299"/>
      <c r="ASH41" s="299"/>
      <c r="ASI41" s="299"/>
      <c r="ASJ41" s="299"/>
      <c r="ASK41" s="299"/>
      <c r="ASL41" s="299"/>
      <c r="ASM41" s="299"/>
      <c r="ASN41" s="299"/>
      <c r="ASO41" s="299"/>
      <c r="ASP41" s="299"/>
      <c r="ASQ41" s="299"/>
      <c r="ASR41" s="299"/>
      <c r="ASS41" s="299"/>
      <c r="AST41" s="299"/>
      <c r="ASU41" s="299"/>
      <c r="ASV41" s="299"/>
      <c r="ASW41" s="299"/>
      <c r="ASX41" s="299"/>
      <c r="ASY41" s="299"/>
      <c r="ASZ41" s="299"/>
      <c r="ATA41" s="299"/>
      <c r="ATB41" s="299"/>
      <c r="ATC41" s="299"/>
      <c r="ATD41" s="299"/>
      <c r="ATE41" s="299"/>
      <c r="ATF41" s="299"/>
      <c r="ATG41" s="299"/>
      <c r="ATH41" s="299"/>
      <c r="ATI41" s="299"/>
      <c r="ATJ41" s="299"/>
      <c r="ATK41" s="299"/>
      <c r="ATL41" s="299"/>
      <c r="ATM41" s="299"/>
      <c r="ATN41" s="299"/>
      <c r="ATO41" s="299"/>
      <c r="ATP41" s="299"/>
      <c r="ATQ41" s="299"/>
      <c r="ATR41" s="299"/>
      <c r="ATS41" s="299"/>
      <c r="ATT41" s="299"/>
      <c r="ATU41" s="299"/>
      <c r="ATV41" s="299"/>
      <c r="ATW41" s="299"/>
      <c r="ATX41" s="299"/>
      <c r="ATY41" s="299"/>
      <c r="ATZ41" s="299"/>
      <c r="AUA41" s="299"/>
      <c r="AUB41" s="299"/>
      <c r="AUC41" s="299"/>
      <c r="AUD41" s="299"/>
      <c r="AUE41" s="299"/>
      <c r="AUF41" s="299"/>
      <c r="AUG41" s="299"/>
      <c r="AUH41" s="299"/>
      <c r="AUI41" s="299"/>
      <c r="AUJ41" s="299"/>
      <c r="AUK41" s="299"/>
      <c r="AUL41" s="299"/>
      <c r="AUM41" s="299"/>
      <c r="AUN41" s="299"/>
      <c r="AUO41" s="299"/>
      <c r="AUP41" s="299"/>
      <c r="AUQ41" s="299"/>
      <c r="AUR41" s="299"/>
      <c r="AUS41" s="299"/>
      <c r="AUT41" s="299"/>
      <c r="AUU41" s="299"/>
      <c r="AUV41" s="299"/>
      <c r="AUW41" s="299"/>
      <c r="AUX41" s="299"/>
      <c r="AUY41" s="299"/>
      <c r="AUZ41" s="299"/>
      <c r="AVA41" s="299"/>
      <c r="AVB41" s="299"/>
      <c r="AVC41" s="299"/>
      <c r="AVD41" s="299"/>
      <c r="AVE41" s="299"/>
      <c r="AVF41" s="299"/>
      <c r="AVG41" s="299"/>
      <c r="AVH41" s="299"/>
      <c r="AVI41" s="299"/>
      <c r="AVJ41" s="299"/>
      <c r="AVK41" s="299"/>
      <c r="AVL41" s="299"/>
      <c r="AVM41" s="299"/>
      <c r="AVN41" s="299"/>
      <c r="AVO41" s="299"/>
      <c r="AVP41" s="299"/>
      <c r="AVQ41" s="299"/>
      <c r="AVR41" s="299"/>
      <c r="AVS41" s="299"/>
      <c r="AVT41" s="299"/>
      <c r="AVU41" s="299"/>
      <c r="AVV41" s="299"/>
      <c r="AVW41" s="299"/>
      <c r="AVX41" s="299"/>
      <c r="AVY41" s="299"/>
      <c r="AVZ41" s="299"/>
      <c r="AWA41" s="299"/>
      <c r="AWB41" s="299"/>
      <c r="AWC41" s="299"/>
      <c r="AWD41" s="299"/>
      <c r="AWE41" s="299"/>
      <c r="AWF41" s="299"/>
      <c r="AWG41" s="299"/>
      <c r="AWH41" s="299"/>
      <c r="AWI41" s="299"/>
      <c r="AWJ41" s="299"/>
      <c r="AWK41" s="299"/>
      <c r="AWL41" s="299"/>
      <c r="AWM41" s="299"/>
      <c r="AWN41" s="299"/>
      <c r="AWO41" s="299"/>
      <c r="AWP41" s="299"/>
      <c r="AWQ41" s="299"/>
      <c r="AWR41" s="299"/>
      <c r="AWS41" s="299"/>
      <c r="AWT41" s="299"/>
      <c r="AWU41" s="299"/>
      <c r="AWV41" s="299"/>
      <c r="AWW41" s="299"/>
      <c r="AWX41" s="299"/>
      <c r="AWY41" s="299"/>
      <c r="AWZ41" s="299"/>
      <c r="AXA41" s="299"/>
      <c r="AXB41" s="299"/>
      <c r="AXC41" s="299"/>
      <c r="AXD41" s="299"/>
      <c r="AXE41" s="299"/>
      <c r="AXF41" s="299"/>
      <c r="AXG41" s="299"/>
      <c r="AXH41" s="299"/>
      <c r="AXI41" s="299"/>
      <c r="AXJ41" s="299"/>
      <c r="AXK41" s="299"/>
      <c r="AXL41" s="299"/>
      <c r="AXM41" s="299"/>
      <c r="AXN41" s="299"/>
      <c r="AXO41" s="299"/>
      <c r="AXP41" s="299"/>
      <c r="AXQ41" s="299"/>
      <c r="AXR41" s="299"/>
      <c r="AXS41" s="299"/>
      <c r="AXT41" s="299"/>
      <c r="AXU41" s="299"/>
      <c r="AXV41" s="299"/>
      <c r="AXW41" s="299"/>
      <c r="AXX41" s="299"/>
      <c r="AXY41" s="299"/>
      <c r="AXZ41" s="299"/>
      <c r="AYA41" s="299"/>
      <c r="AYB41" s="299"/>
      <c r="AYC41" s="299"/>
      <c r="AYD41" s="299"/>
      <c r="AYE41" s="299"/>
      <c r="AYF41" s="299"/>
      <c r="AYG41" s="299"/>
      <c r="AYH41" s="299"/>
      <c r="AYI41" s="299"/>
      <c r="AYJ41" s="299"/>
      <c r="AYK41" s="299"/>
      <c r="AYL41" s="299"/>
      <c r="AYM41" s="299"/>
      <c r="AYN41" s="299"/>
      <c r="AYO41" s="299"/>
      <c r="AYP41" s="299"/>
      <c r="AYQ41" s="299"/>
      <c r="AYR41" s="299"/>
      <c r="AYS41" s="299"/>
      <c r="AYT41" s="299"/>
      <c r="AYU41" s="299"/>
      <c r="AYV41" s="299"/>
      <c r="AYW41" s="299"/>
      <c r="AYX41" s="299"/>
      <c r="AYY41" s="299"/>
      <c r="AYZ41" s="299"/>
      <c r="AZA41" s="299"/>
      <c r="AZB41" s="299"/>
      <c r="AZC41" s="299"/>
      <c r="AZD41" s="299"/>
      <c r="AZE41" s="299"/>
      <c r="AZF41" s="299"/>
      <c r="AZG41" s="299"/>
      <c r="AZH41" s="299"/>
      <c r="AZI41" s="299"/>
      <c r="AZJ41" s="299"/>
      <c r="AZK41" s="299"/>
      <c r="AZL41" s="299"/>
      <c r="AZM41" s="299"/>
      <c r="AZN41" s="299"/>
      <c r="AZO41" s="299"/>
      <c r="AZP41" s="299"/>
      <c r="AZQ41" s="299"/>
      <c r="AZR41" s="299"/>
      <c r="AZS41" s="299"/>
      <c r="AZT41" s="299"/>
      <c r="AZU41" s="299"/>
      <c r="AZV41" s="299"/>
      <c r="AZW41" s="299"/>
      <c r="AZX41" s="299"/>
      <c r="AZY41" s="299"/>
      <c r="AZZ41" s="299"/>
      <c r="BAA41" s="299"/>
      <c r="BAB41" s="299"/>
      <c r="BAC41" s="299"/>
      <c r="BAD41" s="299"/>
      <c r="BAE41" s="299"/>
      <c r="BAF41" s="299"/>
      <c r="BAG41" s="299"/>
      <c r="BAH41" s="299"/>
      <c r="BAI41" s="299"/>
      <c r="BAJ41" s="299"/>
      <c r="BAK41" s="299"/>
      <c r="BAL41" s="299"/>
      <c r="BAM41" s="299"/>
      <c r="BAN41" s="299"/>
      <c r="BAO41" s="299"/>
      <c r="BAP41" s="299"/>
      <c r="BAQ41" s="299"/>
      <c r="BAR41" s="299"/>
      <c r="BAS41" s="299"/>
      <c r="BAT41" s="299"/>
      <c r="BAU41" s="299"/>
      <c r="BAV41" s="299"/>
      <c r="BAW41" s="299"/>
      <c r="BAX41" s="299"/>
      <c r="BAY41" s="299"/>
      <c r="BAZ41" s="299"/>
      <c r="BBA41" s="299"/>
      <c r="BBB41" s="299"/>
      <c r="BBC41" s="299"/>
      <c r="BBD41" s="299"/>
      <c r="BBE41" s="299"/>
      <c r="BBF41" s="299"/>
      <c r="BBG41" s="299"/>
      <c r="BBH41" s="299"/>
      <c r="BBI41" s="299"/>
      <c r="BBJ41" s="299"/>
      <c r="BBK41" s="299"/>
      <c r="BBL41" s="299"/>
      <c r="BBM41" s="299"/>
      <c r="BBN41" s="299"/>
      <c r="BBO41" s="299"/>
      <c r="BBP41" s="299"/>
      <c r="BBQ41" s="299"/>
      <c r="BBR41" s="299"/>
      <c r="BBS41" s="299"/>
      <c r="BBT41" s="299"/>
      <c r="BBU41" s="299"/>
      <c r="BBV41" s="299"/>
      <c r="BBW41" s="299"/>
      <c r="BBX41" s="299"/>
      <c r="BBY41" s="299"/>
      <c r="BBZ41" s="299"/>
      <c r="BCA41" s="299"/>
      <c r="BCB41" s="299"/>
      <c r="BCC41" s="299"/>
      <c r="BCD41" s="299"/>
      <c r="BCE41" s="299"/>
      <c r="BCF41" s="299"/>
      <c r="BCG41" s="299"/>
      <c r="BCH41" s="299"/>
      <c r="BCI41" s="299"/>
      <c r="BCJ41" s="299"/>
      <c r="BCK41" s="299"/>
      <c r="BCL41" s="299"/>
      <c r="BCM41" s="299"/>
      <c r="BCN41" s="299"/>
      <c r="BCO41" s="299"/>
      <c r="BCP41" s="299"/>
      <c r="BCQ41" s="299"/>
      <c r="BCR41" s="299"/>
      <c r="BCS41" s="299"/>
      <c r="BCT41" s="299"/>
      <c r="BCU41" s="299"/>
      <c r="BCV41" s="299"/>
      <c r="BCW41" s="299"/>
      <c r="BCX41" s="299"/>
      <c r="BCY41" s="299"/>
      <c r="BCZ41" s="299"/>
      <c r="BDA41" s="299"/>
      <c r="BDB41" s="299"/>
      <c r="BDC41" s="299"/>
      <c r="BDD41" s="299"/>
      <c r="BDE41" s="299"/>
      <c r="BDF41" s="299"/>
      <c r="BDG41" s="299"/>
      <c r="BDH41" s="299"/>
      <c r="BDI41" s="299"/>
      <c r="BDJ41" s="299"/>
      <c r="BDK41" s="299"/>
      <c r="BDL41" s="299"/>
      <c r="BDM41" s="299"/>
      <c r="BDN41" s="299"/>
      <c r="BDO41" s="299"/>
      <c r="BDP41" s="299"/>
      <c r="BDQ41" s="299"/>
      <c r="BDR41" s="299"/>
      <c r="BDS41" s="299"/>
      <c r="BDT41" s="299"/>
      <c r="BDU41" s="299"/>
      <c r="BDV41" s="299"/>
      <c r="BDW41" s="299"/>
      <c r="BDX41" s="299"/>
      <c r="BDY41" s="299"/>
      <c r="BDZ41" s="299"/>
      <c r="BEA41" s="299"/>
      <c r="BEB41" s="299"/>
      <c r="BEC41" s="299"/>
      <c r="BED41" s="299"/>
      <c r="BEE41" s="299"/>
      <c r="BEF41" s="299"/>
      <c r="BEG41" s="299"/>
      <c r="BEH41" s="299"/>
      <c r="BEI41" s="299"/>
      <c r="BEJ41" s="299"/>
      <c r="BEK41" s="299"/>
      <c r="BEL41" s="299"/>
      <c r="BEM41" s="299"/>
      <c r="BEN41" s="299"/>
      <c r="BEO41" s="299"/>
      <c r="BEP41" s="299"/>
      <c r="BEQ41" s="299"/>
      <c r="BER41" s="299"/>
      <c r="BES41" s="299"/>
      <c r="BET41" s="299"/>
      <c r="BEU41" s="299"/>
      <c r="BEV41" s="299"/>
      <c r="BEW41" s="299"/>
      <c r="BEX41" s="299"/>
      <c r="BEY41" s="299"/>
      <c r="BEZ41" s="299"/>
      <c r="BFA41" s="299"/>
      <c r="BFB41" s="299"/>
      <c r="BFC41" s="299"/>
      <c r="BFD41" s="299"/>
      <c r="BFE41" s="299"/>
      <c r="BFF41" s="299"/>
      <c r="BFG41" s="299"/>
      <c r="BFH41" s="299"/>
      <c r="BFI41" s="299"/>
      <c r="BFJ41" s="299"/>
      <c r="BFK41" s="299"/>
      <c r="BFL41" s="299"/>
      <c r="BFM41" s="299"/>
      <c r="BFN41" s="299"/>
      <c r="BFO41" s="299"/>
      <c r="BFP41" s="299"/>
      <c r="BFQ41" s="299"/>
      <c r="BFR41" s="299"/>
      <c r="BFS41" s="299"/>
      <c r="BFT41" s="299"/>
      <c r="BFU41" s="299"/>
      <c r="BFV41" s="299"/>
      <c r="BFW41" s="299"/>
      <c r="BFX41" s="299"/>
      <c r="BFY41" s="299"/>
      <c r="BFZ41" s="299"/>
      <c r="BGA41" s="299"/>
      <c r="BGB41" s="299"/>
      <c r="BGC41" s="299"/>
      <c r="BGD41" s="299"/>
      <c r="BGE41" s="299"/>
      <c r="BGF41" s="299"/>
      <c r="BGG41" s="299"/>
      <c r="BGH41" s="299"/>
      <c r="BGI41" s="299"/>
      <c r="BGJ41" s="299"/>
      <c r="BGK41" s="299"/>
      <c r="BGL41" s="299"/>
      <c r="BGM41" s="299"/>
      <c r="BGN41" s="299"/>
      <c r="BGO41" s="299"/>
      <c r="BGP41" s="299"/>
      <c r="BGQ41" s="299"/>
      <c r="BGR41" s="299"/>
      <c r="BGS41" s="299"/>
      <c r="BGT41" s="299"/>
      <c r="BGU41" s="299"/>
      <c r="BGV41" s="299"/>
      <c r="BGW41" s="299"/>
      <c r="BGX41" s="299"/>
      <c r="BGY41" s="299"/>
      <c r="BGZ41" s="299"/>
      <c r="BHA41" s="299"/>
      <c r="BHB41" s="299"/>
      <c r="BHC41" s="299"/>
      <c r="BHD41" s="299"/>
      <c r="BHE41" s="299"/>
      <c r="BHF41" s="299"/>
      <c r="BHG41" s="299"/>
      <c r="BHH41" s="299"/>
      <c r="BHI41" s="299"/>
      <c r="BHJ41" s="299"/>
      <c r="BHK41" s="299"/>
      <c r="BHL41" s="299"/>
      <c r="BHM41" s="299"/>
      <c r="BHN41" s="299"/>
      <c r="BHO41" s="299"/>
      <c r="BHP41" s="299"/>
      <c r="BHQ41" s="299"/>
      <c r="BHR41" s="299"/>
      <c r="BHS41" s="299"/>
      <c r="BHT41" s="299"/>
      <c r="BHU41" s="299"/>
      <c r="BHV41" s="299"/>
      <c r="BHW41" s="299"/>
      <c r="BHX41" s="299"/>
      <c r="BHY41" s="299"/>
      <c r="BHZ41" s="299"/>
      <c r="BIA41" s="299"/>
      <c r="BIB41" s="299"/>
      <c r="BIC41" s="299"/>
      <c r="BID41" s="299"/>
      <c r="BIE41" s="299"/>
      <c r="BIF41" s="299"/>
      <c r="BIG41" s="299"/>
      <c r="BIH41" s="299"/>
      <c r="BII41" s="299"/>
      <c r="BIJ41" s="299"/>
      <c r="BIK41" s="299"/>
      <c r="BIL41" s="299"/>
      <c r="BIM41" s="299"/>
      <c r="BIN41" s="299"/>
      <c r="BIO41" s="299"/>
      <c r="BIP41" s="299"/>
      <c r="BIQ41" s="299"/>
      <c r="BIR41" s="299"/>
      <c r="BIS41" s="299"/>
      <c r="BIT41" s="299"/>
      <c r="BIU41" s="299"/>
      <c r="BIV41" s="299"/>
      <c r="BIW41" s="299"/>
      <c r="BIX41" s="299"/>
      <c r="BIY41" s="299"/>
      <c r="BIZ41" s="299"/>
      <c r="BJA41" s="299"/>
      <c r="BJB41" s="299"/>
      <c r="BJC41" s="299"/>
      <c r="BJD41" s="299"/>
      <c r="BJE41" s="299"/>
      <c r="BJF41" s="299"/>
      <c r="BJG41" s="299"/>
      <c r="BJH41" s="299"/>
      <c r="BJI41" s="299"/>
      <c r="BJJ41" s="299"/>
      <c r="BJK41" s="299"/>
      <c r="BJL41" s="299"/>
      <c r="BJM41" s="299"/>
      <c r="BJN41" s="299"/>
      <c r="BJO41" s="299"/>
      <c r="BJP41" s="299"/>
      <c r="BJQ41" s="299"/>
      <c r="BJR41" s="299"/>
      <c r="BJS41" s="299"/>
      <c r="BJT41" s="299"/>
      <c r="BJU41" s="299"/>
      <c r="BJV41" s="299"/>
      <c r="BJW41" s="299"/>
      <c r="BJX41" s="299"/>
      <c r="BJY41" s="299"/>
      <c r="BJZ41" s="299"/>
      <c r="BKA41" s="299"/>
      <c r="BKB41" s="299"/>
      <c r="BKC41" s="299"/>
      <c r="BKD41" s="299"/>
      <c r="BKE41" s="299"/>
      <c r="BKF41" s="299"/>
      <c r="BKG41" s="299"/>
      <c r="BKH41" s="299"/>
      <c r="BKI41" s="299"/>
      <c r="BKJ41" s="299"/>
      <c r="BKK41" s="299"/>
      <c r="BKL41" s="299"/>
      <c r="BKM41" s="299"/>
      <c r="BKN41" s="299"/>
      <c r="BKO41" s="299"/>
      <c r="BKP41" s="299"/>
      <c r="BKQ41" s="299"/>
      <c r="BKR41" s="299"/>
      <c r="BKS41" s="299"/>
      <c r="BKT41" s="299"/>
      <c r="BKU41" s="299"/>
      <c r="BKV41" s="299"/>
      <c r="BKW41" s="299"/>
      <c r="BKX41" s="299"/>
      <c r="BKY41" s="299"/>
      <c r="BKZ41" s="299"/>
      <c r="BLA41" s="299"/>
      <c r="BLB41" s="299"/>
      <c r="BLC41" s="299"/>
      <c r="BLD41" s="299"/>
      <c r="BLE41" s="299"/>
      <c r="BLF41" s="299"/>
      <c r="BLG41" s="299"/>
      <c r="BLH41" s="299"/>
      <c r="BLI41" s="299"/>
      <c r="BLJ41" s="299"/>
      <c r="BLK41" s="299"/>
      <c r="BLL41" s="299"/>
      <c r="BLM41" s="299"/>
      <c r="BLN41" s="299"/>
      <c r="BLO41" s="299"/>
      <c r="BLP41" s="299"/>
      <c r="BLQ41" s="299"/>
      <c r="BLR41" s="299"/>
      <c r="BLS41" s="299"/>
      <c r="BLT41" s="299"/>
      <c r="BLU41" s="299"/>
      <c r="BLV41" s="299"/>
      <c r="BLW41" s="299"/>
      <c r="BLX41" s="299"/>
      <c r="BLY41" s="299"/>
      <c r="BLZ41" s="299"/>
      <c r="BMA41" s="299"/>
      <c r="BMB41" s="299"/>
      <c r="BMC41" s="299"/>
      <c r="BMD41" s="299"/>
      <c r="BME41" s="299"/>
      <c r="BMF41" s="299"/>
      <c r="BMG41" s="299"/>
      <c r="BMH41" s="299"/>
      <c r="BMI41" s="299"/>
      <c r="BMJ41" s="299"/>
      <c r="BMK41" s="299"/>
      <c r="BML41" s="299"/>
      <c r="BMM41" s="299"/>
      <c r="BMN41" s="299"/>
      <c r="BMO41" s="299"/>
      <c r="BMP41" s="299"/>
      <c r="BMQ41" s="299"/>
      <c r="BMR41" s="299"/>
      <c r="BMS41" s="299"/>
      <c r="BMT41" s="299"/>
      <c r="BMU41" s="299"/>
      <c r="BMV41" s="299"/>
      <c r="BMW41" s="299"/>
      <c r="BMX41" s="299"/>
      <c r="BMY41" s="299"/>
      <c r="BMZ41" s="299"/>
      <c r="BNA41" s="299"/>
      <c r="BNB41" s="299"/>
      <c r="BNC41" s="299"/>
      <c r="BND41" s="299"/>
      <c r="BNE41" s="299"/>
      <c r="BNF41" s="299"/>
      <c r="BNG41" s="299"/>
      <c r="BNH41" s="299"/>
      <c r="BNI41" s="299"/>
      <c r="BNJ41" s="299"/>
      <c r="BNK41" s="299"/>
      <c r="BNL41" s="299"/>
      <c r="BNM41" s="299"/>
      <c r="BNN41" s="299"/>
      <c r="BNO41" s="299"/>
      <c r="BNP41" s="299"/>
      <c r="BNQ41" s="299"/>
      <c r="BNR41" s="299"/>
      <c r="BNS41" s="299"/>
      <c r="BNT41" s="299"/>
      <c r="BNU41" s="299"/>
      <c r="BNV41" s="299"/>
      <c r="BNW41" s="299"/>
      <c r="BNX41" s="299"/>
      <c r="BNY41" s="299"/>
      <c r="BNZ41" s="299"/>
      <c r="BOA41" s="299"/>
      <c r="BOB41" s="299"/>
      <c r="BOC41" s="299"/>
      <c r="BOD41" s="299"/>
      <c r="BOE41" s="299"/>
      <c r="BOF41" s="299"/>
      <c r="BOG41" s="299"/>
      <c r="BOH41" s="299"/>
      <c r="BOI41" s="299"/>
      <c r="BOJ41" s="299"/>
      <c r="BOK41" s="299"/>
      <c r="BOL41" s="299"/>
      <c r="BOM41" s="299"/>
      <c r="BON41" s="299"/>
      <c r="BOO41" s="299"/>
      <c r="BOP41" s="299"/>
      <c r="BOQ41" s="299"/>
      <c r="BOR41" s="299"/>
      <c r="BOS41" s="299"/>
      <c r="BOT41" s="299"/>
      <c r="BOU41" s="299"/>
      <c r="BOV41" s="299"/>
      <c r="BOW41" s="299"/>
      <c r="BOX41" s="299"/>
      <c r="BOY41" s="299"/>
      <c r="BOZ41" s="299"/>
      <c r="BPA41" s="299"/>
      <c r="BPB41" s="299"/>
      <c r="BPC41" s="299"/>
      <c r="BPD41" s="299"/>
      <c r="BPE41" s="299"/>
      <c r="BPF41" s="299"/>
      <c r="BPG41" s="299"/>
      <c r="BPH41" s="299"/>
      <c r="BPI41" s="299"/>
      <c r="BPJ41" s="299"/>
      <c r="BPK41" s="299"/>
      <c r="BPL41" s="299"/>
      <c r="BPM41" s="299"/>
      <c r="BPN41" s="299"/>
      <c r="BPO41" s="299"/>
      <c r="BPP41" s="299"/>
      <c r="BPQ41" s="299"/>
      <c r="BPR41" s="299"/>
      <c r="BPS41" s="299"/>
      <c r="BPT41" s="299"/>
      <c r="BPU41" s="299"/>
      <c r="BPV41" s="299"/>
      <c r="BPW41" s="299"/>
      <c r="BPX41" s="299"/>
      <c r="BPY41" s="299"/>
      <c r="BPZ41" s="299"/>
      <c r="BQA41" s="299"/>
      <c r="BQB41" s="299"/>
      <c r="BQC41" s="299"/>
      <c r="BQD41" s="299"/>
      <c r="BQE41" s="299"/>
      <c r="BQF41" s="299"/>
      <c r="BQG41" s="299"/>
      <c r="BQH41" s="299"/>
      <c r="BQI41" s="299"/>
      <c r="BQJ41" s="299"/>
      <c r="BQK41" s="299"/>
      <c r="BQL41" s="299"/>
      <c r="BQM41" s="299"/>
      <c r="BQN41" s="299"/>
      <c r="BQO41" s="299"/>
      <c r="BQP41" s="299"/>
      <c r="BQQ41" s="299"/>
      <c r="BQR41" s="299"/>
      <c r="BQS41" s="299"/>
      <c r="BQT41" s="299"/>
      <c r="BQU41" s="299"/>
      <c r="BQV41" s="299"/>
      <c r="BQW41" s="299"/>
      <c r="BQX41" s="299"/>
      <c r="BQY41" s="299"/>
      <c r="BQZ41" s="299"/>
      <c r="BRA41" s="299"/>
      <c r="BRB41" s="299"/>
      <c r="BRC41" s="299"/>
      <c r="BRD41" s="299"/>
      <c r="BRE41" s="299"/>
      <c r="BRF41" s="299"/>
      <c r="BRG41" s="299"/>
      <c r="BRH41" s="299"/>
      <c r="BRI41" s="299"/>
      <c r="BRJ41" s="299"/>
      <c r="BRK41" s="299"/>
      <c r="BRL41" s="299"/>
      <c r="BRM41" s="299"/>
      <c r="BRN41" s="299"/>
      <c r="BRO41" s="299"/>
      <c r="BRP41" s="299"/>
      <c r="BRQ41" s="299"/>
      <c r="BRR41" s="299"/>
      <c r="BRS41" s="299"/>
      <c r="BRT41" s="299"/>
      <c r="BRU41" s="299"/>
      <c r="BRV41" s="299"/>
      <c r="BRW41" s="299"/>
      <c r="BRX41" s="299"/>
      <c r="BRY41" s="299"/>
      <c r="BRZ41" s="299"/>
      <c r="BSA41" s="299"/>
      <c r="BSB41" s="299"/>
      <c r="BSC41" s="299"/>
      <c r="BSD41" s="299"/>
      <c r="BSE41" s="299"/>
      <c r="BSF41" s="299"/>
      <c r="BSG41" s="299"/>
      <c r="BSH41" s="299"/>
      <c r="BSI41" s="299"/>
      <c r="BSJ41" s="299"/>
      <c r="BSK41" s="299"/>
      <c r="BSL41" s="299"/>
      <c r="BSM41" s="299"/>
      <c r="BSN41" s="299"/>
      <c r="BSO41" s="299"/>
      <c r="BSP41" s="299"/>
      <c r="BSQ41" s="299"/>
      <c r="BSR41" s="299"/>
      <c r="BSS41" s="299"/>
      <c r="BST41" s="299"/>
      <c r="BSU41" s="299"/>
      <c r="BSV41" s="299"/>
      <c r="BSW41" s="299"/>
      <c r="BSX41" s="299"/>
      <c r="BSY41" s="299"/>
      <c r="BSZ41" s="299"/>
      <c r="BTA41" s="299"/>
      <c r="BTB41" s="299"/>
      <c r="BTC41" s="299"/>
      <c r="BTD41" s="299"/>
      <c r="BTE41" s="299"/>
      <c r="BTF41" s="299"/>
      <c r="BTG41" s="299"/>
      <c r="BTH41" s="299"/>
      <c r="BTI41" s="299"/>
      <c r="BTJ41" s="299"/>
      <c r="BTK41" s="299"/>
      <c r="BTL41" s="299"/>
      <c r="BTM41" s="299"/>
      <c r="BTN41" s="299"/>
      <c r="BTO41" s="299"/>
      <c r="BTP41" s="299"/>
      <c r="BTQ41" s="299"/>
      <c r="BTR41" s="299"/>
      <c r="BTS41" s="299"/>
      <c r="BTT41" s="299"/>
      <c r="BTU41" s="299"/>
      <c r="BTV41" s="299"/>
      <c r="BTW41" s="299"/>
      <c r="BTX41" s="299"/>
      <c r="BTY41" s="299"/>
      <c r="BTZ41" s="299"/>
      <c r="BUA41" s="299"/>
      <c r="BUB41" s="299"/>
      <c r="BUC41" s="299"/>
      <c r="BUD41" s="299"/>
      <c r="BUE41" s="299"/>
      <c r="BUF41" s="299"/>
      <c r="BUG41" s="299"/>
      <c r="BUH41" s="299"/>
      <c r="BUI41" s="299"/>
      <c r="BUJ41" s="299"/>
      <c r="BUK41" s="299"/>
      <c r="BUL41" s="299"/>
      <c r="BUM41" s="299"/>
      <c r="BUN41" s="299"/>
      <c r="BUO41" s="299"/>
      <c r="BUP41" s="299"/>
      <c r="BUQ41" s="299"/>
      <c r="BUR41" s="299"/>
      <c r="BUS41" s="299"/>
      <c r="BUT41" s="299"/>
      <c r="BUU41" s="299"/>
      <c r="BUV41" s="299"/>
      <c r="BUW41" s="299"/>
      <c r="BUX41" s="299"/>
      <c r="BUY41" s="299"/>
      <c r="BUZ41" s="299"/>
      <c r="BVA41" s="299"/>
      <c r="BVB41" s="299"/>
      <c r="BVC41" s="299"/>
      <c r="BVD41" s="299"/>
      <c r="BVE41" s="299"/>
      <c r="BVF41" s="299"/>
      <c r="BVG41" s="299"/>
      <c r="BVH41" s="299"/>
      <c r="BVI41" s="299"/>
      <c r="BVJ41" s="299"/>
      <c r="BVK41" s="299"/>
      <c r="BVL41" s="299"/>
      <c r="BVM41" s="299"/>
      <c r="BVN41" s="299"/>
      <c r="BVO41" s="299"/>
      <c r="BVP41" s="299"/>
      <c r="BVQ41" s="299"/>
      <c r="BVR41" s="299"/>
      <c r="BVS41" s="299"/>
      <c r="BVT41" s="299"/>
      <c r="BVU41" s="299"/>
      <c r="BVV41" s="299"/>
      <c r="BVW41" s="299"/>
      <c r="BVX41" s="299"/>
      <c r="BVY41" s="299"/>
      <c r="BVZ41" s="299"/>
      <c r="BWA41" s="299"/>
      <c r="BWB41" s="299"/>
      <c r="BWC41" s="299"/>
      <c r="BWD41" s="299"/>
      <c r="BWE41" s="299"/>
      <c r="BWF41" s="299"/>
      <c r="BWG41" s="299"/>
      <c r="BWH41" s="299"/>
      <c r="BWI41" s="299"/>
      <c r="BWJ41" s="299"/>
      <c r="BWK41" s="299"/>
      <c r="BWL41" s="299"/>
      <c r="BWM41" s="299"/>
      <c r="BWN41" s="299"/>
      <c r="BWO41" s="299"/>
      <c r="BWP41" s="299"/>
      <c r="BWQ41" s="299"/>
      <c r="BWR41" s="299"/>
      <c r="BWS41" s="299"/>
      <c r="BWT41" s="299"/>
      <c r="BWU41" s="299"/>
      <c r="BWV41" s="299"/>
      <c r="BWW41" s="299"/>
      <c r="BWX41" s="299"/>
      <c r="BWY41" s="299"/>
      <c r="BWZ41" s="299"/>
      <c r="BXA41" s="299"/>
      <c r="BXB41" s="299"/>
      <c r="BXC41" s="299"/>
      <c r="BXD41" s="299"/>
      <c r="BXE41" s="299"/>
      <c r="BXF41" s="299"/>
      <c r="BXG41" s="299"/>
      <c r="BXH41" s="299"/>
      <c r="BXI41" s="299"/>
      <c r="BXJ41" s="299"/>
      <c r="BXK41" s="299"/>
      <c r="BXL41" s="299"/>
      <c r="BXM41" s="299"/>
      <c r="BXN41" s="299"/>
      <c r="BXO41" s="299"/>
      <c r="BXP41" s="299"/>
      <c r="BXQ41" s="299"/>
      <c r="BXR41" s="299"/>
      <c r="BXS41" s="299"/>
      <c r="BXT41" s="299"/>
      <c r="BXU41" s="299"/>
      <c r="BXV41" s="299"/>
      <c r="BXW41" s="299"/>
      <c r="BXX41" s="299"/>
      <c r="BXY41" s="299"/>
      <c r="BXZ41" s="299"/>
      <c r="BYA41" s="299"/>
      <c r="BYB41" s="299"/>
      <c r="BYC41" s="299"/>
      <c r="BYD41" s="299"/>
      <c r="BYE41" s="299"/>
      <c r="BYF41" s="299"/>
      <c r="BYG41" s="299"/>
      <c r="BYH41" s="299"/>
      <c r="BYI41" s="299"/>
      <c r="BYJ41" s="299"/>
      <c r="BYK41" s="299"/>
      <c r="BYL41" s="299"/>
      <c r="BYM41" s="299"/>
      <c r="BYN41" s="299"/>
      <c r="BYO41" s="299"/>
      <c r="BYP41" s="299"/>
      <c r="BYQ41" s="299"/>
      <c r="BYR41" s="299"/>
      <c r="BYS41" s="299"/>
      <c r="BYT41" s="299"/>
      <c r="BYU41" s="299"/>
      <c r="BYV41" s="299"/>
      <c r="BYW41" s="299"/>
      <c r="BYX41" s="299"/>
      <c r="BYY41" s="299"/>
      <c r="BYZ41" s="299"/>
      <c r="BZA41" s="299"/>
      <c r="BZB41" s="299"/>
      <c r="BZC41" s="299"/>
      <c r="BZD41" s="299"/>
      <c r="BZE41" s="299"/>
      <c r="BZF41" s="299"/>
      <c r="BZG41" s="299"/>
      <c r="BZH41" s="299"/>
      <c r="BZI41" s="299"/>
      <c r="BZJ41" s="299"/>
      <c r="BZK41" s="299"/>
      <c r="BZL41" s="299"/>
      <c r="BZM41" s="299"/>
      <c r="BZN41" s="299"/>
      <c r="BZO41" s="299"/>
      <c r="BZP41" s="299"/>
      <c r="BZQ41" s="299"/>
      <c r="BZR41" s="299"/>
      <c r="BZS41" s="299"/>
      <c r="BZT41" s="299"/>
      <c r="BZU41" s="299"/>
      <c r="BZV41" s="299"/>
      <c r="BZW41" s="299"/>
      <c r="BZX41" s="299"/>
      <c r="BZY41" s="299"/>
      <c r="BZZ41" s="299"/>
      <c r="CAA41" s="299"/>
      <c r="CAB41" s="299"/>
      <c r="CAC41" s="299"/>
      <c r="CAD41" s="299"/>
      <c r="CAE41" s="299"/>
      <c r="CAF41" s="299"/>
      <c r="CAG41" s="299"/>
      <c r="CAH41" s="299"/>
      <c r="CAI41" s="299"/>
      <c r="CAJ41" s="299"/>
      <c r="CAK41" s="299"/>
      <c r="CAL41" s="299"/>
      <c r="CAM41" s="299"/>
      <c r="CAN41" s="299"/>
      <c r="CAO41" s="299"/>
      <c r="CAP41" s="299"/>
      <c r="CAQ41" s="299"/>
      <c r="CAR41" s="299"/>
      <c r="CAS41" s="299"/>
      <c r="CAT41" s="299"/>
      <c r="CAU41" s="299"/>
      <c r="CAV41" s="299"/>
      <c r="CAW41" s="299"/>
      <c r="CAX41" s="299"/>
      <c r="CAY41" s="299"/>
      <c r="CAZ41" s="299"/>
      <c r="CBA41" s="299"/>
      <c r="CBB41" s="299"/>
      <c r="CBC41" s="299"/>
      <c r="CBD41" s="299"/>
      <c r="CBE41" s="299"/>
      <c r="CBF41" s="299"/>
      <c r="CBG41" s="299"/>
      <c r="CBH41" s="299"/>
      <c r="CBI41" s="299"/>
      <c r="CBJ41" s="299"/>
      <c r="CBK41" s="299"/>
      <c r="CBL41" s="299"/>
      <c r="CBM41" s="299"/>
      <c r="CBN41" s="299"/>
      <c r="CBO41" s="299"/>
      <c r="CBP41" s="299"/>
      <c r="CBQ41" s="299"/>
      <c r="CBR41" s="299"/>
      <c r="CBS41" s="299"/>
      <c r="CBT41" s="299"/>
      <c r="CBU41" s="299"/>
      <c r="CBV41" s="299"/>
      <c r="CBW41" s="299"/>
      <c r="CBX41" s="299"/>
      <c r="CBY41" s="299"/>
      <c r="CBZ41" s="299"/>
      <c r="CCA41" s="299"/>
      <c r="CCB41" s="299"/>
      <c r="CCC41" s="299"/>
      <c r="CCD41" s="299"/>
      <c r="CCE41" s="299"/>
      <c r="CCF41" s="299"/>
      <c r="CCG41" s="299"/>
      <c r="CCH41" s="299"/>
      <c r="CCI41" s="299"/>
      <c r="CCJ41" s="299"/>
      <c r="CCK41" s="299"/>
      <c r="CCL41" s="299"/>
      <c r="CCM41" s="299"/>
      <c r="CCN41" s="299"/>
      <c r="CCO41" s="299"/>
      <c r="CCP41" s="299"/>
      <c r="CCQ41" s="299"/>
      <c r="CCR41" s="299"/>
      <c r="CCS41" s="299"/>
      <c r="CCT41" s="299"/>
      <c r="CCU41" s="299"/>
      <c r="CCV41" s="299"/>
      <c r="CCW41" s="299"/>
      <c r="CCX41" s="299"/>
      <c r="CCY41" s="299"/>
      <c r="CCZ41" s="299"/>
      <c r="CDA41" s="299"/>
      <c r="CDB41" s="299"/>
      <c r="CDC41" s="299"/>
      <c r="CDD41" s="299"/>
      <c r="CDE41" s="299"/>
      <c r="CDF41" s="299"/>
      <c r="CDG41" s="299"/>
      <c r="CDH41" s="299"/>
      <c r="CDI41" s="299"/>
      <c r="CDJ41" s="299"/>
      <c r="CDK41" s="299"/>
      <c r="CDL41" s="299"/>
      <c r="CDM41" s="299"/>
      <c r="CDN41" s="299"/>
      <c r="CDO41" s="299"/>
      <c r="CDP41" s="299"/>
      <c r="CDQ41" s="299"/>
      <c r="CDR41" s="299"/>
      <c r="CDS41" s="299"/>
      <c r="CDT41" s="299"/>
      <c r="CDU41" s="299"/>
      <c r="CDV41" s="299"/>
      <c r="CDW41" s="299"/>
      <c r="CDX41" s="299"/>
      <c r="CDY41" s="299"/>
      <c r="CDZ41" s="299"/>
      <c r="CEA41" s="299"/>
      <c r="CEB41" s="299"/>
      <c r="CEC41" s="299"/>
      <c r="CED41" s="299"/>
      <c r="CEE41" s="299"/>
      <c r="CEF41" s="299"/>
      <c r="CEG41" s="299"/>
      <c r="CEH41" s="299"/>
      <c r="CEI41" s="299"/>
      <c r="CEJ41" s="299"/>
      <c r="CEK41" s="299"/>
      <c r="CEL41" s="299"/>
      <c r="CEM41" s="299"/>
      <c r="CEN41" s="299"/>
      <c r="CEO41" s="299"/>
      <c r="CEP41" s="299"/>
      <c r="CEQ41" s="299"/>
      <c r="CER41" s="299"/>
      <c r="CES41" s="299"/>
      <c r="CET41" s="299"/>
      <c r="CEU41" s="299"/>
      <c r="CEV41" s="299"/>
      <c r="CEW41" s="299"/>
      <c r="CEX41" s="299"/>
      <c r="CEY41" s="299"/>
      <c r="CEZ41" s="299"/>
      <c r="CFA41" s="299"/>
      <c r="CFB41" s="299"/>
      <c r="CFC41" s="299"/>
      <c r="CFD41" s="299"/>
      <c r="CFE41" s="299"/>
      <c r="CFF41" s="299"/>
      <c r="CFG41" s="299"/>
      <c r="CFH41" s="299"/>
      <c r="CFI41" s="299"/>
      <c r="CFJ41" s="299"/>
      <c r="CFK41" s="299"/>
      <c r="CFL41" s="299"/>
      <c r="CFM41" s="299"/>
      <c r="CFN41" s="299"/>
      <c r="CFO41" s="299"/>
      <c r="CFP41" s="299"/>
      <c r="CFQ41" s="299"/>
      <c r="CFR41" s="299"/>
      <c r="CFS41" s="299"/>
      <c r="CFT41" s="299"/>
      <c r="CFU41" s="299"/>
      <c r="CFV41" s="299"/>
      <c r="CFW41" s="299"/>
      <c r="CFX41" s="299"/>
      <c r="CFY41" s="299"/>
      <c r="CFZ41" s="299"/>
      <c r="CGA41" s="299"/>
      <c r="CGB41" s="299"/>
      <c r="CGC41" s="299"/>
      <c r="CGD41" s="299"/>
      <c r="CGE41" s="299"/>
      <c r="CGF41" s="299"/>
      <c r="CGG41" s="299"/>
      <c r="CGH41" s="299"/>
      <c r="CGI41" s="299"/>
      <c r="CGJ41" s="299"/>
      <c r="CGK41" s="299"/>
      <c r="CGL41" s="299"/>
      <c r="CGM41" s="299"/>
      <c r="CGN41" s="299"/>
      <c r="CGO41" s="299"/>
      <c r="CGP41" s="299"/>
      <c r="CGQ41" s="299"/>
      <c r="CGR41" s="299"/>
      <c r="CGS41" s="299"/>
      <c r="CGT41" s="299"/>
      <c r="CGU41" s="299"/>
      <c r="CGV41" s="299"/>
      <c r="CGW41" s="299"/>
      <c r="CGX41" s="299"/>
      <c r="CGY41" s="299"/>
      <c r="CGZ41" s="299"/>
      <c r="CHA41" s="299"/>
      <c r="CHB41" s="299"/>
      <c r="CHC41" s="299"/>
      <c r="CHD41" s="299"/>
      <c r="CHE41" s="299"/>
      <c r="CHF41" s="299"/>
      <c r="CHG41" s="299"/>
      <c r="CHH41" s="299"/>
      <c r="CHI41" s="299"/>
      <c r="CHJ41" s="299"/>
      <c r="CHK41" s="299"/>
      <c r="CHL41" s="299"/>
      <c r="CHM41" s="299"/>
      <c r="CHN41" s="299"/>
      <c r="CHO41" s="299"/>
      <c r="CHP41" s="299"/>
      <c r="CHQ41" s="299"/>
      <c r="CHR41" s="299"/>
      <c r="CHS41" s="299"/>
      <c r="CHT41" s="299"/>
      <c r="CHU41" s="299"/>
      <c r="CHV41" s="299"/>
      <c r="CHW41" s="299"/>
      <c r="CHX41" s="299"/>
      <c r="CHY41" s="299"/>
      <c r="CHZ41" s="299"/>
      <c r="CIA41" s="299"/>
      <c r="CIB41" s="299"/>
      <c r="CIC41" s="299"/>
      <c r="CID41" s="299"/>
      <c r="CIE41" s="299"/>
      <c r="CIF41" s="299"/>
      <c r="CIG41" s="299"/>
      <c r="CIH41" s="299"/>
      <c r="CII41" s="299"/>
      <c r="CIJ41" s="299"/>
      <c r="CIK41" s="299"/>
      <c r="CIL41" s="299"/>
      <c r="CIM41" s="299"/>
      <c r="CIN41" s="299"/>
      <c r="CIO41" s="299"/>
      <c r="CIP41" s="299"/>
      <c r="CIQ41" s="299"/>
      <c r="CIR41" s="299"/>
      <c r="CIS41" s="299"/>
      <c r="CIT41" s="299"/>
      <c r="CIU41" s="299"/>
      <c r="CIV41" s="299"/>
      <c r="CIW41" s="299"/>
      <c r="CIX41" s="299"/>
      <c r="CIY41" s="299"/>
      <c r="CIZ41" s="299"/>
      <c r="CJA41" s="299"/>
      <c r="CJB41" s="299"/>
      <c r="CJC41" s="299"/>
      <c r="CJD41" s="299"/>
      <c r="CJE41" s="299"/>
      <c r="CJF41" s="299"/>
      <c r="CJG41" s="299"/>
      <c r="CJH41" s="299"/>
      <c r="CJI41" s="299"/>
      <c r="CJJ41" s="299"/>
      <c r="CJK41" s="299"/>
      <c r="CJL41" s="299"/>
      <c r="CJM41" s="299"/>
      <c r="CJN41" s="299"/>
      <c r="CJO41" s="299"/>
      <c r="CJP41" s="299"/>
      <c r="CJQ41" s="299"/>
      <c r="CJR41" s="299"/>
      <c r="CJS41" s="299"/>
      <c r="CJT41" s="299"/>
      <c r="CJU41" s="299"/>
      <c r="CJV41" s="299"/>
      <c r="CJW41" s="299"/>
      <c r="CJX41" s="299"/>
      <c r="CJY41" s="299"/>
      <c r="CJZ41" s="299"/>
      <c r="CKA41" s="299"/>
      <c r="CKB41" s="299"/>
      <c r="CKC41" s="299"/>
      <c r="CKD41" s="299"/>
      <c r="CKE41" s="299"/>
      <c r="CKF41" s="299"/>
      <c r="CKG41" s="299"/>
      <c r="CKH41" s="299"/>
      <c r="CKI41" s="299"/>
      <c r="CKJ41" s="299"/>
      <c r="CKK41" s="299"/>
      <c r="CKL41" s="299"/>
      <c r="CKM41" s="299"/>
      <c r="CKN41" s="299"/>
      <c r="CKO41" s="299"/>
      <c r="CKP41" s="299"/>
      <c r="CKQ41" s="299"/>
      <c r="CKR41" s="299"/>
      <c r="CKS41" s="299"/>
      <c r="CKT41" s="299"/>
      <c r="CKU41" s="299"/>
      <c r="CKV41" s="299"/>
      <c r="CKW41" s="299"/>
      <c r="CKX41" s="299"/>
      <c r="CKY41" s="299"/>
      <c r="CKZ41" s="299"/>
      <c r="CLA41" s="299"/>
      <c r="CLB41" s="299"/>
      <c r="CLC41" s="299"/>
      <c r="CLD41" s="299"/>
      <c r="CLE41" s="299"/>
      <c r="CLF41" s="299"/>
      <c r="CLG41" s="299"/>
      <c r="CLH41" s="299"/>
      <c r="CLI41" s="299"/>
      <c r="CLJ41" s="299"/>
      <c r="CLK41" s="299"/>
      <c r="CLL41" s="299"/>
      <c r="CLM41" s="299"/>
      <c r="CLN41" s="299"/>
      <c r="CLO41" s="299"/>
      <c r="CLP41" s="299"/>
      <c r="CLQ41" s="299"/>
      <c r="CLR41" s="299"/>
      <c r="CLS41" s="299"/>
      <c r="CLT41" s="299"/>
      <c r="CLU41" s="299"/>
      <c r="CLV41" s="299"/>
      <c r="CLW41" s="299"/>
      <c r="CLX41" s="299"/>
      <c r="CLY41" s="299"/>
      <c r="CLZ41" s="299"/>
      <c r="CMA41" s="299"/>
      <c r="CMB41" s="299"/>
      <c r="CMC41" s="299"/>
      <c r="CMD41" s="299"/>
      <c r="CME41" s="299"/>
      <c r="CMF41" s="299"/>
      <c r="CMG41" s="299"/>
      <c r="CMH41" s="299"/>
      <c r="CMI41" s="299"/>
      <c r="CMJ41" s="299"/>
      <c r="CMK41" s="299"/>
      <c r="CML41" s="299"/>
      <c r="CMM41" s="299"/>
      <c r="CMN41" s="299"/>
      <c r="CMO41" s="299"/>
      <c r="CMP41" s="299"/>
      <c r="CMQ41" s="299"/>
      <c r="CMR41" s="299"/>
      <c r="CMS41" s="299"/>
      <c r="CMT41" s="299"/>
      <c r="CMU41" s="299"/>
      <c r="CMV41" s="299"/>
      <c r="CMW41" s="299"/>
      <c r="CMX41" s="299"/>
      <c r="CMY41" s="299"/>
      <c r="CMZ41" s="299"/>
      <c r="CNA41" s="299"/>
      <c r="CNB41" s="299"/>
      <c r="CNC41" s="299"/>
      <c r="CND41" s="299"/>
      <c r="CNE41" s="299"/>
      <c r="CNF41" s="299"/>
      <c r="CNG41" s="299"/>
      <c r="CNH41" s="299"/>
      <c r="CNI41" s="299"/>
      <c r="CNJ41" s="299"/>
      <c r="CNK41" s="299"/>
      <c r="CNL41" s="299"/>
      <c r="CNM41" s="299"/>
      <c r="CNN41" s="299"/>
      <c r="CNO41" s="299"/>
      <c r="CNP41" s="299"/>
      <c r="CNQ41" s="299"/>
      <c r="CNR41" s="299"/>
      <c r="CNS41" s="299"/>
      <c r="CNT41" s="299"/>
      <c r="CNU41" s="299"/>
      <c r="CNV41" s="299"/>
      <c r="CNW41" s="299"/>
      <c r="CNX41" s="299"/>
      <c r="CNY41" s="299"/>
      <c r="CNZ41" s="299"/>
      <c r="COA41" s="299"/>
      <c r="COB41" s="299"/>
      <c r="COC41" s="299"/>
      <c r="COD41" s="299"/>
      <c r="COE41" s="299"/>
      <c r="COF41" s="299"/>
      <c r="COG41" s="299"/>
      <c r="COH41" s="299"/>
      <c r="COI41" s="299"/>
      <c r="COJ41" s="299"/>
      <c r="COK41" s="299"/>
      <c r="COL41" s="299"/>
      <c r="COM41" s="299"/>
      <c r="CON41" s="299"/>
      <c r="COO41" s="299"/>
      <c r="COP41" s="299"/>
      <c r="COQ41" s="299"/>
      <c r="COR41" s="299"/>
      <c r="COS41" s="299"/>
      <c r="COT41" s="299"/>
      <c r="COU41" s="299"/>
      <c r="COV41" s="299"/>
      <c r="COW41" s="299"/>
      <c r="COX41" s="299"/>
      <c r="COY41" s="299"/>
      <c r="COZ41" s="299"/>
      <c r="CPA41" s="299"/>
      <c r="CPB41" s="299"/>
      <c r="CPC41" s="299"/>
      <c r="CPD41" s="299"/>
      <c r="CPE41" s="299"/>
      <c r="CPF41" s="299"/>
      <c r="CPG41" s="299"/>
      <c r="CPH41" s="299"/>
      <c r="CPI41" s="299"/>
      <c r="CPJ41" s="299"/>
      <c r="CPK41" s="299"/>
      <c r="CPL41" s="299"/>
      <c r="CPM41" s="299"/>
      <c r="CPN41" s="299"/>
      <c r="CPO41" s="299"/>
      <c r="CPP41" s="299"/>
      <c r="CPQ41" s="299"/>
      <c r="CPR41" s="299"/>
      <c r="CPS41" s="299"/>
      <c r="CPT41" s="299"/>
      <c r="CPU41" s="299"/>
      <c r="CPV41" s="299"/>
      <c r="CPW41" s="299"/>
      <c r="CPX41" s="299"/>
      <c r="CPY41" s="299"/>
      <c r="CPZ41" s="299"/>
      <c r="CQA41" s="299"/>
      <c r="CQB41" s="299"/>
      <c r="CQC41" s="299"/>
      <c r="CQD41" s="299"/>
      <c r="CQE41" s="299"/>
      <c r="CQF41" s="299"/>
      <c r="CQG41" s="299"/>
      <c r="CQH41" s="299"/>
      <c r="CQI41" s="299"/>
      <c r="CQJ41" s="299"/>
      <c r="CQK41" s="299"/>
      <c r="CQL41" s="299"/>
      <c r="CQM41" s="299"/>
      <c r="CQN41" s="299"/>
      <c r="CQO41" s="299"/>
      <c r="CQP41" s="299"/>
      <c r="CQQ41" s="299"/>
      <c r="CQR41" s="299"/>
      <c r="CQS41" s="299"/>
      <c r="CQT41" s="299"/>
      <c r="CQU41" s="299"/>
      <c r="CQV41" s="299"/>
      <c r="CQW41" s="299"/>
      <c r="CQX41" s="299"/>
      <c r="CQY41" s="299"/>
      <c r="CQZ41" s="299"/>
      <c r="CRA41" s="299"/>
      <c r="CRB41" s="299"/>
      <c r="CRC41" s="299"/>
      <c r="CRD41" s="299"/>
      <c r="CRE41" s="299"/>
      <c r="CRF41" s="299"/>
      <c r="CRG41" s="299"/>
      <c r="CRH41" s="299"/>
      <c r="CRI41" s="299"/>
      <c r="CRJ41" s="299"/>
      <c r="CRK41" s="299"/>
      <c r="CRL41" s="299"/>
      <c r="CRM41" s="299"/>
      <c r="CRN41" s="299"/>
      <c r="CRO41" s="299"/>
      <c r="CRP41" s="299"/>
      <c r="CRQ41" s="299"/>
      <c r="CRR41" s="299"/>
      <c r="CRS41" s="299"/>
      <c r="CRT41" s="299"/>
      <c r="CRU41" s="299"/>
      <c r="CRV41" s="299"/>
      <c r="CRW41" s="299"/>
      <c r="CRX41" s="299"/>
      <c r="CRY41" s="299"/>
      <c r="CRZ41" s="299"/>
      <c r="CSA41" s="299"/>
      <c r="CSB41" s="299"/>
      <c r="CSC41" s="299"/>
      <c r="CSD41" s="299"/>
      <c r="CSE41" s="299"/>
      <c r="CSF41" s="299"/>
      <c r="CSG41" s="299"/>
      <c r="CSH41" s="299"/>
      <c r="CSI41" s="299"/>
      <c r="CSJ41" s="299"/>
      <c r="CSK41" s="299"/>
      <c r="CSL41" s="299"/>
      <c r="CSM41" s="299"/>
      <c r="CSN41" s="299"/>
      <c r="CSO41" s="299"/>
      <c r="CSP41" s="299"/>
      <c r="CSQ41" s="299"/>
      <c r="CSR41" s="299"/>
      <c r="CSS41" s="299"/>
      <c r="CST41" s="299"/>
      <c r="CSU41" s="299"/>
      <c r="CSV41" s="299"/>
      <c r="CSW41" s="299"/>
      <c r="CSX41" s="299"/>
      <c r="CSY41" s="299"/>
      <c r="CSZ41" s="299"/>
      <c r="CTA41" s="299"/>
      <c r="CTB41" s="299"/>
      <c r="CTC41" s="299"/>
      <c r="CTD41" s="299"/>
      <c r="CTE41" s="299"/>
      <c r="CTF41" s="299"/>
      <c r="CTG41" s="299"/>
      <c r="CTH41" s="299"/>
      <c r="CTI41" s="299"/>
      <c r="CTJ41" s="299"/>
      <c r="CTK41" s="299"/>
      <c r="CTL41" s="299"/>
      <c r="CTM41" s="299"/>
      <c r="CTN41" s="299"/>
      <c r="CTO41" s="299"/>
      <c r="CTP41" s="299"/>
      <c r="CTQ41" s="299"/>
      <c r="CTR41" s="299"/>
      <c r="CTS41" s="299"/>
      <c r="CTT41" s="299"/>
      <c r="CTU41" s="299"/>
      <c r="CTV41" s="299"/>
      <c r="CTW41" s="299"/>
      <c r="CTX41" s="299"/>
      <c r="CTY41" s="299"/>
      <c r="CTZ41" s="299"/>
      <c r="CUA41" s="299"/>
      <c r="CUB41" s="299"/>
      <c r="CUC41" s="299"/>
      <c r="CUD41" s="299"/>
      <c r="CUE41" s="299"/>
      <c r="CUF41" s="299"/>
      <c r="CUG41" s="299"/>
      <c r="CUH41" s="299"/>
      <c r="CUI41" s="299"/>
      <c r="CUJ41" s="299"/>
      <c r="CUK41" s="299"/>
      <c r="CUL41" s="299"/>
      <c r="CUM41" s="299"/>
      <c r="CUN41" s="299"/>
      <c r="CUO41" s="299"/>
      <c r="CUP41" s="299"/>
      <c r="CUQ41" s="299"/>
      <c r="CUR41" s="299"/>
      <c r="CUS41" s="299"/>
      <c r="CUT41" s="299"/>
      <c r="CUU41" s="299"/>
      <c r="CUV41" s="299"/>
      <c r="CUW41" s="299"/>
      <c r="CUX41" s="299"/>
      <c r="CUY41" s="299"/>
      <c r="CUZ41" s="299"/>
      <c r="CVA41" s="299"/>
      <c r="CVB41" s="299"/>
      <c r="CVC41" s="299"/>
      <c r="CVD41" s="299"/>
      <c r="CVE41" s="299"/>
      <c r="CVF41" s="299"/>
      <c r="CVG41" s="299"/>
      <c r="CVH41" s="299"/>
      <c r="CVI41" s="299"/>
      <c r="CVJ41" s="299"/>
      <c r="CVK41" s="299"/>
      <c r="CVL41" s="299"/>
      <c r="CVM41" s="299"/>
      <c r="CVN41" s="299"/>
      <c r="CVO41" s="299"/>
      <c r="CVP41" s="299"/>
      <c r="CVQ41" s="299"/>
      <c r="CVR41" s="299"/>
      <c r="CVS41" s="299"/>
      <c r="CVT41" s="299"/>
      <c r="CVU41" s="299"/>
      <c r="CVV41" s="299"/>
      <c r="CVW41" s="299"/>
      <c r="CVX41" s="299"/>
      <c r="CVY41" s="299"/>
      <c r="CVZ41" s="299"/>
      <c r="CWA41" s="299"/>
      <c r="CWB41" s="299"/>
      <c r="CWC41" s="299"/>
      <c r="CWD41" s="299"/>
      <c r="CWE41" s="299"/>
      <c r="CWF41" s="299"/>
      <c r="CWG41" s="299"/>
      <c r="CWH41" s="299"/>
      <c r="CWI41" s="299"/>
      <c r="CWJ41" s="299"/>
      <c r="CWK41" s="299"/>
      <c r="CWL41" s="299"/>
      <c r="CWM41" s="299"/>
      <c r="CWN41" s="299"/>
      <c r="CWO41" s="299"/>
      <c r="CWP41" s="299"/>
      <c r="CWQ41" s="299"/>
      <c r="CWR41" s="299"/>
      <c r="CWS41" s="299"/>
      <c r="CWT41" s="299"/>
      <c r="CWU41" s="299"/>
      <c r="CWV41" s="299"/>
      <c r="CWW41" s="299"/>
      <c r="CWX41" s="299"/>
      <c r="CWY41" s="299"/>
      <c r="CWZ41" s="299"/>
      <c r="CXA41" s="299"/>
      <c r="CXB41" s="299"/>
      <c r="CXC41" s="299"/>
      <c r="CXD41" s="299"/>
      <c r="CXE41" s="299"/>
      <c r="CXF41" s="299"/>
      <c r="CXG41" s="299"/>
      <c r="CXH41" s="299"/>
      <c r="CXI41" s="299"/>
      <c r="CXJ41" s="299"/>
      <c r="CXK41" s="299"/>
      <c r="CXL41" s="299"/>
      <c r="CXM41" s="299"/>
      <c r="CXN41" s="299"/>
      <c r="CXO41" s="299"/>
      <c r="CXP41" s="299"/>
      <c r="CXQ41" s="299"/>
      <c r="CXR41" s="299"/>
      <c r="CXS41" s="299"/>
      <c r="CXT41" s="299"/>
      <c r="CXU41" s="299"/>
      <c r="CXV41" s="299"/>
      <c r="CXW41" s="299"/>
      <c r="CXX41" s="299"/>
      <c r="CXY41" s="299"/>
      <c r="CXZ41" s="299"/>
      <c r="CYA41" s="299"/>
      <c r="CYB41" s="299"/>
      <c r="CYC41" s="299"/>
      <c r="CYD41" s="299"/>
      <c r="CYE41" s="299"/>
      <c r="CYF41" s="299"/>
      <c r="CYG41" s="299"/>
      <c r="CYH41" s="299"/>
      <c r="CYI41" s="299"/>
      <c r="CYJ41" s="299"/>
      <c r="CYK41" s="299"/>
      <c r="CYL41" s="299"/>
      <c r="CYM41" s="299"/>
      <c r="CYN41" s="299"/>
      <c r="CYO41" s="299"/>
      <c r="CYP41" s="299"/>
      <c r="CYQ41" s="299"/>
      <c r="CYR41" s="299"/>
      <c r="CYS41" s="299"/>
      <c r="CYT41" s="299"/>
      <c r="CYU41" s="299"/>
      <c r="CYV41" s="299"/>
      <c r="CYW41" s="299"/>
      <c r="CYX41" s="299"/>
      <c r="CYY41" s="299"/>
      <c r="CYZ41" s="299"/>
      <c r="CZA41" s="299"/>
      <c r="CZB41" s="299"/>
      <c r="CZC41" s="299"/>
      <c r="CZD41" s="299"/>
      <c r="CZE41" s="299"/>
      <c r="CZF41" s="299"/>
      <c r="CZG41" s="299"/>
      <c r="CZH41" s="299"/>
      <c r="CZI41" s="299"/>
      <c r="CZJ41" s="299"/>
      <c r="CZK41" s="299"/>
      <c r="CZL41" s="299"/>
      <c r="CZM41" s="299"/>
      <c r="CZN41" s="299"/>
      <c r="CZO41" s="299"/>
      <c r="CZP41" s="299"/>
      <c r="CZQ41" s="299"/>
      <c r="CZR41" s="299"/>
      <c r="CZS41" s="299"/>
      <c r="CZT41" s="299"/>
      <c r="CZU41" s="299"/>
      <c r="CZV41" s="299"/>
      <c r="CZW41" s="299"/>
      <c r="CZX41" s="299"/>
      <c r="CZY41" s="299"/>
      <c r="CZZ41" s="299"/>
      <c r="DAA41" s="299"/>
      <c r="DAB41" s="299"/>
      <c r="DAC41" s="299"/>
      <c r="DAD41" s="299"/>
      <c r="DAE41" s="299"/>
      <c r="DAF41" s="299"/>
      <c r="DAG41" s="299"/>
      <c r="DAH41" s="299"/>
      <c r="DAI41" s="299"/>
      <c r="DAJ41" s="299"/>
      <c r="DAK41" s="299"/>
      <c r="DAL41" s="299"/>
      <c r="DAM41" s="299"/>
      <c r="DAN41" s="299"/>
      <c r="DAO41" s="299"/>
      <c r="DAP41" s="299"/>
      <c r="DAQ41" s="299"/>
      <c r="DAR41" s="299"/>
      <c r="DAS41" s="299"/>
      <c r="DAT41" s="299"/>
      <c r="DAU41" s="299"/>
      <c r="DAV41" s="299"/>
      <c r="DAW41" s="299"/>
      <c r="DAX41" s="299"/>
      <c r="DAY41" s="299"/>
      <c r="DAZ41" s="299"/>
      <c r="DBA41" s="299"/>
      <c r="DBB41" s="299"/>
      <c r="DBC41" s="299"/>
      <c r="DBD41" s="299"/>
      <c r="DBE41" s="299"/>
      <c r="DBF41" s="299"/>
      <c r="DBG41" s="299"/>
      <c r="DBH41" s="299"/>
      <c r="DBI41" s="299"/>
      <c r="DBJ41" s="299"/>
      <c r="DBK41" s="299"/>
      <c r="DBL41" s="299"/>
      <c r="DBM41" s="299"/>
      <c r="DBN41" s="299"/>
      <c r="DBO41" s="299"/>
      <c r="DBP41" s="299"/>
      <c r="DBQ41" s="299"/>
      <c r="DBR41" s="299"/>
      <c r="DBS41" s="299"/>
      <c r="DBT41" s="299"/>
      <c r="DBU41" s="299"/>
      <c r="DBV41" s="299"/>
      <c r="DBW41" s="299"/>
      <c r="DBX41" s="299"/>
      <c r="DBY41" s="299"/>
      <c r="DBZ41" s="299"/>
      <c r="DCA41" s="299"/>
      <c r="DCB41" s="299"/>
      <c r="DCC41" s="299"/>
      <c r="DCD41" s="299"/>
      <c r="DCE41" s="299"/>
      <c r="DCF41" s="299"/>
      <c r="DCG41" s="299"/>
      <c r="DCH41" s="299"/>
      <c r="DCI41" s="299"/>
      <c r="DCJ41" s="299"/>
      <c r="DCK41" s="299"/>
      <c r="DCL41" s="299"/>
      <c r="DCM41" s="299"/>
      <c r="DCN41" s="299"/>
      <c r="DCO41" s="299"/>
      <c r="DCP41" s="299"/>
      <c r="DCQ41" s="299"/>
      <c r="DCR41" s="299"/>
      <c r="DCS41" s="299"/>
      <c r="DCT41" s="299"/>
      <c r="DCU41" s="299"/>
      <c r="DCV41" s="299"/>
      <c r="DCW41" s="299"/>
      <c r="DCX41" s="299"/>
      <c r="DCY41" s="299"/>
      <c r="DCZ41" s="299"/>
      <c r="DDA41" s="299"/>
      <c r="DDB41" s="299"/>
      <c r="DDC41" s="299"/>
      <c r="DDD41" s="299"/>
      <c r="DDE41" s="299"/>
      <c r="DDF41" s="299"/>
      <c r="DDG41" s="299"/>
      <c r="DDH41" s="299"/>
      <c r="DDI41" s="299"/>
      <c r="DDJ41" s="299"/>
      <c r="DDK41" s="299"/>
      <c r="DDL41" s="299"/>
      <c r="DDM41" s="299"/>
      <c r="DDN41" s="299"/>
      <c r="DDO41" s="299"/>
      <c r="DDP41" s="299"/>
      <c r="DDQ41" s="299"/>
      <c r="DDR41" s="299"/>
      <c r="DDS41" s="299"/>
      <c r="DDT41" s="299"/>
      <c r="DDU41" s="299"/>
      <c r="DDV41" s="299"/>
      <c r="DDW41" s="299"/>
      <c r="DDX41" s="299"/>
      <c r="DDY41" s="299"/>
      <c r="DDZ41" s="299"/>
      <c r="DEA41" s="299"/>
      <c r="DEB41" s="299"/>
      <c r="DEC41" s="299"/>
      <c r="DED41" s="299"/>
      <c r="DEE41" s="299"/>
      <c r="DEF41" s="299"/>
      <c r="DEG41" s="299"/>
      <c r="DEH41" s="299"/>
      <c r="DEI41" s="299"/>
      <c r="DEJ41" s="299"/>
      <c r="DEK41" s="299"/>
      <c r="DEL41" s="299"/>
      <c r="DEM41" s="299"/>
      <c r="DEN41" s="299"/>
      <c r="DEO41" s="299"/>
      <c r="DEP41" s="299"/>
      <c r="DEQ41" s="299"/>
      <c r="DER41" s="299"/>
      <c r="DES41" s="299"/>
      <c r="DET41" s="299"/>
      <c r="DEU41" s="299"/>
      <c r="DEV41" s="299"/>
      <c r="DEW41" s="299"/>
      <c r="DEX41" s="299"/>
      <c r="DEY41" s="299"/>
      <c r="DEZ41" s="299"/>
      <c r="DFA41" s="299"/>
      <c r="DFB41" s="299"/>
      <c r="DFC41" s="299"/>
      <c r="DFD41" s="299"/>
      <c r="DFE41" s="299"/>
      <c r="DFF41" s="299"/>
      <c r="DFG41" s="299"/>
      <c r="DFH41" s="299"/>
      <c r="DFI41" s="299"/>
      <c r="DFJ41" s="299"/>
      <c r="DFK41" s="299"/>
      <c r="DFL41" s="299"/>
      <c r="DFM41" s="299"/>
      <c r="DFN41" s="299"/>
      <c r="DFO41" s="299"/>
      <c r="DFP41" s="299"/>
      <c r="DFQ41" s="299"/>
      <c r="DFR41" s="299"/>
      <c r="DFS41" s="299"/>
      <c r="DFT41" s="299"/>
      <c r="DFU41" s="299"/>
      <c r="DFV41" s="299"/>
      <c r="DFW41" s="299"/>
      <c r="DFX41" s="299"/>
      <c r="DFY41" s="299"/>
      <c r="DFZ41" s="299"/>
      <c r="DGA41" s="299"/>
      <c r="DGB41" s="299"/>
      <c r="DGC41" s="299"/>
      <c r="DGD41" s="299"/>
      <c r="DGE41" s="299"/>
      <c r="DGF41" s="299"/>
      <c r="DGG41" s="299"/>
      <c r="DGH41" s="299"/>
      <c r="DGI41" s="299"/>
      <c r="DGJ41" s="299"/>
      <c r="DGK41" s="299"/>
      <c r="DGL41" s="299"/>
      <c r="DGM41" s="299"/>
      <c r="DGN41" s="299"/>
      <c r="DGO41" s="299"/>
      <c r="DGP41" s="299"/>
      <c r="DGQ41" s="299"/>
      <c r="DGR41" s="299"/>
      <c r="DGS41" s="299"/>
      <c r="DGT41" s="299"/>
      <c r="DGU41" s="299"/>
      <c r="DGV41" s="299"/>
      <c r="DGW41" s="299"/>
      <c r="DGX41" s="299"/>
      <c r="DGY41" s="299"/>
      <c r="DGZ41" s="299"/>
      <c r="DHA41" s="299"/>
      <c r="DHB41" s="299"/>
      <c r="DHC41" s="299"/>
      <c r="DHD41" s="299"/>
      <c r="DHE41" s="299"/>
      <c r="DHF41" s="299"/>
      <c r="DHG41" s="299"/>
      <c r="DHH41" s="299"/>
      <c r="DHI41" s="299"/>
      <c r="DHJ41" s="299"/>
      <c r="DHK41" s="299"/>
      <c r="DHL41" s="299"/>
      <c r="DHM41" s="299"/>
      <c r="DHN41" s="299"/>
      <c r="DHO41" s="299"/>
      <c r="DHP41" s="299"/>
      <c r="DHQ41" s="299"/>
      <c r="DHR41" s="299"/>
      <c r="DHS41" s="299"/>
      <c r="DHT41" s="299"/>
      <c r="DHU41" s="299"/>
      <c r="DHV41" s="299"/>
      <c r="DHW41" s="299"/>
      <c r="DHX41" s="299"/>
      <c r="DHY41" s="299"/>
      <c r="DHZ41" s="299"/>
      <c r="DIA41" s="299"/>
      <c r="DIB41" s="299"/>
      <c r="DIC41" s="299"/>
      <c r="DID41" s="299"/>
      <c r="DIE41" s="299"/>
      <c r="DIF41" s="299"/>
      <c r="DIG41" s="299"/>
      <c r="DIH41" s="299"/>
      <c r="DII41" s="299"/>
      <c r="DIJ41" s="299"/>
      <c r="DIK41" s="299"/>
      <c r="DIL41" s="299"/>
      <c r="DIM41" s="299"/>
      <c r="DIN41" s="299"/>
      <c r="DIO41" s="299"/>
      <c r="DIP41" s="299"/>
      <c r="DIQ41" s="299"/>
      <c r="DIR41" s="299"/>
      <c r="DIS41" s="299"/>
      <c r="DIT41" s="299"/>
      <c r="DIU41" s="299"/>
      <c r="DIV41" s="299"/>
      <c r="DIW41" s="299"/>
      <c r="DIX41" s="299"/>
      <c r="DIY41" s="299"/>
      <c r="DIZ41" s="299"/>
      <c r="DJA41" s="299"/>
      <c r="DJB41" s="299"/>
      <c r="DJC41" s="299"/>
      <c r="DJD41" s="299"/>
      <c r="DJE41" s="299"/>
      <c r="DJF41" s="299"/>
      <c r="DJG41" s="299"/>
      <c r="DJH41" s="299"/>
      <c r="DJI41" s="299"/>
      <c r="DJJ41" s="299"/>
      <c r="DJK41" s="299"/>
      <c r="DJL41" s="299"/>
      <c r="DJM41" s="299"/>
      <c r="DJN41" s="299"/>
      <c r="DJO41" s="299"/>
      <c r="DJP41" s="299"/>
      <c r="DJQ41" s="299"/>
      <c r="DJR41" s="299"/>
      <c r="DJS41" s="299"/>
      <c r="DJT41" s="299"/>
      <c r="DJU41" s="299"/>
      <c r="DJV41" s="299"/>
      <c r="DJW41" s="299"/>
      <c r="DJX41" s="299"/>
      <c r="DJY41" s="299"/>
      <c r="DJZ41" s="299"/>
      <c r="DKA41" s="299"/>
      <c r="DKB41" s="299"/>
      <c r="DKC41" s="299"/>
      <c r="DKD41" s="299"/>
      <c r="DKE41" s="299"/>
      <c r="DKF41" s="299"/>
      <c r="DKG41" s="299"/>
      <c r="DKH41" s="299"/>
      <c r="DKI41" s="299"/>
      <c r="DKJ41" s="299"/>
      <c r="DKK41" s="299"/>
      <c r="DKL41" s="299"/>
      <c r="DKM41" s="299"/>
      <c r="DKN41" s="299"/>
      <c r="DKO41" s="299"/>
      <c r="DKP41" s="299"/>
      <c r="DKQ41" s="299"/>
      <c r="DKR41" s="299"/>
      <c r="DKS41" s="299"/>
      <c r="DKT41" s="299"/>
      <c r="DKU41" s="299"/>
      <c r="DKV41" s="299"/>
      <c r="DKW41" s="299"/>
      <c r="DKX41" s="299"/>
      <c r="DKY41" s="299"/>
      <c r="DKZ41" s="299"/>
      <c r="DLA41" s="299"/>
      <c r="DLB41" s="299"/>
      <c r="DLC41" s="299"/>
      <c r="DLD41" s="299"/>
      <c r="DLE41" s="299"/>
      <c r="DLF41" s="299"/>
      <c r="DLG41" s="299"/>
      <c r="DLH41" s="299"/>
      <c r="DLI41" s="299"/>
      <c r="DLJ41" s="299"/>
      <c r="DLK41" s="299"/>
      <c r="DLL41" s="299"/>
      <c r="DLM41" s="299"/>
      <c r="DLN41" s="299"/>
      <c r="DLO41" s="299"/>
      <c r="DLP41" s="299"/>
      <c r="DLQ41" s="299"/>
      <c r="DLR41" s="299"/>
      <c r="DLS41" s="299"/>
      <c r="DLT41" s="299"/>
      <c r="DLU41" s="299"/>
      <c r="DLV41" s="299"/>
      <c r="DLW41" s="299"/>
      <c r="DLX41" s="299"/>
      <c r="DLY41" s="299"/>
      <c r="DLZ41" s="299"/>
      <c r="DMA41" s="299"/>
      <c r="DMB41" s="299"/>
      <c r="DMC41" s="299"/>
      <c r="DMD41" s="299"/>
      <c r="DME41" s="299"/>
      <c r="DMF41" s="299"/>
      <c r="DMG41" s="299"/>
      <c r="DMH41" s="299"/>
      <c r="DMI41" s="299"/>
      <c r="DMJ41" s="299"/>
      <c r="DMK41" s="299"/>
      <c r="DML41" s="299"/>
      <c r="DMM41" s="299"/>
      <c r="DMN41" s="299"/>
      <c r="DMO41" s="299"/>
      <c r="DMP41" s="299"/>
      <c r="DMQ41" s="299"/>
      <c r="DMR41" s="299"/>
      <c r="DMS41" s="299"/>
      <c r="DMT41" s="299"/>
      <c r="DMU41" s="299"/>
      <c r="DMV41" s="299"/>
      <c r="DMW41" s="299"/>
      <c r="DMX41" s="299"/>
      <c r="DMY41" s="299"/>
      <c r="DMZ41" s="299"/>
      <c r="DNA41" s="299"/>
      <c r="DNB41" s="299"/>
      <c r="DNC41" s="299"/>
      <c r="DND41" s="299"/>
      <c r="DNE41" s="299"/>
      <c r="DNF41" s="299"/>
      <c r="DNG41" s="299"/>
      <c r="DNH41" s="299"/>
      <c r="DNI41" s="299"/>
      <c r="DNJ41" s="299"/>
      <c r="DNK41" s="299"/>
      <c r="DNL41" s="299"/>
      <c r="DNM41" s="299"/>
      <c r="DNN41" s="299"/>
      <c r="DNO41" s="299"/>
      <c r="DNP41" s="299"/>
      <c r="DNQ41" s="299"/>
      <c r="DNR41" s="299"/>
      <c r="DNS41" s="299"/>
      <c r="DNT41" s="299"/>
      <c r="DNU41" s="299"/>
      <c r="DNV41" s="299"/>
      <c r="DNW41" s="299"/>
      <c r="DNX41" s="299"/>
      <c r="DNY41" s="299"/>
      <c r="DNZ41" s="299"/>
      <c r="DOA41" s="299"/>
      <c r="DOB41" s="299"/>
      <c r="DOC41" s="299"/>
      <c r="DOD41" s="299"/>
      <c r="DOE41" s="299"/>
      <c r="DOF41" s="299"/>
      <c r="DOG41" s="299"/>
      <c r="DOH41" s="299"/>
      <c r="DOI41" s="299"/>
      <c r="DOJ41" s="299"/>
      <c r="DOK41" s="299"/>
      <c r="DOL41" s="299"/>
      <c r="DOM41" s="299"/>
      <c r="DON41" s="299"/>
      <c r="DOO41" s="299"/>
      <c r="DOP41" s="299"/>
      <c r="DOQ41" s="299"/>
      <c r="DOR41" s="299"/>
      <c r="DOS41" s="299"/>
      <c r="DOT41" s="299"/>
      <c r="DOU41" s="299"/>
      <c r="DOV41" s="299"/>
      <c r="DOW41" s="299"/>
      <c r="DOX41" s="299"/>
      <c r="DOY41" s="299"/>
      <c r="DOZ41" s="299"/>
      <c r="DPA41" s="299"/>
      <c r="DPB41" s="299"/>
      <c r="DPC41" s="299"/>
      <c r="DPD41" s="299"/>
      <c r="DPE41" s="299"/>
      <c r="DPF41" s="299"/>
      <c r="DPG41" s="299"/>
      <c r="DPH41" s="299"/>
      <c r="DPI41" s="299"/>
      <c r="DPJ41" s="299"/>
      <c r="DPK41" s="299"/>
      <c r="DPL41" s="299"/>
      <c r="DPM41" s="299"/>
      <c r="DPN41" s="299"/>
      <c r="DPO41" s="299"/>
      <c r="DPP41" s="299"/>
      <c r="DPQ41" s="299"/>
      <c r="DPR41" s="299"/>
      <c r="DPS41" s="299"/>
      <c r="DPT41" s="299"/>
      <c r="DPU41" s="299"/>
      <c r="DPV41" s="299"/>
      <c r="DPW41" s="299"/>
      <c r="DPX41" s="299"/>
      <c r="DPY41" s="299"/>
      <c r="DPZ41" s="299"/>
      <c r="DQA41" s="299"/>
      <c r="DQB41" s="299"/>
      <c r="DQC41" s="299"/>
      <c r="DQD41" s="299"/>
      <c r="DQE41" s="299"/>
      <c r="DQF41" s="299"/>
      <c r="DQG41" s="299"/>
      <c r="DQH41" s="299"/>
      <c r="DQI41" s="299"/>
      <c r="DQJ41" s="299"/>
      <c r="DQK41" s="299"/>
      <c r="DQL41" s="299"/>
      <c r="DQM41" s="299"/>
      <c r="DQN41" s="299"/>
      <c r="DQO41" s="299"/>
      <c r="DQP41" s="299"/>
      <c r="DQQ41" s="299"/>
      <c r="DQR41" s="299"/>
      <c r="DQS41" s="299"/>
      <c r="DQT41" s="299"/>
      <c r="DQU41" s="299"/>
      <c r="DQV41" s="299"/>
      <c r="DQW41" s="299"/>
      <c r="DQX41" s="299"/>
      <c r="DQY41" s="299"/>
      <c r="DQZ41" s="299"/>
      <c r="DRA41" s="299"/>
      <c r="DRB41" s="299"/>
      <c r="DRC41" s="299"/>
      <c r="DRD41" s="299"/>
      <c r="DRE41" s="299"/>
      <c r="DRF41" s="299"/>
      <c r="DRG41" s="299"/>
      <c r="DRH41" s="299"/>
      <c r="DRI41" s="299"/>
      <c r="DRJ41" s="299"/>
      <c r="DRK41" s="299"/>
      <c r="DRL41" s="299"/>
      <c r="DRM41" s="299"/>
      <c r="DRN41" s="299"/>
      <c r="DRO41" s="299"/>
      <c r="DRP41" s="299"/>
      <c r="DRQ41" s="299"/>
      <c r="DRR41" s="299"/>
      <c r="DRS41" s="299"/>
      <c r="DRT41" s="299"/>
      <c r="DRU41" s="299"/>
      <c r="DRV41" s="299"/>
      <c r="DRW41" s="299"/>
      <c r="DRX41" s="299"/>
      <c r="DRY41" s="299"/>
      <c r="DRZ41" s="299"/>
      <c r="DSA41" s="299"/>
      <c r="DSB41" s="299"/>
      <c r="DSC41" s="299"/>
      <c r="DSD41" s="299"/>
      <c r="DSE41" s="299"/>
      <c r="DSF41" s="299"/>
      <c r="DSG41" s="299"/>
      <c r="DSH41" s="299"/>
      <c r="DSI41" s="299"/>
      <c r="DSJ41" s="299"/>
      <c r="DSK41" s="299"/>
      <c r="DSL41" s="299"/>
      <c r="DSM41" s="299"/>
      <c r="DSN41" s="299"/>
      <c r="DSO41" s="299"/>
      <c r="DSP41" s="299"/>
      <c r="DSQ41" s="299"/>
      <c r="DSR41" s="299"/>
      <c r="DSS41" s="299"/>
      <c r="DST41" s="299"/>
      <c r="DSU41" s="299"/>
      <c r="DSV41" s="299"/>
      <c r="DSW41" s="299"/>
      <c r="DSX41" s="299"/>
      <c r="DSY41" s="299"/>
      <c r="DSZ41" s="299"/>
      <c r="DTA41" s="299"/>
      <c r="DTB41" s="299"/>
      <c r="DTC41" s="299"/>
      <c r="DTD41" s="299"/>
      <c r="DTE41" s="299"/>
      <c r="DTF41" s="299"/>
      <c r="DTG41" s="299"/>
      <c r="DTH41" s="299"/>
      <c r="DTI41" s="299"/>
      <c r="DTJ41" s="299"/>
      <c r="DTK41" s="299"/>
      <c r="DTL41" s="299"/>
      <c r="DTM41" s="299"/>
      <c r="DTN41" s="299"/>
      <c r="DTO41" s="299"/>
      <c r="DTP41" s="299"/>
      <c r="DTQ41" s="299"/>
      <c r="DTR41" s="299"/>
      <c r="DTS41" s="299"/>
      <c r="DTT41" s="299"/>
      <c r="DTU41" s="299"/>
      <c r="DTV41" s="299"/>
      <c r="DTW41" s="299"/>
      <c r="DTX41" s="299"/>
      <c r="DTY41" s="299"/>
      <c r="DTZ41" s="299"/>
      <c r="DUA41" s="299"/>
      <c r="DUB41" s="299"/>
      <c r="DUC41" s="299"/>
      <c r="DUD41" s="299"/>
      <c r="DUE41" s="299"/>
      <c r="DUF41" s="299"/>
      <c r="DUG41" s="299"/>
      <c r="DUH41" s="299"/>
      <c r="DUI41" s="299"/>
      <c r="DUJ41" s="299"/>
      <c r="DUK41" s="299"/>
      <c r="DUL41" s="299"/>
      <c r="DUM41" s="299"/>
      <c r="DUN41" s="299"/>
      <c r="DUO41" s="299"/>
      <c r="DUP41" s="299"/>
      <c r="DUQ41" s="299"/>
      <c r="DUR41" s="299"/>
      <c r="DUS41" s="299"/>
      <c r="DUT41" s="299"/>
      <c r="DUU41" s="299"/>
      <c r="DUV41" s="299"/>
      <c r="DUW41" s="299"/>
      <c r="DUX41" s="299"/>
      <c r="DUY41" s="299"/>
      <c r="DUZ41" s="299"/>
      <c r="DVA41" s="299"/>
      <c r="DVB41" s="299"/>
      <c r="DVC41" s="299"/>
      <c r="DVD41" s="299"/>
      <c r="DVE41" s="299"/>
      <c r="DVF41" s="299"/>
      <c r="DVG41" s="299"/>
      <c r="DVH41" s="299"/>
      <c r="DVI41" s="299"/>
      <c r="DVJ41" s="299"/>
      <c r="DVK41" s="299"/>
      <c r="DVL41" s="299"/>
      <c r="DVM41" s="299"/>
      <c r="DVN41" s="299"/>
      <c r="DVO41" s="299"/>
      <c r="DVP41" s="299"/>
      <c r="DVQ41" s="299"/>
      <c r="DVR41" s="299"/>
      <c r="DVS41" s="299"/>
      <c r="DVT41" s="299"/>
      <c r="DVU41" s="299"/>
      <c r="DVV41" s="299"/>
      <c r="DVW41" s="299"/>
      <c r="DVX41" s="299"/>
      <c r="DVY41" s="299"/>
      <c r="DVZ41" s="299"/>
      <c r="DWA41" s="299"/>
      <c r="DWB41" s="299"/>
      <c r="DWC41" s="299"/>
      <c r="DWD41" s="299"/>
      <c r="DWE41" s="299"/>
      <c r="DWF41" s="299"/>
      <c r="DWG41" s="299"/>
      <c r="DWH41" s="299"/>
      <c r="DWI41" s="299"/>
      <c r="DWJ41" s="299"/>
      <c r="DWK41" s="299"/>
      <c r="DWL41" s="299"/>
      <c r="DWM41" s="299"/>
      <c r="DWN41" s="299"/>
      <c r="DWO41" s="299"/>
      <c r="DWP41" s="299"/>
      <c r="DWQ41" s="299"/>
      <c r="DWR41" s="299"/>
      <c r="DWS41" s="299"/>
      <c r="DWT41" s="299"/>
      <c r="DWU41" s="299"/>
      <c r="DWV41" s="299"/>
      <c r="DWW41" s="299"/>
      <c r="DWX41" s="299"/>
      <c r="DWY41" s="299"/>
      <c r="DWZ41" s="299"/>
      <c r="DXA41" s="299"/>
      <c r="DXB41" s="299"/>
      <c r="DXC41" s="299"/>
      <c r="DXD41" s="299"/>
      <c r="DXE41" s="299"/>
      <c r="DXF41" s="299"/>
      <c r="DXG41" s="299"/>
      <c r="DXH41" s="299"/>
      <c r="DXI41" s="299"/>
      <c r="DXJ41" s="299"/>
      <c r="DXK41" s="299"/>
      <c r="DXL41" s="299"/>
      <c r="DXM41" s="299"/>
      <c r="DXN41" s="299"/>
      <c r="DXO41" s="299"/>
      <c r="DXP41" s="299"/>
      <c r="DXQ41" s="299"/>
      <c r="DXR41" s="299"/>
      <c r="DXS41" s="299"/>
      <c r="DXT41" s="299"/>
      <c r="DXU41" s="299"/>
      <c r="DXV41" s="299"/>
      <c r="DXW41" s="299"/>
      <c r="DXX41" s="299"/>
      <c r="DXY41" s="299"/>
      <c r="DXZ41" s="299"/>
      <c r="DYA41" s="299"/>
      <c r="DYB41" s="299"/>
      <c r="DYC41" s="299"/>
      <c r="DYD41" s="299"/>
      <c r="DYE41" s="299"/>
      <c r="DYF41" s="299"/>
      <c r="DYG41" s="299"/>
      <c r="DYH41" s="299"/>
      <c r="DYI41" s="299"/>
      <c r="DYJ41" s="299"/>
      <c r="DYK41" s="299"/>
      <c r="DYL41" s="299"/>
      <c r="DYM41" s="299"/>
      <c r="DYN41" s="299"/>
      <c r="DYO41" s="299"/>
      <c r="DYP41" s="299"/>
      <c r="DYQ41" s="299"/>
      <c r="DYR41" s="299"/>
      <c r="DYS41" s="299"/>
      <c r="DYT41" s="299"/>
      <c r="DYU41" s="299"/>
      <c r="DYV41" s="299"/>
      <c r="DYW41" s="299"/>
      <c r="DYX41" s="299"/>
      <c r="DYY41" s="299"/>
      <c r="DYZ41" s="299"/>
      <c r="DZA41" s="299"/>
      <c r="DZB41" s="299"/>
      <c r="DZC41" s="299"/>
      <c r="DZD41" s="299"/>
      <c r="DZE41" s="299"/>
      <c r="DZF41" s="299"/>
      <c r="DZG41" s="299"/>
      <c r="DZH41" s="299"/>
      <c r="DZI41" s="299"/>
      <c r="DZJ41" s="299"/>
      <c r="DZK41" s="299"/>
      <c r="DZL41" s="299"/>
      <c r="DZM41" s="299"/>
      <c r="DZN41" s="299"/>
      <c r="DZO41" s="299"/>
      <c r="DZP41" s="299"/>
      <c r="DZQ41" s="299"/>
      <c r="DZR41" s="299"/>
      <c r="DZS41" s="299"/>
      <c r="DZT41" s="299"/>
      <c r="DZU41" s="299"/>
      <c r="DZV41" s="299"/>
      <c r="DZW41" s="299"/>
      <c r="DZX41" s="299"/>
      <c r="DZY41" s="299"/>
      <c r="DZZ41" s="299"/>
      <c r="EAA41" s="299"/>
      <c r="EAB41" s="299"/>
      <c r="EAC41" s="299"/>
      <c r="EAD41" s="299"/>
      <c r="EAE41" s="299"/>
      <c r="EAF41" s="299"/>
      <c r="EAG41" s="299"/>
      <c r="EAH41" s="299"/>
      <c r="EAI41" s="299"/>
      <c r="EAJ41" s="299"/>
      <c r="EAK41" s="299"/>
      <c r="EAL41" s="299"/>
      <c r="EAM41" s="299"/>
      <c r="EAN41" s="299"/>
      <c r="EAO41" s="299"/>
      <c r="EAP41" s="299"/>
      <c r="EAQ41" s="299"/>
      <c r="EAR41" s="299"/>
      <c r="EAS41" s="299"/>
      <c r="EAT41" s="299"/>
      <c r="EAU41" s="299"/>
      <c r="EAV41" s="299"/>
      <c r="EAW41" s="299"/>
      <c r="EAX41" s="299"/>
      <c r="EAY41" s="299"/>
      <c r="EAZ41" s="299"/>
      <c r="EBA41" s="299"/>
      <c r="EBB41" s="299"/>
      <c r="EBC41" s="299"/>
      <c r="EBD41" s="299"/>
      <c r="EBE41" s="299"/>
      <c r="EBF41" s="299"/>
      <c r="EBG41" s="299"/>
      <c r="EBH41" s="299"/>
      <c r="EBI41" s="299"/>
      <c r="EBJ41" s="299"/>
      <c r="EBK41" s="299"/>
      <c r="EBL41" s="299"/>
      <c r="EBM41" s="299"/>
      <c r="EBN41" s="299"/>
      <c r="EBO41" s="299"/>
      <c r="EBP41" s="299"/>
      <c r="EBQ41" s="299"/>
      <c r="EBR41" s="299"/>
      <c r="EBS41" s="299"/>
      <c r="EBT41" s="299"/>
      <c r="EBU41" s="299"/>
      <c r="EBV41" s="299"/>
      <c r="EBW41" s="299"/>
      <c r="EBX41" s="299"/>
      <c r="EBY41" s="299"/>
      <c r="EBZ41" s="299"/>
      <c r="ECA41" s="299"/>
      <c r="ECB41" s="299"/>
      <c r="ECC41" s="299"/>
      <c r="ECD41" s="299"/>
      <c r="ECE41" s="299"/>
      <c r="ECF41" s="299"/>
      <c r="ECG41" s="299"/>
      <c r="ECH41" s="299"/>
      <c r="ECI41" s="299"/>
      <c r="ECJ41" s="299"/>
      <c r="ECK41" s="299"/>
      <c r="ECL41" s="299"/>
      <c r="ECM41" s="299"/>
      <c r="ECN41" s="299"/>
      <c r="ECO41" s="299"/>
      <c r="ECP41" s="299"/>
      <c r="ECQ41" s="299"/>
      <c r="ECR41" s="299"/>
      <c r="ECS41" s="299"/>
      <c r="ECT41" s="299"/>
      <c r="ECU41" s="299"/>
      <c r="ECV41" s="299"/>
      <c r="ECW41" s="299"/>
      <c r="ECX41" s="299"/>
      <c r="ECY41" s="299"/>
      <c r="ECZ41" s="299"/>
      <c r="EDA41" s="299"/>
      <c r="EDB41" s="299"/>
      <c r="EDC41" s="299"/>
      <c r="EDD41" s="299"/>
      <c r="EDE41" s="299"/>
      <c r="EDF41" s="299"/>
      <c r="EDG41" s="299"/>
      <c r="EDH41" s="299"/>
      <c r="EDI41" s="299"/>
      <c r="EDJ41" s="299"/>
      <c r="EDK41" s="299"/>
      <c r="EDL41" s="299"/>
      <c r="EDM41" s="299"/>
      <c r="EDN41" s="299"/>
      <c r="EDO41" s="299"/>
      <c r="EDP41" s="299"/>
      <c r="EDQ41" s="299"/>
      <c r="EDR41" s="299"/>
      <c r="EDS41" s="299"/>
      <c r="EDT41" s="299"/>
      <c r="EDU41" s="299"/>
      <c r="EDV41" s="299"/>
      <c r="EDW41" s="299"/>
      <c r="EDX41" s="299"/>
      <c r="EDY41" s="299"/>
      <c r="EDZ41" s="299"/>
      <c r="EEA41" s="299"/>
      <c r="EEB41" s="299"/>
      <c r="EEC41" s="299"/>
      <c r="EED41" s="299"/>
      <c r="EEE41" s="299"/>
      <c r="EEF41" s="299"/>
      <c r="EEG41" s="299"/>
      <c r="EEH41" s="299"/>
      <c r="EEI41" s="299"/>
      <c r="EEJ41" s="299"/>
      <c r="EEK41" s="299"/>
      <c r="EEL41" s="299"/>
      <c r="EEM41" s="299"/>
      <c r="EEN41" s="299"/>
      <c r="EEO41" s="299"/>
      <c r="EEP41" s="299"/>
      <c r="EEQ41" s="299"/>
      <c r="EER41" s="299"/>
      <c r="EES41" s="299"/>
      <c r="EET41" s="299"/>
      <c r="EEU41" s="299"/>
      <c r="EEV41" s="299"/>
      <c r="EEW41" s="299"/>
      <c r="EEX41" s="299"/>
      <c r="EEY41" s="299"/>
      <c r="EEZ41" s="299"/>
      <c r="EFA41" s="299"/>
      <c r="EFB41" s="299"/>
      <c r="EFC41" s="299"/>
      <c r="EFD41" s="299"/>
      <c r="EFE41" s="299"/>
      <c r="EFF41" s="299"/>
      <c r="EFG41" s="299"/>
      <c r="EFH41" s="299"/>
      <c r="EFI41" s="299"/>
      <c r="EFJ41" s="299"/>
      <c r="EFK41" s="299"/>
      <c r="EFL41" s="299"/>
      <c r="EFM41" s="299"/>
      <c r="EFN41" s="299"/>
      <c r="EFO41" s="299"/>
      <c r="EFP41" s="299"/>
      <c r="EFQ41" s="299"/>
      <c r="EFR41" s="299"/>
      <c r="EFS41" s="299"/>
      <c r="EFT41" s="299"/>
      <c r="EFU41" s="299"/>
      <c r="EFV41" s="299"/>
      <c r="EFW41" s="299"/>
      <c r="EFX41" s="299"/>
      <c r="EFY41" s="299"/>
      <c r="EFZ41" s="299"/>
      <c r="EGA41" s="299"/>
      <c r="EGB41" s="299"/>
      <c r="EGC41" s="299"/>
      <c r="EGD41" s="299"/>
      <c r="EGE41" s="299"/>
      <c r="EGF41" s="299"/>
      <c r="EGG41" s="299"/>
      <c r="EGH41" s="299"/>
      <c r="EGI41" s="299"/>
      <c r="EGJ41" s="299"/>
      <c r="EGK41" s="299"/>
      <c r="EGL41" s="299"/>
      <c r="EGM41" s="299"/>
      <c r="EGN41" s="299"/>
      <c r="EGO41" s="299"/>
      <c r="EGP41" s="299"/>
      <c r="EGQ41" s="299"/>
      <c r="EGR41" s="299"/>
      <c r="EGS41" s="299"/>
      <c r="EGT41" s="299"/>
      <c r="EGU41" s="299"/>
      <c r="EGV41" s="299"/>
      <c r="EGW41" s="299"/>
      <c r="EGX41" s="299"/>
      <c r="EGY41" s="299"/>
      <c r="EGZ41" s="299"/>
      <c r="EHA41" s="299"/>
      <c r="EHB41" s="299"/>
      <c r="EHC41" s="299"/>
      <c r="EHD41" s="299"/>
      <c r="EHE41" s="299"/>
      <c r="EHF41" s="299"/>
      <c r="EHG41" s="299"/>
      <c r="EHH41" s="299"/>
      <c r="EHI41" s="299"/>
      <c r="EHJ41" s="299"/>
      <c r="EHK41" s="299"/>
      <c r="EHL41" s="299"/>
      <c r="EHM41" s="299"/>
      <c r="EHN41" s="299"/>
      <c r="EHO41" s="299"/>
      <c r="EHP41" s="299"/>
      <c r="EHQ41" s="299"/>
      <c r="EHR41" s="299"/>
      <c r="EHS41" s="299"/>
      <c r="EHT41" s="299"/>
      <c r="EHU41" s="299"/>
      <c r="EHV41" s="299"/>
      <c r="EHW41" s="299"/>
      <c r="EHX41" s="299"/>
      <c r="EHY41" s="299"/>
      <c r="EHZ41" s="299"/>
      <c r="EIA41" s="299"/>
      <c r="EIB41" s="299"/>
      <c r="EIC41" s="299"/>
      <c r="EID41" s="299"/>
      <c r="EIE41" s="299"/>
      <c r="EIF41" s="299"/>
      <c r="EIG41" s="299"/>
      <c r="EIH41" s="299"/>
      <c r="EII41" s="299"/>
      <c r="EIJ41" s="299"/>
      <c r="EIK41" s="299"/>
      <c r="EIL41" s="299"/>
      <c r="EIM41" s="299"/>
      <c r="EIN41" s="299"/>
      <c r="EIO41" s="299"/>
      <c r="EIP41" s="299"/>
      <c r="EIQ41" s="299"/>
      <c r="EIR41" s="299"/>
      <c r="EIS41" s="299"/>
      <c r="EIT41" s="299"/>
      <c r="EIU41" s="299"/>
      <c r="EIV41" s="299"/>
      <c r="EIW41" s="299"/>
      <c r="EIX41" s="299"/>
      <c r="EIY41" s="299"/>
      <c r="EIZ41" s="299"/>
      <c r="EJA41" s="299"/>
      <c r="EJB41" s="299"/>
      <c r="EJC41" s="299"/>
      <c r="EJD41" s="299"/>
      <c r="EJE41" s="299"/>
      <c r="EJF41" s="299"/>
      <c r="EJG41" s="299"/>
      <c r="EJH41" s="299"/>
      <c r="EJI41" s="299"/>
      <c r="EJJ41" s="299"/>
      <c r="EJK41" s="299"/>
      <c r="EJL41" s="299"/>
      <c r="EJM41" s="299"/>
      <c r="EJN41" s="299"/>
      <c r="EJO41" s="299"/>
      <c r="EJP41" s="299"/>
      <c r="EJQ41" s="299"/>
      <c r="EJR41" s="299"/>
      <c r="EJS41" s="299"/>
      <c r="EJT41" s="299"/>
      <c r="EJU41" s="299"/>
      <c r="EJV41" s="299"/>
      <c r="EJW41" s="299"/>
      <c r="EJX41" s="299"/>
      <c r="EJY41" s="299"/>
      <c r="EJZ41" s="299"/>
      <c r="EKA41" s="299"/>
      <c r="EKB41" s="299"/>
      <c r="EKC41" s="299"/>
      <c r="EKD41" s="299"/>
      <c r="EKE41" s="299"/>
      <c r="EKF41" s="299"/>
      <c r="EKG41" s="299"/>
      <c r="EKH41" s="299"/>
      <c r="EKI41" s="299"/>
      <c r="EKJ41" s="299"/>
      <c r="EKK41" s="299"/>
      <c r="EKL41" s="299"/>
      <c r="EKM41" s="299"/>
      <c r="EKN41" s="299"/>
      <c r="EKO41" s="299"/>
      <c r="EKP41" s="299"/>
      <c r="EKQ41" s="299"/>
      <c r="EKR41" s="299"/>
      <c r="EKS41" s="299"/>
      <c r="EKT41" s="299"/>
      <c r="EKU41" s="299"/>
      <c r="EKV41" s="299"/>
      <c r="EKW41" s="299"/>
      <c r="EKX41" s="299"/>
      <c r="EKY41" s="299"/>
      <c r="EKZ41" s="299"/>
      <c r="ELA41" s="299"/>
      <c r="ELB41" s="299"/>
      <c r="ELC41" s="299"/>
      <c r="ELD41" s="299"/>
      <c r="ELE41" s="299"/>
      <c r="ELF41" s="299"/>
      <c r="ELG41" s="299"/>
      <c r="ELH41" s="299"/>
      <c r="ELI41" s="299"/>
      <c r="ELJ41" s="299"/>
      <c r="ELK41" s="299"/>
      <c r="ELL41" s="299"/>
      <c r="ELM41" s="299"/>
      <c r="ELN41" s="299"/>
      <c r="ELO41" s="299"/>
      <c r="ELP41" s="299"/>
      <c r="ELQ41" s="299"/>
      <c r="ELR41" s="299"/>
      <c r="ELS41" s="299"/>
      <c r="ELT41" s="299"/>
      <c r="ELU41" s="299"/>
      <c r="ELV41" s="299"/>
      <c r="ELW41" s="299"/>
      <c r="ELX41" s="299"/>
      <c r="ELY41" s="299"/>
      <c r="ELZ41" s="299"/>
      <c r="EMA41" s="299"/>
      <c r="EMB41" s="299"/>
      <c r="EMC41" s="299"/>
      <c r="EMD41" s="299"/>
      <c r="EME41" s="299"/>
      <c r="EMF41" s="299"/>
      <c r="EMG41" s="299"/>
      <c r="EMH41" s="299"/>
      <c r="EMI41" s="299"/>
      <c r="EMJ41" s="299"/>
      <c r="EMK41" s="299"/>
      <c r="EML41" s="299"/>
      <c r="EMM41" s="299"/>
      <c r="EMN41" s="299"/>
      <c r="EMO41" s="299"/>
      <c r="EMP41" s="299"/>
      <c r="EMQ41" s="299"/>
      <c r="EMR41" s="299"/>
      <c r="EMS41" s="299"/>
      <c r="EMT41" s="299"/>
      <c r="EMU41" s="299"/>
      <c r="EMV41" s="299"/>
      <c r="EMW41" s="299"/>
      <c r="EMX41" s="299"/>
      <c r="EMY41" s="299"/>
      <c r="EMZ41" s="299"/>
      <c r="ENA41" s="299"/>
      <c r="ENB41" s="299"/>
      <c r="ENC41" s="299"/>
      <c r="END41" s="299"/>
      <c r="ENE41" s="299"/>
      <c r="ENF41" s="299"/>
      <c r="ENG41" s="299"/>
      <c r="ENH41" s="299"/>
      <c r="ENI41" s="299"/>
      <c r="ENJ41" s="299"/>
      <c r="ENK41" s="299"/>
      <c r="ENL41" s="299"/>
      <c r="ENM41" s="299"/>
      <c r="ENN41" s="299"/>
      <c r="ENO41" s="299"/>
      <c r="ENP41" s="299"/>
      <c r="ENQ41" s="299"/>
      <c r="ENR41" s="299"/>
      <c r="ENS41" s="299"/>
      <c r="ENT41" s="299"/>
      <c r="ENU41" s="299"/>
      <c r="ENV41" s="299"/>
      <c r="ENW41" s="299"/>
      <c r="ENX41" s="299"/>
      <c r="ENY41" s="299"/>
      <c r="ENZ41" s="299"/>
      <c r="EOA41" s="299"/>
      <c r="EOB41" s="299"/>
      <c r="EOC41" s="299"/>
      <c r="EOD41" s="299"/>
      <c r="EOE41" s="299"/>
      <c r="EOF41" s="299"/>
      <c r="EOG41" s="299"/>
      <c r="EOH41" s="299"/>
      <c r="EOI41" s="299"/>
      <c r="EOJ41" s="299"/>
      <c r="EOK41" s="299"/>
      <c r="EOL41" s="299"/>
      <c r="EOM41" s="299"/>
      <c r="EON41" s="299"/>
      <c r="EOO41" s="299"/>
      <c r="EOP41" s="299"/>
      <c r="EOQ41" s="299"/>
      <c r="EOR41" s="299"/>
      <c r="EOS41" s="299"/>
      <c r="EOT41" s="299"/>
      <c r="EOU41" s="299"/>
      <c r="EOV41" s="299"/>
      <c r="EOW41" s="299"/>
      <c r="EOX41" s="299"/>
      <c r="EOY41" s="299"/>
      <c r="EOZ41" s="299"/>
      <c r="EPA41" s="299"/>
      <c r="EPB41" s="299"/>
      <c r="EPC41" s="299"/>
      <c r="EPD41" s="299"/>
      <c r="EPE41" s="299"/>
      <c r="EPF41" s="299"/>
      <c r="EPG41" s="299"/>
      <c r="EPH41" s="299"/>
      <c r="EPI41" s="299"/>
      <c r="EPJ41" s="299"/>
      <c r="EPK41" s="299"/>
      <c r="EPL41" s="299"/>
      <c r="EPM41" s="299"/>
      <c r="EPN41" s="299"/>
      <c r="EPO41" s="299"/>
      <c r="EPP41" s="299"/>
      <c r="EPQ41" s="299"/>
      <c r="EPR41" s="299"/>
      <c r="EPS41" s="299"/>
      <c r="EPT41" s="299"/>
      <c r="EPU41" s="299"/>
      <c r="EPV41" s="299"/>
      <c r="EPW41" s="299"/>
      <c r="EPX41" s="299"/>
      <c r="EPY41" s="299"/>
      <c r="EPZ41" s="299"/>
      <c r="EQA41" s="299"/>
      <c r="EQB41" s="299"/>
      <c r="EQC41" s="299"/>
      <c r="EQD41" s="299"/>
      <c r="EQE41" s="299"/>
      <c r="EQF41" s="299"/>
      <c r="EQG41" s="299"/>
      <c r="EQH41" s="299"/>
      <c r="EQI41" s="299"/>
      <c r="EQJ41" s="299"/>
      <c r="EQK41" s="299"/>
      <c r="EQL41" s="299"/>
      <c r="EQM41" s="299"/>
      <c r="EQN41" s="299"/>
      <c r="EQO41" s="299"/>
      <c r="EQP41" s="299"/>
      <c r="EQQ41" s="299"/>
      <c r="EQR41" s="299"/>
      <c r="EQS41" s="299"/>
      <c r="EQT41" s="299"/>
      <c r="EQU41" s="299"/>
      <c r="EQV41" s="299"/>
      <c r="EQW41" s="299"/>
      <c r="EQX41" s="299"/>
      <c r="EQY41" s="299"/>
      <c r="EQZ41" s="299"/>
      <c r="ERA41" s="299"/>
      <c r="ERB41" s="299"/>
      <c r="ERC41" s="299"/>
      <c r="ERD41" s="299"/>
      <c r="ERE41" s="299"/>
      <c r="ERF41" s="299"/>
      <c r="ERG41" s="299"/>
      <c r="ERH41" s="299"/>
      <c r="ERI41" s="299"/>
      <c r="ERJ41" s="299"/>
      <c r="ERK41" s="299"/>
      <c r="ERL41" s="299"/>
      <c r="ERM41" s="299"/>
      <c r="ERN41" s="299"/>
      <c r="ERO41" s="299"/>
      <c r="ERP41" s="299"/>
      <c r="ERQ41" s="299"/>
      <c r="ERR41" s="299"/>
      <c r="ERS41" s="299"/>
      <c r="ERT41" s="299"/>
      <c r="ERU41" s="299"/>
      <c r="ERV41" s="299"/>
      <c r="ERW41" s="299"/>
      <c r="ERX41" s="299"/>
      <c r="ERY41" s="299"/>
      <c r="ERZ41" s="299"/>
      <c r="ESA41" s="299"/>
      <c r="ESB41" s="299"/>
      <c r="ESC41" s="299"/>
      <c r="ESD41" s="299"/>
      <c r="ESE41" s="299"/>
      <c r="ESF41" s="299"/>
      <c r="ESG41" s="299"/>
      <c r="ESH41" s="299"/>
      <c r="ESI41" s="299"/>
      <c r="ESJ41" s="299"/>
      <c r="ESK41" s="299"/>
      <c r="ESL41" s="299"/>
      <c r="ESM41" s="299"/>
      <c r="ESN41" s="299"/>
      <c r="ESO41" s="299"/>
      <c r="ESP41" s="299"/>
      <c r="ESQ41" s="299"/>
      <c r="ESR41" s="299"/>
      <c r="ESS41" s="299"/>
      <c r="EST41" s="299"/>
      <c r="ESU41" s="299"/>
      <c r="ESV41" s="299"/>
      <c r="ESW41" s="299"/>
      <c r="ESX41" s="299"/>
      <c r="ESY41" s="299"/>
      <c r="ESZ41" s="299"/>
      <c r="ETA41" s="299"/>
      <c r="ETB41" s="299"/>
      <c r="ETC41" s="299"/>
      <c r="ETD41" s="299"/>
      <c r="ETE41" s="299"/>
      <c r="ETF41" s="299"/>
      <c r="ETG41" s="299"/>
      <c r="ETH41" s="299"/>
      <c r="ETI41" s="299"/>
      <c r="ETJ41" s="299"/>
      <c r="ETK41" s="299"/>
      <c r="ETL41" s="299"/>
      <c r="ETM41" s="299"/>
      <c r="ETN41" s="299"/>
      <c r="ETO41" s="299"/>
      <c r="ETP41" s="299"/>
      <c r="ETQ41" s="299"/>
      <c r="ETR41" s="299"/>
      <c r="ETS41" s="299"/>
      <c r="ETT41" s="299"/>
      <c r="ETU41" s="299"/>
      <c r="ETV41" s="299"/>
      <c r="ETW41" s="299"/>
      <c r="ETX41" s="299"/>
      <c r="ETY41" s="299"/>
      <c r="ETZ41" s="299"/>
      <c r="EUA41" s="299"/>
      <c r="EUB41" s="299"/>
      <c r="EUC41" s="299"/>
      <c r="EUD41" s="299"/>
      <c r="EUE41" s="299"/>
      <c r="EUF41" s="299"/>
      <c r="EUG41" s="299"/>
      <c r="EUH41" s="299"/>
      <c r="EUI41" s="299"/>
      <c r="EUJ41" s="299"/>
      <c r="EUK41" s="299"/>
      <c r="EUL41" s="299"/>
      <c r="EUM41" s="299"/>
      <c r="EUN41" s="299"/>
      <c r="EUO41" s="299"/>
      <c r="EUP41" s="299"/>
      <c r="EUQ41" s="299"/>
      <c r="EUR41" s="299"/>
      <c r="EUS41" s="299"/>
      <c r="EUT41" s="299"/>
      <c r="EUU41" s="299"/>
      <c r="EUV41" s="299"/>
      <c r="EUW41" s="299"/>
      <c r="EUX41" s="299"/>
      <c r="EUY41" s="299"/>
      <c r="EUZ41" s="299"/>
      <c r="EVA41" s="299"/>
      <c r="EVB41" s="299"/>
      <c r="EVC41" s="299"/>
      <c r="EVD41" s="299"/>
      <c r="EVE41" s="299"/>
      <c r="EVF41" s="299"/>
      <c r="EVG41" s="299"/>
      <c r="EVH41" s="299"/>
      <c r="EVI41" s="299"/>
      <c r="EVJ41" s="299"/>
      <c r="EVK41" s="299"/>
      <c r="EVL41" s="299"/>
      <c r="EVM41" s="299"/>
      <c r="EVN41" s="299"/>
      <c r="EVO41" s="299"/>
      <c r="EVP41" s="299"/>
      <c r="EVQ41" s="299"/>
      <c r="EVR41" s="299"/>
      <c r="EVS41" s="299"/>
      <c r="EVT41" s="299"/>
      <c r="EVU41" s="299"/>
      <c r="EVV41" s="299"/>
      <c r="EVW41" s="299"/>
      <c r="EVX41" s="299"/>
      <c r="EVY41" s="299"/>
      <c r="EVZ41" s="299"/>
      <c r="EWA41" s="299"/>
      <c r="EWB41" s="299"/>
      <c r="EWC41" s="299"/>
      <c r="EWD41" s="299"/>
      <c r="EWE41" s="299"/>
      <c r="EWF41" s="299"/>
      <c r="EWG41" s="299"/>
      <c r="EWH41" s="299"/>
      <c r="EWI41" s="299"/>
      <c r="EWJ41" s="299"/>
      <c r="EWK41" s="299"/>
      <c r="EWL41" s="299"/>
      <c r="EWM41" s="299"/>
      <c r="EWN41" s="299"/>
      <c r="EWO41" s="299"/>
      <c r="EWP41" s="299"/>
      <c r="EWQ41" s="299"/>
      <c r="EWR41" s="299"/>
      <c r="EWS41" s="299"/>
      <c r="EWT41" s="299"/>
      <c r="EWU41" s="299"/>
      <c r="EWV41" s="299"/>
      <c r="EWW41" s="299"/>
      <c r="EWX41" s="299"/>
      <c r="EWY41" s="299"/>
      <c r="EWZ41" s="299"/>
      <c r="EXA41" s="299"/>
      <c r="EXB41" s="299"/>
      <c r="EXC41" s="299"/>
      <c r="EXD41" s="299"/>
      <c r="EXE41" s="299"/>
      <c r="EXF41" s="299"/>
      <c r="EXG41" s="299"/>
      <c r="EXH41" s="299"/>
      <c r="EXI41" s="299"/>
      <c r="EXJ41" s="299"/>
      <c r="EXK41" s="299"/>
      <c r="EXL41" s="299"/>
      <c r="EXM41" s="299"/>
      <c r="EXN41" s="299"/>
      <c r="EXO41" s="299"/>
      <c r="EXP41" s="299"/>
      <c r="EXQ41" s="299"/>
      <c r="EXR41" s="299"/>
      <c r="EXS41" s="299"/>
      <c r="EXT41" s="299"/>
      <c r="EXU41" s="299"/>
      <c r="EXV41" s="299"/>
      <c r="EXW41" s="299"/>
      <c r="EXX41" s="299"/>
      <c r="EXY41" s="299"/>
      <c r="EXZ41" s="299"/>
      <c r="EYA41" s="299"/>
      <c r="EYB41" s="299"/>
      <c r="EYC41" s="299"/>
      <c r="EYD41" s="299"/>
      <c r="EYE41" s="299"/>
      <c r="EYF41" s="299"/>
      <c r="EYG41" s="299"/>
      <c r="EYH41" s="299"/>
      <c r="EYI41" s="299"/>
      <c r="EYJ41" s="299"/>
      <c r="EYK41" s="299"/>
      <c r="EYL41" s="299"/>
      <c r="EYM41" s="299"/>
      <c r="EYN41" s="299"/>
      <c r="EYO41" s="299"/>
      <c r="EYP41" s="299"/>
      <c r="EYQ41" s="299"/>
      <c r="EYR41" s="299"/>
      <c r="EYS41" s="299"/>
      <c r="EYT41" s="299"/>
      <c r="EYU41" s="299"/>
      <c r="EYV41" s="299"/>
      <c r="EYW41" s="299"/>
      <c r="EYX41" s="299"/>
      <c r="EYY41" s="299"/>
      <c r="EYZ41" s="299"/>
      <c r="EZA41" s="299"/>
      <c r="EZB41" s="299"/>
      <c r="EZC41" s="299"/>
      <c r="EZD41" s="299"/>
      <c r="EZE41" s="299"/>
      <c r="EZF41" s="299"/>
      <c r="EZG41" s="299"/>
      <c r="EZH41" s="299"/>
      <c r="EZI41" s="299"/>
      <c r="EZJ41" s="299"/>
      <c r="EZK41" s="299"/>
      <c r="EZL41" s="299"/>
      <c r="EZM41" s="299"/>
      <c r="EZN41" s="299"/>
      <c r="EZO41" s="299"/>
      <c r="EZP41" s="299"/>
      <c r="EZQ41" s="299"/>
      <c r="EZR41" s="299"/>
      <c r="EZS41" s="299"/>
      <c r="EZT41" s="299"/>
      <c r="EZU41" s="299"/>
      <c r="EZV41" s="299"/>
      <c r="EZW41" s="299"/>
      <c r="EZX41" s="299"/>
      <c r="EZY41" s="299"/>
      <c r="EZZ41" s="299"/>
      <c r="FAA41" s="299"/>
      <c r="FAB41" s="299"/>
      <c r="FAC41" s="299"/>
      <c r="FAD41" s="299"/>
      <c r="FAE41" s="299"/>
      <c r="FAF41" s="299"/>
      <c r="FAG41" s="299"/>
      <c r="FAH41" s="299"/>
      <c r="FAI41" s="299"/>
      <c r="FAJ41" s="299"/>
      <c r="FAK41" s="299"/>
      <c r="FAL41" s="299"/>
      <c r="FAM41" s="299"/>
      <c r="FAN41" s="299"/>
      <c r="FAO41" s="299"/>
      <c r="FAP41" s="299"/>
      <c r="FAQ41" s="299"/>
      <c r="FAR41" s="299"/>
      <c r="FAS41" s="299"/>
      <c r="FAT41" s="299"/>
      <c r="FAU41" s="299"/>
      <c r="FAV41" s="299"/>
      <c r="FAW41" s="299"/>
      <c r="FAX41" s="299"/>
      <c r="FAY41" s="299"/>
      <c r="FAZ41" s="299"/>
      <c r="FBA41" s="299"/>
      <c r="FBB41" s="299"/>
      <c r="FBC41" s="299"/>
      <c r="FBD41" s="299"/>
      <c r="FBE41" s="299"/>
      <c r="FBF41" s="299"/>
      <c r="FBG41" s="299"/>
      <c r="FBH41" s="299"/>
      <c r="FBI41" s="299"/>
      <c r="FBJ41" s="299"/>
      <c r="FBK41" s="299"/>
      <c r="FBL41" s="299"/>
      <c r="FBM41" s="299"/>
      <c r="FBN41" s="299"/>
      <c r="FBO41" s="299"/>
      <c r="FBP41" s="299"/>
      <c r="FBQ41" s="299"/>
      <c r="FBR41" s="299"/>
      <c r="FBS41" s="299"/>
      <c r="FBT41" s="299"/>
      <c r="FBU41" s="299"/>
      <c r="FBV41" s="299"/>
      <c r="FBW41" s="299"/>
      <c r="FBX41" s="299"/>
      <c r="FBY41" s="299"/>
      <c r="FBZ41" s="299"/>
      <c r="FCA41" s="299"/>
      <c r="FCB41" s="299"/>
      <c r="FCC41" s="299"/>
      <c r="FCD41" s="299"/>
      <c r="FCE41" s="299"/>
      <c r="FCF41" s="299"/>
      <c r="FCG41" s="299"/>
      <c r="FCH41" s="299"/>
      <c r="FCI41" s="299"/>
      <c r="FCJ41" s="299"/>
      <c r="FCK41" s="299"/>
      <c r="FCL41" s="299"/>
      <c r="FCM41" s="299"/>
      <c r="FCN41" s="299"/>
      <c r="FCO41" s="299"/>
      <c r="FCP41" s="299"/>
      <c r="FCQ41" s="299"/>
      <c r="FCR41" s="299"/>
      <c r="FCS41" s="299"/>
      <c r="FCT41" s="299"/>
      <c r="FCU41" s="299"/>
      <c r="FCV41" s="299"/>
      <c r="FCW41" s="299"/>
      <c r="FCX41" s="299"/>
      <c r="FCY41" s="299"/>
      <c r="FCZ41" s="299"/>
      <c r="FDA41" s="299"/>
      <c r="FDB41" s="299"/>
      <c r="FDC41" s="299"/>
      <c r="FDD41" s="299"/>
      <c r="FDE41" s="299"/>
      <c r="FDF41" s="299"/>
      <c r="FDG41" s="299"/>
      <c r="FDH41" s="299"/>
      <c r="FDI41" s="299"/>
      <c r="FDJ41" s="299"/>
      <c r="FDK41" s="299"/>
      <c r="FDL41" s="299"/>
      <c r="FDM41" s="299"/>
      <c r="FDN41" s="299"/>
      <c r="FDO41" s="299"/>
      <c r="FDP41" s="299"/>
      <c r="FDQ41" s="299"/>
      <c r="FDR41" s="299"/>
      <c r="FDS41" s="299"/>
      <c r="FDT41" s="299"/>
      <c r="FDU41" s="299"/>
      <c r="FDV41" s="299"/>
      <c r="FDW41" s="299"/>
      <c r="FDX41" s="299"/>
      <c r="FDY41" s="299"/>
      <c r="FDZ41" s="299"/>
      <c r="FEA41" s="299"/>
      <c r="FEB41" s="299"/>
      <c r="FEC41" s="299"/>
      <c r="FED41" s="299"/>
      <c r="FEE41" s="299"/>
      <c r="FEF41" s="299"/>
      <c r="FEG41" s="299"/>
      <c r="FEH41" s="299"/>
      <c r="FEI41" s="299"/>
      <c r="FEJ41" s="299"/>
      <c r="FEK41" s="299"/>
      <c r="FEL41" s="299"/>
      <c r="FEM41" s="299"/>
      <c r="FEN41" s="299"/>
      <c r="FEO41" s="299"/>
      <c r="FEP41" s="299"/>
      <c r="FEQ41" s="299"/>
      <c r="FER41" s="299"/>
      <c r="FES41" s="299"/>
      <c r="FET41" s="299"/>
      <c r="FEU41" s="299"/>
      <c r="FEV41" s="299"/>
      <c r="FEW41" s="299"/>
      <c r="FEX41" s="299"/>
      <c r="FEY41" s="299"/>
      <c r="FEZ41" s="299"/>
      <c r="FFA41" s="299"/>
      <c r="FFB41" s="299"/>
      <c r="FFC41" s="299"/>
      <c r="FFD41" s="299"/>
      <c r="FFE41" s="299"/>
      <c r="FFF41" s="299"/>
      <c r="FFG41" s="299"/>
      <c r="FFH41" s="299"/>
      <c r="FFI41" s="299"/>
      <c r="FFJ41" s="299"/>
      <c r="FFK41" s="299"/>
      <c r="FFL41" s="299"/>
      <c r="FFM41" s="299"/>
      <c r="FFN41" s="299"/>
      <c r="FFO41" s="299"/>
      <c r="FFP41" s="299"/>
      <c r="FFQ41" s="299"/>
      <c r="FFR41" s="299"/>
      <c r="FFS41" s="299"/>
      <c r="FFT41" s="299"/>
      <c r="FFU41" s="299"/>
      <c r="FFV41" s="299"/>
      <c r="FFW41" s="299"/>
      <c r="FFX41" s="299"/>
      <c r="FFY41" s="299"/>
      <c r="FFZ41" s="299"/>
      <c r="FGA41" s="299"/>
      <c r="FGB41" s="299"/>
      <c r="FGC41" s="299"/>
      <c r="FGD41" s="299"/>
      <c r="FGE41" s="299"/>
      <c r="FGF41" s="299"/>
      <c r="FGG41" s="299"/>
      <c r="FGH41" s="299"/>
      <c r="FGI41" s="299"/>
      <c r="FGJ41" s="299"/>
      <c r="FGK41" s="299"/>
      <c r="FGL41" s="299"/>
      <c r="FGM41" s="299"/>
      <c r="FGN41" s="299"/>
      <c r="FGO41" s="299"/>
      <c r="FGP41" s="299"/>
      <c r="FGQ41" s="299"/>
      <c r="FGR41" s="299"/>
      <c r="FGS41" s="299"/>
      <c r="FGT41" s="299"/>
      <c r="FGU41" s="299"/>
      <c r="FGV41" s="299"/>
      <c r="FGW41" s="299"/>
      <c r="FGX41" s="299"/>
      <c r="FGY41" s="299"/>
      <c r="FGZ41" s="299"/>
      <c r="FHA41" s="299"/>
      <c r="FHB41" s="299"/>
      <c r="FHC41" s="299"/>
      <c r="FHD41" s="299"/>
      <c r="FHE41" s="299"/>
      <c r="FHF41" s="299"/>
      <c r="FHG41" s="299"/>
      <c r="FHH41" s="299"/>
      <c r="FHI41" s="299"/>
      <c r="FHJ41" s="299"/>
      <c r="FHK41" s="299"/>
      <c r="FHL41" s="299"/>
      <c r="FHM41" s="299"/>
      <c r="FHN41" s="299"/>
      <c r="FHO41" s="299"/>
      <c r="FHP41" s="299"/>
      <c r="FHQ41" s="299"/>
      <c r="FHR41" s="299"/>
      <c r="FHS41" s="299"/>
      <c r="FHT41" s="299"/>
      <c r="FHU41" s="299"/>
      <c r="FHV41" s="299"/>
      <c r="FHW41" s="299"/>
      <c r="FHX41" s="299"/>
      <c r="FHY41" s="299"/>
      <c r="FHZ41" s="299"/>
      <c r="FIA41" s="299"/>
      <c r="FIB41" s="299"/>
      <c r="FIC41" s="299"/>
      <c r="FID41" s="299"/>
      <c r="FIE41" s="299"/>
      <c r="FIF41" s="299"/>
      <c r="FIG41" s="299"/>
      <c r="FIH41" s="299"/>
      <c r="FII41" s="299"/>
      <c r="FIJ41" s="299"/>
      <c r="FIK41" s="299"/>
      <c r="FIL41" s="299"/>
      <c r="FIM41" s="299"/>
      <c r="FIN41" s="299"/>
      <c r="FIO41" s="299"/>
      <c r="FIP41" s="299"/>
      <c r="FIQ41" s="299"/>
      <c r="FIR41" s="299"/>
      <c r="FIS41" s="299"/>
      <c r="FIT41" s="299"/>
      <c r="FIU41" s="299"/>
      <c r="FIV41" s="299"/>
      <c r="FIW41" s="299"/>
      <c r="FIX41" s="299"/>
      <c r="FIY41" s="299"/>
      <c r="FIZ41" s="299"/>
      <c r="FJA41" s="299"/>
      <c r="FJB41" s="299"/>
      <c r="FJC41" s="299"/>
      <c r="FJD41" s="299"/>
      <c r="FJE41" s="299"/>
      <c r="FJF41" s="299"/>
      <c r="FJG41" s="299"/>
      <c r="FJH41" s="299"/>
      <c r="FJI41" s="299"/>
      <c r="FJJ41" s="299"/>
      <c r="FJK41" s="299"/>
      <c r="FJL41" s="299"/>
      <c r="FJM41" s="299"/>
      <c r="FJN41" s="299"/>
      <c r="FJO41" s="299"/>
      <c r="FJP41" s="299"/>
      <c r="FJQ41" s="299"/>
      <c r="FJR41" s="299"/>
      <c r="FJS41" s="299"/>
      <c r="FJT41" s="299"/>
      <c r="FJU41" s="299"/>
      <c r="FJV41" s="299"/>
      <c r="FJW41" s="299"/>
      <c r="FJX41" s="299"/>
      <c r="FJY41" s="299"/>
      <c r="FJZ41" s="299"/>
      <c r="FKA41" s="299"/>
      <c r="FKB41" s="299"/>
      <c r="FKC41" s="299"/>
      <c r="FKD41" s="299"/>
      <c r="FKE41" s="299"/>
      <c r="FKF41" s="299"/>
      <c r="FKG41" s="299"/>
      <c r="FKH41" s="299"/>
      <c r="FKI41" s="299"/>
      <c r="FKJ41" s="299"/>
      <c r="FKK41" s="299"/>
      <c r="FKL41" s="299"/>
      <c r="FKM41" s="299"/>
      <c r="FKN41" s="299"/>
      <c r="FKO41" s="299"/>
      <c r="FKP41" s="299"/>
      <c r="FKQ41" s="299"/>
      <c r="FKR41" s="299"/>
      <c r="FKS41" s="299"/>
      <c r="FKT41" s="299"/>
      <c r="FKU41" s="299"/>
      <c r="FKV41" s="299"/>
      <c r="FKW41" s="299"/>
      <c r="FKX41" s="299"/>
      <c r="FKY41" s="299"/>
      <c r="FKZ41" s="299"/>
      <c r="FLA41" s="299"/>
      <c r="FLB41" s="299"/>
      <c r="FLC41" s="299"/>
      <c r="FLD41" s="299"/>
      <c r="FLE41" s="299"/>
      <c r="FLF41" s="299"/>
      <c r="FLG41" s="299"/>
      <c r="FLH41" s="299"/>
      <c r="FLI41" s="299"/>
      <c r="FLJ41" s="299"/>
      <c r="FLK41" s="299"/>
      <c r="FLL41" s="299"/>
      <c r="FLM41" s="299"/>
      <c r="FLN41" s="299"/>
      <c r="FLO41" s="299"/>
      <c r="FLP41" s="299"/>
      <c r="FLQ41" s="299"/>
      <c r="FLR41" s="299"/>
      <c r="FLS41" s="299"/>
      <c r="FLT41" s="299"/>
      <c r="FLU41" s="299"/>
      <c r="FLV41" s="299"/>
      <c r="FLW41" s="299"/>
      <c r="FLX41" s="299"/>
      <c r="FLY41" s="299"/>
      <c r="FLZ41" s="299"/>
      <c r="FMA41" s="299"/>
      <c r="FMB41" s="299"/>
      <c r="FMC41" s="299"/>
      <c r="FMD41" s="299"/>
      <c r="FME41" s="299"/>
      <c r="FMF41" s="299"/>
      <c r="FMG41" s="299"/>
      <c r="FMH41" s="299"/>
      <c r="FMI41" s="299"/>
      <c r="FMJ41" s="299"/>
      <c r="FMK41" s="299"/>
      <c r="FML41" s="299"/>
      <c r="FMM41" s="299"/>
      <c r="FMN41" s="299"/>
      <c r="FMO41" s="299"/>
      <c r="FMP41" s="299"/>
      <c r="FMQ41" s="299"/>
      <c r="FMR41" s="299"/>
      <c r="FMS41" s="299"/>
      <c r="FMT41" s="299"/>
      <c r="FMU41" s="299"/>
      <c r="FMV41" s="299"/>
      <c r="FMW41" s="299"/>
      <c r="FMX41" s="299"/>
      <c r="FMY41" s="299"/>
      <c r="FMZ41" s="299"/>
      <c r="FNA41" s="299"/>
      <c r="FNB41" s="299"/>
      <c r="FNC41" s="299"/>
      <c r="FND41" s="299"/>
      <c r="FNE41" s="299"/>
      <c r="FNF41" s="299"/>
      <c r="FNG41" s="299"/>
      <c r="FNH41" s="299"/>
      <c r="FNI41" s="299"/>
      <c r="FNJ41" s="299"/>
      <c r="FNK41" s="299"/>
      <c r="FNL41" s="299"/>
      <c r="FNM41" s="299"/>
      <c r="FNN41" s="299"/>
      <c r="FNO41" s="299"/>
      <c r="FNP41" s="299"/>
      <c r="FNQ41" s="299"/>
      <c r="FNR41" s="299"/>
      <c r="FNS41" s="299"/>
      <c r="FNT41" s="299"/>
      <c r="FNU41" s="299"/>
      <c r="FNV41" s="299"/>
      <c r="FNW41" s="299"/>
      <c r="FNX41" s="299"/>
      <c r="FNY41" s="299"/>
      <c r="FNZ41" s="299"/>
      <c r="FOA41" s="299"/>
      <c r="FOB41" s="299"/>
      <c r="FOC41" s="299"/>
      <c r="FOD41" s="299"/>
      <c r="FOE41" s="299"/>
      <c r="FOF41" s="299"/>
      <c r="FOG41" s="299"/>
      <c r="FOH41" s="299"/>
      <c r="FOI41" s="299"/>
      <c r="FOJ41" s="299"/>
      <c r="FOK41" s="299"/>
      <c r="FOL41" s="299"/>
      <c r="FOM41" s="299"/>
      <c r="FON41" s="299"/>
      <c r="FOO41" s="299"/>
      <c r="FOP41" s="299"/>
      <c r="FOQ41" s="299"/>
      <c r="FOR41" s="299"/>
      <c r="FOS41" s="299"/>
      <c r="FOT41" s="299"/>
      <c r="FOU41" s="299"/>
      <c r="FOV41" s="299"/>
      <c r="FOW41" s="299"/>
      <c r="FOX41" s="299"/>
      <c r="FOY41" s="299"/>
      <c r="FOZ41" s="299"/>
      <c r="FPA41" s="299"/>
      <c r="FPB41" s="299"/>
      <c r="FPC41" s="299"/>
      <c r="FPD41" s="299"/>
      <c r="FPE41" s="299"/>
      <c r="FPF41" s="299"/>
      <c r="FPG41" s="299"/>
      <c r="FPH41" s="299"/>
      <c r="FPI41" s="299"/>
      <c r="FPJ41" s="299"/>
      <c r="FPK41" s="299"/>
      <c r="FPL41" s="299"/>
      <c r="FPM41" s="299"/>
      <c r="FPN41" s="299"/>
      <c r="FPO41" s="299"/>
      <c r="FPP41" s="299"/>
      <c r="FPQ41" s="299"/>
      <c r="FPR41" s="299"/>
      <c r="FPS41" s="299"/>
      <c r="FPT41" s="299"/>
      <c r="FPU41" s="299"/>
      <c r="FPV41" s="299"/>
      <c r="FPW41" s="299"/>
      <c r="FPX41" s="299"/>
      <c r="FPY41" s="299"/>
      <c r="FPZ41" s="299"/>
      <c r="FQA41" s="299"/>
      <c r="FQB41" s="299"/>
      <c r="FQC41" s="299"/>
      <c r="FQD41" s="299"/>
      <c r="FQE41" s="299"/>
      <c r="FQF41" s="299"/>
      <c r="FQG41" s="299"/>
      <c r="FQH41" s="299"/>
      <c r="FQI41" s="299"/>
      <c r="FQJ41" s="299"/>
      <c r="FQK41" s="299"/>
      <c r="FQL41" s="299"/>
      <c r="FQM41" s="299"/>
      <c r="FQN41" s="299"/>
      <c r="FQO41" s="299"/>
      <c r="FQP41" s="299"/>
      <c r="FQQ41" s="299"/>
      <c r="FQR41" s="299"/>
      <c r="FQS41" s="299"/>
      <c r="FQT41" s="299"/>
      <c r="FQU41" s="299"/>
      <c r="FQV41" s="299"/>
      <c r="FQW41" s="299"/>
      <c r="FQX41" s="299"/>
      <c r="FQY41" s="299"/>
      <c r="FQZ41" s="299"/>
      <c r="FRA41" s="299"/>
      <c r="FRB41" s="299"/>
      <c r="FRC41" s="299"/>
      <c r="FRD41" s="299"/>
      <c r="FRE41" s="299"/>
      <c r="FRF41" s="299"/>
      <c r="FRG41" s="299"/>
      <c r="FRH41" s="299"/>
      <c r="FRI41" s="299"/>
      <c r="FRJ41" s="299"/>
      <c r="FRK41" s="299"/>
      <c r="FRL41" s="299"/>
      <c r="FRM41" s="299"/>
      <c r="FRN41" s="299"/>
      <c r="FRO41" s="299"/>
      <c r="FRP41" s="299"/>
      <c r="FRQ41" s="299"/>
      <c r="FRR41" s="299"/>
      <c r="FRS41" s="299"/>
      <c r="FRT41" s="299"/>
      <c r="FRU41" s="299"/>
      <c r="FRV41" s="299"/>
      <c r="FRW41" s="299"/>
      <c r="FRX41" s="299"/>
      <c r="FRY41" s="299"/>
      <c r="FRZ41" s="299"/>
      <c r="FSA41" s="299"/>
      <c r="FSB41" s="299"/>
      <c r="FSC41" s="299"/>
      <c r="FSD41" s="299"/>
      <c r="FSE41" s="299"/>
      <c r="FSF41" s="299"/>
      <c r="FSG41" s="299"/>
      <c r="FSH41" s="299"/>
      <c r="FSI41" s="299"/>
      <c r="FSJ41" s="299"/>
      <c r="FSK41" s="299"/>
      <c r="FSL41" s="299"/>
      <c r="FSM41" s="299"/>
      <c r="FSN41" s="299"/>
      <c r="FSO41" s="299"/>
      <c r="FSP41" s="299"/>
      <c r="FSQ41" s="299"/>
      <c r="FSR41" s="299"/>
      <c r="FSS41" s="299"/>
      <c r="FST41" s="299"/>
      <c r="FSU41" s="299"/>
      <c r="FSV41" s="299"/>
      <c r="FSW41" s="299"/>
      <c r="FSX41" s="299"/>
      <c r="FSY41" s="299"/>
      <c r="FSZ41" s="299"/>
      <c r="FTA41" s="299"/>
      <c r="FTB41" s="299"/>
      <c r="FTC41" s="299"/>
      <c r="FTD41" s="299"/>
      <c r="FTE41" s="299"/>
      <c r="FTF41" s="299"/>
      <c r="FTG41" s="299"/>
      <c r="FTH41" s="299"/>
      <c r="FTI41" s="299"/>
      <c r="FTJ41" s="299"/>
      <c r="FTK41" s="299"/>
      <c r="FTL41" s="299"/>
      <c r="FTM41" s="299"/>
      <c r="FTN41" s="299"/>
      <c r="FTO41" s="299"/>
      <c r="FTP41" s="299"/>
      <c r="FTQ41" s="299"/>
      <c r="FTR41" s="299"/>
      <c r="FTS41" s="299"/>
      <c r="FTT41" s="299"/>
      <c r="FTU41" s="299"/>
      <c r="FTV41" s="299"/>
      <c r="FTW41" s="299"/>
      <c r="FTX41" s="299"/>
      <c r="FTY41" s="299"/>
      <c r="FTZ41" s="299"/>
      <c r="FUA41" s="299"/>
      <c r="FUB41" s="299"/>
      <c r="FUC41" s="299"/>
      <c r="FUD41" s="299"/>
      <c r="FUE41" s="299"/>
      <c r="FUF41" s="299"/>
      <c r="FUG41" s="299"/>
      <c r="FUH41" s="299"/>
      <c r="FUI41" s="299"/>
      <c r="FUJ41" s="299"/>
      <c r="FUK41" s="299"/>
      <c r="FUL41" s="299"/>
      <c r="FUM41" s="299"/>
      <c r="FUN41" s="299"/>
      <c r="FUO41" s="299"/>
      <c r="FUP41" s="299"/>
      <c r="FUQ41" s="299"/>
      <c r="FUR41" s="299"/>
      <c r="FUS41" s="299"/>
      <c r="FUT41" s="299"/>
      <c r="FUU41" s="299"/>
      <c r="FUV41" s="299"/>
      <c r="FUW41" s="299"/>
      <c r="FUX41" s="299"/>
      <c r="FUY41" s="299"/>
      <c r="FUZ41" s="299"/>
      <c r="FVA41" s="299"/>
      <c r="FVB41" s="299"/>
      <c r="FVC41" s="299"/>
      <c r="FVD41" s="299"/>
      <c r="FVE41" s="299"/>
      <c r="FVF41" s="299"/>
      <c r="FVG41" s="299"/>
      <c r="FVH41" s="299"/>
      <c r="FVI41" s="299"/>
      <c r="FVJ41" s="299"/>
      <c r="FVK41" s="299"/>
      <c r="FVL41" s="299"/>
      <c r="FVM41" s="299"/>
      <c r="FVN41" s="299"/>
      <c r="FVO41" s="299"/>
      <c r="FVP41" s="299"/>
      <c r="FVQ41" s="299"/>
      <c r="FVR41" s="299"/>
      <c r="FVS41" s="299"/>
      <c r="FVT41" s="299"/>
      <c r="FVU41" s="299"/>
      <c r="FVV41" s="299"/>
      <c r="FVW41" s="299"/>
      <c r="FVX41" s="299"/>
      <c r="FVY41" s="299"/>
      <c r="FVZ41" s="299"/>
      <c r="FWA41" s="299"/>
      <c r="FWB41" s="299"/>
      <c r="FWC41" s="299"/>
      <c r="FWD41" s="299"/>
      <c r="FWE41" s="299"/>
      <c r="FWF41" s="299"/>
      <c r="FWG41" s="299"/>
      <c r="FWH41" s="299"/>
      <c r="FWI41" s="299"/>
      <c r="FWJ41" s="299"/>
      <c r="FWK41" s="299"/>
      <c r="FWL41" s="299"/>
      <c r="FWM41" s="299"/>
      <c r="FWN41" s="299"/>
      <c r="FWO41" s="299"/>
      <c r="FWP41" s="299"/>
      <c r="FWQ41" s="299"/>
      <c r="FWR41" s="299"/>
      <c r="FWS41" s="299"/>
      <c r="FWT41" s="299"/>
      <c r="FWU41" s="299"/>
      <c r="FWV41" s="299"/>
      <c r="FWW41" s="299"/>
      <c r="FWX41" s="299"/>
      <c r="FWY41" s="299"/>
      <c r="FWZ41" s="299"/>
      <c r="FXA41" s="299"/>
      <c r="FXB41" s="299"/>
      <c r="FXC41" s="299"/>
      <c r="FXD41" s="299"/>
      <c r="FXE41" s="299"/>
      <c r="FXF41" s="299"/>
      <c r="FXG41" s="299"/>
      <c r="FXH41" s="299"/>
      <c r="FXI41" s="299"/>
      <c r="FXJ41" s="299"/>
      <c r="FXK41" s="299"/>
      <c r="FXL41" s="299"/>
      <c r="FXM41" s="299"/>
      <c r="FXN41" s="299"/>
      <c r="FXO41" s="299"/>
      <c r="FXP41" s="299"/>
      <c r="FXQ41" s="299"/>
      <c r="FXR41" s="299"/>
      <c r="FXS41" s="299"/>
      <c r="FXT41" s="299"/>
      <c r="FXU41" s="299"/>
      <c r="FXV41" s="299"/>
      <c r="FXW41" s="299"/>
      <c r="FXX41" s="299"/>
      <c r="FXY41" s="299"/>
      <c r="FXZ41" s="299"/>
      <c r="FYA41" s="299"/>
      <c r="FYB41" s="299"/>
      <c r="FYC41" s="299"/>
      <c r="FYD41" s="299"/>
      <c r="FYE41" s="299"/>
      <c r="FYF41" s="299"/>
      <c r="FYG41" s="299"/>
      <c r="FYH41" s="299"/>
      <c r="FYI41" s="299"/>
      <c r="FYJ41" s="299"/>
      <c r="FYK41" s="299"/>
      <c r="FYL41" s="299"/>
      <c r="FYM41" s="299"/>
      <c r="FYN41" s="299"/>
      <c r="FYO41" s="299"/>
      <c r="FYP41" s="299"/>
      <c r="FYQ41" s="299"/>
      <c r="FYR41" s="299"/>
      <c r="FYS41" s="299"/>
      <c r="FYT41" s="299"/>
      <c r="FYU41" s="299"/>
      <c r="FYV41" s="299"/>
      <c r="FYW41" s="299"/>
      <c r="FYX41" s="299"/>
      <c r="FYY41" s="299"/>
      <c r="FYZ41" s="299"/>
      <c r="FZA41" s="299"/>
      <c r="FZB41" s="299"/>
      <c r="FZC41" s="299"/>
      <c r="FZD41" s="299"/>
      <c r="FZE41" s="299"/>
      <c r="FZF41" s="299"/>
      <c r="FZG41" s="299"/>
      <c r="FZH41" s="299"/>
      <c r="FZI41" s="299"/>
      <c r="FZJ41" s="299"/>
      <c r="FZK41" s="299"/>
      <c r="FZL41" s="299"/>
      <c r="FZM41" s="299"/>
      <c r="FZN41" s="299"/>
      <c r="FZO41" s="299"/>
      <c r="FZP41" s="299"/>
      <c r="FZQ41" s="299"/>
      <c r="FZR41" s="299"/>
      <c r="FZS41" s="299"/>
      <c r="FZT41" s="299"/>
      <c r="FZU41" s="299"/>
      <c r="FZV41" s="299"/>
      <c r="FZW41" s="299"/>
      <c r="FZX41" s="299"/>
      <c r="FZY41" s="299"/>
      <c r="FZZ41" s="299"/>
      <c r="GAA41" s="299"/>
      <c r="GAB41" s="299"/>
      <c r="GAC41" s="299"/>
      <c r="GAD41" s="299"/>
      <c r="GAE41" s="299"/>
      <c r="GAF41" s="299"/>
      <c r="GAG41" s="299"/>
      <c r="GAH41" s="299"/>
      <c r="GAI41" s="299"/>
      <c r="GAJ41" s="299"/>
      <c r="GAK41" s="299"/>
      <c r="GAL41" s="299"/>
      <c r="GAM41" s="299"/>
      <c r="GAN41" s="299"/>
      <c r="GAO41" s="299"/>
      <c r="GAP41" s="299"/>
      <c r="GAQ41" s="299"/>
      <c r="GAR41" s="299"/>
      <c r="GAS41" s="299"/>
      <c r="GAT41" s="299"/>
      <c r="GAU41" s="299"/>
      <c r="GAV41" s="299"/>
      <c r="GAW41" s="299"/>
      <c r="GAX41" s="299"/>
      <c r="GAY41" s="299"/>
      <c r="GAZ41" s="299"/>
      <c r="GBA41" s="299"/>
      <c r="GBB41" s="299"/>
      <c r="GBC41" s="299"/>
      <c r="GBD41" s="299"/>
      <c r="GBE41" s="299"/>
      <c r="GBF41" s="299"/>
      <c r="GBG41" s="299"/>
      <c r="GBH41" s="299"/>
      <c r="GBI41" s="299"/>
      <c r="GBJ41" s="299"/>
      <c r="GBK41" s="299"/>
      <c r="GBL41" s="299"/>
      <c r="GBM41" s="299"/>
      <c r="GBN41" s="299"/>
      <c r="GBO41" s="299"/>
      <c r="GBP41" s="299"/>
      <c r="GBQ41" s="299"/>
      <c r="GBR41" s="299"/>
      <c r="GBS41" s="299"/>
      <c r="GBT41" s="299"/>
      <c r="GBU41" s="299"/>
      <c r="GBV41" s="299"/>
      <c r="GBW41" s="299"/>
      <c r="GBX41" s="299"/>
      <c r="GBY41" s="299"/>
      <c r="GBZ41" s="299"/>
      <c r="GCA41" s="299"/>
      <c r="GCB41" s="299"/>
      <c r="GCC41" s="299"/>
      <c r="GCD41" s="299"/>
      <c r="GCE41" s="299"/>
      <c r="GCF41" s="299"/>
      <c r="GCG41" s="299"/>
      <c r="GCH41" s="299"/>
      <c r="GCI41" s="299"/>
      <c r="GCJ41" s="299"/>
      <c r="GCK41" s="299"/>
      <c r="GCL41" s="299"/>
      <c r="GCM41" s="299"/>
      <c r="GCN41" s="299"/>
      <c r="GCO41" s="299"/>
      <c r="GCP41" s="299"/>
      <c r="GCQ41" s="299"/>
      <c r="GCR41" s="299"/>
      <c r="GCS41" s="299"/>
      <c r="GCT41" s="299"/>
      <c r="GCU41" s="299"/>
      <c r="GCV41" s="299"/>
      <c r="GCW41" s="299"/>
      <c r="GCX41" s="299"/>
      <c r="GCY41" s="299"/>
      <c r="GCZ41" s="299"/>
      <c r="GDA41" s="299"/>
      <c r="GDB41" s="299"/>
      <c r="GDC41" s="299"/>
      <c r="GDD41" s="299"/>
      <c r="GDE41" s="299"/>
      <c r="GDF41" s="299"/>
      <c r="GDG41" s="299"/>
      <c r="GDH41" s="299"/>
      <c r="GDI41" s="299"/>
      <c r="GDJ41" s="299"/>
      <c r="GDK41" s="299"/>
      <c r="GDL41" s="299"/>
      <c r="GDM41" s="299"/>
      <c r="GDN41" s="299"/>
      <c r="GDO41" s="299"/>
      <c r="GDP41" s="299"/>
      <c r="GDQ41" s="299"/>
      <c r="GDR41" s="299"/>
      <c r="GDS41" s="299"/>
      <c r="GDT41" s="299"/>
      <c r="GDU41" s="299"/>
      <c r="GDV41" s="299"/>
      <c r="GDW41" s="299"/>
      <c r="GDX41" s="299"/>
      <c r="GDY41" s="299"/>
      <c r="GDZ41" s="299"/>
      <c r="GEA41" s="299"/>
      <c r="GEB41" s="299"/>
      <c r="GEC41" s="299"/>
      <c r="GED41" s="299"/>
      <c r="GEE41" s="299"/>
      <c r="GEF41" s="299"/>
      <c r="GEG41" s="299"/>
      <c r="GEH41" s="299"/>
      <c r="GEI41" s="299"/>
      <c r="GEJ41" s="299"/>
      <c r="GEK41" s="299"/>
      <c r="GEL41" s="299"/>
      <c r="GEM41" s="299"/>
      <c r="GEN41" s="299"/>
      <c r="GEO41" s="299"/>
      <c r="GEP41" s="299"/>
      <c r="GEQ41" s="299"/>
      <c r="GER41" s="299"/>
      <c r="GES41" s="299"/>
      <c r="GET41" s="299"/>
      <c r="GEU41" s="299"/>
      <c r="GEV41" s="299"/>
      <c r="GEW41" s="299"/>
      <c r="GEX41" s="299"/>
      <c r="GEY41" s="299"/>
      <c r="GEZ41" s="299"/>
      <c r="GFA41" s="299"/>
      <c r="GFB41" s="299"/>
      <c r="GFC41" s="299"/>
      <c r="GFD41" s="299"/>
      <c r="GFE41" s="299"/>
      <c r="GFF41" s="299"/>
      <c r="GFG41" s="299"/>
      <c r="GFH41" s="299"/>
      <c r="GFI41" s="299"/>
      <c r="GFJ41" s="299"/>
      <c r="GFK41" s="299"/>
      <c r="GFL41" s="299"/>
      <c r="GFM41" s="299"/>
      <c r="GFN41" s="299"/>
      <c r="GFO41" s="299"/>
      <c r="GFP41" s="299"/>
      <c r="GFQ41" s="299"/>
      <c r="GFR41" s="299"/>
      <c r="GFS41" s="299"/>
      <c r="GFT41" s="299"/>
      <c r="GFU41" s="299"/>
      <c r="GFV41" s="299"/>
      <c r="GFW41" s="299"/>
      <c r="GFX41" s="299"/>
      <c r="GFY41" s="299"/>
      <c r="GFZ41" s="299"/>
      <c r="GGA41" s="299"/>
      <c r="GGB41" s="299"/>
      <c r="GGC41" s="299"/>
      <c r="GGD41" s="299"/>
      <c r="GGE41" s="299"/>
      <c r="GGF41" s="299"/>
      <c r="GGG41" s="299"/>
      <c r="GGH41" s="299"/>
      <c r="GGI41" s="299"/>
      <c r="GGJ41" s="299"/>
      <c r="GGK41" s="299"/>
      <c r="GGL41" s="299"/>
      <c r="GGM41" s="299"/>
      <c r="GGN41" s="299"/>
      <c r="GGO41" s="299"/>
      <c r="GGP41" s="299"/>
      <c r="GGQ41" s="299"/>
      <c r="GGR41" s="299"/>
      <c r="GGS41" s="299"/>
      <c r="GGT41" s="299"/>
      <c r="GGU41" s="299"/>
      <c r="GGV41" s="299"/>
      <c r="GGW41" s="299"/>
      <c r="GGX41" s="299"/>
      <c r="GGY41" s="299"/>
      <c r="GGZ41" s="299"/>
      <c r="GHA41" s="299"/>
      <c r="GHB41" s="299"/>
      <c r="GHC41" s="299"/>
      <c r="GHD41" s="299"/>
      <c r="GHE41" s="299"/>
      <c r="GHF41" s="299"/>
      <c r="GHG41" s="299"/>
      <c r="GHH41" s="299"/>
      <c r="GHI41" s="299"/>
      <c r="GHJ41" s="299"/>
      <c r="GHK41" s="299"/>
      <c r="GHL41" s="299"/>
      <c r="GHM41" s="299"/>
      <c r="GHN41" s="299"/>
      <c r="GHO41" s="299"/>
      <c r="GHP41" s="299"/>
      <c r="GHQ41" s="299"/>
      <c r="GHR41" s="299"/>
      <c r="GHS41" s="299"/>
      <c r="GHT41" s="299"/>
      <c r="GHU41" s="299"/>
      <c r="GHV41" s="299"/>
      <c r="GHW41" s="299"/>
      <c r="GHX41" s="299"/>
      <c r="GHY41" s="299"/>
      <c r="GHZ41" s="299"/>
      <c r="GIA41" s="299"/>
      <c r="GIB41" s="299"/>
      <c r="GIC41" s="299"/>
      <c r="GID41" s="299"/>
      <c r="GIE41" s="299"/>
      <c r="GIF41" s="299"/>
      <c r="GIG41" s="299"/>
      <c r="GIH41" s="299"/>
      <c r="GII41" s="299"/>
      <c r="GIJ41" s="299"/>
      <c r="GIK41" s="299"/>
      <c r="GIL41" s="299"/>
      <c r="GIM41" s="299"/>
      <c r="GIN41" s="299"/>
      <c r="GIO41" s="299"/>
      <c r="GIP41" s="299"/>
      <c r="GIQ41" s="299"/>
      <c r="GIR41" s="299"/>
      <c r="GIS41" s="299"/>
      <c r="GIT41" s="299"/>
      <c r="GIU41" s="299"/>
      <c r="GIV41" s="299"/>
      <c r="GIW41" s="299"/>
      <c r="GIX41" s="299"/>
      <c r="GIY41" s="299"/>
      <c r="GIZ41" s="299"/>
      <c r="GJA41" s="299"/>
      <c r="GJB41" s="299"/>
      <c r="GJC41" s="299"/>
      <c r="GJD41" s="299"/>
      <c r="GJE41" s="299"/>
      <c r="GJF41" s="299"/>
      <c r="GJG41" s="299"/>
      <c r="GJH41" s="299"/>
      <c r="GJI41" s="299"/>
      <c r="GJJ41" s="299"/>
      <c r="GJK41" s="299"/>
      <c r="GJL41" s="299"/>
      <c r="GJM41" s="299"/>
      <c r="GJN41" s="299"/>
      <c r="GJO41" s="299"/>
      <c r="GJP41" s="299"/>
      <c r="GJQ41" s="299"/>
      <c r="GJR41" s="299"/>
      <c r="GJS41" s="299"/>
      <c r="GJT41" s="299"/>
      <c r="GJU41" s="299"/>
      <c r="GJV41" s="299"/>
      <c r="GJW41" s="299"/>
      <c r="GJX41" s="299"/>
      <c r="GJY41" s="299"/>
      <c r="GJZ41" s="299"/>
      <c r="GKA41" s="299"/>
      <c r="GKB41" s="299"/>
      <c r="GKC41" s="299"/>
      <c r="GKD41" s="299"/>
      <c r="GKE41" s="299"/>
      <c r="GKF41" s="299"/>
      <c r="GKG41" s="299"/>
      <c r="GKH41" s="299"/>
      <c r="GKI41" s="299"/>
      <c r="GKJ41" s="299"/>
      <c r="GKK41" s="299"/>
      <c r="GKL41" s="299"/>
      <c r="GKM41" s="299"/>
      <c r="GKN41" s="299"/>
      <c r="GKO41" s="299"/>
      <c r="GKP41" s="299"/>
      <c r="GKQ41" s="299"/>
      <c r="GKR41" s="299"/>
      <c r="GKS41" s="299"/>
      <c r="GKT41" s="299"/>
      <c r="GKU41" s="299"/>
      <c r="GKV41" s="299"/>
      <c r="GKW41" s="299"/>
      <c r="GKX41" s="299"/>
      <c r="GKY41" s="299"/>
      <c r="GKZ41" s="299"/>
      <c r="GLA41" s="299"/>
      <c r="GLB41" s="299"/>
      <c r="GLC41" s="299"/>
      <c r="GLD41" s="299"/>
      <c r="GLE41" s="299"/>
      <c r="GLF41" s="299"/>
      <c r="GLG41" s="299"/>
      <c r="GLH41" s="299"/>
      <c r="GLI41" s="299"/>
      <c r="GLJ41" s="299"/>
      <c r="GLK41" s="299"/>
      <c r="GLL41" s="299"/>
      <c r="GLM41" s="299"/>
      <c r="GLN41" s="299"/>
      <c r="GLO41" s="299"/>
      <c r="GLP41" s="299"/>
      <c r="GLQ41" s="299"/>
      <c r="GLR41" s="299"/>
      <c r="GLS41" s="299"/>
      <c r="GLT41" s="299"/>
      <c r="GLU41" s="299"/>
      <c r="GLV41" s="299"/>
      <c r="GLW41" s="299"/>
      <c r="GLX41" s="299"/>
      <c r="GLY41" s="299"/>
      <c r="GLZ41" s="299"/>
      <c r="GMA41" s="299"/>
      <c r="GMB41" s="299"/>
      <c r="GMC41" s="299"/>
      <c r="GMD41" s="299"/>
      <c r="GME41" s="299"/>
      <c r="GMF41" s="299"/>
      <c r="GMG41" s="299"/>
      <c r="GMH41" s="299"/>
      <c r="GMI41" s="299"/>
      <c r="GMJ41" s="299"/>
      <c r="GMK41" s="299"/>
      <c r="GML41" s="299"/>
      <c r="GMM41" s="299"/>
      <c r="GMN41" s="299"/>
      <c r="GMO41" s="299"/>
      <c r="GMP41" s="299"/>
      <c r="GMQ41" s="299"/>
      <c r="GMR41" s="299"/>
      <c r="GMS41" s="299"/>
      <c r="GMT41" s="299"/>
      <c r="GMU41" s="299"/>
      <c r="GMV41" s="299"/>
      <c r="GMW41" s="299"/>
      <c r="GMX41" s="299"/>
      <c r="GMY41" s="299"/>
      <c r="GMZ41" s="299"/>
      <c r="GNA41" s="299"/>
      <c r="GNB41" s="299"/>
      <c r="GNC41" s="299"/>
      <c r="GND41" s="299"/>
      <c r="GNE41" s="299"/>
      <c r="GNF41" s="299"/>
      <c r="GNG41" s="299"/>
      <c r="GNH41" s="299"/>
      <c r="GNI41" s="299"/>
      <c r="GNJ41" s="299"/>
      <c r="GNK41" s="299"/>
      <c r="GNL41" s="299"/>
      <c r="GNM41" s="299"/>
      <c r="GNN41" s="299"/>
      <c r="GNO41" s="299"/>
      <c r="GNP41" s="299"/>
      <c r="GNQ41" s="299"/>
      <c r="GNR41" s="299"/>
      <c r="GNS41" s="299"/>
      <c r="GNT41" s="299"/>
      <c r="GNU41" s="299"/>
      <c r="GNV41" s="299"/>
      <c r="GNW41" s="299"/>
      <c r="GNX41" s="299"/>
      <c r="GNY41" s="299"/>
      <c r="GNZ41" s="299"/>
      <c r="GOA41" s="299"/>
      <c r="GOB41" s="299"/>
      <c r="GOC41" s="299"/>
      <c r="GOD41" s="299"/>
      <c r="GOE41" s="299"/>
      <c r="GOF41" s="299"/>
      <c r="GOG41" s="299"/>
      <c r="GOH41" s="299"/>
      <c r="GOI41" s="299"/>
      <c r="GOJ41" s="299"/>
      <c r="GOK41" s="299"/>
      <c r="GOL41" s="299"/>
      <c r="GOM41" s="299"/>
      <c r="GON41" s="299"/>
      <c r="GOO41" s="299"/>
      <c r="GOP41" s="299"/>
      <c r="GOQ41" s="299"/>
      <c r="GOR41" s="299"/>
      <c r="GOS41" s="299"/>
      <c r="GOT41" s="299"/>
      <c r="GOU41" s="299"/>
      <c r="GOV41" s="299"/>
      <c r="GOW41" s="299"/>
      <c r="GOX41" s="299"/>
      <c r="GOY41" s="299"/>
      <c r="GOZ41" s="299"/>
      <c r="GPA41" s="299"/>
      <c r="GPB41" s="299"/>
      <c r="GPC41" s="299"/>
      <c r="GPD41" s="299"/>
      <c r="GPE41" s="299"/>
      <c r="GPF41" s="299"/>
      <c r="GPG41" s="299"/>
      <c r="GPH41" s="299"/>
      <c r="GPI41" s="299"/>
      <c r="GPJ41" s="299"/>
      <c r="GPK41" s="299"/>
      <c r="GPL41" s="299"/>
      <c r="GPM41" s="299"/>
      <c r="GPN41" s="299"/>
      <c r="GPO41" s="299"/>
      <c r="GPP41" s="299"/>
      <c r="GPQ41" s="299"/>
      <c r="GPR41" s="299"/>
      <c r="GPS41" s="299"/>
      <c r="GPT41" s="299"/>
      <c r="GPU41" s="299"/>
      <c r="GPV41" s="299"/>
      <c r="GPW41" s="299"/>
      <c r="GPX41" s="299"/>
      <c r="GPY41" s="299"/>
      <c r="GPZ41" s="299"/>
      <c r="GQA41" s="299"/>
      <c r="GQB41" s="299"/>
      <c r="GQC41" s="299"/>
      <c r="GQD41" s="299"/>
      <c r="GQE41" s="299"/>
      <c r="GQF41" s="299"/>
      <c r="GQG41" s="299"/>
      <c r="GQH41" s="299"/>
      <c r="GQI41" s="299"/>
      <c r="GQJ41" s="299"/>
      <c r="GQK41" s="299"/>
      <c r="GQL41" s="299"/>
      <c r="GQM41" s="299"/>
      <c r="GQN41" s="299"/>
      <c r="GQO41" s="299"/>
      <c r="GQP41" s="299"/>
      <c r="GQQ41" s="299"/>
      <c r="GQR41" s="299"/>
      <c r="GQS41" s="299"/>
      <c r="GQT41" s="299"/>
      <c r="GQU41" s="299"/>
      <c r="GQV41" s="299"/>
      <c r="GQW41" s="299"/>
      <c r="GQX41" s="299"/>
      <c r="GQY41" s="299"/>
      <c r="GQZ41" s="299"/>
      <c r="GRA41" s="299"/>
      <c r="GRB41" s="299"/>
      <c r="GRC41" s="299"/>
      <c r="GRD41" s="299"/>
      <c r="GRE41" s="299"/>
      <c r="GRF41" s="299"/>
      <c r="GRG41" s="299"/>
      <c r="GRH41" s="299"/>
      <c r="GRI41" s="299"/>
      <c r="GRJ41" s="299"/>
      <c r="GRK41" s="299"/>
      <c r="GRL41" s="299"/>
      <c r="GRM41" s="299"/>
      <c r="GRN41" s="299"/>
      <c r="GRO41" s="299"/>
      <c r="GRP41" s="299"/>
      <c r="GRQ41" s="299"/>
      <c r="GRR41" s="299"/>
      <c r="GRS41" s="299"/>
      <c r="GRT41" s="299"/>
      <c r="GRU41" s="299"/>
      <c r="GRV41" s="299"/>
      <c r="GRW41" s="299"/>
      <c r="GRX41" s="299"/>
      <c r="GRY41" s="299"/>
      <c r="GRZ41" s="299"/>
      <c r="GSA41" s="299"/>
      <c r="GSB41" s="299"/>
      <c r="GSC41" s="299"/>
      <c r="GSD41" s="299"/>
      <c r="GSE41" s="299"/>
      <c r="GSF41" s="299"/>
      <c r="GSG41" s="299"/>
      <c r="GSH41" s="299"/>
      <c r="GSI41" s="299"/>
      <c r="GSJ41" s="299"/>
      <c r="GSK41" s="299"/>
      <c r="GSL41" s="299"/>
      <c r="GSM41" s="299"/>
      <c r="GSN41" s="299"/>
      <c r="GSO41" s="299"/>
      <c r="GSP41" s="299"/>
      <c r="GSQ41" s="299"/>
      <c r="GSR41" s="299"/>
      <c r="GSS41" s="299"/>
      <c r="GST41" s="299"/>
      <c r="GSU41" s="299"/>
      <c r="GSV41" s="299"/>
      <c r="GSW41" s="299"/>
      <c r="GSX41" s="299"/>
      <c r="GSY41" s="299"/>
      <c r="GSZ41" s="299"/>
      <c r="GTA41" s="299"/>
      <c r="GTB41" s="299"/>
      <c r="GTC41" s="299"/>
      <c r="GTD41" s="299"/>
      <c r="GTE41" s="299"/>
      <c r="GTF41" s="299"/>
      <c r="GTG41" s="299"/>
      <c r="GTH41" s="299"/>
      <c r="GTI41" s="299"/>
      <c r="GTJ41" s="299"/>
      <c r="GTK41" s="299"/>
      <c r="GTL41" s="299"/>
      <c r="GTM41" s="299"/>
      <c r="GTN41" s="299"/>
      <c r="GTO41" s="299"/>
      <c r="GTP41" s="299"/>
      <c r="GTQ41" s="299"/>
      <c r="GTR41" s="299"/>
      <c r="GTS41" s="299"/>
      <c r="GTT41" s="299"/>
      <c r="GTU41" s="299"/>
      <c r="GTV41" s="299"/>
      <c r="GTW41" s="299"/>
      <c r="GTX41" s="299"/>
      <c r="GTY41" s="299"/>
      <c r="GTZ41" s="299"/>
      <c r="GUA41" s="299"/>
      <c r="GUB41" s="299"/>
      <c r="GUC41" s="299"/>
      <c r="GUD41" s="299"/>
      <c r="GUE41" s="299"/>
      <c r="GUF41" s="299"/>
      <c r="GUG41" s="299"/>
      <c r="GUH41" s="299"/>
      <c r="GUI41" s="299"/>
      <c r="GUJ41" s="299"/>
      <c r="GUK41" s="299"/>
      <c r="GUL41" s="299"/>
      <c r="GUM41" s="299"/>
      <c r="GUN41" s="299"/>
      <c r="GUO41" s="299"/>
      <c r="GUP41" s="299"/>
      <c r="GUQ41" s="299"/>
      <c r="GUR41" s="299"/>
      <c r="GUS41" s="299"/>
      <c r="GUT41" s="299"/>
      <c r="GUU41" s="299"/>
      <c r="GUV41" s="299"/>
      <c r="GUW41" s="299"/>
      <c r="GUX41" s="299"/>
      <c r="GUY41" s="299"/>
      <c r="GUZ41" s="299"/>
      <c r="GVA41" s="299"/>
      <c r="GVB41" s="299"/>
      <c r="GVC41" s="299"/>
      <c r="GVD41" s="299"/>
      <c r="GVE41" s="299"/>
      <c r="GVF41" s="299"/>
      <c r="GVG41" s="299"/>
      <c r="GVH41" s="299"/>
      <c r="GVI41" s="299"/>
      <c r="GVJ41" s="299"/>
      <c r="GVK41" s="299"/>
      <c r="GVL41" s="299"/>
      <c r="GVM41" s="299"/>
      <c r="GVN41" s="299"/>
      <c r="GVO41" s="299"/>
      <c r="GVP41" s="299"/>
      <c r="GVQ41" s="299"/>
      <c r="GVR41" s="299"/>
      <c r="GVS41" s="299"/>
      <c r="GVT41" s="299"/>
      <c r="GVU41" s="299"/>
      <c r="GVV41" s="299"/>
      <c r="GVW41" s="299"/>
      <c r="GVX41" s="299"/>
      <c r="GVY41" s="299"/>
      <c r="GVZ41" s="299"/>
      <c r="GWA41" s="299"/>
      <c r="GWB41" s="299"/>
      <c r="GWC41" s="299"/>
      <c r="GWD41" s="299"/>
      <c r="GWE41" s="299"/>
      <c r="GWF41" s="299"/>
      <c r="GWG41" s="299"/>
      <c r="GWH41" s="299"/>
      <c r="GWI41" s="299"/>
      <c r="GWJ41" s="299"/>
      <c r="GWK41" s="299"/>
      <c r="GWL41" s="299"/>
      <c r="GWM41" s="299"/>
      <c r="GWN41" s="299"/>
      <c r="GWO41" s="299"/>
      <c r="GWP41" s="299"/>
      <c r="GWQ41" s="299"/>
      <c r="GWR41" s="299"/>
      <c r="GWS41" s="299"/>
      <c r="GWT41" s="299"/>
      <c r="GWU41" s="299"/>
      <c r="GWV41" s="299"/>
      <c r="GWW41" s="299"/>
      <c r="GWX41" s="299"/>
      <c r="GWY41" s="299"/>
      <c r="GWZ41" s="299"/>
      <c r="GXA41" s="299"/>
      <c r="GXB41" s="299"/>
      <c r="GXC41" s="299"/>
      <c r="GXD41" s="299"/>
      <c r="GXE41" s="299"/>
      <c r="GXF41" s="299"/>
      <c r="GXG41" s="299"/>
      <c r="GXH41" s="299"/>
      <c r="GXI41" s="299"/>
      <c r="GXJ41" s="299"/>
      <c r="GXK41" s="299"/>
      <c r="GXL41" s="299"/>
      <c r="GXM41" s="299"/>
      <c r="GXN41" s="299"/>
      <c r="GXO41" s="299"/>
      <c r="GXP41" s="299"/>
      <c r="GXQ41" s="299"/>
      <c r="GXR41" s="299"/>
      <c r="GXS41" s="299"/>
      <c r="GXT41" s="299"/>
      <c r="GXU41" s="299"/>
      <c r="GXV41" s="299"/>
      <c r="GXW41" s="299"/>
      <c r="GXX41" s="299"/>
      <c r="GXY41" s="299"/>
      <c r="GXZ41" s="299"/>
      <c r="GYA41" s="299"/>
      <c r="GYB41" s="299"/>
      <c r="GYC41" s="299"/>
      <c r="GYD41" s="299"/>
      <c r="GYE41" s="299"/>
      <c r="GYF41" s="299"/>
      <c r="GYG41" s="299"/>
      <c r="GYH41" s="299"/>
      <c r="GYI41" s="299"/>
      <c r="GYJ41" s="299"/>
      <c r="GYK41" s="299"/>
      <c r="GYL41" s="299"/>
      <c r="GYM41" s="299"/>
      <c r="GYN41" s="299"/>
      <c r="GYO41" s="299"/>
      <c r="GYP41" s="299"/>
      <c r="GYQ41" s="299"/>
      <c r="GYR41" s="299"/>
      <c r="GYS41" s="299"/>
      <c r="GYT41" s="299"/>
      <c r="GYU41" s="299"/>
      <c r="GYV41" s="299"/>
      <c r="GYW41" s="299"/>
      <c r="GYX41" s="299"/>
      <c r="GYY41" s="299"/>
      <c r="GYZ41" s="299"/>
      <c r="GZA41" s="299"/>
      <c r="GZB41" s="299"/>
      <c r="GZC41" s="299"/>
      <c r="GZD41" s="299"/>
      <c r="GZE41" s="299"/>
      <c r="GZF41" s="299"/>
      <c r="GZG41" s="299"/>
      <c r="GZH41" s="299"/>
      <c r="GZI41" s="299"/>
      <c r="GZJ41" s="299"/>
      <c r="GZK41" s="299"/>
      <c r="GZL41" s="299"/>
      <c r="GZM41" s="299"/>
      <c r="GZN41" s="299"/>
      <c r="GZO41" s="299"/>
      <c r="GZP41" s="299"/>
      <c r="GZQ41" s="299"/>
      <c r="GZR41" s="299"/>
      <c r="GZS41" s="299"/>
      <c r="GZT41" s="299"/>
      <c r="GZU41" s="299"/>
      <c r="GZV41" s="299"/>
      <c r="GZW41" s="299"/>
      <c r="GZX41" s="299"/>
      <c r="GZY41" s="299"/>
      <c r="GZZ41" s="299"/>
      <c r="HAA41" s="299"/>
      <c r="HAB41" s="299"/>
      <c r="HAC41" s="299"/>
      <c r="HAD41" s="299"/>
      <c r="HAE41" s="299"/>
      <c r="HAF41" s="299"/>
      <c r="HAG41" s="299"/>
      <c r="HAH41" s="299"/>
      <c r="HAI41" s="299"/>
      <c r="HAJ41" s="299"/>
      <c r="HAK41" s="299"/>
      <c r="HAL41" s="299"/>
      <c r="HAM41" s="299"/>
      <c r="HAN41" s="299"/>
      <c r="HAO41" s="299"/>
      <c r="HAP41" s="299"/>
      <c r="HAQ41" s="299"/>
      <c r="HAR41" s="299"/>
      <c r="HAS41" s="299"/>
      <c r="HAT41" s="299"/>
      <c r="HAU41" s="299"/>
      <c r="HAV41" s="299"/>
      <c r="HAW41" s="299"/>
      <c r="HAX41" s="299"/>
      <c r="HAY41" s="299"/>
      <c r="HAZ41" s="299"/>
      <c r="HBA41" s="299"/>
      <c r="HBB41" s="299"/>
      <c r="HBC41" s="299"/>
      <c r="HBD41" s="299"/>
      <c r="HBE41" s="299"/>
      <c r="HBF41" s="299"/>
      <c r="HBG41" s="299"/>
      <c r="HBH41" s="299"/>
      <c r="HBI41" s="299"/>
      <c r="HBJ41" s="299"/>
      <c r="HBK41" s="299"/>
      <c r="HBL41" s="299"/>
      <c r="HBM41" s="299"/>
      <c r="HBN41" s="299"/>
      <c r="HBO41" s="299"/>
      <c r="HBP41" s="299"/>
      <c r="HBQ41" s="299"/>
      <c r="HBR41" s="299"/>
      <c r="HBS41" s="299"/>
      <c r="HBT41" s="299"/>
      <c r="HBU41" s="299"/>
      <c r="HBV41" s="299"/>
      <c r="HBW41" s="299"/>
      <c r="HBX41" s="299"/>
      <c r="HBY41" s="299"/>
      <c r="HBZ41" s="299"/>
      <c r="HCA41" s="299"/>
      <c r="HCB41" s="299"/>
      <c r="HCC41" s="299"/>
      <c r="HCD41" s="299"/>
      <c r="HCE41" s="299"/>
      <c r="HCF41" s="299"/>
      <c r="HCG41" s="299"/>
      <c r="HCH41" s="299"/>
      <c r="HCI41" s="299"/>
      <c r="HCJ41" s="299"/>
      <c r="HCK41" s="299"/>
      <c r="HCL41" s="299"/>
      <c r="HCM41" s="299"/>
      <c r="HCN41" s="299"/>
      <c r="HCO41" s="299"/>
      <c r="HCP41" s="299"/>
      <c r="HCQ41" s="299"/>
      <c r="HCR41" s="299"/>
      <c r="HCS41" s="299"/>
      <c r="HCT41" s="299"/>
      <c r="HCU41" s="299"/>
      <c r="HCV41" s="299"/>
      <c r="HCW41" s="299"/>
      <c r="HCX41" s="299"/>
      <c r="HCY41" s="299"/>
      <c r="HCZ41" s="299"/>
      <c r="HDA41" s="299"/>
      <c r="HDB41" s="299"/>
      <c r="HDC41" s="299"/>
      <c r="HDD41" s="299"/>
      <c r="HDE41" s="299"/>
      <c r="HDF41" s="299"/>
      <c r="HDG41" s="299"/>
      <c r="HDH41" s="299"/>
      <c r="HDI41" s="299"/>
      <c r="HDJ41" s="299"/>
      <c r="HDK41" s="299"/>
      <c r="HDL41" s="299"/>
      <c r="HDM41" s="299"/>
      <c r="HDN41" s="299"/>
      <c r="HDO41" s="299"/>
      <c r="HDP41" s="299"/>
      <c r="HDQ41" s="299"/>
      <c r="HDR41" s="299"/>
      <c r="HDS41" s="299"/>
      <c r="HDT41" s="299"/>
      <c r="HDU41" s="299"/>
      <c r="HDV41" s="299"/>
      <c r="HDW41" s="299"/>
      <c r="HDX41" s="299"/>
      <c r="HDY41" s="299"/>
      <c r="HDZ41" s="299"/>
      <c r="HEA41" s="299"/>
      <c r="HEB41" s="299"/>
      <c r="HEC41" s="299"/>
      <c r="HED41" s="299"/>
      <c r="HEE41" s="299"/>
      <c r="HEF41" s="299"/>
      <c r="HEG41" s="299"/>
      <c r="HEH41" s="299"/>
      <c r="HEI41" s="299"/>
      <c r="HEJ41" s="299"/>
      <c r="HEK41" s="299"/>
      <c r="HEL41" s="299"/>
      <c r="HEM41" s="299"/>
      <c r="HEN41" s="299"/>
      <c r="HEO41" s="299"/>
      <c r="HEP41" s="299"/>
      <c r="HEQ41" s="299"/>
      <c r="HER41" s="299"/>
      <c r="HES41" s="299"/>
      <c r="HET41" s="299"/>
      <c r="HEU41" s="299"/>
      <c r="HEV41" s="299"/>
      <c r="HEW41" s="299"/>
      <c r="HEX41" s="299"/>
      <c r="HEY41" s="299"/>
      <c r="HEZ41" s="299"/>
      <c r="HFA41" s="299"/>
      <c r="HFB41" s="299"/>
      <c r="HFC41" s="299"/>
      <c r="HFD41" s="299"/>
      <c r="HFE41" s="299"/>
      <c r="HFF41" s="299"/>
      <c r="HFG41" s="299"/>
      <c r="HFH41" s="299"/>
      <c r="HFI41" s="299"/>
      <c r="HFJ41" s="299"/>
      <c r="HFK41" s="299"/>
      <c r="HFL41" s="299"/>
      <c r="HFM41" s="299"/>
      <c r="HFN41" s="299"/>
      <c r="HFO41" s="299"/>
      <c r="HFP41" s="299"/>
      <c r="HFQ41" s="299"/>
      <c r="HFR41" s="299"/>
      <c r="HFS41" s="299"/>
      <c r="HFT41" s="299"/>
      <c r="HFU41" s="299"/>
      <c r="HFV41" s="299"/>
      <c r="HFW41" s="299"/>
      <c r="HFX41" s="299"/>
      <c r="HFY41" s="299"/>
      <c r="HFZ41" s="299"/>
      <c r="HGA41" s="299"/>
      <c r="HGB41" s="299"/>
      <c r="HGC41" s="299"/>
      <c r="HGD41" s="299"/>
      <c r="HGE41" s="299"/>
      <c r="HGF41" s="299"/>
      <c r="HGG41" s="299"/>
      <c r="HGH41" s="299"/>
      <c r="HGI41" s="299"/>
      <c r="HGJ41" s="299"/>
      <c r="HGK41" s="299"/>
      <c r="HGL41" s="299"/>
      <c r="HGM41" s="299"/>
      <c r="HGN41" s="299"/>
      <c r="HGO41" s="299"/>
      <c r="HGP41" s="299"/>
      <c r="HGQ41" s="299"/>
      <c r="HGR41" s="299"/>
      <c r="HGS41" s="299"/>
      <c r="HGT41" s="299"/>
      <c r="HGU41" s="299"/>
      <c r="HGV41" s="299"/>
      <c r="HGW41" s="299"/>
      <c r="HGX41" s="299"/>
      <c r="HGY41" s="299"/>
      <c r="HGZ41" s="299"/>
      <c r="HHA41" s="299"/>
      <c r="HHB41" s="299"/>
      <c r="HHC41" s="299"/>
      <c r="HHD41" s="299"/>
      <c r="HHE41" s="299"/>
      <c r="HHF41" s="299"/>
      <c r="HHG41" s="299"/>
      <c r="HHH41" s="299"/>
      <c r="HHI41" s="299"/>
      <c r="HHJ41" s="299"/>
      <c r="HHK41" s="299"/>
      <c r="HHL41" s="299"/>
      <c r="HHM41" s="299"/>
      <c r="HHN41" s="299"/>
      <c r="HHO41" s="299"/>
      <c r="HHP41" s="299"/>
      <c r="HHQ41" s="299"/>
      <c r="HHR41" s="299"/>
      <c r="HHS41" s="299"/>
      <c r="HHT41" s="299"/>
      <c r="HHU41" s="299"/>
      <c r="HHV41" s="299"/>
      <c r="HHW41" s="299"/>
      <c r="HHX41" s="299"/>
      <c r="HHY41" s="299"/>
      <c r="HHZ41" s="299"/>
      <c r="HIA41" s="299"/>
      <c r="HIB41" s="299"/>
      <c r="HIC41" s="299"/>
      <c r="HID41" s="299"/>
      <c r="HIE41" s="299"/>
      <c r="HIF41" s="299"/>
      <c r="HIG41" s="299"/>
      <c r="HIH41" s="299"/>
      <c r="HII41" s="299"/>
      <c r="HIJ41" s="299"/>
      <c r="HIK41" s="299"/>
      <c r="HIL41" s="299"/>
      <c r="HIM41" s="299"/>
      <c r="HIN41" s="299"/>
      <c r="HIO41" s="299"/>
      <c r="HIP41" s="299"/>
      <c r="HIQ41" s="299"/>
      <c r="HIR41" s="299"/>
      <c r="HIS41" s="299"/>
      <c r="HIT41" s="299"/>
      <c r="HIU41" s="299"/>
      <c r="HIV41" s="299"/>
      <c r="HIW41" s="299"/>
      <c r="HIX41" s="299"/>
      <c r="HIY41" s="299"/>
      <c r="HIZ41" s="299"/>
      <c r="HJA41" s="299"/>
      <c r="HJB41" s="299"/>
      <c r="HJC41" s="299"/>
      <c r="HJD41" s="299"/>
      <c r="HJE41" s="299"/>
      <c r="HJF41" s="299"/>
      <c r="HJG41" s="299"/>
      <c r="HJH41" s="299"/>
      <c r="HJI41" s="299"/>
      <c r="HJJ41" s="299"/>
      <c r="HJK41" s="299"/>
      <c r="HJL41" s="299"/>
      <c r="HJM41" s="299"/>
      <c r="HJN41" s="299"/>
      <c r="HJO41" s="299"/>
      <c r="HJP41" s="299"/>
      <c r="HJQ41" s="299"/>
      <c r="HJR41" s="299"/>
      <c r="HJS41" s="299"/>
      <c r="HJT41" s="299"/>
      <c r="HJU41" s="299"/>
      <c r="HJV41" s="299"/>
      <c r="HJW41" s="299"/>
      <c r="HJX41" s="299"/>
      <c r="HJY41" s="299"/>
      <c r="HJZ41" s="299"/>
      <c r="HKA41" s="299"/>
      <c r="HKB41" s="299"/>
      <c r="HKC41" s="299"/>
      <c r="HKD41" s="299"/>
      <c r="HKE41" s="299"/>
      <c r="HKF41" s="299"/>
      <c r="HKG41" s="299"/>
      <c r="HKH41" s="299"/>
      <c r="HKI41" s="299"/>
      <c r="HKJ41" s="299"/>
      <c r="HKK41" s="299"/>
      <c r="HKL41" s="299"/>
      <c r="HKM41" s="299"/>
      <c r="HKN41" s="299"/>
      <c r="HKO41" s="299"/>
      <c r="HKP41" s="299"/>
      <c r="HKQ41" s="299"/>
      <c r="HKR41" s="299"/>
      <c r="HKS41" s="299"/>
      <c r="HKT41" s="299"/>
      <c r="HKU41" s="299"/>
      <c r="HKV41" s="299"/>
      <c r="HKW41" s="299"/>
      <c r="HKX41" s="299"/>
      <c r="HKY41" s="299"/>
      <c r="HKZ41" s="299"/>
      <c r="HLA41" s="299"/>
      <c r="HLB41" s="299"/>
      <c r="HLC41" s="299"/>
      <c r="HLD41" s="299"/>
      <c r="HLE41" s="299"/>
      <c r="HLF41" s="299"/>
      <c r="HLG41" s="299"/>
      <c r="HLH41" s="299"/>
      <c r="HLI41" s="299"/>
      <c r="HLJ41" s="299"/>
      <c r="HLK41" s="299"/>
      <c r="HLL41" s="299"/>
      <c r="HLM41" s="299"/>
      <c r="HLN41" s="299"/>
      <c r="HLO41" s="299"/>
      <c r="HLP41" s="299"/>
      <c r="HLQ41" s="299"/>
      <c r="HLR41" s="299"/>
      <c r="HLS41" s="299"/>
      <c r="HLT41" s="299"/>
      <c r="HLU41" s="299"/>
      <c r="HLV41" s="299"/>
      <c r="HLW41" s="299"/>
      <c r="HLX41" s="299"/>
      <c r="HLY41" s="299"/>
      <c r="HLZ41" s="299"/>
      <c r="HMA41" s="299"/>
      <c r="HMB41" s="299"/>
      <c r="HMC41" s="299"/>
      <c r="HMD41" s="299"/>
      <c r="HME41" s="299"/>
      <c r="HMF41" s="299"/>
      <c r="HMG41" s="299"/>
      <c r="HMH41" s="299"/>
      <c r="HMI41" s="299"/>
      <c r="HMJ41" s="299"/>
      <c r="HMK41" s="299"/>
      <c r="HML41" s="299"/>
      <c r="HMM41" s="299"/>
      <c r="HMN41" s="299"/>
      <c r="HMO41" s="299"/>
      <c r="HMP41" s="299"/>
      <c r="HMQ41" s="299"/>
      <c r="HMR41" s="299"/>
      <c r="HMS41" s="299"/>
      <c r="HMT41" s="299"/>
      <c r="HMU41" s="299"/>
      <c r="HMV41" s="299"/>
      <c r="HMW41" s="299"/>
      <c r="HMX41" s="299"/>
      <c r="HMY41" s="299"/>
      <c r="HMZ41" s="299"/>
      <c r="HNA41" s="299"/>
      <c r="HNB41" s="299"/>
      <c r="HNC41" s="299"/>
      <c r="HND41" s="299"/>
      <c r="HNE41" s="299"/>
      <c r="HNF41" s="299"/>
      <c r="HNG41" s="299"/>
      <c r="HNH41" s="299"/>
      <c r="HNI41" s="299"/>
      <c r="HNJ41" s="299"/>
      <c r="HNK41" s="299"/>
      <c r="HNL41" s="299"/>
      <c r="HNM41" s="299"/>
      <c r="HNN41" s="299"/>
      <c r="HNO41" s="299"/>
      <c r="HNP41" s="299"/>
      <c r="HNQ41" s="299"/>
      <c r="HNR41" s="299"/>
      <c r="HNS41" s="299"/>
      <c r="HNT41" s="299"/>
      <c r="HNU41" s="299"/>
      <c r="HNV41" s="299"/>
      <c r="HNW41" s="299"/>
      <c r="HNX41" s="299"/>
      <c r="HNY41" s="299"/>
      <c r="HNZ41" s="299"/>
      <c r="HOA41" s="299"/>
      <c r="HOB41" s="299"/>
      <c r="HOC41" s="299"/>
      <c r="HOD41" s="299"/>
      <c r="HOE41" s="299"/>
      <c r="HOF41" s="299"/>
      <c r="HOG41" s="299"/>
      <c r="HOH41" s="299"/>
      <c r="HOI41" s="299"/>
      <c r="HOJ41" s="299"/>
      <c r="HOK41" s="299"/>
      <c r="HOL41" s="299"/>
      <c r="HOM41" s="299"/>
      <c r="HON41" s="299"/>
      <c r="HOO41" s="299"/>
      <c r="HOP41" s="299"/>
      <c r="HOQ41" s="299"/>
      <c r="HOR41" s="299"/>
      <c r="HOS41" s="299"/>
      <c r="HOT41" s="299"/>
      <c r="HOU41" s="299"/>
      <c r="HOV41" s="299"/>
      <c r="HOW41" s="299"/>
      <c r="HOX41" s="299"/>
      <c r="HOY41" s="299"/>
      <c r="HOZ41" s="299"/>
      <c r="HPA41" s="299"/>
      <c r="HPB41" s="299"/>
      <c r="HPC41" s="299"/>
      <c r="HPD41" s="299"/>
      <c r="HPE41" s="299"/>
      <c r="HPF41" s="299"/>
      <c r="HPG41" s="299"/>
      <c r="HPH41" s="299"/>
      <c r="HPI41" s="299"/>
      <c r="HPJ41" s="299"/>
      <c r="HPK41" s="299"/>
      <c r="HPL41" s="299"/>
      <c r="HPM41" s="299"/>
      <c r="HPN41" s="299"/>
      <c r="HPO41" s="299"/>
      <c r="HPP41" s="299"/>
      <c r="HPQ41" s="299"/>
      <c r="HPR41" s="299"/>
      <c r="HPS41" s="299"/>
      <c r="HPT41" s="299"/>
      <c r="HPU41" s="299"/>
      <c r="HPV41" s="299"/>
      <c r="HPW41" s="299"/>
      <c r="HPX41" s="299"/>
      <c r="HPY41" s="299"/>
      <c r="HPZ41" s="299"/>
      <c r="HQA41" s="299"/>
      <c r="HQB41" s="299"/>
      <c r="HQC41" s="299"/>
      <c r="HQD41" s="299"/>
      <c r="HQE41" s="299"/>
      <c r="HQF41" s="299"/>
      <c r="HQG41" s="299"/>
      <c r="HQH41" s="299"/>
      <c r="HQI41" s="299"/>
      <c r="HQJ41" s="299"/>
      <c r="HQK41" s="299"/>
      <c r="HQL41" s="299"/>
      <c r="HQM41" s="299"/>
      <c r="HQN41" s="299"/>
      <c r="HQO41" s="299"/>
      <c r="HQP41" s="299"/>
      <c r="HQQ41" s="299"/>
      <c r="HQR41" s="299"/>
      <c r="HQS41" s="299"/>
      <c r="HQT41" s="299"/>
      <c r="HQU41" s="299"/>
      <c r="HQV41" s="299"/>
      <c r="HQW41" s="299"/>
      <c r="HQX41" s="299"/>
      <c r="HQY41" s="299"/>
      <c r="HQZ41" s="299"/>
      <c r="HRA41" s="299"/>
      <c r="HRB41" s="299"/>
      <c r="HRC41" s="299"/>
      <c r="HRD41" s="299"/>
      <c r="HRE41" s="299"/>
      <c r="HRF41" s="299"/>
      <c r="HRG41" s="299"/>
      <c r="HRH41" s="299"/>
      <c r="HRI41" s="299"/>
      <c r="HRJ41" s="299"/>
      <c r="HRK41" s="299"/>
      <c r="HRL41" s="299"/>
      <c r="HRM41" s="299"/>
      <c r="HRN41" s="299"/>
      <c r="HRO41" s="299"/>
      <c r="HRP41" s="299"/>
      <c r="HRQ41" s="299"/>
      <c r="HRR41" s="299"/>
      <c r="HRS41" s="299"/>
      <c r="HRT41" s="299"/>
      <c r="HRU41" s="299"/>
      <c r="HRV41" s="299"/>
      <c r="HRW41" s="299"/>
      <c r="HRX41" s="299"/>
      <c r="HRY41" s="299"/>
      <c r="HRZ41" s="299"/>
      <c r="HSA41" s="299"/>
      <c r="HSB41" s="299"/>
      <c r="HSC41" s="299"/>
      <c r="HSD41" s="299"/>
      <c r="HSE41" s="299"/>
      <c r="HSF41" s="299"/>
      <c r="HSG41" s="299"/>
      <c r="HSH41" s="299"/>
      <c r="HSI41" s="299"/>
      <c r="HSJ41" s="299"/>
      <c r="HSK41" s="299"/>
      <c r="HSL41" s="299"/>
      <c r="HSM41" s="299"/>
      <c r="HSN41" s="299"/>
      <c r="HSO41" s="299"/>
      <c r="HSP41" s="299"/>
      <c r="HSQ41" s="299"/>
      <c r="HSR41" s="299"/>
      <c r="HSS41" s="299"/>
      <c r="HST41" s="299"/>
      <c r="HSU41" s="299"/>
      <c r="HSV41" s="299"/>
      <c r="HSW41" s="299"/>
      <c r="HSX41" s="299"/>
      <c r="HSY41" s="299"/>
      <c r="HSZ41" s="299"/>
      <c r="HTA41" s="299"/>
      <c r="HTB41" s="299"/>
      <c r="HTC41" s="299"/>
      <c r="HTD41" s="299"/>
      <c r="HTE41" s="299"/>
      <c r="HTF41" s="299"/>
      <c r="HTG41" s="299"/>
      <c r="HTH41" s="299"/>
      <c r="HTI41" s="299"/>
      <c r="HTJ41" s="299"/>
      <c r="HTK41" s="299"/>
      <c r="HTL41" s="299"/>
      <c r="HTM41" s="299"/>
      <c r="HTN41" s="299"/>
      <c r="HTO41" s="299"/>
      <c r="HTP41" s="299"/>
      <c r="HTQ41" s="299"/>
      <c r="HTR41" s="299"/>
      <c r="HTS41" s="299"/>
      <c r="HTT41" s="299"/>
      <c r="HTU41" s="299"/>
      <c r="HTV41" s="299"/>
      <c r="HTW41" s="299"/>
      <c r="HTX41" s="299"/>
      <c r="HTY41" s="299"/>
      <c r="HTZ41" s="299"/>
      <c r="HUA41" s="299"/>
      <c r="HUB41" s="299"/>
      <c r="HUC41" s="299"/>
      <c r="HUD41" s="299"/>
      <c r="HUE41" s="299"/>
      <c r="HUF41" s="299"/>
      <c r="HUG41" s="299"/>
      <c r="HUH41" s="299"/>
      <c r="HUI41" s="299"/>
      <c r="HUJ41" s="299"/>
      <c r="HUK41" s="299"/>
      <c r="HUL41" s="299"/>
      <c r="HUM41" s="299"/>
      <c r="HUN41" s="299"/>
      <c r="HUO41" s="299"/>
      <c r="HUP41" s="299"/>
      <c r="HUQ41" s="299"/>
      <c r="HUR41" s="299"/>
      <c r="HUS41" s="299"/>
      <c r="HUT41" s="299"/>
      <c r="HUU41" s="299"/>
      <c r="HUV41" s="299"/>
      <c r="HUW41" s="299"/>
      <c r="HUX41" s="299"/>
      <c r="HUY41" s="299"/>
      <c r="HUZ41" s="299"/>
      <c r="HVA41" s="299"/>
      <c r="HVB41" s="299"/>
      <c r="HVC41" s="299"/>
      <c r="HVD41" s="299"/>
      <c r="HVE41" s="299"/>
      <c r="HVF41" s="299"/>
      <c r="HVG41" s="299"/>
      <c r="HVH41" s="299"/>
      <c r="HVI41" s="299"/>
      <c r="HVJ41" s="299"/>
      <c r="HVK41" s="299"/>
      <c r="HVL41" s="299"/>
      <c r="HVM41" s="299"/>
      <c r="HVN41" s="299"/>
      <c r="HVO41" s="299"/>
      <c r="HVP41" s="299"/>
      <c r="HVQ41" s="299"/>
      <c r="HVR41" s="299"/>
      <c r="HVS41" s="299"/>
      <c r="HVT41" s="299"/>
      <c r="HVU41" s="299"/>
      <c r="HVV41" s="299"/>
      <c r="HVW41" s="299"/>
      <c r="HVX41" s="299"/>
      <c r="HVY41" s="299"/>
      <c r="HVZ41" s="299"/>
      <c r="HWA41" s="299"/>
      <c r="HWB41" s="299"/>
      <c r="HWC41" s="299"/>
      <c r="HWD41" s="299"/>
      <c r="HWE41" s="299"/>
      <c r="HWF41" s="299"/>
      <c r="HWG41" s="299"/>
      <c r="HWH41" s="299"/>
      <c r="HWI41" s="299"/>
      <c r="HWJ41" s="299"/>
      <c r="HWK41" s="299"/>
      <c r="HWL41" s="299"/>
      <c r="HWM41" s="299"/>
      <c r="HWN41" s="299"/>
      <c r="HWO41" s="299"/>
      <c r="HWP41" s="299"/>
      <c r="HWQ41" s="299"/>
      <c r="HWR41" s="299"/>
      <c r="HWS41" s="299"/>
      <c r="HWT41" s="299"/>
      <c r="HWU41" s="299"/>
      <c r="HWV41" s="299"/>
      <c r="HWW41" s="299"/>
      <c r="HWX41" s="299"/>
      <c r="HWY41" s="299"/>
      <c r="HWZ41" s="299"/>
      <c r="HXA41" s="299"/>
      <c r="HXB41" s="299"/>
      <c r="HXC41" s="299"/>
      <c r="HXD41" s="299"/>
      <c r="HXE41" s="299"/>
      <c r="HXF41" s="299"/>
      <c r="HXG41" s="299"/>
      <c r="HXH41" s="299"/>
      <c r="HXI41" s="299"/>
      <c r="HXJ41" s="299"/>
      <c r="HXK41" s="299"/>
      <c r="HXL41" s="299"/>
      <c r="HXM41" s="299"/>
      <c r="HXN41" s="299"/>
      <c r="HXO41" s="299"/>
      <c r="HXP41" s="299"/>
      <c r="HXQ41" s="299"/>
      <c r="HXR41" s="299"/>
      <c r="HXS41" s="299"/>
      <c r="HXT41" s="299"/>
      <c r="HXU41" s="299"/>
      <c r="HXV41" s="299"/>
      <c r="HXW41" s="299"/>
      <c r="HXX41" s="299"/>
      <c r="HXY41" s="299"/>
      <c r="HXZ41" s="299"/>
      <c r="HYA41" s="299"/>
      <c r="HYB41" s="299"/>
      <c r="HYC41" s="299"/>
      <c r="HYD41" s="299"/>
      <c r="HYE41" s="299"/>
      <c r="HYF41" s="299"/>
      <c r="HYG41" s="299"/>
      <c r="HYH41" s="299"/>
      <c r="HYI41" s="299"/>
      <c r="HYJ41" s="299"/>
      <c r="HYK41" s="299"/>
      <c r="HYL41" s="299"/>
      <c r="HYM41" s="299"/>
      <c r="HYN41" s="299"/>
      <c r="HYO41" s="299"/>
      <c r="HYP41" s="299"/>
      <c r="HYQ41" s="299"/>
      <c r="HYR41" s="299"/>
      <c r="HYS41" s="299"/>
      <c r="HYT41" s="299"/>
      <c r="HYU41" s="299"/>
      <c r="HYV41" s="299"/>
      <c r="HYW41" s="299"/>
      <c r="HYX41" s="299"/>
      <c r="HYY41" s="299"/>
      <c r="HYZ41" s="299"/>
      <c r="HZA41" s="299"/>
      <c r="HZB41" s="299"/>
      <c r="HZC41" s="299"/>
      <c r="HZD41" s="299"/>
      <c r="HZE41" s="299"/>
      <c r="HZF41" s="299"/>
      <c r="HZG41" s="299"/>
      <c r="HZH41" s="299"/>
      <c r="HZI41" s="299"/>
      <c r="HZJ41" s="299"/>
      <c r="HZK41" s="299"/>
      <c r="HZL41" s="299"/>
      <c r="HZM41" s="299"/>
      <c r="HZN41" s="299"/>
      <c r="HZO41" s="299"/>
      <c r="HZP41" s="299"/>
      <c r="HZQ41" s="299"/>
      <c r="HZR41" s="299"/>
      <c r="HZS41" s="299"/>
      <c r="HZT41" s="299"/>
      <c r="HZU41" s="299"/>
      <c r="HZV41" s="299"/>
      <c r="HZW41" s="299"/>
      <c r="HZX41" s="299"/>
      <c r="HZY41" s="299"/>
      <c r="HZZ41" s="299"/>
      <c r="IAA41" s="299"/>
      <c r="IAB41" s="299"/>
      <c r="IAC41" s="299"/>
      <c r="IAD41" s="299"/>
      <c r="IAE41" s="299"/>
      <c r="IAF41" s="299"/>
      <c r="IAG41" s="299"/>
      <c r="IAH41" s="299"/>
      <c r="IAI41" s="299"/>
      <c r="IAJ41" s="299"/>
      <c r="IAK41" s="299"/>
      <c r="IAL41" s="299"/>
      <c r="IAM41" s="299"/>
      <c r="IAN41" s="299"/>
      <c r="IAO41" s="299"/>
      <c r="IAP41" s="299"/>
      <c r="IAQ41" s="299"/>
      <c r="IAR41" s="299"/>
      <c r="IAS41" s="299"/>
      <c r="IAT41" s="299"/>
      <c r="IAU41" s="299"/>
      <c r="IAV41" s="299"/>
      <c r="IAW41" s="299"/>
      <c r="IAX41" s="299"/>
      <c r="IAY41" s="299"/>
      <c r="IAZ41" s="299"/>
      <c r="IBA41" s="299"/>
      <c r="IBB41" s="299"/>
      <c r="IBC41" s="299"/>
      <c r="IBD41" s="299"/>
      <c r="IBE41" s="299"/>
      <c r="IBF41" s="299"/>
      <c r="IBG41" s="299"/>
      <c r="IBH41" s="299"/>
      <c r="IBI41" s="299"/>
      <c r="IBJ41" s="299"/>
      <c r="IBK41" s="299"/>
      <c r="IBL41" s="299"/>
      <c r="IBM41" s="299"/>
      <c r="IBN41" s="299"/>
      <c r="IBO41" s="299"/>
      <c r="IBP41" s="299"/>
      <c r="IBQ41" s="299"/>
      <c r="IBR41" s="299"/>
      <c r="IBS41" s="299"/>
      <c r="IBT41" s="299"/>
      <c r="IBU41" s="299"/>
      <c r="IBV41" s="299"/>
      <c r="IBW41" s="299"/>
      <c r="IBX41" s="299"/>
      <c r="IBY41" s="299"/>
      <c r="IBZ41" s="299"/>
      <c r="ICA41" s="299"/>
      <c r="ICB41" s="299"/>
      <c r="ICC41" s="299"/>
      <c r="ICD41" s="299"/>
      <c r="ICE41" s="299"/>
      <c r="ICF41" s="299"/>
      <c r="ICG41" s="299"/>
      <c r="ICH41" s="299"/>
      <c r="ICI41" s="299"/>
      <c r="ICJ41" s="299"/>
      <c r="ICK41" s="299"/>
      <c r="ICL41" s="299"/>
      <c r="ICM41" s="299"/>
      <c r="ICN41" s="299"/>
      <c r="ICO41" s="299"/>
      <c r="ICP41" s="299"/>
      <c r="ICQ41" s="299"/>
      <c r="ICR41" s="299"/>
      <c r="ICS41" s="299"/>
      <c r="ICT41" s="299"/>
      <c r="ICU41" s="299"/>
      <c r="ICV41" s="299"/>
      <c r="ICW41" s="299"/>
      <c r="ICX41" s="299"/>
      <c r="ICY41" s="299"/>
      <c r="ICZ41" s="299"/>
      <c r="IDA41" s="299"/>
      <c r="IDB41" s="299"/>
      <c r="IDC41" s="299"/>
      <c r="IDD41" s="299"/>
      <c r="IDE41" s="299"/>
      <c r="IDF41" s="299"/>
      <c r="IDG41" s="299"/>
      <c r="IDH41" s="299"/>
      <c r="IDI41" s="299"/>
      <c r="IDJ41" s="299"/>
      <c r="IDK41" s="299"/>
      <c r="IDL41" s="299"/>
      <c r="IDM41" s="299"/>
      <c r="IDN41" s="299"/>
      <c r="IDO41" s="299"/>
      <c r="IDP41" s="299"/>
      <c r="IDQ41" s="299"/>
      <c r="IDR41" s="299"/>
      <c r="IDS41" s="299"/>
      <c r="IDT41" s="299"/>
      <c r="IDU41" s="299"/>
      <c r="IDV41" s="299"/>
      <c r="IDW41" s="299"/>
      <c r="IDX41" s="299"/>
      <c r="IDY41" s="299"/>
      <c r="IDZ41" s="299"/>
      <c r="IEA41" s="299"/>
      <c r="IEB41" s="299"/>
      <c r="IEC41" s="299"/>
      <c r="IED41" s="299"/>
      <c r="IEE41" s="299"/>
      <c r="IEF41" s="299"/>
      <c r="IEG41" s="299"/>
      <c r="IEH41" s="299"/>
      <c r="IEI41" s="299"/>
      <c r="IEJ41" s="299"/>
      <c r="IEK41" s="299"/>
      <c r="IEL41" s="299"/>
      <c r="IEM41" s="299"/>
      <c r="IEN41" s="299"/>
      <c r="IEO41" s="299"/>
      <c r="IEP41" s="299"/>
      <c r="IEQ41" s="299"/>
      <c r="IER41" s="299"/>
      <c r="IES41" s="299"/>
      <c r="IET41" s="299"/>
      <c r="IEU41" s="299"/>
      <c r="IEV41" s="299"/>
      <c r="IEW41" s="299"/>
      <c r="IEX41" s="299"/>
      <c r="IEY41" s="299"/>
      <c r="IEZ41" s="299"/>
      <c r="IFA41" s="299"/>
      <c r="IFB41" s="299"/>
      <c r="IFC41" s="299"/>
      <c r="IFD41" s="299"/>
      <c r="IFE41" s="299"/>
      <c r="IFF41" s="299"/>
      <c r="IFG41" s="299"/>
      <c r="IFH41" s="299"/>
      <c r="IFI41" s="299"/>
      <c r="IFJ41" s="299"/>
      <c r="IFK41" s="299"/>
      <c r="IFL41" s="299"/>
      <c r="IFM41" s="299"/>
      <c r="IFN41" s="299"/>
      <c r="IFO41" s="299"/>
      <c r="IFP41" s="299"/>
      <c r="IFQ41" s="299"/>
      <c r="IFR41" s="299"/>
      <c r="IFS41" s="299"/>
      <c r="IFT41" s="299"/>
      <c r="IFU41" s="299"/>
      <c r="IFV41" s="299"/>
      <c r="IFW41" s="299"/>
      <c r="IFX41" s="299"/>
      <c r="IFY41" s="299"/>
      <c r="IFZ41" s="299"/>
      <c r="IGA41" s="299"/>
      <c r="IGB41" s="299"/>
      <c r="IGC41" s="299"/>
      <c r="IGD41" s="299"/>
      <c r="IGE41" s="299"/>
      <c r="IGF41" s="299"/>
      <c r="IGG41" s="299"/>
      <c r="IGH41" s="299"/>
      <c r="IGI41" s="299"/>
      <c r="IGJ41" s="299"/>
      <c r="IGK41" s="299"/>
      <c r="IGL41" s="299"/>
      <c r="IGM41" s="299"/>
      <c r="IGN41" s="299"/>
      <c r="IGO41" s="299"/>
      <c r="IGP41" s="299"/>
      <c r="IGQ41" s="299"/>
      <c r="IGR41" s="299"/>
      <c r="IGS41" s="299"/>
      <c r="IGT41" s="299"/>
      <c r="IGU41" s="299"/>
      <c r="IGV41" s="299"/>
      <c r="IGW41" s="299"/>
      <c r="IGX41" s="299"/>
      <c r="IGY41" s="299"/>
      <c r="IGZ41" s="299"/>
      <c r="IHA41" s="299"/>
      <c r="IHB41" s="299"/>
      <c r="IHC41" s="299"/>
      <c r="IHD41" s="299"/>
      <c r="IHE41" s="299"/>
      <c r="IHF41" s="299"/>
      <c r="IHG41" s="299"/>
      <c r="IHH41" s="299"/>
      <c r="IHI41" s="299"/>
      <c r="IHJ41" s="299"/>
      <c r="IHK41" s="299"/>
      <c r="IHL41" s="299"/>
      <c r="IHM41" s="299"/>
      <c r="IHN41" s="299"/>
      <c r="IHO41" s="299"/>
      <c r="IHP41" s="299"/>
      <c r="IHQ41" s="299"/>
      <c r="IHR41" s="299"/>
      <c r="IHS41" s="299"/>
      <c r="IHT41" s="299"/>
      <c r="IHU41" s="299"/>
      <c r="IHV41" s="299"/>
      <c r="IHW41" s="299"/>
      <c r="IHX41" s="299"/>
      <c r="IHY41" s="299"/>
      <c r="IHZ41" s="299"/>
      <c r="IIA41" s="299"/>
      <c r="IIB41" s="299"/>
      <c r="IIC41" s="299"/>
      <c r="IID41" s="299"/>
      <c r="IIE41" s="299"/>
      <c r="IIF41" s="299"/>
      <c r="IIG41" s="299"/>
      <c r="IIH41" s="299"/>
      <c r="III41" s="299"/>
      <c r="IIJ41" s="299"/>
      <c r="IIK41" s="299"/>
      <c r="IIL41" s="299"/>
      <c r="IIM41" s="299"/>
      <c r="IIN41" s="299"/>
      <c r="IIO41" s="299"/>
      <c r="IIP41" s="299"/>
      <c r="IIQ41" s="299"/>
      <c r="IIR41" s="299"/>
      <c r="IIS41" s="299"/>
      <c r="IIT41" s="299"/>
      <c r="IIU41" s="299"/>
      <c r="IIV41" s="299"/>
      <c r="IIW41" s="299"/>
      <c r="IIX41" s="299"/>
      <c r="IIY41" s="299"/>
      <c r="IIZ41" s="299"/>
      <c r="IJA41" s="299"/>
      <c r="IJB41" s="299"/>
      <c r="IJC41" s="299"/>
      <c r="IJD41" s="299"/>
      <c r="IJE41" s="299"/>
      <c r="IJF41" s="299"/>
      <c r="IJG41" s="299"/>
      <c r="IJH41" s="299"/>
      <c r="IJI41" s="299"/>
      <c r="IJJ41" s="299"/>
      <c r="IJK41" s="299"/>
      <c r="IJL41" s="299"/>
      <c r="IJM41" s="299"/>
      <c r="IJN41" s="299"/>
      <c r="IJO41" s="299"/>
      <c r="IJP41" s="299"/>
      <c r="IJQ41" s="299"/>
      <c r="IJR41" s="299"/>
      <c r="IJS41" s="299"/>
      <c r="IJT41" s="299"/>
      <c r="IJU41" s="299"/>
      <c r="IJV41" s="299"/>
      <c r="IJW41" s="299"/>
      <c r="IJX41" s="299"/>
      <c r="IJY41" s="299"/>
      <c r="IJZ41" s="299"/>
      <c r="IKA41" s="299"/>
      <c r="IKB41" s="299"/>
      <c r="IKC41" s="299"/>
      <c r="IKD41" s="299"/>
      <c r="IKE41" s="299"/>
      <c r="IKF41" s="299"/>
      <c r="IKG41" s="299"/>
      <c r="IKH41" s="299"/>
      <c r="IKI41" s="299"/>
      <c r="IKJ41" s="299"/>
      <c r="IKK41" s="299"/>
      <c r="IKL41" s="299"/>
      <c r="IKM41" s="299"/>
      <c r="IKN41" s="299"/>
      <c r="IKO41" s="299"/>
      <c r="IKP41" s="299"/>
      <c r="IKQ41" s="299"/>
      <c r="IKR41" s="299"/>
      <c r="IKS41" s="299"/>
      <c r="IKT41" s="299"/>
      <c r="IKU41" s="299"/>
      <c r="IKV41" s="299"/>
      <c r="IKW41" s="299"/>
      <c r="IKX41" s="299"/>
      <c r="IKY41" s="299"/>
      <c r="IKZ41" s="299"/>
      <c r="ILA41" s="299"/>
      <c r="ILB41" s="299"/>
      <c r="ILC41" s="299"/>
      <c r="ILD41" s="299"/>
      <c r="ILE41" s="299"/>
      <c r="ILF41" s="299"/>
      <c r="ILG41" s="299"/>
      <c r="ILH41" s="299"/>
      <c r="ILI41" s="299"/>
      <c r="ILJ41" s="299"/>
      <c r="ILK41" s="299"/>
      <c r="ILL41" s="299"/>
      <c r="ILM41" s="299"/>
      <c r="ILN41" s="299"/>
      <c r="ILO41" s="299"/>
      <c r="ILP41" s="299"/>
      <c r="ILQ41" s="299"/>
      <c r="ILR41" s="299"/>
      <c r="ILS41" s="299"/>
      <c r="ILT41" s="299"/>
      <c r="ILU41" s="299"/>
      <c r="ILV41" s="299"/>
      <c r="ILW41" s="299"/>
      <c r="ILX41" s="299"/>
      <c r="ILY41" s="299"/>
      <c r="ILZ41" s="299"/>
      <c r="IMA41" s="299"/>
      <c r="IMB41" s="299"/>
      <c r="IMC41" s="299"/>
      <c r="IMD41" s="299"/>
      <c r="IME41" s="299"/>
      <c r="IMF41" s="299"/>
      <c r="IMG41" s="299"/>
      <c r="IMH41" s="299"/>
      <c r="IMI41" s="299"/>
      <c r="IMJ41" s="299"/>
      <c r="IMK41" s="299"/>
      <c r="IML41" s="299"/>
      <c r="IMM41" s="299"/>
      <c r="IMN41" s="299"/>
      <c r="IMO41" s="299"/>
      <c r="IMP41" s="299"/>
      <c r="IMQ41" s="299"/>
      <c r="IMR41" s="299"/>
      <c r="IMS41" s="299"/>
      <c r="IMT41" s="299"/>
      <c r="IMU41" s="299"/>
      <c r="IMV41" s="299"/>
      <c r="IMW41" s="299"/>
      <c r="IMX41" s="299"/>
      <c r="IMY41" s="299"/>
      <c r="IMZ41" s="299"/>
      <c r="INA41" s="299"/>
      <c r="INB41" s="299"/>
      <c r="INC41" s="299"/>
      <c r="IND41" s="299"/>
      <c r="INE41" s="299"/>
      <c r="INF41" s="299"/>
      <c r="ING41" s="299"/>
      <c r="INH41" s="299"/>
      <c r="INI41" s="299"/>
      <c r="INJ41" s="299"/>
      <c r="INK41" s="299"/>
      <c r="INL41" s="299"/>
      <c r="INM41" s="299"/>
      <c r="INN41" s="299"/>
      <c r="INO41" s="299"/>
      <c r="INP41" s="299"/>
      <c r="INQ41" s="299"/>
      <c r="INR41" s="299"/>
      <c r="INS41" s="299"/>
      <c r="INT41" s="299"/>
      <c r="INU41" s="299"/>
      <c r="INV41" s="299"/>
      <c r="INW41" s="299"/>
      <c r="INX41" s="299"/>
      <c r="INY41" s="299"/>
      <c r="INZ41" s="299"/>
      <c r="IOA41" s="299"/>
      <c r="IOB41" s="299"/>
      <c r="IOC41" s="299"/>
      <c r="IOD41" s="299"/>
      <c r="IOE41" s="299"/>
      <c r="IOF41" s="299"/>
      <c r="IOG41" s="299"/>
      <c r="IOH41" s="299"/>
      <c r="IOI41" s="299"/>
      <c r="IOJ41" s="299"/>
      <c r="IOK41" s="299"/>
      <c r="IOL41" s="299"/>
      <c r="IOM41" s="299"/>
      <c r="ION41" s="299"/>
      <c r="IOO41" s="299"/>
      <c r="IOP41" s="299"/>
      <c r="IOQ41" s="299"/>
      <c r="IOR41" s="299"/>
      <c r="IOS41" s="299"/>
      <c r="IOT41" s="299"/>
      <c r="IOU41" s="299"/>
      <c r="IOV41" s="299"/>
      <c r="IOW41" s="299"/>
      <c r="IOX41" s="299"/>
      <c r="IOY41" s="299"/>
      <c r="IOZ41" s="299"/>
      <c r="IPA41" s="299"/>
      <c r="IPB41" s="299"/>
      <c r="IPC41" s="299"/>
      <c r="IPD41" s="299"/>
      <c r="IPE41" s="299"/>
      <c r="IPF41" s="299"/>
      <c r="IPG41" s="299"/>
      <c r="IPH41" s="299"/>
      <c r="IPI41" s="299"/>
      <c r="IPJ41" s="299"/>
      <c r="IPK41" s="299"/>
      <c r="IPL41" s="299"/>
      <c r="IPM41" s="299"/>
      <c r="IPN41" s="299"/>
      <c r="IPO41" s="299"/>
      <c r="IPP41" s="299"/>
      <c r="IPQ41" s="299"/>
      <c r="IPR41" s="299"/>
      <c r="IPS41" s="299"/>
      <c r="IPT41" s="299"/>
      <c r="IPU41" s="299"/>
      <c r="IPV41" s="299"/>
      <c r="IPW41" s="299"/>
      <c r="IPX41" s="299"/>
      <c r="IPY41" s="299"/>
      <c r="IPZ41" s="299"/>
      <c r="IQA41" s="299"/>
      <c r="IQB41" s="299"/>
      <c r="IQC41" s="299"/>
      <c r="IQD41" s="299"/>
      <c r="IQE41" s="299"/>
      <c r="IQF41" s="299"/>
      <c r="IQG41" s="299"/>
      <c r="IQH41" s="299"/>
      <c r="IQI41" s="299"/>
      <c r="IQJ41" s="299"/>
      <c r="IQK41" s="299"/>
      <c r="IQL41" s="299"/>
      <c r="IQM41" s="299"/>
      <c r="IQN41" s="299"/>
      <c r="IQO41" s="299"/>
      <c r="IQP41" s="299"/>
      <c r="IQQ41" s="299"/>
      <c r="IQR41" s="299"/>
      <c r="IQS41" s="299"/>
      <c r="IQT41" s="299"/>
      <c r="IQU41" s="299"/>
      <c r="IQV41" s="299"/>
      <c r="IQW41" s="299"/>
      <c r="IQX41" s="299"/>
      <c r="IQY41" s="299"/>
      <c r="IQZ41" s="299"/>
      <c r="IRA41" s="299"/>
      <c r="IRB41" s="299"/>
      <c r="IRC41" s="299"/>
      <c r="IRD41" s="299"/>
      <c r="IRE41" s="299"/>
      <c r="IRF41" s="299"/>
      <c r="IRG41" s="299"/>
      <c r="IRH41" s="299"/>
      <c r="IRI41" s="299"/>
      <c r="IRJ41" s="299"/>
      <c r="IRK41" s="299"/>
      <c r="IRL41" s="299"/>
      <c r="IRM41" s="299"/>
      <c r="IRN41" s="299"/>
      <c r="IRO41" s="299"/>
      <c r="IRP41" s="299"/>
      <c r="IRQ41" s="299"/>
      <c r="IRR41" s="299"/>
      <c r="IRS41" s="299"/>
      <c r="IRT41" s="299"/>
      <c r="IRU41" s="299"/>
      <c r="IRV41" s="299"/>
      <c r="IRW41" s="299"/>
      <c r="IRX41" s="299"/>
      <c r="IRY41" s="299"/>
      <c r="IRZ41" s="299"/>
      <c r="ISA41" s="299"/>
      <c r="ISB41" s="299"/>
      <c r="ISC41" s="299"/>
      <c r="ISD41" s="299"/>
      <c r="ISE41" s="299"/>
      <c r="ISF41" s="299"/>
      <c r="ISG41" s="299"/>
      <c r="ISH41" s="299"/>
      <c r="ISI41" s="299"/>
      <c r="ISJ41" s="299"/>
      <c r="ISK41" s="299"/>
      <c r="ISL41" s="299"/>
      <c r="ISM41" s="299"/>
      <c r="ISN41" s="299"/>
      <c r="ISO41" s="299"/>
      <c r="ISP41" s="299"/>
      <c r="ISQ41" s="299"/>
      <c r="ISR41" s="299"/>
      <c r="ISS41" s="299"/>
      <c r="IST41" s="299"/>
      <c r="ISU41" s="299"/>
      <c r="ISV41" s="299"/>
      <c r="ISW41" s="299"/>
      <c r="ISX41" s="299"/>
      <c r="ISY41" s="299"/>
      <c r="ISZ41" s="299"/>
      <c r="ITA41" s="299"/>
      <c r="ITB41" s="299"/>
      <c r="ITC41" s="299"/>
      <c r="ITD41" s="299"/>
      <c r="ITE41" s="299"/>
      <c r="ITF41" s="299"/>
      <c r="ITG41" s="299"/>
      <c r="ITH41" s="299"/>
      <c r="ITI41" s="299"/>
      <c r="ITJ41" s="299"/>
      <c r="ITK41" s="299"/>
      <c r="ITL41" s="299"/>
      <c r="ITM41" s="299"/>
      <c r="ITN41" s="299"/>
      <c r="ITO41" s="299"/>
      <c r="ITP41" s="299"/>
      <c r="ITQ41" s="299"/>
      <c r="ITR41" s="299"/>
      <c r="ITS41" s="299"/>
      <c r="ITT41" s="299"/>
      <c r="ITU41" s="299"/>
      <c r="ITV41" s="299"/>
      <c r="ITW41" s="299"/>
      <c r="ITX41" s="299"/>
      <c r="ITY41" s="299"/>
      <c r="ITZ41" s="299"/>
      <c r="IUA41" s="299"/>
      <c r="IUB41" s="299"/>
      <c r="IUC41" s="299"/>
      <c r="IUD41" s="299"/>
      <c r="IUE41" s="299"/>
      <c r="IUF41" s="299"/>
      <c r="IUG41" s="299"/>
      <c r="IUH41" s="299"/>
      <c r="IUI41" s="299"/>
      <c r="IUJ41" s="299"/>
      <c r="IUK41" s="299"/>
      <c r="IUL41" s="299"/>
      <c r="IUM41" s="299"/>
      <c r="IUN41" s="299"/>
      <c r="IUO41" s="299"/>
      <c r="IUP41" s="299"/>
      <c r="IUQ41" s="299"/>
      <c r="IUR41" s="299"/>
      <c r="IUS41" s="299"/>
      <c r="IUT41" s="299"/>
      <c r="IUU41" s="299"/>
      <c r="IUV41" s="299"/>
      <c r="IUW41" s="299"/>
      <c r="IUX41" s="299"/>
      <c r="IUY41" s="299"/>
      <c r="IUZ41" s="299"/>
      <c r="IVA41" s="299"/>
      <c r="IVB41" s="299"/>
      <c r="IVC41" s="299"/>
      <c r="IVD41" s="299"/>
      <c r="IVE41" s="299"/>
      <c r="IVF41" s="299"/>
      <c r="IVG41" s="299"/>
      <c r="IVH41" s="299"/>
      <c r="IVI41" s="299"/>
      <c r="IVJ41" s="299"/>
      <c r="IVK41" s="299"/>
      <c r="IVL41" s="299"/>
      <c r="IVM41" s="299"/>
      <c r="IVN41" s="299"/>
      <c r="IVO41" s="299"/>
      <c r="IVP41" s="299"/>
      <c r="IVQ41" s="299"/>
      <c r="IVR41" s="299"/>
      <c r="IVS41" s="299"/>
      <c r="IVT41" s="299"/>
      <c r="IVU41" s="299"/>
      <c r="IVV41" s="299"/>
      <c r="IVW41" s="299"/>
      <c r="IVX41" s="299"/>
      <c r="IVY41" s="299"/>
      <c r="IVZ41" s="299"/>
      <c r="IWA41" s="299"/>
      <c r="IWB41" s="299"/>
      <c r="IWC41" s="299"/>
      <c r="IWD41" s="299"/>
      <c r="IWE41" s="299"/>
      <c r="IWF41" s="299"/>
      <c r="IWG41" s="299"/>
      <c r="IWH41" s="299"/>
      <c r="IWI41" s="299"/>
      <c r="IWJ41" s="299"/>
      <c r="IWK41" s="299"/>
      <c r="IWL41" s="299"/>
      <c r="IWM41" s="299"/>
      <c r="IWN41" s="299"/>
      <c r="IWO41" s="299"/>
      <c r="IWP41" s="299"/>
      <c r="IWQ41" s="299"/>
      <c r="IWR41" s="299"/>
      <c r="IWS41" s="299"/>
      <c r="IWT41" s="299"/>
      <c r="IWU41" s="299"/>
      <c r="IWV41" s="299"/>
      <c r="IWW41" s="299"/>
      <c r="IWX41" s="299"/>
      <c r="IWY41" s="299"/>
      <c r="IWZ41" s="299"/>
      <c r="IXA41" s="299"/>
      <c r="IXB41" s="299"/>
      <c r="IXC41" s="299"/>
      <c r="IXD41" s="299"/>
      <c r="IXE41" s="299"/>
      <c r="IXF41" s="299"/>
      <c r="IXG41" s="299"/>
      <c r="IXH41" s="299"/>
      <c r="IXI41" s="299"/>
      <c r="IXJ41" s="299"/>
      <c r="IXK41" s="299"/>
      <c r="IXL41" s="299"/>
      <c r="IXM41" s="299"/>
      <c r="IXN41" s="299"/>
      <c r="IXO41" s="299"/>
      <c r="IXP41" s="299"/>
      <c r="IXQ41" s="299"/>
      <c r="IXR41" s="299"/>
      <c r="IXS41" s="299"/>
      <c r="IXT41" s="299"/>
      <c r="IXU41" s="299"/>
      <c r="IXV41" s="299"/>
      <c r="IXW41" s="299"/>
      <c r="IXX41" s="299"/>
      <c r="IXY41" s="299"/>
      <c r="IXZ41" s="299"/>
      <c r="IYA41" s="299"/>
      <c r="IYB41" s="299"/>
      <c r="IYC41" s="299"/>
      <c r="IYD41" s="299"/>
      <c r="IYE41" s="299"/>
      <c r="IYF41" s="299"/>
      <c r="IYG41" s="299"/>
      <c r="IYH41" s="299"/>
      <c r="IYI41" s="299"/>
      <c r="IYJ41" s="299"/>
      <c r="IYK41" s="299"/>
      <c r="IYL41" s="299"/>
      <c r="IYM41" s="299"/>
      <c r="IYN41" s="299"/>
      <c r="IYO41" s="299"/>
      <c r="IYP41" s="299"/>
      <c r="IYQ41" s="299"/>
      <c r="IYR41" s="299"/>
      <c r="IYS41" s="299"/>
      <c r="IYT41" s="299"/>
      <c r="IYU41" s="299"/>
      <c r="IYV41" s="299"/>
      <c r="IYW41" s="299"/>
      <c r="IYX41" s="299"/>
      <c r="IYY41" s="299"/>
      <c r="IYZ41" s="299"/>
      <c r="IZA41" s="299"/>
      <c r="IZB41" s="299"/>
      <c r="IZC41" s="299"/>
      <c r="IZD41" s="299"/>
      <c r="IZE41" s="299"/>
      <c r="IZF41" s="299"/>
      <c r="IZG41" s="299"/>
      <c r="IZH41" s="299"/>
      <c r="IZI41" s="299"/>
      <c r="IZJ41" s="299"/>
      <c r="IZK41" s="299"/>
      <c r="IZL41" s="299"/>
      <c r="IZM41" s="299"/>
      <c r="IZN41" s="299"/>
      <c r="IZO41" s="299"/>
      <c r="IZP41" s="299"/>
      <c r="IZQ41" s="299"/>
      <c r="IZR41" s="299"/>
      <c r="IZS41" s="299"/>
      <c r="IZT41" s="299"/>
      <c r="IZU41" s="299"/>
      <c r="IZV41" s="299"/>
      <c r="IZW41" s="299"/>
      <c r="IZX41" s="299"/>
      <c r="IZY41" s="299"/>
      <c r="IZZ41" s="299"/>
      <c r="JAA41" s="299"/>
      <c r="JAB41" s="299"/>
      <c r="JAC41" s="299"/>
      <c r="JAD41" s="299"/>
      <c r="JAE41" s="299"/>
      <c r="JAF41" s="299"/>
      <c r="JAG41" s="299"/>
      <c r="JAH41" s="299"/>
      <c r="JAI41" s="299"/>
      <c r="JAJ41" s="299"/>
      <c r="JAK41" s="299"/>
      <c r="JAL41" s="299"/>
      <c r="JAM41" s="299"/>
      <c r="JAN41" s="299"/>
      <c r="JAO41" s="299"/>
      <c r="JAP41" s="299"/>
      <c r="JAQ41" s="299"/>
      <c r="JAR41" s="299"/>
      <c r="JAS41" s="299"/>
      <c r="JAT41" s="299"/>
      <c r="JAU41" s="299"/>
      <c r="JAV41" s="299"/>
      <c r="JAW41" s="299"/>
      <c r="JAX41" s="299"/>
      <c r="JAY41" s="299"/>
      <c r="JAZ41" s="299"/>
      <c r="JBA41" s="299"/>
      <c r="JBB41" s="299"/>
      <c r="JBC41" s="299"/>
      <c r="JBD41" s="299"/>
      <c r="JBE41" s="299"/>
      <c r="JBF41" s="299"/>
      <c r="JBG41" s="299"/>
      <c r="JBH41" s="299"/>
      <c r="JBI41" s="299"/>
      <c r="JBJ41" s="299"/>
      <c r="JBK41" s="299"/>
      <c r="JBL41" s="299"/>
      <c r="JBM41" s="299"/>
      <c r="JBN41" s="299"/>
      <c r="JBO41" s="299"/>
      <c r="JBP41" s="299"/>
      <c r="JBQ41" s="299"/>
      <c r="JBR41" s="299"/>
      <c r="JBS41" s="299"/>
      <c r="JBT41" s="299"/>
      <c r="JBU41" s="299"/>
      <c r="JBV41" s="299"/>
      <c r="JBW41" s="299"/>
      <c r="JBX41" s="299"/>
      <c r="JBY41" s="299"/>
      <c r="JBZ41" s="299"/>
      <c r="JCA41" s="299"/>
      <c r="JCB41" s="299"/>
      <c r="JCC41" s="299"/>
      <c r="JCD41" s="299"/>
      <c r="JCE41" s="299"/>
      <c r="JCF41" s="299"/>
      <c r="JCG41" s="299"/>
      <c r="JCH41" s="299"/>
      <c r="JCI41" s="299"/>
      <c r="JCJ41" s="299"/>
      <c r="JCK41" s="299"/>
      <c r="JCL41" s="299"/>
      <c r="JCM41" s="299"/>
      <c r="JCN41" s="299"/>
      <c r="JCO41" s="299"/>
      <c r="JCP41" s="299"/>
      <c r="JCQ41" s="299"/>
      <c r="JCR41" s="299"/>
      <c r="JCS41" s="299"/>
      <c r="JCT41" s="299"/>
      <c r="JCU41" s="299"/>
      <c r="JCV41" s="299"/>
      <c r="JCW41" s="299"/>
      <c r="JCX41" s="299"/>
      <c r="JCY41" s="299"/>
      <c r="JCZ41" s="299"/>
      <c r="JDA41" s="299"/>
      <c r="JDB41" s="299"/>
      <c r="JDC41" s="299"/>
      <c r="JDD41" s="299"/>
      <c r="JDE41" s="299"/>
      <c r="JDF41" s="299"/>
      <c r="JDG41" s="299"/>
      <c r="JDH41" s="299"/>
      <c r="JDI41" s="299"/>
      <c r="JDJ41" s="299"/>
      <c r="JDK41" s="299"/>
      <c r="JDL41" s="299"/>
      <c r="JDM41" s="299"/>
      <c r="JDN41" s="299"/>
      <c r="JDO41" s="299"/>
      <c r="JDP41" s="299"/>
      <c r="JDQ41" s="299"/>
      <c r="JDR41" s="299"/>
      <c r="JDS41" s="299"/>
      <c r="JDT41" s="299"/>
      <c r="JDU41" s="299"/>
      <c r="JDV41" s="299"/>
      <c r="JDW41" s="299"/>
      <c r="JDX41" s="299"/>
      <c r="JDY41" s="299"/>
      <c r="JDZ41" s="299"/>
      <c r="JEA41" s="299"/>
      <c r="JEB41" s="299"/>
      <c r="JEC41" s="299"/>
      <c r="JED41" s="299"/>
      <c r="JEE41" s="299"/>
      <c r="JEF41" s="299"/>
      <c r="JEG41" s="299"/>
      <c r="JEH41" s="299"/>
      <c r="JEI41" s="299"/>
      <c r="JEJ41" s="299"/>
      <c r="JEK41" s="299"/>
      <c r="JEL41" s="299"/>
      <c r="JEM41" s="299"/>
      <c r="JEN41" s="299"/>
      <c r="JEO41" s="299"/>
      <c r="JEP41" s="299"/>
      <c r="JEQ41" s="299"/>
      <c r="JER41" s="299"/>
      <c r="JES41" s="299"/>
      <c r="JET41" s="299"/>
      <c r="JEU41" s="299"/>
      <c r="JEV41" s="299"/>
      <c r="JEW41" s="299"/>
      <c r="JEX41" s="299"/>
      <c r="JEY41" s="299"/>
      <c r="JEZ41" s="299"/>
      <c r="JFA41" s="299"/>
      <c r="JFB41" s="299"/>
      <c r="JFC41" s="299"/>
      <c r="JFD41" s="299"/>
      <c r="JFE41" s="299"/>
      <c r="JFF41" s="299"/>
      <c r="JFG41" s="299"/>
      <c r="JFH41" s="299"/>
      <c r="JFI41" s="299"/>
      <c r="JFJ41" s="299"/>
      <c r="JFK41" s="299"/>
      <c r="JFL41" s="299"/>
      <c r="JFM41" s="299"/>
      <c r="JFN41" s="299"/>
      <c r="JFO41" s="299"/>
      <c r="JFP41" s="299"/>
      <c r="JFQ41" s="299"/>
      <c r="JFR41" s="299"/>
      <c r="JFS41" s="299"/>
      <c r="JFT41" s="299"/>
      <c r="JFU41" s="299"/>
      <c r="JFV41" s="299"/>
      <c r="JFW41" s="299"/>
      <c r="JFX41" s="299"/>
      <c r="JFY41" s="299"/>
      <c r="JFZ41" s="299"/>
      <c r="JGA41" s="299"/>
      <c r="JGB41" s="299"/>
      <c r="JGC41" s="299"/>
      <c r="JGD41" s="299"/>
      <c r="JGE41" s="299"/>
      <c r="JGF41" s="299"/>
      <c r="JGG41" s="299"/>
      <c r="JGH41" s="299"/>
      <c r="JGI41" s="299"/>
      <c r="JGJ41" s="299"/>
      <c r="JGK41" s="299"/>
      <c r="JGL41" s="299"/>
      <c r="JGM41" s="299"/>
      <c r="JGN41" s="299"/>
      <c r="JGO41" s="299"/>
      <c r="JGP41" s="299"/>
      <c r="JGQ41" s="299"/>
      <c r="JGR41" s="299"/>
      <c r="JGS41" s="299"/>
      <c r="JGT41" s="299"/>
      <c r="JGU41" s="299"/>
      <c r="JGV41" s="299"/>
      <c r="JGW41" s="299"/>
      <c r="JGX41" s="299"/>
      <c r="JGY41" s="299"/>
      <c r="JGZ41" s="299"/>
      <c r="JHA41" s="299"/>
      <c r="JHB41" s="299"/>
      <c r="JHC41" s="299"/>
      <c r="JHD41" s="299"/>
      <c r="JHE41" s="299"/>
      <c r="JHF41" s="299"/>
      <c r="JHG41" s="299"/>
      <c r="JHH41" s="299"/>
      <c r="JHI41" s="299"/>
      <c r="JHJ41" s="299"/>
      <c r="JHK41" s="299"/>
      <c r="JHL41" s="299"/>
      <c r="JHM41" s="299"/>
      <c r="JHN41" s="299"/>
      <c r="JHO41" s="299"/>
      <c r="JHP41" s="299"/>
      <c r="JHQ41" s="299"/>
      <c r="JHR41" s="299"/>
      <c r="JHS41" s="299"/>
      <c r="JHT41" s="299"/>
      <c r="JHU41" s="299"/>
      <c r="JHV41" s="299"/>
      <c r="JHW41" s="299"/>
      <c r="JHX41" s="299"/>
      <c r="JHY41" s="299"/>
      <c r="JHZ41" s="299"/>
      <c r="JIA41" s="299"/>
      <c r="JIB41" s="299"/>
      <c r="JIC41" s="299"/>
      <c r="JID41" s="299"/>
      <c r="JIE41" s="299"/>
      <c r="JIF41" s="299"/>
      <c r="JIG41" s="299"/>
      <c r="JIH41" s="299"/>
      <c r="JII41" s="299"/>
      <c r="JIJ41" s="299"/>
      <c r="JIK41" s="299"/>
      <c r="JIL41" s="299"/>
      <c r="JIM41" s="299"/>
      <c r="JIN41" s="299"/>
      <c r="JIO41" s="299"/>
      <c r="JIP41" s="299"/>
      <c r="JIQ41" s="299"/>
      <c r="JIR41" s="299"/>
      <c r="JIS41" s="299"/>
      <c r="JIT41" s="299"/>
      <c r="JIU41" s="299"/>
      <c r="JIV41" s="299"/>
      <c r="JIW41" s="299"/>
      <c r="JIX41" s="299"/>
      <c r="JIY41" s="299"/>
      <c r="JIZ41" s="299"/>
      <c r="JJA41" s="299"/>
      <c r="JJB41" s="299"/>
      <c r="JJC41" s="299"/>
      <c r="JJD41" s="299"/>
      <c r="JJE41" s="299"/>
      <c r="JJF41" s="299"/>
      <c r="JJG41" s="299"/>
      <c r="JJH41" s="299"/>
      <c r="JJI41" s="299"/>
      <c r="JJJ41" s="299"/>
      <c r="JJK41" s="299"/>
      <c r="JJL41" s="299"/>
      <c r="JJM41" s="299"/>
      <c r="JJN41" s="299"/>
      <c r="JJO41" s="299"/>
      <c r="JJP41" s="299"/>
      <c r="JJQ41" s="299"/>
      <c r="JJR41" s="299"/>
      <c r="JJS41" s="299"/>
      <c r="JJT41" s="299"/>
      <c r="JJU41" s="299"/>
      <c r="JJV41" s="299"/>
      <c r="JJW41" s="299"/>
      <c r="JJX41" s="299"/>
      <c r="JJY41" s="299"/>
      <c r="JJZ41" s="299"/>
      <c r="JKA41" s="299"/>
      <c r="JKB41" s="299"/>
      <c r="JKC41" s="299"/>
      <c r="JKD41" s="299"/>
      <c r="JKE41" s="299"/>
      <c r="JKF41" s="299"/>
      <c r="JKG41" s="299"/>
      <c r="JKH41" s="299"/>
      <c r="JKI41" s="299"/>
      <c r="JKJ41" s="299"/>
      <c r="JKK41" s="299"/>
      <c r="JKL41" s="299"/>
      <c r="JKM41" s="299"/>
      <c r="JKN41" s="299"/>
      <c r="JKO41" s="299"/>
      <c r="JKP41" s="299"/>
      <c r="JKQ41" s="299"/>
      <c r="JKR41" s="299"/>
      <c r="JKS41" s="299"/>
      <c r="JKT41" s="299"/>
      <c r="JKU41" s="299"/>
      <c r="JKV41" s="299"/>
      <c r="JKW41" s="299"/>
      <c r="JKX41" s="299"/>
      <c r="JKY41" s="299"/>
      <c r="JKZ41" s="299"/>
      <c r="JLA41" s="299"/>
      <c r="JLB41" s="299"/>
      <c r="JLC41" s="299"/>
      <c r="JLD41" s="299"/>
      <c r="JLE41" s="299"/>
      <c r="JLF41" s="299"/>
      <c r="JLG41" s="299"/>
      <c r="JLH41" s="299"/>
      <c r="JLI41" s="299"/>
      <c r="JLJ41" s="299"/>
      <c r="JLK41" s="299"/>
      <c r="JLL41" s="299"/>
      <c r="JLM41" s="299"/>
      <c r="JLN41" s="299"/>
      <c r="JLO41" s="299"/>
      <c r="JLP41" s="299"/>
      <c r="JLQ41" s="299"/>
      <c r="JLR41" s="299"/>
      <c r="JLS41" s="299"/>
      <c r="JLT41" s="299"/>
      <c r="JLU41" s="299"/>
      <c r="JLV41" s="299"/>
      <c r="JLW41" s="299"/>
      <c r="JLX41" s="299"/>
      <c r="JLY41" s="299"/>
      <c r="JLZ41" s="299"/>
      <c r="JMA41" s="299"/>
      <c r="JMB41" s="299"/>
      <c r="JMC41" s="299"/>
      <c r="JMD41" s="299"/>
      <c r="JME41" s="299"/>
      <c r="JMF41" s="299"/>
      <c r="JMG41" s="299"/>
      <c r="JMH41" s="299"/>
      <c r="JMI41" s="299"/>
      <c r="JMJ41" s="299"/>
      <c r="JMK41" s="299"/>
      <c r="JML41" s="299"/>
      <c r="JMM41" s="299"/>
      <c r="JMN41" s="299"/>
      <c r="JMO41" s="299"/>
      <c r="JMP41" s="299"/>
      <c r="JMQ41" s="299"/>
      <c r="JMR41" s="299"/>
      <c r="JMS41" s="299"/>
      <c r="JMT41" s="299"/>
      <c r="JMU41" s="299"/>
      <c r="JMV41" s="299"/>
      <c r="JMW41" s="299"/>
      <c r="JMX41" s="299"/>
      <c r="JMY41" s="299"/>
      <c r="JMZ41" s="299"/>
      <c r="JNA41" s="299"/>
      <c r="JNB41" s="299"/>
      <c r="JNC41" s="299"/>
      <c r="JND41" s="299"/>
      <c r="JNE41" s="299"/>
      <c r="JNF41" s="299"/>
      <c r="JNG41" s="299"/>
      <c r="JNH41" s="299"/>
      <c r="JNI41" s="299"/>
      <c r="JNJ41" s="299"/>
      <c r="JNK41" s="299"/>
      <c r="JNL41" s="299"/>
      <c r="JNM41" s="299"/>
      <c r="JNN41" s="299"/>
      <c r="JNO41" s="299"/>
      <c r="JNP41" s="299"/>
      <c r="JNQ41" s="299"/>
      <c r="JNR41" s="299"/>
      <c r="JNS41" s="299"/>
      <c r="JNT41" s="299"/>
      <c r="JNU41" s="299"/>
      <c r="JNV41" s="299"/>
      <c r="JNW41" s="299"/>
      <c r="JNX41" s="299"/>
      <c r="JNY41" s="299"/>
      <c r="JNZ41" s="299"/>
      <c r="JOA41" s="299"/>
      <c r="JOB41" s="299"/>
      <c r="JOC41" s="299"/>
      <c r="JOD41" s="299"/>
      <c r="JOE41" s="299"/>
      <c r="JOF41" s="299"/>
      <c r="JOG41" s="299"/>
      <c r="JOH41" s="299"/>
      <c r="JOI41" s="299"/>
      <c r="JOJ41" s="299"/>
      <c r="JOK41" s="299"/>
      <c r="JOL41" s="299"/>
      <c r="JOM41" s="299"/>
      <c r="JON41" s="299"/>
      <c r="JOO41" s="299"/>
      <c r="JOP41" s="299"/>
      <c r="JOQ41" s="299"/>
      <c r="JOR41" s="299"/>
      <c r="JOS41" s="299"/>
      <c r="JOT41" s="299"/>
      <c r="JOU41" s="299"/>
      <c r="JOV41" s="299"/>
      <c r="JOW41" s="299"/>
      <c r="JOX41" s="299"/>
      <c r="JOY41" s="299"/>
      <c r="JOZ41" s="299"/>
      <c r="JPA41" s="299"/>
      <c r="JPB41" s="299"/>
      <c r="JPC41" s="299"/>
      <c r="JPD41" s="299"/>
      <c r="JPE41" s="299"/>
      <c r="JPF41" s="299"/>
      <c r="JPG41" s="299"/>
      <c r="JPH41" s="299"/>
      <c r="JPI41" s="299"/>
      <c r="JPJ41" s="299"/>
      <c r="JPK41" s="299"/>
      <c r="JPL41" s="299"/>
      <c r="JPM41" s="299"/>
      <c r="JPN41" s="299"/>
      <c r="JPO41" s="299"/>
      <c r="JPP41" s="299"/>
      <c r="JPQ41" s="299"/>
      <c r="JPR41" s="299"/>
      <c r="JPS41" s="299"/>
      <c r="JPT41" s="299"/>
      <c r="JPU41" s="299"/>
      <c r="JPV41" s="299"/>
      <c r="JPW41" s="299"/>
      <c r="JPX41" s="299"/>
      <c r="JPY41" s="299"/>
      <c r="JPZ41" s="299"/>
      <c r="JQA41" s="299"/>
      <c r="JQB41" s="299"/>
      <c r="JQC41" s="299"/>
      <c r="JQD41" s="299"/>
      <c r="JQE41" s="299"/>
      <c r="JQF41" s="299"/>
      <c r="JQG41" s="299"/>
      <c r="JQH41" s="299"/>
      <c r="JQI41" s="299"/>
      <c r="JQJ41" s="299"/>
      <c r="JQK41" s="299"/>
      <c r="JQL41" s="299"/>
      <c r="JQM41" s="299"/>
      <c r="JQN41" s="299"/>
      <c r="JQO41" s="299"/>
      <c r="JQP41" s="299"/>
      <c r="JQQ41" s="299"/>
      <c r="JQR41" s="299"/>
      <c r="JQS41" s="299"/>
      <c r="JQT41" s="299"/>
      <c r="JQU41" s="299"/>
      <c r="JQV41" s="299"/>
      <c r="JQW41" s="299"/>
      <c r="JQX41" s="299"/>
      <c r="JQY41" s="299"/>
      <c r="JQZ41" s="299"/>
      <c r="JRA41" s="299"/>
      <c r="JRB41" s="299"/>
      <c r="JRC41" s="299"/>
      <c r="JRD41" s="299"/>
      <c r="JRE41" s="299"/>
      <c r="JRF41" s="299"/>
      <c r="JRG41" s="299"/>
      <c r="JRH41" s="299"/>
      <c r="JRI41" s="299"/>
      <c r="JRJ41" s="299"/>
      <c r="JRK41" s="299"/>
      <c r="JRL41" s="299"/>
      <c r="JRM41" s="299"/>
      <c r="JRN41" s="299"/>
      <c r="JRO41" s="299"/>
      <c r="JRP41" s="299"/>
      <c r="JRQ41" s="299"/>
      <c r="JRR41" s="299"/>
      <c r="JRS41" s="299"/>
      <c r="JRT41" s="299"/>
      <c r="JRU41" s="299"/>
      <c r="JRV41" s="299"/>
      <c r="JRW41" s="299"/>
      <c r="JRX41" s="299"/>
      <c r="JRY41" s="299"/>
      <c r="JRZ41" s="299"/>
      <c r="JSA41" s="299"/>
      <c r="JSB41" s="299"/>
      <c r="JSC41" s="299"/>
      <c r="JSD41" s="299"/>
      <c r="JSE41" s="299"/>
      <c r="JSF41" s="299"/>
      <c r="JSG41" s="299"/>
      <c r="JSH41" s="299"/>
      <c r="JSI41" s="299"/>
      <c r="JSJ41" s="299"/>
      <c r="JSK41" s="299"/>
      <c r="JSL41" s="299"/>
      <c r="JSM41" s="299"/>
      <c r="JSN41" s="299"/>
      <c r="JSO41" s="299"/>
      <c r="JSP41" s="299"/>
      <c r="JSQ41" s="299"/>
      <c r="JSR41" s="299"/>
      <c r="JSS41" s="299"/>
      <c r="JST41" s="299"/>
      <c r="JSU41" s="299"/>
      <c r="JSV41" s="299"/>
      <c r="JSW41" s="299"/>
      <c r="JSX41" s="299"/>
      <c r="JSY41" s="299"/>
      <c r="JSZ41" s="299"/>
      <c r="JTA41" s="299"/>
      <c r="JTB41" s="299"/>
      <c r="JTC41" s="299"/>
      <c r="JTD41" s="299"/>
      <c r="JTE41" s="299"/>
      <c r="JTF41" s="299"/>
      <c r="JTG41" s="299"/>
      <c r="JTH41" s="299"/>
      <c r="JTI41" s="299"/>
      <c r="JTJ41" s="299"/>
      <c r="JTK41" s="299"/>
      <c r="JTL41" s="299"/>
      <c r="JTM41" s="299"/>
      <c r="JTN41" s="299"/>
      <c r="JTO41" s="299"/>
      <c r="JTP41" s="299"/>
      <c r="JTQ41" s="299"/>
      <c r="JTR41" s="299"/>
      <c r="JTS41" s="299"/>
      <c r="JTT41" s="299"/>
      <c r="JTU41" s="299"/>
      <c r="JTV41" s="299"/>
      <c r="JTW41" s="299"/>
      <c r="JTX41" s="299"/>
      <c r="JTY41" s="299"/>
      <c r="JTZ41" s="299"/>
      <c r="JUA41" s="299"/>
      <c r="JUB41" s="299"/>
      <c r="JUC41" s="299"/>
      <c r="JUD41" s="299"/>
      <c r="JUE41" s="299"/>
      <c r="JUF41" s="299"/>
      <c r="JUG41" s="299"/>
      <c r="JUH41" s="299"/>
      <c r="JUI41" s="299"/>
      <c r="JUJ41" s="299"/>
      <c r="JUK41" s="299"/>
      <c r="JUL41" s="299"/>
      <c r="JUM41" s="299"/>
      <c r="JUN41" s="299"/>
      <c r="JUO41" s="299"/>
      <c r="JUP41" s="299"/>
      <c r="JUQ41" s="299"/>
      <c r="JUR41" s="299"/>
      <c r="JUS41" s="299"/>
      <c r="JUT41" s="299"/>
      <c r="JUU41" s="299"/>
      <c r="JUV41" s="299"/>
      <c r="JUW41" s="299"/>
      <c r="JUX41" s="299"/>
      <c r="JUY41" s="299"/>
      <c r="JUZ41" s="299"/>
      <c r="JVA41" s="299"/>
      <c r="JVB41" s="299"/>
      <c r="JVC41" s="299"/>
      <c r="JVD41" s="299"/>
      <c r="JVE41" s="299"/>
      <c r="JVF41" s="299"/>
      <c r="JVG41" s="299"/>
      <c r="JVH41" s="299"/>
      <c r="JVI41" s="299"/>
      <c r="JVJ41" s="299"/>
      <c r="JVK41" s="299"/>
      <c r="JVL41" s="299"/>
      <c r="JVM41" s="299"/>
      <c r="JVN41" s="299"/>
      <c r="JVO41" s="299"/>
      <c r="JVP41" s="299"/>
      <c r="JVQ41" s="299"/>
      <c r="JVR41" s="299"/>
      <c r="JVS41" s="299"/>
      <c r="JVT41" s="299"/>
      <c r="JVU41" s="299"/>
      <c r="JVV41" s="299"/>
      <c r="JVW41" s="299"/>
      <c r="JVX41" s="299"/>
      <c r="JVY41" s="299"/>
      <c r="JVZ41" s="299"/>
      <c r="JWA41" s="299"/>
      <c r="JWB41" s="299"/>
      <c r="JWC41" s="299"/>
      <c r="JWD41" s="299"/>
      <c r="JWE41" s="299"/>
      <c r="JWF41" s="299"/>
      <c r="JWG41" s="299"/>
      <c r="JWH41" s="299"/>
      <c r="JWI41" s="299"/>
      <c r="JWJ41" s="299"/>
      <c r="JWK41" s="299"/>
      <c r="JWL41" s="299"/>
      <c r="JWM41" s="299"/>
      <c r="JWN41" s="299"/>
      <c r="JWO41" s="299"/>
      <c r="JWP41" s="299"/>
      <c r="JWQ41" s="299"/>
      <c r="JWR41" s="299"/>
      <c r="JWS41" s="299"/>
      <c r="JWT41" s="299"/>
      <c r="JWU41" s="299"/>
      <c r="JWV41" s="299"/>
      <c r="JWW41" s="299"/>
      <c r="JWX41" s="299"/>
      <c r="JWY41" s="299"/>
      <c r="JWZ41" s="299"/>
      <c r="JXA41" s="299"/>
      <c r="JXB41" s="299"/>
      <c r="JXC41" s="299"/>
      <c r="JXD41" s="299"/>
      <c r="JXE41" s="299"/>
      <c r="JXF41" s="299"/>
      <c r="JXG41" s="299"/>
      <c r="JXH41" s="299"/>
      <c r="JXI41" s="299"/>
      <c r="JXJ41" s="299"/>
      <c r="JXK41" s="299"/>
      <c r="JXL41" s="299"/>
      <c r="JXM41" s="299"/>
      <c r="JXN41" s="299"/>
      <c r="JXO41" s="299"/>
      <c r="JXP41" s="299"/>
      <c r="JXQ41" s="299"/>
      <c r="JXR41" s="299"/>
      <c r="JXS41" s="299"/>
      <c r="JXT41" s="299"/>
      <c r="JXU41" s="299"/>
      <c r="JXV41" s="299"/>
      <c r="JXW41" s="299"/>
      <c r="JXX41" s="299"/>
      <c r="JXY41" s="299"/>
      <c r="JXZ41" s="299"/>
      <c r="JYA41" s="299"/>
      <c r="JYB41" s="299"/>
      <c r="JYC41" s="299"/>
      <c r="JYD41" s="299"/>
      <c r="JYE41" s="299"/>
      <c r="JYF41" s="299"/>
      <c r="JYG41" s="299"/>
      <c r="JYH41" s="299"/>
      <c r="JYI41" s="299"/>
      <c r="JYJ41" s="299"/>
      <c r="JYK41" s="299"/>
      <c r="JYL41" s="299"/>
      <c r="JYM41" s="299"/>
      <c r="JYN41" s="299"/>
      <c r="JYO41" s="299"/>
      <c r="JYP41" s="299"/>
      <c r="JYQ41" s="299"/>
      <c r="JYR41" s="299"/>
      <c r="JYS41" s="299"/>
      <c r="JYT41" s="299"/>
      <c r="JYU41" s="299"/>
      <c r="JYV41" s="299"/>
      <c r="JYW41" s="299"/>
      <c r="JYX41" s="299"/>
      <c r="JYY41" s="299"/>
      <c r="JYZ41" s="299"/>
      <c r="JZA41" s="299"/>
      <c r="JZB41" s="299"/>
      <c r="JZC41" s="299"/>
      <c r="JZD41" s="299"/>
      <c r="JZE41" s="299"/>
      <c r="JZF41" s="299"/>
      <c r="JZG41" s="299"/>
      <c r="JZH41" s="299"/>
      <c r="JZI41" s="299"/>
      <c r="JZJ41" s="299"/>
      <c r="JZK41" s="299"/>
      <c r="JZL41" s="299"/>
      <c r="JZM41" s="299"/>
      <c r="JZN41" s="299"/>
      <c r="JZO41" s="299"/>
      <c r="JZP41" s="299"/>
      <c r="JZQ41" s="299"/>
      <c r="JZR41" s="299"/>
      <c r="JZS41" s="299"/>
      <c r="JZT41" s="299"/>
      <c r="JZU41" s="299"/>
      <c r="JZV41" s="299"/>
      <c r="JZW41" s="299"/>
      <c r="JZX41" s="299"/>
      <c r="JZY41" s="299"/>
      <c r="JZZ41" s="299"/>
      <c r="KAA41" s="299"/>
      <c r="KAB41" s="299"/>
      <c r="KAC41" s="299"/>
      <c r="KAD41" s="299"/>
      <c r="KAE41" s="299"/>
      <c r="KAF41" s="299"/>
      <c r="KAG41" s="299"/>
      <c r="KAH41" s="299"/>
      <c r="KAI41" s="299"/>
      <c r="KAJ41" s="299"/>
      <c r="KAK41" s="299"/>
      <c r="KAL41" s="299"/>
      <c r="KAM41" s="299"/>
      <c r="KAN41" s="299"/>
      <c r="KAO41" s="299"/>
      <c r="KAP41" s="299"/>
      <c r="KAQ41" s="299"/>
      <c r="KAR41" s="299"/>
      <c r="KAS41" s="299"/>
      <c r="KAT41" s="299"/>
      <c r="KAU41" s="299"/>
      <c r="KAV41" s="299"/>
      <c r="KAW41" s="299"/>
      <c r="KAX41" s="299"/>
      <c r="KAY41" s="299"/>
      <c r="KAZ41" s="299"/>
      <c r="KBA41" s="299"/>
      <c r="KBB41" s="299"/>
      <c r="KBC41" s="299"/>
      <c r="KBD41" s="299"/>
      <c r="KBE41" s="299"/>
      <c r="KBF41" s="299"/>
      <c r="KBG41" s="299"/>
      <c r="KBH41" s="299"/>
      <c r="KBI41" s="299"/>
      <c r="KBJ41" s="299"/>
      <c r="KBK41" s="299"/>
      <c r="KBL41" s="299"/>
      <c r="KBM41" s="299"/>
      <c r="KBN41" s="299"/>
      <c r="KBO41" s="299"/>
      <c r="KBP41" s="299"/>
      <c r="KBQ41" s="299"/>
      <c r="KBR41" s="299"/>
      <c r="KBS41" s="299"/>
      <c r="KBT41" s="299"/>
      <c r="KBU41" s="299"/>
      <c r="KBV41" s="299"/>
      <c r="KBW41" s="299"/>
      <c r="KBX41" s="299"/>
      <c r="KBY41" s="299"/>
      <c r="KBZ41" s="299"/>
      <c r="KCA41" s="299"/>
      <c r="KCB41" s="299"/>
      <c r="KCC41" s="299"/>
      <c r="KCD41" s="299"/>
      <c r="KCE41" s="299"/>
      <c r="KCF41" s="299"/>
      <c r="KCG41" s="299"/>
      <c r="KCH41" s="299"/>
      <c r="KCI41" s="299"/>
      <c r="KCJ41" s="299"/>
      <c r="KCK41" s="299"/>
      <c r="KCL41" s="299"/>
      <c r="KCM41" s="299"/>
      <c r="KCN41" s="299"/>
      <c r="KCO41" s="299"/>
      <c r="KCP41" s="299"/>
      <c r="KCQ41" s="299"/>
      <c r="KCR41" s="299"/>
      <c r="KCS41" s="299"/>
      <c r="KCT41" s="299"/>
      <c r="KCU41" s="299"/>
      <c r="KCV41" s="299"/>
      <c r="KCW41" s="299"/>
      <c r="KCX41" s="299"/>
      <c r="KCY41" s="299"/>
      <c r="KCZ41" s="299"/>
      <c r="KDA41" s="299"/>
      <c r="KDB41" s="299"/>
      <c r="KDC41" s="299"/>
      <c r="KDD41" s="299"/>
      <c r="KDE41" s="299"/>
      <c r="KDF41" s="299"/>
      <c r="KDG41" s="299"/>
      <c r="KDH41" s="299"/>
      <c r="KDI41" s="299"/>
      <c r="KDJ41" s="299"/>
      <c r="KDK41" s="299"/>
      <c r="KDL41" s="299"/>
      <c r="KDM41" s="299"/>
      <c r="KDN41" s="299"/>
      <c r="KDO41" s="299"/>
      <c r="KDP41" s="299"/>
      <c r="KDQ41" s="299"/>
      <c r="KDR41" s="299"/>
      <c r="KDS41" s="299"/>
      <c r="KDT41" s="299"/>
      <c r="KDU41" s="299"/>
      <c r="KDV41" s="299"/>
      <c r="KDW41" s="299"/>
      <c r="KDX41" s="299"/>
      <c r="KDY41" s="299"/>
      <c r="KDZ41" s="299"/>
      <c r="KEA41" s="299"/>
      <c r="KEB41" s="299"/>
      <c r="KEC41" s="299"/>
      <c r="KED41" s="299"/>
      <c r="KEE41" s="299"/>
      <c r="KEF41" s="299"/>
      <c r="KEG41" s="299"/>
      <c r="KEH41" s="299"/>
      <c r="KEI41" s="299"/>
      <c r="KEJ41" s="299"/>
      <c r="KEK41" s="299"/>
      <c r="KEL41" s="299"/>
      <c r="KEM41" s="299"/>
      <c r="KEN41" s="299"/>
      <c r="KEO41" s="299"/>
      <c r="KEP41" s="299"/>
      <c r="KEQ41" s="299"/>
      <c r="KER41" s="299"/>
      <c r="KES41" s="299"/>
      <c r="KET41" s="299"/>
      <c r="KEU41" s="299"/>
      <c r="KEV41" s="299"/>
      <c r="KEW41" s="299"/>
      <c r="KEX41" s="299"/>
      <c r="KEY41" s="299"/>
      <c r="KEZ41" s="299"/>
      <c r="KFA41" s="299"/>
      <c r="KFB41" s="299"/>
      <c r="KFC41" s="299"/>
      <c r="KFD41" s="299"/>
      <c r="KFE41" s="299"/>
      <c r="KFF41" s="299"/>
      <c r="KFG41" s="299"/>
      <c r="KFH41" s="299"/>
      <c r="KFI41" s="299"/>
      <c r="KFJ41" s="299"/>
      <c r="KFK41" s="299"/>
      <c r="KFL41" s="299"/>
      <c r="KFM41" s="299"/>
      <c r="KFN41" s="299"/>
      <c r="KFO41" s="299"/>
      <c r="KFP41" s="299"/>
      <c r="KFQ41" s="299"/>
      <c r="KFR41" s="299"/>
      <c r="KFS41" s="299"/>
      <c r="KFT41" s="299"/>
      <c r="KFU41" s="299"/>
      <c r="KFV41" s="299"/>
      <c r="KFW41" s="299"/>
      <c r="KFX41" s="299"/>
      <c r="KFY41" s="299"/>
      <c r="KFZ41" s="299"/>
      <c r="KGA41" s="299"/>
      <c r="KGB41" s="299"/>
      <c r="KGC41" s="299"/>
      <c r="KGD41" s="299"/>
      <c r="KGE41" s="299"/>
      <c r="KGF41" s="299"/>
      <c r="KGG41" s="299"/>
      <c r="KGH41" s="299"/>
      <c r="KGI41" s="299"/>
      <c r="KGJ41" s="299"/>
      <c r="KGK41" s="299"/>
      <c r="KGL41" s="299"/>
      <c r="KGM41" s="299"/>
      <c r="KGN41" s="299"/>
      <c r="KGO41" s="299"/>
      <c r="KGP41" s="299"/>
      <c r="KGQ41" s="299"/>
      <c r="KGR41" s="299"/>
      <c r="KGS41" s="299"/>
      <c r="KGT41" s="299"/>
      <c r="KGU41" s="299"/>
      <c r="KGV41" s="299"/>
      <c r="KGW41" s="299"/>
      <c r="KGX41" s="299"/>
      <c r="KGY41" s="299"/>
      <c r="KGZ41" s="299"/>
      <c r="KHA41" s="299"/>
      <c r="KHB41" s="299"/>
      <c r="KHC41" s="299"/>
      <c r="KHD41" s="299"/>
      <c r="KHE41" s="299"/>
      <c r="KHF41" s="299"/>
      <c r="KHG41" s="299"/>
      <c r="KHH41" s="299"/>
      <c r="KHI41" s="299"/>
      <c r="KHJ41" s="299"/>
      <c r="KHK41" s="299"/>
      <c r="KHL41" s="299"/>
      <c r="KHM41" s="299"/>
      <c r="KHN41" s="299"/>
      <c r="KHO41" s="299"/>
      <c r="KHP41" s="299"/>
      <c r="KHQ41" s="299"/>
      <c r="KHR41" s="299"/>
      <c r="KHS41" s="299"/>
      <c r="KHT41" s="299"/>
      <c r="KHU41" s="299"/>
      <c r="KHV41" s="299"/>
      <c r="KHW41" s="299"/>
      <c r="KHX41" s="299"/>
      <c r="KHY41" s="299"/>
      <c r="KHZ41" s="299"/>
      <c r="KIA41" s="299"/>
      <c r="KIB41" s="299"/>
      <c r="KIC41" s="299"/>
      <c r="KID41" s="299"/>
      <c r="KIE41" s="299"/>
      <c r="KIF41" s="299"/>
      <c r="KIG41" s="299"/>
      <c r="KIH41" s="299"/>
      <c r="KII41" s="299"/>
      <c r="KIJ41" s="299"/>
      <c r="KIK41" s="299"/>
      <c r="KIL41" s="299"/>
      <c r="KIM41" s="299"/>
      <c r="KIN41" s="299"/>
      <c r="KIO41" s="299"/>
      <c r="KIP41" s="299"/>
      <c r="KIQ41" s="299"/>
      <c r="KIR41" s="299"/>
      <c r="KIS41" s="299"/>
      <c r="KIT41" s="299"/>
      <c r="KIU41" s="299"/>
      <c r="KIV41" s="299"/>
      <c r="KIW41" s="299"/>
      <c r="KIX41" s="299"/>
      <c r="KIY41" s="299"/>
      <c r="KIZ41" s="299"/>
      <c r="KJA41" s="299"/>
      <c r="KJB41" s="299"/>
      <c r="KJC41" s="299"/>
      <c r="KJD41" s="299"/>
      <c r="KJE41" s="299"/>
      <c r="KJF41" s="299"/>
      <c r="KJG41" s="299"/>
      <c r="KJH41" s="299"/>
      <c r="KJI41" s="299"/>
      <c r="KJJ41" s="299"/>
      <c r="KJK41" s="299"/>
      <c r="KJL41" s="299"/>
      <c r="KJM41" s="299"/>
      <c r="KJN41" s="299"/>
      <c r="KJO41" s="299"/>
      <c r="KJP41" s="299"/>
      <c r="KJQ41" s="299"/>
      <c r="KJR41" s="299"/>
      <c r="KJS41" s="299"/>
      <c r="KJT41" s="299"/>
      <c r="KJU41" s="299"/>
      <c r="KJV41" s="299"/>
      <c r="KJW41" s="299"/>
      <c r="KJX41" s="299"/>
      <c r="KJY41" s="299"/>
      <c r="KJZ41" s="299"/>
      <c r="KKA41" s="299"/>
      <c r="KKB41" s="299"/>
      <c r="KKC41" s="299"/>
      <c r="KKD41" s="299"/>
      <c r="KKE41" s="299"/>
      <c r="KKF41" s="299"/>
      <c r="KKG41" s="299"/>
      <c r="KKH41" s="299"/>
      <c r="KKI41" s="299"/>
      <c r="KKJ41" s="299"/>
      <c r="KKK41" s="299"/>
      <c r="KKL41" s="299"/>
      <c r="KKM41" s="299"/>
      <c r="KKN41" s="299"/>
      <c r="KKO41" s="299"/>
      <c r="KKP41" s="299"/>
      <c r="KKQ41" s="299"/>
      <c r="KKR41" s="299"/>
      <c r="KKS41" s="299"/>
      <c r="KKT41" s="299"/>
      <c r="KKU41" s="299"/>
      <c r="KKV41" s="299"/>
      <c r="KKW41" s="299"/>
      <c r="KKX41" s="299"/>
      <c r="KKY41" s="299"/>
      <c r="KKZ41" s="299"/>
      <c r="KLA41" s="299"/>
      <c r="KLB41" s="299"/>
      <c r="KLC41" s="299"/>
      <c r="KLD41" s="299"/>
      <c r="KLE41" s="299"/>
      <c r="KLF41" s="299"/>
      <c r="KLG41" s="299"/>
      <c r="KLH41" s="299"/>
      <c r="KLI41" s="299"/>
      <c r="KLJ41" s="299"/>
      <c r="KLK41" s="299"/>
      <c r="KLL41" s="299"/>
      <c r="KLM41" s="299"/>
      <c r="KLN41" s="299"/>
      <c r="KLO41" s="299"/>
      <c r="KLP41" s="299"/>
      <c r="KLQ41" s="299"/>
      <c r="KLR41" s="299"/>
      <c r="KLS41" s="299"/>
      <c r="KLT41" s="299"/>
      <c r="KLU41" s="299"/>
      <c r="KLV41" s="299"/>
      <c r="KLW41" s="299"/>
      <c r="KLX41" s="299"/>
      <c r="KLY41" s="299"/>
      <c r="KLZ41" s="299"/>
      <c r="KMA41" s="299"/>
      <c r="KMB41" s="299"/>
      <c r="KMC41" s="299"/>
      <c r="KMD41" s="299"/>
      <c r="KME41" s="299"/>
      <c r="KMF41" s="299"/>
      <c r="KMG41" s="299"/>
      <c r="KMH41" s="299"/>
      <c r="KMI41" s="299"/>
      <c r="KMJ41" s="299"/>
      <c r="KMK41" s="299"/>
      <c r="KML41" s="299"/>
      <c r="KMM41" s="299"/>
      <c r="KMN41" s="299"/>
      <c r="KMO41" s="299"/>
      <c r="KMP41" s="299"/>
      <c r="KMQ41" s="299"/>
      <c r="KMR41" s="299"/>
      <c r="KMS41" s="299"/>
      <c r="KMT41" s="299"/>
      <c r="KMU41" s="299"/>
      <c r="KMV41" s="299"/>
      <c r="KMW41" s="299"/>
      <c r="KMX41" s="299"/>
      <c r="KMY41" s="299"/>
      <c r="KMZ41" s="299"/>
      <c r="KNA41" s="299"/>
      <c r="KNB41" s="299"/>
      <c r="KNC41" s="299"/>
      <c r="KND41" s="299"/>
      <c r="KNE41" s="299"/>
      <c r="KNF41" s="299"/>
      <c r="KNG41" s="299"/>
      <c r="KNH41" s="299"/>
      <c r="KNI41" s="299"/>
      <c r="KNJ41" s="299"/>
      <c r="KNK41" s="299"/>
      <c r="KNL41" s="299"/>
      <c r="KNM41" s="299"/>
      <c r="KNN41" s="299"/>
      <c r="KNO41" s="299"/>
      <c r="KNP41" s="299"/>
      <c r="KNQ41" s="299"/>
      <c r="KNR41" s="299"/>
      <c r="KNS41" s="299"/>
      <c r="KNT41" s="299"/>
      <c r="KNU41" s="299"/>
      <c r="KNV41" s="299"/>
      <c r="KNW41" s="299"/>
      <c r="KNX41" s="299"/>
      <c r="KNY41" s="299"/>
      <c r="KNZ41" s="299"/>
      <c r="KOA41" s="299"/>
      <c r="KOB41" s="299"/>
      <c r="KOC41" s="299"/>
      <c r="KOD41" s="299"/>
      <c r="KOE41" s="299"/>
      <c r="KOF41" s="299"/>
      <c r="KOG41" s="299"/>
      <c r="KOH41" s="299"/>
      <c r="KOI41" s="299"/>
      <c r="KOJ41" s="299"/>
      <c r="KOK41" s="299"/>
      <c r="KOL41" s="299"/>
      <c r="KOM41" s="299"/>
      <c r="KON41" s="299"/>
      <c r="KOO41" s="299"/>
      <c r="KOP41" s="299"/>
      <c r="KOQ41" s="299"/>
      <c r="KOR41" s="299"/>
      <c r="KOS41" s="299"/>
      <c r="KOT41" s="299"/>
      <c r="KOU41" s="299"/>
      <c r="KOV41" s="299"/>
      <c r="KOW41" s="299"/>
      <c r="KOX41" s="299"/>
      <c r="KOY41" s="299"/>
      <c r="KOZ41" s="299"/>
      <c r="KPA41" s="299"/>
      <c r="KPB41" s="299"/>
      <c r="KPC41" s="299"/>
      <c r="KPD41" s="299"/>
      <c r="KPE41" s="299"/>
      <c r="KPF41" s="299"/>
      <c r="KPG41" s="299"/>
      <c r="KPH41" s="299"/>
      <c r="KPI41" s="299"/>
      <c r="KPJ41" s="299"/>
      <c r="KPK41" s="299"/>
      <c r="KPL41" s="299"/>
      <c r="KPM41" s="299"/>
      <c r="KPN41" s="299"/>
      <c r="KPO41" s="299"/>
      <c r="KPP41" s="299"/>
      <c r="KPQ41" s="299"/>
      <c r="KPR41" s="299"/>
      <c r="KPS41" s="299"/>
      <c r="KPT41" s="299"/>
      <c r="KPU41" s="299"/>
      <c r="KPV41" s="299"/>
      <c r="KPW41" s="299"/>
      <c r="KPX41" s="299"/>
      <c r="KPY41" s="299"/>
      <c r="KPZ41" s="299"/>
      <c r="KQA41" s="299"/>
      <c r="KQB41" s="299"/>
      <c r="KQC41" s="299"/>
      <c r="KQD41" s="299"/>
      <c r="KQE41" s="299"/>
      <c r="KQF41" s="299"/>
      <c r="KQG41" s="299"/>
      <c r="KQH41" s="299"/>
      <c r="KQI41" s="299"/>
      <c r="KQJ41" s="299"/>
      <c r="KQK41" s="299"/>
      <c r="KQL41" s="299"/>
      <c r="KQM41" s="299"/>
      <c r="KQN41" s="299"/>
      <c r="KQO41" s="299"/>
      <c r="KQP41" s="299"/>
      <c r="KQQ41" s="299"/>
      <c r="KQR41" s="299"/>
      <c r="KQS41" s="299"/>
      <c r="KQT41" s="299"/>
      <c r="KQU41" s="299"/>
      <c r="KQV41" s="299"/>
      <c r="KQW41" s="299"/>
      <c r="KQX41" s="299"/>
      <c r="KQY41" s="299"/>
      <c r="KQZ41" s="299"/>
      <c r="KRA41" s="299"/>
      <c r="KRB41" s="299"/>
      <c r="KRC41" s="299"/>
      <c r="KRD41" s="299"/>
      <c r="KRE41" s="299"/>
      <c r="KRF41" s="299"/>
      <c r="KRG41" s="299"/>
      <c r="KRH41" s="299"/>
      <c r="KRI41" s="299"/>
      <c r="KRJ41" s="299"/>
      <c r="KRK41" s="299"/>
      <c r="KRL41" s="299"/>
      <c r="KRM41" s="299"/>
      <c r="KRN41" s="299"/>
      <c r="KRO41" s="299"/>
      <c r="KRP41" s="299"/>
      <c r="KRQ41" s="299"/>
      <c r="KRR41" s="299"/>
      <c r="KRS41" s="299"/>
      <c r="KRT41" s="299"/>
      <c r="KRU41" s="299"/>
      <c r="KRV41" s="299"/>
      <c r="KRW41" s="299"/>
      <c r="KRX41" s="299"/>
      <c r="KRY41" s="299"/>
      <c r="KRZ41" s="299"/>
      <c r="KSA41" s="299"/>
      <c r="KSB41" s="299"/>
      <c r="KSC41" s="299"/>
      <c r="KSD41" s="299"/>
      <c r="KSE41" s="299"/>
      <c r="KSF41" s="299"/>
      <c r="KSG41" s="299"/>
      <c r="KSH41" s="299"/>
      <c r="KSI41" s="299"/>
      <c r="KSJ41" s="299"/>
      <c r="KSK41" s="299"/>
      <c r="KSL41" s="299"/>
      <c r="KSM41" s="299"/>
      <c r="KSN41" s="299"/>
      <c r="KSO41" s="299"/>
      <c r="KSP41" s="299"/>
      <c r="KSQ41" s="299"/>
      <c r="KSR41" s="299"/>
      <c r="KSS41" s="299"/>
      <c r="KST41" s="299"/>
      <c r="KSU41" s="299"/>
      <c r="KSV41" s="299"/>
      <c r="KSW41" s="299"/>
      <c r="KSX41" s="299"/>
      <c r="KSY41" s="299"/>
      <c r="KSZ41" s="299"/>
      <c r="KTA41" s="299"/>
      <c r="KTB41" s="299"/>
      <c r="KTC41" s="299"/>
      <c r="KTD41" s="299"/>
      <c r="KTE41" s="299"/>
      <c r="KTF41" s="299"/>
      <c r="KTG41" s="299"/>
      <c r="KTH41" s="299"/>
      <c r="KTI41" s="299"/>
      <c r="KTJ41" s="299"/>
      <c r="KTK41" s="299"/>
      <c r="KTL41" s="299"/>
      <c r="KTM41" s="299"/>
      <c r="KTN41" s="299"/>
      <c r="KTO41" s="299"/>
      <c r="KTP41" s="299"/>
      <c r="KTQ41" s="299"/>
      <c r="KTR41" s="299"/>
      <c r="KTS41" s="299"/>
      <c r="KTT41" s="299"/>
      <c r="KTU41" s="299"/>
      <c r="KTV41" s="299"/>
      <c r="KTW41" s="299"/>
      <c r="KTX41" s="299"/>
      <c r="KTY41" s="299"/>
      <c r="KTZ41" s="299"/>
      <c r="KUA41" s="299"/>
      <c r="KUB41" s="299"/>
      <c r="KUC41" s="299"/>
      <c r="KUD41" s="299"/>
      <c r="KUE41" s="299"/>
      <c r="KUF41" s="299"/>
      <c r="KUG41" s="299"/>
      <c r="KUH41" s="299"/>
      <c r="KUI41" s="299"/>
      <c r="KUJ41" s="299"/>
      <c r="KUK41" s="299"/>
      <c r="KUL41" s="299"/>
      <c r="KUM41" s="299"/>
      <c r="KUN41" s="299"/>
      <c r="KUO41" s="299"/>
      <c r="KUP41" s="299"/>
      <c r="KUQ41" s="299"/>
      <c r="KUR41" s="299"/>
      <c r="KUS41" s="299"/>
      <c r="KUT41" s="299"/>
      <c r="KUU41" s="299"/>
      <c r="KUV41" s="299"/>
      <c r="KUW41" s="299"/>
      <c r="KUX41" s="299"/>
      <c r="KUY41" s="299"/>
      <c r="KUZ41" s="299"/>
      <c r="KVA41" s="299"/>
      <c r="KVB41" s="299"/>
      <c r="KVC41" s="299"/>
      <c r="KVD41" s="299"/>
      <c r="KVE41" s="299"/>
      <c r="KVF41" s="299"/>
      <c r="KVG41" s="299"/>
      <c r="KVH41" s="299"/>
      <c r="KVI41" s="299"/>
      <c r="KVJ41" s="299"/>
      <c r="KVK41" s="299"/>
      <c r="KVL41" s="299"/>
      <c r="KVM41" s="299"/>
      <c r="KVN41" s="299"/>
      <c r="KVO41" s="299"/>
      <c r="KVP41" s="299"/>
      <c r="KVQ41" s="299"/>
      <c r="KVR41" s="299"/>
      <c r="KVS41" s="299"/>
      <c r="KVT41" s="299"/>
      <c r="KVU41" s="299"/>
      <c r="KVV41" s="299"/>
      <c r="KVW41" s="299"/>
      <c r="KVX41" s="299"/>
      <c r="KVY41" s="299"/>
      <c r="KVZ41" s="299"/>
      <c r="KWA41" s="299"/>
      <c r="KWB41" s="299"/>
      <c r="KWC41" s="299"/>
      <c r="KWD41" s="299"/>
      <c r="KWE41" s="299"/>
      <c r="KWF41" s="299"/>
      <c r="KWG41" s="299"/>
      <c r="KWH41" s="299"/>
      <c r="KWI41" s="299"/>
      <c r="KWJ41" s="299"/>
      <c r="KWK41" s="299"/>
      <c r="KWL41" s="299"/>
      <c r="KWM41" s="299"/>
      <c r="KWN41" s="299"/>
      <c r="KWO41" s="299"/>
      <c r="KWP41" s="299"/>
      <c r="KWQ41" s="299"/>
      <c r="KWR41" s="299"/>
      <c r="KWS41" s="299"/>
      <c r="KWT41" s="299"/>
      <c r="KWU41" s="299"/>
      <c r="KWV41" s="299"/>
      <c r="KWW41" s="299"/>
      <c r="KWX41" s="299"/>
      <c r="KWY41" s="299"/>
      <c r="KWZ41" s="299"/>
      <c r="KXA41" s="299"/>
      <c r="KXB41" s="299"/>
      <c r="KXC41" s="299"/>
      <c r="KXD41" s="299"/>
      <c r="KXE41" s="299"/>
      <c r="KXF41" s="299"/>
      <c r="KXG41" s="299"/>
      <c r="KXH41" s="299"/>
      <c r="KXI41" s="299"/>
      <c r="KXJ41" s="299"/>
      <c r="KXK41" s="299"/>
      <c r="KXL41" s="299"/>
      <c r="KXM41" s="299"/>
      <c r="KXN41" s="299"/>
      <c r="KXO41" s="299"/>
      <c r="KXP41" s="299"/>
      <c r="KXQ41" s="299"/>
      <c r="KXR41" s="299"/>
      <c r="KXS41" s="299"/>
      <c r="KXT41" s="299"/>
      <c r="KXU41" s="299"/>
      <c r="KXV41" s="299"/>
      <c r="KXW41" s="299"/>
      <c r="KXX41" s="299"/>
      <c r="KXY41" s="299"/>
      <c r="KXZ41" s="299"/>
      <c r="KYA41" s="299"/>
      <c r="KYB41" s="299"/>
      <c r="KYC41" s="299"/>
      <c r="KYD41" s="299"/>
      <c r="KYE41" s="299"/>
      <c r="KYF41" s="299"/>
      <c r="KYG41" s="299"/>
      <c r="KYH41" s="299"/>
      <c r="KYI41" s="299"/>
      <c r="KYJ41" s="299"/>
      <c r="KYK41" s="299"/>
      <c r="KYL41" s="299"/>
      <c r="KYM41" s="299"/>
      <c r="KYN41" s="299"/>
      <c r="KYO41" s="299"/>
      <c r="KYP41" s="299"/>
      <c r="KYQ41" s="299"/>
      <c r="KYR41" s="299"/>
      <c r="KYS41" s="299"/>
      <c r="KYT41" s="299"/>
      <c r="KYU41" s="299"/>
      <c r="KYV41" s="299"/>
      <c r="KYW41" s="299"/>
      <c r="KYX41" s="299"/>
      <c r="KYY41" s="299"/>
      <c r="KYZ41" s="299"/>
      <c r="KZA41" s="299"/>
      <c r="KZB41" s="299"/>
      <c r="KZC41" s="299"/>
      <c r="KZD41" s="299"/>
      <c r="KZE41" s="299"/>
      <c r="KZF41" s="299"/>
      <c r="KZG41" s="299"/>
      <c r="KZH41" s="299"/>
      <c r="KZI41" s="299"/>
      <c r="KZJ41" s="299"/>
      <c r="KZK41" s="299"/>
      <c r="KZL41" s="299"/>
      <c r="KZM41" s="299"/>
      <c r="KZN41" s="299"/>
      <c r="KZO41" s="299"/>
      <c r="KZP41" s="299"/>
      <c r="KZQ41" s="299"/>
      <c r="KZR41" s="299"/>
      <c r="KZS41" s="299"/>
      <c r="KZT41" s="299"/>
      <c r="KZU41" s="299"/>
      <c r="KZV41" s="299"/>
      <c r="KZW41" s="299"/>
      <c r="KZX41" s="299"/>
      <c r="KZY41" s="299"/>
      <c r="KZZ41" s="299"/>
      <c r="LAA41" s="299"/>
      <c r="LAB41" s="299"/>
      <c r="LAC41" s="299"/>
      <c r="LAD41" s="299"/>
      <c r="LAE41" s="299"/>
      <c r="LAF41" s="299"/>
      <c r="LAG41" s="299"/>
      <c r="LAH41" s="299"/>
      <c r="LAI41" s="299"/>
      <c r="LAJ41" s="299"/>
      <c r="LAK41" s="299"/>
      <c r="LAL41" s="299"/>
      <c r="LAM41" s="299"/>
      <c r="LAN41" s="299"/>
      <c r="LAO41" s="299"/>
      <c r="LAP41" s="299"/>
      <c r="LAQ41" s="299"/>
      <c r="LAR41" s="299"/>
      <c r="LAS41" s="299"/>
      <c r="LAT41" s="299"/>
      <c r="LAU41" s="299"/>
      <c r="LAV41" s="299"/>
      <c r="LAW41" s="299"/>
      <c r="LAX41" s="299"/>
      <c r="LAY41" s="299"/>
      <c r="LAZ41" s="299"/>
      <c r="LBA41" s="299"/>
      <c r="LBB41" s="299"/>
      <c r="LBC41" s="299"/>
      <c r="LBD41" s="299"/>
      <c r="LBE41" s="299"/>
      <c r="LBF41" s="299"/>
      <c r="LBG41" s="299"/>
      <c r="LBH41" s="299"/>
      <c r="LBI41" s="299"/>
      <c r="LBJ41" s="299"/>
      <c r="LBK41" s="299"/>
      <c r="LBL41" s="299"/>
      <c r="LBM41" s="299"/>
      <c r="LBN41" s="299"/>
      <c r="LBO41" s="299"/>
      <c r="LBP41" s="299"/>
      <c r="LBQ41" s="299"/>
      <c r="LBR41" s="299"/>
      <c r="LBS41" s="299"/>
      <c r="LBT41" s="299"/>
      <c r="LBU41" s="299"/>
      <c r="LBV41" s="299"/>
      <c r="LBW41" s="299"/>
      <c r="LBX41" s="299"/>
      <c r="LBY41" s="299"/>
      <c r="LBZ41" s="299"/>
      <c r="LCA41" s="299"/>
      <c r="LCB41" s="299"/>
      <c r="LCC41" s="299"/>
      <c r="LCD41" s="299"/>
      <c r="LCE41" s="299"/>
      <c r="LCF41" s="299"/>
      <c r="LCG41" s="299"/>
      <c r="LCH41" s="299"/>
      <c r="LCI41" s="299"/>
      <c r="LCJ41" s="299"/>
      <c r="LCK41" s="299"/>
      <c r="LCL41" s="299"/>
      <c r="LCM41" s="299"/>
      <c r="LCN41" s="299"/>
      <c r="LCO41" s="299"/>
      <c r="LCP41" s="299"/>
      <c r="LCQ41" s="299"/>
      <c r="LCR41" s="299"/>
      <c r="LCS41" s="299"/>
      <c r="LCT41" s="299"/>
      <c r="LCU41" s="299"/>
      <c r="LCV41" s="299"/>
      <c r="LCW41" s="299"/>
      <c r="LCX41" s="299"/>
      <c r="LCY41" s="299"/>
      <c r="LCZ41" s="299"/>
      <c r="LDA41" s="299"/>
      <c r="LDB41" s="299"/>
      <c r="LDC41" s="299"/>
      <c r="LDD41" s="299"/>
      <c r="LDE41" s="299"/>
      <c r="LDF41" s="299"/>
      <c r="LDG41" s="299"/>
      <c r="LDH41" s="299"/>
      <c r="LDI41" s="299"/>
      <c r="LDJ41" s="299"/>
      <c r="LDK41" s="299"/>
      <c r="LDL41" s="299"/>
      <c r="LDM41" s="299"/>
      <c r="LDN41" s="299"/>
      <c r="LDO41" s="299"/>
      <c r="LDP41" s="299"/>
      <c r="LDQ41" s="299"/>
      <c r="LDR41" s="299"/>
      <c r="LDS41" s="299"/>
      <c r="LDT41" s="299"/>
      <c r="LDU41" s="299"/>
      <c r="LDV41" s="299"/>
      <c r="LDW41" s="299"/>
      <c r="LDX41" s="299"/>
      <c r="LDY41" s="299"/>
      <c r="LDZ41" s="299"/>
      <c r="LEA41" s="299"/>
      <c r="LEB41" s="299"/>
      <c r="LEC41" s="299"/>
      <c r="LED41" s="299"/>
      <c r="LEE41" s="299"/>
      <c r="LEF41" s="299"/>
      <c r="LEG41" s="299"/>
      <c r="LEH41" s="299"/>
      <c r="LEI41" s="299"/>
      <c r="LEJ41" s="299"/>
      <c r="LEK41" s="299"/>
      <c r="LEL41" s="299"/>
      <c r="LEM41" s="299"/>
      <c r="LEN41" s="299"/>
      <c r="LEO41" s="299"/>
      <c r="LEP41" s="299"/>
      <c r="LEQ41" s="299"/>
      <c r="LER41" s="299"/>
      <c r="LES41" s="299"/>
      <c r="LET41" s="299"/>
      <c r="LEU41" s="299"/>
      <c r="LEV41" s="299"/>
      <c r="LEW41" s="299"/>
      <c r="LEX41" s="299"/>
      <c r="LEY41" s="299"/>
      <c r="LEZ41" s="299"/>
      <c r="LFA41" s="299"/>
      <c r="LFB41" s="299"/>
      <c r="LFC41" s="299"/>
      <c r="LFD41" s="299"/>
      <c r="LFE41" s="299"/>
      <c r="LFF41" s="299"/>
      <c r="LFG41" s="299"/>
      <c r="LFH41" s="299"/>
      <c r="LFI41" s="299"/>
      <c r="LFJ41" s="299"/>
      <c r="LFK41" s="299"/>
      <c r="LFL41" s="299"/>
      <c r="LFM41" s="299"/>
      <c r="LFN41" s="299"/>
      <c r="LFO41" s="299"/>
      <c r="LFP41" s="299"/>
      <c r="LFQ41" s="299"/>
      <c r="LFR41" s="299"/>
      <c r="LFS41" s="299"/>
      <c r="LFT41" s="299"/>
      <c r="LFU41" s="299"/>
      <c r="LFV41" s="299"/>
      <c r="LFW41" s="299"/>
      <c r="LFX41" s="299"/>
      <c r="LFY41" s="299"/>
      <c r="LFZ41" s="299"/>
      <c r="LGA41" s="299"/>
      <c r="LGB41" s="299"/>
      <c r="LGC41" s="299"/>
      <c r="LGD41" s="299"/>
      <c r="LGE41" s="299"/>
      <c r="LGF41" s="299"/>
      <c r="LGG41" s="299"/>
      <c r="LGH41" s="299"/>
      <c r="LGI41" s="299"/>
      <c r="LGJ41" s="299"/>
      <c r="LGK41" s="299"/>
      <c r="LGL41" s="299"/>
      <c r="LGM41" s="299"/>
      <c r="LGN41" s="299"/>
      <c r="LGO41" s="299"/>
      <c r="LGP41" s="299"/>
      <c r="LGQ41" s="299"/>
      <c r="LGR41" s="299"/>
      <c r="LGS41" s="299"/>
      <c r="LGT41" s="299"/>
      <c r="LGU41" s="299"/>
      <c r="LGV41" s="299"/>
      <c r="LGW41" s="299"/>
      <c r="LGX41" s="299"/>
      <c r="LGY41" s="299"/>
      <c r="LGZ41" s="299"/>
      <c r="LHA41" s="299"/>
      <c r="LHB41" s="299"/>
      <c r="LHC41" s="299"/>
      <c r="LHD41" s="299"/>
      <c r="LHE41" s="299"/>
      <c r="LHF41" s="299"/>
      <c r="LHG41" s="299"/>
      <c r="LHH41" s="299"/>
      <c r="LHI41" s="299"/>
      <c r="LHJ41" s="299"/>
      <c r="LHK41" s="299"/>
      <c r="LHL41" s="299"/>
      <c r="LHM41" s="299"/>
      <c r="LHN41" s="299"/>
      <c r="LHO41" s="299"/>
      <c r="LHP41" s="299"/>
      <c r="LHQ41" s="299"/>
      <c r="LHR41" s="299"/>
      <c r="LHS41" s="299"/>
      <c r="LHT41" s="299"/>
      <c r="LHU41" s="299"/>
      <c r="LHV41" s="299"/>
      <c r="LHW41" s="299"/>
      <c r="LHX41" s="299"/>
      <c r="LHY41" s="299"/>
      <c r="LHZ41" s="299"/>
      <c r="LIA41" s="299"/>
      <c r="LIB41" s="299"/>
      <c r="LIC41" s="299"/>
      <c r="LID41" s="299"/>
      <c r="LIE41" s="299"/>
      <c r="LIF41" s="299"/>
      <c r="LIG41" s="299"/>
      <c r="LIH41" s="299"/>
      <c r="LII41" s="299"/>
      <c r="LIJ41" s="299"/>
      <c r="LIK41" s="299"/>
      <c r="LIL41" s="299"/>
      <c r="LIM41" s="299"/>
      <c r="LIN41" s="299"/>
      <c r="LIO41" s="299"/>
      <c r="LIP41" s="299"/>
      <c r="LIQ41" s="299"/>
      <c r="LIR41" s="299"/>
      <c r="LIS41" s="299"/>
      <c r="LIT41" s="299"/>
      <c r="LIU41" s="299"/>
      <c r="LIV41" s="299"/>
      <c r="LIW41" s="299"/>
      <c r="LIX41" s="299"/>
      <c r="LIY41" s="299"/>
      <c r="LIZ41" s="299"/>
      <c r="LJA41" s="299"/>
      <c r="LJB41" s="299"/>
      <c r="LJC41" s="299"/>
      <c r="LJD41" s="299"/>
      <c r="LJE41" s="299"/>
      <c r="LJF41" s="299"/>
      <c r="LJG41" s="299"/>
      <c r="LJH41" s="299"/>
      <c r="LJI41" s="299"/>
      <c r="LJJ41" s="299"/>
      <c r="LJK41" s="299"/>
      <c r="LJL41" s="299"/>
      <c r="LJM41" s="299"/>
      <c r="LJN41" s="299"/>
      <c r="LJO41" s="299"/>
      <c r="LJP41" s="299"/>
      <c r="LJQ41" s="299"/>
      <c r="LJR41" s="299"/>
      <c r="LJS41" s="299"/>
      <c r="LJT41" s="299"/>
      <c r="LJU41" s="299"/>
      <c r="LJV41" s="299"/>
      <c r="LJW41" s="299"/>
      <c r="LJX41" s="299"/>
      <c r="LJY41" s="299"/>
      <c r="LJZ41" s="299"/>
      <c r="LKA41" s="299"/>
      <c r="LKB41" s="299"/>
      <c r="LKC41" s="299"/>
      <c r="LKD41" s="299"/>
      <c r="LKE41" s="299"/>
      <c r="LKF41" s="299"/>
      <c r="LKG41" s="299"/>
      <c r="LKH41" s="299"/>
      <c r="LKI41" s="299"/>
      <c r="LKJ41" s="299"/>
      <c r="LKK41" s="299"/>
      <c r="LKL41" s="299"/>
      <c r="LKM41" s="299"/>
      <c r="LKN41" s="299"/>
      <c r="LKO41" s="299"/>
      <c r="LKP41" s="299"/>
      <c r="LKQ41" s="299"/>
      <c r="LKR41" s="299"/>
      <c r="LKS41" s="299"/>
      <c r="LKT41" s="299"/>
      <c r="LKU41" s="299"/>
      <c r="LKV41" s="299"/>
      <c r="LKW41" s="299"/>
      <c r="LKX41" s="299"/>
      <c r="LKY41" s="299"/>
      <c r="LKZ41" s="299"/>
      <c r="LLA41" s="299"/>
      <c r="LLB41" s="299"/>
      <c r="LLC41" s="299"/>
      <c r="LLD41" s="299"/>
      <c r="LLE41" s="299"/>
      <c r="LLF41" s="299"/>
      <c r="LLG41" s="299"/>
      <c r="LLH41" s="299"/>
      <c r="LLI41" s="299"/>
      <c r="LLJ41" s="299"/>
      <c r="LLK41" s="299"/>
      <c r="LLL41" s="299"/>
      <c r="LLM41" s="299"/>
      <c r="LLN41" s="299"/>
      <c r="LLO41" s="299"/>
      <c r="LLP41" s="299"/>
      <c r="LLQ41" s="299"/>
      <c r="LLR41" s="299"/>
      <c r="LLS41" s="299"/>
      <c r="LLT41" s="299"/>
      <c r="LLU41" s="299"/>
      <c r="LLV41" s="299"/>
      <c r="LLW41" s="299"/>
      <c r="LLX41" s="299"/>
      <c r="LLY41" s="299"/>
      <c r="LLZ41" s="299"/>
      <c r="LMA41" s="299"/>
      <c r="LMB41" s="299"/>
      <c r="LMC41" s="299"/>
      <c r="LMD41" s="299"/>
      <c r="LME41" s="299"/>
      <c r="LMF41" s="299"/>
      <c r="LMG41" s="299"/>
      <c r="LMH41" s="299"/>
      <c r="LMI41" s="299"/>
      <c r="LMJ41" s="299"/>
      <c r="LMK41" s="299"/>
      <c r="LML41" s="299"/>
      <c r="LMM41" s="299"/>
      <c r="LMN41" s="299"/>
      <c r="LMO41" s="299"/>
      <c r="LMP41" s="299"/>
      <c r="LMQ41" s="299"/>
      <c r="LMR41" s="299"/>
      <c r="LMS41" s="299"/>
      <c r="LMT41" s="299"/>
      <c r="LMU41" s="299"/>
      <c r="LMV41" s="299"/>
      <c r="LMW41" s="299"/>
      <c r="LMX41" s="299"/>
      <c r="LMY41" s="299"/>
      <c r="LMZ41" s="299"/>
      <c r="LNA41" s="299"/>
      <c r="LNB41" s="299"/>
      <c r="LNC41" s="299"/>
      <c r="LND41" s="299"/>
      <c r="LNE41" s="299"/>
      <c r="LNF41" s="299"/>
      <c r="LNG41" s="299"/>
      <c r="LNH41" s="299"/>
      <c r="LNI41" s="299"/>
      <c r="LNJ41" s="299"/>
      <c r="LNK41" s="299"/>
      <c r="LNL41" s="299"/>
      <c r="LNM41" s="299"/>
      <c r="LNN41" s="299"/>
      <c r="LNO41" s="299"/>
      <c r="LNP41" s="299"/>
      <c r="LNQ41" s="299"/>
      <c r="LNR41" s="299"/>
      <c r="LNS41" s="299"/>
      <c r="LNT41" s="299"/>
      <c r="LNU41" s="299"/>
      <c r="LNV41" s="299"/>
      <c r="LNW41" s="299"/>
      <c r="LNX41" s="299"/>
      <c r="LNY41" s="299"/>
      <c r="LNZ41" s="299"/>
      <c r="LOA41" s="299"/>
      <c r="LOB41" s="299"/>
      <c r="LOC41" s="299"/>
      <c r="LOD41" s="299"/>
      <c r="LOE41" s="299"/>
      <c r="LOF41" s="299"/>
      <c r="LOG41" s="299"/>
      <c r="LOH41" s="299"/>
      <c r="LOI41" s="299"/>
      <c r="LOJ41" s="299"/>
      <c r="LOK41" s="299"/>
      <c r="LOL41" s="299"/>
      <c r="LOM41" s="299"/>
      <c r="LON41" s="299"/>
      <c r="LOO41" s="299"/>
      <c r="LOP41" s="299"/>
      <c r="LOQ41" s="299"/>
      <c r="LOR41" s="299"/>
      <c r="LOS41" s="299"/>
      <c r="LOT41" s="299"/>
      <c r="LOU41" s="299"/>
      <c r="LOV41" s="299"/>
      <c r="LOW41" s="299"/>
      <c r="LOX41" s="299"/>
      <c r="LOY41" s="299"/>
      <c r="LOZ41" s="299"/>
      <c r="LPA41" s="299"/>
      <c r="LPB41" s="299"/>
      <c r="LPC41" s="299"/>
      <c r="LPD41" s="299"/>
      <c r="LPE41" s="299"/>
      <c r="LPF41" s="299"/>
      <c r="LPG41" s="299"/>
      <c r="LPH41" s="299"/>
      <c r="LPI41" s="299"/>
      <c r="LPJ41" s="299"/>
      <c r="LPK41" s="299"/>
      <c r="LPL41" s="299"/>
      <c r="LPM41" s="299"/>
      <c r="LPN41" s="299"/>
      <c r="LPO41" s="299"/>
      <c r="LPP41" s="299"/>
      <c r="LPQ41" s="299"/>
      <c r="LPR41" s="299"/>
      <c r="LPS41" s="299"/>
      <c r="LPT41" s="299"/>
      <c r="LPU41" s="299"/>
      <c r="LPV41" s="299"/>
      <c r="LPW41" s="299"/>
      <c r="LPX41" s="299"/>
      <c r="LPY41" s="299"/>
      <c r="LPZ41" s="299"/>
      <c r="LQA41" s="299"/>
      <c r="LQB41" s="299"/>
      <c r="LQC41" s="299"/>
      <c r="LQD41" s="299"/>
      <c r="LQE41" s="299"/>
      <c r="LQF41" s="299"/>
      <c r="LQG41" s="299"/>
      <c r="LQH41" s="299"/>
      <c r="LQI41" s="299"/>
      <c r="LQJ41" s="299"/>
      <c r="LQK41" s="299"/>
      <c r="LQL41" s="299"/>
      <c r="LQM41" s="299"/>
      <c r="LQN41" s="299"/>
      <c r="LQO41" s="299"/>
      <c r="LQP41" s="299"/>
      <c r="LQQ41" s="299"/>
      <c r="LQR41" s="299"/>
      <c r="LQS41" s="299"/>
      <c r="LQT41" s="299"/>
      <c r="LQU41" s="299"/>
      <c r="LQV41" s="299"/>
      <c r="LQW41" s="299"/>
      <c r="LQX41" s="299"/>
      <c r="LQY41" s="299"/>
      <c r="LQZ41" s="299"/>
      <c r="LRA41" s="299"/>
      <c r="LRB41" s="299"/>
      <c r="LRC41" s="299"/>
      <c r="LRD41" s="299"/>
      <c r="LRE41" s="299"/>
      <c r="LRF41" s="299"/>
      <c r="LRG41" s="299"/>
      <c r="LRH41" s="299"/>
      <c r="LRI41" s="299"/>
      <c r="LRJ41" s="299"/>
      <c r="LRK41" s="299"/>
      <c r="LRL41" s="299"/>
      <c r="LRM41" s="299"/>
      <c r="LRN41" s="299"/>
      <c r="LRO41" s="299"/>
      <c r="LRP41" s="299"/>
      <c r="LRQ41" s="299"/>
      <c r="LRR41" s="299"/>
      <c r="LRS41" s="299"/>
      <c r="LRT41" s="299"/>
      <c r="LRU41" s="299"/>
      <c r="LRV41" s="299"/>
      <c r="LRW41" s="299"/>
      <c r="LRX41" s="299"/>
      <c r="LRY41" s="299"/>
      <c r="LRZ41" s="299"/>
      <c r="LSA41" s="299"/>
      <c r="LSB41" s="299"/>
      <c r="LSC41" s="299"/>
      <c r="LSD41" s="299"/>
      <c r="LSE41" s="299"/>
      <c r="LSF41" s="299"/>
      <c r="LSG41" s="299"/>
      <c r="LSH41" s="299"/>
      <c r="LSI41" s="299"/>
      <c r="LSJ41" s="299"/>
      <c r="LSK41" s="299"/>
      <c r="LSL41" s="299"/>
      <c r="LSM41" s="299"/>
      <c r="LSN41" s="299"/>
      <c r="LSO41" s="299"/>
      <c r="LSP41" s="299"/>
      <c r="LSQ41" s="299"/>
      <c r="LSR41" s="299"/>
      <c r="LSS41" s="299"/>
      <c r="LST41" s="299"/>
      <c r="LSU41" s="299"/>
      <c r="LSV41" s="299"/>
      <c r="LSW41" s="299"/>
      <c r="LSX41" s="299"/>
      <c r="LSY41" s="299"/>
      <c r="LSZ41" s="299"/>
      <c r="LTA41" s="299"/>
      <c r="LTB41" s="299"/>
      <c r="LTC41" s="299"/>
      <c r="LTD41" s="299"/>
      <c r="LTE41" s="299"/>
      <c r="LTF41" s="299"/>
      <c r="LTG41" s="299"/>
      <c r="LTH41" s="299"/>
      <c r="LTI41" s="299"/>
      <c r="LTJ41" s="299"/>
      <c r="LTK41" s="299"/>
      <c r="LTL41" s="299"/>
      <c r="LTM41" s="299"/>
      <c r="LTN41" s="299"/>
      <c r="LTO41" s="299"/>
      <c r="LTP41" s="299"/>
      <c r="LTQ41" s="299"/>
      <c r="LTR41" s="299"/>
      <c r="LTS41" s="299"/>
      <c r="LTT41" s="299"/>
      <c r="LTU41" s="299"/>
      <c r="LTV41" s="299"/>
      <c r="LTW41" s="299"/>
      <c r="LTX41" s="299"/>
      <c r="LTY41" s="299"/>
      <c r="LTZ41" s="299"/>
      <c r="LUA41" s="299"/>
      <c r="LUB41" s="299"/>
      <c r="LUC41" s="299"/>
      <c r="LUD41" s="299"/>
      <c r="LUE41" s="299"/>
      <c r="LUF41" s="299"/>
      <c r="LUG41" s="299"/>
      <c r="LUH41" s="299"/>
      <c r="LUI41" s="299"/>
      <c r="LUJ41" s="299"/>
      <c r="LUK41" s="299"/>
      <c r="LUL41" s="299"/>
      <c r="LUM41" s="299"/>
      <c r="LUN41" s="299"/>
      <c r="LUO41" s="299"/>
      <c r="LUP41" s="299"/>
      <c r="LUQ41" s="299"/>
      <c r="LUR41" s="299"/>
      <c r="LUS41" s="299"/>
      <c r="LUT41" s="299"/>
      <c r="LUU41" s="299"/>
      <c r="LUV41" s="299"/>
      <c r="LUW41" s="299"/>
      <c r="LUX41" s="299"/>
      <c r="LUY41" s="299"/>
      <c r="LUZ41" s="299"/>
      <c r="LVA41" s="299"/>
      <c r="LVB41" s="299"/>
      <c r="LVC41" s="299"/>
      <c r="LVD41" s="299"/>
      <c r="LVE41" s="299"/>
      <c r="LVF41" s="299"/>
      <c r="LVG41" s="299"/>
      <c r="LVH41" s="299"/>
      <c r="LVI41" s="299"/>
      <c r="LVJ41" s="299"/>
      <c r="LVK41" s="299"/>
      <c r="LVL41" s="299"/>
      <c r="LVM41" s="299"/>
      <c r="LVN41" s="299"/>
      <c r="LVO41" s="299"/>
      <c r="LVP41" s="299"/>
      <c r="LVQ41" s="299"/>
      <c r="LVR41" s="299"/>
      <c r="LVS41" s="299"/>
      <c r="LVT41" s="299"/>
      <c r="LVU41" s="299"/>
      <c r="LVV41" s="299"/>
      <c r="LVW41" s="299"/>
      <c r="LVX41" s="299"/>
      <c r="LVY41" s="299"/>
      <c r="LVZ41" s="299"/>
      <c r="LWA41" s="299"/>
      <c r="LWB41" s="299"/>
      <c r="LWC41" s="299"/>
      <c r="LWD41" s="299"/>
      <c r="LWE41" s="299"/>
      <c r="LWF41" s="299"/>
      <c r="LWG41" s="299"/>
      <c r="LWH41" s="299"/>
      <c r="LWI41" s="299"/>
      <c r="LWJ41" s="299"/>
      <c r="LWK41" s="299"/>
      <c r="LWL41" s="299"/>
      <c r="LWM41" s="299"/>
      <c r="LWN41" s="299"/>
      <c r="LWO41" s="299"/>
      <c r="LWP41" s="299"/>
      <c r="LWQ41" s="299"/>
      <c r="LWR41" s="299"/>
      <c r="LWS41" s="299"/>
      <c r="LWT41" s="299"/>
      <c r="LWU41" s="299"/>
      <c r="LWV41" s="299"/>
      <c r="LWW41" s="299"/>
      <c r="LWX41" s="299"/>
      <c r="LWY41" s="299"/>
      <c r="LWZ41" s="299"/>
      <c r="LXA41" s="299"/>
      <c r="LXB41" s="299"/>
      <c r="LXC41" s="299"/>
      <c r="LXD41" s="299"/>
      <c r="LXE41" s="299"/>
      <c r="LXF41" s="299"/>
      <c r="LXG41" s="299"/>
      <c r="LXH41" s="299"/>
      <c r="LXI41" s="299"/>
      <c r="LXJ41" s="299"/>
      <c r="LXK41" s="299"/>
      <c r="LXL41" s="299"/>
      <c r="LXM41" s="299"/>
      <c r="LXN41" s="299"/>
      <c r="LXO41" s="299"/>
      <c r="LXP41" s="299"/>
      <c r="LXQ41" s="299"/>
      <c r="LXR41" s="299"/>
      <c r="LXS41" s="299"/>
      <c r="LXT41" s="299"/>
      <c r="LXU41" s="299"/>
      <c r="LXV41" s="299"/>
      <c r="LXW41" s="299"/>
      <c r="LXX41" s="299"/>
      <c r="LXY41" s="299"/>
      <c r="LXZ41" s="299"/>
      <c r="LYA41" s="299"/>
      <c r="LYB41" s="299"/>
      <c r="LYC41" s="299"/>
      <c r="LYD41" s="299"/>
      <c r="LYE41" s="299"/>
      <c r="LYF41" s="299"/>
      <c r="LYG41" s="299"/>
      <c r="LYH41" s="299"/>
      <c r="LYI41" s="299"/>
      <c r="LYJ41" s="299"/>
      <c r="LYK41" s="299"/>
      <c r="LYL41" s="299"/>
      <c r="LYM41" s="299"/>
      <c r="LYN41" s="299"/>
      <c r="LYO41" s="299"/>
      <c r="LYP41" s="299"/>
      <c r="LYQ41" s="299"/>
      <c r="LYR41" s="299"/>
      <c r="LYS41" s="299"/>
      <c r="LYT41" s="299"/>
      <c r="LYU41" s="299"/>
      <c r="LYV41" s="299"/>
      <c r="LYW41" s="299"/>
      <c r="LYX41" s="299"/>
      <c r="LYY41" s="299"/>
      <c r="LYZ41" s="299"/>
      <c r="LZA41" s="299"/>
      <c r="LZB41" s="299"/>
      <c r="LZC41" s="299"/>
      <c r="LZD41" s="299"/>
      <c r="LZE41" s="299"/>
      <c r="LZF41" s="299"/>
      <c r="LZG41" s="299"/>
      <c r="LZH41" s="299"/>
      <c r="LZI41" s="299"/>
      <c r="LZJ41" s="299"/>
      <c r="LZK41" s="299"/>
      <c r="LZL41" s="299"/>
      <c r="LZM41" s="299"/>
      <c r="LZN41" s="299"/>
      <c r="LZO41" s="299"/>
      <c r="LZP41" s="299"/>
      <c r="LZQ41" s="299"/>
      <c r="LZR41" s="299"/>
      <c r="LZS41" s="299"/>
      <c r="LZT41" s="299"/>
      <c r="LZU41" s="299"/>
      <c r="LZV41" s="299"/>
      <c r="LZW41" s="299"/>
      <c r="LZX41" s="299"/>
      <c r="LZY41" s="299"/>
      <c r="LZZ41" s="299"/>
      <c r="MAA41" s="299"/>
      <c r="MAB41" s="299"/>
      <c r="MAC41" s="299"/>
      <c r="MAD41" s="299"/>
      <c r="MAE41" s="299"/>
      <c r="MAF41" s="299"/>
      <c r="MAG41" s="299"/>
      <c r="MAH41" s="299"/>
      <c r="MAI41" s="299"/>
      <c r="MAJ41" s="299"/>
      <c r="MAK41" s="299"/>
      <c r="MAL41" s="299"/>
      <c r="MAM41" s="299"/>
      <c r="MAN41" s="299"/>
      <c r="MAO41" s="299"/>
      <c r="MAP41" s="299"/>
      <c r="MAQ41" s="299"/>
      <c r="MAR41" s="299"/>
      <c r="MAS41" s="299"/>
      <c r="MAT41" s="299"/>
      <c r="MAU41" s="299"/>
      <c r="MAV41" s="299"/>
      <c r="MAW41" s="299"/>
      <c r="MAX41" s="299"/>
      <c r="MAY41" s="299"/>
      <c r="MAZ41" s="299"/>
      <c r="MBA41" s="299"/>
      <c r="MBB41" s="299"/>
      <c r="MBC41" s="299"/>
      <c r="MBD41" s="299"/>
      <c r="MBE41" s="299"/>
      <c r="MBF41" s="299"/>
      <c r="MBG41" s="299"/>
      <c r="MBH41" s="299"/>
      <c r="MBI41" s="299"/>
      <c r="MBJ41" s="299"/>
      <c r="MBK41" s="299"/>
      <c r="MBL41" s="299"/>
      <c r="MBM41" s="299"/>
      <c r="MBN41" s="299"/>
      <c r="MBO41" s="299"/>
      <c r="MBP41" s="299"/>
      <c r="MBQ41" s="299"/>
      <c r="MBR41" s="299"/>
      <c r="MBS41" s="299"/>
      <c r="MBT41" s="299"/>
      <c r="MBU41" s="299"/>
      <c r="MBV41" s="299"/>
      <c r="MBW41" s="299"/>
      <c r="MBX41" s="299"/>
      <c r="MBY41" s="299"/>
      <c r="MBZ41" s="299"/>
      <c r="MCA41" s="299"/>
      <c r="MCB41" s="299"/>
      <c r="MCC41" s="299"/>
      <c r="MCD41" s="299"/>
      <c r="MCE41" s="299"/>
      <c r="MCF41" s="299"/>
      <c r="MCG41" s="299"/>
      <c r="MCH41" s="299"/>
      <c r="MCI41" s="299"/>
      <c r="MCJ41" s="299"/>
      <c r="MCK41" s="299"/>
      <c r="MCL41" s="299"/>
      <c r="MCM41" s="299"/>
      <c r="MCN41" s="299"/>
      <c r="MCO41" s="299"/>
      <c r="MCP41" s="299"/>
      <c r="MCQ41" s="299"/>
      <c r="MCR41" s="299"/>
      <c r="MCS41" s="299"/>
      <c r="MCT41" s="299"/>
      <c r="MCU41" s="299"/>
      <c r="MCV41" s="299"/>
      <c r="MCW41" s="299"/>
      <c r="MCX41" s="299"/>
      <c r="MCY41" s="299"/>
      <c r="MCZ41" s="299"/>
      <c r="MDA41" s="299"/>
      <c r="MDB41" s="299"/>
      <c r="MDC41" s="299"/>
      <c r="MDD41" s="299"/>
      <c r="MDE41" s="299"/>
      <c r="MDF41" s="299"/>
      <c r="MDG41" s="299"/>
      <c r="MDH41" s="299"/>
      <c r="MDI41" s="299"/>
      <c r="MDJ41" s="299"/>
      <c r="MDK41" s="299"/>
      <c r="MDL41" s="299"/>
      <c r="MDM41" s="299"/>
      <c r="MDN41" s="299"/>
      <c r="MDO41" s="299"/>
      <c r="MDP41" s="299"/>
      <c r="MDQ41" s="299"/>
      <c r="MDR41" s="299"/>
      <c r="MDS41" s="299"/>
      <c r="MDT41" s="299"/>
      <c r="MDU41" s="299"/>
      <c r="MDV41" s="299"/>
      <c r="MDW41" s="299"/>
      <c r="MDX41" s="299"/>
      <c r="MDY41" s="299"/>
      <c r="MDZ41" s="299"/>
      <c r="MEA41" s="299"/>
      <c r="MEB41" s="299"/>
      <c r="MEC41" s="299"/>
      <c r="MED41" s="299"/>
      <c r="MEE41" s="299"/>
      <c r="MEF41" s="299"/>
      <c r="MEG41" s="299"/>
      <c r="MEH41" s="299"/>
      <c r="MEI41" s="299"/>
      <c r="MEJ41" s="299"/>
      <c r="MEK41" s="299"/>
      <c r="MEL41" s="299"/>
      <c r="MEM41" s="299"/>
      <c r="MEN41" s="299"/>
      <c r="MEO41" s="299"/>
      <c r="MEP41" s="299"/>
      <c r="MEQ41" s="299"/>
      <c r="MER41" s="299"/>
      <c r="MES41" s="299"/>
      <c r="MET41" s="299"/>
      <c r="MEU41" s="299"/>
      <c r="MEV41" s="299"/>
      <c r="MEW41" s="299"/>
      <c r="MEX41" s="299"/>
      <c r="MEY41" s="299"/>
      <c r="MEZ41" s="299"/>
      <c r="MFA41" s="299"/>
      <c r="MFB41" s="299"/>
      <c r="MFC41" s="299"/>
      <c r="MFD41" s="299"/>
      <c r="MFE41" s="299"/>
      <c r="MFF41" s="299"/>
      <c r="MFG41" s="299"/>
      <c r="MFH41" s="299"/>
      <c r="MFI41" s="299"/>
      <c r="MFJ41" s="299"/>
      <c r="MFK41" s="299"/>
      <c r="MFL41" s="299"/>
      <c r="MFM41" s="299"/>
      <c r="MFN41" s="299"/>
      <c r="MFO41" s="299"/>
      <c r="MFP41" s="299"/>
      <c r="MFQ41" s="299"/>
      <c r="MFR41" s="299"/>
      <c r="MFS41" s="299"/>
      <c r="MFT41" s="299"/>
      <c r="MFU41" s="299"/>
      <c r="MFV41" s="299"/>
      <c r="MFW41" s="299"/>
      <c r="MFX41" s="299"/>
      <c r="MFY41" s="299"/>
      <c r="MFZ41" s="299"/>
      <c r="MGA41" s="299"/>
      <c r="MGB41" s="299"/>
      <c r="MGC41" s="299"/>
      <c r="MGD41" s="299"/>
      <c r="MGE41" s="299"/>
      <c r="MGF41" s="299"/>
      <c r="MGG41" s="299"/>
      <c r="MGH41" s="299"/>
      <c r="MGI41" s="299"/>
      <c r="MGJ41" s="299"/>
      <c r="MGK41" s="299"/>
      <c r="MGL41" s="299"/>
      <c r="MGM41" s="299"/>
      <c r="MGN41" s="299"/>
      <c r="MGO41" s="299"/>
      <c r="MGP41" s="299"/>
      <c r="MGQ41" s="299"/>
      <c r="MGR41" s="299"/>
      <c r="MGS41" s="299"/>
      <c r="MGT41" s="299"/>
      <c r="MGU41" s="299"/>
      <c r="MGV41" s="299"/>
      <c r="MGW41" s="299"/>
      <c r="MGX41" s="299"/>
      <c r="MGY41" s="299"/>
      <c r="MGZ41" s="299"/>
      <c r="MHA41" s="299"/>
      <c r="MHB41" s="299"/>
      <c r="MHC41" s="299"/>
      <c r="MHD41" s="299"/>
      <c r="MHE41" s="299"/>
      <c r="MHF41" s="299"/>
      <c r="MHG41" s="299"/>
      <c r="MHH41" s="299"/>
      <c r="MHI41" s="299"/>
      <c r="MHJ41" s="299"/>
      <c r="MHK41" s="299"/>
      <c r="MHL41" s="299"/>
      <c r="MHM41" s="299"/>
      <c r="MHN41" s="299"/>
      <c r="MHO41" s="299"/>
      <c r="MHP41" s="299"/>
      <c r="MHQ41" s="299"/>
      <c r="MHR41" s="299"/>
      <c r="MHS41" s="299"/>
      <c r="MHT41" s="299"/>
      <c r="MHU41" s="299"/>
      <c r="MHV41" s="299"/>
      <c r="MHW41" s="299"/>
      <c r="MHX41" s="299"/>
      <c r="MHY41" s="299"/>
      <c r="MHZ41" s="299"/>
      <c r="MIA41" s="299"/>
      <c r="MIB41" s="299"/>
      <c r="MIC41" s="299"/>
      <c r="MID41" s="299"/>
      <c r="MIE41" s="299"/>
      <c r="MIF41" s="299"/>
      <c r="MIG41" s="299"/>
      <c r="MIH41" s="299"/>
      <c r="MII41" s="299"/>
      <c r="MIJ41" s="299"/>
      <c r="MIK41" s="299"/>
      <c r="MIL41" s="299"/>
      <c r="MIM41" s="299"/>
      <c r="MIN41" s="299"/>
      <c r="MIO41" s="299"/>
      <c r="MIP41" s="299"/>
      <c r="MIQ41" s="299"/>
      <c r="MIR41" s="299"/>
      <c r="MIS41" s="299"/>
      <c r="MIT41" s="299"/>
      <c r="MIU41" s="299"/>
      <c r="MIV41" s="299"/>
      <c r="MIW41" s="299"/>
      <c r="MIX41" s="299"/>
      <c r="MIY41" s="299"/>
      <c r="MIZ41" s="299"/>
      <c r="MJA41" s="299"/>
      <c r="MJB41" s="299"/>
      <c r="MJC41" s="299"/>
      <c r="MJD41" s="299"/>
      <c r="MJE41" s="299"/>
      <c r="MJF41" s="299"/>
      <c r="MJG41" s="299"/>
      <c r="MJH41" s="299"/>
      <c r="MJI41" s="299"/>
      <c r="MJJ41" s="299"/>
      <c r="MJK41" s="299"/>
      <c r="MJL41" s="299"/>
      <c r="MJM41" s="299"/>
      <c r="MJN41" s="299"/>
      <c r="MJO41" s="299"/>
      <c r="MJP41" s="299"/>
      <c r="MJQ41" s="299"/>
      <c r="MJR41" s="299"/>
      <c r="MJS41" s="299"/>
      <c r="MJT41" s="299"/>
      <c r="MJU41" s="299"/>
      <c r="MJV41" s="299"/>
      <c r="MJW41" s="299"/>
      <c r="MJX41" s="299"/>
      <c r="MJY41" s="299"/>
      <c r="MJZ41" s="299"/>
      <c r="MKA41" s="299"/>
      <c r="MKB41" s="299"/>
      <c r="MKC41" s="299"/>
      <c r="MKD41" s="299"/>
      <c r="MKE41" s="299"/>
      <c r="MKF41" s="299"/>
      <c r="MKG41" s="299"/>
      <c r="MKH41" s="299"/>
      <c r="MKI41" s="299"/>
      <c r="MKJ41" s="299"/>
      <c r="MKK41" s="299"/>
      <c r="MKL41" s="299"/>
      <c r="MKM41" s="299"/>
      <c r="MKN41" s="299"/>
      <c r="MKO41" s="299"/>
      <c r="MKP41" s="299"/>
      <c r="MKQ41" s="299"/>
      <c r="MKR41" s="299"/>
      <c r="MKS41" s="299"/>
      <c r="MKT41" s="299"/>
      <c r="MKU41" s="299"/>
      <c r="MKV41" s="299"/>
      <c r="MKW41" s="299"/>
      <c r="MKX41" s="299"/>
      <c r="MKY41" s="299"/>
      <c r="MKZ41" s="299"/>
      <c r="MLA41" s="299"/>
      <c r="MLB41" s="299"/>
      <c r="MLC41" s="299"/>
      <c r="MLD41" s="299"/>
      <c r="MLE41" s="299"/>
      <c r="MLF41" s="299"/>
      <c r="MLG41" s="299"/>
      <c r="MLH41" s="299"/>
      <c r="MLI41" s="299"/>
      <c r="MLJ41" s="299"/>
      <c r="MLK41" s="299"/>
      <c r="MLL41" s="299"/>
      <c r="MLM41" s="299"/>
      <c r="MLN41" s="299"/>
      <c r="MLO41" s="299"/>
      <c r="MLP41" s="299"/>
      <c r="MLQ41" s="299"/>
      <c r="MLR41" s="299"/>
      <c r="MLS41" s="299"/>
      <c r="MLT41" s="299"/>
      <c r="MLU41" s="299"/>
      <c r="MLV41" s="299"/>
      <c r="MLW41" s="299"/>
      <c r="MLX41" s="299"/>
      <c r="MLY41" s="299"/>
      <c r="MLZ41" s="299"/>
      <c r="MMA41" s="299"/>
      <c r="MMB41" s="299"/>
      <c r="MMC41" s="299"/>
      <c r="MMD41" s="299"/>
      <c r="MME41" s="299"/>
      <c r="MMF41" s="299"/>
      <c r="MMG41" s="299"/>
      <c r="MMH41" s="299"/>
      <c r="MMI41" s="299"/>
      <c r="MMJ41" s="299"/>
      <c r="MMK41" s="299"/>
      <c r="MML41" s="299"/>
      <c r="MMM41" s="299"/>
      <c r="MMN41" s="299"/>
      <c r="MMO41" s="299"/>
      <c r="MMP41" s="299"/>
      <c r="MMQ41" s="299"/>
      <c r="MMR41" s="299"/>
      <c r="MMS41" s="299"/>
      <c r="MMT41" s="299"/>
      <c r="MMU41" s="299"/>
      <c r="MMV41" s="299"/>
      <c r="MMW41" s="299"/>
      <c r="MMX41" s="299"/>
      <c r="MMY41" s="299"/>
      <c r="MMZ41" s="299"/>
      <c r="MNA41" s="299"/>
      <c r="MNB41" s="299"/>
      <c r="MNC41" s="299"/>
      <c r="MND41" s="299"/>
      <c r="MNE41" s="299"/>
      <c r="MNF41" s="299"/>
      <c r="MNG41" s="299"/>
      <c r="MNH41" s="299"/>
      <c r="MNI41" s="299"/>
      <c r="MNJ41" s="299"/>
      <c r="MNK41" s="299"/>
      <c r="MNL41" s="299"/>
      <c r="MNM41" s="299"/>
      <c r="MNN41" s="299"/>
      <c r="MNO41" s="299"/>
      <c r="MNP41" s="299"/>
      <c r="MNQ41" s="299"/>
      <c r="MNR41" s="299"/>
      <c r="MNS41" s="299"/>
      <c r="MNT41" s="299"/>
      <c r="MNU41" s="299"/>
      <c r="MNV41" s="299"/>
      <c r="MNW41" s="299"/>
      <c r="MNX41" s="299"/>
      <c r="MNY41" s="299"/>
      <c r="MNZ41" s="299"/>
      <c r="MOA41" s="299"/>
      <c r="MOB41" s="299"/>
      <c r="MOC41" s="299"/>
      <c r="MOD41" s="299"/>
      <c r="MOE41" s="299"/>
      <c r="MOF41" s="299"/>
      <c r="MOG41" s="299"/>
      <c r="MOH41" s="299"/>
      <c r="MOI41" s="299"/>
      <c r="MOJ41" s="299"/>
      <c r="MOK41" s="299"/>
      <c r="MOL41" s="299"/>
      <c r="MOM41" s="299"/>
      <c r="MON41" s="299"/>
      <c r="MOO41" s="299"/>
      <c r="MOP41" s="299"/>
      <c r="MOQ41" s="299"/>
      <c r="MOR41" s="299"/>
      <c r="MOS41" s="299"/>
      <c r="MOT41" s="299"/>
      <c r="MOU41" s="299"/>
      <c r="MOV41" s="299"/>
      <c r="MOW41" s="299"/>
      <c r="MOX41" s="299"/>
      <c r="MOY41" s="299"/>
      <c r="MOZ41" s="299"/>
      <c r="MPA41" s="299"/>
      <c r="MPB41" s="299"/>
      <c r="MPC41" s="299"/>
      <c r="MPD41" s="299"/>
      <c r="MPE41" s="299"/>
      <c r="MPF41" s="299"/>
      <c r="MPG41" s="299"/>
      <c r="MPH41" s="299"/>
      <c r="MPI41" s="299"/>
      <c r="MPJ41" s="299"/>
      <c r="MPK41" s="299"/>
      <c r="MPL41" s="299"/>
      <c r="MPM41" s="299"/>
      <c r="MPN41" s="299"/>
      <c r="MPO41" s="299"/>
      <c r="MPP41" s="299"/>
      <c r="MPQ41" s="299"/>
      <c r="MPR41" s="299"/>
      <c r="MPS41" s="299"/>
      <c r="MPT41" s="299"/>
      <c r="MPU41" s="299"/>
      <c r="MPV41" s="299"/>
      <c r="MPW41" s="299"/>
      <c r="MPX41" s="299"/>
      <c r="MPY41" s="299"/>
      <c r="MPZ41" s="299"/>
      <c r="MQA41" s="299"/>
      <c r="MQB41" s="299"/>
      <c r="MQC41" s="299"/>
      <c r="MQD41" s="299"/>
      <c r="MQE41" s="299"/>
      <c r="MQF41" s="299"/>
      <c r="MQG41" s="299"/>
      <c r="MQH41" s="299"/>
      <c r="MQI41" s="299"/>
      <c r="MQJ41" s="299"/>
      <c r="MQK41" s="299"/>
      <c r="MQL41" s="299"/>
      <c r="MQM41" s="299"/>
      <c r="MQN41" s="299"/>
      <c r="MQO41" s="299"/>
      <c r="MQP41" s="299"/>
      <c r="MQQ41" s="299"/>
      <c r="MQR41" s="299"/>
      <c r="MQS41" s="299"/>
      <c r="MQT41" s="299"/>
      <c r="MQU41" s="299"/>
      <c r="MQV41" s="299"/>
      <c r="MQW41" s="299"/>
      <c r="MQX41" s="299"/>
      <c r="MQY41" s="299"/>
      <c r="MQZ41" s="299"/>
      <c r="MRA41" s="299"/>
      <c r="MRB41" s="299"/>
      <c r="MRC41" s="299"/>
      <c r="MRD41" s="299"/>
      <c r="MRE41" s="299"/>
      <c r="MRF41" s="299"/>
      <c r="MRG41" s="299"/>
      <c r="MRH41" s="299"/>
      <c r="MRI41" s="299"/>
      <c r="MRJ41" s="299"/>
      <c r="MRK41" s="299"/>
      <c r="MRL41" s="299"/>
      <c r="MRM41" s="299"/>
      <c r="MRN41" s="299"/>
      <c r="MRO41" s="299"/>
      <c r="MRP41" s="299"/>
      <c r="MRQ41" s="299"/>
      <c r="MRR41" s="299"/>
      <c r="MRS41" s="299"/>
      <c r="MRT41" s="299"/>
      <c r="MRU41" s="299"/>
      <c r="MRV41" s="299"/>
      <c r="MRW41" s="299"/>
      <c r="MRX41" s="299"/>
      <c r="MRY41" s="299"/>
      <c r="MRZ41" s="299"/>
      <c r="MSA41" s="299"/>
      <c r="MSB41" s="299"/>
      <c r="MSC41" s="299"/>
      <c r="MSD41" s="299"/>
      <c r="MSE41" s="299"/>
      <c r="MSF41" s="299"/>
      <c r="MSG41" s="299"/>
      <c r="MSH41" s="299"/>
      <c r="MSI41" s="299"/>
      <c r="MSJ41" s="299"/>
      <c r="MSK41" s="299"/>
      <c r="MSL41" s="299"/>
      <c r="MSM41" s="299"/>
      <c r="MSN41" s="299"/>
      <c r="MSO41" s="299"/>
      <c r="MSP41" s="299"/>
      <c r="MSQ41" s="299"/>
      <c r="MSR41" s="299"/>
      <c r="MSS41" s="299"/>
      <c r="MST41" s="299"/>
      <c r="MSU41" s="299"/>
      <c r="MSV41" s="299"/>
      <c r="MSW41" s="299"/>
      <c r="MSX41" s="299"/>
      <c r="MSY41" s="299"/>
      <c r="MSZ41" s="299"/>
      <c r="MTA41" s="299"/>
      <c r="MTB41" s="299"/>
      <c r="MTC41" s="299"/>
      <c r="MTD41" s="299"/>
      <c r="MTE41" s="299"/>
      <c r="MTF41" s="299"/>
      <c r="MTG41" s="299"/>
      <c r="MTH41" s="299"/>
      <c r="MTI41" s="299"/>
      <c r="MTJ41" s="299"/>
      <c r="MTK41" s="299"/>
      <c r="MTL41" s="299"/>
      <c r="MTM41" s="299"/>
      <c r="MTN41" s="299"/>
      <c r="MTO41" s="299"/>
      <c r="MTP41" s="299"/>
      <c r="MTQ41" s="299"/>
      <c r="MTR41" s="299"/>
      <c r="MTS41" s="299"/>
      <c r="MTT41" s="299"/>
      <c r="MTU41" s="299"/>
      <c r="MTV41" s="299"/>
      <c r="MTW41" s="299"/>
      <c r="MTX41" s="299"/>
      <c r="MTY41" s="299"/>
      <c r="MTZ41" s="299"/>
      <c r="MUA41" s="299"/>
      <c r="MUB41" s="299"/>
      <c r="MUC41" s="299"/>
      <c r="MUD41" s="299"/>
      <c r="MUE41" s="299"/>
      <c r="MUF41" s="299"/>
      <c r="MUG41" s="299"/>
      <c r="MUH41" s="299"/>
      <c r="MUI41" s="299"/>
      <c r="MUJ41" s="299"/>
      <c r="MUK41" s="299"/>
      <c r="MUL41" s="299"/>
      <c r="MUM41" s="299"/>
      <c r="MUN41" s="299"/>
      <c r="MUO41" s="299"/>
      <c r="MUP41" s="299"/>
      <c r="MUQ41" s="299"/>
      <c r="MUR41" s="299"/>
      <c r="MUS41" s="299"/>
      <c r="MUT41" s="299"/>
      <c r="MUU41" s="299"/>
      <c r="MUV41" s="299"/>
      <c r="MUW41" s="299"/>
      <c r="MUX41" s="299"/>
      <c r="MUY41" s="299"/>
      <c r="MUZ41" s="299"/>
      <c r="MVA41" s="299"/>
      <c r="MVB41" s="299"/>
      <c r="MVC41" s="299"/>
      <c r="MVD41" s="299"/>
      <c r="MVE41" s="299"/>
      <c r="MVF41" s="299"/>
      <c r="MVG41" s="299"/>
      <c r="MVH41" s="299"/>
      <c r="MVI41" s="299"/>
      <c r="MVJ41" s="299"/>
      <c r="MVK41" s="299"/>
      <c r="MVL41" s="299"/>
      <c r="MVM41" s="299"/>
      <c r="MVN41" s="299"/>
      <c r="MVO41" s="299"/>
      <c r="MVP41" s="299"/>
      <c r="MVQ41" s="299"/>
      <c r="MVR41" s="299"/>
      <c r="MVS41" s="299"/>
      <c r="MVT41" s="299"/>
      <c r="MVU41" s="299"/>
      <c r="MVV41" s="299"/>
      <c r="MVW41" s="299"/>
      <c r="MVX41" s="299"/>
      <c r="MVY41" s="299"/>
      <c r="MVZ41" s="299"/>
      <c r="MWA41" s="299"/>
      <c r="MWB41" s="299"/>
      <c r="MWC41" s="299"/>
      <c r="MWD41" s="299"/>
      <c r="MWE41" s="299"/>
      <c r="MWF41" s="299"/>
      <c r="MWG41" s="299"/>
      <c r="MWH41" s="299"/>
      <c r="MWI41" s="299"/>
      <c r="MWJ41" s="299"/>
      <c r="MWK41" s="299"/>
      <c r="MWL41" s="299"/>
      <c r="MWM41" s="299"/>
      <c r="MWN41" s="299"/>
      <c r="MWO41" s="299"/>
      <c r="MWP41" s="299"/>
      <c r="MWQ41" s="299"/>
      <c r="MWR41" s="299"/>
      <c r="MWS41" s="299"/>
      <c r="MWT41" s="299"/>
      <c r="MWU41" s="299"/>
      <c r="MWV41" s="299"/>
      <c r="MWW41" s="299"/>
      <c r="MWX41" s="299"/>
      <c r="MWY41" s="299"/>
      <c r="MWZ41" s="299"/>
      <c r="MXA41" s="299"/>
      <c r="MXB41" s="299"/>
      <c r="MXC41" s="299"/>
      <c r="MXD41" s="299"/>
      <c r="MXE41" s="299"/>
      <c r="MXF41" s="299"/>
      <c r="MXG41" s="299"/>
      <c r="MXH41" s="299"/>
      <c r="MXI41" s="299"/>
      <c r="MXJ41" s="299"/>
      <c r="MXK41" s="299"/>
      <c r="MXL41" s="299"/>
      <c r="MXM41" s="299"/>
      <c r="MXN41" s="299"/>
      <c r="MXO41" s="299"/>
      <c r="MXP41" s="299"/>
      <c r="MXQ41" s="299"/>
      <c r="MXR41" s="299"/>
      <c r="MXS41" s="299"/>
      <c r="MXT41" s="299"/>
      <c r="MXU41" s="299"/>
      <c r="MXV41" s="299"/>
      <c r="MXW41" s="299"/>
      <c r="MXX41" s="299"/>
      <c r="MXY41" s="299"/>
      <c r="MXZ41" s="299"/>
      <c r="MYA41" s="299"/>
      <c r="MYB41" s="299"/>
      <c r="MYC41" s="299"/>
      <c r="MYD41" s="299"/>
      <c r="MYE41" s="299"/>
      <c r="MYF41" s="299"/>
      <c r="MYG41" s="299"/>
      <c r="MYH41" s="299"/>
      <c r="MYI41" s="299"/>
      <c r="MYJ41" s="299"/>
      <c r="MYK41" s="299"/>
      <c r="MYL41" s="299"/>
      <c r="MYM41" s="299"/>
      <c r="MYN41" s="299"/>
      <c r="MYO41" s="299"/>
      <c r="MYP41" s="299"/>
      <c r="MYQ41" s="299"/>
      <c r="MYR41" s="299"/>
      <c r="MYS41" s="299"/>
      <c r="MYT41" s="299"/>
      <c r="MYU41" s="299"/>
      <c r="MYV41" s="299"/>
      <c r="MYW41" s="299"/>
      <c r="MYX41" s="299"/>
      <c r="MYY41" s="299"/>
      <c r="MYZ41" s="299"/>
      <c r="MZA41" s="299"/>
      <c r="MZB41" s="299"/>
      <c r="MZC41" s="299"/>
      <c r="MZD41" s="299"/>
      <c r="MZE41" s="299"/>
      <c r="MZF41" s="299"/>
      <c r="MZG41" s="299"/>
      <c r="MZH41" s="299"/>
      <c r="MZI41" s="299"/>
      <c r="MZJ41" s="299"/>
      <c r="MZK41" s="299"/>
      <c r="MZL41" s="299"/>
      <c r="MZM41" s="299"/>
      <c r="MZN41" s="299"/>
      <c r="MZO41" s="299"/>
      <c r="MZP41" s="299"/>
      <c r="MZQ41" s="299"/>
      <c r="MZR41" s="299"/>
      <c r="MZS41" s="299"/>
      <c r="MZT41" s="299"/>
      <c r="MZU41" s="299"/>
      <c r="MZV41" s="299"/>
      <c r="MZW41" s="299"/>
      <c r="MZX41" s="299"/>
      <c r="MZY41" s="299"/>
      <c r="MZZ41" s="299"/>
      <c r="NAA41" s="299"/>
      <c r="NAB41" s="299"/>
      <c r="NAC41" s="299"/>
      <c r="NAD41" s="299"/>
      <c r="NAE41" s="299"/>
      <c r="NAF41" s="299"/>
      <c r="NAG41" s="299"/>
      <c r="NAH41" s="299"/>
      <c r="NAI41" s="299"/>
      <c r="NAJ41" s="299"/>
      <c r="NAK41" s="299"/>
      <c r="NAL41" s="299"/>
      <c r="NAM41" s="299"/>
      <c r="NAN41" s="299"/>
      <c r="NAO41" s="299"/>
      <c r="NAP41" s="299"/>
      <c r="NAQ41" s="299"/>
      <c r="NAR41" s="299"/>
      <c r="NAS41" s="299"/>
      <c r="NAT41" s="299"/>
      <c r="NAU41" s="299"/>
      <c r="NAV41" s="299"/>
      <c r="NAW41" s="299"/>
      <c r="NAX41" s="299"/>
      <c r="NAY41" s="299"/>
      <c r="NAZ41" s="299"/>
      <c r="NBA41" s="299"/>
      <c r="NBB41" s="299"/>
      <c r="NBC41" s="299"/>
      <c r="NBD41" s="299"/>
      <c r="NBE41" s="299"/>
      <c r="NBF41" s="299"/>
      <c r="NBG41" s="299"/>
      <c r="NBH41" s="299"/>
      <c r="NBI41" s="299"/>
      <c r="NBJ41" s="299"/>
      <c r="NBK41" s="299"/>
      <c r="NBL41" s="299"/>
      <c r="NBM41" s="299"/>
      <c r="NBN41" s="299"/>
      <c r="NBO41" s="299"/>
      <c r="NBP41" s="299"/>
      <c r="NBQ41" s="299"/>
      <c r="NBR41" s="299"/>
      <c r="NBS41" s="299"/>
      <c r="NBT41" s="299"/>
      <c r="NBU41" s="299"/>
      <c r="NBV41" s="299"/>
      <c r="NBW41" s="299"/>
      <c r="NBX41" s="299"/>
      <c r="NBY41" s="299"/>
      <c r="NBZ41" s="299"/>
      <c r="NCA41" s="299"/>
      <c r="NCB41" s="299"/>
      <c r="NCC41" s="299"/>
      <c r="NCD41" s="299"/>
      <c r="NCE41" s="299"/>
      <c r="NCF41" s="299"/>
      <c r="NCG41" s="299"/>
      <c r="NCH41" s="299"/>
      <c r="NCI41" s="299"/>
      <c r="NCJ41" s="299"/>
      <c r="NCK41" s="299"/>
      <c r="NCL41" s="299"/>
      <c r="NCM41" s="299"/>
      <c r="NCN41" s="299"/>
      <c r="NCO41" s="299"/>
      <c r="NCP41" s="299"/>
      <c r="NCQ41" s="299"/>
      <c r="NCR41" s="299"/>
      <c r="NCS41" s="299"/>
      <c r="NCT41" s="299"/>
      <c r="NCU41" s="299"/>
      <c r="NCV41" s="299"/>
      <c r="NCW41" s="299"/>
      <c r="NCX41" s="299"/>
      <c r="NCY41" s="299"/>
      <c r="NCZ41" s="299"/>
      <c r="NDA41" s="299"/>
      <c r="NDB41" s="299"/>
      <c r="NDC41" s="299"/>
      <c r="NDD41" s="299"/>
      <c r="NDE41" s="299"/>
      <c r="NDF41" s="299"/>
      <c r="NDG41" s="299"/>
      <c r="NDH41" s="299"/>
      <c r="NDI41" s="299"/>
      <c r="NDJ41" s="299"/>
      <c r="NDK41" s="299"/>
      <c r="NDL41" s="299"/>
      <c r="NDM41" s="299"/>
      <c r="NDN41" s="299"/>
      <c r="NDO41" s="299"/>
      <c r="NDP41" s="299"/>
      <c r="NDQ41" s="299"/>
      <c r="NDR41" s="299"/>
      <c r="NDS41" s="299"/>
      <c r="NDT41" s="299"/>
      <c r="NDU41" s="299"/>
      <c r="NDV41" s="299"/>
      <c r="NDW41" s="299"/>
      <c r="NDX41" s="299"/>
      <c r="NDY41" s="299"/>
      <c r="NDZ41" s="299"/>
      <c r="NEA41" s="299"/>
      <c r="NEB41" s="299"/>
      <c r="NEC41" s="299"/>
      <c r="NED41" s="299"/>
      <c r="NEE41" s="299"/>
      <c r="NEF41" s="299"/>
      <c r="NEG41" s="299"/>
      <c r="NEH41" s="299"/>
      <c r="NEI41" s="299"/>
      <c r="NEJ41" s="299"/>
      <c r="NEK41" s="299"/>
      <c r="NEL41" s="299"/>
      <c r="NEM41" s="299"/>
      <c r="NEN41" s="299"/>
      <c r="NEO41" s="299"/>
      <c r="NEP41" s="299"/>
      <c r="NEQ41" s="299"/>
      <c r="NER41" s="299"/>
      <c r="NES41" s="299"/>
      <c r="NET41" s="299"/>
      <c r="NEU41" s="299"/>
      <c r="NEV41" s="299"/>
      <c r="NEW41" s="299"/>
      <c r="NEX41" s="299"/>
      <c r="NEY41" s="299"/>
      <c r="NEZ41" s="299"/>
      <c r="NFA41" s="299"/>
      <c r="NFB41" s="299"/>
      <c r="NFC41" s="299"/>
      <c r="NFD41" s="299"/>
      <c r="NFE41" s="299"/>
      <c r="NFF41" s="299"/>
      <c r="NFG41" s="299"/>
      <c r="NFH41" s="299"/>
      <c r="NFI41" s="299"/>
      <c r="NFJ41" s="299"/>
      <c r="NFK41" s="299"/>
      <c r="NFL41" s="299"/>
      <c r="NFM41" s="299"/>
      <c r="NFN41" s="299"/>
      <c r="NFO41" s="299"/>
      <c r="NFP41" s="299"/>
      <c r="NFQ41" s="299"/>
      <c r="NFR41" s="299"/>
      <c r="NFS41" s="299"/>
      <c r="NFT41" s="299"/>
      <c r="NFU41" s="299"/>
      <c r="NFV41" s="299"/>
      <c r="NFW41" s="299"/>
      <c r="NFX41" s="299"/>
      <c r="NFY41" s="299"/>
      <c r="NFZ41" s="299"/>
      <c r="NGA41" s="299"/>
      <c r="NGB41" s="299"/>
      <c r="NGC41" s="299"/>
      <c r="NGD41" s="299"/>
      <c r="NGE41" s="299"/>
      <c r="NGF41" s="299"/>
      <c r="NGG41" s="299"/>
      <c r="NGH41" s="299"/>
      <c r="NGI41" s="299"/>
      <c r="NGJ41" s="299"/>
      <c r="NGK41" s="299"/>
      <c r="NGL41" s="299"/>
      <c r="NGM41" s="299"/>
      <c r="NGN41" s="299"/>
      <c r="NGO41" s="299"/>
      <c r="NGP41" s="299"/>
      <c r="NGQ41" s="299"/>
      <c r="NGR41" s="299"/>
      <c r="NGS41" s="299"/>
      <c r="NGT41" s="299"/>
      <c r="NGU41" s="299"/>
      <c r="NGV41" s="299"/>
      <c r="NGW41" s="299"/>
      <c r="NGX41" s="299"/>
      <c r="NGY41" s="299"/>
      <c r="NGZ41" s="299"/>
      <c r="NHA41" s="299"/>
      <c r="NHB41" s="299"/>
      <c r="NHC41" s="299"/>
      <c r="NHD41" s="299"/>
      <c r="NHE41" s="299"/>
      <c r="NHF41" s="299"/>
      <c r="NHG41" s="299"/>
      <c r="NHH41" s="299"/>
      <c r="NHI41" s="299"/>
      <c r="NHJ41" s="299"/>
      <c r="NHK41" s="299"/>
      <c r="NHL41" s="299"/>
      <c r="NHM41" s="299"/>
      <c r="NHN41" s="299"/>
      <c r="NHO41" s="299"/>
      <c r="NHP41" s="299"/>
      <c r="NHQ41" s="299"/>
      <c r="NHR41" s="299"/>
      <c r="NHS41" s="299"/>
      <c r="NHT41" s="299"/>
      <c r="NHU41" s="299"/>
      <c r="NHV41" s="299"/>
      <c r="NHW41" s="299"/>
      <c r="NHX41" s="299"/>
      <c r="NHY41" s="299"/>
      <c r="NHZ41" s="299"/>
      <c r="NIA41" s="299"/>
      <c r="NIB41" s="299"/>
      <c r="NIC41" s="299"/>
      <c r="NID41" s="299"/>
      <c r="NIE41" s="299"/>
      <c r="NIF41" s="299"/>
      <c r="NIG41" s="299"/>
      <c r="NIH41" s="299"/>
      <c r="NII41" s="299"/>
      <c r="NIJ41" s="299"/>
      <c r="NIK41" s="299"/>
      <c r="NIL41" s="299"/>
      <c r="NIM41" s="299"/>
      <c r="NIN41" s="299"/>
      <c r="NIO41" s="299"/>
      <c r="NIP41" s="299"/>
      <c r="NIQ41" s="299"/>
      <c r="NIR41" s="299"/>
      <c r="NIS41" s="299"/>
      <c r="NIT41" s="299"/>
      <c r="NIU41" s="299"/>
      <c r="NIV41" s="299"/>
      <c r="NIW41" s="299"/>
      <c r="NIX41" s="299"/>
      <c r="NIY41" s="299"/>
      <c r="NIZ41" s="299"/>
      <c r="NJA41" s="299"/>
      <c r="NJB41" s="299"/>
      <c r="NJC41" s="299"/>
      <c r="NJD41" s="299"/>
      <c r="NJE41" s="299"/>
      <c r="NJF41" s="299"/>
      <c r="NJG41" s="299"/>
      <c r="NJH41" s="299"/>
      <c r="NJI41" s="299"/>
      <c r="NJJ41" s="299"/>
      <c r="NJK41" s="299"/>
      <c r="NJL41" s="299"/>
      <c r="NJM41" s="299"/>
      <c r="NJN41" s="299"/>
      <c r="NJO41" s="299"/>
      <c r="NJP41" s="299"/>
      <c r="NJQ41" s="299"/>
      <c r="NJR41" s="299"/>
      <c r="NJS41" s="299"/>
      <c r="NJT41" s="299"/>
      <c r="NJU41" s="299"/>
      <c r="NJV41" s="299"/>
      <c r="NJW41" s="299"/>
      <c r="NJX41" s="299"/>
      <c r="NJY41" s="299"/>
      <c r="NJZ41" s="299"/>
      <c r="NKA41" s="299"/>
      <c r="NKB41" s="299"/>
      <c r="NKC41" s="299"/>
      <c r="NKD41" s="299"/>
      <c r="NKE41" s="299"/>
      <c r="NKF41" s="299"/>
      <c r="NKG41" s="299"/>
      <c r="NKH41" s="299"/>
      <c r="NKI41" s="299"/>
      <c r="NKJ41" s="299"/>
      <c r="NKK41" s="299"/>
      <c r="NKL41" s="299"/>
      <c r="NKM41" s="299"/>
      <c r="NKN41" s="299"/>
      <c r="NKO41" s="299"/>
      <c r="NKP41" s="299"/>
      <c r="NKQ41" s="299"/>
      <c r="NKR41" s="299"/>
      <c r="NKS41" s="299"/>
      <c r="NKT41" s="299"/>
      <c r="NKU41" s="299"/>
      <c r="NKV41" s="299"/>
      <c r="NKW41" s="299"/>
      <c r="NKX41" s="299"/>
      <c r="NKY41" s="299"/>
      <c r="NKZ41" s="299"/>
      <c r="NLA41" s="299"/>
      <c r="NLB41" s="299"/>
      <c r="NLC41" s="299"/>
      <c r="NLD41" s="299"/>
      <c r="NLE41" s="299"/>
      <c r="NLF41" s="299"/>
      <c r="NLG41" s="299"/>
      <c r="NLH41" s="299"/>
      <c r="NLI41" s="299"/>
      <c r="NLJ41" s="299"/>
      <c r="NLK41" s="299"/>
      <c r="NLL41" s="299"/>
      <c r="NLM41" s="299"/>
      <c r="NLN41" s="299"/>
      <c r="NLO41" s="299"/>
      <c r="NLP41" s="299"/>
      <c r="NLQ41" s="299"/>
      <c r="NLR41" s="299"/>
      <c r="NLS41" s="299"/>
      <c r="NLT41" s="299"/>
      <c r="NLU41" s="299"/>
      <c r="NLV41" s="299"/>
      <c r="NLW41" s="299"/>
      <c r="NLX41" s="299"/>
      <c r="NLY41" s="299"/>
      <c r="NLZ41" s="299"/>
      <c r="NMA41" s="299"/>
      <c r="NMB41" s="299"/>
      <c r="NMC41" s="299"/>
      <c r="NMD41" s="299"/>
      <c r="NME41" s="299"/>
      <c r="NMF41" s="299"/>
      <c r="NMG41" s="299"/>
      <c r="NMH41" s="299"/>
      <c r="NMI41" s="299"/>
      <c r="NMJ41" s="299"/>
      <c r="NMK41" s="299"/>
      <c r="NML41" s="299"/>
      <c r="NMM41" s="299"/>
      <c r="NMN41" s="299"/>
      <c r="NMO41" s="299"/>
      <c r="NMP41" s="299"/>
      <c r="NMQ41" s="299"/>
      <c r="NMR41" s="299"/>
      <c r="NMS41" s="299"/>
      <c r="NMT41" s="299"/>
      <c r="NMU41" s="299"/>
      <c r="NMV41" s="299"/>
      <c r="NMW41" s="299"/>
      <c r="NMX41" s="299"/>
      <c r="NMY41" s="299"/>
      <c r="NMZ41" s="299"/>
      <c r="NNA41" s="299"/>
      <c r="NNB41" s="299"/>
      <c r="NNC41" s="299"/>
      <c r="NND41" s="299"/>
      <c r="NNE41" s="299"/>
      <c r="NNF41" s="299"/>
      <c r="NNG41" s="299"/>
      <c r="NNH41" s="299"/>
      <c r="NNI41" s="299"/>
      <c r="NNJ41" s="299"/>
      <c r="NNK41" s="299"/>
      <c r="NNL41" s="299"/>
      <c r="NNM41" s="299"/>
      <c r="NNN41" s="299"/>
      <c r="NNO41" s="299"/>
      <c r="NNP41" s="299"/>
      <c r="NNQ41" s="299"/>
      <c r="NNR41" s="299"/>
      <c r="NNS41" s="299"/>
      <c r="NNT41" s="299"/>
      <c r="NNU41" s="299"/>
      <c r="NNV41" s="299"/>
      <c r="NNW41" s="299"/>
      <c r="NNX41" s="299"/>
      <c r="NNY41" s="299"/>
      <c r="NNZ41" s="299"/>
      <c r="NOA41" s="299"/>
      <c r="NOB41" s="299"/>
      <c r="NOC41" s="299"/>
      <c r="NOD41" s="299"/>
      <c r="NOE41" s="299"/>
      <c r="NOF41" s="299"/>
      <c r="NOG41" s="299"/>
      <c r="NOH41" s="299"/>
      <c r="NOI41" s="299"/>
      <c r="NOJ41" s="299"/>
      <c r="NOK41" s="299"/>
      <c r="NOL41" s="299"/>
      <c r="NOM41" s="299"/>
      <c r="NON41" s="299"/>
      <c r="NOO41" s="299"/>
      <c r="NOP41" s="299"/>
      <c r="NOQ41" s="299"/>
      <c r="NOR41" s="299"/>
      <c r="NOS41" s="299"/>
      <c r="NOT41" s="299"/>
      <c r="NOU41" s="299"/>
      <c r="NOV41" s="299"/>
      <c r="NOW41" s="299"/>
      <c r="NOX41" s="299"/>
      <c r="NOY41" s="299"/>
      <c r="NOZ41" s="299"/>
      <c r="NPA41" s="299"/>
      <c r="NPB41" s="299"/>
      <c r="NPC41" s="299"/>
      <c r="NPD41" s="299"/>
      <c r="NPE41" s="299"/>
      <c r="NPF41" s="299"/>
      <c r="NPG41" s="299"/>
      <c r="NPH41" s="299"/>
      <c r="NPI41" s="299"/>
      <c r="NPJ41" s="299"/>
      <c r="NPK41" s="299"/>
      <c r="NPL41" s="299"/>
      <c r="NPM41" s="299"/>
      <c r="NPN41" s="299"/>
      <c r="NPO41" s="299"/>
      <c r="NPP41" s="299"/>
      <c r="NPQ41" s="299"/>
      <c r="NPR41" s="299"/>
      <c r="NPS41" s="299"/>
      <c r="NPT41" s="299"/>
      <c r="NPU41" s="299"/>
      <c r="NPV41" s="299"/>
      <c r="NPW41" s="299"/>
      <c r="NPX41" s="299"/>
      <c r="NPY41" s="299"/>
      <c r="NPZ41" s="299"/>
      <c r="NQA41" s="299"/>
      <c r="NQB41" s="299"/>
      <c r="NQC41" s="299"/>
      <c r="NQD41" s="299"/>
      <c r="NQE41" s="299"/>
      <c r="NQF41" s="299"/>
      <c r="NQG41" s="299"/>
      <c r="NQH41" s="299"/>
      <c r="NQI41" s="299"/>
      <c r="NQJ41" s="299"/>
      <c r="NQK41" s="299"/>
      <c r="NQL41" s="299"/>
      <c r="NQM41" s="299"/>
      <c r="NQN41" s="299"/>
      <c r="NQO41" s="299"/>
      <c r="NQP41" s="299"/>
      <c r="NQQ41" s="299"/>
      <c r="NQR41" s="299"/>
      <c r="NQS41" s="299"/>
      <c r="NQT41" s="299"/>
      <c r="NQU41" s="299"/>
      <c r="NQV41" s="299"/>
      <c r="NQW41" s="299"/>
      <c r="NQX41" s="299"/>
      <c r="NQY41" s="299"/>
      <c r="NQZ41" s="299"/>
      <c r="NRA41" s="299"/>
      <c r="NRB41" s="299"/>
      <c r="NRC41" s="299"/>
      <c r="NRD41" s="299"/>
      <c r="NRE41" s="299"/>
      <c r="NRF41" s="299"/>
      <c r="NRG41" s="299"/>
      <c r="NRH41" s="299"/>
      <c r="NRI41" s="299"/>
      <c r="NRJ41" s="299"/>
      <c r="NRK41" s="299"/>
      <c r="NRL41" s="299"/>
      <c r="NRM41" s="299"/>
      <c r="NRN41" s="299"/>
      <c r="NRO41" s="299"/>
      <c r="NRP41" s="299"/>
      <c r="NRQ41" s="299"/>
      <c r="NRR41" s="299"/>
      <c r="NRS41" s="299"/>
      <c r="NRT41" s="299"/>
      <c r="NRU41" s="299"/>
      <c r="NRV41" s="299"/>
      <c r="NRW41" s="299"/>
      <c r="NRX41" s="299"/>
      <c r="NRY41" s="299"/>
      <c r="NRZ41" s="299"/>
      <c r="NSA41" s="299"/>
      <c r="NSB41" s="299"/>
      <c r="NSC41" s="299"/>
      <c r="NSD41" s="299"/>
      <c r="NSE41" s="299"/>
      <c r="NSF41" s="299"/>
      <c r="NSG41" s="299"/>
      <c r="NSH41" s="299"/>
      <c r="NSI41" s="299"/>
      <c r="NSJ41" s="299"/>
      <c r="NSK41" s="299"/>
      <c r="NSL41" s="299"/>
      <c r="NSM41" s="299"/>
      <c r="NSN41" s="299"/>
      <c r="NSO41" s="299"/>
      <c r="NSP41" s="299"/>
      <c r="NSQ41" s="299"/>
      <c r="NSR41" s="299"/>
      <c r="NSS41" s="299"/>
      <c r="NST41" s="299"/>
      <c r="NSU41" s="299"/>
      <c r="NSV41" s="299"/>
      <c r="NSW41" s="299"/>
      <c r="NSX41" s="299"/>
      <c r="NSY41" s="299"/>
      <c r="NSZ41" s="299"/>
      <c r="NTA41" s="299"/>
      <c r="NTB41" s="299"/>
      <c r="NTC41" s="299"/>
      <c r="NTD41" s="299"/>
      <c r="NTE41" s="299"/>
      <c r="NTF41" s="299"/>
      <c r="NTG41" s="299"/>
      <c r="NTH41" s="299"/>
      <c r="NTI41" s="299"/>
      <c r="NTJ41" s="299"/>
      <c r="NTK41" s="299"/>
      <c r="NTL41" s="299"/>
      <c r="NTM41" s="299"/>
      <c r="NTN41" s="299"/>
      <c r="NTO41" s="299"/>
      <c r="NTP41" s="299"/>
      <c r="NTQ41" s="299"/>
      <c r="NTR41" s="299"/>
      <c r="NTS41" s="299"/>
      <c r="NTT41" s="299"/>
      <c r="NTU41" s="299"/>
      <c r="NTV41" s="299"/>
      <c r="NTW41" s="299"/>
      <c r="NTX41" s="299"/>
      <c r="NTY41" s="299"/>
      <c r="NTZ41" s="299"/>
      <c r="NUA41" s="299"/>
      <c r="NUB41" s="299"/>
      <c r="NUC41" s="299"/>
      <c r="NUD41" s="299"/>
      <c r="NUE41" s="299"/>
      <c r="NUF41" s="299"/>
      <c r="NUG41" s="299"/>
      <c r="NUH41" s="299"/>
      <c r="NUI41" s="299"/>
      <c r="NUJ41" s="299"/>
      <c r="NUK41" s="299"/>
      <c r="NUL41" s="299"/>
      <c r="NUM41" s="299"/>
      <c r="NUN41" s="299"/>
      <c r="NUO41" s="299"/>
      <c r="NUP41" s="299"/>
      <c r="NUQ41" s="299"/>
      <c r="NUR41" s="299"/>
      <c r="NUS41" s="299"/>
      <c r="NUT41" s="299"/>
      <c r="NUU41" s="299"/>
      <c r="NUV41" s="299"/>
      <c r="NUW41" s="299"/>
      <c r="NUX41" s="299"/>
      <c r="NUY41" s="299"/>
      <c r="NUZ41" s="299"/>
      <c r="NVA41" s="299"/>
      <c r="NVB41" s="299"/>
      <c r="NVC41" s="299"/>
      <c r="NVD41" s="299"/>
      <c r="NVE41" s="299"/>
      <c r="NVF41" s="299"/>
      <c r="NVG41" s="299"/>
      <c r="NVH41" s="299"/>
      <c r="NVI41" s="299"/>
      <c r="NVJ41" s="299"/>
      <c r="NVK41" s="299"/>
      <c r="NVL41" s="299"/>
      <c r="NVM41" s="299"/>
      <c r="NVN41" s="299"/>
      <c r="NVO41" s="299"/>
      <c r="NVP41" s="299"/>
      <c r="NVQ41" s="299"/>
      <c r="NVR41" s="299"/>
      <c r="NVS41" s="299"/>
      <c r="NVT41" s="299"/>
      <c r="NVU41" s="299"/>
      <c r="NVV41" s="299"/>
      <c r="NVW41" s="299"/>
      <c r="NVX41" s="299"/>
      <c r="NVY41" s="299"/>
      <c r="NVZ41" s="299"/>
      <c r="NWA41" s="299"/>
      <c r="NWB41" s="299"/>
      <c r="NWC41" s="299"/>
      <c r="NWD41" s="299"/>
      <c r="NWE41" s="299"/>
      <c r="NWF41" s="299"/>
      <c r="NWG41" s="299"/>
      <c r="NWH41" s="299"/>
      <c r="NWI41" s="299"/>
      <c r="NWJ41" s="299"/>
      <c r="NWK41" s="299"/>
      <c r="NWL41" s="299"/>
      <c r="NWM41" s="299"/>
      <c r="NWN41" s="299"/>
      <c r="NWO41" s="299"/>
      <c r="NWP41" s="299"/>
      <c r="NWQ41" s="299"/>
      <c r="NWR41" s="299"/>
      <c r="NWS41" s="299"/>
      <c r="NWT41" s="299"/>
      <c r="NWU41" s="299"/>
      <c r="NWV41" s="299"/>
      <c r="NWW41" s="299"/>
      <c r="NWX41" s="299"/>
      <c r="NWY41" s="299"/>
      <c r="NWZ41" s="299"/>
      <c r="NXA41" s="299"/>
      <c r="NXB41" s="299"/>
      <c r="NXC41" s="299"/>
      <c r="NXD41" s="299"/>
      <c r="NXE41" s="299"/>
      <c r="NXF41" s="299"/>
      <c r="NXG41" s="299"/>
      <c r="NXH41" s="299"/>
      <c r="NXI41" s="299"/>
      <c r="NXJ41" s="299"/>
      <c r="NXK41" s="299"/>
      <c r="NXL41" s="299"/>
      <c r="NXM41" s="299"/>
      <c r="NXN41" s="299"/>
      <c r="NXO41" s="299"/>
      <c r="NXP41" s="299"/>
      <c r="NXQ41" s="299"/>
      <c r="NXR41" s="299"/>
      <c r="NXS41" s="299"/>
      <c r="NXT41" s="299"/>
      <c r="NXU41" s="299"/>
      <c r="NXV41" s="299"/>
      <c r="NXW41" s="299"/>
      <c r="NXX41" s="299"/>
      <c r="NXY41" s="299"/>
      <c r="NXZ41" s="299"/>
      <c r="NYA41" s="299"/>
      <c r="NYB41" s="299"/>
      <c r="NYC41" s="299"/>
      <c r="NYD41" s="299"/>
      <c r="NYE41" s="299"/>
      <c r="NYF41" s="299"/>
      <c r="NYG41" s="299"/>
      <c r="NYH41" s="299"/>
      <c r="NYI41" s="299"/>
      <c r="NYJ41" s="299"/>
      <c r="NYK41" s="299"/>
      <c r="NYL41" s="299"/>
      <c r="NYM41" s="299"/>
      <c r="NYN41" s="299"/>
      <c r="NYO41" s="299"/>
      <c r="NYP41" s="299"/>
      <c r="NYQ41" s="299"/>
      <c r="NYR41" s="299"/>
      <c r="NYS41" s="299"/>
      <c r="NYT41" s="299"/>
      <c r="NYU41" s="299"/>
      <c r="NYV41" s="299"/>
      <c r="NYW41" s="299"/>
      <c r="NYX41" s="299"/>
      <c r="NYY41" s="299"/>
      <c r="NYZ41" s="299"/>
      <c r="NZA41" s="299"/>
      <c r="NZB41" s="299"/>
      <c r="NZC41" s="299"/>
      <c r="NZD41" s="299"/>
      <c r="NZE41" s="299"/>
      <c r="NZF41" s="299"/>
      <c r="NZG41" s="299"/>
      <c r="NZH41" s="299"/>
      <c r="NZI41" s="299"/>
      <c r="NZJ41" s="299"/>
      <c r="NZK41" s="299"/>
      <c r="NZL41" s="299"/>
      <c r="NZM41" s="299"/>
      <c r="NZN41" s="299"/>
      <c r="NZO41" s="299"/>
      <c r="NZP41" s="299"/>
      <c r="NZQ41" s="299"/>
      <c r="NZR41" s="299"/>
      <c r="NZS41" s="299"/>
      <c r="NZT41" s="299"/>
      <c r="NZU41" s="299"/>
      <c r="NZV41" s="299"/>
      <c r="NZW41" s="299"/>
      <c r="NZX41" s="299"/>
      <c r="NZY41" s="299"/>
      <c r="NZZ41" s="299"/>
      <c r="OAA41" s="299"/>
      <c r="OAB41" s="299"/>
      <c r="OAC41" s="299"/>
      <c r="OAD41" s="299"/>
      <c r="OAE41" s="299"/>
      <c r="OAF41" s="299"/>
      <c r="OAG41" s="299"/>
      <c r="OAH41" s="299"/>
      <c r="OAI41" s="299"/>
      <c r="OAJ41" s="299"/>
      <c r="OAK41" s="299"/>
      <c r="OAL41" s="299"/>
      <c r="OAM41" s="299"/>
      <c r="OAN41" s="299"/>
      <c r="OAO41" s="299"/>
      <c r="OAP41" s="299"/>
      <c r="OAQ41" s="299"/>
      <c r="OAR41" s="299"/>
      <c r="OAS41" s="299"/>
      <c r="OAT41" s="299"/>
      <c r="OAU41" s="299"/>
      <c r="OAV41" s="299"/>
      <c r="OAW41" s="299"/>
      <c r="OAX41" s="299"/>
      <c r="OAY41" s="299"/>
      <c r="OAZ41" s="299"/>
      <c r="OBA41" s="299"/>
      <c r="OBB41" s="299"/>
      <c r="OBC41" s="299"/>
      <c r="OBD41" s="299"/>
      <c r="OBE41" s="299"/>
      <c r="OBF41" s="299"/>
      <c r="OBG41" s="299"/>
      <c r="OBH41" s="299"/>
      <c r="OBI41" s="299"/>
      <c r="OBJ41" s="299"/>
      <c r="OBK41" s="299"/>
      <c r="OBL41" s="299"/>
      <c r="OBM41" s="299"/>
      <c r="OBN41" s="299"/>
      <c r="OBO41" s="299"/>
      <c r="OBP41" s="299"/>
      <c r="OBQ41" s="299"/>
      <c r="OBR41" s="299"/>
      <c r="OBS41" s="299"/>
      <c r="OBT41" s="299"/>
      <c r="OBU41" s="299"/>
      <c r="OBV41" s="299"/>
      <c r="OBW41" s="299"/>
      <c r="OBX41" s="299"/>
      <c r="OBY41" s="299"/>
      <c r="OBZ41" s="299"/>
      <c r="OCA41" s="299"/>
      <c r="OCB41" s="299"/>
      <c r="OCC41" s="299"/>
      <c r="OCD41" s="299"/>
      <c r="OCE41" s="299"/>
      <c r="OCF41" s="299"/>
      <c r="OCG41" s="299"/>
      <c r="OCH41" s="299"/>
      <c r="OCI41" s="299"/>
      <c r="OCJ41" s="299"/>
      <c r="OCK41" s="299"/>
      <c r="OCL41" s="299"/>
      <c r="OCM41" s="299"/>
      <c r="OCN41" s="299"/>
      <c r="OCO41" s="299"/>
      <c r="OCP41" s="299"/>
      <c r="OCQ41" s="299"/>
      <c r="OCR41" s="299"/>
      <c r="OCS41" s="299"/>
      <c r="OCT41" s="299"/>
      <c r="OCU41" s="299"/>
      <c r="OCV41" s="299"/>
      <c r="OCW41" s="299"/>
      <c r="OCX41" s="299"/>
      <c r="OCY41" s="299"/>
      <c r="OCZ41" s="299"/>
      <c r="ODA41" s="299"/>
      <c r="ODB41" s="299"/>
      <c r="ODC41" s="299"/>
      <c r="ODD41" s="299"/>
      <c r="ODE41" s="299"/>
      <c r="ODF41" s="299"/>
      <c r="ODG41" s="299"/>
      <c r="ODH41" s="299"/>
      <c r="ODI41" s="299"/>
      <c r="ODJ41" s="299"/>
      <c r="ODK41" s="299"/>
      <c r="ODL41" s="299"/>
      <c r="ODM41" s="299"/>
      <c r="ODN41" s="299"/>
      <c r="ODO41" s="299"/>
      <c r="ODP41" s="299"/>
      <c r="ODQ41" s="299"/>
      <c r="ODR41" s="299"/>
      <c r="ODS41" s="299"/>
      <c r="ODT41" s="299"/>
      <c r="ODU41" s="299"/>
      <c r="ODV41" s="299"/>
      <c r="ODW41" s="299"/>
      <c r="ODX41" s="299"/>
      <c r="ODY41" s="299"/>
      <c r="ODZ41" s="299"/>
      <c r="OEA41" s="299"/>
      <c r="OEB41" s="299"/>
      <c r="OEC41" s="299"/>
      <c r="OED41" s="299"/>
      <c r="OEE41" s="299"/>
      <c r="OEF41" s="299"/>
      <c r="OEG41" s="299"/>
      <c r="OEH41" s="299"/>
      <c r="OEI41" s="299"/>
      <c r="OEJ41" s="299"/>
      <c r="OEK41" s="299"/>
      <c r="OEL41" s="299"/>
      <c r="OEM41" s="299"/>
      <c r="OEN41" s="299"/>
      <c r="OEO41" s="299"/>
      <c r="OEP41" s="299"/>
      <c r="OEQ41" s="299"/>
      <c r="OER41" s="299"/>
      <c r="OES41" s="299"/>
      <c r="OET41" s="299"/>
      <c r="OEU41" s="299"/>
      <c r="OEV41" s="299"/>
      <c r="OEW41" s="299"/>
      <c r="OEX41" s="299"/>
      <c r="OEY41" s="299"/>
      <c r="OEZ41" s="299"/>
      <c r="OFA41" s="299"/>
      <c r="OFB41" s="299"/>
      <c r="OFC41" s="299"/>
      <c r="OFD41" s="299"/>
      <c r="OFE41" s="299"/>
      <c r="OFF41" s="299"/>
      <c r="OFG41" s="299"/>
      <c r="OFH41" s="299"/>
      <c r="OFI41" s="299"/>
      <c r="OFJ41" s="299"/>
      <c r="OFK41" s="299"/>
      <c r="OFL41" s="299"/>
      <c r="OFM41" s="299"/>
      <c r="OFN41" s="299"/>
      <c r="OFO41" s="299"/>
      <c r="OFP41" s="299"/>
      <c r="OFQ41" s="299"/>
      <c r="OFR41" s="299"/>
      <c r="OFS41" s="299"/>
      <c r="OFT41" s="299"/>
      <c r="OFU41" s="299"/>
      <c r="OFV41" s="299"/>
      <c r="OFW41" s="299"/>
      <c r="OFX41" s="299"/>
      <c r="OFY41" s="299"/>
      <c r="OFZ41" s="299"/>
      <c r="OGA41" s="299"/>
      <c r="OGB41" s="299"/>
      <c r="OGC41" s="299"/>
      <c r="OGD41" s="299"/>
      <c r="OGE41" s="299"/>
      <c r="OGF41" s="299"/>
      <c r="OGG41" s="299"/>
      <c r="OGH41" s="299"/>
      <c r="OGI41" s="299"/>
      <c r="OGJ41" s="299"/>
      <c r="OGK41" s="299"/>
      <c r="OGL41" s="299"/>
      <c r="OGM41" s="299"/>
      <c r="OGN41" s="299"/>
      <c r="OGO41" s="299"/>
      <c r="OGP41" s="299"/>
      <c r="OGQ41" s="299"/>
      <c r="OGR41" s="299"/>
      <c r="OGS41" s="299"/>
      <c r="OGT41" s="299"/>
      <c r="OGU41" s="299"/>
      <c r="OGV41" s="299"/>
      <c r="OGW41" s="299"/>
      <c r="OGX41" s="299"/>
      <c r="OGY41" s="299"/>
      <c r="OGZ41" s="299"/>
      <c r="OHA41" s="299"/>
      <c r="OHB41" s="299"/>
      <c r="OHC41" s="299"/>
      <c r="OHD41" s="299"/>
      <c r="OHE41" s="299"/>
      <c r="OHF41" s="299"/>
      <c r="OHG41" s="299"/>
      <c r="OHH41" s="299"/>
      <c r="OHI41" s="299"/>
      <c r="OHJ41" s="299"/>
      <c r="OHK41" s="299"/>
      <c r="OHL41" s="299"/>
      <c r="OHM41" s="299"/>
      <c r="OHN41" s="299"/>
      <c r="OHO41" s="299"/>
      <c r="OHP41" s="299"/>
      <c r="OHQ41" s="299"/>
      <c r="OHR41" s="299"/>
      <c r="OHS41" s="299"/>
      <c r="OHT41" s="299"/>
      <c r="OHU41" s="299"/>
      <c r="OHV41" s="299"/>
      <c r="OHW41" s="299"/>
      <c r="OHX41" s="299"/>
      <c r="OHY41" s="299"/>
      <c r="OHZ41" s="299"/>
      <c r="OIA41" s="299"/>
      <c r="OIB41" s="299"/>
      <c r="OIC41" s="299"/>
      <c r="OID41" s="299"/>
      <c r="OIE41" s="299"/>
      <c r="OIF41" s="299"/>
      <c r="OIG41" s="299"/>
      <c r="OIH41" s="299"/>
      <c r="OII41" s="299"/>
      <c r="OIJ41" s="299"/>
      <c r="OIK41" s="299"/>
      <c r="OIL41" s="299"/>
      <c r="OIM41" s="299"/>
      <c r="OIN41" s="299"/>
      <c r="OIO41" s="299"/>
      <c r="OIP41" s="299"/>
      <c r="OIQ41" s="299"/>
      <c r="OIR41" s="299"/>
      <c r="OIS41" s="299"/>
      <c r="OIT41" s="299"/>
      <c r="OIU41" s="299"/>
      <c r="OIV41" s="299"/>
      <c r="OIW41" s="299"/>
      <c r="OIX41" s="299"/>
      <c r="OIY41" s="299"/>
      <c r="OIZ41" s="299"/>
      <c r="OJA41" s="299"/>
      <c r="OJB41" s="299"/>
      <c r="OJC41" s="299"/>
      <c r="OJD41" s="299"/>
      <c r="OJE41" s="299"/>
      <c r="OJF41" s="299"/>
      <c r="OJG41" s="299"/>
      <c r="OJH41" s="299"/>
      <c r="OJI41" s="299"/>
      <c r="OJJ41" s="299"/>
      <c r="OJK41" s="299"/>
      <c r="OJL41" s="299"/>
      <c r="OJM41" s="299"/>
      <c r="OJN41" s="299"/>
      <c r="OJO41" s="299"/>
      <c r="OJP41" s="299"/>
      <c r="OJQ41" s="299"/>
      <c r="OJR41" s="299"/>
      <c r="OJS41" s="299"/>
      <c r="OJT41" s="299"/>
      <c r="OJU41" s="299"/>
      <c r="OJV41" s="299"/>
      <c r="OJW41" s="299"/>
      <c r="OJX41" s="299"/>
      <c r="OJY41" s="299"/>
      <c r="OJZ41" s="299"/>
      <c r="OKA41" s="299"/>
      <c r="OKB41" s="299"/>
      <c r="OKC41" s="299"/>
      <c r="OKD41" s="299"/>
      <c r="OKE41" s="299"/>
      <c r="OKF41" s="299"/>
      <c r="OKG41" s="299"/>
      <c r="OKH41" s="299"/>
      <c r="OKI41" s="299"/>
      <c r="OKJ41" s="299"/>
      <c r="OKK41" s="299"/>
      <c r="OKL41" s="299"/>
      <c r="OKM41" s="299"/>
      <c r="OKN41" s="299"/>
      <c r="OKO41" s="299"/>
      <c r="OKP41" s="299"/>
      <c r="OKQ41" s="299"/>
      <c r="OKR41" s="299"/>
      <c r="OKS41" s="299"/>
      <c r="OKT41" s="299"/>
      <c r="OKU41" s="299"/>
      <c r="OKV41" s="299"/>
      <c r="OKW41" s="299"/>
      <c r="OKX41" s="299"/>
      <c r="OKY41" s="299"/>
      <c r="OKZ41" s="299"/>
      <c r="OLA41" s="299"/>
      <c r="OLB41" s="299"/>
      <c r="OLC41" s="299"/>
      <c r="OLD41" s="299"/>
      <c r="OLE41" s="299"/>
      <c r="OLF41" s="299"/>
      <c r="OLG41" s="299"/>
      <c r="OLH41" s="299"/>
      <c r="OLI41" s="299"/>
      <c r="OLJ41" s="299"/>
      <c r="OLK41" s="299"/>
      <c r="OLL41" s="299"/>
      <c r="OLM41" s="299"/>
      <c r="OLN41" s="299"/>
      <c r="OLO41" s="299"/>
      <c r="OLP41" s="299"/>
      <c r="OLQ41" s="299"/>
      <c r="OLR41" s="299"/>
      <c r="OLS41" s="299"/>
      <c r="OLT41" s="299"/>
      <c r="OLU41" s="299"/>
      <c r="OLV41" s="299"/>
      <c r="OLW41" s="299"/>
      <c r="OLX41" s="299"/>
      <c r="OLY41" s="299"/>
      <c r="OLZ41" s="299"/>
      <c r="OMA41" s="299"/>
      <c r="OMB41" s="299"/>
      <c r="OMC41" s="299"/>
      <c r="OMD41" s="299"/>
      <c r="OME41" s="299"/>
      <c r="OMF41" s="299"/>
      <c r="OMG41" s="299"/>
      <c r="OMH41" s="299"/>
      <c r="OMI41" s="299"/>
      <c r="OMJ41" s="299"/>
      <c r="OMK41" s="299"/>
      <c r="OML41" s="299"/>
      <c r="OMM41" s="299"/>
      <c r="OMN41" s="299"/>
      <c r="OMO41" s="299"/>
      <c r="OMP41" s="299"/>
      <c r="OMQ41" s="299"/>
      <c r="OMR41" s="299"/>
      <c r="OMS41" s="299"/>
      <c r="OMT41" s="299"/>
      <c r="OMU41" s="299"/>
      <c r="OMV41" s="299"/>
      <c r="OMW41" s="299"/>
      <c r="OMX41" s="299"/>
      <c r="OMY41" s="299"/>
      <c r="OMZ41" s="299"/>
      <c r="ONA41" s="299"/>
      <c r="ONB41" s="299"/>
      <c r="ONC41" s="299"/>
      <c r="OND41" s="299"/>
      <c r="ONE41" s="299"/>
      <c r="ONF41" s="299"/>
      <c r="ONG41" s="299"/>
      <c r="ONH41" s="299"/>
      <c r="ONI41" s="299"/>
      <c r="ONJ41" s="299"/>
      <c r="ONK41" s="299"/>
      <c r="ONL41" s="299"/>
      <c r="ONM41" s="299"/>
      <c r="ONN41" s="299"/>
      <c r="ONO41" s="299"/>
      <c r="ONP41" s="299"/>
      <c r="ONQ41" s="299"/>
      <c r="ONR41" s="299"/>
      <c r="ONS41" s="299"/>
      <c r="ONT41" s="299"/>
      <c r="ONU41" s="299"/>
      <c r="ONV41" s="299"/>
      <c r="ONW41" s="299"/>
      <c r="ONX41" s="299"/>
      <c r="ONY41" s="299"/>
      <c r="ONZ41" s="299"/>
      <c r="OOA41" s="299"/>
      <c r="OOB41" s="299"/>
      <c r="OOC41" s="299"/>
      <c r="OOD41" s="299"/>
      <c r="OOE41" s="299"/>
      <c r="OOF41" s="299"/>
      <c r="OOG41" s="299"/>
      <c r="OOH41" s="299"/>
      <c r="OOI41" s="299"/>
      <c r="OOJ41" s="299"/>
      <c r="OOK41" s="299"/>
      <c r="OOL41" s="299"/>
      <c r="OOM41" s="299"/>
      <c r="OON41" s="299"/>
      <c r="OOO41" s="299"/>
      <c r="OOP41" s="299"/>
      <c r="OOQ41" s="299"/>
      <c r="OOR41" s="299"/>
      <c r="OOS41" s="299"/>
      <c r="OOT41" s="299"/>
      <c r="OOU41" s="299"/>
      <c r="OOV41" s="299"/>
      <c r="OOW41" s="299"/>
      <c r="OOX41" s="299"/>
      <c r="OOY41" s="299"/>
      <c r="OOZ41" s="299"/>
      <c r="OPA41" s="299"/>
      <c r="OPB41" s="299"/>
      <c r="OPC41" s="299"/>
      <c r="OPD41" s="299"/>
      <c r="OPE41" s="299"/>
      <c r="OPF41" s="299"/>
      <c r="OPG41" s="299"/>
      <c r="OPH41" s="299"/>
      <c r="OPI41" s="299"/>
      <c r="OPJ41" s="299"/>
      <c r="OPK41" s="299"/>
      <c r="OPL41" s="299"/>
      <c r="OPM41" s="299"/>
      <c r="OPN41" s="299"/>
      <c r="OPO41" s="299"/>
      <c r="OPP41" s="299"/>
      <c r="OPQ41" s="299"/>
      <c r="OPR41" s="299"/>
      <c r="OPS41" s="299"/>
      <c r="OPT41" s="299"/>
      <c r="OPU41" s="299"/>
      <c r="OPV41" s="299"/>
      <c r="OPW41" s="299"/>
      <c r="OPX41" s="299"/>
      <c r="OPY41" s="299"/>
      <c r="OPZ41" s="299"/>
      <c r="OQA41" s="299"/>
      <c r="OQB41" s="299"/>
      <c r="OQC41" s="299"/>
      <c r="OQD41" s="299"/>
      <c r="OQE41" s="299"/>
      <c r="OQF41" s="299"/>
      <c r="OQG41" s="299"/>
      <c r="OQH41" s="299"/>
      <c r="OQI41" s="299"/>
      <c r="OQJ41" s="299"/>
      <c r="OQK41" s="299"/>
      <c r="OQL41" s="299"/>
      <c r="OQM41" s="299"/>
      <c r="OQN41" s="299"/>
      <c r="OQO41" s="299"/>
      <c r="OQP41" s="299"/>
      <c r="OQQ41" s="299"/>
      <c r="OQR41" s="299"/>
      <c r="OQS41" s="299"/>
      <c r="OQT41" s="299"/>
      <c r="OQU41" s="299"/>
      <c r="OQV41" s="299"/>
      <c r="OQW41" s="299"/>
      <c r="OQX41" s="299"/>
      <c r="OQY41" s="299"/>
      <c r="OQZ41" s="299"/>
      <c r="ORA41" s="299"/>
      <c r="ORB41" s="299"/>
      <c r="ORC41" s="299"/>
      <c r="ORD41" s="299"/>
      <c r="ORE41" s="299"/>
      <c r="ORF41" s="299"/>
      <c r="ORG41" s="299"/>
      <c r="ORH41" s="299"/>
      <c r="ORI41" s="299"/>
      <c r="ORJ41" s="299"/>
      <c r="ORK41" s="299"/>
      <c r="ORL41" s="299"/>
      <c r="ORM41" s="299"/>
      <c r="ORN41" s="299"/>
      <c r="ORO41" s="299"/>
      <c r="ORP41" s="299"/>
      <c r="ORQ41" s="299"/>
      <c r="ORR41" s="299"/>
      <c r="ORS41" s="299"/>
      <c r="ORT41" s="299"/>
      <c r="ORU41" s="299"/>
      <c r="ORV41" s="299"/>
      <c r="ORW41" s="299"/>
      <c r="ORX41" s="299"/>
      <c r="ORY41" s="299"/>
      <c r="ORZ41" s="299"/>
      <c r="OSA41" s="299"/>
      <c r="OSB41" s="299"/>
      <c r="OSC41" s="299"/>
      <c r="OSD41" s="299"/>
      <c r="OSE41" s="299"/>
      <c r="OSF41" s="299"/>
      <c r="OSG41" s="299"/>
      <c r="OSH41" s="299"/>
      <c r="OSI41" s="299"/>
      <c r="OSJ41" s="299"/>
      <c r="OSK41" s="299"/>
      <c r="OSL41" s="299"/>
      <c r="OSM41" s="299"/>
      <c r="OSN41" s="299"/>
      <c r="OSO41" s="299"/>
      <c r="OSP41" s="299"/>
      <c r="OSQ41" s="299"/>
      <c r="OSR41" s="299"/>
      <c r="OSS41" s="299"/>
      <c r="OST41" s="299"/>
      <c r="OSU41" s="299"/>
      <c r="OSV41" s="299"/>
      <c r="OSW41" s="299"/>
      <c r="OSX41" s="299"/>
      <c r="OSY41" s="299"/>
      <c r="OSZ41" s="299"/>
      <c r="OTA41" s="299"/>
      <c r="OTB41" s="299"/>
      <c r="OTC41" s="299"/>
      <c r="OTD41" s="299"/>
      <c r="OTE41" s="299"/>
      <c r="OTF41" s="299"/>
      <c r="OTG41" s="299"/>
      <c r="OTH41" s="299"/>
      <c r="OTI41" s="299"/>
      <c r="OTJ41" s="299"/>
      <c r="OTK41" s="299"/>
      <c r="OTL41" s="299"/>
      <c r="OTM41" s="299"/>
      <c r="OTN41" s="299"/>
      <c r="OTO41" s="299"/>
      <c r="OTP41" s="299"/>
      <c r="OTQ41" s="299"/>
      <c r="OTR41" s="299"/>
      <c r="OTS41" s="299"/>
      <c r="OTT41" s="299"/>
      <c r="OTU41" s="299"/>
      <c r="OTV41" s="299"/>
      <c r="OTW41" s="299"/>
      <c r="OTX41" s="299"/>
      <c r="OTY41" s="299"/>
      <c r="OTZ41" s="299"/>
      <c r="OUA41" s="299"/>
      <c r="OUB41" s="299"/>
      <c r="OUC41" s="299"/>
      <c r="OUD41" s="299"/>
      <c r="OUE41" s="299"/>
      <c r="OUF41" s="299"/>
      <c r="OUG41" s="299"/>
      <c r="OUH41" s="299"/>
      <c r="OUI41" s="299"/>
      <c r="OUJ41" s="299"/>
      <c r="OUK41" s="299"/>
      <c r="OUL41" s="299"/>
      <c r="OUM41" s="299"/>
      <c r="OUN41" s="299"/>
      <c r="OUO41" s="299"/>
      <c r="OUP41" s="299"/>
      <c r="OUQ41" s="299"/>
      <c r="OUR41" s="299"/>
      <c r="OUS41" s="299"/>
      <c r="OUT41" s="299"/>
      <c r="OUU41" s="299"/>
      <c r="OUV41" s="299"/>
      <c r="OUW41" s="299"/>
      <c r="OUX41" s="299"/>
      <c r="OUY41" s="299"/>
      <c r="OUZ41" s="299"/>
      <c r="OVA41" s="299"/>
      <c r="OVB41" s="299"/>
      <c r="OVC41" s="299"/>
      <c r="OVD41" s="299"/>
      <c r="OVE41" s="299"/>
      <c r="OVF41" s="299"/>
      <c r="OVG41" s="299"/>
      <c r="OVH41" s="299"/>
      <c r="OVI41" s="299"/>
      <c r="OVJ41" s="299"/>
      <c r="OVK41" s="299"/>
      <c r="OVL41" s="299"/>
      <c r="OVM41" s="299"/>
      <c r="OVN41" s="299"/>
      <c r="OVO41" s="299"/>
      <c r="OVP41" s="299"/>
      <c r="OVQ41" s="299"/>
      <c r="OVR41" s="299"/>
      <c r="OVS41" s="299"/>
      <c r="OVT41" s="299"/>
      <c r="OVU41" s="299"/>
      <c r="OVV41" s="299"/>
      <c r="OVW41" s="299"/>
      <c r="OVX41" s="299"/>
      <c r="OVY41" s="299"/>
      <c r="OVZ41" s="299"/>
      <c r="OWA41" s="299"/>
      <c r="OWB41" s="299"/>
      <c r="OWC41" s="299"/>
      <c r="OWD41" s="299"/>
      <c r="OWE41" s="299"/>
      <c r="OWF41" s="299"/>
      <c r="OWG41" s="299"/>
      <c r="OWH41" s="299"/>
      <c r="OWI41" s="299"/>
      <c r="OWJ41" s="299"/>
      <c r="OWK41" s="299"/>
      <c r="OWL41" s="299"/>
      <c r="OWM41" s="299"/>
      <c r="OWN41" s="299"/>
      <c r="OWO41" s="299"/>
      <c r="OWP41" s="299"/>
      <c r="OWQ41" s="299"/>
      <c r="OWR41" s="299"/>
      <c r="OWS41" s="299"/>
      <c r="OWT41" s="299"/>
      <c r="OWU41" s="299"/>
      <c r="OWV41" s="299"/>
      <c r="OWW41" s="299"/>
      <c r="OWX41" s="299"/>
      <c r="OWY41" s="299"/>
      <c r="OWZ41" s="299"/>
      <c r="OXA41" s="299"/>
      <c r="OXB41" s="299"/>
      <c r="OXC41" s="299"/>
      <c r="OXD41" s="299"/>
      <c r="OXE41" s="299"/>
      <c r="OXF41" s="299"/>
      <c r="OXG41" s="299"/>
      <c r="OXH41" s="299"/>
      <c r="OXI41" s="299"/>
      <c r="OXJ41" s="299"/>
      <c r="OXK41" s="299"/>
      <c r="OXL41" s="299"/>
      <c r="OXM41" s="299"/>
      <c r="OXN41" s="299"/>
      <c r="OXO41" s="299"/>
      <c r="OXP41" s="299"/>
      <c r="OXQ41" s="299"/>
      <c r="OXR41" s="299"/>
      <c r="OXS41" s="299"/>
      <c r="OXT41" s="299"/>
      <c r="OXU41" s="299"/>
      <c r="OXV41" s="299"/>
      <c r="OXW41" s="299"/>
      <c r="OXX41" s="299"/>
      <c r="OXY41" s="299"/>
      <c r="OXZ41" s="299"/>
      <c r="OYA41" s="299"/>
      <c r="OYB41" s="299"/>
      <c r="OYC41" s="299"/>
      <c r="OYD41" s="299"/>
      <c r="OYE41" s="299"/>
      <c r="OYF41" s="299"/>
      <c r="OYG41" s="299"/>
      <c r="OYH41" s="299"/>
      <c r="OYI41" s="299"/>
      <c r="OYJ41" s="299"/>
      <c r="OYK41" s="299"/>
      <c r="OYL41" s="299"/>
      <c r="OYM41" s="299"/>
      <c r="OYN41" s="299"/>
      <c r="OYO41" s="299"/>
      <c r="OYP41" s="299"/>
      <c r="OYQ41" s="299"/>
      <c r="OYR41" s="299"/>
      <c r="OYS41" s="299"/>
      <c r="OYT41" s="299"/>
      <c r="OYU41" s="299"/>
      <c r="OYV41" s="299"/>
      <c r="OYW41" s="299"/>
      <c r="OYX41" s="299"/>
      <c r="OYY41" s="299"/>
      <c r="OYZ41" s="299"/>
      <c r="OZA41" s="299"/>
      <c r="OZB41" s="299"/>
      <c r="OZC41" s="299"/>
      <c r="OZD41" s="299"/>
      <c r="OZE41" s="299"/>
      <c r="OZF41" s="299"/>
      <c r="OZG41" s="299"/>
      <c r="OZH41" s="299"/>
      <c r="OZI41" s="299"/>
      <c r="OZJ41" s="299"/>
      <c r="OZK41" s="299"/>
      <c r="OZL41" s="299"/>
      <c r="OZM41" s="299"/>
      <c r="OZN41" s="299"/>
      <c r="OZO41" s="299"/>
      <c r="OZP41" s="299"/>
      <c r="OZQ41" s="299"/>
      <c r="OZR41" s="299"/>
      <c r="OZS41" s="299"/>
      <c r="OZT41" s="299"/>
      <c r="OZU41" s="299"/>
      <c r="OZV41" s="299"/>
      <c r="OZW41" s="299"/>
      <c r="OZX41" s="299"/>
      <c r="OZY41" s="299"/>
      <c r="OZZ41" s="299"/>
      <c r="PAA41" s="299"/>
      <c r="PAB41" s="299"/>
      <c r="PAC41" s="299"/>
      <c r="PAD41" s="299"/>
      <c r="PAE41" s="299"/>
      <c r="PAF41" s="299"/>
      <c r="PAG41" s="299"/>
      <c r="PAH41" s="299"/>
      <c r="PAI41" s="299"/>
      <c r="PAJ41" s="299"/>
      <c r="PAK41" s="299"/>
      <c r="PAL41" s="299"/>
      <c r="PAM41" s="299"/>
      <c r="PAN41" s="299"/>
      <c r="PAO41" s="299"/>
      <c r="PAP41" s="299"/>
      <c r="PAQ41" s="299"/>
      <c r="PAR41" s="299"/>
      <c r="PAS41" s="299"/>
      <c r="PAT41" s="299"/>
      <c r="PAU41" s="299"/>
      <c r="PAV41" s="299"/>
      <c r="PAW41" s="299"/>
      <c r="PAX41" s="299"/>
      <c r="PAY41" s="299"/>
      <c r="PAZ41" s="299"/>
      <c r="PBA41" s="299"/>
      <c r="PBB41" s="299"/>
      <c r="PBC41" s="299"/>
      <c r="PBD41" s="299"/>
      <c r="PBE41" s="299"/>
      <c r="PBF41" s="299"/>
      <c r="PBG41" s="299"/>
      <c r="PBH41" s="299"/>
      <c r="PBI41" s="299"/>
      <c r="PBJ41" s="299"/>
      <c r="PBK41" s="299"/>
      <c r="PBL41" s="299"/>
      <c r="PBM41" s="299"/>
      <c r="PBN41" s="299"/>
      <c r="PBO41" s="299"/>
      <c r="PBP41" s="299"/>
      <c r="PBQ41" s="299"/>
      <c r="PBR41" s="299"/>
      <c r="PBS41" s="299"/>
      <c r="PBT41" s="299"/>
      <c r="PBU41" s="299"/>
      <c r="PBV41" s="299"/>
      <c r="PBW41" s="299"/>
      <c r="PBX41" s="299"/>
      <c r="PBY41" s="299"/>
      <c r="PBZ41" s="299"/>
      <c r="PCA41" s="299"/>
      <c r="PCB41" s="299"/>
      <c r="PCC41" s="299"/>
      <c r="PCD41" s="299"/>
      <c r="PCE41" s="299"/>
      <c r="PCF41" s="299"/>
      <c r="PCG41" s="299"/>
      <c r="PCH41" s="299"/>
      <c r="PCI41" s="299"/>
      <c r="PCJ41" s="299"/>
      <c r="PCK41" s="299"/>
      <c r="PCL41" s="299"/>
      <c r="PCM41" s="299"/>
      <c r="PCN41" s="299"/>
      <c r="PCO41" s="299"/>
      <c r="PCP41" s="299"/>
      <c r="PCQ41" s="299"/>
      <c r="PCR41" s="299"/>
      <c r="PCS41" s="299"/>
      <c r="PCT41" s="299"/>
      <c r="PCU41" s="299"/>
      <c r="PCV41" s="299"/>
      <c r="PCW41" s="299"/>
      <c r="PCX41" s="299"/>
      <c r="PCY41" s="299"/>
      <c r="PCZ41" s="299"/>
      <c r="PDA41" s="299"/>
      <c r="PDB41" s="299"/>
      <c r="PDC41" s="299"/>
      <c r="PDD41" s="299"/>
      <c r="PDE41" s="299"/>
      <c r="PDF41" s="299"/>
      <c r="PDG41" s="299"/>
      <c r="PDH41" s="299"/>
      <c r="PDI41" s="299"/>
      <c r="PDJ41" s="299"/>
      <c r="PDK41" s="299"/>
      <c r="PDL41" s="299"/>
      <c r="PDM41" s="299"/>
      <c r="PDN41" s="299"/>
      <c r="PDO41" s="299"/>
      <c r="PDP41" s="299"/>
      <c r="PDQ41" s="299"/>
      <c r="PDR41" s="299"/>
      <c r="PDS41" s="299"/>
      <c r="PDT41" s="299"/>
      <c r="PDU41" s="299"/>
      <c r="PDV41" s="299"/>
      <c r="PDW41" s="299"/>
      <c r="PDX41" s="299"/>
      <c r="PDY41" s="299"/>
      <c r="PDZ41" s="299"/>
      <c r="PEA41" s="299"/>
      <c r="PEB41" s="299"/>
      <c r="PEC41" s="299"/>
      <c r="PED41" s="299"/>
      <c r="PEE41" s="299"/>
      <c r="PEF41" s="299"/>
      <c r="PEG41" s="299"/>
      <c r="PEH41" s="299"/>
      <c r="PEI41" s="299"/>
      <c r="PEJ41" s="299"/>
      <c r="PEK41" s="299"/>
      <c r="PEL41" s="299"/>
      <c r="PEM41" s="299"/>
      <c r="PEN41" s="299"/>
      <c r="PEO41" s="299"/>
      <c r="PEP41" s="299"/>
      <c r="PEQ41" s="299"/>
      <c r="PER41" s="299"/>
      <c r="PES41" s="299"/>
      <c r="PET41" s="299"/>
      <c r="PEU41" s="299"/>
      <c r="PEV41" s="299"/>
      <c r="PEW41" s="299"/>
      <c r="PEX41" s="299"/>
      <c r="PEY41" s="299"/>
      <c r="PEZ41" s="299"/>
      <c r="PFA41" s="299"/>
      <c r="PFB41" s="299"/>
      <c r="PFC41" s="299"/>
      <c r="PFD41" s="299"/>
      <c r="PFE41" s="299"/>
      <c r="PFF41" s="299"/>
      <c r="PFG41" s="299"/>
      <c r="PFH41" s="299"/>
      <c r="PFI41" s="299"/>
      <c r="PFJ41" s="299"/>
      <c r="PFK41" s="299"/>
      <c r="PFL41" s="299"/>
      <c r="PFM41" s="299"/>
      <c r="PFN41" s="299"/>
      <c r="PFO41" s="299"/>
      <c r="PFP41" s="299"/>
      <c r="PFQ41" s="299"/>
      <c r="PFR41" s="299"/>
      <c r="PFS41" s="299"/>
      <c r="PFT41" s="299"/>
      <c r="PFU41" s="299"/>
      <c r="PFV41" s="299"/>
      <c r="PFW41" s="299"/>
      <c r="PFX41" s="299"/>
      <c r="PFY41" s="299"/>
      <c r="PFZ41" s="299"/>
      <c r="PGA41" s="299"/>
      <c r="PGB41" s="299"/>
      <c r="PGC41" s="299"/>
      <c r="PGD41" s="299"/>
      <c r="PGE41" s="299"/>
      <c r="PGF41" s="299"/>
      <c r="PGG41" s="299"/>
      <c r="PGH41" s="299"/>
      <c r="PGI41" s="299"/>
      <c r="PGJ41" s="299"/>
      <c r="PGK41" s="299"/>
      <c r="PGL41" s="299"/>
      <c r="PGM41" s="299"/>
      <c r="PGN41" s="299"/>
      <c r="PGO41" s="299"/>
      <c r="PGP41" s="299"/>
      <c r="PGQ41" s="299"/>
      <c r="PGR41" s="299"/>
      <c r="PGS41" s="299"/>
      <c r="PGT41" s="299"/>
      <c r="PGU41" s="299"/>
      <c r="PGV41" s="299"/>
      <c r="PGW41" s="299"/>
      <c r="PGX41" s="299"/>
      <c r="PGY41" s="299"/>
      <c r="PGZ41" s="299"/>
      <c r="PHA41" s="299"/>
      <c r="PHB41" s="299"/>
      <c r="PHC41" s="299"/>
      <c r="PHD41" s="299"/>
      <c r="PHE41" s="299"/>
      <c r="PHF41" s="299"/>
      <c r="PHG41" s="299"/>
      <c r="PHH41" s="299"/>
      <c r="PHI41" s="299"/>
      <c r="PHJ41" s="299"/>
      <c r="PHK41" s="299"/>
      <c r="PHL41" s="299"/>
      <c r="PHM41" s="299"/>
      <c r="PHN41" s="299"/>
      <c r="PHO41" s="299"/>
      <c r="PHP41" s="299"/>
      <c r="PHQ41" s="299"/>
      <c r="PHR41" s="299"/>
      <c r="PHS41" s="299"/>
      <c r="PHT41" s="299"/>
      <c r="PHU41" s="299"/>
      <c r="PHV41" s="299"/>
      <c r="PHW41" s="299"/>
      <c r="PHX41" s="299"/>
      <c r="PHY41" s="299"/>
      <c r="PHZ41" s="299"/>
      <c r="PIA41" s="299"/>
      <c r="PIB41" s="299"/>
      <c r="PIC41" s="299"/>
      <c r="PID41" s="299"/>
      <c r="PIE41" s="299"/>
      <c r="PIF41" s="299"/>
      <c r="PIG41" s="299"/>
      <c r="PIH41" s="299"/>
      <c r="PII41" s="299"/>
      <c r="PIJ41" s="299"/>
      <c r="PIK41" s="299"/>
      <c r="PIL41" s="299"/>
      <c r="PIM41" s="299"/>
      <c r="PIN41" s="299"/>
      <c r="PIO41" s="299"/>
      <c r="PIP41" s="299"/>
      <c r="PIQ41" s="299"/>
      <c r="PIR41" s="299"/>
      <c r="PIS41" s="299"/>
      <c r="PIT41" s="299"/>
      <c r="PIU41" s="299"/>
      <c r="PIV41" s="299"/>
      <c r="PIW41" s="299"/>
      <c r="PIX41" s="299"/>
      <c r="PIY41" s="299"/>
      <c r="PIZ41" s="299"/>
      <c r="PJA41" s="299"/>
      <c r="PJB41" s="299"/>
      <c r="PJC41" s="299"/>
      <c r="PJD41" s="299"/>
      <c r="PJE41" s="299"/>
      <c r="PJF41" s="299"/>
      <c r="PJG41" s="299"/>
      <c r="PJH41" s="299"/>
      <c r="PJI41" s="299"/>
      <c r="PJJ41" s="299"/>
      <c r="PJK41" s="299"/>
      <c r="PJL41" s="299"/>
      <c r="PJM41" s="299"/>
      <c r="PJN41" s="299"/>
      <c r="PJO41" s="299"/>
      <c r="PJP41" s="299"/>
      <c r="PJQ41" s="299"/>
      <c r="PJR41" s="299"/>
      <c r="PJS41" s="299"/>
      <c r="PJT41" s="299"/>
      <c r="PJU41" s="299"/>
      <c r="PJV41" s="299"/>
      <c r="PJW41" s="299"/>
      <c r="PJX41" s="299"/>
      <c r="PJY41" s="299"/>
      <c r="PJZ41" s="299"/>
      <c r="PKA41" s="299"/>
      <c r="PKB41" s="299"/>
      <c r="PKC41" s="299"/>
      <c r="PKD41" s="299"/>
      <c r="PKE41" s="299"/>
      <c r="PKF41" s="299"/>
      <c r="PKG41" s="299"/>
      <c r="PKH41" s="299"/>
      <c r="PKI41" s="299"/>
      <c r="PKJ41" s="299"/>
      <c r="PKK41" s="299"/>
      <c r="PKL41" s="299"/>
      <c r="PKM41" s="299"/>
      <c r="PKN41" s="299"/>
      <c r="PKO41" s="299"/>
      <c r="PKP41" s="299"/>
      <c r="PKQ41" s="299"/>
      <c r="PKR41" s="299"/>
      <c r="PKS41" s="299"/>
      <c r="PKT41" s="299"/>
      <c r="PKU41" s="299"/>
      <c r="PKV41" s="299"/>
      <c r="PKW41" s="299"/>
      <c r="PKX41" s="299"/>
      <c r="PKY41" s="299"/>
      <c r="PKZ41" s="299"/>
      <c r="PLA41" s="299"/>
      <c r="PLB41" s="299"/>
      <c r="PLC41" s="299"/>
      <c r="PLD41" s="299"/>
      <c r="PLE41" s="299"/>
      <c r="PLF41" s="299"/>
      <c r="PLG41" s="299"/>
      <c r="PLH41" s="299"/>
      <c r="PLI41" s="299"/>
      <c r="PLJ41" s="299"/>
      <c r="PLK41" s="299"/>
      <c r="PLL41" s="299"/>
      <c r="PLM41" s="299"/>
      <c r="PLN41" s="299"/>
      <c r="PLO41" s="299"/>
      <c r="PLP41" s="299"/>
      <c r="PLQ41" s="299"/>
      <c r="PLR41" s="299"/>
      <c r="PLS41" s="299"/>
      <c r="PLT41" s="299"/>
      <c r="PLU41" s="299"/>
      <c r="PLV41" s="299"/>
      <c r="PLW41" s="299"/>
      <c r="PLX41" s="299"/>
      <c r="PLY41" s="299"/>
      <c r="PLZ41" s="299"/>
      <c r="PMA41" s="299"/>
      <c r="PMB41" s="299"/>
      <c r="PMC41" s="299"/>
      <c r="PMD41" s="299"/>
      <c r="PME41" s="299"/>
      <c r="PMF41" s="299"/>
      <c r="PMG41" s="299"/>
      <c r="PMH41" s="299"/>
      <c r="PMI41" s="299"/>
      <c r="PMJ41" s="299"/>
      <c r="PMK41" s="299"/>
      <c r="PML41" s="299"/>
      <c r="PMM41" s="299"/>
      <c r="PMN41" s="299"/>
      <c r="PMO41" s="299"/>
      <c r="PMP41" s="299"/>
      <c r="PMQ41" s="299"/>
      <c r="PMR41" s="299"/>
      <c r="PMS41" s="299"/>
      <c r="PMT41" s="299"/>
      <c r="PMU41" s="299"/>
      <c r="PMV41" s="299"/>
      <c r="PMW41" s="299"/>
      <c r="PMX41" s="299"/>
      <c r="PMY41" s="299"/>
      <c r="PMZ41" s="299"/>
      <c r="PNA41" s="299"/>
      <c r="PNB41" s="299"/>
      <c r="PNC41" s="299"/>
      <c r="PND41" s="299"/>
      <c r="PNE41" s="299"/>
      <c r="PNF41" s="299"/>
      <c r="PNG41" s="299"/>
      <c r="PNH41" s="299"/>
      <c r="PNI41" s="299"/>
      <c r="PNJ41" s="299"/>
      <c r="PNK41" s="299"/>
      <c r="PNL41" s="299"/>
      <c r="PNM41" s="299"/>
      <c r="PNN41" s="299"/>
      <c r="PNO41" s="299"/>
      <c r="PNP41" s="299"/>
      <c r="PNQ41" s="299"/>
      <c r="PNR41" s="299"/>
      <c r="PNS41" s="299"/>
      <c r="PNT41" s="299"/>
      <c r="PNU41" s="299"/>
      <c r="PNV41" s="299"/>
      <c r="PNW41" s="299"/>
      <c r="PNX41" s="299"/>
      <c r="PNY41" s="299"/>
      <c r="PNZ41" s="299"/>
      <c r="POA41" s="299"/>
      <c r="POB41" s="299"/>
      <c r="POC41" s="299"/>
      <c r="POD41" s="299"/>
      <c r="POE41" s="299"/>
      <c r="POF41" s="299"/>
      <c r="POG41" s="299"/>
      <c r="POH41" s="299"/>
      <c r="POI41" s="299"/>
      <c r="POJ41" s="299"/>
      <c r="POK41" s="299"/>
      <c r="POL41" s="299"/>
      <c r="POM41" s="299"/>
      <c r="PON41" s="299"/>
      <c r="POO41" s="299"/>
      <c r="POP41" s="299"/>
      <c r="POQ41" s="299"/>
      <c r="POR41" s="299"/>
      <c r="POS41" s="299"/>
      <c r="POT41" s="299"/>
      <c r="POU41" s="299"/>
      <c r="POV41" s="299"/>
      <c r="POW41" s="299"/>
      <c r="POX41" s="299"/>
      <c r="POY41" s="299"/>
      <c r="POZ41" s="299"/>
      <c r="PPA41" s="299"/>
      <c r="PPB41" s="299"/>
      <c r="PPC41" s="299"/>
      <c r="PPD41" s="299"/>
      <c r="PPE41" s="299"/>
      <c r="PPF41" s="299"/>
      <c r="PPG41" s="299"/>
      <c r="PPH41" s="299"/>
      <c r="PPI41" s="299"/>
      <c r="PPJ41" s="299"/>
      <c r="PPK41" s="299"/>
      <c r="PPL41" s="299"/>
      <c r="PPM41" s="299"/>
      <c r="PPN41" s="299"/>
      <c r="PPO41" s="299"/>
      <c r="PPP41" s="299"/>
      <c r="PPQ41" s="299"/>
      <c r="PPR41" s="299"/>
      <c r="PPS41" s="299"/>
      <c r="PPT41" s="299"/>
      <c r="PPU41" s="299"/>
      <c r="PPV41" s="299"/>
      <c r="PPW41" s="299"/>
      <c r="PPX41" s="299"/>
      <c r="PPY41" s="299"/>
      <c r="PPZ41" s="299"/>
      <c r="PQA41" s="299"/>
      <c r="PQB41" s="299"/>
      <c r="PQC41" s="299"/>
      <c r="PQD41" s="299"/>
      <c r="PQE41" s="299"/>
      <c r="PQF41" s="299"/>
      <c r="PQG41" s="299"/>
      <c r="PQH41" s="299"/>
      <c r="PQI41" s="299"/>
      <c r="PQJ41" s="299"/>
      <c r="PQK41" s="299"/>
      <c r="PQL41" s="299"/>
      <c r="PQM41" s="299"/>
      <c r="PQN41" s="299"/>
      <c r="PQO41" s="299"/>
      <c r="PQP41" s="299"/>
      <c r="PQQ41" s="299"/>
      <c r="PQR41" s="299"/>
      <c r="PQS41" s="299"/>
      <c r="PQT41" s="299"/>
      <c r="PQU41" s="299"/>
      <c r="PQV41" s="299"/>
      <c r="PQW41" s="299"/>
      <c r="PQX41" s="299"/>
      <c r="PQY41" s="299"/>
      <c r="PQZ41" s="299"/>
      <c r="PRA41" s="299"/>
      <c r="PRB41" s="299"/>
      <c r="PRC41" s="299"/>
      <c r="PRD41" s="299"/>
      <c r="PRE41" s="299"/>
      <c r="PRF41" s="299"/>
      <c r="PRG41" s="299"/>
      <c r="PRH41" s="299"/>
      <c r="PRI41" s="299"/>
      <c r="PRJ41" s="299"/>
      <c r="PRK41" s="299"/>
      <c r="PRL41" s="299"/>
      <c r="PRM41" s="299"/>
      <c r="PRN41" s="299"/>
      <c r="PRO41" s="299"/>
      <c r="PRP41" s="299"/>
      <c r="PRQ41" s="299"/>
      <c r="PRR41" s="299"/>
      <c r="PRS41" s="299"/>
      <c r="PRT41" s="299"/>
      <c r="PRU41" s="299"/>
      <c r="PRV41" s="299"/>
      <c r="PRW41" s="299"/>
      <c r="PRX41" s="299"/>
      <c r="PRY41" s="299"/>
      <c r="PRZ41" s="299"/>
      <c r="PSA41" s="299"/>
      <c r="PSB41" s="299"/>
      <c r="PSC41" s="299"/>
      <c r="PSD41" s="299"/>
      <c r="PSE41" s="299"/>
      <c r="PSF41" s="299"/>
      <c r="PSG41" s="299"/>
      <c r="PSH41" s="299"/>
      <c r="PSI41" s="299"/>
      <c r="PSJ41" s="299"/>
      <c r="PSK41" s="299"/>
      <c r="PSL41" s="299"/>
      <c r="PSM41" s="299"/>
      <c r="PSN41" s="299"/>
      <c r="PSO41" s="299"/>
      <c r="PSP41" s="299"/>
      <c r="PSQ41" s="299"/>
      <c r="PSR41" s="299"/>
      <c r="PSS41" s="299"/>
      <c r="PST41" s="299"/>
      <c r="PSU41" s="299"/>
      <c r="PSV41" s="299"/>
      <c r="PSW41" s="299"/>
      <c r="PSX41" s="299"/>
      <c r="PSY41" s="299"/>
      <c r="PSZ41" s="299"/>
      <c r="PTA41" s="299"/>
      <c r="PTB41" s="299"/>
      <c r="PTC41" s="299"/>
      <c r="PTD41" s="299"/>
      <c r="PTE41" s="299"/>
      <c r="PTF41" s="299"/>
      <c r="PTG41" s="299"/>
      <c r="PTH41" s="299"/>
      <c r="PTI41" s="299"/>
      <c r="PTJ41" s="299"/>
      <c r="PTK41" s="299"/>
      <c r="PTL41" s="299"/>
      <c r="PTM41" s="299"/>
      <c r="PTN41" s="299"/>
      <c r="PTO41" s="299"/>
      <c r="PTP41" s="299"/>
      <c r="PTQ41" s="299"/>
      <c r="PTR41" s="299"/>
      <c r="PTS41" s="299"/>
      <c r="PTT41" s="299"/>
      <c r="PTU41" s="299"/>
      <c r="PTV41" s="299"/>
      <c r="PTW41" s="299"/>
      <c r="PTX41" s="299"/>
      <c r="PTY41" s="299"/>
      <c r="PTZ41" s="299"/>
      <c r="PUA41" s="299"/>
      <c r="PUB41" s="299"/>
      <c r="PUC41" s="299"/>
      <c r="PUD41" s="299"/>
      <c r="PUE41" s="299"/>
      <c r="PUF41" s="299"/>
      <c r="PUG41" s="299"/>
      <c r="PUH41" s="299"/>
      <c r="PUI41" s="299"/>
      <c r="PUJ41" s="299"/>
      <c r="PUK41" s="299"/>
      <c r="PUL41" s="299"/>
      <c r="PUM41" s="299"/>
      <c r="PUN41" s="299"/>
      <c r="PUO41" s="299"/>
      <c r="PUP41" s="299"/>
      <c r="PUQ41" s="299"/>
      <c r="PUR41" s="299"/>
      <c r="PUS41" s="299"/>
      <c r="PUT41" s="299"/>
      <c r="PUU41" s="299"/>
      <c r="PUV41" s="299"/>
      <c r="PUW41" s="299"/>
      <c r="PUX41" s="299"/>
      <c r="PUY41" s="299"/>
      <c r="PUZ41" s="299"/>
      <c r="PVA41" s="299"/>
      <c r="PVB41" s="299"/>
      <c r="PVC41" s="299"/>
      <c r="PVD41" s="299"/>
      <c r="PVE41" s="299"/>
      <c r="PVF41" s="299"/>
      <c r="PVG41" s="299"/>
      <c r="PVH41" s="299"/>
      <c r="PVI41" s="299"/>
      <c r="PVJ41" s="299"/>
      <c r="PVK41" s="299"/>
      <c r="PVL41" s="299"/>
      <c r="PVM41" s="299"/>
      <c r="PVN41" s="299"/>
      <c r="PVO41" s="299"/>
      <c r="PVP41" s="299"/>
      <c r="PVQ41" s="299"/>
      <c r="PVR41" s="299"/>
      <c r="PVS41" s="299"/>
      <c r="PVT41" s="299"/>
      <c r="PVU41" s="299"/>
      <c r="PVV41" s="299"/>
      <c r="PVW41" s="299"/>
      <c r="PVX41" s="299"/>
      <c r="PVY41" s="299"/>
      <c r="PVZ41" s="299"/>
      <c r="PWA41" s="299"/>
      <c r="PWB41" s="299"/>
      <c r="PWC41" s="299"/>
      <c r="PWD41" s="299"/>
      <c r="PWE41" s="299"/>
      <c r="PWF41" s="299"/>
      <c r="PWG41" s="299"/>
      <c r="PWH41" s="299"/>
      <c r="PWI41" s="299"/>
      <c r="PWJ41" s="299"/>
      <c r="PWK41" s="299"/>
      <c r="PWL41" s="299"/>
      <c r="PWM41" s="299"/>
      <c r="PWN41" s="299"/>
      <c r="PWO41" s="299"/>
      <c r="PWP41" s="299"/>
      <c r="PWQ41" s="299"/>
      <c r="PWR41" s="299"/>
      <c r="PWS41" s="299"/>
      <c r="PWT41" s="299"/>
      <c r="PWU41" s="299"/>
      <c r="PWV41" s="299"/>
      <c r="PWW41" s="299"/>
      <c r="PWX41" s="299"/>
      <c r="PWY41" s="299"/>
      <c r="PWZ41" s="299"/>
      <c r="PXA41" s="299"/>
      <c r="PXB41" s="299"/>
      <c r="PXC41" s="299"/>
      <c r="PXD41" s="299"/>
      <c r="PXE41" s="299"/>
      <c r="PXF41" s="299"/>
      <c r="PXG41" s="299"/>
      <c r="PXH41" s="299"/>
      <c r="PXI41" s="299"/>
      <c r="PXJ41" s="299"/>
      <c r="PXK41" s="299"/>
      <c r="PXL41" s="299"/>
      <c r="PXM41" s="299"/>
      <c r="PXN41" s="299"/>
      <c r="PXO41" s="299"/>
      <c r="PXP41" s="299"/>
      <c r="PXQ41" s="299"/>
      <c r="PXR41" s="299"/>
      <c r="PXS41" s="299"/>
      <c r="PXT41" s="299"/>
      <c r="PXU41" s="299"/>
      <c r="PXV41" s="299"/>
      <c r="PXW41" s="299"/>
      <c r="PXX41" s="299"/>
      <c r="PXY41" s="299"/>
      <c r="PXZ41" s="299"/>
      <c r="PYA41" s="299"/>
      <c r="PYB41" s="299"/>
      <c r="PYC41" s="299"/>
      <c r="PYD41" s="299"/>
      <c r="PYE41" s="299"/>
      <c r="PYF41" s="299"/>
      <c r="PYG41" s="299"/>
      <c r="PYH41" s="299"/>
      <c r="PYI41" s="299"/>
      <c r="PYJ41" s="299"/>
      <c r="PYK41" s="299"/>
      <c r="PYL41" s="299"/>
      <c r="PYM41" s="299"/>
      <c r="PYN41" s="299"/>
      <c r="PYO41" s="299"/>
      <c r="PYP41" s="299"/>
      <c r="PYQ41" s="299"/>
      <c r="PYR41" s="299"/>
      <c r="PYS41" s="299"/>
      <c r="PYT41" s="299"/>
      <c r="PYU41" s="299"/>
      <c r="PYV41" s="299"/>
      <c r="PYW41" s="299"/>
      <c r="PYX41" s="299"/>
      <c r="PYY41" s="299"/>
      <c r="PYZ41" s="299"/>
      <c r="PZA41" s="299"/>
      <c r="PZB41" s="299"/>
      <c r="PZC41" s="299"/>
      <c r="PZD41" s="299"/>
      <c r="PZE41" s="299"/>
      <c r="PZF41" s="299"/>
      <c r="PZG41" s="299"/>
      <c r="PZH41" s="299"/>
      <c r="PZI41" s="299"/>
      <c r="PZJ41" s="299"/>
      <c r="PZK41" s="299"/>
      <c r="PZL41" s="299"/>
      <c r="PZM41" s="299"/>
      <c r="PZN41" s="299"/>
      <c r="PZO41" s="299"/>
      <c r="PZP41" s="299"/>
      <c r="PZQ41" s="299"/>
      <c r="PZR41" s="299"/>
      <c r="PZS41" s="299"/>
      <c r="PZT41" s="299"/>
      <c r="PZU41" s="299"/>
      <c r="PZV41" s="299"/>
      <c r="PZW41" s="299"/>
      <c r="PZX41" s="299"/>
      <c r="PZY41" s="299"/>
      <c r="PZZ41" s="299"/>
      <c r="QAA41" s="299"/>
      <c r="QAB41" s="299"/>
      <c r="QAC41" s="299"/>
      <c r="QAD41" s="299"/>
      <c r="QAE41" s="299"/>
      <c r="QAF41" s="299"/>
      <c r="QAG41" s="299"/>
      <c r="QAH41" s="299"/>
      <c r="QAI41" s="299"/>
      <c r="QAJ41" s="299"/>
      <c r="QAK41" s="299"/>
      <c r="QAL41" s="299"/>
      <c r="QAM41" s="299"/>
      <c r="QAN41" s="299"/>
      <c r="QAO41" s="299"/>
      <c r="QAP41" s="299"/>
      <c r="QAQ41" s="299"/>
      <c r="QAR41" s="299"/>
      <c r="QAS41" s="299"/>
      <c r="QAT41" s="299"/>
      <c r="QAU41" s="299"/>
      <c r="QAV41" s="299"/>
      <c r="QAW41" s="299"/>
      <c r="QAX41" s="299"/>
      <c r="QAY41" s="299"/>
      <c r="QAZ41" s="299"/>
      <c r="QBA41" s="299"/>
      <c r="QBB41" s="299"/>
      <c r="QBC41" s="299"/>
      <c r="QBD41" s="299"/>
      <c r="QBE41" s="299"/>
      <c r="QBF41" s="299"/>
      <c r="QBG41" s="299"/>
      <c r="QBH41" s="299"/>
      <c r="QBI41" s="299"/>
      <c r="QBJ41" s="299"/>
      <c r="QBK41" s="299"/>
      <c r="QBL41" s="299"/>
      <c r="QBM41" s="299"/>
      <c r="QBN41" s="299"/>
      <c r="QBO41" s="299"/>
      <c r="QBP41" s="299"/>
      <c r="QBQ41" s="299"/>
      <c r="QBR41" s="299"/>
      <c r="QBS41" s="299"/>
      <c r="QBT41" s="299"/>
      <c r="QBU41" s="299"/>
      <c r="QBV41" s="299"/>
      <c r="QBW41" s="299"/>
      <c r="QBX41" s="299"/>
      <c r="QBY41" s="299"/>
      <c r="QBZ41" s="299"/>
      <c r="QCA41" s="299"/>
      <c r="QCB41" s="299"/>
      <c r="QCC41" s="299"/>
      <c r="QCD41" s="299"/>
      <c r="QCE41" s="299"/>
      <c r="QCF41" s="299"/>
      <c r="QCG41" s="299"/>
      <c r="QCH41" s="299"/>
      <c r="QCI41" s="299"/>
      <c r="QCJ41" s="299"/>
      <c r="QCK41" s="299"/>
      <c r="QCL41" s="299"/>
      <c r="QCM41" s="299"/>
      <c r="QCN41" s="299"/>
      <c r="QCO41" s="299"/>
      <c r="QCP41" s="299"/>
      <c r="QCQ41" s="299"/>
      <c r="QCR41" s="299"/>
      <c r="QCS41" s="299"/>
      <c r="QCT41" s="299"/>
      <c r="QCU41" s="299"/>
      <c r="QCV41" s="299"/>
      <c r="QCW41" s="299"/>
      <c r="QCX41" s="299"/>
      <c r="QCY41" s="299"/>
      <c r="QCZ41" s="299"/>
      <c r="QDA41" s="299"/>
      <c r="QDB41" s="299"/>
      <c r="QDC41" s="299"/>
      <c r="QDD41" s="299"/>
      <c r="QDE41" s="299"/>
      <c r="QDF41" s="299"/>
      <c r="QDG41" s="299"/>
      <c r="QDH41" s="299"/>
      <c r="QDI41" s="299"/>
      <c r="QDJ41" s="299"/>
      <c r="QDK41" s="299"/>
      <c r="QDL41" s="299"/>
      <c r="QDM41" s="299"/>
      <c r="QDN41" s="299"/>
      <c r="QDO41" s="299"/>
      <c r="QDP41" s="299"/>
      <c r="QDQ41" s="299"/>
      <c r="QDR41" s="299"/>
      <c r="QDS41" s="299"/>
      <c r="QDT41" s="299"/>
      <c r="QDU41" s="299"/>
      <c r="QDV41" s="299"/>
      <c r="QDW41" s="299"/>
      <c r="QDX41" s="299"/>
      <c r="QDY41" s="299"/>
      <c r="QDZ41" s="299"/>
      <c r="QEA41" s="299"/>
      <c r="QEB41" s="299"/>
      <c r="QEC41" s="299"/>
      <c r="QED41" s="299"/>
      <c r="QEE41" s="299"/>
      <c r="QEF41" s="299"/>
      <c r="QEG41" s="299"/>
      <c r="QEH41" s="299"/>
      <c r="QEI41" s="299"/>
      <c r="QEJ41" s="299"/>
      <c r="QEK41" s="299"/>
      <c r="QEL41" s="299"/>
      <c r="QEM41" s="299"/>
      <c r="QEN41" s="299"/>
      <c r="QEO41" s="299"/>
      <c r="QEP41" s="299"/>
      <c r="QEQ41" s="299"/>
      <c r="QER41" s="299"/>
      <c r="QES41" s="299"/>
      <c r="QET41" s="299"/>
      <c r="QEU41" s="299"/>
      <c r="QEV41" s="299"/>
      <c r="QEW41" s="299"/>
      <c r="QEX41" s="299"/>
      <c r="QEY41" s="299"/>
      <c r="QEZ41" s="299"/>
      <c r="QFA41" s="299"/>
      <c r="QFB41" s="299"/>
      <c r="QFC41" s="299"/>
      <c r="QFD41" s="299"/>
      <c r="QFE41" s="299"/>
      <c r="QFF41" s="299"/>
      <c r="QFG41" s="299"/>
      <c r="QFH41" s="299"/>
      <c r="QFI41" s="299"/>
      <c r="QFJ41" s="299"/>
      <c r="QFK41" s="299"/>
      <c r="QFL41" s="299"/>
      <c r="QFM41" s="299"/>
      <c r="QFN41" s="299"/>
      <c r="QFO41" s="299"/>
      <c r="QFP41" s="299"/>
      <c r="QFQ41" s="299"/>
      <c r="QFR41" s="299"/>
      <c r="QFS41" s="299"/>
      <c r="QFT41" s="299"/>
      <c r="QFU41" s="299"/>
      <c r="QFV41" s="299"/>
      <c r="QFW41" s="299"/>
      <c r="QFX41" s="299"/>
      <c r="QFY41" s="299"/>
      <c r="QFZ41" s="299"/>
      <c r="QGA41" s="299"/>
      <c r="QGB41" s="299"/>
      <c r="QGC41" s="299"/>
      <c r="QGD41" s="299"/>
      <c r="QGE41" s="299"/>
      <c r="QGF41" s="299"/>
      <c r="QGG41" s="299"/>
      <c r="QGH41" s="299"/>
      <c r="QGI41" s="299"/>
      <c r="QGJ41" s="299"/>
      <c r="QGK41" s="299"/>
      <c r="QGL41" s="299"/>
      <c r="QGM41" s="299"/>
      <c r="QGN41" s="299"/>
      <c r="QGO41" s="299"/>
      <c r="QGP41" s="299"/>
      <c r="QGQ41" s="299"/>
      <c r="QGR41" s="299"/>
      <c r="QGS41" s="299"/>
      <c r="QGT41" s="299"/>
      <c r="QGU41" s="299"/>
      <c r="QGV41" s="299"/>
      <c r="QGW41" s="299"/>
      <c r="QGX41" s="299"/>
      <c r="QGY41" s="299"/>
      <c r="QGZ41" s="299"/>
      <c r="QHA41" s="299"/>
      <c r="QHB41" s="299"/>
      <c r="QHC41" s="299"/>
      <c r="QHD41" s="299"/>
      <c r="QHE41" s="299"/>
      <c r="QHF41" s="299"/>
      <c r="QHG41" s="299"/>
      <c r="QHH41" s="299"/>
      <c r="QHI41" s="299"/>
      <c r="QHJ41" s="299"/>
      <c r="QHK41" s="299"/>
      <c r="QHL41" s="299"/>
      <c r="QHM41" s="299"/>
      <c r="QHN41" s="299"/>
      <c r="QHO41" s="299"/>
      <c r="QHP41" s="299"/>
      <c r="QHQ41" s="299"/>
      <c r="QHR41" s="299"/>
      <c r="QHS41" s="299"/>
      <c r="QHT41" s="299"/>
      <c r="QHU41" s="299"/>
      <c r="QHV41" s="299"/>
      <c r="QHW41" s="299"/>
      <c r="QHX41" s="299"/>
      <c r="QHY41" s="299"/>
      <c r="QHZ41" s="299"/>
      <c r="QIA41" s="299"/>
      <c r="QIB41" s="299"/>
      <c r="QIC41" s="299"/>
      <c r="QID41" s="299"/>
      <c r="QIE41" s="299"/>
      <c r="QIF41" s="299"/>
      <c r="QIG41" s="299"/>
      <c r="QIH41" s="299"/>
      <c r="QII41" s="299"/>
      <c r="QIJ41" s="299"/>
      <c r="QIK41" s="299"/>
      <c r="QIL41" s="299"/>
      <c r="QIM41" s="299"/>
      <c r="QIN41" s="299"/>
      <c r="QIO41" s="299"/>
      <c r="QIP41" s="299"/>
      <c r="QIQ41" s="299"/>
      <c r="QIR41" s="299"/>
      <c r="QIS41" s="299"/>
      <c r="QIT41" s="299"/>
      <c r="QIU41" s="299"/>
      <c r="QIV41" s="299"/>
      <c r="QIW41" s="299"/>
      <c r="QIX41" s="299"/>
      <c r="QIY41" s="299"/>
      <c r="QIZ41" s="299"/>
      <c r="QJA41" s="299"/>
      <c r="QJB41" s="299"/>
      <c r="QJC41" s="299"/>
      <c r="QJD41" s="299"/>
      <c r="QJE41" s="299"/>
      <c r="QJF41" s="299"/>
      <c r="QJG41" s="299"/>
      <c r="QJH41" s="299"/>
      <c r="QJI41" s="299"/>
      <c r="QJJ41" s="299"/>
      <c r="QJK41" s="299"/>
      <c r="QJL41" s="299"/>
      <c r="QJM41" s="299"/>
      <c r="QJN41" s="299"/>
      <c r="QJO41" s="299"/>
      <c r="QJP41" s="299"/>
      <c r="QJQ41" s="299"/>
      <c r="QJR41" s="299"/>
      <c r="QJS41" s="299"/>
      <c r="QJT41" s="299"/>
      <c r="QJU41" s="299"/>
      <c r="QJV41" s="299"/>
      <c r="QJW41" s="299"/>
      <c r="QJX41" s="299"/>
      <c r="QJY41" s="299"/>
      <c r="QJZ41" s="299"/>
      <c r="QKA41" s="299"/>
      <c r="QKB41" s="299"/>
      <c r="QKC41" s="299"/>
      <c r="QKD41" s="299"/>
      <c r="QKE41" s="299"/>
      <c r="QKF41" s="299"/>
      <c r="QKG41" s="299"/>
      <c r="QKH41" s="299"/>
      <c r="QKI41" s="299"/>
      <c r="QKJ41" s="299"/>
      <c r="QKK41" s="299"/>
      <c r="QKL41" s="299"/>
      <c r="QKM41" s="299"/>
      <c r="QKN41" s="299"/>
      <c r="QKO41" s="299"/>
      <c r="QKP41" s="299"/>
      <c r="QKQ41" s="299"/>
      <c r="QKR41" s="299"/>
      <c r="QKS41" s="299"/>
      <c r="QKT41" s="299"/>
      <c r="QKU41" s="299"/>
      <c r="QKV41" s="299"/>
      <c r="QKW41" s="299"/>
      <c r="QKX41" s="299"/>
      <c r="QKY41" s="299"/>
      <c r="QKZ41" s="299"/>
      <c r="QLA41" s="299"/>
      <c r="QLB41" s="299"/>
      <c r="QLC41" s="299"/>
      <c r="QLD41" s="299"/>
      <c r="QLE41" s="299"/>
      <c r="QLF41" s="299"/>
      <c r="QLG41" s="299"/>
      <c r="QLH41" s="299"/>
      <c r="QLI41" s="299"/>
      <c r="QLJ41" s="299"/>
      <c r="QLK41" s="299"/>
      <c r="QLL41" s="299"/>
      <c r="QLM41" s="299"/>
      <c r="QLN41" s="299"/>
      <c r="QLO41" s="299"/>
      <c r="QLP41" s="299"/>
      <c r="QLQ41" s="299"/>
      <c r="QLR41" s="299"/>
      <c r="QLS41" s="299"/>
      <c r="QLT41" s="299"/>
      <c r="QLU41" s="299"/>
      <c r="QLV41" s="299"/>
      <c r="QLW41" s="299"/>
      <c r="QLX41" s="299"/>
      <c r="QLY41" s="299"/>
      <c r="QLZ41" s="299"/>
      <c r="QMA41" s="299"/>
      <c r="QMB41" s="299"/>
      <c r="QMC41" s="299"/>
      <c r="QMD41" s="299"/>
      <c r="QME41" s="299"/>
      <c r="QMF41" s="299"/>
      <c r="QMG41" s="299"/>
      <c r="QMH41" s="299"/>
      <c r="QMI41" s="299"/>
      <c r="QMJ41" s="299"/>
      <c r="QMK41" s="299"/>
      <c r="QML41" s="299"/>
      <c r="QMM41" s="299"/>
      <c r="QMN41" s="299"/>
      <c r="QMO41" s="299"/>
      <c r="QMP41" s="299"/>
      <c r="QMQ41" s="299"/>
      <c r="QMR41" s="299"/>
      <c r="QMS41" s="299"/>
      <c r="QMT41" s="299"/>
      <c r="QMU41" s="299"/>
      <c r="QMV41" s="299"/>
      <c r="QMW41" s="299"/>
      <c r="QMX41" s="299"/>
      <c r="QMY41" s="299"/>
      <c r="QMZ41" s="299"/>
      <c r="QNA41" s="299"/>
      <c r="QNB41" s="299"/>
      <c r="QNC41" s="299"/>
      <c r="QND41" s="299"/>
      <c r="QNE41" s="299"/>
      <c r="QNF41" s="299"/>
      <c r="QNG41" s="299"/>
      <c r="QNH41" s="299"/>
      <c r="QNI41" s="299"/>
      <c r="QNJ41" s="299"/>
      <c r="QNK41" s="299"/>
      <c r="QNL41" s="299"/>
      <c r="QNM41" s="299"/>
      <c r="QNN41" s="299"/>
      <c r="QNO41" s="299"/>
      <c r="QNP41" s="299"/>
      <c r="QNQ41" s="299"/>
      <c r="QNR41" s="299"/>
      <c r="QNS41" s="299"/>
      <c r="QNT41" s="299"/>
      <c r="QNU41" s="299"/>
      <c r="QNV41" s="299"/>
      <c r="QNW41" s="299"/>
      <c r="QNX41" s="299"/>
      <c r="QNY41" s="299"/>
      <c r="QNZ41" s="299"/>
      <c r="QOA41" s="299"/>
      <c r="QOB41" s="299"/>
      <c r="QOC41" s="299"/>
      <c r="QOD41" s="299"/>
      <c r="QOE41" s="299"/>
      <c r="QOF41" s="299"/>
      <c r="QOG41" s="299"/>
      <c r="QOH41" s="299"/>
      <c r="QOI41" s="299"/>
      <c r="QOJ41" s="299"/>
      <c r="QOK41" s="299"/>
      <c r="QOL41" s="299"/>
      <c r="QOM41" s="299"/>
      <c r="QON41" s="299"/>
      <c r="QOO41" s="299"/>
      <c r="QOP41" s="299"/>
      <c r="QOQ41" s="299"/>
      <c r="QOR41" s="299"/>
      <c r="QOS41" s="299"/>
      <c r="QOT41" s="299"/>
      <c r="QOU41" s="299"/>
      <c r="QOV41" s="299"/>
      <c r="QOW41" s="299"/>
      <c r="QOX41" s="299"/>
      <c r="QOY41" s="299"/>
      <c r="QOZ41" s="299"/>
      <c r="QPA41" s="299"/>
      <c r="QPB41" s="299"/>
      <c r="QPC41" s="299"/>
      <c r="QPD41" s="299"/>
      <c r="QPE41" s="299"/>
      <c r="QPF41" s="299"/>
      <c r="QPG41" s="299"/>
      <c r="QPH41" s="299"/>
      <c r="QPI41" s="299"/>
      <c r="QPJ41" s="299"/>
      <c r="QPK41" s="299"/>
      <c r="QPL41" s="299"/>
      <c r="QPM41" s="299"/>
      <c r="QPN41" s="299"/>
      <c r="QPO41" s="299"/>
      <c r="QPP41" s="299"/>
      <c r="QPQ41" s="299"/>
      <c r="QPR41" s="299"/>
      <c r="QPS41" s="299"/>
      <c r="QPT41" s="299"/>
      <c r="QPU41" s="299"/>
      <c r="QPV41" s="299"/>
      <c r="QPW41" s="299"/>
      <c r="QPX41" s="299"/>
      <c r="QPY41" s="299"/>
      <c r="QPZ41" s="299"/>
      <c r="QQA41" s="299"/>
      <c r="QQB41" s="299"/>
      <c r="QQC41" s="299"/>
      <c r="QQD41" s="299"/>
      <c r="QQE41" s="299"/>
      <c r="QQF41" s="299"/>
      <c r="QQG41" s="299"/>
      <c r="QQH41" s="299"/>
      <c r="QQI41" s="299"/>
      <c r="QQJ41" s="299"/>
      <c r="QQK41" s="299"/>
      <c r="QQL41" s="299"/>
      <c r="QQM41" s="299"/>
      <c r="QQN41" s="299"/>
      <c r="QQO41" s="299"/>
      <c r="QQP41" s="299"/>
      <c r="QQQ41" s="299"/>
      <c r="QQR41" s="299"/>
      <c r="QQS41" s="299"/>
      <c r="QQT41" s="299"/>
      <c r="QQU41" s="299"/>
      <c r="QQV41" s="299"/>
      <c r="QQW41" s="299"/>
      <c r="QQX41" s="299"/>
      <c r="QQY41" s="299"/>
      <c r="QQZ41" s="299"/>
      <c r="QRA41" s="299"/>
      <c r="QRB41" s="299"/>
      <c r="QRC41" s="299"/>
      <c r="QRD41" s="299"/>
      <c r="QRE41" s="299"/>
      <c r="QRF41" s="299"/>
      <c r="QRG41" s="299"/>
      <c r="QRH41" s="299"/>
      <c r="QRI41" s="299"/>
      <c r="QRJ41" s="299"/>
      <c r="QRK41" s="299"/>
      <c r="QRL41" s="299"/>
      <c r="QRM41" s="299"/>
      <c r="QRN41" s="299"/>
      <c r="QRO41" s="299"/>
      <c r="QRP41" s="299"/>
      <c r="QRQ41" s="299"/>
      <c r="QRR41" s="299"/>
      <c r="QRS41" s="299"/>
      <c r="QRT41" s="299"/>
      <c r="QRU41" s="299"/>
      <c r="QRV41" s="299"/>
      <c r="QRW41" s="299"/>
      <c r="QRX41" s="299"/>
      <c r="QRY41" s="299"/>
      <c r="QRZ41" s="299"/>
      <c r="QSA41" s="299"/>
      <c r="QSB41" s="299"/>
      <c r="QSC41" s="299"/>
      <c r="QSD41" s="299"/>
      <c r="QSE41" s="299"/>
      <c r="QSF41" s="299"/>
      <c r="QSG41" s="299"/>
      <c r="QSH41" s="299"/>
      <c r="QSI41" s="299"/>
      <c r="QSJ41" s="299"/>
      <c r="QSK41" s="299"/>
      <c r="QSL41" s="299"/>
      <c r="QSM41" s="299"/>
      <c r="QSN41" s="299"/>
      <c r="QSO41" s="299"/>
      <c r="QSP41" s="299"/>
      <c r="QSQ41" s="299"/>
      <c r="QSR41" s="299"/>
      <c r="QSS41" s="299"/>
      <c r="QST41" s="299"/>
      <c r="QSU41" s="299"/>
      <c r="QSV41" s="299"/>
      <c r="QSW41" s="299"/>
      <c r="QSX41" s="299"/>
      <c r="QSY41" s="299"/>
      <c r="QSZ41" s="299"/>
      <c r="QTA41" s="299"/>
      <c r="QTB41" s="299"/>
      <c r="QTC41" s="299"/>
      <c r="QTD41" s="299"/>
      <c r="QTE41" s="299"/>
      <c r="QTF41" s="299"/>
      <c r="QTG41" s="299"/>
      <c r="QTH41" s="299"/>
      <c r="QTI41" s="299"/>
      <c r="QTJ41" s="299"/>
      <c r="QTK41" s="299"/>
      <c r="QTL41" s="299"/>
      <c r="QTM41" s="299"/>
      <c r="QTN41" s="299"/>
      <c r="QTO41" s="299"/>
      <c r="QTP41" s="299"/>
      <c r="QTQ41" s="299"/>
      <c r="QTR41" s="299"/>
      <c r="QTS41" s="299"/>
      <c r="QTT41" s="299"/>
      <c r="QTU41" s="299"/>
      <c r="QTV41" s="299"/>
      <c r="QTW41" s="299"/>
      <c r="QTX41" s="299"/>
      <c r="QTY41" s="299"/>
      <c r="QTZ41" s="299"/>
      <c r="QUA41" s="299"/>
      <c r="QUB41" s="299"/>
      <c r="QUC41" s="299"/>
      <c r="QUD41" s="299"/>
      <c r="QUE41" s="299"/>
      <c r="QUF41" s="299"/>
      <c r="QUG41" s="299"/>
      <c r="QUH41" s="299"/>
      <c r="QUI41" s="299"/>
      <c r="QUJ41" s="299"/>
      <c r="QUK41" s="299"/>
      <c r="QUL41" s="299"/>
      <c r="QUM41" s="299"/>
      <c r="QUN41" s="299"/>
      <c r="QUO41" s="299"/>
      <c r="QUP41" s="299"/>
      <c r="QUQ41" s="299"/>
      <c r="QUR41" s="299"/>
      <c r="QUS41" s="299"/>
      <c r="QUT41" s="299"/>
      <c r="QUU41" s="299"/>
      <c r="QUV41" s="299"/>
      <c r="QUW41" s="299"/>
      <c r="QUX41" s="299"/>
      <c r="QUY41" s="299"/>
      <c r="QUZ41" s="299"/>
      <c r="QVA41" s="299"/>
      <c r="QVB41" s="299"/>
      <c r="QVC41" s="299"/>
      <c r="QVD41" s="299"/>
      <c r="QVE41" s="299"/>
      <c r="QVF41" s="299"/>
      <c r="QVG41" s="299"/>
      <c r="QVH41" s="299"/>
      <c r="QVI41" s="299"/>
      <c r="QVJ41" s="299"/>
      <c r="QVK41" s="299"/>
      <c r="QVL41" s="299"/>
      <c r="QVM41" s="299"/>
      <c r="QVN41" s="299"/>
      <c r="QVO41" s="299"/>
      <c r="QVP41" s="299"/>
      <c r="QVQ41" s="299"/>
      <c r="QVR41" s="299"/>
      <c r="QVS41" s="299"/>
      <c r="QVT41" s="299"/>
      <c r="QVU41" s="299"/>
      <c r="QVV41" s="299"/>
      <c r="QVW41" s="299"/>
      <c r="QVX41" s="299"/>
      <c r="QVY41" s="299"/>
      <c r="QVZ41" s="299"/>
      <c r="QWA41" s="299"/>
      <c r="QWB41" s="299"/>
      <c r="QWC41" s="299"/>
      <c r="QWD41" s="299"/>
      <c r="QWE41" s="299"/>
      <c r="QWF41" s="299"/>
      <c r="QWG41" s="299"/>
      <c r="QWH41" s="299"/>
      <c r="QWI41" s="299"/>
      <c r="QWJ41" s="299"/>
      <c r="QWK41" s="299"/>
      <c r="QWL41" s="299"/>
      <c r="QWM41" s="299"/>
      <c r="QWN41" s="299"/>
      <c r="QWO41" s="299"/>
      <c r="QWP41" s="299"/>
      <c r="QWQ41" s="299"/>
      <c r="QWR41" s="299"/>
      <c r="QWS41" s="299"/>
      <c r="QWT41" s="299"/>
      <c r="QWU41" s="299"/>
      <c r="QWV41" s="299"/>
      <c r="QWW41" s="299"/>
      <c r="QWX41" s="299"/>
      <c r="QWY41" s="299"/>
      <c r="QWZ41" s="299"/>
      <c r="QXA41" s="299"/>
      <c r="QXB41" s="299"/>
      <c r="QXC41" s="299"/>
      <c r="QXD41" s="299"/>
      <c r="QXE41" s="299"/>
      <c r="QXF41" s="299"/>
      <c r="QXG41" s="299"/>
      <c r="QXH41" s="299"/>
      <c r="QXI41" s="299"/>
      <c r="QXJ41" s="299"/>
      <c r="QXK41" s="299"/>
      <c r="QXL41" s="299"/>
      <c r="QXM41" s="299"/>
      <c r="QXN41" s="299"/>
      <c r="QXO41" s="299"/>
      <c r="QXP41" s="299"/>
      <c r="QXQ41" s="299"/>
      <c r="QXR41" s="299"/>
      <c r="QXS41" s="299"/>
      <c r="QXT41" s="299"/>
      <c r="QXU41" s="299"/>
      <c r="QXV41" s="299"/>
      <c r="QXW41" s="299"/>
      <c r="QXX41" s="299"/>
      <c r="QXY41" s="299"/>
      <c r="QXZ41" s="299"/>
      <c r="QYA41" s="299"/>
      <c r="QYB41" s="299"/>
      <c r="QYC41" s="299"/>
      <c r="QYD41" s="299"/>
      <c r="QYE41" s="299"/>
      <c r="QYF41" s="299"/>
      <c r="QYG41" s="299"/>
      <c r="QYH41" s="299"/>
      <c r="QYI41" s="299"/>
      <c r="QYJ41" s="299"/>
      <c r="QYK41" s="299"/>
      <c r="QYL41" s="299"/>
      <c r="QYM41" s="299"/>
      <c r="QYN41" s="299"/>
      <c r="QYO41" s="299"/>
      <c r="QYP41" s="299"/>
      <c r="QYQ41" s="299"/>
      <c r="QYR41" s="299"/>
      <c r="QYS41" s="299"/>
      <c r="QYT41" s="299"/>
      <c r="QYU41" s="299"/>
      <c r="QYV41" s="299"/>
      <c r="QYW41" s="299"/>
      <c r="QYX41" s="299"/>
      <c r="QYY41" s="299"/>
      <c r="QYZ41" s="299"/>
      <c r="QZA41" s="299"/>
      <c r="QZB41" s="299"/>
      <c r="QZC41" s="299"/>
      <c r="QZD41" s="299"/>
      <c r="QZE41" s="299"/>
      <c r="QZF41" s="299"/>
      <c r="QZG41" s="299"/>
      <c r="QZH41" s="299"/>
      <c r="QZI41" s="299"/>
      <c r="QZJ41" s="299"/>
      <c r="QZK41" s="299"/>
      <c r="QZL41" s="299"/>
      <c r="QZM41" s="299"/>
      <c r="QZN41" s="299"/>
      <c r="QZO41" s="299"/>
      <c r="QZP41" s="299"/>
      <c r="QZQ41" s="299"/>
      <c r="QZR41" s="299"/>
      <c r="QZS41" s="299"/>
      <c r="QZT41" s="299"/>
      <c r="QZU41" s="299"/>
      <c r="QZV41" s="299"/>
      <c r="QZW41" s="299"/>
      <c r="QZX41" s="299"/>
      <c r="QZY41" s="299"/>
      <c r="QZZ41" s="299"/>
      <c r="RAA41" s="299"/>
      <c r="RAB41" s="299"/>
      <c r="RAC41" s="299"/>
      <c r="RAD41" s="299"/>
      <c r="RAE41" s="299"/>
      <c r="RAF41" s="299"/>
      <c r="RAG41" s="299"/>
      <c r="RAH41" s="299"/>
      <c r="RAI41" s="299"/>
      <c r="RAJ41" s="299"/>
      <c r="RAK41" s="299"/>
      <c r="RAL41" s="299"/>
      <c r="RAM41" s="299"/>
      <c r="RAN41" s="299"/>
      <c r="RAO41" s="299"/>
      <c r="RAP41" s="299"/>
      <c r="RAQ41" s="299"/>
      <c r="RAR41" s="299"/>
      <c r="RAS41" s="299"/>
      <c r="RAT41" s="299"/>
      <c r="RAU41" s="299"/>
      <c r="RAV41" s="299"/>
      <c r="RAW41" s="299"/>
      <c r="RAX41" s="299"/>
      <c r="RAY41" s="299"/>
      <c r="RAZ41" s="299"/>
      <c r="RBA41" s="299"/>
      <c r="RBB41" s="299"/>
      <c r="RBC41" s="299"/>
      <c r="RBD41" s="299"/>
      <c r="RBE41" s="299"/>
      <c r="RBF41" s="299"/>
      <c r="RBG41" s="299"/>
      <c r="RBH41" s="299"/>
      <c r="RBI41" s="299"/>
      <c r="RBJ41" s="299"/>
      <c r="RBK41" s="299"/>
      <c r="RBL41" s="299"/>
      <c r="RBM41" s="299"/>
      <c r="RBN41" s="299"/>
      <c r="RBO41" s="299"/>
      <c r="RBP41" s="299"/>
      <c r="RBQ41" s="299"/>
      <c r="RBR41" s="299"/>
      <c r="RBS41" s="299"/>
      <c r="RBT41" s="299"/>
      <c r="RBU41" s="299"/>
      <c r="RBV41" s="299"/>
      <c r="RBW41" s="299"/>
      <c r="RBX41" s="299"/>
      <c r="RBY41" s="299"/>
      <c r="RBZ41" s="299"/>
      <c r="RCA41" s="299"/>
      <c r="RCB41" s="299"/>
      <c r="RCC41" s="299"/>
      <c r="RCD41" s="299"/>
      <c r="RCE41" s="299"/>
      <c r="RCF41" s="299"/>
      <c r="RCG41" s="299"/>
      <c r="RCH41" s="299"/>
      <c r="RCI41" s="299"/>
      <c r="RCJ41" s="299"/>
      <c r="RCK41" s="299"/>
      <c r="RCL41" s="299"/>
      <c r="RCM41" s="299"/>
      <c r="RCN41" s="299"/>
      <c r="RCO41" s="299"/>
      <c r="RCP41" s="299"/>
      <c r="RCQ41" s="299"/>
      <c r="RCR41" s="299"/>
      <c r="RCS41" s="299"/>
      <c r="RCT41" s="299"/>
      <c r="RCU41" s="299"/>
      <c r="RCV41" s="299"/>
      <c r="RCW41" s="299"/>
      <c r="RCX41" s="299"/>
      <c r="RCY41" s="299"/>
      <c r="RCZ41" s="299"/>
      <c r="RDA41" s="299"/>
      <c r="RDB41" s="299"/>
      <c r="RDC41" s="299"/>
      <c r="RDD41" s="299"/>
      <c r="RDE41" s="299"/>
      <c r="RDF41" s="299"/>
      <c r="RDG41" s="299"/>
      <c r="RDH41" s="299"/>
      <c r="RDI41" s="299"/>
      <c r="RDJ41" s="299"/>
      <c r="RDK41" s="299"/>
      <c r="RDL41" s="299"/>
      <c r="RDM41" s="299"/>
      <c r="RDN41" s="299"/>
      <c r="RDO41" s="299"/>
      <c r="RDP41" s="299"/>
      <c r="RDQ41" s="299"/>
      <c r="RDR41" s="299"/>
      <c r="RDS41" s="299"/>
      <c r="RDT41" s="299"/>
      <c r="RDU41" s="299"/>
      <c r="RDV41" s="299"/>
      <c r="RDW41" s="299"/>
      <c r="RDX41" s="299"/>
      <c r="RDY41" s="299"/>
      <c r="RDZ41" s="299"/>
      <c r="REA41" s="299"/>
      <c r="REB41" s="299"/>
      <c r="REC41" s="299"/>
      <c r="RED41" s="299"/>
      <c r="REE41" s="299"/>
      <c r="REF41" s="299"/>
      <c r="REG41" s="299"/>
      <c r="REH41" s="299"/>
      <c r="REI41" s="299"/>
      <c r="REJ41" s="299"/>
      <c r="REK41" s="299"/>
      <c r="REL41" s="299"/>
      <c r="REM41" s="299"/>
      <c r="REN41" s="299"/>
      <c r="REO41" s="299"/>
      <c r="REP41" s="299"/>
      <c r="REQ41" s="299"/>
      <c r="RER41" s="299"/>
      <c r="RES41" s="299"/>
      <c r="RET41" s="299"/>
      <c r="REU41" s="299"/>
      <c r="REV41" s="299"/>
      <c r="REW41" s="299"/>
      <c r="REX41" s="299"/>
      <c r="REY41" s="299"/>
      <c r="REZ41" s="299"/>
      <c r="RFA41" s="299"/>
      <c r="RFB41" s="299"/>
      <c r="RFC41" s="299"/>
      <c r="RFD41" s="299"/>
      <c r="RFE41" s="299"/>
      <c r="RFF41" s="299"/>
      <c r="RFG41" s="299"/>
      <c r="RFH41" s="299"/>
      <c r="RFI41" s="299"/>
      <c r="RFJ41" s="299"/>
      <c r="RFK41" s="299"/>
      <c r="RFL41" s="299"/>
      <c r="RFM41" s="299"/>
      <c r="RFN41" s="299"/>
      <c r="RFO41" s="299"/>
      <c r="RFP41" s="299"/>
      <c r="RFQ41" s="299"/>
      <c r="RFR41" s="299"/>
      <c r="RFS41" s="299"/>
      <c r="RFT41" s="299"/>
      <c r="RFU41" s="299"/>
      <c r="RFV41" s="299"/>
      <c r="RFW41" s="299"/>
      <c r="RFX41" s="299"/>
      <c r="RFY41" s="299"/>
      <c r="RFZ41" s="299"/>
      <c r="RGA41" s="299"/>
      <c r="RGB41" s="299"/>
      <c r="RGC41" s="299"/>
      <c r="RGD41" s="299"/>
      <c r="RGE41" s="299"/>
      <c r="RGF41" s="299"/>
      <c r="RGG41" s="299"/>
      <c r="RGH41" s="299"/>
      <c r="RGI41" s="299"/>
      <c r="RGJ41" s="299"/>
      <c r="RGK41" s="299"/>
      <c r="RGL41" s="299"/>
      <c r="RGM41" s="299"/>
      <c r="RGN41" s="299"/>
      <c r="RGO41" s="299"/>
      <c r="RGP41" s="299"/>
      <c r="RGQ41" s="299"/>
      <c r="RGR41" s="299"/>
      <c r="RGS41" s="299"/>
      <c r="RGT41" s="299"/>
      <c r="RGU41" s="299"/>
      <c r="RGV41" s="299"/>
      <c r="RGW41" s="299"/>
      <c r="RGX41" s="299"/>
      <c r="RGY41" s="299"/>
      <c r="RGZ41" s="299"/>
      <c r="RHA41" s="299"/>
      <c r="RHB41" s="299"/>
      <c r="RHC41" s="299"/>
      <c r="RHD41" s="299"/>
      <c r="RHE41" s="299"/>
      <c r="RHF41" s="299"/>
      <c r="RHG41" s="299"/>
      <c r="RHH41" s="299"/>
      <c r="RHI41" s="299"/>
      <c r="RHJ41" s="299"/>
      <c r="RHK41" s="299"/>
      <c r="RHL41" s="299"/>
      <c r="RHM41" s="299"/>
      <c r="RHN41" s="299"/>
      <c r="RHO41" s="299"/>
      <c r="RHP41" s="299"/>
      <c r="RHQ41" s="299"/>
      <c r="RHR41" s="299"/>
      <c r="RHS41" s="299"/>
      <c r="RHT41" s="299"/>
      <c r="RHU41" s="299"/>
      <c r="RHV41" s="299"/>
      <c r="RHW41" s="299"/>
      <c r="RHX41" s="299"/>
      <c r="RHY41" s="299"/>
      <c r="RHZ41" s="299"/>
      <c r="RIA41" s="299"/>
      <c r="RIB41" s="299"/>
      <c r="RIC41" s="299"/>
      <c r="RID41" s="299"/>
      <c r="RIE41" s="299"/>
      <c r="RIF41" s="299"/>
      <c r="RIG41" s="299"/>
      <c r="RIH41" s="299"/>
      <c r="RII41" s="299"/>
      <c r="RIJ41" s="299"/>
      <c r="RIK41" s="299"/>
      <c r="RIL41" s="299"/>
      <c r="RIM41" s="299"/>
      <c r="RIN41" s="299"/>
      <c r="RIO41" s="299"/>
      <c r="RIP41" s="299"/>
      <c r="RIQ41" s="299"/>
      <c r="RIR41" s="299"/>
      <c r="RIS41" s="299"/>
      <c r="RIT41" s="299"/>
      <c r="RIU41" s="299"/>
      <c r="RIV41" s="299"/>
      <c r="RIW41" s="299"/>
      <c r="RIX41" s="299"/>
      <c r="RIY41" s="299"/>
      <c r="RIZ41" s="299"/>
      <c r="RJA41" s="299"/>
      <c r="RJB41" s="299"/>
      <c r="RJC41" s="299"/>
      <c r="RJD41" s="299"/>
      <c r="RJE41" s="299"/>
      <c r="RJF41" s="299"/>
      <c r="RJG41" s="299"/>
      <c r="RJH41" s="299"/>
      <c r="RJI41" s="299"/>
      <c r="RJJ41" s="299"/>
      <c r="RJK41" s="299"/>
      <c r="RJL41" s="299"/>
      <c r="RJM41" s="299"/>
      <c r="RJN41" s="299"/>
      <c r="RJO41" s="299"/>
      <c r="RJP41" s="299"/>
      <c r="RJQ41" s="299"/>
      <c r="RJR41" s="299"/>
      <c r="RJS41" s="299"/>
      <c r="RJT41" s="299"/>
      <c r="RJU41" s="299"/>
      <c r="RJV41" s="299"/>
      <c r="RJW41" s="299"/>
      <c r="RJX41" s="299"/>
      <c r="RJY41" s="299"/>
      <c r="RJZ41" s="299"/>
      <c r="RKA41" s="299"/>
      <c r="RKB41" s="299"/>
      <c r="RKC41" s="299"/>
      <c r="RKD41" s="299"/>
      <c r="RKE41" s="299"/>
      <c r="RKF41" s="299"/>
      <c r="RKG41" s="299"/>
      <c r="RKH41" s="299"/>
      <c r="RKI41" s="299"/>
      <c r="RKJ41" s="299"/>
      <c r="RKK41" s="299"/>
      <c r="RKL41" s="299"/>
      <c r="RKM41" s="299"/>
      <c r="RKN41" s="299"/>
      <c r="RKO41" s="299"/>
      <c r="RKP41" s="299"/>
      <c r="RKQ41" s="299"/>
      <c r="RKR41" s="299"/>
      <c r="RKS41" s="299"/>
      <c r="RKT41" s="299"/>
      <c r="RKU41" s="299"/>
      <c r="RKV41" s="299"/>
      <c r="RKW41" s="299"/>
      <c r="RKX41" s="299"/>
      <c r="RKY41" s="299"/>
      <c r="RKZ41" s="299"/>
      <c r="RLA41" s="299"/>
      <c r="RLB41" s="299"/>
      <c r="RLC41" s="299"/>
      <c r="RLD41" s="299"/>
      <c r="RLE41" s="299"/>
      <c r="RLF41" s="299"/>
      <c r="RLG41" s="299"/>
      <c r="RLH41" s="299"/>
      <c r="RLI41" s="299"/>
      <c r="RLJ41" s="299"/>
      <c r="RLK41" s="299"/>
      <c r="RLL41" s="299"/>
      <c r="RLM41" s="299"/>
      <c r="RLN41" s="299"/>
      <c r="RLO41" s="299"/>
      <c r="RLP41" s="299"/>
      <c r="RLQ41" s="299"/>
      <c r="RLR41" s="299"/>
      <c r="RLS41" s="299"/>
      <c r="RLT41" s="299"/>
      <c r="RLU41" s="299"/>
      <c r="RLV41" s="299"/>
      <c r="RLW41" s="299"/>
      <c r="RLX41" s="299"/>
      <c r="RLY41" s="299"/>
      <c r="RLZ41" s="299"/>
      <c r="RMA41" s="299"/>
      <c r="RMB41" s="299"/>
      <c r="RMC41" s="299"/>
      <c r="RMD41" s="299"/>
      <c r="RME41" s="299"/>
      <c r="RMF41" s="299"/>
      <c r="RMG41" s="299"/>
      <c r="RMH41" s="299"/>
      <c r="RMI41" s="299"/>
      <c r="RMJ41" s="299"/>
      <c r="RMK41" s="299"/>
      <c r="RML41" s="299"/>
      <c r="RMM41" s="299"/>
      <c r="RMN41" s="299"/>
      <c r="RMO41" s="299"/>
      <c r="RMP41" s="299"/>
      <c r="RMQ41" s="299"/>
      <c r="RMR41" s="299"/>
      <c r="RMS41" s="299"/>
      <c r="RMT41" s="299"/>
      <c r="RMU41" s="299"/>
      <c r="RMV41" s="299"/>
      <c r="RMW41" s="299"/>
      <c r="RMX41" s="299"/>
      <c r="RMY41" s="299"/>
      <c r="RMZ41" s="299"/>
      <c r="RNA41" s="299"/>
      <c r="RNB41" s="299"/>
      <c r="RNC41" s="299"/>
      <c r="RND41" s="299"/>
      <c r="RNE41" s="299"/>
      <c r="RNF41" s="299"/>
      <c r="RNG41" s="299"/>
      <c r="RNH41" s="299"/>
      <c r="RNI41" s="299"/>
      <c r="RNJ41" s="299"/>
      <c r="RNK41" s="299"/>
      <c r="RNL41" s="299"/>
      <c r="RNM41" s="299"/>
      <c r="RNN41" s="299"/>
      <c r="RNO41" s="299"/>
      <c r="RNP41" s="299"/>
      <c r="RNQ41" s="299"/>
      <c r="RNR41" s="299"/>
      <c r="RNS41" s="299"/>
      <c r="RNT41" s="299"/>
      <c r="RNU41" s="299"/>
      <c r="RNV41" s="299"/>
      <c r="RNW41" s="299"/>
      <c r="RNX41" s="299"/>
      <c r="RNY41" s="299"/>
      <c r="RNZ41" s="299"/>
      <c r="ROA41" s="299"/>
      <c r="ROB41" s="299"/>
      <c r="ROC41" s="299"/>
      <c r="ROD41" s="299"/>
      <c r="ROE41" s="299"/>
      <c r="ROF41" s="299"/>
      <c r="ROG41" s="299"/>
      <c r="ROH41" s="299"/>
      <c r="ROI41" s="299"/>
      <c r="ROJ41" s="299"/>
      <c r="ROK41" s="299"/>
      <c r="ROL41" s="299"/>
      <c r="ROM41" s="299"/>
      <c r="RON41" s="299"/>
      <c r="ROO41" s="299"/>
      <c r="ROP41" s="299"/>
      <c r="ROQ41" s="299"/>
      <c r="ROR41" s="299"/>
      <c r="ROS41" s="299"/>
      <c r="ROT41" s="299"/>
      <c r="ROU41" s="299"/>
      <c r="ROV41" s="299"/>
      <c r="ROW41" s="299"/>
      <c r="ROX41" s="299"/>
      <c r="ROY41" s="299"/>
      <c r="ROZ41" s="299"/>
      <c r="RPA41" s="299"/>
      <c r="RPB41" s="299"/>
      <c r="RPC41" s="299"/>
      <c r="RPD41" s="299"/>
      <c r="RPE41" s="299"/>
      <c r="RPF41" s="299"/>
      <c r="RPG41" s="299"/>
      <c r="RPH41" s="299"/>
      <c r="RPI41" s="299"/>
      <c r="RPJ41" s="299"/>
      <c r="RPK41" s="299"/>
      <c r="RPL41" s="299"/>
      <c r="RPM41" s="299"/>
      <c r="RPN41" s="299"/>
      <c r="RPO41" s="299"/>
      <c r="RPP41" s="299"/>
      <c r="RPQ41" s="299"/>
      <c r="RPR41" s="299"/>
      <c r="RPS41" s="299"/>
      <c r="RPT41" s="299"/>
      <c r="RPU41" s="299"/>
      <c r="RPV41" s="299"/>
      <c r="RPW41" s="299"/>
      <c r="RPX41" s="299"/>
      <c r="RPY41" s="299"/>
      <c r="RPZ41" s="299"/>
      <c r="RQA41" s="299"/>
      <c r="RQB41" s="299"/>
      <c r="RQC41" s="299"/>
      <c r="RQD41" s="299"/>
      <c r="RQE41" s="299"/>
      <c r="RQF41" s="299"/>
      <c r="RQG41" s="299"/>
      <c r="RQH41" s="299"/>
      <c r="RQI41" s="299"/>
      <c r="RQJ41" s="299"/>
      <c r="RQK41" s="299"/>
      <c r="RQL41" s="299"/>
      <c r="RQM41" s="299"/>
      <c r="RQN41" s="299"/>
      <c r="RQO41" s="299"/>
      <c r="RQP41" s="299"/>
      <c r="RQQ41" s="299"/>
      <c r="RQR41" s="299"/>
      <c r="RQS41" s="299"/>
      <c r="RQT41" s="299"/>
      <c r="RQU41" s="299"/>
      <c r="RQV41" s="299"/>
      <c r="RQW41" s="299"/>
      <c r="RQX41" s="299"/>
      <c r="RQY41" s="299"/>
      <c r="RQZ41" s="299"/>
      <c r="RRA41" s="299"/>
      <c r="RRB41" s="299"/>
      <c r="RRC41" s="299"/>
      <c r="RRD41" s="299"/>
      <c r="RRE41" s="299"/>
      <c r="RRF41" s="299"/>
      <c r="RRG41" s="299"/>
      <c r="RRH41" s="299"/>
      <c r="RRI41" s="299"/>
      <c r="RRJ41" s="299"/>
      <c r="RRK41" s="299"/>
      <c r="RRL41" s="299"/>
      <c r="RRM41" s="299"/>
      <c r="RRN41" s="299"/>
      <c r="RRO41" s="299"/>
      <c r="RRP41" s="299"/>
      <c r="RRQ41" s="299"/>
      <c r="RRR41" s="299"/>
      <c r="RRS41" s="299"/>
      <c r="RRT41" s="299"/>
      <c r="RRU41" s="299"/>
      <c r="RRV41" s="299"/>
      <c r="RRW41" s="299"/>
      <c r="RRX41" s="299"/>
      <c r="RRY41" s="299"/>
      <c r="RRZ41" s="299"/>
      <c r="RSA41" s="299"/>
      <c r="RSB41" s="299"/>
      <c r="RSC41" s="299"/>
      <c r="RSD41" s="299"/>
      <c r="RSE41" s="299"/>
      <c r="RSF41" s="299"/>
      <c r="RSG41" s="299"/>
      <c r="RSH41" s="299"/>
      <c r="RSI41" s="299"/>
      <c r="RSJ41" s="299"/>
      <c r="RSK41" s="299"/>
      <c r="RSL41" s="299"/>
      <c r="RSM41" s="299"/>
      <c r="RSN41" s="299"/>
      <c r="RSO41" s="299"/>
      <c r="RSP41" s="299"/>
      <c r="RSQ41" s="299"/>
      <c r="RSR41" s="299"/>
      <c r="RSS41" s="299"/>
      <c r="RST41" s="299"/>
      <c r="RSU41" s="299"/>
      <c r="RSV41" s="299"/>
      <c r="RSW41" s="299"/>
      <c r="RSX41" s="299"/>
      <c r="RSY41" s="299"/>
      <c r="RSZ41" s="299"/>
      <c r="RTA41" s="299"/>
      <c r="RTB41" s="299"/>
      <c r="RTC41" s="299"/>
      <c r="RTD41" s="299"/>
      <c r="RTE41" s="299"/>
      <c r="RTF41" s="299"/>
      <c r="RTG41" s="299"/>
      <c r="RTH41" s="299"/>
      <c r="RTI41" s="299"/>
      <c r="RTJ41" s="299"/>
      <c r="RTK41" s="299"/>
      <c r="RTL41" s="299"/>
      <c r="RTM41" s="299"/>
      <c r="RTN41" s="299"/>
      <c r="RTO41" s="299"/>
      <c r="RTP41" s="299"/>
      <c r="RTQ41" s="299"/>
      <c r="RTR41" s="299"/>
      <c r="RTS41" s="299"/>
      <c r="RTT41" s="299"/>
      <c r="RTU41" s="299"/>
      <c r="RTV41" s="299"/>
      <c r="RTW41" s="299"/>
      <c r="RTX41" s="299"/>
      <c r="RTY41" s="299"/>
      <c r="RTZ41" s="299"/>
      <c r="RUA41" s="299"/>
      <c r="RUB41" s="299"/>
      <c r="RUC41" s="299"/>
      <c r="RUD41" s="299"/>
      <c r="RUE41" s="299"/>
      <c r="RUF41" s="299"/>
      <c r="RUG41" s="299"/>
      <c r="RUH41" s="299"/>
      <c r="RUI41" s="299"/>
      <c r="RUJ41" s="299"/>
      <c r="RUK41" s="299"/>
      <c r="RUL41" s="299"/>
      <c r="RUM41" s="299"/>
      <c r="RUN41" s="299"/>
      <c r="RUO41" s="299"/>
      <c r="RUP41" s="299"/>
      <c r="RUQ41" s="299"/>
      <c r="RUR41" s="299"/>
      <c r="RUS41" s="299"/>
      <c r="RUT41" s="299"/>
      <c r="RUU41" s="299"/>
      <c r="RUV41" s="299"/>
      <c r="RUW41" s="299"/>
      <c r="RUX41" s="299"/>
      <c r="RUY41" s="299"/>
      <c r="RUZ41" s="299"/>
      <c r="RVA41" s="299"/>
      <c r="RVB41" s="299"/>
      <c r="RVC41" s="299"/>
      <c r="RVD41" s="299"/>
      <c r="RVE41" s="299"/>
      <c r="RVF41" s="299"/>
      <c r="RVG41" s="299"/>
      <c r="RVH41" s="299"/>
      <c r="RVI41" s="299"/>
      <c r="RVJ41" s="299"/>
      <c r="RVK41" s="299"/>
      <c r="RVL41" s="299"/>
      <c r="RVM41" s="299"/>
      <c r="RVN41" s="299"/>
      <c r="RVO41" s="299"/>
      <c r="RVP41" s="299"/>
      <c r="RVQ41" s="299"/>
      <c r="RVR41" s="299"/>
      <c r="RVS41" s="299"/>
      <c r="RVT41" s="299"/>
      <c r="RVU41" s="299"/>
      <c r="RVV41" s="299"/>
      <c r="RVW41" s="299"/>
      <c r="RVX41" s="299"/>
      <c r="RVY41" s="299"/>
      <c r="RVZ41" s="299"/>
      <c r="RWA41" s="299"/>
      <c r="RWB41" s="299"/>
      <c r="RWC41" s="299"/>
      <c r="RWD41" s="299"/>
      <c r="RWE41" s="299"/>
      <c r="RWF41" s="299"/>
      <c r="RWG41" s="299"/>
      <c r="RWH41" s="299"/>
      <c r="RWI41" s="299"/>
      <c r="RWJ41" s="299"/>
      <c r="RWK41" s="299"/>
      <c r="RWL41" s="299"/>
      <c r="RWM41" s="299"/>
      <c r="RWN41" s="299"/>
      <c r="RWO41" s="299"/>
      <c r="RWP41" s="299"/>
      <c r="RWQ41" s="299"/>
      <c r="RWR41" s="299"/>
      <c r="RWS41" s="299"/>
      <c r="RWT41" s="299"/>
      <c r="RWU41" s="299"/>
      <c r="RWV41" s="299"/>
      <c r="RWW41" s="299"/>
      <c r="RWX41" s="299"/>
      <c r="RWY41" s="299"/>
      <c r="RWZ41" s="299"/>
      <c r="RXA41" s="299"/>
      <c r="RXB41" s="299"/>
      <c r="RXC41" s="299"/>
      <c r="RXD41" s="299"/>
      <c r="RXE41" s="299"/>
      <c r="RXF41" s="299"/>
      <c r="RXG41" s="299"/>
      <c r="RXH41" s="299"/>
      <c r="RXI41" s="299"/>
      <c r="RXJ41" s="299"/>
      <c r="RXK41" s="299"/>
      <c r="RXL41" s="299"/>
      <c r="RXM41" s="299"/>
      <c r="RXN41" s="299"/>
      <c r="RXO41" s="299"/>
      <c r="RXP41" s="299"/>
      <c r="RXQ41" s="299"/>
      <c r="RXR41" s="299"/>
      <c r="RXS41" s="299"/>
      <c r="RXT41" s="299"/>
      <c r="RXU41" s="299"/>
      <c r="RXV41" s="299"/>
      <c r="RXW41" s="299"/>
      <c r="RXX41" s="299"/>
      <c r="RXY41" s="299"/>
      <c r="RXZ41" s="299"/>
      <c r="RYA41" s="299"/>
      <c r="RYB41" s="299"/>
      <c r="RYC41" s="299"/>
      <c r="RYD41" s="299"/>
      <c r="RYE41" s="299"/>
      <c r="RYF41" s="299"/>
      <c r="RYG41" s="299"/>
      <c r="RYH41" s="299"/>
      <c r="RYI41" s="299"/>
      <c r="RYJ41" s="299"/>
      <c r="RYK41" s="299"/>
      <c r="RYL41" s="299"/>
      <c r="RYM41" s="299"/>
      <c r="RYN41" s="299"/>
      <c r="RYO41" s="299"/>
      <c r="RYP41" s="299"/>
      <c r="RYQ41" s="299"/>
      <c r="RYR41" s="299"/>
      <c r="RYS41" s="299"/>
      <c r="RYT41" s="299"/>
      <c r="RYU41" s="299"/>
      <c r="RYV41" s="299"/>
      <c r="RYW41" s="299"/>
      <c r="RYX41" s="299"/>
      <c r="RYY41" s="299"/>
      <c r="RYZ41" s="299"/>
      <c r="RZA41" s="299"/>
      <c r="RZB41" s="299"/>
      <c r="RZC41" s="299"/>
      <c r="RZD41" s="299"/>
      <c r="RZE41" s="299"/>
      <c r="RZF41" s="299"/>
      <c r="RZG41" s="299"/>
      <c r="RZH41" s="299"/>
      <c r="RZI41" s="299"/>
      <c r="RZJ41" s="299"/>
      <c r="RZK41" s="299"/>
      <c r="RZL41" s="299"/>
      <c r="RZM41" s="299"/>
      <c r="RZN41" s="299"/>
      <c r="RZO41" s="299"/>
      <c r="RZP41" s="299"/>
      <c r="RZQ41" s="299"/>
      <c r="RZR41" s="299"/>
      <c r="RZS41" s="299"/>
      <c r="RZT41" s="299"/>
      <c r="RZU41" s="299"/>
      <c r="RZV41" s="299"/>
      <c r="RZW41" s="299"/>
      <c r="RZX41" s="299"/>
      <c r="RZY41" s="299"/>
      <c r="RZZ41" s="299"/>
      <c r="SAA41" s="299"/>
      <c r="SAB41" s="299"/>
      <c r="SAC41" s="299"/>
      <c r="SAD41" s="299"/>
      <c r="SAE41" s="299"/>
      <c r="SAF41" s="299"/>
      <c r="SAG41" s="299"/>
      <c r="SAH41" s="299"/>
      <c r="SAI41" s="299"/>
      <c r="SAJ41" s="299"/>
      <c r="SAK41" s="299"/>
      <c r="SAL41" s="299"/>
      <c r="SAM41" s="299"/>
      <c r="SAN41" s="299"/>
      <c r="SAO41" s="299"/>
      <c r="SAP41" s="299"/>
      <c r="SAQ41" s="299"/>
      <c r="SAR41" s="299"/>
      <c r="SAS41" s="299"/>
      <c r="SAT41" s="299"/>
      <c r="SAU41" s="299"/>
      <c r="SAV41" s="299"/>
      <c r="SAW41" s="299"/>
      <c r="SAX41" s="299"/>
      <c r="SAY41" s="299"/>
      <c r="SAZ41" s="299"/>
      <c r="SBA41" s="299"/>
      <c r="SBB41" s="299"/>
      <c r="SBC41" s="299"/>
      <c r="SBD41" s="299"/>
      <c r="SBE41" s="299"/>
      <c r="SBF41" s="299"/>
      <c r="SBG41" s="299"/>
      <c r="SBH41" s="299"/>
      <c r="SBI41" s="299"/>
      <c r="SBJ41" s="299"/>
      <c r="SBK41" s="299"/>
      <c r="SBL41" s="299"/>
      <c r="SBM41" s="299"/>
      <c r="SBN41" s="299"/>
      <c r="SBO41" s="299"/>
      <c r="SBP41" s="299"/>
      <c r="SBQ41" s="299"/>
      <c r="SBR41" s="299"/>
      <c r="SBS41" s="299"/>
      <c r="SBT41" s="299"/>
      <c r="SBU41" s="299"/>
      <c r="SBV41" s="299"/>
      <c r="SBW41" s="299"/>
      <c r="SBX41" s="299"/>
      <c r="SBY41" s="299"/>
      <c r="SBZ41" s="299"/>
      <c r="SCA41" s="299"/>
      <c r="SCB41" s="299"/>
      <c r="SCC41" s="299"/>
      <c r="SCD41" s="299"/>
      <c r="SCE41" s="299"/>
      <c r="SCF41" s="299"/>
      <c r="SCG41" s="299"/>
      <c r="SCH41" s="299"/>
      <c r="SCI41" s="299"/>
      <c r="SCJ41" s="299"/>
      <c r="SCK41" s="299"/>
      <c r="SCL41" s="299"/>
      <c r="SCM41" s="299"/>
      <c r="SCN41" s="299"/>
      <c r="SCO41" s="299"/>
      <c r="SCP41" s="299"/>
      <c r="SCQ41" s="299"/>
      <c r="SCR41" s="299"/>
      <c r="SCS41" s="299"/>
      <c r="SCT41" s="299"/>
      <c r="SCU41" s="299"/>
      <c r="SCV41" s="299"/>
      <c r="SCW41" s="299"/>
      <c r="SCX41" s="299"/>
      <c r="SCY41" s="299"/>
      <c r="SCZ41" s="299"/>
      <c r="SDA41" s="299"/>
      <c r="SDB41" s="299"/>
      <c r="SDC41" s="299"/>
      <c r="SDD41" s="299"/>
      <c r="SDE41" s="299"/>
      <c r="SDF41" s="299"/>
      <c r="SDG41" s="299"/>
      <c r="SDH41" s="299"/>
      <c r="SDI41" s="299"/>
      <c r="SDJ41" s="299"/>
      <c r="SDK41" s="299"/>
      <c r="SDL41" s="299"/>
      <c r="SDM41" s="299"/>
      <c r="SDN41" s="299"/>
      <c r="SDO41" s="299"/>
      <c r="SDP41" s="299"/>
      <c r="SDQ41" s="299"/>
      <c r="SDR41" s="299"/>
      <c r="SDS41" s="299"/>
      <c r="SDT41" s="299"/>
      <c r="SDU41" s="299"/>
      <c r="SDV41" s="299"/>
      <c r="SDW41" s="299"/>
      <c r="SDX41" s="299"/>
      <c r="SDY41" s="299"/>
      <c r="SDZ41" s="299"/>
      <c r="SEA41" s="299"/>
      <c r="SEB41" s="299"/>
      <c r="SEC41" s="299"/>
      <c r="SED41" s="299"/>
      <c r="SEE41" s="299"/>
      <c r="SEF41" s="299"/>
      <c r="SEG41" s="299"/>
      <c r="SEH41" s="299"/>
      <c r="SEI41" s="299"/>
      <c r="SEJ41" s="299"/>
      <c r="SEK41" s="299"/>
      <c r="SEL41" s="299"/>
      <c r="SEM41" s="299"/>
      <c r="SEN41" s="299"/>
      <c r="SEO41" s="299"/>
      <c r="SEP41" s="299"/>
      <c r="SEQ41" s="299"/>
      <c r="SER41" s="299"/>
      <c r="SES41" s="299"/>
      <c r="SET41" s="299"/>
      <c r="SEU41" s="299"/>
      <c r="SEV41" s="299"/>
      <c r="SEW41" s="299"/>
      <c r="SEX41" s="299"/>
      <c r="SEY41" s="299"/>
      <c r="SEZ41" s="299"/>
      <c r="SFA41" s="299"/>
      <c r="SFB41" s="299"/>
      <c r="SFC41" s="299"/>
      <c r="SFD41" s="299"/>
      <c r="SFE41" s="299"/>
      <c r="SFF41" s="299"/>
      <c r="SFG41" s="299"/>
      <c r="SFH41" s="299"/>
      <c r="SFI41" s="299"/>
      <c r="SFJ41" s="299"/>
      <c r="SFK41" s="299"/>
      <c r="SFL41" s="299"/>
      <c r="SFM41" s="299"/>
      <c r="SFN41" s="299"/>
      <c r="SFO41" s="299"/>
      <c r="SFP41" s="299"/>
      <c r="SFQ41" s="299"/>
      <c r="SFR41" s="299"/>
      <c r="SFS41" s="299"/>
      <c r="SFT41" s="299"/>
      <c r="SFU41" s="299"/>
      <c r="SFV41" s="299"/>
      <c r="SFW41" s="299"/>
      <c r="SFX41" s="299"/>
      <c r="SFY41" s="299"/>
      <c r="SFZ41" s="299"/>
      <c r="SGA41" s="299"/>
      <c r="SGB41" s="299"/>
      <c r="SGC41" s="299"/>
      <c r="SGD41" s="299"/>
      <c r="SGE41" s="299"/>
      <c r="SGF41" s="299"/>
      <c r="SGG41" s="299"/>
      <c r="SGH41" s="299"/>
      <c r="SGI41" s="299"/>
      <c r="SGJ41" s="299"/>
      <c r="SGK41" s="299"/>
      <c r="SGL41" s="299"/>
      <c r="SGM41" s="299"/>
      <c r="SGN41" s="299"/>
      <c r="SGO41" s="299"/>
      <c r="SGP41" s="299"/>
      <c r="SGQ41" s="299"/>
      <c r="SGR41" s="299"/>
      <c r="SGS41" s="299"/>
      <c r="SGT41" s="299"/>
      <c r="SGU41" s="299"/>
      <c r="SGV41" s="299"/>
      <c r="SGW41" s="299"/>
      <c r="SGX41" s="299"/>
      <c r="SGY41" s="299"/>
      <c r="SGZ41" s="299"/>
      <c r="SHA41" s="299"/>
      <c r="SHB41" s="299"/>
      <c r="SHC41" s="299"/>
      <c r="SHD41" s="299"/>
      <c r="SHE41" s="299"/>
      <c r="SHF41" s="299"/>
      <c r="SHG41" s="299"/>
      <c r="SHH41" s="299"/>
      <c r="SHI41" s="299"/>
      <c r="SHJ41" s="299"/>
      <c r="SHK41" s="299"/>
      <c r="SHL41" s="299"/>
      <c r="SHM41" s="299"/>
      <c r="SHN41" s="299"/>
      <c r="SHO41" s="299"/>
      <c r="SHP41" s="299"/>
      <c r="SHQ41" s="299"/>
      <c r="SHR41" s="299"/>
      <c r="SHS41" s="299"/>
      <c r="SHT41" s="299"/>
      <c r="SHU41" s="299"/>
      <c r="SHV41" s="299"/>
      <c r="SHW41" s="299"/>
      <c r="SHX41" s="299"/>
      <c r="SHY41" s="299"/>
      <c r="SHZ41" s="299"/>
      <c r="SIA41" s="299"/>
      <c r="SIB41" s="299"/>
      <c r="SIC41" s="299"/>
      <c r="SID41" s="299"/>
      <c r="SIE41" s="299"/>
      <c r="SIF41" s="299"/>
      <c r="SIG41" s="299"/>
      <c r="SIH41" s="299"/>
      <c r="SII41" s="299"/>
      <c r="SIJ41" s="299"/>
      <c r="SIK41" s="299"/>
      <c r="SIL41" s="299"/>
      <c r="SIM41" s="299"/>
      <c r="SIN41" s="299"/>
      <c r="SIO41" s="299"/>
      <c r="SIP41" s="299"/>
      <c r="SIQ41" s="299"/>
      <c r="SIR41" s="299"/>
      <c r="SIS41" s="299"/>
      <c r="SIT41" s="299"/>
      <c r="SIU41" s="299"/>
      <c r="SIV41" s="299"/>
      <c r="SIW41" s="299"/>
      <c r="SIX41" s="299"/>
      <c r="SIY41" s="299"/>
      <c r="SIZ41" s="299"/>
      <c r="SJA41" s="299"/>
      <c r="SJB41" s="299"/>
      <c r="SJC41" s="299"/>
      <c r="SJD41" s="299"/>
      <c r="SJE41" s="299"/>
      <c r="SJF41" s="299"/>
      <c r="SJG41" s="299"/>
      <c r="SJH41" s="299"/>
      <c r="SJI41" s="299"/>
      <c r="SJJ41" s="299"/>
      <c r="SJK41" s="299"/>
      <c r="SJL41" s="299"/>
      <c r="SJM41" s="299"/>
      <c r="SJN41" s="299"/>
      <c r="SJO41" s="299"/>
      <c r="SJP41" s="299"/>
      <c r="SJQ41" s="299"/>
      <c r="SJR41" s="299"/>
      <c r="SJS41" s="299"/>
      <c r="SJT41" s="299"/>
      <c r="SJU41" s="299"/>
      <c r="SJV41" s="299"/>
      <c r="SJW41" s="299"/>
      <c r="SJX41" s="299"/>
      <c r="SJY41" s="299"/>
      <c r="SJZ41" s="299"/>
      <c r="SKA41" s="299"/>
      <c r="SKB41" s="299"/>
      <c r="SKC41" s="299"/>
      <c r="SKD41" s="299"/>
      <c r="SKE41" s="299"/>
      <c r="SKF41" s="299"/>
      <c r="SKG41" s="299"/>
      <c r="SKH41" s="299"/>
      <c r="SKI41" s="299"/>
      <c r="SKJ41" s="299"/>
      <c r="SKK41" s="299"/>
      <c r="SKL41" s="299"/>
      <c r="SKM41" s="299"/>
      <c r="SKN41" s="299"/>
      <c r="SKO41" s="299"/>
      <c r="SKP41" s="299"/>
      <c r="SKQ41" s="299"/>
      <c r="SKR41" s="299"/>
      <c r="SKS41" s="299"/>
      <c r="SKT41" s="299"/>
      <c r="SKU41" s="299"/>
      <c r="SKV41" s="299"/>
      <c r="SKW41" s="299"/>
      <c r="SKX41" s="299"/>
      <c r="SKY41" s="299"/>
      <c r="SKZ41" s="299"/>
      <c r="SLA41" s="299"/>
      <c r="SLB41" s="299"/>
      <c r="SLC41" s="299"/>
      <c r="SLD41" s="299"/>
      <c r="SLE41" s="299"/>
      <c r="SLF41" s="299"/>
      <c r="SLG41" s="299"/>
      <c r="SLH41" s="299"/>
      <c r="SLI41" s="299"/>
      <c r="SLJ41" s="299"/>
      <c r="SLK41" s="299"/>
      <c r="SLL41" s="299"/>
      <c r="SLM41" s="299"/>
      <c r="SLN41" s="299"/>
      <c r="SLO41" s="299"/>
      <c r="SLP41" s="299"/>
      <c r="SLQ41" s="299"/>
      <c r="SLR41" s="299"/>
      <c r="SLS41" s="299"/>
      <c r="SLT41" s="299"/>
      <c r="SLU41" s="299"/>
      <c r="SLV41" s="299"/>
      <c r="SLW41" s="299"/>
      <c r="SLX41" s="299"/>
      <c r="SLY41" s="299"/>
      <c r="SLZ41" s="299"/>
      <c r="SMA41" s="299"/>
      <c r="SMB41" s="299"/>
      <c r="SMC41" s="299"/>
      <c r="SMD41" s="299"/>
      <c r="SME41" s="299"/>
      <c r="SMF41" s="299"/>
      <c r="SMG41" s="299"/>
      <c r="SMH41" s="299"/>
      <c r="SMI41" s="299"/>
      <c r="SMJ41" s="299"/>
      <c r="SMK41" s="299"/>
      <c r="SML41" s="299"/>
      <c r="SMM41" s="299"/>
      <c r="SMN41" s="299"/>
      <c r="SMO41" s="299"/>
      <c r="SMP41" s="299"/>
      <c r="SMQ41" s="299"/>
      <c r="SMR41" s="299"/>
      <c r="SMS41" s="299"/>
      <c r="SMT41" s="299"/>
      <c r="SMU41" s="299"/>
      <c r="SMV41" s="299"/>
      <c r="SMW41" s="299"/>
      <c r="SMX41" s="299"/>
      <c r="SMY41" s="299"/>
      <c r="SMZ41" s="299"/>
      <c r="SNA41" s="299"/>
      <c r="SNB41" s="299"/>
      <c r="SNC41" s="299"/>
      <c r="SND41" s="299"/>
      <c r="SNE41" s="299"/>
      <c r="SNF41" s="299"/>
      <c r="SNG41" s="299"/>
      <c r="SNH41" s="299"/>
      <c r="SNI41" s="299"/>
      <c r="SNJ41" s="299"/>
      <c r="SNK41" s="299"/>
      <c r="SNL41" s="299"/>
      <c r="SNM41" s="299"/>
      <c r="SNN41" s="299"/>
      <c r="SNO41" s="299"/>
      <c r="SNP41" s="299"/>
      <c r="SNQ41" s="299"/>
      <c r="SNR41" s="299"/>
      <c r="SNS41" s="299"/>
      <c r="SNT41" s="299"/>
      <c r="SNU41" s="299"/>
      <c r="SNV41" s="299"/>
      <c r="SNW41" s="299"/>
      <c r="SNX41" s="299"/>
      <c r="SNY41" s="299"/>
      <c r="SNZ41" s="299"/>
      <c r="SOA41" s="299"/>
      <c r="SOB41" s="299"/>
      <c r="SOC41" s="299"/>
      <c r="SOD41" s="299"/>
      <c r="SOE41" s="299"/>
      <c r="SOF41" s="299"/>
      <c r="SOG41" s="299"/>
      <c r="SOH41" s="299"/>
      <c r="SOI41" s="299"/>
      <c r="SOJ41" s="299"/>
      <c r="SOK41" s="299"/>
      <c r="SOL41" s="299"/>
      <c r="SOM41" s="299"/>
      <c r="SON41" s="299"/>
      <c r="SOO41" s="299"/>
      <c r="SOP41" s="299"/>
      <c r="SOQ41" s="299"/>
      <c r="SOR41" s="299"/>
      <c r="SOS41" s="299"/>
      <c r="SOT41" s="299"/>
      <c r="SOU41" s="299"/>
      <c r="SOV41" s="299"/>
      <c r="SOW41" s="299"/>
      <c r="SOX41" s="299"/>
      <c r="SOY41" s="299"/>
      <c r="SOZ41" s="299"/>
      <c r="SPA41" s="299"/>
      <c r="SPB41" s="299"/>
      <c r="SPC41" s="299"/>
      <c r="SPD41" s="299"/>
      <c r="SPE41" s="299"/>
      <c r="SPF41" s="299"/>
      <c r="SPG41" s="299"/>
      <c r="SPH41" s="299"/>
      <c r="SPI41" s="299"/>
      <c r="SPJ41" s="299"/>
      <c r="SPK41" s="299"/>
      <c r="SPL41" s="299"/>
      <c r="SPM41" s="299"/>
      <c r="SPN41" s="299"/>
      <c r="SPO41" s="299"/>
      <c r="SPP41" s="299"/>
      <c r="SPQ41" s="299"/>
      <c r="SPR41" s="299"/>
      <c r="SPS41" s="299"/>
      <c r="SPT41" s="299"/>
      <c r="SPU41" s="299"/>
      <c r="SPV41" s="299"/>
      <c r="SPW41" s="299"/>
      <c r="SPX41" s="299"/>
      <c r="SPY41" s="299"/>
      <c r="SPZ41" s="299"/>
      <c r="SQA41" s="299"/>
      <c r="SQB41" s="299"/>
      <c r="SQC41" s="299"/>
      <c r="SQD41" s="299"/>
      <c r="SQE41" s="299"/>
      <c r="SQF41" s="299"/>
      <c r="SQG41" s="299"/>
      <c r="SQH41" s="299"/>
      <c r="SQI41" s="299"/>
      <c r="SQJ41" s="299"/>
      <c r="SQK41" s="299"/>
      <c r="SQL41" s="299"/>
      <c r="SQM41" s="299"/>
      <c r="SQN41" s="299"/>
      <c r="SQO41" s="299"/>
      <c r="SQP41" s="299"/>
      <c r="SQQ41" s="299"/>
      <c r="SQR41" s="299"/>
      <c r="SQS41" s="299"/>
      <c r="SQT41" s="299"/>
      <c r="SQU41" s="299"/>
      <c r="SQV41" s="299"/>
      <c r="SQW41" s="299"/>
      <c r="SQX41" s="299"/>
      <c r="SQY41" s="299"/>
      <c r="SQZ41" s="299"/>
      <c r="SRA41" s="299"/>
      <c r="SRB41" s="299"/>
      <c r="SRC41" s="299"/>
      <c r="SRD41" s="299"/>
      <c r="SRE41" s="299"/>
      <c r="SRF41" s="299"/>
      <c r="SRG41" s="299"/>
      <c r="SRH41" s="299"/>
      <c r="SRI41" s="299"/>
      <c r="SRJ41" s="299"/>
      <c r="SRK41" s="299"/>
      <c r="SRL41" s="299"/>
      <c r="SRM41" s="299"/>
      <c r="SRN41" s="299"/>
      <c r="SRO41" s="299"/>
      <c r="SRP41" s="299"/>
      <c r="SRQ41" s="299"/>
      <c r="SRR41" s="299"/>
      <c r="SRS41" s="299"/>
      <c r="SRT41" s="299"/>
      <c r="SRU41" s="299"/>
      <c r="SRV41" s="299"/>
      <c r="SRW41" s="299"/>
      <c r="SRX41" s="299"/>
      <c r="SRY41" s="299"/>
      <c r="SRZ41" s="299"/>
      <c r="SSA41" s="299"/>
      <c r="SSB41" s="299"/>
      <c r="SSC41" s="299"/>
      <c r="SSD41" s="299"/>
      <c r="SSE41" s="299"/>
      <c r="SSF41" s="299"/>
      <c r="SSG41" s="299"/>
      <c r="SSH41" s="299"/>
      <c r="SSI41" s="299"/>
      <c r="SSJ41" s="299"/>
      <c r="SSK41" s="299"/>
      <c r="SSL41" s="299"/>
      <c r="SSM41" s="299"/>
      <c r="SSN41" s="299"/>
      <c r="SSO41" s="299"/>
      <c r="SSP41" s="299"/>
      <c r="SSQ41" s="299"/>
      <c r="SSR41" s="299"/>
      <c r="SSS41" s="299"/>
      <c r="SST41" s="299"/>
      <c r="SSU41" s="299"/>
      <c r="SSV41" s="299"/>
      <c r="SSW41" s="299"/>
      <c r="SSX41" s="299"/>
      <c r="SSY41" s="299"/>
      <c r="SSZ41" s="299"/>
      <c r="STA41" s="299"/>
      <c r="STB41" s="299"/>
      <c r="STC41" s="299"/>
      <c r="STD41" s="299"/>
      <c r="STE41" s="299"/>
      <c r="STF41" s="299"/>
      <c r="STG41" s="299"/>
      <c r="STH41" s="299"/>
      <c r="STI41" s="299"/>
      <c r="STJ41" s="299"/>
      <c r="STK41" s="299"/>
      <c r="STL41" s="299"/>
      <c r="STM41" s="299"/>
      <c r="STN41" s="299"/>
      <c r="STO41" s="299"/>
      <c r="STP41" s="299"/>
      <c r="STQ41" s="299"/>
      <c r="STR41" s="299"/>
      <c r="STS41" s="299"/>
      <c r="STT41" s="299"/>
      <c r="STU41" s="299"/>
      <c r="STV41" s="299"/>
      <c r="STW41" s="299"/>
      <c r="STX41" s="299"/>
      <c r="STY41" s="299"/>
      <c r="STZ41" s="299"/>
      <c r="SUA41" s="299"/>
      <c r="SUB41" s="299"/>
      <c r="SUC41" s="299"/>
      <c r="SUD41" s="299"/>
      <c r="SUE41" s="299"/>
      <c r="SUF41" s="299"/>
      <c r="SUG41" s="299"/>
      <c r="SUH41" s="299"/>
      <c r="SUI41" s="299"/>
      <c r="SUJ41" s="299"/>
      <c r="SUK41" s="299"/>
      <c r="SUL41" s="299"/>
      <c r="SUM41" s="299"/>
      <c r="SUN41" s="299"/>
      <c r="SUO41" s="299"/>
      <c r="SUP41" s="299"/>
      <c r="SUQ41" s="299"/>
      <c r="SUR41" s="299"/>
      <c r="SUS41" s="299"/>
      <c r="SUT41" s="299"/>
      <c r="SUU41" s="299"/>
      <c r="SUV41" s="299"/>
      <c r="SUW41" s="299"/>
      <c r="SUX41" s="299"/>
      <c r="SUY41" s="299"/>
      <c r="SUZ41" s="299"/>
      <c r="SVA41" s="299"/>
      <c r="SVB41" s="299"/>
      <c r="SVC41" s="299"/>
      <c r="SVD41" s="299"/>
      <c r="SVE41" s="299"/>
      <c r="SVF41" s="299"/>
      <c r="SVG41" s="299"/>
      <c r="SVH41" s="299"/>
      <c r="SVI41" s="299"/>
      <c r="SVJ41" s="299"/>
      <c r="SVK41" s="299"/>
      <c r="SVL41" s="299"/>
      <c r="SVM41" s="299"/>
      <c r="SVN41" s="299"/>
      <c r="SVO41" s="299"/>
      <c r="SVP41" s="299"/>
      <c r="SVQ41" s="299"/>
      <c r="SVR41" s="299"/>
      <c r="SVS41" s="299"/>
      <c r="SVT41" s="299"/>
      <c r="SVU41" s="299"/>
      <c r="SVV41" s="299"/>
      <c r="SVW41" s="299"/>
      <c r="SVX41" s="299"/>
      <c r="SVY41" s="299"/>
      <c r="SVZ41" s="299"/>
      <c r="SWA41" s="299"/>
      <c r="SWB41" s="299"/>
      <c r="SWC41" s="299"/>
      <c r="SWD41" s="299"/>
      <c r="SWE41" s="299"/>
      <c r="SWF41" s="299"/>
      <c r="SWG41" s="299"/>
      <c r="SWH41" s="299"/>
      <c r="SWI41" s="299"/>
      <c r="SWJ41" s="299"/>
      <c r="SWK41" s="299"/>
      <c r="SWL41" s="299"/>
      <c r="SWM41" s="299"/>
      <c r="SWN41" s="299"/>
      <c r="SWO41" s="299"/>
      <c r="SWP41" s="299"/>
      <c r="SWQ41" s="299"/>
      <c r="SWR41" s="299"/>
      <c r="SWS41" s="299"/>
      <c r="SWT41" s="299"/>
      <c r="SWU41" s="299"/>
      <c r="SWV41" s="299"/>
      <c r="SWW41" s="299"/>
      <c r="SWX41" s="299"/>
      <c r="SWY41" s="299"/>
      <c r="SWZ41" s="299"/>
      <c r="SXA41" s="299"/>
      <c r="SXB41" s="299"/>
      <c r="SXC41" s="299"/>
      <c r="SXD41" s="299"/>
      <c r="SXE41" s="299"/>
      <c r="SXF41" s="299"/>
      <c r="SXG41" s="299"/>
      <c r="SXH41" s="299"/>
      <c r="SXI41" s="299"/>
      <c r="SXJ41" s="299"/>
      <c r="SXK41" s="299"/>
      <c r="SXL41" s="299"/>
      <c r="SXM41" s="299"/>
      <c r="SXN41" s="299"/>
      <c r="SXO41" s="299"/>
      <c r="SXP41" s="299"/>
      <c r="SXQ41" s="299"/>
      <c r="SXR41" s="299"/>
      <c r="SXS41" s="299"/>
      <c r="SXT41" s="299"/>
      <c r="SXU41" s="299"/>
      <c r="SXV41" s="299"/>
      <c r="SXW41" s="299"/>
      <c r="SXX41" s="299"/>
      <c r="SXY41" s="299"/>
      <c r="SXZ41" s="299"/>
      <c r="SYA41" s="299"/>
      <c r="SYB41" s="299"/>
      <c r="SYC41" s="299"/>
      <c r="SYD41" s="299"/>
      <c r="SYE41" s="299"/>
      <c r="SYF41" s="299"/>
      <c r="SYG41" s="299"/>
      <c r="SYH41" s="299"/>
      <c r="SYI41" s="299"/>
      <c r="SYJ41" s="299"/>
      <c r="SYK41" s="299"/>
      <c r="SYL41" s="299"/>
      <c r="SYM41" s="299"/>
      <c r="SYN41" s="299"/>
      <c r="SYO41" s="299"/>
      <c r="SYP41" s="299"/>
      <c r="SYQ41" s="299"/>
      <c r="SYR41" s="299"/>
      <c r="SYS41" s="299"/>
      <c r="SYT41" s="299"/>
      <c r="SYU41" s="299"/>
      <c r="SYV41" s="299"/>
      <c r="SYW41" s="299"/>
      <c r="SYX41" s="299"/>
      <c r="SYY41" s="299"/>
      <c r="SYZ41" s="299"/>
      <c r="SZA41" s="299"/>
      <c r="SZB41" s="299"/>
      <c r="SZC41" s="299"/>
      <c r="SZD41" s="299"/>
      <c r="SZE41" s="299"/>
      <c r="SZF41" s="299"/>
      <c r="SZG41" s="299"/>
      <c r="SZH41" s="299"/>
      <c r="SZI41" s="299"/>
      <c r="SZJ41" s="299"/>
      <c r="SZK41" s="299"/>
      <c r="SZL41" s="299"/>
      <c r="SZM41" s="299"/>
      <c r="SZN41" s="299"/>
      <c r="SZO41" s="299"/>
      <c r="SZP41" s="299"/>
      <c r="SZQ41" s="299"/>
      <c r="SZR41" s="299"/>
      <c r="SZS41" s="299"/>
      <c r="SZT41" s="299"/>
      <c r="SZU41" s="299"/>
      <c r="SZV41" s="299"/>
      <c r="SZW41" s="299"/>
      <c r="SZX41" s="299"/>
      <c r="SZY41" s="299"/>
      <c r="SZZ41" s="299"/>
      <c r="TAA41" s="299"/>
      <c r="TAB41" s="299"/>
      <c r="TAC41" s="299"/>
      <c r="TAD41" s="299"/>
      <c r="TAE41" s="299"/>
      <c r="TAF41" s="299"/>
      <c r="TAG41" s="299"/>
      <c r="TAH41" s="299"/>
      <c r="TAI41" s="299"/>
      <c r="TAJ41" s="299"/>
      <c r="TAK41" s="299"/>
      <c r="TAL41" s="299"/>
      <c r="TAM41" s="299"/>
      <c r="TAN41" s="299"/>
      <c r="TAO41" s="299"/>
      <c r="TAP41" s="299"/>
      <c r="TAQ41" s="299"/>
      <c r="TAR41" s="299"/>
      <c r="TAS41" s="299"/>
      <c r="TAT41" s="299"/>
      <c r="TAU41" s="299"/>
      <c r="TAV41" s="299"/>
      <c r="TAW41" s="299"/>
      <c r="TAX41" s="299"/>
      <c r="TAY41" s="299"/>
      <c r="TAZ41" s="299"/>
      <c r="TBA41" s="299"/>
      <c r="TBB41" s="299"/>
      <c r="TBC41" s="299"/>
      <c r="TBD41" s="299"/>
      <c r="TBE41" s="299"/>
      <c r="TBF41" s="299"/>
      <c r="TBG41" s="299"/>
      <c r="TBH41" s="299"/>
      <c r="TBI41" s="299"/>
      <c r="TBJ41" s="299"/>
      <c r="TBK41" s="299"/>
      <c r="TBL41" s="299"/>
      <c r="TBM41" s="299"/>
      <c r="TBN41" s="299"/>
      <c r="TBO41" s="299"/>
      <c r="TBP41" s="299"/>
      <c r="TBQ41" s="299"/>
      <c r="TBR41" s="299"/>
      <c r="TBS41" s="299"/>
      <c r="TBT41" s="299"/>
      <c r="TBU41" s="299"/>
      <c r="TBV41" s="299"/>
      <c r="TBW41" s="299"/>
      <c r="TBX41" s="299"/>
      <c r="TBY41" s="299"/>
      <c r="TBZ41" s="299"/>
      <c r="TCA41" s="299"/>
      <c r="TCB41" s="299"/>
      <c r="TCC41" s="299"/>
      <c r="TCD41" s="299"/>
      <c r="TCE41" s="299"/>
      <c r="TCF41" s="299"/>
      <c r="TCG41" s="299"/>
      <c r="TCH41" s="299"/>
      <c r="TCI41" s="299"/>
      <c r="TCJ41" s="299"/>
      <c r="TCK41" s="299"/>
      <c r="TCL41" s="299"/>
      <c r="TCM41" s="299"/>
      <c r="TCN41" s="299"/>
      <c r="TCO41" s="299"/>
      <c r="TCP41" s="299"/>
      <c r="TCQ41" s="299"/>
      <c r="TCR41" s="299"/>
      <c r="TCS41" s="299"/>
      <c r="TCT41" s="299"/>
      <c r="TCU41" s="299"/>
      <c r="TCV41" s="299"/>
      <c r="TCW41" s="299"/>
      <c r="TCX41" s="299"/>
      <c r="TCY41" s="299"/>
      <c r="TCZ41" s="299"/>
      <c r="TDA41" s="299"/>
      <c r="TDB41" s="299"/>
      <c r="TDC41" s="299"/>
      <c r="TDD41" s="299"/>
      <c r="TDE41" s="299"/>
      <c r="TDF41" s="299"/>
      <c r="TDG41" s="299"/>
      <c r="TDH41" s="299"/>
      <c r="TDI41" s="299"/>
      <c r="TDJ41" s="299"/>
      <c r="TDK41" s="299"/>
      <c r="TDL41" s="299"/>
      <c r="TDM41" s="299"/>
      <c r="TDN41" s="299"/>
      <c r="TDO41" s="299"/>
      <c r="TDP41" s="299"/>
      <c r="TDQ41" s="299"/>
      <c r="TDR41" s="299"/>
      <c r="TDS41" s="299"/>
      <c r="TDT41" s="299"/>
      <c r="TDU41" s="299"/>
      <c r="TDV41" s="299"/>
      <c r="TDW41" s="299"/>
      <c r="TDX41" s="299"/>
      <c r="TDY41" s="299"/>
      <c r="TDZ41" s="299"/>
      <c r="TEA41" s="299"/>
      <c r="TEB41" s="299"/>
      <c r="TEC41" s="299"/>
      <c r="TED41" s="299"/>
      <c r="TEE41" s="299"/>
      <c r="TEF41" s="299"/>
      <c r="TEG41" s="299"/>
      <c r="TEH41" s="299"/>
      <c r="TEI41" s="299"/>
      <c r="TEJ41" s="299"/>
      <c r="TEK41" s="299"/>
      <c r="TEL41" s="299"/>
      <c r="TEM41" s="299"/>
      <c r="TEN41" s="299"/>
      <c r="TEO41" s="299"/>
      <c r="TEP41" s="299"/>
      <c r="TEQ41" s="299"/>
      <c r="TER41" s="299"/>
      <c r="TES41" s="299"/>
      <c r="TET41" s="299"/>
      <c r="TEU41" s="299"/>
      <c r="TEV41" s="299"/>
      <c r="TEW41" s="299"/>
      <c r="TEX41" s="299"/>
      <c r="TEY41" s="299"/>
      <c r="TEZ41" s="299"/>
      <c r="TFA41" s="299"/>
      <c r="TFB41" s="299"/>
      <c r="TFC41" s="299"/>
      <c r="TFD41" s="299"/>
      <c r="TFE41" s="299"/>
      <c r="TFF41" s="299"/>
      <c r="TFG41" s="299"/>
      <c r="TFH41" s="299"/>
      <c r="TFI41" s="299"/>
      <c r="TFJ41" s="299"/>
      <c r="TFK41" s="299"/>
      <c r="TFL41" s="299"/>
      <c r="TFM41" s="299"/>
      <c r="TFN41" s="299"/>
      <c r="TFO41" s="299"/>
      <c r="TFP41" s="299"/>
      <c r="TFQ41" s="299"/>
      <c r="TFR41" s="299"/>
      <c r="TFS41" s="299"/>
      <c r="TFT41" s="299"/>
      <c r="TFU41" s="299"/>
      <c r="TFV41" s="299"/>
      <c r="TFW41" s="299"/>
      <c r="TFX41" s="299"/>
      <c r="TFY41" s="299"/>
      <c r="TFZ41" s="299"/>
      <c r="TGA41" s="299"/>
      <c r="TGB41" s="299"/>
      <c r="TGC41" s="299"/>
      <c r="TGD41" s="299"/>
      <c r="TGE41" s="299"/>
      <c r="TGF41" s="299"/>
      <c r="TGG41" s="299"/>
      <c r="TGH41" s="299"/>
      <c r="TGI41" s="299"/>
      <c r="TGJ41" s="299"/>
      <c r="TGK41" s="299"/>
      <c r="TGL41" s="299"/>
      <c r="TGM41" s="299"/>
      <c r="TGN41" s="299"/>
      <c r="TGO41" s="299"/>
      <c r="TGP41" s="299"/>
      <c r="TGQ41" s="299"/>
      <c r="TGR41" s="299"/>
      <c r="TGS41" s="299"/>
      <c r="TGT41" s="299"/>
      <c r="TGU41" s="299"/>
      <c r="TGV41" s="299"/>
      <c r="TGW41" s="299"/>
      <c r="TGX41" s="299"/>
      <c r="TGY41" s="299"/>
      <c r="TGZ41" s="299"/>
      <c r="THA41" s="299"/>
      <c r="THB41" s="299"/>
      <c r="THC41" s="299"/>
      <c r="THD41" s="299"/>
      <c r="THE41" s="299"/>
      <c r="THF41" s="299"/>
      <c r="THG41" s="299"/>
      <c r="THH41" s="299"/>
      <c r="THI41" s="299"/>
      <c r="THJ41" s="299"/>
      <c r="THK41" s="299"/>
      <c r="THL41" s="299"/>
      <c r="THM41" s="299"/>
      <c r="THN41" s="299"/>
      <c r="THO41" s="299"/>
      <c r="THP41" s="299"/>
      <c r="THQ41" s="299"/>
      <c r="THR41" s="299"/>
      <c r="THS41" s="299"/>
      <c r="THT41" s="299"/>
      <c r="THU41" s="299"/>
      <c r="THV41" s="299"/>
      <c r="THW41" s="299"/>
      <c r="THX41" s="299"/>
      <c r="THY41" s="299"/>
      <c r="THZ41" s="299"/>
      <c r="TIA41" s="299"/>
      <c r="TIB41" s="299"/>
      <c r="TIC41" s="299"/>
      <c r="TID41" s="299"/>
      <c r="TIE41" s="299"/>
      <c r="TIF41" s="299"/>
      <c r="TIG41" s="299"/>
      <c r="TIH41" s="299"/>
      <c r="TII41" s="299"/>
      <c r="TIJ41" s="299"/>
      <c r="TIK41" s="299"/>
      <c r="TIL41" s="299"/>
      <c r="TIM41" s="299"/>
      <c r="TIN41" s="299"/>
      <c r="TIO41" s="299"/>
      <c r="TIP41" s="299"/>
      <c r="TIQ41" s="299"/>
      <c r="TIR41" s="299"/>
      <c r="TIS41" s="299"/>
      <c r="TIT41" s="299"/>
      <c r="TIU41" s="299"/>
      <c r="TIV41" s="299"/>
      <c r="TIW41" s="299"/>
      <c r="TIX41" s="299"/>
      <c r="TIY41" s="299"/>
      <c r="TIZ41" s="299"/>
      <c r="TJA41" s="299"/>
      <c r="TJB41" s="299"/>
      <c r="TJC41" s="299"/>
      <c r="TJD41" s="299"/>
      <c r="TJE41" s="299"/>
      <c r="TJF41" s="299"/>
      <c r="TJG41" s="299"/>
      <c r="TJH41" s="299"/>
      <c r="TJI41" s="299"/>
      <c r="TJJ41" s="299"/>
      <c r="TJK41" s="299"/>
      <c r="TJL41" s="299"/>
      <c r="TJM41" s="299"/>
      <c r="TJN41" s="299"/>
      <c r="TJO41" s="299"/>
      <c r="TJP41" s="299"/>
      <c r="TJQ41" s="299"/>
      <c r="TJR41" s="299"/>
      <c r="TJS41" s="299"/>
      <c r="TJT41" s="299"/>
      <c r="TJU41" s="299"/>
      <c r="TJV41" s="299"/>
      <c r="TJW41" s="299"/>
      <c r="TJX41" s="299"/>
      <c r="TJY41" s="299"/>
      <c r="TJZ41" s="299"/>
      <c r="TKA41" s="299"/>
      <c r="TKB41" s="299"/>
      <c r="TKC41" s="299"/>
      <c r="TKD41" s="299"/>
      <c r="TKE41" s="299"/>
      <c r="TKF41" s="299"/>
      <c r="TKG41" s="299"/>
      <c r="TKH41" s="299"/>
      <c r="TKI41" s="299"/>
      <c r="TKJ41" s="299"/>
      <c r="TKK41" s="299"/>
      <c r="TKL41" s="299"/>
      <c r="TKM41" s="299"/>
      <c r="TKN41" s="299"/>
      <c r="TKO41" s="299"/>
      <c r="TKP41" s="299"/>
      <c r="TKQ41" s="299"/>
      <c r="TKR41" s="299"/>
      <c r="TKS41" s="299"/>
      <c r="TKT41" s="299"/>
      <c r="TKU41" s="299"/>
      <c r="TKV41" s="299"/>
      <c r="TKW41" s="299"/>
      <c r="TKX41" s="299"/>
      <c r="TKY41" s="299"/>
      <c r="TKZ41" s="299"/>
      <c r="TLA41" s="299"/>
      <c r="TLB41" s="299"/>
      <c r="TLC41" s="299"/>
      <c r="TLD41" s="299"/>
      <c r="TLE41" s="299"/>
      <c r="TLF41" s="299"/>
      <c r="TLG41" s="299"/>
      <c r="TLH41" s="299"/>
      <c r="TLI41" s="299"/>
      <c r="TLJ41" s="299"/>
      <c r="TLK41" s="299"/>
      <c r="TLL41" s="299"/>
      <c r="TLM41" s="299"/>
      <c r="TLN41" s="299"/>
      <c r="TLO41" s="299"/>
      <c r="TLP41" s="299"/>
      <c r="TLQ41" s="299"/>
      <c r="TLR41" s="299"/>
      <c r="TLS41" s="299"/>
      <c r="TLT41" s="299"/>
      <c r="TLU41" s="299"/>
      <c r="TLV41" s="299"/>
      <c r="TLW41" s="299"/>
      <c r="TLX41" s="299"/>
      <c r="TLY41" s="299"/>
      <c r="TLZ41" s="299"/>
      <c r="TMA41" s="299"/>
      <c r="TMB41" s="299"/>
      <c r="TMC41" s="299"/>
      <c r="TMD41" s="299"/>
      <c r="TME41" s="299"/>
      <c r="TMF41" s="299"/>
      <c r="TMG41" s="299"/>
      <c r="TMH41" s="299"/>
      <c r="TMI41" s="299"/>
      <c r="TMJ41" s="299"/>
      <c r="TMK41" s="299"/>
      <c r="TML41" s="299"/>
      <c r="TMM41" s="299"/>
      <c r="TMN41" s="299"/>
      <c r="TMO41" s="299"/>
      <c r="TMP41" s="299"/>
      <c r="TMQ41" s="299"/>
      <c r="TMR41" s="299"/>
      <c r="TMS41" s="299"/>
      <c r="TMT41" s="299"/>
      <c r="TMU41" s="299"/>
      <c r="TMV41" s="299"/>
      <c r="TMW41" s="299"/>
      <c r="TMX41" s="299"/>
      <c r="TMY41" s="299"/>
      <c r="TMZ41" s="299"/>
      <c r="TNA41" s="299"/>
      <c r="TNB41" s="299"/>
      <c r="TNC41" s="299"/>
      <c r="TND41" s="299"/>
      <c r="TNE41" s="299"/>
      <c r="TNF41" s="299"/>
      <c r="TNG41" s="299"/>
      <c r="TNH41" s="299"/>
      <c r="TNI41" s="299"/>
      <c r="TNJ41" s="299"/>
      <c r="TNK41" s="299"/>
      <c r="TNL41" s="299"/>
      <c r="TNM41" s="299"/>
      <c r="TNN41" s="299"/>
      <c r="TNO41" s="299"/>
      <c r="TNP41" s="299"/>
      <c r="TNQ41" s="299"/>
      <c r="TNR41" s="299"/>
      <c r="TNS41" s="299"/>
      <c r="TNT41" s="299"/>
      <c r="TNU41" s="299"/>
      <c r="TNV41" s="299"/>
      <c r="TNW41" s="299"/>
      <c r="TNX41" s="299"/>
      <c r="TNY41" s="299"/>
      <c r="TNZ41" s="299"/>
      <c r="TOA41" s="299"/>
      <c r="TOB41" s="299"/>
      <c r="TOC41" s="299"/>
      <c r="TOD41" s="299"/>
      <c r="TOE41" s="299"/>
      <c r="TOF41" s="299"/>
      <c r="TOG41" s="299"/>
      <c r="TOH41" s="299"/>
      <c r="TOI41" s="299"/>
      <c r="TOJ41" s="299"/>
      <c r="TOK41" s="299"/>
      <c r="TOL41" s="299"/>
      <c r="TOM41" s="299"/>
      <c r="TON41" s="299"/>
      <c r="TOO41" s="299"/>
      <c r="TOP41" s="299"/>
      <c r="TOQ41" s="299"/>
      <c r="TOR41" s="299"/>
      <c r="TOS41" s="299"/>
      <c r="TOT41" s="299"/>
      <c r="TOU41" s="299"/>
      <c r="TOV41" s="299"/>
      <c r="TOW41" s="299"/>
      <c r="TOX41" s="299"/>
      <c r="TOY41" s="299"/>
      <c r="TOZ41" s="299"/>
      <c r="TPA41" s="299"/>
      <c r="TPB41" s="299"/>
      <c r="TPC41" s="299"/>
      <c r="TPD41" s="299"/>
      <c r="TPE41" s="299"/>
      <c r="TPF41" s="299"/>
      <c r="TPG41" s="299"/>
      <c r="TPH41" s="299"/>
      <c r="TPI41" s="299"/>
      <c r="TPJ41" s="299"/>
      <c r="TPK41" s="299"/>
      <c r="TPL41" s="299"/>
      <c r="TPM41" s="299"/>
      <c r="TPN41" s="299"/>
      <c r="TPO41" s="299"/>
      <c r="TPP41" s="299"/>
      <c r="TPQ41" s="299"/>
      <c r="TPR41" s="299"/>
      <c r="TPS41" s="299"/>
      <c r="TPT41" s="299"/>
      <c r="TPU41" s="299"/>
      <c r="TPV41" s="299"/>
      <c r="TPW41" s="299"/>
      <c r="TPX41" s="299"/>
      <c r="TPY41" s="299"/>
      <c r="TPZ41" s="299"/>
      <c r="TQA41" s="299"/>
      <c r="TQB41" s="299"/>
      <c r="TQC41" s="299"/>
      <c r="TQD41" s="299"/>
      <c r="TQE41" s="299"/>
      <c r="TQF41" s="299"/>
      <c r="TQG41" s="299"/>
      <c r="TQH41" s="299"/>
      <c r="TQI41" s="299"/>
      <c r="TQJ41" s="299"/>
      <c r="TQK41" s="299"/>
      <c r="TQL41" s="299"/>
      <c r="TQM41" s="299"/>
      <c r="TQN41" s="299"/>
      <c r="TQO41" s="299"/>
      <c r="TQP41" s="299"/>
      <c r="TQQ41" s="299"/>
      <c r="TQR41" s="299"/>
      <c r="TQS41" s="299"/>
      <c r="TQT41" s="299"/>
      <c r="TQU41" s="299"/>
      <c r="TQV41" s="299"/>
      <c r="TQW41" s="299"/>
      <c r="TQX41" s="299"/>
      <c r="TQY41" s="299"/>
      <c r="TQZ41" s="299"/>
      <c r="TRA41" s="299"/>
      <c r="TRB41" s="299"/>
      <c r="TRC41" s="299"/>
      <c r="TRD41" s="299"/>
      <c r="TRE41" s="299"/>
      <c r="TRF41" s="299"/>
      <c r="TRG41" s="299"/>
      <c r="TRH41" s="299"/>
      <c r="TRI41" s="299"/>
      <c r="TRJ41" s="299"/>
      <c r="TRK41" s="299"/>
      <c r="TRL41" s="299"/>
      <c r="TRM41" s="299"/>
      <c r="TRN41" s="299"/>
      <c r="TRO41" s="299"/>
      <c r="TRP41" s="299"/>
      <c r="TRQ41" s="299"/>
      <c r="TRR41" s="299"/>
      <c r="TRS41" s="299"/>
      <c r="TRT41" s="299"/>
      <c r="TRU41" s="299"/>
      <c r="TRV41" s="299"/>
      <c r="TRW41" s="299"/>
      <c r="TRX41" s="299"/>
      <c r="TRY41" s="299"/>
      <c r="TRZ41" s="299"/>
      <c r="TSA41" s="299"/>
      <c r="TSB41" s="299"/>
      <c r="TSC41" s="299"/>
      <c r="TSD41" s="299"/>
      <c r="TSE41" s="299"/>
      <c r="TSF41" s="299"/>
      <c r="TSG41" s="299"/>
      <c r="TSH41" s="299"/>
      <c r="TSI41" s="299"/>
      <c r="TSJ41" s="299"/>
      <c r="TSK41" s="299"/>
      <c r="TSL41" s="299"/>
      <c r="TSM41" s="299"/>
      <c r="TSN41" s="299"/>
      <c r="TSO41" s="299"/>
      <c r="TSP41" s="299"/>
      <c r="TSQ41" s="299"/>
      <c r="TSR41" s="299"/>
      <c r="TSS41" s="299"/>
      <c r="TST41" s="299"/>
      <c r="TSU41" s="299"/>
      <c r="TSV41" s="299"/>
      <c r="TSW41" s="299"/>
      <c r="TSX41" s="299"/>
      <c r="TSY41" s="299"/>
      <c r="TSZ41" s="299"/>
      <c r="TTA41" s="299"/>
      <c r="TTB41" s="299"/>
      <c r="TTC41" s="299"/>
      <c r="TTD41" s="299"/>
      <c r="TTE41" s="299"/>
      <c r="TTF41" s="299"/>
      <c r="TTG41" s="299"/>
      <c r="TTH41" s="299"/>
      <c r="TTI41" s="299"/>
      <c r="TTJ41" s="299"/>
      <c r="TTK41" s="299"/>
      <c r="TTL41" s="299"/>
      <c r="TTM41" s="299"/>
      <c r="TTN41" s="299"/>
      <c r="TTO41" s="299"/>
      <c r="TTP41" s="299"/>
      <c r="TTQ41" s="299"/>
      <c r="TTR41" s="299"/>
      <c r="TTS41" s="299"/>
      <c r="TTT41" s="299"/>
      <c r="TTU41" s="299"/>
      <c r="TTV41" s="299"/>
      <c r="TTW41" s="299"/>
      <c r="TTX41" s="299"/>
      <c r="TTY41" s="299"/>
      <c r="TTZ41" s="299"/>
      <c r="TUA41" s="299"/>
      <c r="TUB41" s="299"/>
      <c r="TUC41" s="299"/>
      <c r="TUD41" s="299"/>
      <c r="TUE41" s="299"/>
      <c r="TUF41" s="299"/>
      <c r="TUG41" s="299"/>
      <c r="TUH41" s="299"/>
      <c r="TUI41" s="299"/>
      <c r="TUJ41" s="299"/>
      <c r="TUK41" s="299"/>
      <c r="TUL41" s="299"/>
      <c r="TUM41" s="299"/>
      <c r="TUN41" s="299"/>
      <c r="TUO41" s="299"/>
      <c r="TUP41" s="299"/>
      <c r="TUQ41" s="299"/>
      <c r="TUR41" s="299"/>
      <c r="TUS41" s="299"/>
      <c r="TUT41" s="299"/>
      <c r="TUU41" s="299"/>
      <c r="TUV41" s="299"/>
      <c r="TUW41" s="299"/>
      <c r="TUX41" s="299"/>
      <c r="TUY41" s="299"/>
      <c r="TUZ41" s="299"/>
      <c r="TVA41" s="299"/>
      <c r="TVB41" s="299"/>
      <c r="TVC41" s="299"/>
      <c r="TVD41" s="299"/>
      <c r="TVE41" s="299"/>
      <c r="TVF41" s="299"/>
      <c r="TVG41" s="299"/>
      <c r="TVH41" s="299"/>
      <c r="TVI41" s="299"/>
      <c r="TVJ41" s="299"/>
      <c r="TVK41" s="299"/>
      <c r="TVL41" s="299"/>
      <c r="TVM41" s="299"/>
      <c r="TVN41" s="299"/>
      <c r="TVO41" s="299"/>
      <c r="TVP41" s="299"/>
      <c r="TVQ41" s="299"/>
      <c r="TVR41" s="299"/>
      <c r="TVS41" s="299"/>
      <c r="TVT41" s="299"/>
      <c r="TVU41" s="299"/>
      <c r="TVV41" s="299"/>
      <c r="TVW41" s="299"/>
      <c r="TVX41" s="299"/>
      <c r="TVY41" s="299"/>
      <c r="TVZ41" s="299"/>
      <c r="TWA41" s="299"/>
      <c r="TWB41" s="299"/>
      <c r="TWC41" s="299"/>
      <c r="TWD41" s="299"/>
      <c r="TWE41" s="299"/>
      <c r="TWF41" s="299"/>
      <c r="TWG41" s="299"/>
      <c r="TWH41" s="299"/>
      <c r="TWI41" s="299"/>
      <c r="TWJ41" s="299"/>
      <c r="TWK41" s="299"/>
      <c r="TWL41" s="299"/>
      <c r="TWM41" s="299"/>
      <c r="TWN41" s="299"/>
      <c r="TWO41" s="299"/>
      <c r="TWP41" s="299"/>
      <c r="TWQ41" s="299"/>
      <c r="TWR41" s="299"/>
      <c r="TWS41" s="299"/>
      <c r="TWT41" s="299"/>
      <c r="TWU41" s="299"/>
      <c r="TWV41" s="299"/>
      <c r="TWW41" s="299"/>
      <c r="TWX41" s="299"/>
      <c r="TWY41" s="299"/>
      <c r="TWZ41" s="299"/>
      <c r="TXA41" s="299"/>
      <c r="TXB41" s="299"/>
      <c r="TXC41" s="299"/>
      <c r="TXD41" s="299"/>
      <c r="TXE41" s="299"/>
      <c r="TXF41" s="299"/>
      <c r="TXG41" s="299"/>
      <c r="TXH41" s="299"/>
      <c r="TXI41" s="299"/>
      <c r="TXJ41" s="299"/>
      <c r="TXK41" s="299"/>
      <c r="TXL41" s="299"/>
      <c r="TXM41" s="299"/>
      <c r="TXN41" s="299"/>
      <c r="TXO41" s="299"/>
      <c r="TXP41" s="299"/>
      <c r="TXQ41" s="299"/>
      <c r="TXR41" s="299"/>
      <c r="TXS41" s="299"/>
      <c r="TXT41" s="299"/>
      <c r="TXU41" s="299"/>
      <c r="TXV41" s="299"/>
      <c r="TXW41" s="299"/>
      <c r="TXX41" s="299"/>
      <c r="TXY41" s="299"/>
      <c r="TXZ41" s="299"/>
      <c r="TYA41" s="299"/>
      <c r="TYB41" s="299"/>
      <c r="TYC41" s="299"/>
      <c r="TYD41" s="299"/>
      <c r="TYE41" s="299"/>
      <c r="TYF41" s="299"/>
      <c r="TYG41" s="299"/>
      <c r="TYH41" s="299"/>
      <c r="TYI41" s="299"/>
      <c r="TYJ41" s="299"/>
      <c r="TYK41" s="299"/>
      <c r="TYL41" s="299"/>
      <c r="TYM41" s="299"/>
      <c r="TYN41" s="299"/>
      <c r="TYO41" s="299"/>
      <c r="TYP41" s="299"/>
      <c r="TYQ41" s="299"/>
      <c r="TYR41" s="299"/>
      <c r="TYS41" s="299"/>
      <c r="TYT41" s="299"/>
      <c r="TYU41" s="299"/>
      <c r="TYV41" s="299"/>
      <c r="TYW41" s="299"/>
      <c r="TYX41" s="299"/>
      <c r="TYY41" s="299"/>
      <c r="TYZ41" s="299"/>
      <c r="TZA41" s="299"/>
      <c r="TZB41" s="299"/>
      <c r="TZC41" s="299"/>
      <c r="TZD41" s="299"/>
      <c r="TZE41" s="299"/>
      <c r="TZF41" s="299"/>
      <c r="TZG41" s="299"/>
      <c r="TZH41" s="299"/>
      <c r="TZI41" s="299"/>
      <c r="TZJ41" s="299"/>
      <c r="TZK41" s="299"/>
      <c r="TZL41" s="299"/>
      <c r="TZM41" s="299"/>
      <c r="TZN41" s="299"/>
      <c r="TZO41" s="299"/>
      <c r="TZP41" s="299"/>
      <c r="TZQ41" s="299"/>
      <c r="TZR41" s="299"/>
      <c r="TZS41" s="299"/>
      <c r="TZT41" s="299"/>
      <c r="TZU41" s="299"/>
      <c r="TZV41" s="299"/>
      <c r="TZW41" s="299"/>
      <c r="TZX41" s="299"/>
      <c r="TZY41" s="299"/>
      <c r="TZZ41" s="299"/>
      <c r="UAA41" s="299"/>
      <c r="UAB41" s="299"/>
      <c r="UAC41" s="299"/>
      <c r="UAD41" s="299"/>
      <c r="UAE41" s="299"/>
      <c r="UAF41" s="299"/>
      <c r="UAG41" s="299"/>
      <c r="UAH41" s="299"/>
      <c r="UAI41" s="299"/>
      <c r="UAJ41" s="299"/>
      <c r="UAK41" s="299"/>
      <c r="UAL41" s="299"/>
      <c r="UAM41" s="299"/>
      <c r="UAN41" s="299"/>
      <c r="UAO41" s="299"/>
      <c r="UAP41" s="299"/>
      <c r="UAQ41" s="299"/>
      <c r="UAR41" s="299"/>
      <c r="UAS41" s="299"/>
      <c r="UAT41" s="299"/>
      <c r="UAU41" s="299"/>
      <c r="UAV41" s="299"/>
      <c r="UAW41" s="299"/>
      <c r="UAX41" s="299"/>
      <c r="UAY41" s="299"/>
      <c r="UAZ41" s="299"/>
      <c r="UBA41" s="299"/>
      <c r="UBB41" s="299"/>
      <c r="UBC41" s="299"/>
      <c r="UBD41" s="299"/>
      <c r="UBE41" s="299"/>
      <c r="UBF41" s="299"/>
      <c r="UBG41" s="299"/>
      <c r="UBH41" s="299"/>
      <c r="UBI41" s="299"/>
      <c r="UBJ41" s="299"/>
      <c r="UBK41" s="299"/>
      <c r="UBL41" s="299"/>
      <c r="UBM41" s="299"/>
      <c r="UBN41" s="299"/>
      <c r="UBO41" s="299"/>
      <c r="UBP41" s="299"/>
      <c r="UBQ41" s="299"/>
      <c r="UBR41" s="299"/>
      <c r="UBS41" s="299"/>
      <c r="UBT41" s="299"/>
      <c r="UBU41" s="299"/>
      <c r="UBV41" s="299"/>
      <c r="UBW41" s="299"/>
      <c r="UBX41" s="299"/>
      <c r="UBY41" s="299"/>
      <c r="UBZ41" s="299"/>
      <c r="UCA41" s="299"/>
      <c r="UCB41" s="299"/>
      <c r="UCC41" s="299"/>
      <c r="UCD41" s="299"/>
      <c r="UCE41" s="299"/>
      <c r="UCF41" s="299"/>
      <c r="UCG41" s="299"/>
      <c r="UCH41" s="299"/>
      <c r="UCI41" s="299"/>
      <c r="UCJ41" s="299"/>
      <c r="UCK41" s="299"/>
      <c r="UCL41" s="299"/>
      <c r="UCM41" s="299"/>
      <c r="UCN41" s="299"/>
      <c r="UCO41" s="299"/>
      <c r="UCP41" s="299"/>
      <c r="UCQ41" s="299"/>
      <c r="UCR41" s="299"/>
      <c r="UCS41" s="299"/>
      <c r="UCT41" s="299"/>
      <c r="UCU41" s="299"/>
      <c r="UCV41" s="299"/>
      <c r="UCW41" s="299"/>
      <c r="UCX41" s="299"/>
      <c r="UCY41" s="299"/>
      <c r="UCZ41" s="299"/>
      <c r="UDA41" s="299"/>
      <c r="UDB41" s="299"/>
      <c r="UDC41" s="299"/>
      <c r="UDD41" s="299"/>
      <c r="UDE41" s="299"/>
      <c r="UDF41" s="299"/>
      <c r="UDG41" s="299"/>
      <c r="UDH41" s="299"/>
      <c r="UDI41" s="299"/>
      <c r="UDJ41" s="299"/>
      <c r="UDK41" s="299"/>
      <c r="UDL41" s="299"/>
      <c r="UDM41" s="299"/>
      <c r="UDN41" s="299"/>
      <c r="UDO41" s="299"/>
      <c r="UDP41" s="299"/>
      <c r="UDQ41" s="299"/>
      <c r="UDR41" s="299"/>
      <c r="UDS41" s="299"/>
      <c r="UDT41" s="299"/>
      <c r="UDU41" s="299"/>
      <c r="UDV41" s="299"/>
      <c r="UDW41" s="299"/>
      <c r="UDX41" s="299"/>
      <c r="UDY41" s="299"/>
      <c r="UDZ41" s="299"/>
      <c r="UEA41" s="299"/>
      <c r="UEB41" s="299"/>
      <c r="UEC41" s="299"/>
      <c r="UED41" s="299"/>
      <c r="UEE41" s="299"/>
      <c r="UEF41" s="299"/>
      <c r="UEG41" s="299"/>
      <c r="UEH41" s="299"/>
      <c r="UEI41" s="299"/>
      <c r="UEJ41" s="299"/>
      <c r="UEK41" s="299"/>
      <c r="UEL41" s="299"/>
      <c r="UEM41" s="299"/>
      <c r="UEN41" s="299"/>
      <c r="UEO41" s="299"/>
      <c r="UEP41" s="299"/>
      <c r="UEQ41" s="299"/>
      <c r="UER41" s="299"/>
      <c r="UES41" s="299"/>
      <c r="UET41" s="299"/>
      <c r="UEU41" s="299"/>
      <c r="UEV41" s="299"/>
      <c r="UEW41" s="299"/>
      <c r="UEX41" s="299"/>
      <c r="UEY41" s="299"/>
      <c r="UEZ41" s="299"/>
      <c r="UFA41" s="299"/>
      <c r="UFB41" s="299"/>
      <c r="UFC41" s="299"/>
      <c r="UFD41" s="299"/>
      <c r="UFE41" s="299"/>
      <c r="UFF41" s="299"/>
      <c r="UFG41" s="299"/>
      <c r="UFH41" s="299"/>
      <c r="UFI41" s="299"/>
      <c r="UFJ41" s="299"/>
      <c r="UFK41" s="299"/>
      <c r="UFL41" s="299"/>
      <c r="UFM41" s="299"/>
      <c r="UFN41" s="299"/>
      <c r="UFO41" s="299"/>
      <c r="UFP41" s="299"/>
      <c r="UFQ41" s="299"/>
      <c r="UFR41" s="299"/>
      <c r="UFS41" s="299"/>
      <c r="UFT41" s="299"/>
      <c r="UFU41" s="299"/>
      <c r="UFV41" s="299"/>
      <c r="UFW41" s="299"/>
      <c r="UFX41" s="299"/>
      <c r="UFY41" s="299"/>
      <c r="UFZ41" s="299"/>
      <c r="UGA41" s="299"/>
      <c r="UGB41" s="299"/>
      <c r="UGC41" s="299"/>
      <c r="UGD41" s="299"/>
      <c r="UGE41" s="299"/>
      <c r="UGF41" s="299"/>
      <c r="UGG41" s="299"/>
      <c r="UGH41" s="299"/>
      <c r="UGI41" s="299"/>
      <c r="UGJ41" s="299"/>
      <c r="UGK41" s="299"/>
      <c r="UGL41" s="299"/>
      <c r="UGM41" s="299"/>
      <c r="UGN41" s="299"/>
      <c r="UGO41" s="299"/>
      <c r="UGP41" s="299"/>
      <c r="UGQ41" s="299"/>
      <c r="UGR41" s="299"/>
      <c r="UGS41" s="299"/>
      <c r="UGT41" s="299"/>
      <c r="UGU41" s="299"/>
      <c r="UGV41" s="299"/>
      <c r="UGW41" s="299"/>
      <c r="UGX41" s="299"/>
      <c r="UGY41" s="299"/>
      <c r="UGZ41" s="299"/>
      <c r="UHA41" s="299"/>
      <c r="UHB41" s="299"/>
      <c r="UHC41" s="299"/>
      <c r="UHD41" s="299"/>
      <c r="UHE41" s="299"/>
      <c r="UHF41" s="299"/>
      <c r="UHG41" s="299"/>
      <c r="UHH41" s="299"/>
      <c r="UHI41" s="299"/>
      <c r="UHJ41" s="299"/>
      <c r="UHK41" s="299"/>
      <c r="UHL41" s="299"/>
      <c r="UHM41" s="299"/>
      <c r="UHN41" s="299"/>
      <c r="UHO41" s="299"/>
      <c r="UHP41" s="299"/>
      <c r="UHQ41" s="299"/>
      <c r="UHR41" s="299"/>
      <c r="UHS41" s="299"/>
      <c r="UHT41" s="299"/>
      <c r="UHU41" s="299"/>
      <c r="UHV41" s="299"/>
      <c r="UHW41" s="299"/>
      <c r="UHX41" s="299"/>
      <c r="UHY41" s="299"/>
      <c r="UHZ41" s="299"/>
      <c r="UIA41" s="299"/>
      <c r="UIB41" s="299"/>
      <c r="UIC41" s="299"/>
      <c r="UID41" s="299"/>
      <c r="UIE41" s="299"/>
      <c r="UIF41" s="299"/>
      <c r="UIG41" s="299"/>
      <c r="UIH41" s="299"/>
      <c r="UII41" s="299"/>
      <c r="UIJ41" s="299"/>
      <c r="UIK41" s="299"/>
      <c r="UIL41" s="299"/>
      <c r="UIM41" s="299"/>
      <c r="UIN41" s="299"/>
      <c r="UIO41" s="299"/>
      <c r="UIP41" s="299"/>
      <c r="UIQ41" s="299"/>
      <c r="UIR41" s="299"/>
      <c r="UIS41" s="299"/>
      <c r="UIT41" s="299"/>
      <c r="UIU41" s="299"/>
      <c r="UIV41" s="299"/>
      <c r="UIW41" s="299"/>
      <c r="UIX41" s="299"/>
      <c r="UIY41" s="299"/>
      <c r="UIZ41" s="299"/>
      <c r="UJA41" s="299"/>
      <c r="UJB41" s="299"/>
      <c r="UJC41" s="299"/>
      <c r="UJD41" s="299"/>
      <c r="UJE41" s="299"/>
      <c r="UJF41" s="299"/>
      <c r="UJG41" s="299"/>
      <c r="UJH41" s="299"/>
      <c r="UJI41" s="299"/>
      <c r="UJJ41" s="299"/>
      <c r="UJK41" s="299"/>
      <c r="UJL41" s="299"/>
      <c r="UJM41" s="299"/>
      <c r="UJN41" s="299"/>
      <c r="UJO41" s="299"/>
      <c r="UJP41" s="299"/>
      <c r="UJQ41" s="299"/>
      <c r="UJR41" s="299"/>
      <c r="UJS41" s="299"/>
      <c r="UJT41" s="299"/>
      <c r="UJU41" s="299"/>
      <c r="UJV41" s="299"/>
      <c r="UJW41" s="299"/>
      <c r="UJX41" s="299"/>
      <c r="UJY41" s="299"/>
      <c r="UJZ41" s="299"/>
      <c r="UKA41" s="299"/>
      <c r="UKB41" s="299"/>
      <c r="UKC41" s="299"/>
      <c r="UKD41" s="299"/>
      <c r="UKE41" s="299"/>
      <c r="UKF41" s="299"/>
      <c r="UKG41" s="299"/>
      <c r="UKH41" s="299"/>
      <c r="UKI41" s="299"/>
      <c r="UKJ41" s="299"/>
      <c r="UKK41" s="299"/>
      <c r="UKL41" s="299"/>
      <c r="UKM41" s="299"/>
      <c r="UKN41" s="299"/>
      <c r="UKO41" s="299"/>
      <c r="UKP41" s="299"/>
      <c r="UKQ41" s="299"/>
      <c r="UKR41" s="299"/>
      <c r="UKS41" s="299"/>
      <c r="UKT41" s="299"/>
      <c r="UKU41" s="299"/>
      <c r="UKV41" s="299"/>
      <c r="UKW41" s="299"/>
      <c r="UKX41" s="299"/>
      <c r="UKY41" s="299"/>
      <c r="UKZ41" s="299"/>
      <c r="ULA41" s="299"/>
      <c r="ULB41" s="299"/>
      <c r="ULC41" s="299"/>
      <c r="ULD41" s="299"/>
      <c r="ULE41" s="299"/>
      <c r="ULF41" s="299"/>
      <c r="ULG41" s="299"/>
      <c r="ULH41" s="299"/>
      <c r="ULI41" s="299"/>
      <c r="ULJ41" s="299"/>
      <c r="ULK41" s="299"/>
      <c r="ULL41" s="299"/>
      <c r="ULM41" s="299"/>
      <c r="ULN41" s="299"/>
      <c r="ULO41" s="299"/>
      <c r="ULP41" s="299"/>
      <c r="ULQ41" s="299"/>
      <c r="ULR41" s="299"/>
      <c r="ULS41" s="299"/>
      <c r="ULT41" s="299"/>
      <c r="ULU41" s="299"/>
      <c r="ULV41" s="299"/>
      <c r="ULW41" s="299"/>
      <c r="ULX41" s="299"/>
      <c r="ULY41" s="299"/>
      <c r="ULZ41" s="299"/>
      <c r="UMA41" s="299"/>
      <c r="UMB41" s="299"/>
      <c r="UMC41" s="299"/>
      <c r="UMD41" s="299"/>
      <c r="UME41" s="299"/>
      <c r="UMF41" s="299"/>
      <c r="UMG41" s="299"/>
      <c r="UMH41" s="299"/>
      <c r="UMI41" s="299"/>
      <c r="UMJ41" s="299"/>
      <c r="UMK41" s="299"/>
      <c r="UML41" s="299"/>
      <c r="UMM41" s="299"/>
      <c r="UMN41" s="299"/>
      <c r="UMO41" s="299"/>
      <c r="UMP41" s="299"/>
      <c r="UMQ41" s="299"/>
      <c r="UMR41" s="299"/>
      <c r="UMS41" s="299"/>
      <c r="UMT41" s="299"/>
      <c r="UMU41" s="299"/>
      <c r="UMV41" s="299"/>
      <c r="UMW41" s="299"/>
      <c r="UMX41" s="299"/>
      <c r="UMY41" s="299"/>
      <c r="UMZ41" s="299"/>
      <c r="UNA41" s="299"/>
      <c r="UNB41" s="299"/>
      <c r="UNC41" s="299"/>
      <c r="UND41" s="299"/>
      <c r="UNE41" s="299"/>
      <c r="UNF41" s="299"/>
      <c r="UNG41" s="299"/>
      <c r="UNH41" s="299"/>
      <c r="UNI41" s="299"/>
      <c r="UNJ41" s="299"/>
      <c r="UNK41" s="299"/>
      <c r="UNL41" s="299"/>
      <c r="UNM41" s="299"/>
      <c r="UNN41" s="299"/>
      <c r="UNO41" s="299"/>
      <c r="UNP41" s="299"/>
      <c r="UNQ41" s="299"/>
      <c r="UNR41" s="299"/>
      <c r="UNS41" s="299"/>
      <c r="UNT41" s="299"/>
      <c r="UNU41" s="299"/>
      <c r="UNV41" s="299"/>
      <c r="UNW41" s="299"/>
      <c r="UNX41" s="299"/>
      <c r="UNY41" s="299"/>
      <c r="UNZ41" s="299"/>
      <c r="UOA41" s="299"/>
      <c r="UOB41" s="299"/>
      <c r="UOC41" s="299"/>
      <c r="UOD41" s="299"/>
      <c r="UOE41" s="299"/>
      <c r="UOF41" s="299"/>
      <c r="UOG41" s="299"/>
      <c r="UOH41" s="299"/>
      <c r="UOI41" s="299"/>
      <c r="UOJ41" s="299"/>
      <c r="UOK41" s="299"/>
      <c r="UOL41" s="299"/>
      <c r="UOM41" s="299"/>
      <c r="UON41" s="299"/>
      <c r="UOO41" s="299"/>
      <c r="UOP41" s="299"/>
      <c r="UOQ41" s="299"/>
      <c r="UOR41" s="299"/>
      <c r="UOS41" s="299"/>
      <c r="UOT41" s="299"/>
      <c r="UOU41" s="299"/>
      <c r="UOV41" s="299"/>
      <c r="UOW41" s="299"/>
      <c r="UOX41" s="299"/>
      <c r="UOY41" s="299"/>
      <c r="UOZ41" s="299"/>
      <c r="UPA41" s="299"/>
      <c r="UPB41" s="299"/>
      <c r="UPC41" s="299"/>
      <c r="UPD41" s="299"/>
      <c r="UPE41" s="299"/>
      <c r="UPF41" s="299"/>
      <c r="UPG41" s="299"/>
      <c r="UPH41" s="299"/>
      <c r="UPI41" s="299"/>
      <c r="UPJ41" s="299"/>
      <c r="UPK41" s="299"/>
      <c r="UPL41" s="299"/>
      <c r="UPM41" s="299"/>
      <c r="UPN41" s="299"/>
      <c r="UPO41" s="299"/>
      <c r="UPP41" s="299"/>
      <c r="UPQ41" s="299"/>
      <c r="UPR41" s="299"/>
      <c r="UPS41" s="299"/>
      <c r="UPT41" s="299"/>
      <c r="UPU41" s="299"/>
      <c r="UPV41" s="299"/>
      <c r="UPW41" s="299"/>
      <c r="UPX41" s="299"/>
      <c r="UPY41" s="299"/>
      <c r="UPZ41" s="299"/>
      <c r="UQA41" s="299"/>
      <c r="UQB41" s="299"/>
      <c r="UQC41" s="299"/>
      <c r="UQD41" s="299"/>
      <c r="UQE41" s="299"/>
      <c r="UQF41" s="299"/>
      <c r="UQG41" s="299"/>
      <c r="UQH41" s="299"/>
      <c r="UQI41" s="299"/>
      <c r="UQJ41" s="299"/>
      <c r="UQK41" s="299"/>
      <c r="UQL41" s="299"/>
      <c r="UQM41" s="299"/>
      <c r="UQN41" s="299"/>
      <c r="UQO41" s="299"/>
      <c r="UQP41" s="299"/>
      <c r="UQQ41" s="299"/>
      <c r="UQR41" s="299"/>
      <c r="UQS41" s="299"/>
      <c r="UQT41" s="299"/>
      <c r="UQU41" s="299"/>
      <c r="UQV41" s="299"/>
      <c r="UQW41" s="299"/>
      <c r="UQX41" s="299"/>
      <c r="UQY41" s="299"/>
      <c r="UQZ41" s="299"/>
      <c r="URA41" s="299"/>
      <c r="URB41" s="299"/>
      <c r="URC41" s="299"/>
      <c r="URD41" s="299"/>
      <c r="URE41" s="299"/>
      <c r="URF41" s="299"/>
      <c r="URG41" s="299"/>
      <c r="URH41" s="299"/>
      <c r="URI41" s="299"/>
      <c r="URJ41" s="299"/>
      <c r="URK41" s="299"/>
      <c r="URL41" s="299"/>
      <c r="URM41" s="299"/>
      <c r="URN41" s="299"/>
      <c r="URO41" s="299"/>
      <c r="URP41" s="299"/>
      <c r="URQ41" s="299"/>
      <c r="URR41" s="299"/>
      <c r="URS41" s="299"/>
      <c r="URT41" s="299"/>
      <c r="URU41" s="299"/>
      <c r="URV41" s="299"/>
      <c r="URW41" s="299"/>
      <c r="URX41" s="299"/>
      <c r="URY41" s="299"/>
      <c r="URZ41" s="299"/>
      <c r="USA41" s="299"/>
      <c r="USB41" s="299"/>
      <c r="USC41" s="299"/>
      <c r="USD41" s="299"/>
      <c r="USE41" s="299"/>
      <c r="USF41" s="299"/>
      <c r="USG41" s="299"/>
      <c r="USH41" s="299"/>
      <c r="USI41" s="299"/>
      <c r="USJ41" s="299"/>
      <c r="USK41" s="299"/>
      <c r="USL41" s="299"/>
      <c r="USM41" s="299"/>
      <c r="USN41" s="299"/>
      <c r="USO41" s="299"/>
      <c r="USP41" s="299"/>
      <c r="USQ41" s="299"/>
      <c r="USR41" s="299"/>
      <c r="USS41" s="299"/>
      <c r="UST41" s="299"/>
      <c r="USU41" s="299"/>
      <c r="USV41" s="299"/>
      <c r="USW41" s="299"/>
      <c r="USX41" s="299"/>
      <c r="USY41" s="299"/>
      <c r="USZ41" s="299"/>
      <c r="UTA41" s="299"/>
      <c r="UTB41" s="299"/>
      <c r="UTC41" s="299"/>
      <c r="UTD41" s="299"/>
      <c r="UTE41" s="299"/>
      <c r="UTF41" s="299"/>
      <c r="UTG41" s="299"/>
      <c r="UTH41" s="299"/>
      <c r="UTI41" s="299"/>
      <c r="UTJ41" s="299"/>
      <c r="UTK41" s="299"/>
      <c r="UTL41" s="299"/>
      <c r="UTM41" s="299"/>
      <c r="UTN41" s="299"/>
      <c r="UTO41" s="299"/>
      <c r="UTP41" s="299"/>
      <c r="UTQ41" s="299"/>
      <c r="UTR41" s="299"/>
      <c r="UTS41" s="299"/>
      <c r="UTT41" s="299"/>
      <c r="UTU41" s="299"/>
      <c r="UTV41" s="299"/>
      <c r="UTW41" s="299"/>
      <c r="UTX41" s="299"/>
      <c r="UTY41" s="299"/>
      <c r="UTZ41" s="299"/>
      <c r="UUA41" s="299"/>
      <c r="UUB41" s="299"/>
      <c r="UUC41" s="299"/>
      <c r="UUD41" s="299"/>
      <c r="UUE41" s="299"/>
      <c r="UUF41" s="299"/>
      <c r="UUG41" s="299"/>
      <c r="UUH41" s="299"/>
      <c r="UUI41" s="299"/>
      <c r="UUJ41" s="299"/>
      <c r="UUK41" s="299"/>
      <c r="UUL41" s="299"/>
      <c r="UUM41" s="299"/>
      <c r="UUN41" s="299"/>
      <c r="UUO41" s="299"/>
      <c r="UUP41" s="299"/>
      <c r="UUQ41" s="299"/>
      <c r="UUR41" s="299"/>
      <c r="UUS41" s="299"/>
      <c r="UUT41" s="299"/>
      <c r="UUU41" s="299"/>
      <c r="UUV41" s="299"/>
      <c r="UUW41" s="299"/>
      <c r="UUX41" s="299"/>
      <c r="UUY41" s="299"/>
      <c r="UUZ41" s="299"/>
      <c r="UVA41" s="299"/>
      <c r="UVB41" s="299"/>
      <c r="UVC41" s="299"/>
      <c r="UVD41" s="299"/>
      <c r="UVE41" s="299"/>
      <c r="UVF41" s="299"/>
      <c r="UVG41" s="299"/>
      <c r="UVH41" s="299"/>
      <c r="UVI41" s="299"/>
      <c r="UVJ41" s="299"/>
      <c r="UVK41" s="299"/>
      <c r="UVL41" s="299"/>
      <c r="UVM41" s="299"/>
      <c r="UVN41" s="299"/>
      <c r="UVO41" s="299"/>
      <c r="UVP41" s="299"/>
      <c r="UVQ41" s="299"/>
      <c r="UVR41" s="299"/>
      <c r="UVS41" s="299"/>
      <c r="UVT41" s="299"/>
      <c r="UVU41" s="299"/>
      <c r="UVV41" s="299"/>
      <c r="UVW41" s="299"/>
      <c r="UVX41" s="299"/>
      <c r="UVY41" s="299"/>
      <c r="UVZ41" s="299"/>
      <c r="UWA41" s="299"/>
      <c r="UWB41" s="299"/>
      <c r="UWC41" s="299"/>
      <c r="UWD41" s="299"/>
      <c r="UWE41" s="299"/>
      <c r="UWF41" s="299"/>
      <c r="UWG41" s="299"/>
      <c r="UWH41" s="299"/>
      <c r="UWI41" s="299"/>
      <c r="UWJ41" s="299"/>
      <c r="UWK41" s="299"/>
      <c r="UWL41" s="299"/>
      <c r="UWM41" s="299"/>
      <c r="UWN41" s="299"/>
      <c r="UWO41" s="299"/>
      <c r="UWP41" s="299"/>
      <c r="UWQ41" s="299"/>
      <c r="UWR41" s="299"/>
      <c r="UWS41" s="299"/>
      <c r="UWT41" s="299"/>
      <c r="UWU41" s="299"/>
      <c r="UWV41" s="299"/>
      <c r="UWW41" s="299"/>
      <c r="UWX41" s="299"/>
      <c r="UWY41" s="299"/>
      <c r="UWZ41" s="299"/>
      <c r="UXA41" s="299"/>
      <c r="UXB41" s="299"/>
      <c r="UXC41" s="299"/>
      <c r="UXD41" s="299"/>
      <c r="UXE41" s="299"/>
      <c r="UXF41" s="299"/>
      <c r="UXG41" s="299"/>
      <c r="UXH41" s="299"/>
      <c r="UXI41" s="299"/>
      <c r="UXJ41" s="299"/>
      <c r="UXK41" s="299"/>
      <c r="UXL41" s="299"/>
      <c r="UXM41" s="299"/>
      <c r="UXN41" s="299"/>
      <c r="UXO41" s="299"/>
      <c r="UXP41" s="299"/>
      <c r="UXQ41" s="299"/>
      <c r="UXR41" s="299"/>
      <c r="UXS41" s="299"/>
      <c r="UXT41" s="299"/>
      <c r="UXU41" s="299"/>
      <c r="UXV41" s="299"/>
      <c r="UXW41" s="299"/>
      <c r="UXX41" s="299"/>
      <c r="UXY41" s="299"/>
      <c r="UXZ41" s="299"/>
      <c r="UYA41" s="299"/>
      <c r="UYB41" s="299"/>
      <c r="UYC41" s="299"/>
      <c r="UYD41" s="299"/>
      <c r="UYE41" s="299"/>
      <c r="UYF41" s="299"/>
      <c r="UYG41" s="299"/>
      <c r="UYH41" s="299"/>
      <c r="UYI41" s="299"/>
      <c r="UYJ41" s="299"/>
      <c r="UYK41" s="299"/>
      <c r="UYL41" s="299"/>
      <c r="UYM41" s="299"/>
      <c r="UYN41" s="299"/>
      <c r="UYO41" s="299"/>
      <c r="UYP41" s="299"/>
      <c r="UYQ41" s="299"/>
      <c r="UYR41" s="299"/>
      <c r="UYS41" s="299"/>
      <c r="UYT41" s="299"/>
      <c r="UYU41" s="299"/>
      <c r="UYV41" s="299"/>
      <c r="UYW41" s="299"/>
      <c r="UYX41" s="299"/>
      <c r="UYY41" s="299"/>
      <c r="UYZ41" s="299"/>
      <c r="UZA41" s="299"/>
      <c r="UZB41" s="299"/>
      <c r="UZC41" s="299"/>
      <c r="UZD41" s="299"/>
      <c r="UZE41" s="299"/>
      <c r="UZF41" s="299"/>
      <c r="UZG41" s="299"/>
      <c r="UZH41" s="299"/>
      <c r="UZI41" s="299"/>
      <c r="UZJ41" s="299"/>
      <c r="UZK41" s="299"/>
      <c r="UZL41" s="299"/>
      <c r="UZM41" s="299"/>
      <c r="UZN41" s="299"/>
      <c r="UZO41" s="299"/>
      <c r="UZP41" s="299"/>
      <c r="UZQ41" s="299"/>
      <c r="UZR41" s="299"/>
      <c r="UZS41" s="299"/>
      <c r="UZT41" s="299"/>
      <c r="UZU41" s="299"/>
      <c r="UZV41" s="299"/>
      <c r="UZW41" s="299"/>
      <c r="UZX41" s="299"/>
      <c r="UZY41" s="299"/>
      <c r="UZZ41" s="299"/>
      <c r="VAA41" s="299"/>
      <c r="VAB41" s="299"/>
      <c r="VAC41" s="299"/>
      <c r="VAD41" s="299"/>
      <c r="VAE41" s="299"/>
      <c r="VAF41" s="299"/>
      <c r="VAG41" s="299"/>
      <c r="VAH41" s="299"/>
      <c r="VAI41" s="299"/>
      <c r="VAJ41" s="299"/>
      <c r="VAK41" s="299"/>
      <c r="VAL41" s="299"/>
      <c r="VAM41" s="299"/>
      <c r="VAN41" s="299"/>
      <c r="VAO41" s="299"/>
      <c r="VAP41" s="299"/>
      <c r="VAQ41" s="299"/>
      <c r="VAR41" s="299"/>
      <c r="VAS41" s="299"/>
      <c r="VAT41" s="299"/>
      <c r="VAU41" s="299"/>
      <c r="VAV41" s="299"/>
      <c r="VAW41" s="299"/>
      <c r="VAX41" s="299"/>
      <c r="VAY41" s="299"/>
      <c r="VAZ41" s="299"/>
      <c r="VBA41" s="299"/>
      <c r="VBB41" s="299"/>
      <c r="VBC41" s="299"/>
      <c r="VBD41" s="299"/>
      <c r="VBE41" s="299"/>
      <c r="VBF41" s="299"/>
      <c r="VBG41" s="299"/>
      <c r="VBH41" s="299"/>
      <c r="VBI41" s="299"/>
      <c r="VBJ41" s="299"/>
      <c r="VBK41" s="299"/>
      <c r="VBL41" s="299"/>
      <c r="VBM41" s="299"/>
      <c r="VBN41" s="299"/>
      <c r="VBO41" s="299"/>
      <c r="VBP41" s="299"/>
      <c r="VBQ41" s="299"/>
      <c r="VBR41" s="299"/>
      <c r="VBS41" s="299"/>
      <c r="VBT41" s="299"/>
      <c r="VBU41" s="299"/>
      <c r="VBV41" s="299"/>
      <c r="VBW41" s="299"/>
      <c r="VBX41" s="299"/>
      <c r="VBY41" s="299"/>
      <c r="VBZ41" s="299"/>
      <c r="VCA41" s="299"/>
      <c r="VCB41" s="299"/>
      <c r="VCC41" s="299"/>
      <c r="VCD41" s="299"/>
      <c r="VCE41" s="299"/>
      <c r="VCF41" s="299"/>
      <c r="VCG41" s="299"/>
      <c r="VCH41" s="299"/>
      <c r="VCI41" s="299"/>
      <c r="VCJ41" s="299"/>
      <c r="VCK41" s="299"/>
      <c r="VCL41" s="299"/>
      <c r="VCM41" s="299"/>
      <c r="VCN41" s="299"/>
      <c r="VCO41" s="299"/>
      <c r="VCP41" s="299"/>
      <c r="VCQ41" s="299"/>
      <c r="VCR41" s="299"/>
      <c r="VCS41" s="299"/>
      <c r="VCT41" s="299"/>
      <c r="VCU41" s="299"/>
      <c r="VCV41" s="299"/>
      <c r="VCW41" s="299"/>
      <c r="VCX41" s="299"/>
      <c r="VCY41" s="299"/>
      <c r="VCZ41" s="299"/>
      <c r="VDA41" s="299"/>
      <c r="VDB41" s="299"/>
      <c r="VDC41" s="299"/>
      <c r="VDD41" s="299"/>
      <c r="VDE41" s="299"/>
      <c r="VDF41" s="299"/>
      <c r="VDG41" s="299"/>
      <c r="VDH41" s="299"/>
      <c r="VDI41" s="299"/>
      <c r="VDJ41" s="299"/>
      <c r="VDK41" s="299"/>
      <c r="VDL41" s="299"/>
      <c r="VDM41" s="299"/>
      <c r="VDN41" s="299"/>
      <c r="VDO41" s="299"/>
      <c r="VDP41" s="299"/>
      <c r="VDQ41" s="299"/>
      <c r="VDR41" s="299"/>
      <c r="VDS41" s="299"/>
      <c r="VDT41" s="299"/>
      <c r="VDU41" s="299"/>
      <c r="VDV41" s="299"/>
      <c r="VDW41" s="299"/>
      <c r="VDX41" s="299"/>
      <c r="VDY41" s="299"/>
      <c r="VDZ41" s="299"/>
      <c r="VEA41" s="299"/>
      <c r="VEB41" s="299"/>
      <c r="VEC41" s="299"/>
      <c r="VED41" s="299"/>
      <c r="VEE41" s="299"/>
      <c r="VEF41" s="299"/>
      <c r="VEG41" s="299"/>
      <c r="VEH41" s="299"/>
      <c r="VEI41" s="299"/>
      <c r="VEJ41" s="299"/>
      <c r="VEK41" s="299"/>
      <c r="VEL41" s="299"/>
      <c r="VEM41" s="299"/>
      <c r="VEN41" s="299"/>
      <c r="VEO41" s="299"/>
      <c r="VEP41" s="299"/>
      <c r="VEQ41" s="299"/>
      <c r="VER41" s="299"/>
      <c r="VES41" s="299"/>
      <c r="VET41" s="299"/>
      <c r="VEU41" s="299"/>
      <c r="VEV41" s="299"/>
      <c r="VEW41" s="299"/>
      <c r="VEX41" s="299"/>
      <c r="VEY41" s="299"/>
      <c r="VEZ41" s="299"/>
      <c r="VFA41" s="299"/>
      <c r="VFB41" s="299"/>
      <c r="VFC41" s="299"/>
      <c r="VFD41" s="299"/>
      <c r="VFE41" s="299"/>
      <c r="VFF41" s="299"/>
      <c r="VFG41" s="299"/>
      <c r="VFH41" s="299"/>
      <c r="VFI41" s="299"/>
      <c r="VFJ41" s="299"/>
      <c r="VFK41" s="299"/>
      <c r="VFL41" s="299"/>
      <c r="VFM41" s="299"/>
      <c r="VFN41" s="299"/>
      <c r="VFO41" s="299"/>
      <c r="VFP41" s="299"/>
      <c r="VFQ41" s="299"/>
      <c r="VFR41" s="299"/>
      <c r="VFS41" s="299"/>
      <c r="VFT41" s="299"/>
      <c r="VFU41" s="299"/>
      <c r="VFV41" s="299"/>
      <c r="VFW41" s="299"/>
      <c r="VFX41" s="299"/>
      <c r="VFY41" s="299"/>
      <c r="VFZ41" s="299"/>
      <c r="VGA41" s="299"/>
      <c r="VGB41" s="299"/>
      <c r="VGC41" s="299"/>
      <c r="VGD41" s="299"/>
      <c r="VGE41" s="299"/>
      <c r="VGF41" s="299"/>
      <c r="VGG41" s="299"/>
      <c r="VGH41" s="299"/>
      <c r="VGI41" s="299"/>
      <c r="VGJ41" s="299"/>
      <c r="VGK41" s="299"/>
      <c r="VGL41" s="299"/>
      <c r="VGM41" s="299"/>
      <c r="VGN41" s="299"/>
      <c r="VGO41" s="299"/>
      <c r="VGP41" s="299"/>
      <c r="VGQ41" s="299"/>
      <c r="VGR41" s="299"/>
      <c r="VGS41" s="299"/>
      <c r="VGT41" s="299"/>
      <c r="VGU41" s="299"/>
      <c r="VGV41" s="299"/>
      <c r="VGW41" s="299"/>
      <c r="VGX41" s="299"/>
      <c r="VGY41" s="299"/>
      <c r="VGZ41" s="299"/>
      <c r="VHA41" s="299"/>
      <c r="VHB41" s="299"/>
      <c r="VHC41" s="299"/>
      <c r="VHD41" s="299"/>
      <c r="VHE41" s="299"/>
      <c r="VHF41" s="299"/>
      <c r="VHG41" s="299"/>
      <c r="VHH41" s="299"/>
      <c r="VHI41" s="299"/>
      <c r="VHJ41" s="299"/>
      <c r="VHK41" s="299"/>
      <c r="VHL41" s="299"/>
      <c r="VHM41" s="299"/>
      <c r="VHN41" s="299"/>
      <c r="VHO41" s="299"/>
      <c r="VHP41" s="299"/>
      <c r="VHQ41" s="299"/>
      <c r="VHR41" s="299"/>
      <c r="VHS41" s="299"/>
      <c r="VHT41" s="299"/>
      <c r="VHU41" s="299"/>
      <c r="VHV41" s="299"/>
      <c r="VHW41" s="299"/>
      <c r="VHX41" s="299"/>
      <c r="VHY41" s="299"/>
      <c r="VHZ41" s="299"/>
      <c r="VIA41" s="299"/>
      <c r="VIB41" s="299"/>
      <c r="VIC41" s="299"/>
      <c r="VID41" s="299"/>
      <c r="VIE41" s="299"/>
      <c r="VIF41" s="299"/>
      <c r="VIG41" s="299"/>
      <c r="VIH41" s="299"/>
      <c r="VII41" s="299"/>
      <c r="VIJ41" s="299"/>
      <c r="VIK41" s="299"/>
      <c r="VIL41" s="299"/>
      <c r="VIM41" s="299"/>
      <c r="VIN41" s="299"/>
      <c r="VIO41" s="299"/>
      <c r="VIP41" s="299"/>
      <c r="VIQ41" s="299"/>
      <c r="VIR41" s="299"/>
      <c r="VIS41" s="299"/>
      <c r="VIT41" s="299"/>
      <c r="VIU41" s="299"/>
      <c r="VIV41" s="299"/>
      <c r="VIW41" s="299"/>
      <c r="VIX41" s="299"/>
      <c r="VIY41" s="299"/>
      <c r="VIZ41" s="299"/>
      <c r="VJA41" s="299"/>
      <c r="VJB41" s="299"/>
      <c r="VJC41" s="299"/>
      <c r="VJD41" s="299"/>
      <c r="VJE41" s="299"/>
      <c r="VJF41" s="299"/>
      <c r="VJG41" s="299"/>
      <c r="VJH41" s="299"/>
      <c r="VJI41" s="299"/>
      <c r="VJJ41" s="299"/>
      <c r="VJK41" s="299"/>
      <c r="VJL41" s="299"/>
      <c r="VJM41" s="299"/>
      <c r="VJN41" s="299"/>
      <c r="VJO41" s="299"/>
      <c r="VJP41" s="299"/>
      <c r="VJQ41" s="299"/>
      <c r="VJR41" s="299"/>
      <c r="VJS41" s="299"/>
      <c r="VJT41" s="299"/>
      <c r="VJU41" s="299"/>
      <c r="VJV41" s="299"/>
      <c r="VJW41" s="299"/>
      <c r="VJX41" s="299"/>
      <c r="VJY41" s="299"/>
      <c r="VJZ41" s="299"/>
      <c r="VKA41" s="299"/>
      <c r="VKB41" s="299"/>
      <c r="VKC41" s="299"/>
      <c r="VKD41" s="299"/>
      <c r="VKE41" s="299"/>
      <c r="VKF41" s="299"/>
      <c r="VKG41" s="299"/>
      <c r="VKH41" s="299"/>
      <c r="VKI41" s="299"/>
      <c r="VKJ41" s="299"/>
      <c r="VKK41" s="299"/>
      <c r="VKL41" s="299"/>
      <c r="VKM41" s="299"/>
      <c r="VKN41" s="299"/>
      <c r="VKO41" s="299"/>
      <c r="VKP41" s="299"/>
      <c r="VKQ41" s="299"/>
      <c r="VKR41" s="299"/>
      <c r="VKS41" s="299"/>
      <c r="VKT41" s="299"/>
      <c r="VKU41" s="299"/>
      <c r="VKV41" s="299"/>
      <c r="VKW41" s="299"/>
      <c r="VKX41" s="299"/>
      <c r="VKY41" s="299"/>
      <c r="VKZ41" s="299"/>
      <c r="VLA41" s="299"/>
      <c r="VLB41" s="299"/>
      <c r="VLC41" s="299"/>
      <c r="VLD41" s="299"/>
      <c r="VLE41" s="299"/>
      <c r="VLF41" s="299"/>
      <c r="VLG41" s="299"/>
      <c r="VLH41" s="299"/>
      <c r="VLI41" s="299"/>
      <c r="VLJ41" s="299"/>
      <c r="VLK41" s="299"/>
      <c r="VLL41" s="299"/>
      <c r="VLM41" s="299"/>
      <c r="VLN41" s="299"/>
      <c r="VLO41" s="299"/>
      <c r="VLP41" s="299"/>
      <c r="VLQ41" s="299"/>
      <c r="VLR41" s="299"/>
      <c r="VLS41" s="299"/>
      <c r="VLT41" s="299"/>
      <c r="VLU41" s="299"/>
      <c r="VLV41" s="299"/>
      <c r="VLW41" s="299"/>
      <c r="VLX41" s="299"/>
      <c r="VLY41" s="299"/>
      <c r="VLZ41" s="299"/>
      <c r="VMA41" s="299"/>
      <c r="VMB41" s="299"/>
      <c r="VMC41" s="299"/>
      <c r="VMD41" s="299"/>
      <c r="VME41" s="299"/>
      <c r="VMF41" s="299"/>
      <c r="VMG41" s="299"/>
      <c r="VMH41" s="299"/>
      <c r="VMI41" s="299"/>
      <c r="VMJ41" s="299"/>
      <c r="VMK41" s="299"/>
      <c r="VML41" s="299"/>
      <c r="VMM41" s="299"/>
      <c r="VMN41" s="299"/>
      <c r="VMO41" s="299"/>
      <c r="VMP41" s="299"/>
      <c r="VMQ41" s="299"/>
      <c r="VMR41" s="299"/>
      <c r="VMS41" s="299"/>
      <c r="VMT41" s="299"/>
      <c r="VMU41" s="299"/>
      <c r="VMV41" s="299"/>
      <c r="VMW41" s="299"/>
      <c r="VMX41" s="299"/>
      <c r="VMY41" s="299"/>
      <c r="VMZ41" s="299"/>
      <c r="VNA41" s="299"/>
      <c r="VNB41" s="299"/>
      <c r="VNC41" s="299"/>
      <c r="VND41" s="299"/>
      <c r="VNE41" s="299"/>
      <c r="VNF41" s="299"/>
      <c r="VNG41" s="299"/>
      <c r="VNH41" s="299"/>
      <c r="VNI41" s="299"/>
      <c r="VNJ41" s="299"/>
      <c r="VNK41" s="299"/>
      <c r="VNL41" s="299"/>
      <c r="VNM41" s="299"/>
      <c r="VNN41" s="299"/>
      <c r="VNO41" s="299"/>
      <c r="VNP41" s="299"/>
      <c r="VNQ41" s="299"/>
      <c r="VNR41" s="299"/>
      <c r="VNS41" s="299"/>
      <c r="VNT41" s="299"/>
      <c r="VNU41" s="299"/>
      <c r="VNV41" s="299"/>
      <c r="VNW41" s="299"/>
      <c r="VNX41" s="299"/>
      <c r="VNY41" s="299"/>
      <c r="VNZ41" s="299"/>
      <c r="VOA41" s="299"/>
      <c r="VOB41" s="299"/>
      <c r="VOC41" s="299"/>
      <c r="VOD41" s="299"/>
      <c r="VOE41" s="299"/>
      <c r="VOF41" s="299"/>
      <c r="VOG41" s="299"/>
      <c r="VOH41" s="299"/>
      <c r="VOI41" s="299"/>
      <c r="VOJ41" s="299"/>
      <c r="VOK41" s="299"/>
      <c r="VOL41" s="299"/>
      <c r="VOM41" s="299"/>
      <c r="VON41" s="299"/>
      <c r="VOO41" s="299"/>
      <c r="VOP41" s="299"/>
      <c r="VOQ41" s="299"/>
      <c r="VOR41" s="299"/>
      <c r="VOS41" s="299"/>
      <c r="VOT41" s="299"/>
      <c r="VOU41" s="299"/>
      <c r="VOV41" s="299"/>
      <c r="VOW41" s="299"/>
      <c r="VOX41" s="299"/>
      <c r="VOY41" s="299"/>
      <c r="VOZ41" s="299"/>
      <c r="VPA41" s="299"/>
      <c r="VPB41" s="299"/>
      <c r="VPC41" s="299"/>
      <c r="VPD41" s="299"/>
      <c r="VPE41" s="299"/>
      <c r="VPF41" s="299"/>
      <c r="VPG41" s="299"/>
      <c r="VPH41" s="299"/>
      <c r="VPI41" s="299"/>
      <c r="VPJ41" s="299"/>
      <c r="VPK41" s="299"/>
      <c r="VPL41" s="299"/>
      <c r="VPM41" s="299"/>
      <c r="VPN41" s="299"/>
      <c r="VPO41" s="299"/>
      <c r="VPP41" s="299"/>
      <c r="VPQ41" s="299"/>
      <c r="VPR41" s="299"/>
      <c r="VPS41" s="299"/>
      <c r="VPT41" s="299"/>
      <c r="VPU41" s="299"/>
      <c r="VPV41" s="299"/>
      <c r="VPW41" s="299"/>
      <c r="VPX41" s="299"/>
      <c r="VPY41" s="299"/>
      <c r="VPZ41" s="299"/>
      <c r="VQA41" s="299"/>
      <c r="VQB41" s="299"/>
      <c r="VQC41" s="299"/>
      <c r="VQD41" s="299"/>
      <c r="VQE41" s="299"/>
      <c r="VQF41" s="299"/>
      <c r="VQG41" s="299"/>
      <c r="VQH41" s="299"/>
      <c r="VQI41" s="299"/>
      <c r="VQJ41" s="299"/>
      <c r="VQK41" s="299"/>
      <c r="VQL41" s="299"/>
      <c r="VQM41" s="299"/>
      <c r="VQN41" s="299"/>
      <c r="VQO41" s="299"/>
      <c r="VQP41" s="299"/>
      <c r="VQQ41" s="299"/>
      <c r="VQR41" s="299"/>
      <c r="VQS41" s="299"/>
      <c r="VQT41" s="299"/>
      <c r="VQU41" s="299"/>
      <c r="VQV41" s="299"/>
      <c r="VQW41" s="299"/>
      <c r="VQX41" s="299"/>
      <c r="VQY41" s="299"/>
      <c r="VQZ41" s="299"/>
      <c r="VRA41" s="299"/>
      <c r="VRB41" s="299"/>
      <c r="VRC41" s="299"/>
      <c r="VRD41" s="299"/>
      <c r="VRE41" s="299"/>
      <c r="VRF41" s="299"/>
      <c r="VRG41" s="299"/>
      <c r="VRH41" s="299"/>
      <c r="VRI41" s="299"/>
      <c r="VRJ41" s="299"/>
      <c r="VRK41" s="299"/>
      <c r="VRL41" s="299"/>
      <c r="VRM41" s="299"/>
      <c r="VRN41" s="299"/>
      <c r="VRO41" s="299"/>
      <c r="VRP41" s="299"/>
      <c r="VRQ41" s="299"/>
      <c r="VRR41" s="299"/>
      <c r="VRS41" s="299"/>
      <c r="VRT41" s="299"/>
      <c r="VRU41" s="299"/>
      <c r="VRV41" s="299"/>
      <c r="VRW41" s="299"/>
      <c r="VRX41" s="299"/>
      <c r="VRY41" s="299"/>
      <c r="VRZ41" s="299"/>
      <c r="VSA41" s="299"/>
      <c r="VSB41" s="299"/>
      <c r="VSC41" s="299"/>
      <c r="VSD41" s="299"/>
      <c r="VSE41" s="299"/>
      <c r="VSF41" s="299"/>
      <c r="VSG41" s="299"/>
      <c r="VSH41" s="299"/>
      <c r="VSI41" s="299"/>
      <c r="VSJ41" s="299"/>
      <c r="VSK41" s="299"/>
      <c r="VSL41" s="299"/>
      <c r="VSM41" s="299"/>
      <c r="VSN41" s="299"/>
      <c r="VSO41" s="299"/>
      <c r="VSP41" s="299"/>
      <c r="VSQ41" s="299"/>
      <c r="VSR41" s="299"/>
      <c r="VSS41" s="299"/>
      <c r="VST41" s="299"/>
      <c r="VSU41" s="299"/>
      <c r="VSV41" s="299"/>
      <c r="VSW41" s="299"/>
      <c r="VSX41" s="299"/>
      <c r="VSY41" s="299"/>
      <c r="VSZ41" s="299"/>
      <c r="VTA41" s="299"/>
      <c r="VTB41" s="299"/>
      <c r="VTC41" s="299"/>
      <c r="VTD41" s="299"/>
      <c r="VTE41" s="299"/>
      <c r="VTF41" s="299"/>
      <c r="VTG41" s="299"/>
      <c r="VTH41" s="299"/>
      <c r="VTI41" s="299"/>
      <c r="VTJ41" s="299"/>
      <c r="VTK41" s="299"/>
      <c r="VTL41" s="299"/>
      <c r="VTM41" s="299"/>
      <c r="VTN41" s="299"/>
      <c r="VTO41" s="299"/>
      <c r="VTP41" s="299"/>
      <c r="VTQ41" s="299"/>
      <c r="VTR41" s="299"/>
      <c r="VTS41" s="299"/>
      <c r="VTT41" s="299"/>
      <c r="VTU41" s="299"/>
      <c r="VTV41" s="299"/>
      <c r="VTW41" s="299"/>
      <c r="VTX41" s="299"/>
      <c r="VTY41" s="299"/>
      <c r="VTZ41" s="299"/>
      <c r="VUA41" s="299"/>
      <c r="VUB41" s="299"/>
      <c r="VUC41" s="299"/>
      <c r="VUD41" s="299"/>
      <c r="VUE41" s="299"/>
      <c r="VUF41" s="299"/>
      <c r="VUG41" s="299"/>
      <c r="VUH41" s="299"/>
      <c r="VUI41" s="299"/>
      <c r="VUJ41" s="299"/>
      <c r="VUK41" s="299"/>
      <c r="VUL41" s="299"/>
      <c r="VUM41" s="299"/>
      <c r="VUN41" s="299"/>
      <c r="VUO41" s="299"/>
      <c r="VUP41" s="299"/>
      <c r="VUQ41" s="299"/>
      <c r="VUR41" s="299"/>
      <c r="VUS41" s="299"/>
      <c r="VUT41" s="299"/>
      <c r="VUU41" s="299"/>
      <c r="VUV41" s="299"/>
      <c r="VUW41" s="299"/>
      <c r="VUX41" s="299"/>
      <c r="VUY41" s="299"/>
      <c r="VUZ41" s="299"/>
      <c r="VVA41" s="299"/>
      <c r="VVB41" s="299"/>
      <c r="VVC41" s="299"/>
      <c r="VVD41" s="299"/>
      <c r="VVE41" s="299"/>
      <c r="VVF41" s="299"/>
      <c r="VVG41" s="299"/>
      <c r="VVH41" s="299"/>
      <c r="VVI41" s="299"/>
      <c r="VVJ41" s="299"/>
      <c r="VVK41" s="299"/>
      <c r="VVL41" s="299"/>
      <c r="VVM41" s="299"/>
      <c r="VVN41" s="299"/>
      <c r="VVO41" s="299"/>
      <c r="VVP41" s="299"/>
      <c r="VVQ41" s="299"/>
      <c r="VVR41" s="299"/>
      <c r="VVS41" s="299"/>
      <c r="VVT41" s="299"/>
      <c r="VVU41" s="299"/>
      <c r="VVV41" s="299"/>
      <c r="VVW41" s="299"/>
      <c r="VVX41" s="299"/>
      <c r="VVY41" s="299"/>
      <c r="VVZ41" s="299"/>
      <c r="VWA41" s="299"/>
      <c r="VWB41" s="299"/>
      <c r="VWC41" s="299"/>
      <c r="VWD41" s="299"/>
      <c r="VWE41" s="299"/>
      <c r="VWF41" s="299"/>
      <c r="VWG41" s="299"/>
      <c r="VWH41" s="299"/>
      <c r="VWI41" s="299"/>
      <c r="VWJ41" s="299"/>
      <c r="VWK41" s="299"/>
      <c r="VWL41" s="299"/>
      <c r="VWM41" s="299"/>
      <c r="VWN41" s="299"/>
      <c r="VWO41" s="299"/>
      <c r="VWP41" s="299"/>
      <c r="VWQ41" s="299"/>
      <c r="VWR41" s="299"/>
      <c r="VWS41" s="299"/>
      <c r="VWT41" s="299"/>
      <c r="VWU41" s="299"/>
      <c r="VWV41" s="299"/>
      <c r="VWW41" s="299"/>
      <c r="VWX41" s="299"/>
      <c r="VWY41" s="299"/>
      <c r="VWZ41" s="299"/>
      <c r="VXA41" s="299"/>
      <c r="VXB41" s="299"/>
      <c r="VXC41" s="299"/>
      <c r="VXD41" s="299"/>
      <c r="VXE41" s="299"/>
      <c r="VXF41" s="299"/>
      <c r="VXG41" s="299"/>
      <c r="VXH41" s="299"/>
      <c r="VXI41" s="299"/>
      <c r="VXJ41" s="299"/>
      <c r="VXK41" s="299"/>
      <c r="VXL41" s="299"/>
      <c r="VXM41" s="299"/>
      <c r="VXN41" s="299"/>
      <c r="VXO41" s="299"/>
      <c r="VXP41" s="299"/>
      <c r="VXQ41" s="299"/>
      <c r="VXR41" s="299"/>
      <c r="VXS41" s="299"/>
      <c r="VXT41" s="299"/>
      <c r="VXU41" s="299"/>
      <c r="VXV41" s="299"/>
      <c r="VXW41" s="299"/>
      <c r="VXX41" s="299"/>
      <c r="VXY41" s="299"/>
      <c r="VXZ41" s="299"/>
      <c r="VYA41" s="299"/>
      <c r="VYB41" s="299"/>
      <c r="VYC41" s="299"/>
      <c r="VYD41" s="299"/>
      <c r="VYE41" s="299"/>
      <c r="VYF41" s="299"/>
      <c r="VYG41" s="299"/>
      <c r="VYH41" s="299"/>
      <c r="VYI41" s="299"/>
      <c r="VYJ41" s="299"/>
      <c r="VYK41" s="299"/>
      <c r="VYL41" s="299"/>
      <c r="VYM41" s="299"/>
      <c r="VYN41" s="299"/>
      <c r="VYO41" s="299"/>
      <c r="VYP41" s="299"/>
      <c r="VYQ41" s="299"/>
      <c r="VYR41" s="299"/>
      <c r="VYS41" s="299"/>
      <c r="VYT41" s="299"/>
      <c r="VYU41" s="299"/>
      <c r="VYV41" s="299"/>
      <c r="VYW41" s="299"/>
      <c r="VYX41" s="299"/>
      <c r="VYY41" s="299"/>
      <c r="VYZ41" s="299"/>
      <c r="VZA41" s="299"/>
      <c r="VZB41" s="299"/>
      <c r="VZC41" s="299"/>
      <c r="VZD41" s="299"/>
      <c r="VZE41" s="299"/>
      <c r="VZF41" s="299"/>
      <c r="VZG41" s="299"/>
      <c r="VZH41" s="299"/>
      <c r="VZI41" s="299"/>
      <c r="VZJ41" s="299"/>
      <c r="VZK41" s="299"/>
      <c r="VZL41" s="299"/>
      <c r="VZM41" s="299"/>
      <c r="VZN41" s="299"/>
      <c r="VZO41" s="299"/>
      <c r="VZP41" s="299"/>
      <c r="VZQ41" s="299"/>
      <c r="VZR41" s="299"/>
      <c r="VZS41" s="299"/>
      <c r="VZT41" s="299"/>
      <c r="VZU41" s="299"/>
      <c r="VZV41" s="299"/>
      <c r="VZW41" s="299"/>
      <c r="VZX41" s="299"/>
      <c r="VZY41" s="299"/>
      <c r="VZZ41" s="299"/>
      <c r="WAA41" s="299"/>
      <c r="WAB41" s="299"/>
      <c r="WAC41" s="299"/>
      <c r="WAD41" s="299"/>
      <c r="WAE41" s="299"/>
      <c r="WAF41" s="299"/>
      <c r="WAG41" s="299"/>
      <c r="WAH41" s="299"/>
      <c r="WAI41" s="299"/>
      <c r="WAJ41" s="299"/>
      <c r="WAK41" s="299"/>
      <c r="WAL41" s="299"/>
      <c r="WAM41" s="299"/>
      <c r="WAN41" s="299"/>
      <c r="WAO41" s="299"/>
      <c r="WAP41" s="299"/>
      <c r="WAQ41" s="299"/>
      <c r="WAR41" s="299"/>
      <c r="WAS41" s="299"/>
      <c r="WAT41" s="299"/>
      <c r="WAU41" s="299"/>
      <c r="WAV41" s="299"/>
      <c r="WAW41" s="299"/>
      <c r="WAX41" s="299"/>
      <c r="WAY41" s="299"/>
      <c r="WAZ41" s="299"/>
      <c r="WBA41" s="299"/>
      <c r="WBB41" s="299"/>
      <c r="WBC41" s="299"/>
      <c r="WBD41" s="299"/>
      <c r="WBE41" s="299"/>
      <c r="WBF41" s="299"/>
      <c r="WBG41" s="299"/>
      <c r="WBH41" s="299"/>
      <c r="WBI41" s="299"/>
      <c r="WBJ41" s="299"/>
      <c r="WBK41" s="299"/>
      <c r="WBL41" s="299"/>
      <c r="WBM41" s="299"/>
      <c r="WBN41" s="299"/>
      <c r="WBO41" s="299"/>
      <c r="WBP41" s="299"/>
      <c r="WBQ41" s="299"/>
      <c r="WBR41" s="299"/>
      <c r="WBS41" s="299"/>
      <c r="WBT41" s="299"/>
      <c r="WBU41" s="299"/>
      <c r="WBV41" s="299"/>
      <c r="WBW41" s="299"/>
      <c r="WBX41" s="299"/>
      <c r="WBY41" s="299"/>
      <c r="WBZ41" s="299"/>
      <c r="WCA41" s="299"/>
      <c r="WCB41" s="299"/>
      <c r="WCC41" s="299"/>
      <c r="WCD41" s="299"/>
      <c r="WCE41" s="299"/>
      <c r="WCF41" s="299"/>
      <c r="WCG41" s="299"/>
      <c r="WCH41" s="299"/>
      <c r="WCI41" s="299"/>
      <c r="WCJ41" s="299"/>
      <c r="WCK41" s="299"/>
      <c r="WCL41" s="299"/>
      <c r="WCM41" s="299"/>
      <c r="WCN41" s="299"/>
      <c r="WCO41" s="299"/>
      <c r="WCP41" s="299"/>
      <c r="WCQ41" s="299"/>
      <c r="WCR41" s="299"/>
      <c r="WCS41" s="299"/>
      <c r="WCT41" s="299"/>
      <c r="WCU41" s="299"/>
      <c r="WCV41" s="299"/>
      <c r="WCW41" s="299"/>
      <c r="WCX41" s="299"/>
      <c r="WCY41" s="299"/>
      <c r="WCZ41" s="299"/>
      <c r="WDA41" s="299"/>
      <c r="WDB41" s="299"/>
      <c r="WDC41" s="299"/>
      <c r="WDD41" s="299"/>
      <c r="WDE41" s="299"/>
      <c r="WDF41" s="299"/>
      <c r="WDG41" s="299"/>
      <c r="WDH41" s="299"/>
      <c r="WDI41" s="299"/>
      <c r="WDJ41" s="299"/>
      <c r="WDK41" s="299"/>
      <c r="WDL41" s="299"/>
      <c r="WDM41" s="299"/>
      <c r="WDN41" s="299"/>
      <c r="WDO41" s="299"/>
      <c r="WDP41" s="299"/>
      <c r="WDQ41" s="299"/>
      <c r="WDR41" s="299"/>
      <c r="WDS41" s="299"/>
      <c r="WDT41" s="299"/>
      <c r="WDU41" s="299"/>
      <c r="WDV41" s="299"/>
      <c r="WDW41" s="299"/>
      <c r="WDX41" s="299"/>
      <c r="WDY41" s="299"/>
      <c r="WDZ41" s="299"/>
      <c r="WEA41" s="299"/>
      <c r="WEB41" s="299"/>
      <c r="WEC41" s="299"/>
      <c r="WED41" s="299"/>
      <c r="WEE41" s="299"/>
      <c r="WEF41" s="299"/>
      <c r="WEG41" s="299"/>
      <c r="WEH41" s="299"/>
      <c r="WEI41" s="299"/>
      <c r="WEJ41" s="299"/>
      <c r="WEK41" s="299"/>
      <c r="WEL41" s="299"/>
      <c r="WEM41" s="299"/>
      <c r="WEN41" s="299"/>
      <c r="WEO41" s="299"/>
      <c r="WEP41" s="299"/>
      <c r="WEQ41" s="299"/>
      <c r="WER41" s="299"/>
      <c r="WES41" s="299"/>
      <c r="WET41" s="299"/>
      <c r="WEU41" s="299"/>
      <c r="WEV41" s="299"/>
      <c r="WEW41" s="299"/>
      <c r="WEX41" s="299"/>
      <c r="WEY41" s="299"/>
      <c r="WEZ41" s="299"/>
      <c r="WFA41" s="299"/>
      <c r="WFB41" s="299"/>
      <c r="WFC41" s="299"/>
      <c r="WFD41" s="299"/>
      <c r="WFE41" s="299"/>
      <c r="WFF41" s="299"/>
      <c r="WFG41" s="299"/>
      <c r="WFH41" s="299"/>
      <c r="WFI41" s="299"/>
      <c r="WFJ41" s="299"/>
      <c r="WFK41" s="299"/>
      <c r="WFL41" s="299"/>
      <c r="WFM41" s="299"/>
      <c r="WFN41" s="299"/>
      <c r="WFO41" s="299"/>
      <c r="WFP41" s="299"/>
      <c r="WFQ41" s="299"/>
      <c r="WFR41" s="299"/>
      <c r="WFS41" s="299"/>
      <c r="WFT41" s="299"/>
      <c r="WFU41" s="299"/>
      <c r="WFV41" s="299"/>
      <c r="WFW41" s="299"/>
      <c r="WFX41" s="299"/>
      <c r="WFY41" s="299"/>
      <c r="WFZ41" s="299"/>
      <c r="WGA41" s="299"/>
      <c r="WGB41" s="299"/>
      <c r="WGC41" s="299"/>
      <c r="WGD41" s="299"/>
      <c r="WGE41" s="299"/>
      <c r="WGF41" s="299"/>
      <c r="WGG41" s="299"/>
      <c r="WGH41" s="299"/>
      <c r="WGI41" s="299"/>
      <c r="WGJ41" s="299"/>
      <c r="WGK41" s="299"/>
      <c r="WGL41" s="299"/>
      <c r="WGM41" s="299"/>
      <c r="WGN41" s="299"/>
      <c r="WGO41" s="299"/>
      <c r="WGP41" s="299"/>
      <c r="WGQ41" s="299"/>
      <c r="WGR41" s="299"/>
      <c r="WGS41" s="299"/>
      <c r="WGT41" s="299"/>
      <c r="WGU41" s="299"/>
      <c r="WGV41" s="299"/>
      <c r="WGW41" s="299"/>
      <c r="WGX41" s="299"/>
      <c r="WGY41" s="299"/>
      <c r="WGZ41" s="299"/>
      <c r="WHA41" s="299"/>
      <c r="WHB41" s="299"/>
      <c r="WHC41" s="299"/>
      <c r="WHD41" s="299"/>
      <c r="WHE41" s="299"/>
      <c r="WHF41" s="299"/>
      <c r="WHG41" s="299"/>
      <c r="WHH41" s="299"/>
      <c r="WHI41" s="299"/>
      <c r="WHJ41" s="299"/>
      <c r="WHK41" s="299"/>
      <c r="WHL41" s="299"/>
      <c r="WHM41" s="299"/>
      <c r="WHN41" s="299"/>
      <c r="WHO41" s="299"/>
      <c r="WHP41" s="299"/>
      <c r="WHQ41" s="299"/>
      <c r="WHR41" s="299"/>
      <c r="WHS41" s="299"/>
      <c r="WHT41" s="299"/>
      <c r="WHU41" s="299"/>
      <c r="WHV41" s="299"/>
      <c r="WHW41" s="299"/>
      <c r="WHX41" s="299"/>
      <c r="WHY41" s="299"/>
      <c r="WHZ41" s="299"/>
      <c r="WIA41" s="299"/>
      <c r="WIB41" s="299"/>
      <c r="WIC41" s="299"/>
      <c r="WID41" s="299"/>
      <c r="WIE41" s="299"/>
      <c r="WIF41" s="299"/>
      <c r="WIG41" s="299"/>
      <c r="WIH41" s="299"/>
      <c r="WII41" s="299"/>
      <c r="WIJ41" s="299"/>
      <c r="WIK41" s="299"/>
      <c r="WIL41" s="299"/>
      <c r="WIM41" s="299"/>
      <c r="WIN41" s="299"/>
      <c r="WIO41" s="299"/>
      <c r="WIP41" s="299"/>
      <c r="WIQ41" s="299"/>
      <c r="WIR41" s="299"/>
      <c r="WIS41" s="299"/>
      <c r="WIT41" s="299"/>
      <c r="WIU41" s="299"/>
      <c r="WIV41" s="299"/>
      <c r="WIW41" s="299"/>
      <c r="WIX41" s="299"/>
      <c r="WIY41" s="299"/>
      <c r="WIZ41" s="299"/>
      <c r="WJA41" s="299"/>
      <c r="WJB41" s="299"/>
      <c r="WJC41" s="299"/>
      <c r="WJD41" s="299"/>
      <c r="WJE41" s="299"/>
      <c r="WJF41" s="299"/>
      <c r="WJG41" s="299"/>
      <c r="WJH41" s="299"/>
      <c r="WJI41" s="299"/>
      <c r="WJJ41" s="299"/>
      <c r="WJK41" s="299"/>
      <c r="WJL41" s="299"/>
      <c r="WJM41" s="299"/>
      <c r="WJN41" s="299"/>
      <c r="WJO41" s="299"/>
      <c r="WJP41" s="299"/>
      <c r="WJQ41" s="299"/>
      <c r="WJR41" s="299"/>
      <c r="WJS41" s="299"/>
      <c r="WJT41" s="299"/>
      <c r="WJU41" s="299"/>
      <c r="WJV41" s="299"/>
      <c r="WJW41" s="299"/>
      <c r="WJX41" s="299"/>
      <c r="WJY41" s="299"/>
      <c r="WJZ41" s="299"/>
      <c r="WKA41" s="299"/>
      <c r="WKB41" s="299"/>
      <c r="WKC41" s="299"/>
      <c r="WKD41" s="299"/>
      <c r="WKE41" s="299"/>
      <c r="WKF41" s="299"/>
      <c r="WKG41" s="299"/>
      <c r="WKH41" s="299"/>
      <c r="WKI41" s="299"/>
      <c r="WKJ41" s="299"/>
      <c r="WKK41" s="299"/>
      <c r="WKL41" s="299"/>
      <c r="WKM41" s="299"/>
      <c r="WKN41" s="299"/>
      <c r="WKO41" s="299"/>
      <c r="WKP41" s="299"/>
      <c r="WKQ41" s="299"/>
      <c r="WKR41" s="299"/>
      <c r="WKS41" s="299"/>
      <c r="WKT41" s="299"/>
      <c r="WKU41" s="299"/>
      <c r="WKV41" s="299"/>
      <c r="WKW41" s="299"/>
      <c r="WKX41" s="299"/>
      <c r="WKY41" s="299"/>
      <c r="WKZ41" s="299"/>
      <c r="WLA41" s="299"/>
      <c r="WLB41" s="299"/>
      <c r="WLC41" s="299"/>
      <c r="WLD41" s="299"/>
      <c r="WLE41" s="299"/>
      <c r="WLF41" s="299"/>
      <c r="WLG41" s="299"/>
      <c r="WLH41" s="299"/>
      <c r="WLI41" s="299"/>
      <c r="WLJ41" s="299"/>
      <c r="WLK41" s="299"/>
      <c r="WLL41" s="299"/>
      <c r="WLM41" s="299"/>
      <c r="WLN41" s="299"/>
      <c r="WLO41" s="299"/>
      <c r="WLP41" s="299"/>
      <c r="WLQ41" s="299"/>
      <c r="WLR41" s="299"/>
      <c r="WLS41" s="299"/>
      <c r="WLT41" s="299"/>
      <c r="WLU41" s="299"/>
      <c r="WLV41" s="299"/>
      <c r="WLW41" s="299"/>
      <c r="WLX41" s="299"/>
      <c r="WLY41" s="299"/>
      <c r="WLZ41" s="299"/>
      <c r="WMA41" s="299"/>
      <c r="WMB41" s="299"/>
      <c r="WMC41" s="299"/>
      <c r="WMD41" s="299"/>
      <c r="WME41" s="299"/>
      <c r="WMF41" s="299"/>
      <c r="WMG41" s="299"/>
      <c r="WMH41" s="299"/>
      <c r="WMI41" s="299"/>
      <c r="WMJ41" s="299"/>
      <c r="WMK41" s="299"/>
      <c r="WML41" s="299"/>
      <c r="WMM41" s="299"/>
      <c r="WMN41" s="299"/>
      <c r="WMO41" s="299"/>
      <c r="WMP41" s="299"/>
      <c r="WMQ41" s="299"/>
      <c r="WMR41" s="299"/>
      <c r="WMS41" s="299"/>
      <c r="WMT41" s="299"/>
      <c r="WMU41" s="299"/>
      <c r="WMV41" s="299"/>
      <c r="WMW41" s="299"/>
      <c r="WMX41" s="299"/>
      <c r="WMY41" s="299"/>
      <c r="WMZ41" s="299"/>
      <c r="WNA41" s="299"/>
      <c r="WNB41" s="299"/>
      <c r="WNC41" s="299"/>
      <c r="WND41" s="299"/>
      <c r="WNE41" s="299"/>
      <c r="WNF41" s="299"/>
      <c r="WNG41" s="299"/>
      <c r="WNH41" s="299"/>
      <c r="WNI41" s="299"/>
      <c r="WNJ41" s="299"/>
      <c r="WNK41" s="299"/>
      <c r="WNL41" s="299"/>
      <c r="WNM41" s="299"/>
      <c r="WNN41" s="299"/>
      <c r="WNO41" s="299"/>
      <c r="WNP41" s="299"/>
      <c r="WNQ41" s="299"/>
      <c r="WNR41" s="299"/>
      <c r="WNS41" s="299"/>
      <c r="WNT41" s="299"/>
      <c r="WNU41" s="299"/>
      <c r="WNV41" s="299"/>
      <c r="WNW41" s="299"/>
      <c r="WNX41" s="299"/>
      <c r="WNY41" s="299"/>
      <c r="WNZ41" s="299"/>
      <c r="WOA41" s="299"/>
      <c r="WOB41" s="299"/>
      <c r="WOC41" s="299"/>
      <c r="WOD41" s="299"/>
      <c r="WOE41" s="299"/>
      <c r="WOF41" s="299"/>
      <c r="WOG41" s="299"/>
      <c r="WOH41" s="299"/>
      <c r="WOI41" s="299"/>
      <c r="WOJ41" s="299"/>
      <c r="WOK41" s="299"/>
      <c r="WOL41" s="299"/>
      <c r="WOM41" s="299"/>
      <c r="WON41" s="299"/>
      <c r="WOO41" s="299"/>
      <c r="WOP41" s="299"/>
      <c r="WOQ41" s="299"/>
      <c r="WOR41" s="299"/>
      <c r="WOS41" s="299"/>
      <c r="WOT41" s="299"/>
      <c r="WOU41" s="299"/>
      <c r="WOV41" s="299"/>
      <c r="WOW41" s="299"/>
      <c r="WOX41" s="299"/>
      <c r="WOY41" s="299"/>
      <c r="WOZ41" s="299"/>
      <c r="WPA41" s="299"/>
      <c r="WPB41" s="299"/>
      <c r="WPC41" s="299"/>
      <c r="WPD41" s="299"/>
      <c r="WPE41" s="299"/>
      <c r="WPF41" s="299"/>
      <c r="WPG41" s="299"/>
      <c r="WPH41" s="299"/>
      <c r="WPI41" s="299"/>
      <c r="WPJ41" s="299"/>
      <c r="WPK41" s="299"/>
      <c r="WPL41" s="299"/>
      <c r="WPM41" s="299"/>
      <c r="WPN41" s="299"/>
      <c r="WPO41" s="299"/>
      <c r="WPP41" s="299"/>
      <c r="WPQ41" s="299"/>
      <c r="WPR41" s="299"/>
      <c r="WPS41" s="299"/>
      <c r="WPT41" s="299"/>
      <c r="WPU41" s="299"/>
      <c r="WPV41" s="299"/>
      <c r="WPW41" s="299"/>
      <c r="WPX41" s="299"/>
      <c r="WPY41" s="299"/>
      <c r="WPZ41" s="299"/>
      <c r="WQA41" s="299"/>
      <c r="WQB41" s="299"/>
      <c r="WQC41" s="299"/>
      <c r="WQD41" s="299"/>
      <c r="WQE41" s="299"/>
      <c r="WQF41" s="299"/>
      <c r="WQG41" s="299"/>
      <c r="WQH41" s="299"/>
      <c r="WQI41" s="299"/>
      <c r="WQJ41" s="299"/>
      <c r="WQK41" s="299"/>
      <c r="WQL41" s="299"/>
      <c r="WQM41" s="299"/>
      <c r="WQN41" s="299"/>
      <c r="WQO41" s="299"/>
      <c r="WQP41" s="299"/>
      <c r="WQQ41" s="299"/>
      <c r="WQR41" s="299"/>
      <c r="WQS41" s="299"/>
      <c r="WQT41" s="299"/>
      <c r="WQU41" s="299"/>
      <c r="WQV41" s="299"/>
      <c r="WQW41" s="299"/>
      <c r="WQX41" s="299"/>
      <c r="WQY41" s="299"/>
      <c r="WQZ41" s="299"/>
      <c r="WRA41" s="299"/>
      <c r="WRB41" s="299"/>
      <c r="WRC41" s="299"/>
      <c r="WRD41" s="299"/>
      <c r="WRE41" s="299"/>
      <c r="WRF41" s="299"/>
      <c r="WRG41" s="299"/>
      <c r="WRH41" s="299"/>
      <c r="WRI41" s="299"/>
      <c r="WRJ41" s="299"/>
      <c r="WRK41" s="299"/>
      <c r="WRL41" s="299"/>
      <c r="WRM41" s="299"/>
      <c r="WRN41" s="299"/>
      <c r="WRO41" s="299"/>
      <c r="WRP41" s="299"/>
      <c r="WRQ41" s="299"/>
      <c r="WRR41" s="299"/>
      <c r="WRS41" s="299"/>
      <c r="WRT41" s="299"/>
      <c r="WRU41" s="299"/>
      <c r="WRV41" s="299"/>
      <c r="WRW41" s="299"/>
      <c r="WRX41" s="299"/>
      <c r="WRY41" s="299"/>
      <c r="WRZ41" s="299"/>
      <c r="WSA41" s="299"/>
      <c r="WSB41" s="299"/>
      <c r="WSC41" s="299"/>
      <c r="WSD41" s="299"/>
      <c r="WSE41" s="299"/>
      <c r="WSF41" s="299"/>
      <c r="WSG41" s="299"/>
      <c r="WSH41" s="299"/>
      <c r="WSI41" s="299"/>
      <c r="WSJ41" s="299"/>
      <c r="WSK41" s="299"/>
      <c r="WSL41" s="299"/>
      <c r="WSM41" s="299"/>
      <c r="WSN41" s="299"/>
      <c r="WSO41" s="299"/>
      <c r="WSP41" s="299"/>
      <c r="WSQ41" s="299"/>
      <c r="WSR41" s="299"/>
      <c r="WSS41" s="299"/>
      <c r="WST41" s="299"/>
      <c r="WSU41" s="299"/>
      <c r="WSV41" s="299"/>
      <c r="WSW41" s="299"/>
      <c r="WSX41" s="299"/>
      <c r="WSY41" s="299"/>
      <c r="WSZ41" s="299"/>
      <c r="WTA41" s="299"/>
      <c r="WTB41" s="299"/>
      <c r="WTC41" s="299"/>
      <c r="WTD41" s="299"/>
      <c r="WTE41" s="299"/>
      <c r="WTF41" s="299"/>
      <c r="WTG41" s="299"/>
      <c r="WTH41" s="299"/>
      <c r="WTI41" s="299"/>
      <c r="WTJ41" s="299"/>
      <c r="WTK41" s="299"/>
      <c r="WTL41" s="299"/>
      <c r="WTM41" s="299"/>
      <c r="WTN41" s="299"/>
      <c r="WTO41" s="299"/>
      <c r="WTP41" s="299"/>
      <c r="WTQ41" s="299"/>
      <c r="WTR41" s="299"/>
      <c r="WTS41" s="299"/>
      <c r="WTT41" s="299"/>
      <c r="WTU41" s="299"/>
      <c r="WTV41" s="299"/>
      <c r="WTW41" s="299"/>
      <c r="WTX41" s="299"/>
      <c r="WTY41" s="299"/>
      <c r="WTZ41" s="299"/>
      <c r="WUA41" s="299"/>
      <c r="WUB41" s="299"/>
      <c r="WUC41" s="299"/>
      <c r="WUD41" s="299"/>
      <c r="WUE41" s="299"/>
      <c r="WUF41" s="299"/>
      <c r="WUG41" s="299"/>
      <c r="WUH41" s="299"/>
      <c r="WUI41" s="299"/>
      <c r="WUJ41" s="299"/>
      <c r="WUK41" s="299"/>
      <c r="WUL41" s="299"/>
      <c r="WUM41" s="299"/>
      <c r="WUN41" s="299"/>
      <c r="WUO41" s="299"/>
      <c r="WUP41" s="299"/>
      <c r="WUQ41" s="299"/>
      <c r="WUR41" s="299"/>
      <c r="WUS41" s="299"/>
      <c r="WUT41" s="299"/>
      <c r="WUU41" s="299"/>
      <c r="WUV41" s="299"/>
      <c r="WUW41" s="299"/>
      <c r="WUX41" s="299"/>
      <c r="WUY41" s="299"/>
      <c r="WUZ41" s="299"/>
      <c r="WVA41" s="299"/>
      <c r="WVB41" s="299"/>
      <c r="WVC41" s="299"/>
      <c r="WVD41" s="299"/>
      <c r="WVE41" s="299"/>
      <c r="WVF41" s="299"/>
      <c r="WVG41" s="299"/>
      <c r="WVH41" s="299"/>
      <c r="WVI41" s="299"/>
      <c r="WVJ41" s="299"/>
      <c r="WVK41" s="299"/>
      <c r="WVL41" s="299"/>
      <c r="WVM41" s="299"/>
      <c r="WVN41" s="299"/>
      <c r="WVO41" s="299"/>
      <c r="WVP41" s="299"/>
      <c r="WVQ41" s="299"/>
      <c r="WVR41" s="299"/>
      <c r="WVS41" s="299"/>
      <c r="WVT41" s="299"/>
      <c r="WVU41" s="299"/>
      <c r="WVV41" s="299"/>
      <c r="WVW41" s="299"/>
      <c r="WVX41" s="299"/>
      <c r="WVY41" s="299"/>
      <c r="WVZ41" s="299"/>
      <c r="WWA41" s="299"/>
      <c r="WWB41" s="299"/>
      <c r="WWC41" s="299"/>
      <c r="WWD41" s="299"/>
      <c r="WWE41" s="299"/>
      <c r="WWF41" s="299"/>
      <c r="WWG41" s="299"/>
      <c r="WWH41" s="299"/>
      <c r="WWI41" s="299"/>
    </row>
    <row r="42" spans="1:16155" ht="2.25" customHeight="1">
      <c r="C42" s="300"/>
      <c r="D42" s="1829"/>
      <c r="E42" s="1829"/>
      <c r="F42" s="1829"/>
      <c r="G42" s="1829"/>
      <c r="H42" s="1829"/>
      <c r="I42" s="1829"/>
      <c r="J42" s="1830"/>
      <c r="K42" s="300"/>
      <c r="L42" s="364"/>
      <c r="M42" s="364"/>
      <c r="N42" s="364"/>
      <c r="O42" s="364"/>
      <c r="P42" s="354"/>
      <c r="Q42" s="365"/>
      <c r="R42" s="361"/>
      <c r="S42" s="488"/>
      <c r="T42" s="361"/>
      <c r="U42" s="361"/>
      <c r="V42" s="361"/>
      <c r="W42" s="366"/>
      <c r="X42" s="416"/>
      <c r="AF42" s="287"/>
    </row>
    <row r="43" spans="1:16155" s="306" customFormat="1" ht="19.5" customHeight="1">
      <c r="A43" s="299"/>
      <c r="B43" s="299"/>
      <c r="C43" s="300"/>
      <c r="D43" s="1829"/>
      <c r="E43" s="1829"/>
      <c r="F43" s="1829"/>
      <c r="G43" s="1829"/>
      <c r="H43" s="1829"/>
      <c r="I43" s="1829"/>
      <c r="J43" s="1830"/>
      <c r="K43" s="302"/>
      <c r="L43" s="302" t="s">
        <v>2601</v>
      </c>
      <c r="M43" s="302"/>
      <c r="N43" s="302"/>
      <c r="O43" s="302"/>
      <c r="P43" s="302"/>
      <c r="Q43" s="302"/>
      <c r="R43" s="1748"/>
      <c r="S43" s="1748"/>
      <c r="T43" s="1748"/>
      <c r="U43" s="1748"/>
      <c r="V43" s="1748"/>
      <c r="W43" s="302" t="s">
        <v>2599</v>
      </c>
      <c r="X43" s="379"/>
      <c r="AB43" s="370"/>
      <c r="AC43" s="299"/>
      <c r="AE43" s="299"/>
      <c r="AF43" s="287"/>
      <c r="AG43" s="299"/>
      <c r="AH43" s="299"/>
      <c r="AI43" s="299"/>
      <c r="AJ43" s="299"/>
      <c r="AK43" s="299"/>
      <c r="AL43" s="299"/>
      <c r="AM43" s="299"/>
      <c r="AN43" s="299"/>
      <c r="AO43" s="299"/>
      <c r="AP43" s="299"/>
      <c r="AQ43" s="299"/>
      <c r="AR43" s="299"/>
      <c r="AS43" s="299"/>
      <c r="AT43" s="299"/>
      <c r="AU43" s="299"/>
      <c r="AV43" s="299"/>
      <c r="AW43" s="299"/>
      <c r="AX43" s="299"/>
      <c r="AY43" s="299"/>
      <c r="AZ43" s="299"/>
      <c r="BA43" s="299"/>
      <c r="BB43" s="299"/>
      <c r="BC43" s="299"/>
      <c r="BD43" s="299"/>
      <c r="BE43" s="299"/>
      <c r="BF43" s="299"/>
      <c r="BG43" s="299"/>
      <c r="BH43" s="299"/>
      <c r="BI43" s="299"/>
      <c r="BJ43" s="299"/>
      <c r="BK43" s="299"/>
      <c r="BL43" s="299"/>
      <c r="BM43" s="299"/>
      <c r="BN43" s="299"/>
      <c r="BO43" s="299"/>
      <c r="BP43" s="299"/>
      <c r="BQ43" s="299"/>
      <c r="BR43" s="299"/>
      <c r="BS43" s="299"/>
      <c r="BT43" s="299"/>
      <c r="BU43" s="299"/>
      <c r="BV43" s="299"/>
      <c r="BW43" s="299"/>
      <c r="BX43" s="299"/>
      <c r="BY43" s="299"/>
      <c r="BZ43" s="299"/>
      <c r="CA43" s="299"/>
      <c r="CB43" s="299"/>
      <c r="CC43" s="299"/>
      <c r="CD43" s="299"/>
      <c r="CE43" s="299"/>
      <c r="CF43" s="299"/>
      <c r="CG43" s="299"/>
      <c r="CH43" s="299"/>
      <c r="CI43" s="299"/>
      <c r="CJ43" s="299"/>
      <c r="CK43" s="299"/>
      <c r="CL43" s="299"/>
      <c r="CM43" s="299"/>
      <c r="CN43" s="299"/>
      <c r="CO43" s="299"/>
      <c r="CP43" s="299"/>
      <c r="CQ43" s="299"/>
      <c r="CR43" s="299"/>
      <c r="CS43" s="299"/>
      <c r="CT43" s="299"/>
      <c r="CU43" s="299"/>
      <c r="CV43" s="299"/>
      <c r="CW43" s="299"/>
      <c r="CX43" s="299"/>
      <c r="CY43" s="299"/>
      <c r="CZ43" s="299"/>
      <c r="DA43" s="299"/>
      <c r="DB43" s="299"/>
      <c r="DC43" s="299"/>
      <c r="DD43" s="299"/>
      <c r="DE43" s="299"/>
      <c r="DF43" s="299"/>
      <c r="DG43" s="299"/>
      <c r="DH43" s="299"/>
      <c r="DI43" s="299"/>
      <c r="DJ43" s="299"/>
      <c r="DK43" s="299"/>
      <c r="DL43" s="299"/>
      <c r="DM43" s="299"/>
      <c r="DN43" s="299"/>
      <c r="DO43" s="299"/>
      <c r="DP43" s="299"/>
      <c r="DQ43" s="299"/>
      <c r="DR43" s="299"/>
      <c r="DS43" s="299"/>
      <c r="DT43" s="299"/>
      <c r="DU43" s="299"/>
      <c r="DV43" s="299"/>
      <c r="DW43" s="299"/>
      <c r="DX43" s="299"/>
      <c r="DY43" s="299"/>
      <c r="DZ43" s="299"/>
      <c r="EA43" s="299"/>
      <c r="EB43" s="299"/>
      <c r="EC43" s="299"/>
      <c r="ED43" s="299"/>
      <c r="EE43" s="299"/>
      <c r="EF43" s="299"/>
      <c r="EG43" s="299"/>
      <c r="EH43" s="299"/>
      <c r="EI43" s="299"/>
      <c r="EJ43" s="299"/>
      <c r="EK43" s="299"/>
      <c r="EL43" s="299"/>
      <c r="EM43" s="299"/>
      <c r="EN43" s="299"/>
      <c r="EO43" s="299"/>
      <c r="EP43" s="299"/>
      <c r="EQ43" s="299"/>
      <c r="ER43" s="299"/>
      <c r="ES43" s="299"/>
      <c r="ET43" s="299"/>
      <c r="EU43" s="299"/>
      <c r="EV43" s="299"/>
      <c r="EW43" s="299"/>
      <c r="EX43" s="299"/>
      <c r="EY43" s="299"/>
      <c r="EZ43" s="299"/>
      <c r="FA43" s="299"/>
      <c r="FB43" s="299"/>
      <c r="FC43" s="299"/>
      <c r="FD43" s="299"/>
      <c r="FE43" s="299"/>
      <c r="FF43" s="299"/>
      <c r="FG43" s="299"/>
      <c r="FH43" s="299"/>
      <c r="FI43" s="299"/>
      <c r="FJ43" s="299"/>
      <c r="FK43" s="299"/>
      <c r="FL43" s="299"/>
      <c r="FM43" s="299"/>
      <c r="FN43" s="299"/>
      <c r="FO43" s="299"/>
      <c r="FP43" s="299"/>
      <c r="FQ43" s="299"/>
      <c r="FR43" s="299"/>
      <c r="FS43" s="299"/>
      <c r="FT43" s="299"/>
      <c r="FU43" s="299"/>
      <c r="FV43" s="299"/>
      <c r="FW43" s="299"/>
      <c r="FX43" s="299"/>
      <c r="FY43" s="299"/>
      <c r="FZ43" s="299"/>
      <c r="GA43" s="299"/>
      <c r="GB43" s="299"/>
      <c r="GC43" s="299"/>
      <c r="GD43" s="299"/>
      <c r="GE43" s="299"/>
      <c r="GF43" s="299"/>
      <c r="GG43" s="299"/>
      <c r="GH43" s="299"/>
      <c r="GI43" s="299"/>
      <c r="GJ43" s="299"/>
      <c r="GK43" s="299"/>
      <c r="GL43" s="299"/>
      <c r="GM43" s="299"/>
      <c r="GN43" s="299"/>
      <c r="GO43" s="299"/>
      <c r="GP43" s="299"/>
      <c r="GQ43" s="299"/>
      <c r="GR43" s="299"/>
      <c r="GS43" s="299"/>
      <c r="GT43" s="299"/>
      <c r="GU43" s="299"/>
      <c r="GV43" s="299"/>
      <c r="GW43" s="299"/>
      <c r="GX43" s="299"/>
      <c r="GY43" s="299"/>
      <c r="GZ43" s="299"/>
      <c r="HA43" s="299"/>
      <c r="HB43" s="299"/>
      <c r="HC43" s="299"/>
      <c r="HD43" s="299"/>
      <c r="HE43" s="299"/>
      <c r="HF43" s="299"/>
      <c r="HG43" s="299"/>
      <c r="HH43" s="299"/>
      <c r="HI43" s="299"/>
      <c r="HJ43" s="299"/>
      <c r="HK43" s="299"/>
      <c r="HL43" s="299"/>
      <c r="HM43" s="299"/>
      <c r="HN43" s="299"/>
      <c r="HO43" s="299"/>
      <c r="HP43" s="299"/>
      <c r="HQ43" s="299"/>
      <c r="HR43" s="299"/>
      <c r="HS43" s="299"/>
      <c r="HT43" s="299"/>
      <c r="HU43" s="299"/>
      <c r="HV43" s="299"/>
      <c r="HW43" s="299"/>
      <c r="HX43" s="299"/>
      <c r="HY43" s="299"/>
      <c r="HZ43" s="299"/>
      <c r="IA43" s="299"/>
      <c r="IB43" s="299"/>
      <c r="IC43" s="299"/>
      <c r="ID43" s="299"/>
      <c r="IE43" s="299"/>
      <c r="IF43" s="299"/>
      <c r="IG43" s="299"/>
      <c r="IH43" s="299"/>
      <c r="II43" s="299"/>
      <c r="IJ43" s="299"/>
      <c r="IK43" s="299"/>
      <c r="IL43" s="299"/>
      <c r="IM43" s="299"/>
      <c r="IN43" s="299"/>
      <c r="IO43" s="299"/>
      <c r="IP43" s="299"/>
      <c r="IQ43" s="299"/>
      <c r="IR43" s="299"/>
      <c r="IS43" s="299"/>
      <c r="IT43" s="299"/>
      <c r="IU43" s="299"/>
      <c r="IV43" s="299"/>
      <c r="IW43" s="299"/>
      <c r="IX43" s="299"/>
      <c r="IY43" s="299"/>
      <c r="IZ43" s="299"/>
      <c r="JA43" s="299"/>
      <c r="JB43" s="299"/>
      <c r="JC43" s="299"/>
      <c r="JD43" s="299"/>
      <c r="JE43" s="299"/>
      <c r="JF43" s="299"/>
      <c r="JG43" s="299"/>
      <c r="JH43" s="299"/>
      <c r="JI43" s="299"/>
      <c r="JJ43" s="299"/>
      <c r="JK43" s="299"/>
      <c r="JL43" s="299"/>
      <c r="JM43" s="299"/>
      <c r="JN43" s="299"/>
      <c r="JO43" s="299"/>
      <c r="JP43" s="299"/>
      <c r="JQ43" s="299"/>
      <c r="JR43" s="299"/>
      <c r="JS43" s="299"/>
      <c r="JT43" s="299"/>
      <c r="JU43" s="299"/>
      <c r="JV43" s="299"/>
      <c r="JW43" s="299"/>
      <c r="JX43" s="299"/>
      <c r="JY43" s="299"/>
      <c r="JZ43" s="299"/>
      <c r="KA43" s="299"/>
      <c r="KB43" s="299"/>
      <c r="KC43" s="299"/>
      <c r="KD43" s="299"/>
      <c r="KE43" s="299"/>
      <c r="KF43" s="299"/>
      <c r="KG43" s="299"/>
      <c r="KH43" s="299"/>
      <c r="KI43" s="299"/>
      <c r="KJ43" s="299"/>
      <c r="KK43" s="299"/>
      <c r="KL43" s="299"/>
      <c r="KM43" s="299"/>
      <c r="KN43" s="299"/>
      <c r="KO43" s="299"/>
      <c r="KP43" s="299"/>
      <c r="KQ43" s="299"/>
      <c r="KR43" s="299"/>
      <c r="KS43" s="299"/>
      <c r="KT43" s="299"/>
      <c r="KU43" s="299"/>
      <c r="KV43" s="299"/>
      <c r="KW43" s="299"/>
      <c r="KX43" s="299"/>
      <c r="KY43" s="299"/>
      <c r="KZ43" s="299"/>
      <c r="LA43" s="299"/>
      <c r="LB43" s="299"/>
      <c r="LC43" s="299"/>
      <c r="LD43" s="299"/>
      <c r="LE43" s="299"/>
      <c r="LF43" s="299"/>
      <c r="LG43" s="299"/>
      <c r="LH43" s="299"/>
      <c r="LI43" s="299"/>
      <c r="LJ43" s="299"/>
      <c r="LK43" s="299"/>
      <c r="LL43" s="299"/>
      <c r="LM43" s="299"/>
      <c r="LN43" s="299"/>
      <c r="LO43" s="299"/>
      <c r="LP43" s="299"/>
      <c r="LQ43" s="299"/>
      <c r="LR43" s="299"/>
      <c r="LS43" s="299"/>
      <c r="LT43" s="299"/>
      <c r="LU43" s="299"/>
      <c r="LV43" s="299"/>
      <c r="LW43" s="299"/>
      <c r="LX43" s="299"/>
      <c r="LY43" s="299"/>
      <c r="LZ43" s="299"/>
      <c r="MA43" s="299"/>
      <c r="MB43" s="299"/>
      <c r="MC43" s="299"/>
      <c r="MD43" s="299"/>
      <c r="ME43" s="299"/>
      <c r="MF43" s="299"/>
      <c r="MG43" s="299"/>
      <c r="MH43" s="299"/>
      <c r="MI43" s="299"/>
      <c r="MJ43" s="299"/>
      <c r="MK43" s="299"/>
      <c r="ML43" s="299"/>
      <c r="MM43" s="299"/>
      <c r="MN43" s="299"/>
      <c r="MO43" s="299"/>
      <c r="MP43" s="299"/>
      <c r="MQ43" s="299"/>
      <c r="MR43" s="299"/>
      <c r="MS43" s="299"/>
      <c r="MT43" s="299"/>
      <c r="MU43" s="299"/>
      <c r="MV43" s="299"/>
      <c r="MW43" s="299"/>
      <c r="MX43" s="299"/>
      <c r="MY43" s="299"/>
      <c r="MZ43" s="299"/>
      <c r="NA43" s="299"/>
      <c r="NB43" s="299"/>
      <c r="NC43" s="299"/>
      <c r="ND43" s="299"/>
      <c r="NE43" s="299"/>
      <c r="NF43" s="299"/>
      <c r="NG43" s="299"/>
      <c r="NH43" s="299"/>
      <c r="NI43" s="299"/>
      <c r="NJ43" s="299"/>
      <c r="NK43" s="299"/>
      <c r="NL43" s="299"/>
      <c r="NM43" s="299"/>
      <c r="NN43" s="299"/>
      <c r="NO43" s="299"/>
      <c r="NP43" s="299"/>
      <c r="NQ43" s="299"/>
      <c r="NR43" s="299"/>
      <c r="NS43" s="299"/>
      <c r="NT43" s="299"/>
      <c r="NU43" s="299"/>
      <c r="NV43" s="299"/>
      <c r="NW43" s="299"/>
      <c r="NX43" s="299"/>
      <c r="NY43" s="299"/>
      <c r="NZ43" s="299"/>
      <c r="OA43" s="299"/>
      <c r="OB43" s="299"/>
      <c r="OC43" s="299"/>
      <c r="OD43" s="299"/>
      <c r="OE43" s="299"/>
      <c r="OF43" s="299"/>
      <c r="OG43" s="299"/>
      <c r="OH43" s="299"/>
      <c r="OI43" s="299"/>
      <c r="OJ43" s="299"/>
      <c r="OK43" s="299"/>
      <c r="OL43" s="299"/>
      <c r="OM43" s="299"/>
      <c r="ON43" s="299"/>
      <c r="OO43" s="299"/>
      <c r="OP43" s="299"/>
      <c r="OQ43" s="299"/>
      <c r="OR43" s="299"/>
      <c r="OS43" s="299"/>
      <c r="OT43" s="299"/>
      <c r="OU43" s="299"/>
      <c r="OV43" s="299"/>
      <c r="OW43" s="299"/>
      <c r="OX43" s="299"/>
      <c r="OY43" s="299"/>
      <c r="OZ43" s="299"/>
      <c r="PA43" s="299"/>
      <c r="PB43" s="299"/>
      <c r="PC43" s="299"/>
      <c r="PD43" s="299"/>
      <c r="PE43" s="299"/>
      <c r="PF43" s="299"/>
      <c r="PG43" s="299"/>
      <c r="PH43" s="299"/>
      <c r="PI43" s="299"/>
      <c r="PJ43" s="299"/>
      <c r="PK43" s="299"/>
      <c r="PL43" s="299"/>
      <c r="PM43" s="299"/>
      <c r="PN43" s="299"/>
      <c r="PO43" s="299"/>
      <c r="PP43" s="299"/>
      <c r="PQ43" s="299"/>
      <c r="PR43" s="299"/>
      <c r="PS43" s="299"/>
      <c r="PT43" s="299"/>
      <c r="PU43" s="299"/>
      <c r="PV43" s="299"/>
      <c r="PW43" s="299"/>
      <c r="PX43" s="299"/>
      <c r="PY43" s="299"/>
      <c r="PZ43" s="299"/>
      <c r="QA43" s="299"/>
      <c r="QB43" s="299"/>
      <c r="QC43" s="299"/>
      <c r="QD43" s="299"/>
      <c r="QE43" s="299"/>
      <c r="QF43" s="299"/>
      <c r="QG43" s="299"/>
      <c r="QH43" s="299"/>
      <c r="QI43" s="299"/>
      <c r="QJ43" s="299"/>
      <c r="QK43" s="299"/>
      <c r="QL43" s="299"/>
      <c r="QM43" s="299"/>
      <c r="QN43" s="299"/>
      <c r="QO43" s="299"/>
      <c r="QP43" s="299"/>
      <c r="QQ43" s="299"/>
      <c r="QR43" s="299"/>
      <c r="QS43" s="299"/>
      <c r="QT43" s="299"/>
      <c r="QU43" s="299"/>
      <c r="QV43" s="299"/>
      <c r="QW43" s="299"/>
      <c r="QX43" s="299"/>
      <c r="QY43" s="299"/>
      <c r="QZ43" s="299"/>
      <c r="RA43" s="299"/>
      <c r="RB43" s="299"/>
      <c r="RC43" s="299"/>
      <c r="RD43" s="299"/>
      <c r="RE43" s="299"/>
      <c r="RF43" s="299"/>
      <c r="RG43" s="299"/>
      <c r="RH43" s="299"/>
      <c r="RI43" s="299"/>
      <c r="RJ43" s="299"/>
      <c r="RK43" s="299"/>
      <c r="RL43" s="299"/>
      <c r="RM43" s="299"/>
      <c r="RN43" s="299"/>
      <c r="RO43" s="299"/>
      <c r="RP43" s="299"/>
      <c r="RQ43" s="299"/>
      <c r="RR43" s="299"/>
      <c r="RS43" s="299"/>
      <c r="RT43" s="299"/>
      <c r="RU43" s="299"/>
      <c r="RV43" s="299"/>
      <c r="RW43" s="299"/>
      <c r="RX43" s="299"/>
      <c r="RY43" s="299"/>
      <c r="RZ43" s="299"/>
      <c r="SA43" s="299"/>
      <c r="SB43" s="299"/>
      <c r="SC43" s="299"/>
      <c r="SD43" s="299"/>
      <c r="SE43" s="299"/>
      <c r="SF43" s="299"/>
      <c r="SG43" s="299"/>
      <c r="SH43" s="299"/>
      <c r="SI43" s="299"/>
      <c r="SJ43" s="299"/>
      <c r="SK43" s="299"/>
      <c r="SL43" s="299"/>
      <c r="SM43" s="299"/>
      <c r="SN43" s="299"/>
      <c r="SO43" s="299"/>
      <c r="SP43" s="299"/>
      <c r="SQ43" s="299"/>
      <c r="SR43" s="299"/>
      <c r="SS43" s="299"/>
      <c r="ST43" s="299"/>
      <c r="SU43" s="299"/>
      <c r="SV43" s="299"/>
      <c r="SW43" s="299"/>
      <c r="SX43" s="299"/>
      <c r="SY43" s="299"/>
      <c r="SZ43" s="299"/>
      <c r="TA43" s="299"/>
      <c r="TB43" s="299"/>
      <c r="TC43" s="299"/>
      <c r="TD43" s="299"/>
      <c r="TE43" s="299"/>
      <c r="TF43" s="299"/>
      <c r="TG43" s="299"/>
      <c r="TH43" s="299"/>
      <c r="TI43" s="299"/>
      <c r="TJ43" s="299"/>
      <c r="TK43" s="299"/>
      <c r="TL43" s="299"/>
      <c r="TM43" s="299"/>
      <c r="TN43" s="299"/>
      <c r="TO43" s="299"/>
      <c r="TP43" s="299"/>
      <c r="TQ43" s="299"/>
      <c r="TR43" s="299"/>
      <c r="TS43" s="299"/>
      <c r="TT43" s="299"/>
      <c r="TU43" s="299"/>
      <c r="TV43" s="299"/>
      <c r="TW43" s="299"/>
      <c r="TX43" s="299"/>
      <c r="TY43" s="299"/>
      <c r="TZ43" s="299"/>
      <c r="UA43" s="299"/>
      <c r="UB43" s="299"/>
      <c r="UC43" s="299"/>
      <c r="UD43" s="299"/>
      <c r="UE43" s="299"/>
      <c r="UF43" s="299"/>
      <c r="UG43" s="299"/>
      <c r="UH43" s="299"/>
      <c r="UI43" s="299"/>
      <c r="UJ43" s="299"/>
      <c r="UK43" s="299"/>
      <c r="UL43" s="299"/>
      <c r="UM43" s="299"/>
      <c r="UN43" s="299"/>
      <c r="UO43" s="299"/>
      <c r="UP43" s="299"/>
      <c r="UQ43" s="299"/>
      <c r="UR43" s="299"/>
      <c r="US43" s="299"/>
      <c r="UT43" s="299"/>
      <c r="UU43" s="299"/>
      <c r="UV43" s="299"/>
      <c r="UW43" s="299"/>
      <c r="UX43" s="299"/>
      <c r="UY43" s="299"/>
      <c r="UZ43" s="299"/>
      <c r="VA43" s="299"/>
      <c r="VB43" s="299"/>
      <c r="VC43" s="299"/>
      <c r="VD43" s="299"/>
      <c r="VE43" s="299"/>
      <c r="VF43" s="299"/>
      <c r="VG43" s="299"/>
      <c r="VH43" s="299"/>
      <c r="VI43" s="299"/>
      <c r="VJ43" s="299"/>
      <c r="VK43" s="299"/>
      <c r="VL43" s="299"/>
      <c r="VM43" s="299"/>
      <c r="VN43" s="299"/>
      <c r="VO43" s="299"/>
      <c r="VP43" s="299"/>
      <c r="VQ43" s="299"/>
      <c r="VR43" s="299"/>
      <c r="VS43" s="299"/>
      <c r="VT43" s="299"/>
      <c r="VU43" s="299"/>
      <c r="VV43" s="299"/>
      <c r="VW43" s="299"/>
      <c r="VX43" s="299"/>
      <c r="VY43" s="299"/>
      <c r="VZ43" s="299"/>
      <c r="WA43" s="299"/>
      <c r="WB43" s="299"/>
      <c r="WC43" s="299"/>
      <c r="WD43" s="299"/>
      <c r="WE43" s="299"/>
      <c r="WF43" s="299"/>
      <c r="WG43" s="299"/>
      <c r="WH43" s="299"/>
      <c r="WI43" s="299"/>
      <c r="WJ43" s="299"/>
      <c r="WK43" s="299"/>
      <c r="WL43" s="299"/>
      <c r="WM43" s="299"/>
      <c r="WN43" s="299"/>
      <c r="WO43" s="299"/>
      <c r="WP43" s="299"/>
      <c r="WQ43" s="299"/>
      <c r="WR43" s="299"/>
      <c r="WS43" s="299"/>
      <c r="WT43" s="299"/>
      <c r="WU43" s="299"/>
      <c r="WV43" s="299"/>
      <c r="WW43" s="299"/>
      <c r="WX43" s="299"/>
      <c r="WY43" s="299"/>
      <c r="WZ43" s="299"/>
      <c r="XA43" s="299"/>
      <c r="XB43" s="299"/>
      <c r="XC43" s="299"/>
      <c r="XD43" s="299"/>
      <c r="XE43" s="299"/>
      <c r="XF43" s="299"/>
      <c r="XG43" s="299"/>
      <c r="XH43" s="299"/>
      <c r="XI43" s="299"/>
      <c r="XJ43" s="299"/>
      <c r="XK43" s="299"/>
      <c r="XL43" s="299"/>
      <c r="XM43" s="299"/>
      <c r="XN43" s="299"/>
      <c r="XO43" s="299"/>
      <c r="XP43" s="299"/>
      <c r="XQ43" s="299"/>
      <c r="XR43" s="299"/>
      <c r="XS43" s="299"/>
      <c r="XT43" s="299"/>
      <c r="XU43" s="299"/>
      <c r="XV43" s="299"/>
      <c r="XW43" s="299"/>
      <c r="XX43" s="299"/>
      <c r="XY43" s="299"/>
      <c r="XZ43" s="299"/>
      <c r="YA43" s="299"/>
      <c r="YB43" s="299"/>
      <c r="YC43" s="299"/>
      <c r="YD43" s="299"/>
      <c r="YE43" s="299"/>
      <c r="YF43" s="299"/>
      <c r="YG43" s="299"/>
      <c r="YH43" s="299"/>
      <c r="YI43" s="299"/>
      <c r="YJ43" s="299"/>
      <c r="YK43" s="299"/>
      <c r="YL43" s="299"/>
      <c r="YM43" s="299"/>
      <c r="YN43" s="299"/>
      <c r="YO43" s="299"/>
      <c r="YP43" s="299"/>
      <c r="YQ43" s="299"/>
      <c r="YR43" s="299"/>
      <c r="YS43" s="299"/>
      <c r="YT43" s="299"/>
      <c r="YU43" s="299"/>
      <c r="YV43" s="299"/>
      <c r="YW43" s="299"/>
      <c r="YX43" s="299"/>
      <c r="YY43" s="299"/>
      <c r="YZ43" s="299"/>
      <c r="ZA43" s="299"/>
      <c r="ZB43" s="299"/>
      <c r="ZC43" s="299"/>
      <c r="ZD43" s="299"/>
      <c r="ZE43" s="299"/>
      <c r="ZF43" s="299"/>
      <c r="ZG43" s="299"/>
      <c r="ZH43" s="299"/>
      <c r="ZI43" s="299"/>
      <c r="ZJ43" s="299"/>
      <c r="ZK43" s="299"/>
      <c r="ZL43" s="299"/>
      <c r="ZM43" s="299"/>
      <c r="ZN43" s="299"/>
      <c r="ZO43" s="299"/>
      <c r="ZP43" s="299"/>
      <c r="ZQ43" s="299"/>
      <c r="ZR43" s="299"/>
      <c r="ZS43" s="299"/>
      <c r="ZT43" s="299"/>
      <c r="ZU43" s="299"/>
      <c r="ZV43" s="299"/>
      <c r="ZW43" s="299"/>
      <c r="ZX43" s="299"/>
      <c r="ZY43" s="299"/>
      <c r="ZZ43" s="299"/>
      <c r="AAA43" s="299"/>
      <c r="AAB43" s="299"/>
      <c r="AAC43" s="299"/>
      <c r="AAD43" s="299"/>
      <c r="AAE43" s="299"/>
      <c r="AAF43" s="299"/>
      <c r="AAG43" s="299"/>
      <c r="AAH43" s="299"/>
      <c r="AAI43" s="299"/>
      <c r="AAJ43" s="299"/>
      <c r="AAK43" s="299"/>
      <c r="AAL43" s="299"/>
      <c r="AAM43" s="299"/>
      <c r="AAN43" s="299"/>
      <c r="AAO43" s="299"/>
      <c r="AAP43" s="299"/>
      <c r="AAQ43" s="299"/>
      <c r="AAR43" s="299"/>
      <c r="AAS43" s="299"/>
      <c r="AAT43" s="299"/>
      <c r="AAU43" s="299"/>
      <c r="AAV43" s="299"/>
      <c r="AAW43" s="299"/>
      <c r="AAX43" s="299"/>
      <c r="AAY43" s="299"/>
      <c r="AAZ43" s="299"/>
      <c r="ABA43" s="299"/>
      <c r="ABB43" s="299"/>
      <c r="ABC43" s="299"/>
      <c r="ABD43" s="299"/>
      <c r="ABE43" s="299"/>
      <c r="ABF43" s="299"/>
      <c r="ABG43" s="299"/>
      <c r="ABH43" s="299"/>
      <c r="ABI43" s="299"/>
      <c r="ABJ43" s="299"/>
      <c r="ABK43" s="299"/>
      <c r="ABL43" s="299"/>
      <c r="ABM43" s="299"/>
      <c r="ABN43" s="299"/>
      <c r="ABO43" s="299"/>
      <c r="ABP43" s="299"/>
      <c r="ABQ43" s="299"/>
      <c r="ABR43" s="299"/>
      <c r="ABS43" s="299"/>
      <c r="ABT43" s="299"/>
      <c r="ABU43" s="299"/>
      <c r="ABV43" s="299"/>
      <c r="ABW43" s="299"/>
      <c r="ABX43" s="299"/>
      <c r="ABY43" s="299"/>
      <c r="ABZ43" s="299"/>
      <c r="ACA43" s="299"/>
      <c r="ACB43" s="299"/>
      <c r="ACC43" s="299"/>
      <c r="ACD43" s="299"/>
      <c r="ACE43" s="299"/>
      <c r="ACF43" s="299"/>
      <c r="ACG43" s="299"/>
      <c r="ACH43" s="299"/>
      <c r="ACI43" s="299"/>
      <c r="ACJ43" s="299"/>
      <c r="ACK43" s="299"/>
      <c r="ACL43" s="299"/>
      <c r="ACM43" s="299"/>
      <c r="ACN43" s="299"/>
      <c r="ACO43" s="299"/>
      <c r="ACP43" s="299"/>
      <c r="ACQ43" s="299"/>
      <c r="ACR43" s="299"/>
      <c r="ACS43" s="299"/>
      <c r="ACT43" s="299"/>
      <c r="ACU43" s="299"/>
      <c r="ACV43" s="299"/>
      <c r="ACW43" s="299"/>
      <c r="ACX43" s="299"/>
      <c r="ACY43" s="299"/>
      <c r="ACZ43" s="299"/>
      <c r="ADA43" s="299"/>
      <c r="ADB43" s="299"/>
      <c r="ADC43" s="299"/>
      <c r="ADD43" s="299"/>
      <c r="ADE43" s="299"/>
      <c r="ADF43" s="299"/>
      <c r="ADG43" s="299"/>
      <c r="ADH43" s="299"/>
      <c r="ADI43" s="299"/>
      <c r="ADJ43" s="299"/>
      <c r="ADK43" s="299"/>
      <c r="ADL43" s="299"/>
      <c r="ADM43" s="299"/>
      <c r="ADN43" s="299"/>
      <c r="ADO43" s="299"/>
      <c r="ADP43" s="299"/>
      <c r="ADQ43" s="299"/>
      <c r="ADR43" s="299"/>
      <c r="ADS43" s="299"/>
      <c r="ADT43" s="299"/>
      <c r="ADU43" s="299"/>
      <c r="ADV43" s="299"/>
      <c r="ADW43" s="299"/>
      <c r="ADX43" s="299"/>
      <c r="ADY43" s="299"/>
      <c r="ADZ43" s="299"/>
      <c r="AEA43" s="299"/>
      <c r="AEB43" s="299"/>
      <c r="AEC43" s="299"/>
      <c r="AED43" s="299"/>
      <c r="AEE43" s="299"/>
      <c r="AEF43" s="299"/>
      <c r="AEG43" s="299"/>
      <c r="AEH43" s="299"/>
      <c r="AEI43" s="299"/>
      <c r="AEJ43" s="299"/>
      <c r="AEK43" s="299"/>
      <c r="AEL43" s="299"/>
      <c r="AEM43" s="299"/>
      <c r="AEN43" s="299"/>
      <c r="AEO43" s="299"/>
      <c r="AEP43" s="299"/>
      <c r="AEQ43" s="299"/>
      <c r="AER43" s="299"/>
      <c r="AES43" s="299"/>
      <c r="AET43" s="299"/>
      <c r="AEU43" s="299"/>
      <c r="AEV43" s="299"/>
      <c r="AEW43" s="299"/>
      <c r="AEX43" s="299"/>
      <c r="AEY43" s="299"/>
      <c r="AEZ43" s="299"/>
      <c r="AFA43" s="299"/>
      <c r="AFB43" s="299"/>
      <c r="AFC43" s="299"/>
      <c r="AFD43" s="299"/>
      <c r="AFE43" s="299"/>
      <c r="AFF43" s="299"/>
      <c r="AFG43" s="299"/>
      <c r="AFH43" s="299"/>
      <c r="AFI43" s="299"/>
      <c r="AFJ43" s="299"/>
      <c r="AFK43" s="299"/>
      <c r="AFL43" s="299"/>
      <c r="AFM43" s="299"/>
      <c r="AFN43" s="299"/>
      <c r="AFO43" s="299"/>
      <c r="AFP43" s="299"/>
      <c r="AFQ43" s="299"/>
      <c r="AFR43" s="299"/>
      <c r="AFS43" s="299"/>
      <c r="AFT43" s="299"/>
      <c r="AFU43" s="299"/>
      <c r="AFV43" s="299"/>
      <c r="AFW43" s="299"/>
      <c r="AFX43" s="299"/>
      <c r="AFY43" s="299"/>
      <c r="AFZ43" s="299"/>
      <c r="AGA43" s="299"/>
      <c r="AGB43" s="299"/>
      <c r="AGC43" s="299"/>
      <c r="AGD43" s="299"/>
      <c r="AGE43" s="299"/>
      <c r="AGF43" s="299"/>
      <c r="AGG43" s="299"/>
      <c r="AGH43" s="299"/>
      <c r="AGI43" s="299"/>
      <c r="AGJ43" s="299"/>
      <c r="AGK43" s="299"/>
      <c r="AGL43" s="299"/>
      <c r="AGM43" s="299"/>
      <c r="AGN43" s="299"/>
      <c r="AGO43" s="299"/>
      <c r="AGP43" s="299"/>
      <c r="AGQ43" s="299"/>
      <c r="AGR43" s="299"/>
      <c r="AGS43" s="299"/>
      <c r="AGT43" s="299"/>
      <c r="AGU43" s="299"/>
      <c r="AGV43" s="299"/>
      <c r="AGW43" s="299"/>
      <c r="AGX43" s="299"/>
      <c r="AGY43" s="299"/>
      <c r="AGZ43" s="299"/>
      <c r="AHA43" s="299"/>
      <c r="AHB43" s="299"/>
      <c r="AHC43" s="299"/>
      <c r="AHD43" s="299"/>
      <c r="AHE43" s="299"/>
      <c r="AHF43" s="299"/>
      <c r="AHG43" s="299"/>
      <c r="AHH43" s="299"/>
      <c r="AHI43" s="299"/>
      <c r="AHJ43" s="299"/>
      <c r="AHK43" s="299"/>
      <c r="AHL43" s="299"/>
      <c r="AHM43" s="299"/>
      <c r="AHN43" s="299"/>
      <c r="AHO43" s="299"/>
      <c r="AHP43" s="299"/>
      <c r="AHQ43" s="299"/>
      <c r="AHR43" s="299"/>
      <c r="AHS43" s="299"/>
      <c r="AHT43" s="299"/>
      <c r="AHU43" s="299"/>
      <c r="AHV43" s="299"/>
      <c r="AHW43" s="299"/>
      <c r="AHX43" s="299"/>
      <c r="AHY43" s="299"/>
      <c r="AHZ43" s="299"/>
      <c r="AIA43" s="299"/>
      <c r="AIB43" s="299"/>
      <c r="AIC43" s="299"/>
      <c r="AID43" s="299"/>
      <c r="AIE43" s="299"/>
      <c r="AIF43" s="299"/>
      <c r="AIG43" s="299"/>
      <c r="AIH43" s="299"/>
      <c r="AII43" s="299"/>
      <c r="AIJ43" s="299"/>
      <c r="AIK43" s="299"/>
      <c r="AIL43" s="299"/>
      <c r="AIM43" s="299"/>
      <c r="AIN43" s="299"/>
      <c r="AIO43" s="299"/>
      <c r="AIP43" s="299"/>
      <c r="AIQ43" s="299"/>
      <c r="AIR43" s="299"/>
      <c r="AIS43" s="299"/>
      <c r="AIT43" s="299"/>
      <c r="AIU43" s="299"/>
      <c r="AIV43" s="299"/>
      <c r="AIW43" s="299"/>
      <c r="AIX43" s="299"/>
      <c r="AIY43" s="299"/>
      <c r="AIZ43" s="299"/>
      <c r="AJA43" s="299"/>
      <c r="AJB43" s="299"/>
      <c r="AJC43" s="299"/>
      <c r="AJD43" s="299"/>
      <c r="AJE43" s="299"/>
      <c r="AJF43" s="299"/>
      <c r="AJG43" s="299"/>
      <c r="AJH43" s="299"/>
      <c r="AJI43" s="299"/>
      <c r="AJJ43" s="299"/>
      <c r="AJK43" s="299"/>
      <c r="AJL43" s="299"/>
      <c r="AJM43" s="299"/>
      <c r="AJN43" s="299"/>
      <c r="AJO43" s="299"/>
      <c r="AJP43" s="299"/>
      <c r="AJQ43" s="299"/>
      <c r="AJR43" s="299"/>
      <c r="AJS43" s="299"/>
      <c r="AJT43" s="299"/>
      <c r="AJU43" s="299"/>
      <c r="AJV43" s="299"/>
      <c r="AJW43" s="299"/>
      <c r="AJX43" s="299"/>
      <c r="AJY43" s="299"/>
      <c r="AJZ43" s="299"/>
      <c r="AKA43" s="299"/>
      <c r="AKB43" s="299"/>
      <c r="AKC43" s="299"/>
      <c r="AKD43" s="299"/>
      <c r="AKE43" s="299"/>
      <c r="AKF43" s="299"/>
      <c r="AKG43" s="299"/>
      <c r="AKH43" s="299"/>
      <c r="AKI43" s="299"/>
      <c r="AKJ43" s="299"/>
      <c r="AKK43" s="299"/>
      <c r="AKL43" s="299"/>
      <c r="AKM43" s="299"/>
      <c r="AKN43" s="299"/>
      <c r="AKO43" s="299"/>
      <c r="AKP43" s="299"/>
      <c r="AKQ43" s="299"/>
      <c r="AKR43" s="299"/>
      <c r="AKS43" s="299"/>
      <c r="AKT43" s="299"/>
      <c r="AKU43" s="299"/>
      <c r="AKV43" s="299"/>
      <c r="AKW43" s="299"/>
      <c r="AKX43" s="299"/>
      <c r="AKY43" s="299"/>
      <c r="AKZ43" s="299"/>
      <c r="ALA43" s="299"/>
      <c r="ALB43" s="299"/>
      <c r="ALC43" s="299"/>
      <c r="ALD43" s="299"/>
      <c r="ALE43" s="299"/>
      <c r="ALF43" s="299"/>
      <c r="ALG43" s="299"/>
      <c r="ALH43" s="299"/>
      <c r="ALI43" s="299"/>
      <c r="ALJ43" s="299"/>
      <c r="ALK43" s="299"/>
      <c r="ALL43" s="299"/>
      <c r="ALM43" s="299"/>
      <c r="ALN43" s="299"/>
      <c r="ALO43" s="299"/>
      <c r="ALP43" s="299"/>
      <c r="ALQ43" s="299"/>
      <c r="ALR43" s="299"/>
      <c r="ALS43" s="299"/>
      <c r="ALT43" s="299"/>
      <c r="ALU43" s="299"/>
      <c r="ALV43" s="299"/>
      <c r="ALW43" s="299"/>
      <c r="ALX43" s="299"/>
      <c r="ALY43" s="299"/>
      <c r="ALZ43" s="299"/>
      <c r="AMA43" s="299"/>
      <c r="AMB43" s="299"/>
      <c r="AMC43" s="299"/>
      <c r="AMD43" s="299"/>
      <c r="AME43" s="299"/>
      <c r="AMF43" s="299"/>
      <c r="AMG43" s="299"/>
      <c r="AMH43" s="299"/>
      <c r="AMI43" s="299"/>
      <c r="AMJ43" s="299"/>
      <c r="AMK43" s="299"/>
      <c r="AML43" s="299"/>
      <c r="AMM43" s="299"/>
      <c r="AMN43" s="299"/>
      <c r="AMO43" s="299"/>
      <c r="AMP43" s="299"/>
      <c r="AMQ43" s="299"/>
      <c r="AMR43" s="299"/>
      <c r="AMS43" s="299"/>
      <c r="AMT43" s="299"/>
      <c r="AMU43" s="299"/>
      <c r="AMV43" s="299"/>
      <c r="AMW43" s="299"/>
      <c r="AMX43" s="299"/>
      <c r="AMY43" s="299"/>
      <c r="AMZ43" s="299"/>
      <c r="ANA43" s="299"/>
      <c r="ANB43" s="299"/>
      <c r="ANC43" s="299"/>
      <c r="AND43" s="299"/>
      <c r="ANE43" s="299"/>
      <c r="ANF43" s="299"/>
      <c r="ANG43" s="299"/>
      <c r="ANH43" s="299"/>
      <c r="ANI43" s="299"/>
      <c r="ANJ43" s="299"/>
      <c r="ANK43" s="299"/>
      <c r="ANL43" s="299"/>
      <c r="ANM43" s="299"/>
      <c r="ANN43" s="299"/>
      <c r="ANO43" s="299"/>
      <c r="ANP43" s="299"/>
      <c r="ANQ43" s="299"/>
      <c r="ANR43" s="299"/>
      <c r="ANS43" s="299"/>
      <c r="ANT43" s="299"/>
      <c r="ANU43" s="299"/>
      <c r="ANV43" s="299"/>
      <c r="ANW43" s="299"/>
      <c r="ANX43" s="299"/>
      <c r="ANY43" s="299"/>
      <c r="ANZ43" s="299"/>
      <c r="AOA43" s="299"/>
      <c r="AOB43" s="299"/>
      <c r="AOC43" s="299"/>
      <c r="AOD43" s="299"/>
      <c r="AOE43" s="299"/>
      <c r="AOF43" s="299"/>
      <c r="AOG43" s="299"/>
      <c r="AOH43" s="299"/>
      <c r="AOI43" s="299"/>
      <c r="AOJ43" s="299"/>
      <c r="AOK43" s="299"/>
      <c r="AOL43" s="299"/>
      <c r="AOM43" s="299"/>
      <c r="AON43" s="299"/>
      <c r="AOO43" s="299"/>
      <c r="AOP43" s="299"/>
      <c r="AOQ43" s="299"/>
      <c r="AOR43" s="299"/>
      <c r="AOS43" s="299"/>
      <c r="AOT43" s="299"/>
      <c r="AOU43" s="299"/>
      <c r="AOV43" s="299"/>
      <c r="AOW43" s="299"/>
      <c r="AOX43" s="299"/>
      <c r="AOY43" s="299"/>
      <c r="AOZ43" s="299"/>
      <c r="APA43" s="299"/>
      <c r="APB43" s="299"/>
      <c r="APC43" s="299"/>
      <c r="APD43" s="299"/>
      <c r="APE43" s="299"/>
      <c r="APF43" s="299"/>
      <c r="APG43" s="299"/>
      <c r="APH43" s="299"/>
      <c r="API43" s="299"/>
      <c r="APJ43" s="299"/>
      <c r="APK43" s="299"/>
      <c r="APL43" s="299"/>
      <c r="APM43" s="299"/>
      <c r="APN43" s="299"/>
      <c r="APO43" s="299"/>
      <c r="APP43" s="299"/>
      <c r="APQ43" s="299"/>
      <c r="APR43" s="299"/>
      <c r="APS43" s="299"/>
      <c r="APT43" s="299"/>
      <c r="APU43" s="299"/>
      <c r="APV43" s="299"/>
      <c r="APW43" s="299"/>
      <c r="APX43" s="299"/>
      <c r="APY43" s="299"/>
      <c r="APZ43" s="299"/>
      <c r="AQA43" s="299"/>
      <c r="AQB43" s="299"/>
      <c r="AQC43" s="299"/>
      <c r="AQD43" s="299"/>
      <c r="AQE43" s="299"/>
      <c r="AQF43" s="299"/>
      <c r="AQG43" s="299"/>
      <c r="AQH43" s="299"/>
      <c r="AQI43" s="299"/>
      <c r="AQJ43" s="299"/>
      <c r="AQK43" s="299"/>
      <c r="AQL43" s="299"/>
      <c r="AQM43" s="299"/>
      <c r="AQN43" s="299"/>
      <c r="AQO43" s="299"/>
      <c r="AQP43" s="299"/>
      <c r="AQQ43" s="299"/>
      <c r="AQR43" s="299"/>
      <c r="AQS43" s="299"/>
      <c r="AQT43" s="299"/>
      <c r="AQU43" s="299"/>
      <c r="AQV43" s="299"/>
      <c r="AQW43" s="299"/>
      <c r="AQX43" s="299"/>
      <c r="AQY43" s="299"/>
      <c r="AQZ43" s="299"/>
      <c r="ARA43" s="299"/>
      <c r="ARB43" s="299"/>
      <c r="ARC43" s="299"/>
      <c r="ARD43" s="299"/>
      <c r="ARE43" s="299"/>
      <c r="ARF43" s="299"/>
      <c r="ARG43" s="299"/>
      <c r="ARH43" s="299"/>
      <c r="ARI43" s="299"/>
      <c r="ARJ43" s="299"/>
      <c r="ARK43" s="299"/>
      <c r="ARL43" s="299"/>
      <c r="ARM43" s="299"/>
      <c r="ARN43" s="299"/>
      <c r="ARO43" s="299"/>
      <c r="ARP43" s="299"/>
      <c r="ARQ43" s="299"/>
      <c r="ARR43" s="299"/>
      <c r="ARS43" s="299"/>
      <c r="ART43" s="299"/>
      <c r="ARU43" s="299"/>
      <c r="ARV43" s="299"/>
      <c r="ARW43" s="299"/>
      <c r="ARX43" s="299"/>
      <c r="ARY43" s="299"/>
      <c r="ARZ43" s="299"/>
      <c r="ASA43" s="299"/>
      <c r="ASB43" s="299"/>
      <c r="ASC43" s="299"/>
      <c r="ASD43" s="299"/>
      <c r="ASE43" s="299"/>
      <c r="ASF43" s="299"/>
      <c r="ASG43" s="299"/>
      <c r="ASH43" s="299"/>
      <c r="ASI43" s="299"/>
      <c r="ASJ43" s="299"/>
      <c r="ASK43" s="299"/>
      <c r="ASL43" s="299"/>
      <c r="ASM43" s="299"/>
      <c r="ASN43" s="299"/>
      <c r="ASO43" s="299"/>
      <c r="ASP43" s="299"/>
      <c r="ASQ43" s="299"/>
      <c r="ASR43" s="299"/>
      <c r="ASS43" s="299"/>
      <c r="AST43" s="299"/>
      <c r="ASU43" s="299"/>
      <c r="ASV43" s="299"/>
      <c r="ASW43" s="299"/>
      <c r="ASX43" s="299"/>
      <c r="ASY43" s="299"/>
      <c r="ASZ43" s="299"/>
      <c r="ATA43" s="299"/>
      <c r="ATB43" s="299"/>
      <c r="ATC43" s="299"/>
      <c r="ATD43" s="299"/>
      <c r="ATE43" s="299"/>
      <c r="ATF43" s="299"/>
      <c r="ATG43" s="299"/>
      <c r="ATH43" s="299"/>
      <c r="ATI43" s="299"/>
      <c r="ATJ43" s="299"/>
      <c r="ATK43" s="299"/>
      <c r="ATL43" s="299"/>
      <c r="ATM43" s="299"/>
      <c r="ATN43" s="299"/>
      <c r="ATO43" s="299"/>
      <c r="ATP43" s="299"/>
      <c r="ATQ43" s="299"/>
      <c r="ATR43" s="299"/>
      <c r="ATS43" s="299"/>
      <c r="ATT43" s="299"/>
      <c r="ATU43" s="299"/>
      <c r="ATV43" s="299"/>
      <c r="ATW43" s="299"/>
      <c r="ATX43" s="299"/>
      <c r="ATY43" s="299"/>
      <c r="ATZ43" s="299"/>
      <c r="AUA43" s="299"/>
      <c r="AUB43" s="299"/>
      <c r="AUC43" s="299"/>
      <c r="AUD43" s="299"/>
      <c r="AUE43" s="299"/>
      <c r="AUF43" s="299"/>
      <c r="AUG43" s="299"/>
      <c r="AUH43" s="299"/>
      <c r="AUI43" s="299"/>
      <c r="AUJ43" s="299"/>
      <c r="AUK43" s="299"/>
      <c r="AUL43" s="299"/>
      <c r="AUM43" s="299"/>
      <c r="AUN43" s="299"/>
      <c r="AUO43" s="299"/>
      <c r="AUP43" s="299"/>
      <c r="AUQ43" s="299"/>
      <c r="AUR43" s="299"/>
      <c r="AUS43" s="299"/>
      <c r="AUT43" s="299"/>
      <c r="AUU43" s="299"/>
      <c r="AUV43" s="299"/>
      <c r="AUW43" s="299"/>
      <c r="AUX43" s="299"/>
      <c r="AUY43" s="299"/>
      <c r="AUZ43" s="299"/>
      <c r="AVA43" s="299"/>
      <c r="AVB43" s="299"/>
      <c r="AVC43" s="299"/>
      <c r="AVD43" s="299"/>
      <c r="AVE43" s="299"/>
      <c r="AVF43" s="299"/>
      <c r="AVG43" s="299"/>
      <c r="AVH43" s="299"/>
      <c r="AVI43" s="299"/>
      <c r="AVJ43" s="299"/>
      <c r="AVK43" s="299"/>
      <c r="AVL43" s="299"/>
      <c r="AVM43" s="299"/>
      <c r="AVN43" s="299"/>
      <c r="AVO43" s="299"/>
      <c r="AVP43" s="299"/>
      <c r="AVQ43" s="299"/>
      <c r="AVR43" s="299"/>
      <c r="AVS43" s="299"/>
      <c r="AVT43" s="299"/>
      <c r="AVU43" s="299"/>
      <c r="AVV43" s="299"/>
      <c r="AVW43" s="299"/>
      <c r="AVX43" s="299"/>
      <c r="AVY43" s="299"/>
      <c r="AVZ43" s="299"/>
      <c r="AWA43" s="299"/>
      <c r="AWB43" s="299"/>
      <c r="AWC43" s="299"/>
      <c r="AWD43" s="299"/>
      <c r="AWE43" s="299"/>
      <c r="AWF43" s="299"/>
      <c r="AWG43" s="299"/>
      <c r="AWH43" s="299"/>
      <c r="AWI43" s="299"/>
      <c r="AWJ43" s="299"/>
      <c r="AWK43" s="299"/>
      <c r="AWL43" s="299"/>
      <c r="AWM43" s="299"/>
      <c r="AWN43" s="299"/>
      <c r="AWO43" s="299"/>
      <c r="AWP43" s="299"/>
      <c r="AWQ43" s="299"/>
      <c r="AWR43" s="299"/>
      <c r="AWS43" s="299"/>
      <c r="AWT43" s="299"/>
      <c r="AWU43" s="299"/>
      <c r="AWV43" s="299"/>
      <c r="AWW43" s="299"/>
      <c r="AWX43" s="299"/>
      <c r="AWY43" s="299"/>
      <c r="AWZ43" s="299"/>
      <c r="AXA43" s="299"/>
      <c r="AXB43" s="299"/>
      <c r="AXC43" s="299"/>
      <c r="AXD43" s="299"/>
      <c r="AXE43" s="299"/>
      <c r="AXF43" s="299"/>
      <c r="AXG43" s="299"/>
      <c r="AXH43" s="299"/>
      <c r="AXI43" s="299"/>
      <c r="AXJ43" s="299"/>
      <c r="AXK43" s="299"/>
      <c r="AXL43" s="299"/>
      <c r="AXM43" s="299"/>
      <c r="AXN43" s="299"/>
      <c r="AXO43" s="299"/>
      <c r="AXP43" s="299"/>
      <c r="AXQ43" s="299"/>
      <c r="AXR43" s="299"/>
      <c r="AXS43" s="299"/>
      <c r="AXT43" s="299"/>
      <c r="AXU43" s="299"/>
      <c r="AXV43" s="299"/>
      <c r="AXW43" s="299"/>
      <c r="AXX43" s="299"/>
      <c r="AXY43" s="299"/>
      <c r="AXZ43" s="299"/>
      <c r="AYA43" s="299"/>
      <c r="AYB43" s="299"/>
      <c r="AYC43" s="299"/>
      <c r="AYD43" s="299"/>
      <c r="AYE43" s="299"/>
      <c r="AYF43" s="299"/>
      <c r="AYG43" s="299"/>
      <c r="AYH43" s="299"/>
      <c r="AYI43" s="299"/>
      <c r="AYJ43" s="299"/>
      <c r="AYK43" s="299"/>
      <c r="AYL43" s="299"/>
      <c r="AYM43" s="299"/>
      <c r="AYN43" s="299"/>
      <c r="AYO43" s="299"/>
      <c r="AYP43" s="299"/>
      <c r="AYQ43" s="299"/>
      <c r="AYR43" s="299"/>
      <c r="AYS43" s="299"/>
      <c r="AYT43" s="299"/>
      <c r="AYU43" s="299"/>
      <c r="AYV43" s="299"/>
      <c r="AYW43" s="299"/>
      <c r="AYX43" s="299"/>
      <c r="AYY43" s="299"/>
      <c r="AYZ43" s="299"/>
      <c r="AZA43" s="299"/>
      <c r="AZB43" s="299"/>
      <c r="AZC43" s="299"/>
      <c r="AZD43" s="299"/>
      <c r="AZE43" s="299"/>
      <c r="AZF43" s="299"/>
      <c r="AZG43" s="299"/>
      <c r="AZH43" s="299"/>
      <c r="AZI43" s="299"/>
      <c r="AZJ43" s="299"/>
      <c r="AZK43" s="299"/>
      <c r="AZL43" s="299"/>
      <c r="AZM43" s="299"/>
      <c r="AZN43" s="299"/>
      <c r="AZO43" s="299"/>
      <c r="AZP43" s="299"/>
      <c r="AZQ43" s="299"/>
      <c r="AZR43" s="299"/>
      <c r="AZS43" s="299"/>
      <c r="AZT43" s="299"/>
      <c r="AZU43" s="299"/>
      <c r="AZV43" s="299"/>
      <c r="AZW43" s="299"/>
      <c r="AZX43" s="299"/>
      <c r="AZY43" s="299"/>
      <c r="AZZ43" s="299"/>
      <c r="BAA43" s="299"/>
      <c r="BAB43" s="299"/>
      <c r="BAC43" s="299"/>
      <c r="BAD43" s="299"/>
      <c r="BAE43" s="299"/>
      <c r="BAF43" s="299"/>
      <c r="BAG43" s="299"/>
      <c r="BAH43" s="299"/>
      <c r="BAI43" s="299"/>
      <c r="BAJ43" s="299"/>
      <c r="BAK43" s="299"/>
      <c r="BAL43" s="299"/>
      <c r="BAM43" s="299"/>
      <c r="BAN43" s="299"/>
      <c r="BAO43" s="299"/>
      <c r="BAP43" s="299"/>
      <c r="BAQ43" s="299"/>
      <c r="BAR43" s="299"/>
      <c r="BAS43" s="299"/>
      <c r="BAT43" s="299"/>
      <c r="BAU43" s="299"/>
      <c r="BAV43" s="299"/>
      <c r="BAW43" s="299"/>
      <c r="BAX43" s="299"/>
      <c r="BAY43" s="299"/>
      <c r="BAZ43" s="299"/>
      <c r="BBA43" s="299"/>
      <c r="BBB43" s="299"/>
      <c r="BBC43" s="299"/>
      <c r="BBD43" s="299"/>
      <c r="BBE43" s="299"/>
      <c r="BBF43" s="299"/>
      <c r="BBG43" s="299"/>
      <c r="BBH43" s="299"/>
      <c r="BBI43" s="299"/>
      <c r="BBJ43" s="299"/>
      <c r="BBK43" s="299"/>
      <c r="BBL43" s="299"/>
      <c r="BBM43" s="299"/>
      <c r="BBN43" s="299"/>
      <c r="BBO43" s="299"/>
      <c r="BBP43" s="299"/>
      <c r="BBQ43" s="299"/>
      <c r="BBR43" s="299"/>
      <c r="BBS43" s="299"/>
      <c r="BBT43" s="299"/>
      <c r="BBU43" s="299"/>
      <c r="BBV43" s="299"/>
      <c r="BBW43" s="299"/>
      <c r="BBX43" s="299"/>
      <c r="BBY43" s="299"/>
      <c r="BBZ43" s="299"/>
      <c r="BCA43" s="299"/>
      <c r="BCB43" s="299"/>
      <c r="BCC43" s="299"/>
      <c r="BCD43" s="299"/>
      <c r="BCE43" s="299"/>
      <c r="BCF43" s="299"/>
      <c r="BCG43" s="299"/>
      <c r="BCH43" s="299"/>
      <c r="BCI43" s="299"/>
      <c r="BCJ43" s="299"/>
      <c r="BCK43" s="299"/>
      <c r="BCL43" s="299"/>
      <c r="BCM43" s="299"/>
      <c r="BCN43" s="299"/>
      <c r="BCO43" s="299"/>
      <c r="BCP43" s="299"/>
      <c r="BCQ43" s="299"/>
      <c r="BCR43" s="299"/>
      <c r="BCS43" s="299"/>
      <c r="BCT43" s="299"/>
      <c r="BCU43" s="299"/>
      <c r="BCV43" s="299"/>
      <c r="BCW43" s="299"/>
      <c r="BCX43" s="299"/>
      <c r="BCY43" s="299"/>
      <c r="BCZ43" s="299"/>
      <c r="BDA43" s="299"/>
      <c r="BDB43" s="299"/>
      <c r="BDC43" s="299"/>
      <c r="BDD43" s="299"/>
      <c r="BDE43" s="299"/>
      <c r="BDF43" s="299"/>
      <c r="BDG43" s="299"/>
      <c r="BDH43" s="299"/>
      <c r="BDI43" s="299"/>
      <c r="BDJ43" s="299"/>
      <c r="BDK43" s="299"/>
      <c r="BDL43" s="299"/>
      <c r="BDM43" s="299"/>
      <c r="BDN43" s="299"/>
      <c r="BDO43" s="299"/>
      <c r="BDP43" s="299"/>
      <c r="BDQ43" s="299"/>
      <c r="BDR43" s="299"/>
      <c r="BDS43" s="299"/>
      <c r="BDT43" s="299"/>
      <c r="BDU43" s="299"/>
      <c r="BDV43" s="299"/>
      <c r="BDW43" s="299"/>
      <c r="BDX43" s="299"/>
      <c r="BDY43" s="299"/>
      <c r="BDZ43" s="299"/>
      <c r="BEA43" s="299"/>
      <c r="BEB43" s="299"/>
      <c r="BEC43" s="299"/>
      <c r="BED43" s="299"/>
      <c r="BEE43" s="299"/>
      <c r="BEF43" s="299"/>
      <c r="BEG43" s="299"/>
      <c r="BEH43" s="299"/>
      <c r="BEI43" s="299"/>
      <c r="BEJ43" s="299"/>
      <c r="BEK43" s="299"/>
      <c r="BEL43" s="299"/>
      <c r="BEM43" s="299"/>
      <c r="BEN43" s="299"/>
      <c r="BEO43" s="299"/>
      <c r="BEP43" s="299"/>
      <c r="BEQ43" s="299"/>
      <c r="BER43" s="299"/>
      <c r="BES43" s="299"/>
      <c r="BET43" s="299"/>
      <c r="BEU43" s="299"/>
      <c r="BEV43" s="299"/>
      <c r="BEW43" s="299"/>
      <c r="BEX43" s="299"/>
      <c r="BEY43" s="299"/>
      <c r="BEZ43" s="299"/>
      <c r="BFA43" s="299"/>
      <c r="BFB43" s="299"/>
      <c r="BFC43" s="299"/>
      <c r="BFD43" s="299"/>
      <c r="BFE43" s="299"/>
      <c r="BFF43" s="299"/>
      <c r="BFG43" s="299"/>
      <c r="BFH43" s="299"/>
      <c r="BFI43" s="299"/>
      <c r="BFJ43" s="299"/>
      <c r="BFK43" s="299"/>
      <c r="BFL43" s="299"/>
      <c r="BFM43" s="299"/>
      <c r="BFN43" s="299"/>
      <c r="BFO43" s="299"/>
      <c r="BFP43" s="299"/>
      <c r="BFQ43" s="299"/>
      <c r="BFR43" s="299"/>
      <c r="BFS43" s="299"/>
      <c r="BFT43" s="299"/>
      <c r="BFU43" s="299"/>
      <c r="BFV43" s="299"/>
      <c r="BFW43" s="299"/>
      <c r="BFX43" s="299"/>
      <c r="BFY43" s="299"/>
      <c r="BFZ43" s="299"/>
      <c r="BGA43" s="299"/>
      <c r="BGB43" s="299"/>
      <c r="BGC43" s="299"/>
      <c r="BGD43" s="299"/>
      <c r="BGE43" s="299"/>
      <c r="BGF43" s="299"/>
      <c r="BGG43" s="299"/>
      <c r="BGH43" s="299"/>
      <c r="BGI43" s="299"/>
      <c r="BGJ43" s="299"/>
      <c r="BGK43" s="299"/>
      <c r="BGL43" s="299"/>
      <c r="BGM43" s="299"/>
      <c r="BGN43" s="299"/>
      <c r="BGO43" s="299"/>
      <c r="BGP43" s="299"/>
      <c r="BGQ43" s="299"/>
      <c r="BGR43" s="299"/>
      <c r="BGS43" s="299"/>
      <c r="BGT43" s="299"/>
      <c r="BGU43" s="299"/>
      <c r="BGV43" s="299"/>
      <c r="BGW43" s="299"/>
      <c r="BGX43" s="299"/>
      <c r="BGY43" s="299"/>
      <c r="BGZ43" s="299"/>
      <c r="BHA43" s="299"/>
      <c r="BHB43" s="299"/>
      <c r="BHC43" s="299"/>
      <c r="BHD43" s="299"/>
      <c r="BHE43" s="299"/>
      <c r="BHF43" s="299"/>
      <c r="BHG43" s="299"/>
      <c r="BHH43" s="299"/>
      <c r="BHI43" s="299"/>
      <c r="BHJ43" s="299"/>
      <c r="BHK43" s="299"/>
      <c r="BHL43" s="299"/>
      <c r="BHM43" s="299"/>
      <c r="BHN43" s="299"/>
      <c r="BHO43" s="299"/>
      <c r="BHP43" s="299"/>
      <c r="BHQ43" s="299"/>
      <c r="BHR43" s="299"/>
      <c r="BHS43" s="299"/>
      <c r="BHT43" s="299"/>
      <c r="BHU43" s="299"/>
      <c r="BHV43" s="299"/>
      <c r="BHW43" s="299"/>
      <c r="BHX43" s="299"/>
      <c r="BHY43" s="299"/>
      <c r="BHZ43" s="299"/>
      <c r="BIA43" s="299"/>
      <c r="BIB43" s="299"/>
      <c r="BIC43" s="299"/>
      <c r="BID43" s="299"/>
      <c r="BIE43" s="299"/>
      <c r="BIF43" s="299"/>
      <c r="BIG43" s="299"/>
      <c r="BIH43" s="299"/>
      <c r="BII43" s="299"/>
      <c r="BIJ43" s="299"/>
      <c r="BIK43" s="299"/>
      <c r="BIL43" s="299"/>
      <c r="BIM43" s="299"/>
      <c r="BIN43" s="299"/>
      <c r="BIO43" s="299"/>
      <c r="BIP43" s="299"/>
      <c r="BIQ43" s="299"/>
      <c r="BIR43" s="299"/>
      <c r="BIS43" s="299"/>
      <c r="BIT43" s="299"/>
      <c r="BIU43" s="299"/>
      <c r="BIV43" s="299"/>
      <c r="BIW43" s="299"/>
      <c r="BIX43" s="299"/>
      <c r="BIY43" s="299"/>
      <c r="BIZ43" s="299"/>
      <c r="BJA43" s="299"/>
      <c r="BJB43" s="299"/>
      <c r="BJC43" s="299"/>
      <c r="BJD43" s="299"/>
      <c r="BJE43" s="299"/>
      <c r="BJF43" s="299"/>
      <c r="BJG43" s="299"/>
      <c r="BJH43" s="299"/>
      <c r="BJI43" s="299"/>
      <c r="BJJ43" s="299"/>
      <c r="BJK43" s="299"/>
      <c r="BJL43" s="299"/>
      <c r="BJM43" s="299"/>
      <c r="BJN43" s="299"/>
      <c r="BJO43" s="299"/>
      <c r="BJP43" s="299"/>
      <c r="BJQ43" s="299"/>
      <c r="BJR43" s="299"/>
      <c r="BJS43" s="299"/>
      <c r="BJT43" s="299"/>
      <c r="BJU43" s="299"/>
      <c r="BJV43" s="299"/>
      <c r="BJW43" s="299"/>
      <c r="BJX43" s="299"/>
      <c r="BJY43" s="299"/>
      <c r="BJZ43" s="299"/>
      <c r="BKA43" s="299"/>
      <c r="BKB43" s="299"/>
      <c r="BKC43" s="299"/>
      <c r="BKD43" s="299"/>
      <c r="BKE43" s="299"/>
      <c r="BKF43" s="299"/>
      <c r="BKG43" s="299"/>
      <c r="BKH43" s="299"/>
      <c r="BKI43" s="299"/>
      <c r="BKJ43" s="299"/>
      <c r="BKK43" s="299"/>
      <c r="BKL43" s="299"/>
      <c r="BKM43" s="299"/>
      <c r="BKN43" s="299"/>
      <c r="BKO43" s="299"/>
      <c r="BKP43" s="299"/>
      <c r="BKQ43" s="299"/>
      <c r="BKR43" s="299"/>
      <c r="BKS43" s="299"/>
      <c r="BKT43" s="299"/>
      <c r="BKU43" s="299"/>
      <c r="BKV43" s="299"/>
      <c r="BKW43" s="299"/>
      <c r="BKX43" s="299"/>
      <c r="BKY43" s="299"/>
      <c r="BKZ43" s="299"/>
      <c r="BLA43" s="299"/>
      <c r="BLB43" s="299"/>
      <c r="BLC43" s="299"/>
      <c r="BLD43" s="299"/>
      <c r="BLE43" s="299"/>
      <c r="BLF43" s="299"/>
      <c r="BLG43" s="299"/>
      <c r="BLH43" s="299"/>
      <c r="BLI43" s="299"/>
      <c r="BLJ43" s="299"/>
      <c r="BLK43" s="299"/>
      <c r="BLL43" s="299"/>
      <c r="BLM43" s="299"/>
      <c r="BLN43" s="299"/>
      <c r="BLO43" s="299"/>
      <c r="BLP43" s="299"/>
      <c r="BLQ43" s="299"/>
      <c r="BLR43" s="299"/>
      <c r="BLS43" s="299"/>
      <c r="BLT43" s="299"/>
      <c r="BLU43" s="299"/>
      <c r="BLV43" s="299"/>
      <c r="BLW43" s="299"/>
      <c r="BLX43" s="299"/>
      <c r="BLY43" s="299"/>
      <c r="BLZ43" s="299"/>
      <c r="BMA43" s="299"/>
      <c r="BMB43" s="299"/>
      <c r="BMC43" s="299"/>
      <c r="BMD43" s="299"/>
      <c r="BME43" s="299"/>
      <c r="BMF43" s="299"/>
      <c r="BMG43" s="299"/>
      <c r="BMH43" s="299"/>
      <c r="BMI43" s="299"/>
      <c r="BMJ43" s="299"/>
      <c r="BMK43" s="299"/>
      <c r="BML43" s="299"/>
      <c r="BMM43" s="299"/>
      <c r="BMN43" s="299"/>
      <c r="BMO43" s="299"/>
      <c r="BMP43" s="299"/>
      <c r="BMQ43" s="299"/>
      <c r="BMR43" s="299"/>
      <c r="BMS43" s="299"/>
      <c r="BMT43" s="299"/>
      <c r="BMU43" s="299"/>
      <c r="BMV43" s="299"/>
      <c r="BMW43" s="299"/>
      <c r="BMX43" s="299"/>
      <c r="BMY43" s="299"/>
      <c r="BMZ43" s="299"/>
      <c r="BNA43" s="299"/>
      <c r="BNB43" s="299"/>
      <c r="BNC43" s="299"/>
      <c r="BND43" s="299"/>
      <c r="BNE43" s="299"/>
      <c r="BNF43" s="299"/>
      <c r="BNG43" s="299"/>
      <c r="BNH43" s="299"/>
      <c r="BNI43" s="299"/>
      <c r="BNJ43" s="299"/>
      <c r="BNK43" s="299"/>
      <c r="BNL43" s="299"/>
      <c r="BNM43" s="299"/>
      <c r="BNN43" s="299"/>
      <c r="BNO43" s="299"/>
      <c r="BNP43" s="299"/>
      <c r="BNQ43" s="299"/>
      <c r="BNR43" s="299"/>
      <c r="BNS43" s="299"/>
      <c r="BNT43" s="299"/>
      <c r="BNU43" s="299"/>
      <c r="BNV43" s="299"/>
      <c r="BNW43" s="299"/>
      <c r="BNX43" s="299"/>
      <c r="BNY43" s="299"/>
      <c r="BNZ43" s="299"/>
      <c r="BOA43" s="299"/>
      <c r="BOB43" s="299"/>
      <c r="BOC43" s="299"/>
      <c r="BOD43" s="299"/>
      <c r="BOE43" s="299"/>
      <c r="BOF43" s="299"/>
      <c r="BOG43" s="299"/>
      <c r="BOH43" s="299"/>
      <c r="BOI43" s="299"/>
      <c r="BOJ43" s="299"/>
      <c r="BOK43" s="299"/>
      <c r="BOL43" s="299"/>
      <c r="BOM43" s="299"/>
      <c r="BON43" s="299"/>
      <c r="BOO43" s="299"/>
      <c r="BOP43" s="299"/>
      <c r="BOQ43" s="299"/>
      <c r="BOR43" s="299"/>
      <c r="BOS43" s="299"/>
      <c r="BOT43" s="299"/>
      <c r="BOU43" s="299"/>
      <c r="BOV43" s="299"/>
      <c r="BOW43" s="299"/>
      <c r="BOX43" s="299"/>
      <c r="BOY43" s="299"/>
      <c r="BOZ43" s="299"/>
      <c r="BPA43" s="299"/>
      <c r="BPB43" s="299"/>
      <c r="BPC43" s="299"/>
      <c r="BPD43" s="299"/>
      <c r="BPE43" s="299"/>
      <c r="BPF43" s="299"/>
      <c r="BPG43" s="299"/>
      <c r="BPH43" s="299"/>
      <c r="BPI43" s="299"/>
      <c r="BPJ43" s="299"/>
      <c r="BPK43" s="299"/>
      <c r="BPL43" s="299"/>
      <c r="BPM43" s="299"/>
      <c r="BPN43" s="299"/>
      <c r="BPO43" s="299"/>
      <c r="BPP43" s="299"/>
      <c r="BPQ43" s="299"/>
      <c r="BPR43" s="299"/>
      <c r="BPS43" s="299"/>
      <c r="BPT43" s="299"/>
      <c r="BPU43" s="299"/>
      <c r="BPV43" s="299"/>
      <c r="BPW43" s="299"/>
      <c r="BPX43" s="299"/>
      <c r="BPY43" s="299"/>
      <c r="BPZ43" s="299"/>
      <c r="BQA43" s="299"/>
      <c r="BQB43" s="299"/>
      <c r="BQC43" s="299"/>
      <c r="BQD43" s="299"/>
      <c r="BQE43" s="299"/>
      <c r="BQF43" s="299"/>
      <c r="BQG43" s="299"/>
      <c r="BQH43" s="299"/>
      <c r="BQI43" s="299"/>
      <c r="BQJ43" s="299"/>
      <c r="BQK43" s="299"/>
      <c r="BQL43" s="299"/>
      <c r="BQM43" s="299"/>
      <c r="BQN43" s="299"/>
      <c r="BQO43" s="299"/>
      <c r="BQP43" s="299"/>
      <c r="BQQ43" s="299"/>
      <c r="BQR43" s="299"/>
      <c r="BQS43" s="299"/>
      <c r="BQT43" s="299"/>
      <c r="BQU43" s="299"/>
      <c r="BQV43" s="299"/>
      <c r="BQW43" s="299"/>
      <c r="BQX43" s="299"/>
      <c r="BQY43" s="299"/>
      <c r="BQZ43" s="299"/>
      <c r="BRA43" s="299"/>
      <c r="BRB43" s="299"/>
      <c r="BRC43" s="299"/>
      <c r="BRD43" s="299"/>
      <c r="BRE43" s="299"/>
      <c r="BRF43" s="299"/>
      <c r="BRG43" s="299"/>
      <c r="BRH43" s="299"/>
      <c r="BRI43" s="299"/>
      <c r="BRJ43" s="299"/>
      <c r="BRK43" s="299"/>
      <c r="BRL43" s="299"/>
      <c r="BRM43" s="299"/>
      <c r="BRN43" s="299"/>
      <c r="BRO43" s="299"/>
      <c r="BRP43" s="299"/>
      <c r="BRQ43" s="299"/>
      <c r="BRR43" s="299"/>
      <c r="BRS43" s="299"/>
      <c r="BRT43" s="299"/>
      <c r="BRU43" s="299"/>
      <c r="BRV43" s="299"/>
      <c r="BRW43" s="299"/>
      <c r="BRX43" s="299"/>
      <c r="BRY43" s="299"/>
      <c r="BRZ43" s="299"/>
      <c r="BSA43" s="299"/>
      <c r="BSB43" s="299"/>
      <c r="BSC43" s="299"/>
      <c r="BSD43" s="299"/>
      <c r="BSE43" s="299"/>
      <c r="BSF43" s="299"/>
      <c r="BSG43" s="299"/>
      <c r="BSH43" s="299"/>
      <c r="BSI43" s="299"/>
      <c r="BSJ43" s="299"/>
      <c r="BSK43" s="299"/>
      <c r="BSL43" s="299"/>
      <c r="BSM43" s="299"/>
      <c r="BSN43" s="299"/>
      <c r="BSO43" s="299"/>
      <c r="BSP43" s="299"/>
      <c r="BSQ43" s="299"/>
      <c r="BSR43" s="299"/>
      <c r="BSS43" s="299"/>
      <c r="BST43" s="299"/>
      <c r="BSU43" s="299"/>
      <c r="BSV43" s="299"/>
      <c r="BSW43" s="299"/>
      <c r="BSX43" s="299"/>
      <c r="BSY43" s="299"/>
      <c r="BSZ43" s="299"/>
      <c r="BTA43" s="299"/>
      <c r="BTB43" s="299"/>
      <c r="BTC43" s="299"/>
      <c r="BTD43" s="299"/>
      <c r="BTE43" s="299"/>
      <c r="BTF43" s="299"/>
      <c r="BTG43" s="299"/>
      <c r="BTH43" s="299"/>
      <c r="BTI43" s="299"/>
      <c r="BTJ43" s="299"/>
      <c r="BTK43" s="299"/>
      <c r="BTL43" s="299"/>
      <c r="BTM43" s="299"/>
      <c r="BTN43" s="299"/>
      <c r="BTO43" s="299"/>
      <c r="BTP43" s="299"/>
      <c r="BTQ43" s="299"/>
      <c r="BTR43" s="299"/>
      <c r="BTS43" s="299"/>
      <c r="BTT43" s="299"/>
      <c r="BTU43" s="299"/>
      <c r="BTV43" s="299"/>
      <c r="BTW43" s="299"/>
      <c r="BTX43" s="299"/>
      <c r="BTY43" s="299"/>
      <c r="BTZ43" s="299"/>
      <c r="BUA43" s="299"/>
      <c r="BUB43" s="299"/>
      <c r="BUC43" s="299"/>
      <c r="BUD43" s="299"/>
      <c r="BUE43" s="299"/>
      <c r="BUF43" s="299"/>
      <c r="BUG43" s="299"/>
      <c r="BUH43" s="299"/>
      <c r="BUI43" s="299"/>
      <c r="BUJ43" s="299"/>
      <c r="BUK43" s="299"/>
      <c r="BUL43" s="299"/>
      <c r="BUM43" s="299"/>
      <c r="BUN43" s="299"/>
      <c r="BUO43" s="299"/>
      <c r="BUP43" s="299"/>
      <c r="BUQ43" s="299"/>
      <c r="BUR43" s="299"/>
      <c r="BUS43" s="299"/>
      <c r="BUT43" s="299"/>
      <c r="BUU43" s="299"/>
      <c r="BUV43" s="299"/>
      <c r="BUW43" s="299"/>
      <c r="BUX43" s="299"/>
      <c r="BUY43" s="299"/>
      <c r="BUZ43" s="299"/>
      <c r="BVA43" s="299"/>
      <c r="BVB43" s="299"/>
      <c r="BVC43" s="299"/>
      <c r="BVD43" s="299"/>
      <c r="BVE43" s="299"/>
      <c r="BVF43" s="299"/>
      <c r="BVG43" s="299"/>
      <c r="BVH43" s="299"/>
      <c r="BVI43" s="299"/>
      <c r="BVJ43" s="299"/>
      <c r="BVK43" s="299"/>
      <c r="BVL43" s="299"/>
      <c r="BVM43" s="299"/>
      <c r="BVN43" s="299"/>
      <c r="BVO43" s="299"/>
      <c r="BVP43" s="299"/>
      <c r="BVQ43" s="299"/>
      <c r="BVR43" s="299"/>
      <c r="BVS43" s="299"/>
      <c r="BVT43" s="299"/>
      <c r="BVU43" s="299"/>
      <c r="BVV43" s="299"/>
      <c r="BVW43" s="299"/>
      <c r="BVX43" s="299"/>
      <c r="BVY43" s="299"/>
      <c r="BVZ43" s="299"/>
      <c r="BWA43" s="299"/>
      <c r="BWB43" s="299"/>
      <c r="BWC43" s="299"/>
      <c r="BWD43" s="299"/>
      <c r="BWE43" s="299"/>
      <c r="BWF43" s="299"/>
      <c r="BWG43" s="299"/>
      <c r="BWH43" s="299"/>
      <c r="BWI43" s="299"/>
      <c r="BWJ43" s="299"/>
      <c r="BWK43" s="299"/>
      <c r="BWL43" s="299"/>
      <c r="BWM43" s="299"/>
      <c r="BWN43" s="299"/>
      <c r="BWO43" s="299"/>
      <c r="BWP43" s="299"/>
      <c r="BWQ43" s="299"/>
      <c r="BWR43" s="299"/>
      <c r="BWS43" s="299"/>
      <c r="BWT43" s="299"/>
      <c r="BWU43" s="299"/>
      <c r="BWV43" s="299"/>
      <c r="BWW43" s="299"/>
      <c r="BWX43" s="299"/>
      <c r="BWY43" s="299"/>
      <c r="BWZ43" s="299"/>
      <c r="BXA43" s="299"/>
      <c r="BXB43" s="299"/>
      <c r="BXC43" s="299"/>
      <c r="BXD43" s="299"/>
      <c r="BXE43" s="299"/>
      <c r="BXF43" s="299"/>
      <c r="BXG43" s="299"/>
      <c r="BXH43" s="299"/>
      <c r="BXI43" s="299"/>
      <c r="BXJ43" s="299"/>
      <c r="BXK43" s="299"/>
      <c r="BXL43" s="299"/>
      <c r="BXM43" s="299"/>
      <c r="BXN43" s="299"/>
      <c r="BXO43" s="299"/>
      <c r="BXP43" s="299"/>
      <c r="BXQ43" s="299"/>
      <c r="BXR43" s="299"/>
      <c r="BXS43" s="299"/>
      <c r="BXT43" s="299"/>
      <c r="BXU43" s="299"/>
      <c r="BXV43" s="299"/>
      <c r="BXW43" s="299"/>
      <c r="BXX43" s="299"/>
      <c r="BXY43" s="299"/>
      <c r="BXZ43" s="299"/>
      <c r="BYA43" s="299"/>
      <c r="BYB43" s="299"/>
      <c r="BYC43" s="299"/>
      <c r="BYD43" s="299"/>
      <c r="BYE43" s="299"/>
      <c r="BYF43" s="299"/>
      <c r="BYG43" s="299"/>
      <c r="BYH43" s="299"/>
      <c r="BYI43" s="299"/>
      <c r="BYJ43" s="299"/>
      <c r="BYK43" s="299"/>
      <c r="BYL43" s="299"/>
      <c r="BYM43" s="299"/>
      <c r="BYN43" s="299"/>
      <c r="BYO43" s="299"/>
      <c r="BYP43" s="299"/>
      <c r="BYQ43" s="299"/>
      <c r="BYR43" s="299"/>
      <c r="BYS43" s="299"/>
      <c r="BYT43" s="299"/>
      <c r="BYU43" s="299"/>
      <c r="BYV43" s="299"/>
      <c r="BYW43" s="299"/>
      <c r="BYX43" s="299"/>
      <c r="BYY43" s="299"/>
      <c r="BYZ43" s="299"/>
      <c r="BZA43" s="299"/>
      <c r="BZB43" s="299"/>
      <c r="BZC43" s="299"/>
      <c r="BZD43" s="299"/>
      <c r="BZE43" s="299"/>
      <c r="BZF43" s="299"/>
      <c r="BZG43" s="299"/>
      <c r="BZH43" s="299"/>
      <c r="BZI43" s="299"/>
      <c r="BZJ43" s="299"/>
      <c r="BZK43" s="299"/>
      <c r="BZL43" s="299"/>
      <c r="BZM43" s="299"/>
      <c r="BZN43" s="299"/>
      <c r="BZO43" s="299"/>
      <c r="BZP43" s="299"/>
      <c r="BZQ43" s="299"/>
      <c r="BZR43" s="299"/>
      <c r="BZS43" s="299"/>
      <c r="BZT43" s="299"/>
      <c r="BZU43" s="299"/>
      <c r="BZV43" s="299"/>
      <c r="BZW43" s="299"/>
      <c r="BZX43" s="299"/>
      <c r="BZY43" s="299"/>
      <c r="BZZ43" s="299"/>
      <c r="CAA43" s="299"/>
      <c r="CAB43" s="299"/>
      <c r="CAC43" s="299"/>
      <c r="CAD43" s="299"/>
      <c r="CAE43" s="299"/>
      <c r="CAF43" s="299"/>
      <c r="CAG43" s="299"/>
      <c r="CAH43" s="299"/>
      <c r="CAI43" s="299"/>
      <c r="CAJ43" s="299"/>
      <c r="CAK43" s="299"/>
      <c r="CAL43" s="299"/>
      <c r="CAM43" s="299"/>
      <c r="CAN43" s="299"/>
      <c r="CAO43" s="299"/>
      <c r="CAP43" s="299"/>
      <c r="CAQ43" s="299"/>
      <c r="CAR43" s="299"/>
      <c r="CAS43" s="299"/>
      <c r="CAT43" s="299"/>
      <c r="CAU43" s="299"/>
      <c r="CAV43" s="299"/>
      <c r="CAW43" s="299"/>
      <c r="CAX43" s="299"/>
      <c r="CAY43" s="299"/>
      <c r="CAZ43" s="299"/>
      <c r="CBA43" s="299"/>
      <c r="CBB43" s="299"/>
      <c r="CBC43" s="299"/>
      <c r="CBD43" s="299"/>
      <c r="CBE43" s="299"/>
      <c r="CBF43" s="299"/>
      <c r="CBG43" s="299"/>
      <c r="CBH43" s="299"/>
      <c r="CBI43" s="299"/>
      <c r="CBJ43" s="299"/>
      <c r="CBK43" s="299"/>
      <c r="CBL43" s="299"/>
      <c r="CBM43" s="299"/>
      <c r="CBN43" s="299"/>
      <c r="CBO43" s="299"/>
      <c r="CBP43" s="299"/>
      <c r="CBQ43" s="299"/>
      <c r="CBR43" s="299"/>
      <c r="CBS43" s="299"/>
      <c r="CBT43" s="299"/>
      <c r="CBU43" s="299"/>
      <c r="CBV43" s="299"/>
      <c r="CBW43" s="299"/>
      <c r="CBX43" s="299"/>
      <c r="CBY43" s="299"/>
      <c r="CBZ43" s="299"/>
      <c r="CCA43" s="299"/>
      <c r="CCB43" s="299"/>
      <c r="CCC43" s="299"/>
      <c r="CCD43" s="299"/>
      <c r="CCE43" s="299"/>
      <c r="CCF43" s="299"/>
      <c r="CCG43" s="299"/>
      <c r="CCH43" s="299"/>
      <c r="CCI43" s="299"/>
      <c r="CCJ43" s="299"/>
      <c r="CCK43" s="299"/>
      <c r="CCL43" s="299"/>
      <c r="CCM43" s="299"/>
      <c r="CCN43" s="299"/>
      <c r="CCO43" s="299"/>
      <c r="CCP43" s="299"/>
      <c r="CCQ43" s="299"/>
      <c r="CCR43" s="299"/>
      <c r="CCS43" s="299"/>
      <c r="CCT43" s="299"/>
      <c r="CCU43" s="299"/>
      <c r="CCV43" s="299"/>
      <c r="CCW43" s="299"/>
      <c r="CCX43" s="299"/>
      <c r="CCY43" s="299"/>
      <c r="CCZ43" s="299"/>
      <c r="CDA43" s="299"/>
      <c r="CDB43" s="299"/>
      <c r="CDC43" s="299"/>
      <c r="CDD43" s="299"/>
      <c r="CDE43" s="299"/>
      <c r="CDF43" s="299"/>
      <c r="CDG43" s="299"/>
      <c r="CDH43" s="299"/>
      <c r="CDI43" s="299"/>
      <c r="CDJ43" s="299"/>
      <c r="CDK43" s="299"/>
      <c r="CDL43" s="299"/>
      <c r="CDM43" s="299"/>
      <c r="CDN43" s="299"/>
      <c r="CDO43" s="299"/>
      <c r="CDP43" s="299"/>
      <c r="CDQ43" s="299"/>
      <c r="CDR43" s="299"/>
      <c r="CDS43" s="299"/>
      <c r="CDT43" s="299"/>
      <c r="CDU43" s="299"/>
      <c r="CDV43" s="299"/>
      <c r="CDW43" s="299"/>
      <c r="CDX43" s="299"/>
      <c r="CDY43" s="299"/>
      <c r="CDZ43" s="299"/>
      <c r="CEA43" s="299"/>
      <c r="CEB43" s="299"/>
      <c r="CEC43" s="299"/>
      <c r="CED43" s="299"/>
      <c r="CEE43" s="299"/>
      <c r="CEF43" s="299"/>
      <c r="CEG43" s="299"/>
      <c r="CEH43" s="299"/>
      <c r="CEI43" s="299"/>
      <c r="CEJ43" s="299"/>
      <c r="CEK43" s="299"/>
      <c r="CEL43" s="299"/>
      <c r="CEM43" s="299"/>
      <c r="CEN43" s="299"/>
      <c r="CEO43" s="299"/>
      <c r="CEP43" s="299"/>
      <c r="CEQ43" s="299"/>
      <c r="CER43" s="299"/>
      <c r="CES43" s="299"/>
      <c r="CET43" s="299"/>
      <c r="CEU43" s="299"/>
      <c r="CEV43" s="299"/>
      <c r="CEW43" s="299"/>
      <c r="CEX43" s="299"/>
      <c r="CEY43" s="299"/>
      <c r="CEZ43" s="299"/>
      <c r="CFA43" s="299"/>
      <c r="CFB43" s="299"/>
      <c r="CFC43" s="299"/>
      <c r="CFD43" s="299"/>
      <c r="CFE43" s="299"/>
      <c r="CFF43" s="299"/>
      <c r="CFG43" s="299"/>
      <c r="CFH43" s="299"/>
      <c r="CFI43" s="299"/>
      <c r="CFJ43" s="299"/>
      <c r="CFK43" s="299"/>
      <c r="CFL43" s="299"/>
      <c r="CFM43" s="299"/>
      <c r="CFN43" s="299"/>
      <c r="CFO43" s="299"/>
      <c r="CFP43" s="299"/>
      <c r="CFQ43" s="299"/>
      <c r="CFR43" s="299"/>
      <c r="CFS43" s="299"/>
      <c r="CFT43" s="299"/>
      <c r="CFU43" s="299"/>
      <c r="CFV43" s="299"/>
      <c r="CFW43" s="299"/>
      <c r="CFX43" s="299"/>
      <c r="CFY43" s="299"/>
      <c r="CFZ43" s="299"/>
      <c r="CGA43" s="299"/>
      <c r="CGB43" s="299"/>
      <c r="CGC43" s="299"/>
      <c r="CGD43" s="299"/>
      <c r="CGE43" s="299"/>
      <c r="CGF43" s="299"/>
      <c r="CGG43" s="299"/>
      <c r="CGH43" s="299"/>
      <c r="CGI43" s="299"/>
      <c r="CGJ43" s="299"/>
      <c r="CGK43" s="299"/>
      <c r="CGL43" s="299"/>
      <c r="CGM43" s="299"/>
      <c r="CGN43" s="299"/>
      <c r="CGO43" s="299"/>
      <c r="CGP43" s="299"/>
      <c r="CGQ43" s="299"/>
      <c r="CGR43" s="299"/>
      <c r="CGS43" s="299"/>
      <c r="CGT43" s="299"/>
      <c r="CGU43" s="299"/>
      <c r="CGV43" s="299"/>
      <c r="CGW43" s="299"/>
      <c r="CGX43" s="299"/>
      <c r="CGY43" s="299"/>
      <c r="CGZ43" s="299"/>
      <c r="CHA43" s="299"/>
      <c r="CHB43" s="299"/>
      <c r="CHC43" s="299"/>
      <c r="CHD43" s="299"/>
      <c r="CHE43" s="299"/>
      <c r="CHF43" s="299"/>
      <c r="CHG43" s="299"/>
      <c r="CHH43" s="299"/>
      <c r="CHI43" s="299"/>
      <c r="CHJ43" s="299"/>
      <c r="CHK43" s="299"/>
      <c r="CHL43" s="299"/>
      <c r="CHM43" s="299"/>
      <c r="CHN43" s="299"/>
      <c r="CHO43" s="299"/>
      <c r="CHP43" s="299"/>
      <c r="CHQ43" s="299"/>
      <c r="CHR43" s="299"/>
      <c r="CHS43" s="299"/>
      <c r="CHT43" s="299"/>
      <c r="CHU43" s="299"/>
      <c r="CHV43" s="299"/>
      <c r="CHW43" s="299"/>
      <c r="CHX43" s="299"/>
      <c r="CHY43" s="299"/>
      <c r="CHZ43" s="299"/>
      <c r="CIA43" s="299"/>
      <c r="CIB43" s="299"/>
      <c r="CIC43" s="299"/>
      <c r="CID43" s="299"/>
      <c r="CIE43" s="299"/>
      <c r="CIF43" s="299"/>
      <c r="CIG43" s="299"/>
      <c r="CIH43" s="299"/>
      <c r="CII43" s="299"/>
      <c r="CIJ43" s="299"/>
      <c r="CIK43" s="299"/>
      <c r="CIL43" s="299"/>
      <c r="CIM43" s="299"/>
      <c r="CIN43" s="299"/>
      <c r="CIO43" s="299"/>
      <c r="CIP43" s="299"/>
      <c r="CIQ43" s="299"/>
      <c r="CIR43" s="299"/>
      <c r="CIS43" s="299"/>
      <c r="CIT43" s="299"/>
      <c r="CIU43" s="299"/>
      <c r="CIV43" s="299"/>
      <c r="CIW43" s="299"/>
      <c r="CIX43" s="299"/>
      <c r="CIY43" s="299"/>
      <c r="CIZ43" s="299"/>
      <c r="CJA43" s="299"/>
      <c r="CJB43" s="299"/>
      <c r="CJC43" s="299"/>
      <c r="CJD43" s="299"/>
      <c r="CJE43" s="299"/>
      <c r="CJF43" s="299"/>
      <c r="CJG43" s="299"/>
      <c r="CJH43" s="299"/>
      <c r="CJI43" s="299"/>
      <c r="CJJ43" s="299"/>
      <c r="CJK43" s="299"/>
      <c r="CJL43" s="299"/>
      <c r="CJM43" s="299"/>
      <c r="CJN43" s="299"/>
      <c r="CJO43" s="299"/>
      <c r="CJP43" s="299"/>
      <c r="CJQ43" s="299"/>
      <c r="CJR43" s="299"/>
      <c r="CJS43" s="299"/>
      <c r="CJT43" s="299"/>
      <c r="CJU43" s="299"/>
      <c r="CJV43" s="299"/>
      <c r="CJW43" s="299"/>
      <c r="CJX43" s="299"/>
      <c r="CJY43" s="299"/>
      <c r="CJZ43" s="299"/>
      <c r="CKA43" s="299"/>
      <c r="CKB43" s="299"/>
      <c r="CKC43" s="299"/>
      <c r="CKD43" s="299"/>
      <c r="CKE43" s="299"/>
      <c r="CKF43" s="299"/>
      <c r="CKG43" s="299"/>
      <c r="CKH43" s="299"/>
      <c r="CKI43" s="299"/>
      <c r="CKJ43" s="299"/>
      <c r="CKK43" s="299"/>
      <c r="CKL43" s="299"/>
      <c r="CKM43" s="299"/>
      <c r="CKN43" s="299"/>
      <c r="CKO43" s="299"/>
      <c r="CKP43" s="299"/>
      <c r="CKQ43" s="299"/>
      <c r="CKR43" s="299"/>
      <c r="CKS43" s="299"/>
      <c r="CKT43" s="299"/>
      <c r="CKU43" s="299"/>
      <c r="CKV43" s="299"/>
      <c r="CKW43" s="299"/>
      <c r="CKX43" s="299"/>
      <c r="CKY43" s="299"/>
      <c r="CKZ43" s="299"/>
      <c r="CLA43" s="299"/>
      <c r="CLB43" s="299"/>
      <c r="CLC43" s="299"/>
      <c r="CLD43" s="299"/>
      <c r="CLE43" s="299"/>
      <c r="CLF43" s="299"/>
      <c r="CLG43" s="299"/>
      <c r="CLH43" s="299"/>
      <c r="CLI43" s="299"/>
      <c r="CLJ43" s="299"/>
      <c r="CLK43" s="299"/>
      <c r="CLL43" s="299"/>
      <c r="CLM43" s="299"/>
      <c r="CLN43" s="299"/>
      <c r="CLO43" s="299"/>
      <c r="CLP43" s="299"/>
      <c r="CLQ43" s="299"/>
      <c r="CLR43" s="299"/>
      <c r="CLS43" s="299"/>
      <c r="CLT43" s="299"/>
      <c r="CLU43" s="299"/>
      <c r="CLV43" s="299"/>
      <c r="CLW43" s="299"/>
      <c r="CLX43" s="299"/>
      <c r="CLY43" s="299"/>
      <c r="CLZ43" s="299"/>
      <c r="CMA43" s="299"/>
      <c r="CMB43" s="299"/>
      <c r="CMC43" s="299"/>
      <c r="CMD43" s="299"/>
      <c r="CME43" s="299"/>
      <c r="CMF43" s="299"/>
      <c r="CMG43" s="299"/>
      <c r="CMH43" s="299"/>
      <c r="CMI43" s="299"/>
      <c r="CMJ43" s="299"/>
      <c r="CMK43" s="299"/>
      <c r="CML43" s="299"/>
      <c r="CMM43" s="299"/>
      <c r="CMN43" s="299"/>
      <c r="CMO43" s="299"/>
      <c r="CMP43" s="299"/>
      <c r="CMQ43" s="299"/>
      <c r="CMR43" s="299"/>
      <c r="CMS43" s="299"/>
      <c r="CMT43" s="299"/>
      <c r="CMU43" s="299"/>
      <c r="CMV43" s="299"/>
      <c r="CMW43" s="299"/>
      <c r="CMX43" s="299"/>
      <c r="CMY43" s="299"/>
      <c r="CMZ43" s="299"/>
      <c r="CNA43" s="299"/>
      <c r="CNB43" s="299"/>
      <c r="CNC43" s="299"/>
      <c r="CND43" s="299"/>
      <c r="CNE43" s="299"/>
      <c r="CNF43" s="299"/>
      <c r="CNG43" s="299"/>
      <c r="CNH43" s="299"/>
      <c r="CNI43" s="299"/>
      <c r="CNJ43" s="299"/>
      <c r="CNK43" s="299"/>
      <c r="CNL43" s="299"/>
      <c r="CNM43" s="299"/>
      <c r="CNN43" s="299"/>
      <c r="CNO43" s="299"/>
      <c r="CNP43" s="299"/>
      <c r="CNQ43" s="299"/>
      <c r="CNR43" s="299"/>
      <c r="CNS43" s="299"/>
      <c r="CNT43" s="299"/>
      <c r="CNU43" s="299"/>
      <c r="CNV43" s="299"/>
      <c r="CNW43" s="299"/>
      <c r="CNX43" s="299"/>
      <c r="CNY43" s="299"/>
      <c r="CNZ43" s="299"/>
      <c r="COA43" s="299"/>
      <c r="COB43" s="299"/>
      <c r="COC43" s="299"/>
      <c r="COD43" s="299"/>
      <c r="COE43" s="299"/>
      <c r="COF43" s="299"/>
      <c r="COG43" s="299"/>
      <c r="COH43" s="299"/>
      <c r="COI43" s="299"/>
      <c r="COJ43" s="299"/>
      <c r="COK43" s="299"/>
      <c r="COL43" s="299"/>
      <c r="COM43" s="299"/>
      <c r="CON43" s="299"/>
      <c r="COO43" s="299"/>
      <c r="COP43" s="299"/>
      <c r="COQ43" s="299"/>
      <c r="COR43" s="299"/>
      <c r="COS43" s="299"/>
      <c r="COT43" s="299"/>
      <c r="COU43" s="299"/>
      <c r="COV43" s="299"/>
      <c r="COW43" s="299"/>
      <c r="COX43" s="299"/>
      <c r="COY43" s="299"/>
      <c r="COZ43" s="299"/>
      <c r="CPA43" s="299"/>
      <c r="CPB43" s="299"/>
      <c r="CPC43" s="299"/>
      <c r="CPD43" s="299"/>
      <c r="CPE43" s="299"/>
      <c r="CPF43" s="299"/>
      <c r="CPG43" s="299"/>
      <c r="CPH43" s="299"/>
      <c r="CPI43" s="299"/>
      <c r="CPJ43" s="299"/>
      <c r="CPK43" s="299"/>
      <c r="CPL43" s="299"/>
      <c r="CPM43" s="299"/>
      <c r="CPN43" s="299"/>
      <c r="CPO43" s="299"/>
      <c r="CPP43" s="299"/>
      <c r="CPQ43" s="299"/>
      <c r="CPR43" s="299"/>
      <c r="CPS43" s="299"/>
      <c r="CPT43" s="299"/>
      <c r="CPU43" s="299"/>
      <c r="CPV43" s="299"/>
      <c r="CPW43" s="299"/>
      <c r="CPX43" s="299"/>
      <c r="CPY43" s="299"/>
      <c r="CPZ43" s="299"/>
      <c r="CQA43" s="299"/>
      <c r="CQB43" s="299"/>
      <c r="CQC43" s="299"/>
      <c r="CQD43" s="299"/>
      <c r="CQE43" s="299"/>
      <c r="CQF43" s="299"/>
      <c r="CQG43" s="299"/>
      <c r="CQH43" s="299"/>
      <c r="CQI43" s="299"/>
      <c r="CQJ43" s="299"/>
      <c r="CQK43" s="299"/>
      <c r="CQL43" s="299"/>
      <c r="CQM43" s="299"/>
      <c r="CQN43" s="299"/>
      <c r="CQO43" s="299"/>
      <c r="CQP43" s="299"/>
      <c r="CQQ43" s="299"/>
      <c r="CQR43" s="299"/>
      <c r="CQS43" s="299"/>
      <c r="CQT43" s="299"/>
      <c r="CQU43" s="299"/>
      <c r="CQV43" s="299"/>
      <c r="CQW43" s="299"/>
      <c r="CQX43" s="299"/>
      <c r="CQY43" s="299"/>
      <c r="CQZ43" s="299"/>
      <c r="CRA43" s="299"/>
      <c r="CRB43" s="299"/>
      <c r="CRC43" s="299"/>
      <c r="CRD43" s="299"/>
      <c r="CRE43" s="299"/>
      <c r="CRF43" s="299"/>
      <c r="CRG43" s="299"/>
      <c r="CRH43" s="299"/>
      <c r="CRI43" s="299"/>
      <c r="CRJ43" s="299"/>
      <c r="CRK43" s="299"/>
      <c r="CRL43" s="299"/>
      <c r="CRM43" s="299"/>
      <c r="CRN43" s="299"/>
      <c r="CRO43" s="299"/>
      <c r="CRP43" s="299"/>
      <c r="CRQ43" s="299"/>
      <c r="CRR43" s="299"/>
      <c r="CRS43" s="299"/>
      <c r="CRT43" s="299"/>
      <c r="CRU43" s="299"/>
      <c r="CRV43" s="299"/>
      <c r="CRW43" s="299"/>
      <c r="CRX43" s="299"/>
      <c r="CRY43" s="299"/>
      <c r="CRZ43" s="299"/>
      <c r="CSA43" s="299"/>
      <c r="CSB43" s="299"/>
      <c r="CSC43" s="299"/>
      <c r="CSD43" s="299"/>
      <c r="CSE43" s="299"/>
      <c r="CSF43" s="299"/>
      <c r="CSG43" s="299"/>
      <c r="CSH43" s="299"/>
      <c r="CSI43" s="299"/>
      <c r="CSJ43" s="299"/>
      <c r="CSK43" s="299"/>
      <c r="CSL43" s="299"/>
      <c r="CSM43" s="299"/>
      <c r="CSN43" s="299"/>
      <c r="CSO43" s="299"/>
      <c r="CSP43" s="299"/>
      <c r="CSQ43" s="299"/>
      <c r="CSR43" s="299"/>
      <c r="CSS43" s="299"/>
      <c r="CST43" s="299"/>
      <c r="CSU43" s="299"/>
      <c r="CSV43" s="299"/>
      <c r="CSW43" s="299"/>
      <c r="CSX43" s="299"/>
      <c r="CSY43" s="299"/>
      <c r="CSZ43" s="299"/>
      <c r="CTA43" s="299"/>
      <c r="CTB43" s="299"/>
      <c r="CTC43" s="299"/>
      <c r="CTD43" s="299"/>
      <c r="CTE43" s="299"/>
      <c r="CTF43" s="299"/>
      <c r="CTG43" s="299"/>
      <c r="CTH43" s="299"/>
      <c r="CTI43" s="299"/>
      <c r="CTJ43" s="299"/>
      <c r="CTK43" s="299"/>
      <c r="CTL43" s="299"/>
      <c r="CTM43" s="299"/>
      <c r="CTN43" s="299"/>
      <c r="CTO43" s="299"/>
      <c r="CTP43" s="299"/>
      <c r="CTQ43" s="299"/>
      <c r="CTR43" s="299"/>
      <c r="CTS43" s="299"/>
      <c r="CTT43" s="299"/>
      <c r="CTU43" s="299"/>
      <c r="CTV43" s="299"/>
      <c r="CTW43" s="299"/>
      <c r="CTX43" s="299"/>
      <c r="CTY43" s="299"/>
      <c r="CTZ43" s="299"/>
      <c r="CUA43" s="299"/>
      <c r="CUB43" s="299"/>
      <c r="CUC43" s="299"/>
      <c r="CUD43" s="299"/>
      <c r="CUE43" s="299"/>
      <c r="CUF43" s="299"/>
      <c r="CUG43" s="299"/>
      <c r="CUH43" s="299"/>
      <c r="CUI43" s="299"/>
      <c r="CUJ43" s="299"/>
      <c r="CUK43" s="299"/>
      <c r="CUL43" s="299"/>
      <c r="CUM43" s="299"/>
      <c r="CUN43" s="299"/>
      <c r="CUO43" s="299"/>
      <c r="CUP43" s="299"/>
      <c r="CUQ43" s="299"/>
      <c r="CUR43" s="299"/>
      <c r="CUS43" s="299"/>
      <c r="CUT43" s="299"/>
      <c r="CUU43" s="299"/>
      <c r="CUV43" s="299"/>
      <c r="CUW43" s="299"/>
      <c r="CUX43" s="299"/>
      <c r="CUY43" s="299"/>
      <c r="CUZ43" s="299"/>
      <c r="CVA43" s="299"/>
      <c r="CVB43" s="299"/>
      <c r="CVC43" s="299"/>
      <c r="CVD43" s="299"/>
      <c r="CVE43" s="299"/>
      <c r="CVF43" s="299"/>
      <c r="CVG43" s="299"/>
      <c r="CVH43" s="299"/>
      <c r="CVI43" s="299"/>
      <c r="CVJ43" s="299"/>
      <c r="CVK43" s="299"/>
      <c r="CVL43" s="299"/>
      <c r="CVM43" s="299"/>
      <c r="CVN43" s="299"/>
      <c r="CVO43" s="299"/>
      <c r="CVP43" s="299"/>
      <c r="CVQ43" s="299"/>
      <c r="CVR43" s="299"/>
      <c r="CVS43" s="299"/>
      <c r="CVT43" s="299"/>
      <c r="CVU43" s="299"/>
      <c r="CVV43" s="299"/>
      <c r="CVW43" s="299"/>
      <c r="CVX43" s="299"/>
      <c r="CVY43" s="299"/>
      <c r="CVZ43" s="299"/>
      <c r="CWA43" s="299"/>
      <c r="CWB43" s="299"/>
      <c r="CWC43" s="299"/>
      <c r="CWD43" s="299"/>
      <c r="CWE43" s="299"/>
      <c r="CWF43" s="299"/>
      <c r="CWG43" s="299"/>
      <c r="CWH43" s="299"/>
      <c r="CWI43" s="299"/>
      <c r="CWJ43" s="299"/>
      <c r="CWK43" s="299"/>
      <c r="CWL43" s="299"/>
      <c r="CWM43" s="299"/>
      <c r="CWN43" s="299"/>
      <c r="CWO43" s="299"/>
      <c r="CWP43" s="299"/>
      <c r="CWQ43" s="299"/>
      <c r="CWR43" s="299"/>
      <c r="CWS43" s="299"/>
      <c r="CWT43" s="299"/>
      <c r="CWU43" s="299"/>
      <c r="CWV43" s="299"/>
      <c r="CWW43" s="299"/>
      <c r="CWX43" s="299"/>
      <c r="CWY43" s="299"/>
      <c r="CWZ43" s="299"/>
      <c r="CXA43" s="299"/>
      <c r="CXB43" s="299"/>
      <c r="CXC43" s="299"/>
      <c r="CXD43" s="299"/>
      <c r="CXE43" s="299"/>
      <c r="CXF43" s="299"/>
      <c r="CXG43" s="299"/>
      <c r="CXH43" s="299"/>
      <c r="CXI43" s="299"/>
      <c r="CXJ43" s="299"/>
      <c r="CXK43" s="299"/>
      <c r="CXL43" s="299"/>
      <c r="CXM43" s="299"/>
      <c r="CXN43" s="299"/>
      <c r="CXO43" s="299"/>
      <c r="CXP43" s="299"/>
      <c r="CXQ43" s="299"/>
      <c r="CXR43" s="299"/>
      <c r="CXS43" s="299"/>
      <c r="CXT43" s="299"/>
      <c r="CXU43" s="299"/>
      <c r="CXV43" s="299"/>
      <c r="CXW43" s="299"/>
      <c r="CXX43" s="299"/>
      <c r="CXY43" s="299"/>
      <c r="CXZ43" s="299"/>
      <c r="CYA43" s="299"/>
      <c r="CYB43" s="299"/>
      <c r="CYC43" s="299"/>
      <c r="CYD43" s="299"/>
      <c r="CYE43" s="299"/>
      <c r="CYF43" s="299"/>
      <c r="CYG43" s="299"/>
      <c r="CYH43" s="299"/>
      <c r="CYI43" s="299"/>
      <c r="CYJ43" s="299"/>
      <c r="CYK43" s="299"/>
      <c r="CYL43" s="299"/>
      <c r="CYM43" s="299"/>
      <c r="CYN43" s="299"/>
      <c r="CYO43" s="299"/>
      <c r="CYP43" s="299"/>
      <c r="CYQ43" s="299"/>
      <c r="CYR43" s="299"/>
      <c r="CYS43" s="299"/>
      <c r="CYT43" s="299"/>
      <c r="CYU43" s="299"/>
      <c r="CYV43" s="299"/>
      <c r="CYW43" s="299"/>
      <c r="CYX43" s="299"/>
      <c r="CYY43" s="299"/>
      <c r="CYZ43" s="299"/>
      <c r="CZA43" s="299"/>
      <c r="CZB43" s="299"/>
      <c r="CZC43" s="299"/>
      <c r="CZD43" s="299"/>
      <c r="CZE43" s="299"/>
      <c r="CZF43" s="299"/>
      <c r="CZG43" s="299"/>
      <c r="CZH43" s="299"/>
      <c r="CZI43" s="299"/>
      <c r="CZJ43" s="299"/>
      <c r="CZK43" s="299"/>
      <c r="CZL43" s="299"/>
      <c r="CZM43" s="299"/>
      <c r="CZN43" s="299"/>
      <c r="CZO43" s="299"/>
      <c r="CZP43" s="299"/>
      <c r="CZQ43" s="299"/>
      <c r="CZR43" s="299"/>
      <c r="CZS43" s="299"/>
      <c r="CZT43" s="299"/>
      <c r="CZU43" s="299"/>
      <c r="CZV43" s="299"/>
      <c r="CZW43" s="299"/>
      <c r="CZX43" s="299"/>
      <c r="CZY43" s="299"/>
      <c r="CZZ43" s="299"/>
      <c r="DAA43" s="299"/>
      <c r="DAB43" s="299"/>
      <c r="DAC43" s="299"/>
      <c r="DAD43" s="299"/>
      <c r="DAE43" s="299"/>
      <c r="DAF43" s="299"/>
      <c r="DAG43" s="299"/>
      <c r="DAH43" s="299"/>
      <c r="DAI43" s="299"/>
      <c r="DAJ43" s="299"/>
      <c r="DAK43" s="299"/>
      <c r="DAL43" s="299"/>
      <c r="DAM43" s="299"/>
      <c r="DAN43" s="299"/>
      <c r="DAO43" s="299"/>
      <c r="DAP43" s="299"/>
      <c r="DAQ43" s="299"/>
      <c r="DAR43" s="299"/>
      <c r="DAS43" s="299"/>
      <c r="DAT43" s="299"/>
      <c r="DAU43" s="299"/>
      <c r="DAV43" s="299"/>
      <c r="DAW43" s="299"/>
      <c r="DAX43" s="299"/>
      <c r="DAY43" s="299"/>
      <c r="DAZ43" s="299"/>
      <c r="DBA43" s="299"/>
      <c r="DBB43" s="299"/>
      <c r="DBC43" s="299"/>
      <c r="DBD43" s="299"/>
      <c r="DBE43" s="299"/>
      <c r="DBF43" s="299"/>
      <c r="DBG43" s="299"/>
      <c r="DBH43" s="299"/>
      <c r="DBI43" s="299"/>
      <c r="DBJ43" s="299"/>
      <c r="DBK43" s="299"/>
      <c r="DBL43" s="299"/>
      <c r="DBM43" s="299"/>
      <c r="DBN43" s="299"/>
      <c r="DBO43" s="299"/>
      <c r="DBP43" s="299"/>
      <c r="DBQ43" s="299"/>
      <c r="DBR43" s="299"/>
      <c r="DBS43" s="299"/>
      <c r="DBT43" s="299"/>
      <c r="DBU43" s="299"/>
      <c r="DBV43" s="299"/>
      <c r="DBW43" s="299"/>
      <c r="DBX43" s="299"/>
      <c r="DBY43" s="299"/>
      <c r="DBZ43" s="299"/>
      <c r="DCA43" s="299"/>
      <c r="DCB43" s="299"/>
      <c r="DCC43" s="299"/>
      <c r="DCD43" s="299"/>
      <c r="DCE43" s="299"/>
      <c r="DCF43" s="299"/>
      <c r="DCG43" s="299"/>
      <c r="DCH43" s="299"/>
      <c r="DCI43" s="299"/>
      <c r="DCJ43" s="299"/>
      <c r="DCK43" s="299"/>
      <c r="DCL43" s="299"/>
      <c r="DCM43" s="299"/>
      <c r="DCN43" s="299"/>
      <c r="DCO43" s="299"/>
      <c r="DCP43" s="299"/>
      <c r="DCQ43" s="299"/>
      <c r="DCR43" s="299"/>
      <c r="DCS43" s="299"/>
      <c r="DCT43" s="299"/>
      <c r="DCU43" s="299"/>
      <c r="DCV43" s="299"/>
      <c r="DCW43" s="299"/>
      <c r="DCX43" s="299"/>
      <c r="DCY43" s="299"/>
      <c r="DCZ43" s="299"/>
      <c r="DDA43" s="299"/>
      <c r="DDB43" s="299"/>
      <c r="DDC43" s="299"/>
      <c r="DDD43" s="299"/>
      <c r="DDE43" s="299"/>
      <c r="DDF43" s="299"/>
      <c r="DDG43" s="299"/>
      <c r="DDH43" s="299"/>
      <c r="DDI43" s="299"/>
      <c r="DDJ43" s="299"/>
      <c r="DDK43" s="299"/>
      <c r="DDL43" s="299"/>
      <c r="DDM43" s="299"/>
      <c r="DDN43" s="299"/>
      <c r="DDO43" s="299"/>
      <c r="DDP43" s="299"/>
      <c r="DDQ43" s="299"/>
      <c r="DDR43" s="299"/>
      <c r="DDS43" s="299"/>
      <c r="DDT43" s="299"/>
      <c r="DDU43" s="299"/>
      <c r="DDV43" s="299"/>
      <c r="DDW43" s="299"/>
      <c r="DDX43" s="299"/>
      <c r="DDY43" s="299"/>
      <c r="DDZ43" s="299"/>
      <c r="DEA43" s="299"/>
      <c r="DEB43" s="299"/>
      <c r="DEC43" s="299"/>
      <c r="DED43" s="299"/>
      <c r="DEE43" s="299"/>
      <c r="DEF43" s="299"/>
      <c r="DEG43" s="299"/>
      <c r="DEH43" s="299"/>
      <c r="DEI43" s="299"/>
      <c r="DEJ43" s="299"/>
      <c r="DEK43" s="299"/>
      <c r="DEL43" s="299"/>
      <c r="DEM43" s="299"/>
      <c r="DEN43" s="299"/>
      <c r="DEO43" s="299"/>
      <c r="DEP43" s="299"/>
      <c r="DEQ43" s="299"/>
      <c r="DER43" s="299"/>
      <c r="DES43" s="299"/>
      <c r="DET43" s="299"/>
      <c r="DEU43" s="299"/>
      <c r="DEV43" s="299"/>
      <c r="DEW43" s="299"/>
      <c r="DEX43" s="299"/>
      <c r="DEY43" s="299"/>
      <c r="DEZ43" s="299"/>
      <c r="DFA43" s="299"/>
      <c r="DFB43" s="299"/>
      <c r="DFC43" s="299"/>
      <c r="DFD43" s="299"/>
      <c r="DFE43" s="299"/>
      <c r="DFF43" s="299"/>
      <c r="DFG43" s="299"/>
      <c r="DFH43" s="299"/>
      <c r="DFI43" s="299"/>
      <c r="DFJ43" s="299"/>
      <c r="DFK43" s="299"/>
      <c r="DFL43" s="299"/>
      <c r="DFM43" s="299"/>
      <c r="DFN43" s="299"/>
      <c r="DFO43" s="299"/>
      <c r="DFP43" s="299"/>
      <c r="DFQ43" s="299"/>
      <c r="DFR43" s="299"/>
      <c r="DFS43" s="299"/>
      <c r="DFT43" s="299"/>
      <c r="DFU43" s="299"/>
      <c r="DFV43" s="299"/>
      <c r="DFW43" s="299"/>
      <c r="DFX43" s="299"/>
      <c r="DFY43" s="299"/>
      <c r="DFZ43" s="299"/>
      <c r="DGA43" s="299"/>
      <c r="DGB43" s="299"/>
      <c r="DGC43" s="299"/>
      <c r="DGD43" s="299"/>
      <c r="DGE43" s="299"/>
      <c r="DGF43" s="299"/>
      <c r="DGG43" s="299"/>
      <c r="DGH43" s="299"/>
      <c r="DGI43" s="299"/>
      <c r="DGJ43" s="299"/>
      <c r="DGK43" s="299"/>
      <c r="DGL43" s="299"/>
      <c r="DGM43" s="299"/>
      <c r="DGN43" s="299"/>
      <c r="DGO43" s="299"/>
      <c r="DGP43" s="299"/>
      <c r="DGQ43" s="299"/>
      <c r="DGR43" s="299"/>
      <c r="DGS43" s="299"/>
      <c r="DGT43" s="299"/>
      <c r="DGU43" s="299"/>
      <c r="DGV43" s="299"/>
      <c r="DGW43" s="299"/>
      <c r="DGX43" s="299"/>
      <c r="DGY43" s="299"/>
      <c r="DGZ43" s="299"/>
      <c r="DHA43" s="299"/>
      <c r="DHB43" s="299"/>
      <c r="DHC43" s="299"/>
      <c r="DHD43" s="299"/>
      <c r="DHE43" s="299"/>
      <c r="DHF43" s="299"/>
      <c r="DHG43" s="299"/>
      <c r="DHH43" s="299"/>
      <c r="DHI43" s="299"/>
      <c r="DHJ43" s="299"/>
      <c r="DHK43" s="299"/>
      <c r="DHL43" s="299"/>
      <c r="DHM43" s="299"/>
      <c r="DHN43" s="299"/>
      <c r="DHO43" s="299"/>
      <c r="DHP43" s="299"/>
      <c r="DHQ43" s="299"/>
      <c r="DHR43" s="299"/>
      <c r="DHS43" s="299"/>
      <c r="DHT43" s="299"/>
      <c r="DHU43" s="299"/>
      <c r="DHV43" s="299"/>
      <c r="DHW43" s="299"/>
      <c r="DHX43" s="299"/>
      <c r="DHY43" s="299"/>
      <c r="DHZ43" s="299"/>
      <c r="DIA43" s="299"/>
      <c r="DIB43" s="299"/>
      <c r="DIC43" s="299"/>
      <c r="DID43" s="299"/>
      <c r="DIE43" s="299"/>
      <c r="DIF43" s="299"/>
      <c r="DIG43" s="299"/>
      <c r="DIH43" s="299"/>
      <c r="DII43" s="299"/>
      <c r="DIJ43" s="299"/>
      <c r="DIK43" s="299"/>
      <c r="DIL43" s="299"/>
      <c r="DIM43" s="299"/>
      <c r="DIN43" s="299"/>
      <c r="DIO43" s="299"/>
      <c r="DIP43" s="299"/>
      <c r="DIQ43" s="299"/>
      <c r="DIR43" s="299"/>
      <c r="DIS43" s="299"/>
      <c r="DIT43" s="299"/>
      <c r="DIU43" s="299"/>
      <c r="DIV43" s="299"/>
      <c r="DIW43" s="299"/>
      <c r="DIX43" s="299"/>
      <c r="DIY43" s="299"/>
      <c r="DIZ43" s="299"/>
      <c r="DJA43" s="299"/>
      <c r="DJB43" s="299"/>
      <c r="DJC43" s="299"/>
      <c r="DJD43" s="299"/>
      <c r="DJE43" s="299"/>
      <c r="DJF43" s="299"/>
      <c r="DJG43" s="299"/>
      <c r="DJH43" s="299"/>
      <c r="DJI43" s="299"/>
      <c r="DJJ43" s="299"/>
      <c r="DJK43" s="299"/>
      <c r="DJL43" s="299"/>
      <c r="DJM43" s="299"/>
      <c r="DJN43" s="299"/>
      <c r="DJO43" s="299"/>
      <c r="DJP43" s="299"/>
      <c r="DJQ43" s="299"/>
      <c r="DJR43" s="299"/>
      <c r="DJS43" s="299"/>
      <c r="DJT43" s="299"/>
      <c r="DJU43" s="299"/>
      <c r="DJV43" s="299"/>
      <c r="DJW43" s="299"/>
      <c r="DJX43" s="299"/>
      <c r="DJY43" s="299"/>
      <c r="DJZ43" s="299"/>
      <c r="DKA43" s="299"/>
      <c r="DKB43" s="299"/>
      <c r="DKC43" s="299"/>
      <c r="DKD43" s="299"/>
      <c r="DKE43" s="299"/>
      <c r="DKF43" s="299"/>
      <c r="DKG43" s="299"/>
      <c r="DKH43" s="299"/>
      <c r="DKI43" s="299"/>
      <c r="DKJ43" s="299"/>
      <c r="DKK43" s="299"/>
      <c r="DKL43" s="299"/>
      <c r="DKM43" s="299"/>
      <c r="DKN43" s="299"/>
      <c r="DKO43" s="299"/>
      <c r="DKP43" s="299"/>
      <c r="DKQ43" s="299"/>
      <c r="DKR43" s="299"/>
      <c r="DKS43" s="299"/>
      <c r="DKT43" s="299"/>
      <c r="DKU43" s="299"/>
      <c r="DKV43" s="299"/>
      <c r="DKW43" s="299"/>
      <c r="DKX43" s="299"/>
      <c r="DKY43" s="299"/>
      <c r="DKZ43" s="299"/>
      <c r="DLA43" s="299"/>
      <c r="DLB43" s="299"/>
      <c r="DLC43" s="299"/>
      <c r="DLD43" s="299"/>
      <c r="DLE43" s="299"/>
      <c r="DLF43" s="299"/>
      <c r="DLG43" s="299"/>
      <c r="DLH43" s="299"/>
      <c r="DLI43" s="299"/>
      <c r="DLJ43" s="299"/>
      <c r="DLK43" s="299"/>
      <c r="DLL43" s="299"/>
      <c r="DLM43" s="299"/>
      <c r="DLN43" s="299"/>
      <c r="DLO43" s="299"/>
      <c r="DLP43" s="299"/>
      <c r="DLQ43" s="299"/>
      <c r="DLR43" s="299"/>
      <c r="DLS43" s="299"/>
      <c r="DLT43" s="299"/>
      <c r="DLU43" s="299"/>
      <c r="DLV43" s="299"/>
      <c r="DLW43" s="299"/>
      <c r="DLX43" s="299"/>
      <c r="DLY43" s="299"/>
      <c r="DLZ43" s="299"/>
      <c r="DMA43" s="299"/>
      <c r="DMB43" s="299"/>
      <c r="DMC43" s="299"/>
      <c r="DMD43" s="299"/>
      <c r="DME43" s="299"/>
      <c r="DMF43" s="299"/>
      <c r="DMG43" s="299"/>
      <c r="DMH43" s="299"/>
      <c r="DMI43" s="299"/>
      <c r="DMJ43" s="299"/>
      <c r="DMK43" s="299"/>
      <c r="DML43" s="299"/>
      <c r="DMM43" s="299"/>
      <c r="DMN43" s="299"/>
      <c r="DMO43" s="299"/>
      <c r="DMP43" s="299"/>
      <c r="DMQ43" s="299"/>
      <c r="DMR43" s="299"/>
      <c r="DMS43" s="299"/>
      <c r="DMT43" s="299"/>
      <c r="DMU43" s="299"/>
      <c r="DMV43" s="299"/>
      <c r="DMW43" s="299"/>
      <c r="DMX43" s="299"/>
      <c r="DMY43" s="299"/>
      <c r="DMZ43" s="299"/>
      <c r="DNA43" s="299"/>
      <c r="DNB43" s="299"/>
      <c r="DNC43" s="299"/>
      <c r="DND43" s="299"/>
      <c r="DNE43" s="299"/>
      <c r="DNF43" s="299"/>
      <c r="DNG43" s="299"/>
      <c r="DNH43" s="299"/>
      <c r="DNI43" s="299"/>
      <c r="DNJ43" s="299"/>
      <c r="DNK43" s="299"/>
      <c r="DNL43" s="299"/>
      <c r="DNM43" s="299"/>
      <c r="DNN43" s="299"/>
      <c r="DNO43" s="299"/>
      <c r="DNP43" s="299"/>
      <c r="DNQ43" s="299"/>
      <c r="DNR43" s="299"/>
      <c r="DNS43" s="299"/>
      <c r="DNT43" s="299"/>
      <c r="DNU43" s="299"/>
      <c r="DNV43" s="299"/>
      <c r="DNW43" s="299"/>
      <c r="DNX43" s="299"/>
      <c r="DNY43" s="299"/>
      <c r="DNZ43" s="299"/>
      <c r="DOA43" s="299"/>
      <c r="DOB43" s="299"/>
      <c r="DOC43" s="299"/>
      <c r="DOD43" s="299"/>
      <c r="DOE43" s="299"/>
      <c r="DOF43" s="299"/>
      <c r="DOG43" s="299"/>
      <c r="DOH43" s="299"/>
      <c r="DOI43" s="299"/>
      <c r="DOJ43" s="299"/>
      <c r="DOK43" s="299"/>
      <c r="DOL43" s="299"/>
      <c r="DOM43" s="299"/>
      <c r="DON43" s="299"/>
      <c r="DOO43" s="299"/>
      <c r="DOP43" s="299"/>
      <c r="DOQ43" s="299"/>
      <c r="DOR43" s="299"/>
      <c r="DOS43" s="299"/>
      <c r="DOT43" s="299"/>
      <c r="DOU43" s="299"/>
      <c r="DOV43" s="299"/>
      <c r="DOW43" s="299"/>
      <c r="DOX43" s="299"/>
      <c r="DOY43" s="299"/>
      <c r="DOZ43" s="299"/>
      <c r="DPA43" s="299"/>
      <c r="DPB43" s="299"/>
      <c r="DPC43" s="299"/>
      <c r="DPD43" s="299"/>
      <c r="DPE43" s="299"/>
      <c r="DPF43" s="299"/>
      <c r="DPG43" s="299"/>
      <c r="DPH43" s="299"/>
      <c r="DPI43" s="299"/>
      <c r="DPJ43" s="299"/>
      <c r="DPK43" s="299"/>
      <c r="DPL43" s="299"/>
      <c r="DPM43" s="299"/>
      <c r="DPN43" s="299"/>
      <c r="DPO43" s="299"/>
      <c r="DPP43" s="299"/>
      <c r="DPQ43" s="299"/>
      <c r="DPR43" s="299"/>
      <c r="DPS43" s="299"/>
      <c r="DPT43" s="299"/>
      <c r="DPU43" s="299"/>
      <c r="DPV43" s="299"/>
      <c r="DPW43" s="299"/>
      <c r="DPX43" s="299"/>
      <c r="DPY43" s="299"/>
      <c r="DPZ43" s="299"/>
      <c r="DQA43" s="299"/>
      <c r="DQB43" s="299"/>
      <c r="DQC43" s="299"/>
      <c r="DQD43" s="299"/>
      <c r="DQE43" s="299"/>
      <c r="DQF43" s="299"/>
      <c r="DQG43" s="299"/>
      <c r="DQH43" s="299"/>
      <c r="DQI43" s="299"/>
      <c r="DQJ43" s="299"/>
      <c r="DQK43" s="299"/>
      <c r="DQL43" s="299"/>
      <c r="DQM43" s="299"/>
      <c r="DQN43" s="299"/>
      <c r="DQO43" s="299"/>
      <c r="DQP43" s="299"/>
      <c r="DQQ43" s="299"/>
      <c r="DQR43" s="299"/>
      <c r="DQS43" s="299"/>
      <c r="DQT43" s="299"/>
      <c r="DQU43" s="299"/>
      <c r="DQV43" s="299"/>
      <c r="DQW43" s="299"/>
      <c r="DQX43" s="299"/>
      <c r="DQY43" s="299"/>
      <c r="DQZ43" s="299"/>
      <c r="DRA43" s="299"/>
      <c r="DRB43" s="299"/>
      <c r="DRC43" s="299"/>
      <c r="DRD43" s="299"/>
      <c r="DRE43" s="299"/>
      <c r="DRF43" s="299"/>
      <c r="DRG43" s="299"/>
      <c r="DRH43" s="299"/>
      <c r="DRI43" s="299"/>
      <c r="DRJ43" s="299"/>
      <c r="DRK43" s="299"/>
      <c r="DRL43" s="299"/>
      <c r="DRM43" s="299"/>
      <c r="DRN43" s="299"/>
      <c r="DRO43" s="299"/>
      <c r="DRP43" s="299"/>
      <c r="DRQ43" s="299"/>
      <c r="DRR43" s="299"/>
      <c r="DRS43" s="299"/>
      <c r="DRT43" s="299"/>
      <c r="DRU43" s="299"/>
      <c r="DRV43" s="299"/>
      <c r="DRW43" s="299"/>
      <c r="DRX43" s="299"/>
      <c r="DRY43" s="299"/>
      <c r="DRZ43" s="299"/>
      <c r="DSA43" s="299"/>
      <c r="DSB43" s="299"/>
      <c r="DSC43" s="299"/>
      <c r="DSD43" s="299"/>
      <c r="DSE43" s="299"/>
      <c r="DSF43" s="299"/>
      <c r="DSG43" s="299"/>
      <c r="DSH43" s="299"/>
      <c r="DSI43" s="299"/>
      <c r="DSJ43" s="299"/>
      <c r="DSK43" s="299"/>
      <c r="DSL43" s="299"/>
      <c r="DSM43" s="299"/>
      <c r="DSN43" s="299"/>
      <c r="DSO43" s="299"/>
      <c r="DSP43" s="299"/>
      <c r="DSQ43" s="299"/>
      <c r="DSR43" s="299"/>
      <c r="DSS43" s="299"/>
      <c r="DST43" s="299"/>
      <c r="DSU43" s="299"/>
      <c r="DSV43" s="299"/>
      <c r="DSW43" s="299"/>
      <c r="DSX43" s="299"/>
      <c r="DSY43" s="299"/>
      <c r="DSZ43" s="299"/>
      <c r="DTA43" s="299"/>
      <c r="DTB43" s="299"/>
      <c r="DTC43" s="299"/>
      <c r="DTD43" s="299"/>
      <c r="DTE43" s="299"/>
      <c r="DTF43" s="299"/>
      <c r="DTG43" s="299"/>
      <c r="DTH43" s="299"/>
      <c r="DTI43" s="299"/>
      <c r="DTJ43" s="299"/>
      <c r="DTK43" s="299"/>
      <c r="DTL43" s="299"/>
      <c r="DTM43" s="299"/>
      <c r="DTN43" s="299"/>
      <c r="DTO43" s="299"/>
      <c r="DTP43" s="299"/>
      <c r="DTQ43" s="299"/>
      <c r="DTR43" s="299"/>
      <c r="DTS43" s="299"/>
      <c r="DTT43" s="299"/>
      <c r="DTU43" s="299"/>
      <c r="DTV43" s="299"/>
      <c r="DTW43" s="299"/>
      <c r="DTX43" s="299"/>
      <c r="DTY43" s="299"/>
      <c r="DTZ43" s="299"/>
      <c r="DUA43" s="299"/>
      <c r="DUB43" s="299"/>
      <c r="DUC43" s="299"/>
      <c r="DUD43" s="299"/>
      <c r="DUE43" s="299"/>
      <c r="DUF43" s="299"/>
      <c r="DUG43" s="299"/>
      <c r="DUH43" s="299"/>
      <c r="DUI43" s="299"/>
      <c r="DUJ43" s="299"/>
      <c r="DUK43" s="299"/>
      <c r="DUL43" s="299"/>
      <c r="DUM43" s="299"/>
      <c r="DUN43" s="299"/>
      <c r="DUO43" s="299"/>
      <c r="DUP43" s="299"/>
      <c r="DUQ43" s="299"/>
      <c r="DUR43" s="299"/>
      <c r="DUS43" s="299"/>
      <c r="DUT43" s="299"/>
      <c r="DUU43" s="299"/>
      <c r="DUV43" s="299"/>
      <c r="DUW43" s="299"/>
      <c r="DUX43" s="299"/>
      <c r="DUY43" s="299"/>
      <c r="DUZ43" s="299"/>
      <c r="DVA43" s="299"/>
      <c r="DVB43" s="299"/>
      <c r="DVC43" s="299"/>
      <c r="DVD43" s="299"/>
      <c r="DVE43" s="299"/>
      <c r="DVF43" s="299"/>
      <c r="DVG43" s="299"/>
      <c r="DVH43" s="299"/>
      <c r="DVI43" s="299"/>
      <c r="DVJ43" s="299"/>
      <c r="DVK43" s="299"/>
      <c r="DVL43" s="299"/>
      <c r="DVM43" s="299"/>
      <c r="DVN43" s="299"/>
      <c r="DVO43" s="299"/>
      <c r="DVP43" s="299"/>
      <c r="DVQ43" s="299"/>
      <c r="DVR43" s="299"/>
      <c r="DVS43" s="299"/>
      <c r="DVT43" s="299"/>
      <c r="DVU43" s="299"/>
      <c r="DVV43" s="299"/>
      <c r="DVW43" s="299"/>
      <c r="DVX43" s="299"/>
      <c r="DVY43" s="299"/>
      <c r="DVZ43" s="299"/>
      <c r="DWA43" s="299"/>
      <c r="DWB43" s="299"/>
      <c r="DWC43" s="299"/>
      <c r="DWD43" s="299"/>
      <c r="DWE43" s="299"/>
      <c r="DWF43" s="299"/>
      <c r="DWG43" s="299"/>
      <c r="DWH43" s="299"/>
      <c r="DWI43" s="299"/>
      <c r="DWJ43" s="299"/>
      <c r="DWK43" s="299"/>
      <c r="DWL43" s="299"/>
      <c r="DWM43" s="299"/>
      <c r="DWN43" s="299"/>
      <c r="DWO43" s="299"/>
      <c r="DWP43" s="299"/>
      <c r="DWQ43" s="299"/>
      <c r="DWR43" s="299"/>
      <c r="DWS43" s="299"/>
      <c r="DWT43" s="299"/>
      <c r="DWU43" s="299"/>
      <c r="DWV43" s="299"/>
      <c r="DWW43" s="299"/>
      <c r="DWX43" s="299"/>
      <c r="DWY43" s="299"/>
      <c r="DWZ43" s="299"/>
      <c r="DXA43" s="299"/>
      <c r="DXB43" s="299"/>
      <c r="DXC43" s="299"/>
      <c r="DXD43" s="299"/>
      <c r="DXE43" s="299"/>
      <c r="DXF43" s="299"/>
      <c r="DXG43" s="299"/>
      <c r="DXH43" s="299"/>
      <c r="DXI43" s="299"/>
      <c r="DXJ43" s="299"/>
      <c r="DXK43" s="299"/>
      <c r="DXL43" s="299"/>
      <c r="DXM43" s="299"/>
      <c r="DXN43" s="299"/>
      <c r="DXO43" s="299"/>
      <c r="DXP43" s="299"/>
      <c r="DXQ43" s="299"/>
      <c r="DXR43" s="299"/>
      <c r="DXS43" s="299"/>
      <c r="DXT43" s="299"/>
      <c r="DXU43" s="299"/>
      <c r="DXV43" s="299"/>
      <c r="DXW43" s="299"/>
      <c r="DXX43" s="299"/>
      <c r="DXY43" s="299"/>
      <c r="DXZ43" s="299"/>
      <c r="DYA43" s="299"/>
      <c r="DYB43" s="299"/>
      <c r="DYC43" s="299"/>
      <c r="DYD43" s="299"/>
      <c r="DYE43" s="299"/>
      <c r="DYF43" s="299"/>
      <c r="DYG43" s="299"/>
      <c r="DYH43" s="299"/>
      <c r="DYI43" s="299"/>
      <c r="DYJ43" s="299"/>
      <c r="DYK43" s="299"/>
      <c r="DYL43" s="299"/>
      <c r="DYM43" s="299"/>
      <c r="DYN43" s="299"/>
      <c r="DYO43" s="299"/>
      <c r="DYP43" s="299"/>
      <c r="DYQ43" s="299"/>
      <c r="DYR43" s="299"/>
      <c r="DYS43" s="299"/>
      <c r="DYT43" s="299"/>
      <c r="DYU43" s="299"/>
      <c r="DYV43" s="299"/>
      <c r="DYW43" s="299"/>
      <c r="DYX43" s="299"/>
      <c r="DYY43" s="299"/>
      <c r="DYZ43" s="299"/>
      <c r="DZA43" s="299"/>
      <c r="DZB43" s="299"/>
      <c r="DZC43" s="299"/>
      <c r="DZD43" s="299"/>
      <c r="DZE43" s="299"/>
      <c r="DZF43" s="299"/>
      <c r="DZG43" s="299"/>
      <c r="DZH43" s="299"/>
      <c r="DZI43" s="299"/>
      <c r="DZJ43" s="299"/>
      <c r="DZK43" s="299"/>
      <c r="DZL43" s="299"/>
      <c r="DZM43" s="299"/>
      <c r="DZN43" s="299"/>
      <c r="DZO43" s="299"/>
      <c r="DZP43" s="299"/>
      <c r="DZQ43" s="299"/>
      <c r="DZR43" s="299"/>
      <c r="DZS43" s="299"/>
      <c r="DZT43" s="299"/>
      <c r="DZU43" s="299"/>
      <c r="DZV43" s="299"/>
      <c r="DZW43" s="299"/>
      <c r="DZX43" s="299"/>
      <c r="DZY43" s="299"/>
      <c r="DZZ43" s="299"/>
      <c r="EAA43" s="299"/>
      <c r="EAB43" s="299"/>
      <c r="EAC43" s="299"/>
      <c r="EAD43" s="299"/>
      <c r="EAE43" s="299"/>
      <c r="EAF43" s="299"/>
      <c r="EAG43" s="299"/>
      <c r="EAH43" s="299"/>
      <c r="EAI43" s="299"/>
      <c r="EAJ43" s="299"/>
      <c r="EAK43" s="299"/>
      <c r="EAL43" s="299"/>
      <c r="EAM43" s="299"/>
      <c r="EAN43" s="299"/>
      <c r="EAO43" s="299"/>
      <c r="EAP43" s="299"/>
      <c r="EAQ43" s="299"/>
      <c r="EAR43" s="299"/>
      <c r="EAS43" s="299"/>
      <c r="EAT43" s="299"/>
      <c r="EAU43" s="299"/>
      <c r="EAV43" s="299"/>
      <c r="EAW43" s="299"/>
      <c r="EAX43" s="299"/>
      <c r="EAY43" s="299"/>
      <c r="EAZ43" s="299"/>
      <c r="EBA43" s="299"/>
      <c r="EBB43" s="299"/>
      <c r="EBC43" s="299"/>
      <c r="EBD43" s="299"/>
      <c r="EBE43" s="299"/>
      <c r="EBF43" s="299"/>
      <c r="EBG43" s="299"/>
      <c r="EBH43" s="299"/>
      <c r="EBI43" s="299"/>
      <c r="EBJ43" s="299"/>
      <c r="EBK43" s="299"/>
      <c r="EBL43" s="299"/>
      <c r="EBM43" s="299"/>
      <c r="EBN43" s="299"/>
      <c r="EBO43" s="299"/>
      <c r="EBP43" s="299"/>
      <c r="EBQ43" s="299"/>
      <c r="EBR43" s="299"/>
      <c r="EBS43" s="299"/>
      <c r="EBT43" s="299"/>
      <c r="EBU43" s="299"/>
      <c r="EBV43" s="299"/>
      <c r="EBW43" s="299"/>
      <c r="EBX43" s="299"/>
      <c r="EBY43" s="299"/>
      <c r="EBZ43" s="299"/>
      <c r="ECA43" s="299"/>
      <c r="ECB43" s="299"/>
      <c r="ECC43" s="299"/>
      <c r="ECD43" s="299"/>
      <c r="ECE43" s="299"/>
      <c r="ECF43" s="299"/>
      <c r="ECG43" s="299"/>
      <c r="ECH43" s="299"/>
      <c r="ECI43" s="299"/>
      <c r="ECJ43" s="299"/>
      <c r="ECK43" s="299"/>
      <c r="ECL43" s="299"/>
      <c r="ECM43" s="299"/>
      <c r="ECN43" s="299"/>
      <c r="ECO43" s="299"/>
      <c r="ECP43" s="299"/>
      <c r="ECQ43" s="299"/>
      <c r="ECR43" s="299"/>
      <c r="ECS43" s="299"/>
      <c r="ECT43" s="299"/>
      <c r="ECU43" s="299"/>
      <c r="ECV43" s="299"/>
      <c r="ECW43" s="299"/>
      <c r="ECX43" s="299"/>
      <c r="ECY43" s="299"/>
      <c r="ECZ43" s="299"/>
      <c r="EDA43" s="299"/>
      <c r="EDB43" s="299"/>
      <c r="EDC43" s="299"/>
      <c r="EDD43" s="299"/>
      <c r="EDE43" s="299"/>
      <c r="EDF43" s="299"/>
      <c r="EDG43" s="299"/>
      <c r="EDH43" s="299"/>
      <c r="EDI43" s="299"/>
      <c r="EDJ43" s="299"/>
      <c r="EDK43" s="299"/>
      <c r="EDL43" s="299"/>
      <c r="EDM43" s="299"/>
      <c r="EDN43" s="299"/>
      <c r="EDO43" s="299"/>
      <c r="EDP43" s="299"/>
      <c r="EDQ43" s="299"/>
      <c r="EDR43" s="299"/>
      <c r="EDS43" s="299"/>
      <c r="EDT43" s="299"/>
      <c r="EDU43" s="299"/>
      <c r="EDV43" s="299"/>
      <c r="EDW43" s="299"/>
      <c r="EDX43" s="299"/>
      <c r="EDY43" s="299"/>
      <c r="EDZ43" s="299"/>
      <c r="EEA43" s="299"/>
      <c r="EEB43" s="299"/>
      <c r="EEC43" s="299"/>
      <c r="EED43" s="299"/>
      <c r="EEE43" s="299"/>
      <c r="EEF43" s="299"/>
      <c r="EEG43" s="299"/>
      <c r="EEH43" s="299"/>
      <c r="EEI43" s="299"/>
      <c r="EEJ43" s="299"/>
      <c r="EEK43" s="299"/>
      <c r="EEL43" s="299"/>
      <c r="EEM43" s="299"/>
      <c r="EEN43" s="299"/>
      <c r="EEO43" s="299"/>
      <c r="EEP43" s="299"/>
      <c r="EEQ43" s="299"/>
      <c r="EER43" s="299"/>
      <c r="EES43" s="299"/>
      <c r="EET43" s="299"/>
      <c r="EEU43" s="299"/>
      <c r="EEV43" s="299"/>
      <c r="EEW43" s="299"/>
      <c r="EEX43" s="299"/>
      <c r="EEY43" s="299"/>
      <c r="EEZ43" s="299"/>
      <c r="EFA43" s="299"/>
      <c r="EFB43" s="299"/>
      <c r="EFC43" s="299"/>
      <c r="EFD43" s="299"/>
      <c r="EFE43" s="299"/>
      <c r="EFF43" s="299"/>
      <c r="EFG43" s="299"/>
      <c r="EFH43" s="299"/>
      <c r="EFI43" s="299"/>
      <c r="EFJ43" s="299"/>
      <c r="EFK43" s="299"/>
      <c r="EFL43" s="299"/>
      <c r="EFM43" s="299"/>
      <c r="EFN43" s="299"/>
      <c r="EFO43" s="299"/>
      <c r="EFP43" s="299"/>
      <c r="EFQ43" s="299"/>
      <c r="EFR43" s="299"/>
      <c r="EFS43" s="299"/>
      <c r="EFT43" s="299"/>
      <c r="EFU43" s="299"/>
      <c r="EFV43" s="299"/>
      <c r="EFW43" s="299"/>
      <c r="EFX43" s="299"/>
      <c r="EFY43" s="299"/>
      <c r="EFZ43" s="299"/>
      <c r="EGA43" s="299"/>
      <c r="EGB43" s="299"/>
      <c r="EGC43" s="299"/>
      <c r="EGD43" s="299"/>
      <c r="EGE43" s="299"/>
      <c r="EGF43" s="299"/>
      <c r="EGG43" s="299"/>
      <c r="EGH43" s="299"/>
      <c r="EGI43" s="299"/>
      <c r="EGJ43" s="299"/>
      <c r="EGK43" s="299"/>
      <c r="EGL43" s="299"/>
      <c r="EGM43" s="299"/>
      <c r="EGN43" s="299"/>
      <c r="EGO43" s="299"/>
      <c r="EGP43" s="299"/>
      <c r="EGQ43" s="299"/>
      <c r="EGR43" s="299"/>
      <c r="EGS43" s="299"/>
      <c r="EGT43" s="299"/>
      <c r="EGU43" s="299"/>
      <c r="EGV43" s="299"/>
      <c r="EGW43" s="299"/>
      <c r="EGX43" s="299"/>
      <c r="EGY43" s="299"/>
      <c r="EGZ43" s="299"/>
      <c r="EHA43" s="299"/>
      <c r="EHB43" s="299"/>
      <c r="EHC43" s="299"/>
      <c r="EHD43" s="299"/>
      <c r="EHE43" s="299"/>
      <c r="EHF43" s="299"/>
      <c r="EHG43" s="299"/>
      <c r="EHH43" s="299"/>
      <c r="EHI43" s="299"/>
      <c r="EHJ43" s="299"/>
      <c r="EHK43" s="299"/>
      <c r="EHL43" s="299"/>
      <c r="EHM43" s="299"/>
      <c r="EHN43" s="299"/>
      <c r="EHO43" s="299"/>
      <c r="EHP43" s="299"/>
      <c r="EHQ43" s="299"/>
      <c r="EHR43" s="299"/>
      <c r="EHS43" s="299"/>
      <c r="EHT43" s="299"/>
      <c r="EHU43" s="299"/>
      <c r="EHV43" s="299"/>
      <c r="EHW43" s="299"/>
      <c r="EHX43" s="299"/>
      <c r="EHY43" s="299"/>
      <c r="EHZ43" s="299"/>
      <c r="EIA43" s="299"/>
      <c r="EIB43" s="299"/>
      <c r="EIC43" s="299"/>
      <c r="EID43" s="299"/>
      <c r="EIE43" s="299"/>
      <c r="EIF43" s="299"/>
      <c r="EIG43" s="299"/>
      <c r="EIH43" s="299"/>
      <c r="EII43" s="299"/>
      <c r="EIJ43" s="299"/>
      <c r="EIK43" s="299"/>
      <c r="EIL43" s="299"/>
      <c r="EIM43" s="299"/>
      <c r="EIN43" s="299"/>
      <c r="EIO43" s="299"/>
      <c r="EIP43" s="299"/>
      <c r="EIQ43" s="299"/>
      <c r="EIR43" s="299"/>
      <c r="EIS43" s="299"/>
      <c r="EIT43" s="299"/>
      <c r="EIU43" s="299"/>
      <c r="EIV43" s="299"/>
      <c r="EIW43" s="299"/>
      <c r="EIX43" s="299"/>
      <c r="EIY43" s="299"/>
      <c r="EIZ43" s="299"/>
      <c r="EJA43" s="299"/>
      <c r="EJB43" s="299"/>
      <c r="EJC43" s="299"/>
      <c r="EJD43" s="299"/>
      <c r="EJE43" s="299"/>
      <c r="EJF43" s="299"/>
      <c r="EJG43" s="299"/>
      <c r="EJH43" s="299"/>
      <c r="EJI43" s="299"/>
      <c r="EJJ43" s="299"/>
      <c r="EJK43" s="299"/>
      <c r="EJL43" s="299"/>
      <c r="EJM43" s="299"/>
      <c r="EJN43" s="299"/>
      <c r="EJO43" s="299"/>
      <c r="EJP43" s="299"/>
      <c r="EJQ43" s="299"/>
      <c r="EJR43" s="299"/>
      <c r="EJS43" s="299"/>
      <c r="EJT43" s="299"/>
      <c r="EJU43" s="299"/>
      <c r="EJV43" s="299"/>
      <c r="EJW43" s="299"/>
      <c r="EJX43" s="299"/>
      <c r="EJY43" s="299"/>
      <c r="EJZ43" s="299"/>
      <c r="EKA43" s="299"/>
      <c r="EKB43" s="299"/>
      <c r="EKC43" s="299"/>
      <c r="EKD43" s="299"/>
      <c r="EKE43" s="299"/>
      <c r="EKF43" s="299"/>
      <c r="EKG43" s="299"/>
      <c r="EKH43" s="299"/>
      <c r="EKI43" s="299"/>
      <c r="EKJ43" s="299"/>
      <c r="EKK43" s="299"/>
      <c r="EKL43" s="299"/>
      <c r="EKM43" s="299"/>
      <c r="EKN43" s="299"/>
      <c r="EKO43" s="299"/>
      <c r="EKP43" s="299"/>
      <c r="EKQ43" s="299"/>
      <c r="EKR43" s="299"/>
      <c r="EKS43" s="299"/>
      <c r="EKT43" s="299"/>
      <c r="EKU43" s="299"/>
      <c r="EKV43" s="299"/>
      <c r="EKW43" s="299"/>
      <c r="EKX43" s="299"/>
      <c r="EKY43" s="299"/>
      <c r="EKZ43" s="299"/>
      <c r="ELA43" s="299"/>
      <c r="ELB43" s="299"/>
      <c r="ELC43" s="299"/>
      <c r="ELD43" s="299"/>
      <c r="ELE43" s="299"/>
      <c r="ELF43" s="299"/>
      <c r="ELG43" s="299"/>
      <c r="ELH43" s="299"/>
      <c r="ELI43" s="299"/>
      <c r="ELJ43" s="299"/>
      <c r="ELK43" s="299"/>
      <c r="ELL43" s="299"/>
      <c r="ELM43" s="299"/>
      <c r="ELN43" s="299"/>
      <c r="ELO43" s="299"/>
      <c r="ELP43" s="299"/>
      <c r="ELQ43" s="299"/>
      <c r="ELR43" s="299"/>
      <c r="ELS43" s="299"/>
      <c r="ELT43" s="299"/>
      <c r="ELU43" s="299"/>
      <c r="ELV43" s="299"/>
      <c r="ELW43" s="299"/>
      <c r="ELX43" s="299"/>
      <c r="ELY43" s="299"/>
      <c r="ELZ43" s="299"/>
      <c r="EMA43" s="299"/>
      <c r="EMB43" s="299"/>
      <c r="EMC43" s="299"/>
      <c r="EMD43" s="299"/>
      <c r="EME43" s="299"/>
      <c r="EMF43" s="299"/>
      <c r="EMG43" s="299"/>
      <c r="EMH43" s="299"/>
      <c r="EMI43" s="299"/>
      <c r="EMJ43" s="299"/>
      <c r="EMK43" s="299"/>
      <c r="EML43" s="299"/>
      <c r="EMM43" s="299"/>
      <c r="EMN43" s="299"/>
      <c r="EMO43" s="299"/>
      <c r="EMP43" s="299"/>
      <c r="EMQ43" s="299"/>
      <c r="EMR43" s="299"/>
      <c r="EMS43" s="299"/>
      <c r="EMT43" s="299"/>
      <c r="EMU43" s="299"/>
      <c r="EMV43" s="299"/>
      <c r="EMW43" s="299"/>
      <c r="EMX43" s="299"/>
      <c r="EMY43" s="299"/>
      <c r="EMZ43" s="299"/>
      <c r="ENA43" s="299"/>
      <c r="ENB43" s="299"/>
      <c r="ENC43" s="299"/>
      <c r="END43" s="299"/>
      <c r="ENE43" s="299"/>
      <c r="ENF43" s="299"/>
      <c r="ENG43" s="299"/>
      <c r="ENH43" s="299"/>
      <c r="ENI43" s="299"/>
      <c r="ENJ43" s="299"/>
      <c r="ENK43" s="299"/>
      <c r="ENL43" s="299"/>
      <c r="ENM43" s="299"/>
      <c r="ENN43" s="299"/>
      <c r="ENO43" s="299"/>
      <c r="ENP43" s="299"/>
      <c r="ENQ43" s="299"/>
      <c r="ENR43" s="299"/>
      <c r="ENS43" s="299"/>
      <c r="ENT43" s="299"/>
      <c r="ENU43" s="299"/>
      <c r="ENV43" s="299"/>
      <c r="ENW43" s="299"/>
      <c r="ENX43" s="299"/>
      <c r="ENY43" s="299"/>
      <c r="ENZ43" s="299"/>
      <c r="EOA43" s="299"/>
      <c r="EOB43" s="299"/>
      <c r="EOC43" s="299"/>
      <c r="EOD43" s="299"/>
      <c r="EOE43" s="299"/>
      <c r="EOF43" s="299"/>
      <c r="EOG43" s="299"/>
      <c r="EOH43" s="299"/>
      <c r="EOI43" s="299"/>
      <c r="EOJ43" s="299"/>
      <c r="EOK43" s="299"/>
      <c r="EOL43" s="299"/>
      <c r="EOM43" s="299"/>
      <c r="EON43" s="299"/>
      <c r="EOO43" s="299"/>
      <c r="EOP43" s="299"/>
      <c r="EOQ43" s="299"/>
      <c r="EOR43" s="299"/>
      <c r="EOS43" s="299"/>
      <c r="EOT43" s="299"/>
      <c r="EOU43" s="299"/>
      <c r="EOV43" s="299"/>
      <c r="EOW43" s="299"/>
      <c r="EOX43" s="299"/>
      <c r="EOY43" s="299"/>
      <c r="EOZ43" s="299"/>
      <c r="EPA43" s="299"/>
      <c r="EPB43" s="299"/>
      <c r="EPC43" s="299"/>
      <c r="EPD43" s="299"/>
      <c r="EPE43" s="299"/>
      <c r="EPF43" s="299"/>
      <c r="EPG43" s="299"/>
      <c r="EPH43" s="299"/>
      <c r="EPI43" s="299"/>
      <c r="EPJ43" s="299"/>
      <c r="EPK43" s="299"/>
      <c r="EPL43" s="299"/>
      <c r="EPM43" s="299"/>
      <c r="EPN43" s="299"/>
      <c r="EPO43" s="299"/>
      <c r="EPP43" s="299"/>
      <c r="EPQ43" s="299"/>
      <c r="EPR43" s="299"/>
      <c r="EPS43" s="299"/>
      <c r="EPT43" s="299"/>
      <c r="EPU43" s="299"/>
      <c r="EPV43" s="299"/>
      <c r="EPW43" s="299"/>
      <c r="EPX43" s="299"/>
      <c r="EPY43" s="299"/>
      <c r="EPZ43" s="299"/>
      <c r="EQA43" s="299"/>
      <c r="EQB43" s="299"/>
      <c r="EQC43" s="299"/>
      <c r="EQD43" s="299"/>
      <c r="EQE43" s="299"/>
      <c r="EQF43" s="299"/>
      <c r="EQG43" s="299"/>
      <c r="EQH43" s="299"/>
      <c r="EQI43" s="299"/>
      <c r="EQJ43" s="299"/>
      <c r="EQK43" s="299"/>
      <c r="EQL43" s="299"/>
      <c r="EQM43" s="299"/>
      <c r="EQN43" s="299"/>
      <c r="EQO43" s="299"/>
      <c r="EQP43" s="299"/>
      <c r="EQQ43" s="299"/>
      <c r="EQR43" s="299"/>
      <c r="EQS43" s="299"/>
      <c r="EQT43" s="299"/>
      <c r="EQU43" s="299"/>
      <c r="EQV43" s="299"/>
      <c r="EQW43" s="299"/>
      <c r="EQX43" s="299"/>
      <c r="EQY43" s="299"/>
      <c r="EQZ43" s="299"/>
      <c r="ERA43" s="299"/>
      <c r="ERB43" s="299"/>
      <c r="ERC43" s="299"/>
      <c r="ERD43" s="299"/>
      <c r="ERE43" s="299"/>
      <c r="ERF43" s="299"/>
      <c r="ERG43" s="299"/>
      <c r="ERH43" s="299"/>
      <c r="ERI43" s="299"/>
      <c r="ERJ43" s="299"/>
      <c r="ERK43" s="299"/>
      <c r="ERL43" s="299"/>
      <c r="ERM43" s="299"/>
      <c r="ERN43" s="299"/>
      <c r="ERO43" s="299"/>
      <c r="ERP43" s="299"/>
      <c r="ERQ43" s="299"/>
      <c r="ERR43" s="299"/>
      <c r="ERS43" s="299"/>
      <c r="ERT43" s="299"/>
      <c r="ERU43" s="299"/>
      <c r="ERV43" s="299"/>
      <c r="ERW43" s="299"/>
      <c r="ERX43" s="299"/>
      <c r="ERY43" s="299"/>
      <c r="ERZ43" s="299"/>
      <c r="ESA43" s="299"/>
      <c r="ESB43" s="299"/>
      <c r="ESC43" s="299"/>
      <c r="ESD43" s="299"/>
      <c r="ESE43" s="299"/>
      <c r="ESF43" s="299"/>
      <c r="ESG43" s="299"/>
      <c r="ESH43" s="299"/>
      <c r="ESI43" s="299"/>
      <c r="ESJ43" s="299"/>
      <c r="ESK43" s="299"/>
      <c r="ESL43" s="299"/>
      <c r="ESM43" s="299"/>
      <c r="ESN43" s="299"/>
      <c r="ESO43" s="299"/>
      <c r="ESP43" s="299"/>
      <c r="ESQ43" s="299"/>
      <c r="ESR43" s="299"/>
      <c r="ESS43" s="299"/>
      <c r="EST43" s="299"/>
      <c r="ESU43" s="299"/>
      <c r="ESV43" s="299"/>
      <c r="ESW43" s="299"/>
      <c r="ESX43" s="299"/>
      <c r="ESY43" s="299"/>
      <c r="ESZ43" s="299"/>
      <c r="ETA43" s="299"/>
      <c r="ETB43" s="299"/>
      <c r="ETC43" s="299"/>
      <c r="ETD43" s="299"/>
      <c r="ETE43" s="299"/>
      <c r="ETF43" s="299"/>
      <c r="ETG43" s="299"/>
      <c r="ETH43" s="299"/>
      <c r="ETI43" s="299"/>
      <c r="ETJ43" s="299"/>
      <c r="ETK43" s="299"/>
      <c r="ETL43" s="299"/>
      <c r="ETM43" s="299"/>
      <c r="ETN43" s="299"/>
      <c r="ETO43" s="299"/>
      <c r="ETP43" s="299"/>
      <c r="ETQ43" s="299"/>
      <c r="ETR43" s="299"/>
      <c r="ETS43" s="299"/>
      <c r="ETT43" s="299"/>
      <c r="ETU43" s="299"/>
      <c r="ETV43" s="299"/>
      <c r="ETW43" s="299"/>
      <c r="ETX43" s="299"/>
      <c r="ETY43" s="299"/>
      <c r="ETZ43" s="299"/>
      <c r="EUA43" s="299"/>
      <c r="EUB43" s="299"/>
      <c r="EUC43" s="299"/>
      <c r="EUD43" s="299"/>
      <c r="EUE43" s="299"/>
      <c r="EUF43" s="299"/>
      <c r="EUG43" s="299"/>
      <c r="EUH43" s="299"/>
      <c r="EUI43" s="299"/>
      <c r="EUJ43" s="299"/>
      <c r="EUK43" s="299"/>
      <c r="EUL43" s="299"/>
      <c r="EUM43" s="299"/>
      <c r="EUN43" s="299"/>
      <c r="EUO43" s="299"/>
      <c r="EUP43" s="299"/>
      <c r="EUQ43" s="299"/>
      <c r="EUR43" s="299"/>
      <c r="EUS43" s="299"/>
      <c r="EUT43" s="299"/>
      <c r="EUU43" s="299"/>
      <c r="EUV43" s="299"/>
      <c r="EUW43" s="299"/>
      <c r="EUX43" s="299"/>
      <c r="EUY43" s="299"/>
      <c r="EUZ43" s="299"/>
      <c r="EVA43" s="299"/>
      <c r="EVB43" s="299"/>
      <c r="EVC43" s="299"/>
      <c r="EVD43" s="299"/>
      <c r="EVE43" s="299"/>
      <c r="EVF43" s="299"/>
      <c r="EVG43" s="299"/>
      <c r="EVH43" s="299"/>
      <c r="EVI43" s="299"/>
      <c r="EVJ43" s="299"/>
      <c r="EVK43" s="299"/>
      <c r="EVL43" s="299"/>
      <c r="EVM43" s="299"/>
      <c r="EVN43" s="299"/>
      <c r="EVO43" s="299"/>
      <c r="EVP43" s="299"/>
      <c r="EVQ43" s="299"/>
      <c r="EVR43" s="299"/>
      <c r="EVS43" s="299"/>
      <c r="EVT43" s="299"/>
      <c r="EVU43" s="299"/>
      <c r="EVV43" s="299"/>
      <c r="EVW43" s="299"/>
      <c r="EVX43" s="299"/>
      <c r="EVY43" s="299"/>
      <c r="EVZ43" s="299"/>
      <c r="EWA43" s="299"/>
      <c r="EWB43" s="299"/>
      <c r="EWC43" s="299"/>
      <c r="EWD43" s="299"/>
      <c r="EWE43" s="299"/>
      <c r="EWF43" s="299"/>
      <c r="EWG43" s="299"/>
      <c r="EWH43" s="299"/>
      <c r="EWI43" s="299"/>
      <c r="EWJ43" s="299"/>
      <c r="EWK43" s="299"/>
      <c r="EWL43" s="299"/>
      <c r="EWM43" s="299"/>
      <c r="EWN43" s="299"/>
      <c r="EWO43" s="299"/>
      <c r="EWP43" s="299"/>
      <c r="EWQ43" s="299"/>
      <c r="EWR43" s="299"/>
      <c r="EWS43" s="299"/>
      <c r="EWT43" s="299"/>
      <c r="EWU43" s="299"/>
      <c r="EWV43" s="299"/>
      <c r="EWW43" s="299"/>
      <c r="EWX43" s="299"/>
      <c r="EWY43" s="299"/>
      <c r="EWZ43" s="299"/>
      <c r="EXA43" s="299"/>
      <c r="EXB43" s="299"/>
      <c r="EXC43" s="299"/>
      <c r="EXD43" s="299"/>
      <c r="EXE43" s="299"/>
      <c r="EXF43" s="299"/>
      <c r="EXG43" s="299"/>
      <c r="EXH43" s="299"/>
      <c r="EXI43" s="299"/>
      <c r="EXJ43" s="299"/>
      <c r="EXK43" s="299"/>
      <c r="EXL43" s="299"/>
      <c r="EXM43" s="299"/>
      <c r="EXN43" s="299"/>
      <c r="EXO43" s="299"/>
      <c r="EXP43" s="299"/>
      <c r="EXQ43" s="299"/>
      <c r="EXR43" s="299"/>
      <c r="EXS43" s="299"/>
      <c r="EXT43" s="299"/>
      <c r="EXU43" s="299"/>
      <c r="EXV43" s="299"/>
      <c r="EXW43" s="299"/>
      <c r="EXX43" s="299"/>
      <c r="EXY43" s="299"/>
      <c r="EXZ43" s="299"/>
      <c r="EYA43" s="299"/>
      <c r="EYB43" s="299"/>
      <c r="EYC43" s="299"/>
      <c r="EYD43" s="299"/>
      <c r="EYE43" s="299"/>
      <c r="EYF43" s="299"/>
      <c r="EYG43" s="299"/>
      <c r="EYH43" s="299"/>
      <c r="EYI43" s="299"/>
      <c r="EYJ43" s="299"/>
      <c r="EYK43" s="299"/>
      <c r="EYL43" s="299"/>
      <c r="EYM43" s="299"/>
      <c r="EYN43" s="299"/>
      <c r="EYO43" s="299"/>
      <c r="EYP43" s="299"/>
      <c r="EYQ43" s="299"/>
      <c r="EYR43" s="299"/>
      <c r="EYS43" s="299"/>
      <c r="EYT43" s="299"/>
      <c r="EYU43" s="299"/>
      <c r="EYV43" s="299"/>
      <c r="EYW43" s="299"/>
      <c r="EYX43" s="299"/>
      <c r="EYY43" s="299"/>
      <c r="EYZ43" s="299"/>
      <c r="EZA43" s="299"/>
      <c r="EZB43" s="299"/>
      <c r="EZC43" s="299"/>
      <c r="EZD43" s="299"/>
      <c r="EZE43" s="299"/>
      <c r="EZF43" s="299"/>
      <c r="EZG43" s="299"/>
      <c r="EZH43" s="299"/>
      <c r="EZI43" s="299"/>
      <c r="EZJ43" s="299"/>
      <c r="EZK43" s="299"/>
      <c r="EZL43" s="299"/>
      <c r="EZM43" s="299"/>
      <c r="EZN43" s="299"/>
      <c r="EZO43" s="299"/>
      <c r="EZP43" s="299"/>
      <c r="EZQ43" s="299"/>
      <c r="EZR43" s="299"/>
      <c r="EZS43" s="299"/>
      <c r="EZT43" s="299"/>
      <c r="EZU43" s="299"/>
      <c r="EZV43" s="299"/>
      <c r="EZW43" s="299"/>
      <c r="EZX43" s="299"/>
      <c r="EZY43" s="299"/>
      <c r="EZZ43" s="299"/>
      <c r="FAA43" s="299"/>
      <c r="FAB43" s="299"/>
      <c r="FAC43" s="299"/>
      <c r="FAD43" s="299"/>
      <c r="FAE43" s="299"/>
      <c r="FAF43" s="299"/>
      <c r="FAG43" s="299"/>
      <c r="FAH43" s="299"/>
      <c r="FAI43" s="299"/>
      <c r="FAJ43" s="299"/>
      <c r="FAK43" s="299"/>
      <c r="FAL43" s="299"/>
      <c r="FAM43" s="299"/>
      <c r="FAN43" s="299"/>
      <c r="FAO43" s="299"/>
      <c r="FAP43" s="299"/>
      <c r="FAQ43" s="299"/>
      <c r="FAR43" s="299"/>
      <c r="FAS43" s="299"/>
      <c r="FAT43" s="299"/>
      <c r="FAU43" s="299"/>
      <c r="FAV43" s="299"/>
      <c r="FAW43" s="299"/>
      <c r="FAX43" s="299"/>
      <c r="FAY43" s="299"/>
      <c r="FAZ43" s="299"/>
      <c r="FBA43" s="299"/>
      <c r="FBB43" s="299"/>
      <c r="FBC43" s="299"/>
      <c r="FBD43" s="299"/>
      <c r="FBE43" s="299"/>
      <c r="FBF43" s="299"/>
      <c r="FBG43" s="299"/>
      <c r="FBH43" s="299"/>
      <c r="FBI43" s="299"/>
      <c r="FBJ43" s="299"/>
      <c r="FBK43" s="299"/>
      <c r="FBL43" s="299"/>
      <c r="FBM43" s="299"/>
      <c r="FBN43" s="299"/>
      <c r="FBO43" s="299"/>
      <c r="FBP43" s="299"/>
      <c r="FBQ43" s="299"/>
      <c r="FBR43" s="299"/>
      <c r="FBS43" s="299"/>
      <c r="FBT43" s="299"/>
      <c r="FBU43" s="299"/>
      <c r="FBV43" s="299"/>
      <c r="FBW43" s="299"/>
      <c r="FBX43" s="299"/>
      <c r="FBY43" s="299"/>
      <c r="FBZ43" s="299"/>
      <c r="FCA43" s="299"/>
      <c r="FCB43" s="299"/>
      <c r="FCC43" s="299"/>
      <c r="FCD43" s="299"/>
      <c r="FCE43" s="299"/>
      <c r="FCF43" s="299"/>
      <c r="FCG43" s="299"/>
      <c r="FCH43" s="299"/>
      <c r="FCI43" s="299"/>
      <c r="FCJ43" s="299"/>
      <c r="FCK43" s="299"/>
      <c r="FCL43" s="299"/>
      <c r="FCM43" s="299"/>
      <c r="FCN43" s="299"/>
      <c r="FCO43" s="299"/>
      <c r="FCP43" s="299"/>
      <c r="FCQ43" s="299"/>
      <c r="FCR43" s="299"/>
      <c r="FCS43" s="299"/>
      <c r="FCT43" s="299"/>
      <c r="FCU43" s="299"/>
      <c r="FCV43" s="299"/>
      <c r="FCW43" s="299"/>
      <c r="FCX43" s="299"/>
      <c r="FCY43" s="299"/>
      <c r="FCZ43" s="299"/>
      <c r="FDA43" s="299"/>
      <c r="FDB43" s="299"/>
      <c r="FDC43" s="299"/>
      <c r="FDD43" s="299"/>
      <c r="FDE43" s="299"/>
      <c r="FDF43" s="299"/>
      <c r="FDG43" s="299"/>
      <c r="FDH43" s="299"/>
      <c r="FDI43" s="299"/>
      <c r="FDJ43" s="299"/>
      <c r="FDK43" s="299"/>
      <c r="FDL43" s="299"/>
      <c r="FDM43" s="299"/>
      <c r="FDN43" s="299"/>
      <c r="FDO43" s="299"/>
      <c r="FDP43" s="299"/>
      <c r="FDQ43" s="299"/>
      <c r="FDR43" s="299"/>
      <c r="FDS43" s="299"/>
      <c r="FDT43" s="299"/>
      <c r="FDU43" s="299"/>
      <c r="FDV43" s="299"/>
      <c r="FDW43" s="299"/>
      <c r="FDX43" s="299"/>
      <c r="FDY43" s="299"/>
      <c r="FDZ43" s="299"/>
      <c r="FEA43" s="299"/>
      <c r="FEB43" s="299"/>
      <c r="FEC43" s="299"/>
      <c r="FED43" s="299"/>
      <c r="FEE43" s="299"/>
      <c r="FEF43" s="299"/>
      <c r="FEG43" s="299"/>
      <c r="FEH43" s="299"/>
      <c r="FEI43" s="299"/>
      <c r="FEJ43" s="299"/>
      <c r="FEK43" s="299"/>
      <c r="FEL43" s="299"/>
      <c r="FEM43" s="299"/>
      <c r="FEN43" s="299"/>
      <c r="FEO43" s="299"/>
      <c r="FEP43" s="299"/>
      <c r="FEQ43" s="299"/>
      <c r="FER43" s="299"/>
      <c r="FES43" s="299"/>
      <c r="FET43" s="299"/>
      <c r="FEU43" s="299"/>
      <c r="FEV43" s="299"/>
      <c r="FEW43" s="299"/>
      <c r="FEX43" s="299"/>
      <c r="FEY43" s="299"/>
      <c r="FEZ43" s="299"/>
      <c r="FFA43" s="299"/>
      <c r="FFB43" s="299"/>
      <c r="FFC43" s="299"/>
      <c r="FFD43" s="299"/>
      <c r="FFE43" s="299"/>
      <c r="FFF43" s="299"/>
      <c r="FFG43" s="299"/>
      <c r="FFH43" s="299"/>
      <c r="FFI43" s="299"/>
      <c r="FFJ43" s="299"/>
      <c r="FFK43" s="299"/>
      <c r="FFL43" s="299"/>
      <c r="FFM43" s="299"/>
      <c r="FFN43" s="299"/>
      <c r="FFO43" s="299"/>
      <c r="FFP43" s="299"/>
      <c r="FFQ43" s="299"/>
      <c r="FFR43" s="299"/>
      <c r="FFS43" s="299"/>
      <c r="FFT43" s="299"/>
      <c r="FFU43" s="299"/>
      <c r="FFV43" s="299"/>
      <c r="FFW43" s="299"/>
      <c r="FFX43" s="299"/>
      <c r="FFY43" s="299"/>
      <c r="FFZ43" s="299"/>
      <c r="FGA43" s="299"/>
      <c r="FGB43" s="299"/>
      <c r="FGC43" s="299"/>
      <c r="FGD43" s="299"/>
      <c r="FGE43" s="299"/>
      <c r="FGF43" s="299"/>
      <c r="FGG43" s="299"/>
      <c r="FGH43" s="299"/>
      <c r="FGI43" s="299"/>
      <c r="FGJ43" s="299"/>
      <c r="FGK43" s="299"/>
      <c r="FGL43" s="299"/>
      <c r="FGM43" s="299"/>
      <c r="FGN43" s="299"/>
      <c r="FGO43" s="299"/>
      <c r="FGP43" s="299"/>
      <c r="FGQ43" s="299"/>
      <c r="FGR43" s="299"/>
      <c r="FGS43" s="299"/>
      <c r="FGT43" s="299"/>
      <c r="FGU43" s="299"/>
      <c r="FGV43" s="299"/>
      <c r="FGW43" s="299"/>
      <c r="FGX43" s="299"/>
      <c r="FGY43" s="299"/>
      <c r="FGZ43" s="299"/>
      <c r="FHA43" s="299"/>
      <c r="FHB43" s="299"/>
      <c r="FHC43" s="299"/>
      <c r="FHD43" s="299"/>
      <c r="FHE43" s="299"/>
      <c r="FHF43" s="299"/>
      <c r="FHG43" s="299"/>
      <c r="FHH43" s="299"/>
      <c r="FHI43" s="299"/>
      <c r="FHJ43" s="299"/>
      <c r="FHK43" s="299"/>
      <c r="FHL43" s="299"/>
      <c r="FHM43" s="299"/>
      <c r="FHN43" s="299"/>
      <c r="FHO43" s="299"/>
      <c r="FHP43" s="299"/>
      <c r="FHQ43" s="299"/>
      <c r="FHR43" s="299"/>
      <c r="FHS43" s="299"/>
      <c r="FHT43" s="299"/>
      <c r="FHU43" s="299"/>
      <c r="FHV43" s="299"/>
      <c r="FHW43" s="299"/>
      <c r="FHX43" s="299"/>
      <c r="FHY43" s="299"/>
      <c r="FHZ43" s="299"/>
      <c r="FIA43" s="299"/>
      <c r="FIB43" s="299"/>
      <c r="FIC43" s="299"/>
      <c r="FID43" s="299"/>
      <c r="FIE43" s="299"/>
      <c r="FIF43" s="299"/>
      <c r="FIG43" s="299"/>
      <c r="FIH43" s="299"/>
      <c r="FII43" s="299"/>
      <c r="FIJ43" s="299"/>
      <c r="FIK43" s="299"/>
      <c r="FIL43" s="299"/>
      <c r="FIM43" s="299"/>
      <c r="FIN43" s="299"/>
      <c r="FIO43" s="299"/>
      <c r="FIP43" s="299"/>
      <c r="FIQ43" s="299"/>
      <c r="FIR43" s="299"/>
      <c r="FIS43" s="299"/>
      <c r="FIT43" s="299"/>
      <c r="FIU43" s="299"/>
      <c r="FIV43" s="299"/>
      <c r="FIW43" s="299"/>
      <c r="FIX43" s="299"/>
      <c r="FIY43" s="299"/>
      <c r="FIZ43" s="299"/>
      <c r="FJA43" s="299"/>
      <c r="FJB43" s="299"/>
      <c r="FJC43" s="299"/>
      <c r="FJD43" s="299"/>
      <c r="FJE43" s="299"/>
      <c r="FJF43" s="299"/>
      <c r="FJG43" s="299"/>
      <c r="FJH43" s="299"/>
      <c r="FJI43" s="299"/>
      <c r="FJJ43" s="299"/>
      <c r="FJK43" s="299"/>
      <c r="FJL43" s="299"/>
      <c r="FJM43" s="299"/>
      <c r="FJN43" s="299"/>
      <c r="FJO43" s="299"/>
      <c r="FJP43" s="299"/>
      <c r="FJQ43" s="299"/>
      <c r="FJR43" s="299"/>
      <c r="FJS43" s="299"/>
      <c r="FJT43" s="299"/>
      <c r="FJU43" s="299"/>
      <c r="FJV43" s="299"/>
      <c r="FJW43" s="299"/>
      <c r="FJX43" s="299"/>
      <c r="FJY43" s="299"/>
      <c r="FJZ43" s="299"/>
      <c r="FKA43" s="299"/>
      <c r="FKB43" s="299"/>
      <c r="FKC43" s="299"/>
      <c r="FKD43" s="299"/>
      <c r="FKE43" s="299"/>
      <c r="FKF43" s="299"/>
      <c r="FKG43" s="299"/>
      <c r="FKH43" s="299"/>
      <c r="FKI43" s="299"/>
      <c r="FKJ43" s="299"/>
      <c r="FKK43" s="299"/>
      <c r="FKL43" s="299"/>
      <c r="FKM43" s="299"/>
      <c r="FKN43" s="299"/>
      <c r="FKO43" s="299"/>
      <c r="FKP43" s="299"/>
      <c r="FKQ43" s="299"/>
      <c r="FKR43" s="299"/>
      <c r="FKS43" s="299"/>
      <c r="FKT43" s="299"/>
      <c r="FKU43" s="299"/>
      <c r="FKV43" s="299"/>
      <c r="FKW43" s="299"/>
      <c r="FKX43" s="299"/>
      <c r="FKY43" s="299"/>
      <c r="FKZ43" s="299"/>
      <c r="FLA43" s="299"/>
      <c r="FLB43" s="299"/>
      <c r="FLC43" s="299"/>
      <c r="FLD43" s="299"/>
      <c r="FLE43" s="299"/>
      <c r="FLF43" s="299"/>
      <c r="FLG43" s="299"/>
      <c r="FLH43" s="299"/>
      <c r="FLI43" s="299"/>
      <c r="FLJ43" s="299"/>
      <c r="FLK43" s="299"/>
      <c r="FLL43" s="299"/>
      <c r="FLM43" s="299"/>
      <c r="FLN43" s="299"/>
      <c r="FLO43" s="299"/>
      <c r="FLP43" s="299"/>
      <c r="FLQ43" s="299"/>
      <c r="FLR43" s="299"/>
      <c r="FLS43" s="299"/>
      <c r="FLT43" s="299"/>
      <c r="FLU43" s="299"/>
      <c r="FLV43" s="299"/>
      <c r="FLW43" s="299"/>
      <c r="FLX43" s="299"/>
      <c r="FLY43" s="299"/>
      <c r="FLZ43" s="299"/>
      <c r="FMA43" s="299"/>
      <c r="FMB43" s="299"/>
      <c r="FMC43" s="299"/>
      <c r="FMD43" s="299"/>
      <c r="FME43" s="299"/>
      <c r="FMF43" s="299"/>
      <c r="FMG43" s="299"/>
      <c r="FMH43" s="299"/>
      <c r="FMI43" s="299"/>
      <c r="FMJ43" s="299"/>
      <c r="FMK43" s="299"/>
      <c r="FML43" s="299"/>
      <c r="FMM43" s="299"/>
      <c r="FMN43" s="299"/>
      <c r="FMO43" s="299"/>
      <c r="FMP43" s="299"/>
      <c r="FMQ43" s="299"/>
      <c r="FMR43" s="299"/>
      <c r="FMS43" s="299"/>
      <c r="FMT43" s="299"/>
      <c r="FMU43" s="299"/>
      <c r="FMV43" s="299"/>
      <c r="FMW43" s="299"/>
      <c r="FMX43" s="299"/>
      <c r="FMY43" s="299"/>
      <c r="FMZ43" s="299"/>
      <c r="FNA43" s="299"/>
      <c r="FNB43" s="299"/>
      <c r="FNC43" s="299"/>
      <c r="FND43" s="299"/>
      <c r="FNE43" s="299"/>
      <c r="FNF43" s="299"/>
      <c r="FNG43" s="299"/>
      <c r="FNH43" s="299"/>
      <c r="FNI43" s="299"/>
      <c r="FNJ43" s="299"/>
      <c r="FNK43" s="299"/>
      <c r="FNL43" s="299"/>
      <c r="FNM43" s="299"/>
      <c r="FNN43" s="299"/>
      <c r="FNO43" s="299"/>
      <c r="FNP43" s="299"/>
      <c r="FNQ43" s="299"/>
      <c r="FNR43" s="299"/>
      <c r="FNS43" s="299"/>
      <c r="FNT43" s="299"/>
      <c r="FNU43" s="299"/>
      <c r="FNV43" s="299"/>
      <c r="FNW43" s="299"/>
      <c r="FNX43" s="299"/>
      <c r="FNY43" s="299"/>
      <c r="FNZ43" s="299"/>
      <c r="FOA43" s="299"/>
      <c r="FOB43" s="299"/>
      <c r="FOC43" s="299"/>
      <c r="FOD43" s="299"/>
      <c r="FOE43" s="299"/>
      <c r="FOF43" s="299"/>
      <c r="FOG43" s="299"/>
      <c r="FOH43" s="299"/>
      <c r="FOI43" s="299"/>
      <c r="FOJ43" s="299"/>
      <c r="FOK43" s="299"/>
      <c r="FOL43" s="299"/>
      <c r="FOM43" s="299"/>
      <c r="FON43" s="299"/>
      <c r="FOO43" s="299"/>
      <c r="FOP43" s="299"/>
      <c r="FOQ43" s="299"/>
      <c r="FOR43" s="299"/>
      <c r="FOS43" s="299"/>
      <c r="FOT43" s="299"/>
      <c r="FOU43" s="299"/>
      <c r="FOV43" s="299"/>
      <c r="FOW43" s="299"/>
      <c r="FOX43" s="299"/>
      <c r="FOY43" s="299"/>
      <c r="FOZ43" s="299"/>
      <c r="FPA43" s="299"/>
      <c r="FPB43" s="299"/>
      <c r="FPC43" s="299"/>
      <c r="FPD43" s="299"/>
      <c r="FPE43" s="299"/>
      <c r="FPF43" s="299"/>
      <c r="FPG43" s="299"/>
      <c r="FPH43" s="299"/>
      <c r="FPI43" s="299"/>
      <c r="FPJ43" s="299"/>
      <c r="FPK43" s="299"/>
      <c r="FPL43" s="299"/>
      <c r="FPM43" s="299"/>
      <c r="FPN43" s="299"/>
      <c r="FPO43" s="299"/>
      <c r="FPP43" s="299"/>
      <c r="FPQ43" s="299"/>
      <c r="FPR43" s="299"/>
      <c r="FPS43" s="299"/>
      <c r="FPT43" s="299"/>
      <c r="FPU43" s="299"/>
      <c r="FPV43" s="299"/>
      <c r="FPW43" s="299"/>
      <c r="FPX43" s="299"/>
      <c r="FPY43" s="299"/>
      <c r="FPZ43" s="299"/>
      <c r="FQA43" s="299"/>
      <c r="FQB43" s="299"/>
      <c r="FQC43" s="299"/>
      <c r="FQD43" s="299"/>
      <c r="FQE43" s="299"/>
      <c r="FQF43" s="299"/>
      <c r="FQG43" s="299"/>
      <c r="FQH43" s="299"/>
      <c r="FQI43" s="299"/>
      <c r="FQJ43" s="299"/>
      <c r="FQK43" s="299"/>
      <c r="FQL43" s="299"/>
      <c r="FQM43" s="299"/>
      <c r="FQN43" s="299"/>
      <c r="FQO43" s="299"/>
      <c r="FQP43" s="299"/>
      <c r="FQQ43" s="299"/>
      <c r="FQR43" s="299"/>
      <c r="FQS43" s="299"/>
      <c r="FQT43" s="299"/>
      <c r="FQU43" s="299"/>
      <c r="FQV43" s="299"/>
      <c r="FQW43" s="299"/>
      <c r="FQX43" s="299"/>
      <c r="FQY43" s="299"/>
      <c r="FQZ43" s="299"/>
      <c r="FRA43" s="299"/>
      <c r="FRB43" s="299"/>
      <c r="FRC43" s="299"/>
      <c r="FRD43" s="299"/>
      <c r="FRE43" s="299"/>
      <c r="FRF43" s="299"/>
      <c r="FRG43" s="299"/>
      <c r="FRH43" s="299"/>
      <c r="FRI43" s="299"/>
      <c r="FRJ43" s="299"/>
      <c r="FRK43" s="299"/>
      <c r="FRL43" s="299"/>
      <c r="FRM43" s="299"/>
      <c r="FRN43" s="299"/>
      <c r="FRO43" s="299"/>
      <c r="FRP43" s="299"/>
      <c r="FRQ43" s="299"/>
      <c r="FRR43" s="299"/>
      <c r="FRS43" s="299"/>
      <c r="FRT43" s="299"/>
      <c r="FRU43" s="299"/>
      <c r="FRV43" s="299"/>
      <c r="FRW43" s="299"/>
      <c r="FRX43" s="299"/>
      <c r="FRY43" s="299"/>
      <c r="FRZ43" s="299"/>
      <c r="FSA43" s="299"/>
      <c r="FSB43" s="299"/>
      <c r="FSC43" s="299"/>
      <c r="FSD43" s="299"/>
      <c r="FSE43" s="299"/>
      <c r="FSF43" s="299"/>
      <c r="FSG43" s="299"/>
      <c r="FSH43" s="299"/>
      <c r="FSI43" s="299"/>
      <c r="FSJ43" s="299"/>
      <c r="FSK43" s="299"/>
      <c r="FSL43" s="299"/>
      <c r="FSM43" s="299"/>
      <c r="FSN43" s="299"/>
      <c r="FSO43" s="299"/>
      <c r="FSP43" s="299"/>
      <c r="FSQ43" s="299"/>
      <c r="FSR43" s="299"/>
      <c r="FSS43" s="299"/>
      <c r="FST43" s="299"/>
      <c r="FSU43" s="299"/>
      <c r="FSV43" s="299"/>
      <c r="FSW43" s="299"/>
      <c r="FSX43" s="299"/>
      <c r="FSY43" s="299"/>
      <c r="FSZ43" s="299"/>
      <c r="FTA43" s="299"/>
      <c r="FTB43" s="299"/>
      <c r="FTC43" s="299"/>
      <c r="FTD43" s="299"/>
      <c r="FTE43" s="299"/>
      <c r="FTF43" s="299"/>
      <c r="FTG43" s="299"/>
      <c r="FTH43" s="299"/>
      <c r="FTI43" s="299"/>
      <c r="FTJ43" s="299"/>
      <c r="FTK43" s="299"/>
      <c r="FTL43" s="299"/>
      <c r="FTM43" s="299"/>
      <c r="FTN43" s="299"/>
      <c r="FTO43" s="299"/>
      <c r="FTP43" s="299"/>
      <c r="FTQ43" s="299"/>
      <c r="FTR43" s="299"/>
      <c r="FTS43" s="299"/>
      <c r="FTT43" s="299"/>
      <c r="FTU43" s="299"/>
      <c r="FTV43" s="299"/>
      <c r="FTW43" s="299"/>
      <c r="FTX43" s="299"/>
      <c r="FTY43" s="299"/>
      <c r="FTZ43" s="299"/>
      <c r="FUA43" s="299"/>
      <c r="FUB43" s="299"/>
      <c r="FUC43" s="299"/>
      <c r="FUD43" s="299"/>
      <c r="FUE43" s="299"/>
      <c r="FUF43" s="299"/>
      <c r="FUG43" s="299"/>
      <c r="FUH43" s="299"/>
      <c r="FUI43" s="299"/>
      <c r="FUJ43" s="299"/>
      <c r="FUK43" s="299"/>
      <c r="FUL43" s="299"/>
      <c r="FUM43" s="299"/>
      <c r="FUN43" s="299"/>
      <c r="FUO43" s="299"/>
      <c r="FUP43" s="299"/>
      <c r="FUQ43" s="299"/>
      <c r="FUR43" s="299"/>
      <c r="FUS43" s="299"/>
      <c r="FUT43" s="299"/>
      <c r="FUU43" s="299"/>
      <c r="FUV43" s="299"/>
      <c r="FUW43" s="299"/>
      <c r="FUX43" s="299"/>
      <c r="FUY43" s="299"/>
      <c r="FUZ43" s="299"/>
      <c r="FVA43" s="299"/>
      <c r="FVB43" s="299"/>
      <c r="FVC43" s="299"/>
      <c r="FVD43" s="299"/>
      <c r="FVE43" s="299"/>
      <c r="FVF43" s="299"/>
      <c r="FVG43" s="299"/>
      <c r="FVH43" s="299"/>
      <c r="FVI43" s="299"/>
      <c r="FVJ43" s="299"/>
      <c r="FVK43" s="299"/>
      <c r="FVL43" s="299"/>
      <c r="FVM43" s="299"/>
      <c r="FVN43" s="299"/>
      <c r="FVO43" s="299"/>
      <c r="FVP43" s="299"/>
      <c r="FVQ43" s="299"/>
      <c r="FVR43" s="299"/>
      <c r="FVS43" s="299"/>
      <c r="FVT43" s="299"/>
      <c r="FVU43" s="299"/>
      <c r="FVV43" s="299"/>
      <c r="FVW43" s="299"/>
      <c r="FVX43" s="299"/>
      <c r="FVY43" s="299"/>
      <c r="FVZ43" s="299"/>
      <c r="FWA43" s="299"/>
      <c r="FWB43" s="299"/>
      <c r="FWC43" s="299"/>
      <c r="FWD43" s="299"/>
      <c r="FWE43" s="299"/>
      <c r="FWF43" s="299"/>
      <c r="FWG43" s="299"/>
      <c r="FWH43" s="299"/>
      <c r="FWI43" s="299"/>
      <c r="FWJ43" s="299"/>
      <c r="FWK43" s="299"/>
      <c r="FWL43" s="299"/>
      <c r="FWM43" s="299"/>
      <c r="FWN43" s="299"/>
      <c r="FWO43" s="299"/>
      <c r="FWP43" s="299"/>
      <c r="FWQ43" s="299"/>
      <c r="FWR43" s="299"/>
      <c r="FWS43" s="299"/>
      <c r="FWT43" s="299"/>
      <c r="FWU43" s="299"/>
      <c r="FWV43" s="299"/>
      <c r="FWW43" s="299"/>
      <c r="FWX43" s="299"/>
      <c r="FWY43" s="299"/>
      <c r="FWZ43" s="299"/>
      <c r="FXA43" s="299"/>
      <c r="FXB43" s="299"/>
      <c r="FXC43" s="299"/>
      <c r="FXD43" s="299"/>
      <c r="FXE43" s="299"/>
      <c r="FXF43" s="299"/>
      <c r="FXG43" s="299"/>
      <c r="FXH43" s="299"/>
      <c r="FXI43" s="299"/>
      <c r="FXJ43" s="299"/>
      <c r="FXK43" s="299"/>
      <c r="FXL43" s="299"/>
      <c r="FXM43" s="299"/>
      <c r="FXN43" s="299"/>
      <c r="FXO43" s="299"/>
      <c r="FXP43" s="299"/>
      <c r="FXQ43" s="299"/>
      <c r="FXR43" s="299"/>
      <c r="FXS43" s="299"/>
      <c r="FXT43" s="299"/>
      <c r="FXU43" s="299"/>
      <c r="FXV43" s="299"/>
      <c r="FXW43" s="299"/>
      <c r="FXX43" s="299"/>
      <c r="FXY43" s="299"/>
      <c r="FXZ43" s="299"/>
      <c r="FYA43" s="299"/>
      <c r="FYB43" s="299"/>
      <c r="FYC43" s="299"/>
      <c r="FYD43" s="299"/>
      <c r="FYE43" s="299"/>
      <c r="FYF43" s="299"/>
      <c r="FYG43" s="299"/>
      <c r="FYH43" s="299"/>
      <c r="FYI43" s="299"/>
      <c r="FYJ43" s="299"/>
      <c r="FYK43" s="299"/>
      <c r="FYL43" s="299"/>
      <c r="FYM43" s="299"/>
      <c r="FYN43" s="299"/>
      <c r="FYO43" s="299"/>
      <c r="FYP43" s="299"/>
      <c r="FYQ43" s="299"/>
      <c r="FYR43" s="299"/>
      <c r="FYS43" s="299"/>
      <c r="FYT43" s="299"/>
      <c r="FYU43" s="299"/>
      <c r="FYV43" s="299"/>
      <c r="FYW43" s="299"/>
      <c r="FYX43" s="299"/>
      <c r="FYY43" s="299"/>
      <c r="FYZ43" s="299"/>
      <c r="FZA43" s="299"/>
      <c r="FZB43" s="299"/>
      <c r="FZC43" s="299"/>
      <c r="FZD43" s="299"/>
      <c r="FZE43" s="299"/>
      <c r="FZF43" s="299"/>
      <c r="FZG43" s="299"/>
      <c r="FZH43" s="299"/>
      <c r="FZI43" s="299"/>
      <c r="FZJ43" s="299"/>
      <c r="FZK43" s="299"/>
      <c r="FZL43" s="299"/>
      <c r="FZM43" s="299"/>
      <c r="FZN43" s="299"/>
      <c r="FZO43" s="299"/>
      <c r="FZP43" s="299"/>
      <c r="FZQ43" s="299"/>
      <c r="FZR43" s="299"/>
      <c r="FZS43" s="299"/>
      <c r="FZT43" s="299"/>
      <c r="FZU43" s="299"/>
      <c r="FZV43" s="299"/>
      <c r="FZW43" s="299"/>
      <c r="FZX43" s="299"/>
      <c r="FZY43" s="299"/>
      <c r="FZZ43" s="299"/>
      <c r="GAA43" s="299"/>
      <c r="GAB43" s="299"/>
      <c r="GAC43" s="299"/>
      <c r="GAD43" s="299"/>
      <c r="GAE43" s="299"/>
      <c r="GAF43" s="299"/>
      <c r="GAG43" s="299"/>
      <c r="GAH43" s="299"/>
      <c r="GAI43" s="299"/>
      <c r="GAJ43" s="299"/>
      <c r="GAK43" s="299"/>
      <c r="GAL43" s="299"/>
      <c r="GAM43" s="299"/>
      <c r="GAN43" s="299"/>
      <c r="GAO43" s="299"/>
      <c r="GAP43" s="299"/>
      <c r="GAQ43" s="299"/>
      <c r="GAR43" s="299"/>
      <c r="GAS43" s="299"/>
      <c r="GAT43" s="299"/>
      <c r="GAU43" s="299"/>
      <c r="GAV43" s="299"/>
      <c r="GAW43" s="299"/>
      <c r="GAX43" s="299"/>
      <c r="GAY43" s="299"/>
      <c r="GAZ43" s="299"/>
      <c r="GBA43" s="299"/>
      <c r="GBB43" s="299"/>
      <c r="GBC43" s="299"/>
      <c r="GBD43" s="299"/>
      <c r="GBE43" s="299"/>
      <c r="GBF43" s="299"/>
      <c r="GBG43" s="299"/>
      <c r="GBH43" s="299"/>
      <c r="GBI43" s="299"/>
      <c r="GBJ43" s="299"/>
      <c r="GBK43" s="299"/>
      <c r="GBL43" s="299"/>
      <c r="GBM43" s="299"/>
      <c r="GBN43" s="299"/>
      <c r="GBO43" s="299"/>
      <c r="GBP43" s="299"/>
      <c r="GBQ43" s="299"/>
      <c r="GBR43" s="299"/>
      <c r="GBS43" s="299"/>
      <c r="GBT43" s="299"/>
      <c r="GBU43" s="299"/>
      <c r="GBV43" s="299"/>
      <c r="GBW43" s="299"/>
      <c r="GBX43" s="299"/>
      <c r="GBY43" s="299"/>
      <c r="GBZ43" s="299"/>
      <c r="GCA43" s="299"/>
      <c r="GCB43" s="299"/>
      <c r="GCC43" s="299"/>
      <c r="GCD43" s="299"/>
      <c r="GCE43" s="299"/>
      <c r="GCF43" s="299"/>
      <c r="GCG43" s="299"/>
      <c r="GCH43" s="299"/>
      <c r="GCI43" s="299"/>
      <c r="GCJ43" s="299"/>
      <c r="GCK43" s="299"/>
      <c r="GCL43" s="299"/>
      <c r="GCM43" s="299"/>
      <c r="GCN43" s="299"/>
      <c r="GCO43" s="299"/>
      <c r="GCP43" s="299"/>
      <c r="GCQ43" s="299"/>
      <c r="GCR43" s="299"/>
      <c r="GCS43" s="299"/>
      <c r="GCT43" s="299"/>
      <c r="GCU43" s="299"/>
      <c r="GCV43" s="299"/>
      <c r="GCW43" s="299"/>
      <c r="GCX43" s="299"/>
      <c r="GCY43" s="299"/>
      <c r="GCZ43" s="299"/>
      <c r="GDA43" s="299"/>
      <c r="GDB43" s="299"/>
      <c r="GDC43" s="299"/>
      <c r="GDD43" s="299"/>
      <c r="GDE43" s="299"/>
      <c r="GDF43" s="299"/>
      <c r="GDG43" s="299"/>
      <c r="GDH43" s="299"/>
      <c r="GDI43" s="299"/>
      <c r="GDJ43" s="299"/>
      <c r="GDK43" s="299"/>
      <c r="GDL43" s="299"/>
      <c r="GDM43" s="299"/>
      <c r="GDN43" s="299"/>
      <c r="GDO43" s="299"/>
      <c r="GDP43" s="299"/>
      <c r="GDQ43" s="299"/>
      <c r="GDR43" s="299"/>
      <c r="GDS43" s="299"/>
      <c r="GDT43" s="299"/>
      <c r="GDU43" s="299"/>
      <c r="GDV43" s="299"/>
      <c r="GDW43" s="299"/>
      <c r="GDX43" s="299"/>
      <c r="GDY43" s="299"/>
      <c r="GDZ43" s="299"/>
      <c r="GEA43" s="299"/>
      <c r="GEB43" s="299"/>
      <c r="GEC43" s="299"/>
      <c r="GED43" s="299"/>
      <c r="GEE43" s="299"/>
      <c r="GEF43" s="299"/>
      <c r="GEG43" s="299"/>
      <c r="GEH43" s="299"/>
      <c r="GEI43" s="299"/>
      <c r="GEJ43" s="299"/>
      <c r="GEK43" s="299"/>
      <c r="GEL43" s="299"/>
      <c r="GEM43" s="299"/>
      <c r="GEN43" s="299"/>
      <c r="GEO43" s="299"/>
      <c r="GEP43" s="299"/>
      <c r="GEQ43" s="299"/>
      <c r="GER43" s="299"/>
      <c r="GES43" s="299"/>
      <c r="GET43" s="299"/>
      <c r="GEU43" s="299"/>
      <c r="GEV43" s="299"/>
      <c r="GEW43" s="299"/>
      <c r="GEX43" s="299"/>
      <c r="GEY43" s="299"/>
      <c r="GEZ43" s="299"/>
      <c r="GFA43" s="299"/>
      <c r="GFB43" s="299"/>
      <c r="GFC43" s="299"/>
      <c r="GFD43" s="299"/>
      <c r="GFE43" s="299"/>
      <c r="GFF43" s="299"/>
      <c r="GFG43" s="299"/>
      <c r="GFH43" s="299"/>
      <c r="GFI43" s="299"/>
      <c r="GFJ43" s="299"/>
      <c r="GFK43" s="299"/>
      <c r="GFL43" s="299"/>
      <c r="GFM43" s="299"/>
      <c r="GFN43" s="299"/>
      <c r="GFO43" s="299"/>
      <c r="GFP43" s="299"/>
      <c r="GFQ43" s="299"/>
      <c r="GFR43" s="299"/>
      <c r="GFS43" s="299"/>
      <c r="GFT43" s="299"/>
      <c r="GFU43" s="299"/>
      <c r="GFV43" s="299"/>
      <c r="GFW43" s="299"/>
      <c r="GFX43" s="299"/>
      <c r="GFY43" s="299"/>
      <c r="GFZ43" s="299"/>
      <c r="GGA43" s="299"/>
      <c r="GGB43" s="299"/>
      <c r="GGC43" s="299"/>
      <c r="GGD43" s="299"/>
      <c r="GGE43" s="299"/>
      <c r="GGF43" s="299"/>
      <c r="GGG43" s="299"/>
      <c r="GGH43" s="299"/>
      <c r="GGI43" s="299"/>
      <c r="GGJ43" s="299"/>
      <c r="GGK43" s="299"/>
      <c r="GGL43" s="299"/>
      <c r="GGM43" s="299"/>
      <c r="GGN43" s="299"/>
      <c r="GGO43" s="299"/>
      <c r="GGP43" s="299"/>
      <c r="GGQ43" s="299"/>
      <c r="GGR43" s="299"/>
      <c r="GGS43" s="299"/>
      <c r="GGT43" s="299"/>
      <c r="GGU43" s="299"/>
      <c r="GGV43" s="299"/>
      <c r="GGW43" s="299"/>
      <c r="GGX43" s="299"/>
      <c r="GGY43" s="299"/>
      <c r="GGZ43" s="299"/>
      <c r="GHA43" s="299"/>
      <c r="GHB43" s="299"/>
      <c r="GHC43" s="299"/>
      <c r="GHD43" s="299"/>
      <c r="GHE43" s="299"/>
      <c r="GHF43" s="299"/>
      <c r="GHG43" s="299"/>
      <c r="GHH43" s="299"/>
      <c r="GHI43" s="299"/>
      <c r="GHJ43" s="299"/>
      <c r="GHK43" s="299"/>
      <c r="GHL43" s="299"/>
      <c r="GHM43" s="299"/>
      <c r="GHN43" s="299"/>
      <c r="GHO43" s="299"/>
      <c r="GHP43" s="299"/>
      <c r="GHQ43" s="299"/>
      <c r="GHR43" s="299"/>
      <c r="GHS43" s="299"/>
      <c r="GHT43" s="299"/>
      <c r="GHU43" s="299"/>
      <c r="GHV43" s="299"/>
      <c r="GHW43" s="299"/>
      <c r="GHX43" s="299"/>
      <c r="GHY43" s="299"/>
      <c r="GHZ43" s="299"/>
      <c r="GIA43" s="299"/>
      <c r="GIB43" s="299"/>
      <c r="GIC43" s="299"/>
      <c r="GID43" s="299"/>
      <c r="GIE43" s="299"/>
      <c r="GIF43" s="299"/>
      <c r="GIG43" s="299"/>
      <c r="GIH43" s="299"/>
      <c r="GII43" s="299"/>
      <c r="GIJ43" s="299"/>
      <c r="GIK43" s="299"/>
      <c r="GIL43" s="299"/>
      <c r="GIM43" s="299"/>
      <c r="GIN43" s="299"/>
      <c r="GIO43" s="299"/>
      <c r="GIP43" s="299"/>
      <c r="GIQ43" s="299"/>
      <c r="GIR43" s="299"/>
      <c r="GIS43" s="299"/>
      <c r="GIT43" s="299"/>
      <c r="GIU43" s="299"/>
      <c r="GIV43" s="299"/>
      <c r="GIW43" s="299"/>
      <c r="GIX43" s="299"/>
      <c r="GIY43" s="299"/>
      <c r="GIZ43" s="299"/>
      <c r="GJA43" s="299"/>
      <c r="GJB43" s="299"/>
      <c r="GJC43" s="299"/>
      <c r="GJD43" s="299"/>
      <c r="GJE43" s="299"/>
      <c r="GJF43" s="299"/>
      <c r="GJG43" s="299"/>
      <c r="GJH43" s="299"/>
      <c r="GJI43" s="299"/>
      <c r="GJJ43" s="299"/>
      <c r="GJK43" s="299"/>
      <c r="GJL43" s="299"/>
      <c r="GJM43" s="299"/>
      <c r="GJN43" s="299"/>
      <c r="GJO43" s="299"/>
      <c r="GJP43" s="299"/>
      <c r="GJQ43" s="299"/>
      <c r="GJR43" s="299"/>
      <c r="GJS43" s="299"/>
      <c r="GJT43" s="299"/>
      <c r="GJU43" s="299"/>
      <c r="GJV43" s="299"/>
      <c r="GJW43" s="299"/>
      <c r="GJX43" s="299"/>
      <c r="GJY43" s="299"/>
      <c r="GJZ43" s="299"/>
      <c r="GKA43" s="299"/>
      <c r="GKB43" s="299"/>
      <c r="GKC43" s="299"/>
      <c r="GKD43" s="299"/>
      <c r="GKE43" s="299"/>
      <c r="GKF43" s="299"/>
      <c r="GKG43" s="299"/>
      <c r="GKH43" s="299"/>
      <c r="GKI43" s="299"/>
      <c r="GKJ43" s="299"/>
      <c r="GKK43" s="299"/>
      <c r="GKL43" s="299"/>
      <c r="GKM43" s="299"/>
      <c r="GKN43" s="299"/>
      <c r="GKO43" s="299"/>
      <c r="GKP43" s="299"/>
      <c r="GKQ43" s="299"/>
      <c r="GKR43" s="299"/>
      <c r="GKS43" s="299"/>
      <c r="GKT43" s="299"/>
      <c r="GKU43" s="299"/>
      <c r="GKV43" s="299"/>
      <c r="GKW43" s="299"/>
      <c r="GKX43" s="299"/>
      <c r="GKY43" s="299"/>
      <c r="GKZ43" s="299"/>
      <c r="GLA43" s="299"/>
      <c r="GLB43" s="299"/>
      <c r="GLC43" s="299"/>
      <c r="GLD43" s="299"/>
      <c r="GLE43" s="299"/>
      <c r="GLF43" s="299"/>
      <c r="GLG43" s="299"/>
      <c r="GLH43" s="299"/>
      <c r="GLI43" s="299"/>
      <c r="GLJ43" s="299"/>
      <c r="GLK43" s="299"/>
      <c r="GLL43" s="299"/>
      <c r="GLM43" s="299"/>
      <c r="GLN43" s="299"/>
      <c r="GLO43" s="299"/>
      <c r="GLP43" s="299"/>
      <c r="GLQ43" s="299"/>
      <c r="GLR43" s="299"/>
      <c r="GLS43" s="299"/>
      <c r="GLT43" s="299"/>
      <c r="GLU43" s="299"/>
      <c r="GLV43" s="299"/>
      <c r="GLW43" s="299"/>
      <c r="GLX43" s="299"/>
      <c r="GLY43" s="299"/>
      <c r="GLZ43" s="299"/>
      <c r="GMA43" s="299"/>
      <c r="GMB43" s="299"/>
      <c r="GMC43" s="299"/>
      <c r="GMD43" s="299"/>
      <c r="GME43" s="299"/>
      <c r="GMF43" s="299"/>
      <c r="GMG43" s="299"/>
      <c r="GMH43" s="299"/>
      <c r="GMI43" s="299"/>
      <c r="GMJ43" s="299"/>
      <c r="GMK43" s="299"/>
      <c r="GML43" s="299"/>
      <c r="GMM43" s="299"/>
      <c r="GMN43" s="299"/>
      <c r="GMO43" s="299"/>
      <c r="GMP43" s="299"/>
      <c r="GMQ43" s="299"/>
      <c r="GMR43" s="299"/>
      <c r="GMS43" s="299"/>
      <c r="GMT43" s="299"/>
      <c r="GMU43" s="299"/>
      <c r="GMV43" s="299"/>
      <c r="GMW43" s="299"/>
      <c r="GMX43" s="299"/>
      <c r="GMY43" s="299"/>
      <c r="GMZ43" s="299"/>
      <c r="GNA43" s="299"/>
      <c r="GNB43" s="299"/>
      <c r="GNC43" s="299"/>
      <c r="GND43" s="299"/>
      <c r="GNE43" s="299"/>
      <c r="GNF43" s="299"/>
      <c r="GNG43" s="299"/>
      <c r="GNH43" s="299"/>
      <c r="GNI43" s="299"/>
      <c r="GNJ43" s="299"/>
      <c r="GNK43" s="299"/>
      <c r="GNL43" s="299"/>
      <c r="GNM43" s="299"/>
      <c r="GNN43" s="299"/>
      <c r="GNO43" s="299"/>
      <c r="GNP43" s="299"/>
      <c r="GNQ43" s="299"/>
      <c r="GNR43" s="299"/>
      <c r="GNS43" s="299"/>
      <c r="GNT43" s="299"/>
      <c r="GNU43" s="299"/>
      <c r="GNV43" s="299"/>
      <c r="GNW43" s="299"/>
      <c r="GNX43" s="299"/>
      <c r="GNY43" s="299"/>
      <c r="GNZ43" s="299"/>
      <c r="GOA43" s="299"/>
      <c r="GOB43" s="299"/>
      <c r="GOC43" s="299"/>
      <c r="GOD43" s="299"/>
      <c r="GOE43" s="299"/>
      <c r="GOF43" s="299"/>
      <c r="GOG43" s="299"/>
      <c r="GOH43" s="299"/>
      <c r="GOI43" s="299"/>
      <c r="GOJ43" s="299"/>
      <c r="GOK43" s="299"/>
      <c r="GOL43" s="299"/>
      <c r="GOM43" s="299"/>
      <c r="GON43" s="299"/>
      <c r="GOO43" s="299"/>
      <c r="GOP43" s="299"/>
      <c r="GOQ43" s="299"/>
      <c r="GOR43" s="299"/>
      <c r="GOS43" s="299"/>
      <c r="GOT43" s="299"/>
      <c r="GOU43" s="299"/>
      <c r="GOV43" s="299"/>
      <c r="GOW43" s="299"/>
      <c r="GOX43" s="299"/>
      <c r="GOY43" s="299"/>
      <c r="GOZ43" s="299"/>
      <c r="GPA43" s="299"/>
      <c r="GPB43" s="299"/>
      <c r="GPC43" s="299"/>
      <c r="GPD43" s="299"/>
      <c r="GPE43" s="299"/>
      <c r="GPF43" s="299"/>
      <c r="GPG43" s="299"/>
      <c r="GPH43" s="299"/>
      <c r="GPI43" s="299"/>
      <c r="GPJ43" s="299"/>
      <c r="GPK43" s="299"/>
      <c r="GPL43" s="299"/>
      <c r="GPM43" s="299"/>
      <c r="GPN43" s="299"/>
      <c r="GPO43" s="299"/>
      <c r="GPP43" s="299"/>
      <c r="GPQ43" s="299"/>
      <c r="GPR43" s="299"/>
      <c r="GPS43" s="299"/>
      <c r="GPT43" s="299"/>
      <c r="GPU43" s="299"/>
      <c r="GPV43" s="299"/>
      <c r="GPW43" s="299"/>
      <c r="GPX43" s="299"/>
      <c r="GPY43" s="299"/>
      <c r="GPZ43" s="299"/>
      <c r="GQA43" s="299"/>
      <c r="GQB43" s="299"/>
      <c r="GQC43" s="299"/>
      <c r="GQD43" s="299"/>
      <c r="GQE43" s="299"/>
      <c r="GQF43" s="299"/>
      <c r="GQG43" s="299"/>
      <c r="GQH43" s="299"/>
      <c r="GQI43" s="299"/>
      <c r="GQJ43" s="299"/>
      <c r="GQK43" s="299"/>
      <c r="GQL43" s="299"/>
      <c r="GQM43" s="299"/>
      <c r="GQN43" s="299"/>
      <c r="GQO43" s="299"/>
      <c r="GQP43" s="299"/>
      <c r="GQQ43" s="299"/>
      <c r="GQR43" s="299"/>
      <c r="GQS43" s="299"/>
      <c r="GQT43" s="299"/>
      <c r="GQU43" s="299"/>
      <c r="GQV43" s="299"/>
      <c r="GQW43" s="299"/>
      <c r="GQX43" s="299"/>
      <c r="GQY43" s="299"/>
      <c r="GQZ43" s="299"/>
      <c r="GRA43" s="299"/>
      <c r="GRB43" s="299"/>
      <c r="GRC43" s="299"/>
      <c r="GRD43" s="299"/>
      <c r="GRE43" s="299"/>
      <c r="GRF43" s="299"/>
      <c r="GRG43" s="299"/>
      <c r="GRH43" s="299"/>
      <c r="GRI43" s="299"/>
      <c r="GRJ43" s="299"/>
      <c r="GRK43" s="299"/>
      <c r="GRL43" s="299"/>
      <c r="GRM43" s="299"/>
      <c r="GRN43" s="299"/>
      <c r="GRO43" s="299"/>
      <c r="GRP43" s="299"/>
      <c r="GRQ43" s="299"/>
      <c r="GRR43" s="299"/>
      <c r="GRS43" s="299"/>
      <c r="GRT43" s="299"/>
      <c r="GRU43" s="299"/>
      <c r="GRV43" s="299"/>
      <c r="GRW43" s="299"/>
      <c r="GRX43" s="299"/>
      <c r="GRY43" s="299"/>
      <c r="GRZ43" s="299"/>
      <c r="GSA43" s="299"/>
      <c r="GSB43" s="299"/>
      <c r="GSC43" s="299"/>
      <c r="GSD43" s="299"/>
      <c r="GSE43" s="299"/>
      <c r="GSF43" s="299"/>
      <c r="GSG43" s="299"/>
      <c r="GSH43" s="299"/>
      <c r="GSI43" s="299"/>
      <c r="GSJ43" s="299"/>
      <c r="GSK43" s="299"/>
      <c r="GSL43" s="299"/>
      <c r="GSM43" s="299"/>
      <c r="GSN43" s="299"/>
      <c r="GSO43" s="299"/>
      <c r="GSP43" s="299"/>
      <c r="GSQ43" s="299"/>
      <c r="GSR43" s="299"/>
      <c r="GSS43" s="299"/>
      <c r="GST43" s="299"/>
      <c r="GSU43" s="299"/>
      <c r="GSV43" s="299"/>
      <c r="GSW43" s="299"/>
      <c r="GSX43" s="299"/>
      <c r="GSY43" s="299"/>
      <c r="GSZ43" s="299"/>
      <c r="GTA43" s="299"/>
      <c r="GTB43" s="299"/>
      <c r="GTC43" s="299"/>
      <c r="GTD43" s="299"/>
      <c r="GTE43" s="299"/>
      <c r="GTF43" s="299"/>
      <c r="GTG43" s="299"/>
      <c r="GTH43" s="299"/>
      <c r="GTI43" s="299"/>
      <c r="GTJ43" s="299"/>
      <c r="GTK43" s="299"/>
      <c r="GTL43" s="299"/>
      <c r="GTM43" s="299"/>
      <c r="GTN43" s="299"/>
      <c r="GTO43" s="299"/>
      <c r="GTP43" s="299"/>
      <c r="GTQ43" s="299"/>
      <c r="GTR43" s="299"/>
      <c r="GTS43" s="299"/>
      <c r="GTT43" s="299"/>
      <c r="GTU43" s="299"/>
      <c r="GTV43" s="299"/>
      <c r="GTW43" s="299"/>
      <c r="GTX43" s="299"/>
      <c r="GTY43" s="299"/>
      <c r="GTZ43" s="299"/>
      <c r="GUA43" s="299"/>
      <c r="GUB43" s="299"/>
      <c r="GUC43" s="299"/>
      <c r="GUD43" s="299"/>
      <c r="GUE43" s="299"/>
      <c r="GUF43" s="299"/>
      <c r="GUG43" s="299"/>
      <c r="GUH43" s="299"/>
      <c r="GUI43" s="299"/>
      <c r="GUJ43" s="299"/>
      <c r="GUK43" s="299"/>
      <c r="GUL43" s="299"/>
      <c r="GUM43" s="299"/>
      <c r="GUN43" s="299"/>
      <c r="GUO43" s="299"/>
      <c r="GUP43" s="299"/>
      <c r="GUQ43" s="299"/>
      <c r="GUR43" s="299"/>
      <c r="GUS43" s="299"/>
      <c r="GUT43" s="299"/>
      <c r="GUU43" s="299"/>
      <c r="GUV43" s="299"/>
      <c r="GUW43" s="299"/>
      <c r="GUX43" s="299"/>
      <c r="GUY43" s="299"/>
      <c r="GUZ43" s="299"/>
      <c r="GVA43" s="299"/>
      <c r="GVB43" s="299"/>
      <c r="GVC43" s="299"/>
      <c r="GVD43" s="299"/>
      <c r="GVE43" s="299"/>
      <c r="GVF43" s="299"/>
      <c r="GVG43" s="299"/>
      <c r="GVH43" s="299"/>
      <c r="GVI43" s="299"/>
      <c r="GVJ43" s="299"/>
      <c r="GVK43" s="299"/>
      <c r="GVL43" s="299"/>
      <c r="GVM43" s="299"/>
      <c r="GVN43" s="299"/>
      <c r="GVO43" s="299"/>
      <c r="GVP43" s="299"/>
      <c r="GVQ43" s="299"/>
      <c r="GVR43" s="299"/>
      <c r="GVS43" s="299"/>
      <c r="GVT43" s="299"/>
      <c r="GVU43" s="299"/>
      <c r="GVV43" s="299"/>
      <c r="GVW43" s="299"/>
      <c r="GVX43" s="299"/>
      <c r="GVY43" s="299"/>
      <c r="GVZ43" s="299"/>
      <c r="GWA43" s="299"/>
      <c r="GWB43" s="299"/>
      <c r="GWC43" s="299"/>
      <c r="GWD43" s="299"/>
      <c r="GWE43" s="299"/>
      <c r="GWF43" s="299"/>
      <c r="GWG43" s="299"/>
      <c r="GWH43" s="299"/>
      <c r="GWI43" s="299"/>
      <c r="GWJ43" s="299"/>
      <c r="GWK43" s="299"/>
      <c r="GWL43" s="299"/>
      <c r="GWM43" s="299"/>
      <c r="GWN43" s="299"/>
      <c r="GWO43" s="299"/>
      <c r="GWP43" s="299"/>
      <c r="GWQ43" s="299"/>
      <c r="GWR43" s="299"/>
      <c r="GWS43" s="299"/>
      <c r="GWT43" s="299"/>
      <c r="GWU43" s="299"/>
      <c r="GWV43" s="299"/>
      <c r="GWW43" s="299"/>
      <c r="GWX43" s="299"/>
      <c r="GWY43" s="299"/>
      <c r="GWZ43" s="299"/>
      <c r="GXA43" s="299"/>
      <c r="GXB43" s="299"/>
      <c r="GXC43" s="299"/>
      <c r="GXD43" s="299"/>
      <c r="GXE43" s="299"/>
      <c r="GXF43" s="299"/>
      <c r="GXG43" s="299"/>
      <c r="GXH43" s="299"/>
      <c r="GXI43" s="299"/>
      <c r="GXJ43" s="299"/>
      <c r="GXK43" s="299"/>
      <c r="GXL43" s="299"/>
      <c r="GXM43" s="299"/>
      <c r="GXN43" s="299"/>
      <c r="GXO43" s="299"/>
      <c r="GXP43" s="299"/>
      <c r="GXQ43" s="299"/>
      <c r="GXR43" s="299"/>
      <c r="GXS43" s="299"/>
      <c r="GXT43" s="299"/>
      <c r="GXU43" s="299"/>
      <c r="GXV43" s="299"/>
      <c r="GXW43" s="299"/>
      <c r="GXX43" s="299"/>
      <c r="GXY43" s="299"/>
      <c r="GXZ43" s="299"/>
      <c r="GYA43" s="299"/>
      <c r="GYB43" s="299"/>
      <c r="GYC43" s="299"/>
      <c r="GYD43" s="299"/>
      <c r="GYE43" s="299"/>
      <c r="GYF43" s="299"/>
      <c r="GYG43" s="299"/>
      <c r="GYH43" s="299"/>
      <c r="GYI43" s="299"/>
      <c r="GYJ43" s="299"/>
      <c r="GYK43" s="299"/>
      <c r="GYL43" s="299"/>
      <c r="GYM43" s="299"/>
      <c r="GYN43" s="299"/>
      <c r="GYO43" s="299"/>
      <c r="GYP43" s="299"/>
      <c r="GYQ43" s="299"/>
      <c r="GYR43" s="299"/>
      <c r="GYS43" s="299"/>
      <c r="GYT43" s="299"/>
      <c r="GYU43" s="299"/>
      <c r="GYV43" s="299"/>
      <c r="GYW43" s="299"/>
      <c r="GYX43" s="299"/>
      <c r="GYY43" s="299"/>
      <c r="GYZ43" s="299"/>
      <c r="GZA43" s="299"/>
      <c r="GZB43" s="299"/>
      <c r="GZC43" s="299"/>
      <c r="GZD43" s="299"/>
      <c r="GZE43" s="299"/>
      <c r="GZF43" s="299"/>
      <c r="GZG43" s="299"/>
      <c r="GZH43" s="299"/>
      <c r="GZI43" s="299"/>
      <c r="GZJ43" s="299"/>
      <c r="GZK43" s="299"/>
      <c r="GZL43" s="299"/>
      <c r="GZM43" s="299"/>
      <c r="GZN43" s="299"/>
      <c r="GZO43" s="299"/>
      <c r="GZP43" s="299"/>
      <c r="GZQ43" s="299"/>
      <c r="GZR43" s="299"/>
      <c r="GZS43" s="299"/>
      <c r="GZT43" s="299"/>
      <c r="GZU43" s="299"/>
      <c r="GZV43" s="299"/>
      <c r="GZW43" s="299"/>
      <c r="GZX43" s="299"/>
      <c r="GZY43" s="299"/>
      <c r="GZZ43" s="299"/>
      <c r="HAA43" s="299"/>
      <c r="HAB43" s="299"/>
      <c r="HAC43" s="299"/>
      <c r="HAD43" s="299"/>
      <c r="HAE43" s="299"/>
      <c r="HAF43" s="299"/>
      <c r="HAG43" s="299"/>
      <c r="HAH43" s="299"/>
      <c r="HAI43" s="299"/>
      <c r="HAJ43" s="299"/>
      <c r="HAK43" s="299"/>
      <c r="HAL43" s="299"/>
      <c r="HAM43" s="299"/>
      <c r="HAN43" s="299"/>
      <c r="HAO43" s="299"/>
      <c r="HAP43" s="299"/>
      <c r="HAQ43" s="299"/>
      <c r="HAR43" s="299"/>
      <c r="HAS43" s="299"/>
      <c r="HAT43" s="299"/>
      <c r="HAU43" s="299"/>
      <c r="HAV43" s="299"/>
      <c r="HAW43" s="299"/>
      <c r="HAX43" s="299"/>
      <c r="HAY43" s="299"/>
      <c r="HAZ43" s="299"/>
      <c r="HBA43" s="299"/>
      <c r="HBB43" s="299"/>
      <c r="HBC43" s="299"/>
      <c r="HBD43" s="299"/>
      <c r="HBE43" s="299"/>
      <c r="HBF43" s="299"/>
      <c r="HBG43" s="299"/>
      <c r="HBH43" s="299"/>
      <c r="HBI43" s="299"/>
      <c r="HBJ43" s="299"/>
      <c r="HBK43" s="299"/>
      <c r="HBL43" s="299"/>
      <c r="HBM43" s="299"/>
      <c r="HBN43" s="299"/>
      <c r="HBO43" s="299"/>
      <c r="HBP43" s="299"/>
      <c r="HBQ43" s="299"/>
      <c r="HBR43" s="299"/>
      <c r="HBS43" s="299"/>
      <c r="HBT43" s="299"/>
      <c r="HBU43" s="299"/>
      <c r="HBV43" s="299"/>
      <c r="HBW43" s="299"/>
      <c r="HBX43" s="299"/>
      <c r="HBY43" s="299"/>
      <c r="HBZ43" s="299"/>
      <c r="HCA43" s="299"/>
      <c r="HCB43" s="299"/>
      <c r="HCC43" s="299"/>
      <c r="HCD43" s="299"/>
      <c r="HCE43" s="299"/>
      <c r="HCF43" s="299"/>
      <c r="HCG43" s="299"/>
      <c r="HCH43" s="299"/>
      <c r="HCI43" s="299"/>
      <c r="HCJ43" s="299"/>
      <c r="HCK43" s="299"/>
      <c r="HCL43" s="299"/>
      <c r="HCM43" s="299"/>
      <c r="HCN43" s="299"/>
      <c r="HCO43" s="299"/>
      <c r="HCP43" s="299"/>
      <c r="HCQ43" s="299"/>
      <c r="HCR43" s="299"/>
      <c r="HCS43" s="299"/>
      <c r="HCT43" s="299"/>
      <c r="HCU43" s="299"/>
      <c r="HCV43" s="299"/>
      <c r="HCW43" s="299"/>
      <c r="HCX43" s="299"/>
      <c r="HCY43" s="299"/>
      <c r="HCZ43" s="299"/>
      <c r="HDA43" s="299"/>
      <c r="HDB43" s="299"/>
      <c r="HDC43" s="299"/>
      <c r="HDD43" s="299"/>
      <c r="HDE43" s="299"/>
      <c r="HDF43" s="299"/>
      <c r="HDG43" s="299"/>
      <c r="HDH43" s="299"/>
      <c r="HDI43" s="299"/>
      <c r="HDJ43" s="299"/>
      <c r="HDK43" s="299"/>
      <c r="HDL43" s="299"/>
      <c r="HDM43" s="299"/>
      <c r="HDN43" s="299"/>
      <c r="HDO43" s="299"/>
      <c r="HDP43" s="299"/>
      <c r="HDQ43" s="299"/>
      <c r="HDR43" s="299"/>
      <c r="HDS43" s="299"/>
      <c r="HDT43" s="299"/>
      <c r="HDU43" s="299"/>
      <c r="HDV43" s="299"/>
      <c r="HDW43" s="299"/>
      <c r="HDX43" s="299"/>
      <c r="HDY43" s="299"/>
      <c r="HDZ43" s="299"/>
      <c r="HEA43" s="299"/>
      <c r="HEB43" s="299"/>
      <c r="HEC43" s="299"/>
      <c r="HED43" s="299"/>
      <c r="HEE43" s="299"/>
      <c r="HEF43" s="299"/>
      <c r="HEG43" s="299"/>
      <c r="HEH43" s="299"/>
      <c r="HEI43" s="299"/>
      <c r="HEJ43" s="299"/>
      <c r="HEK43" s="299"/>
      <c r="HEL43" s="299"/>
      <c r="HEM43" s="299"/>
      <c r="HEN43" s="299"/>
      <c r="HEO43" s="299"/>
      <c r="HEP43" s="299"/>
      <c r="HEQ43" s="299"/>
      <c r="HER43" s="299"/>
      <c r="HES43" s="299"/>
      <c r="HET43" s="299"/>
      <c r="HEU43" s="299"/>
      <c r="HEV43" s="299"/>
      <c r="HEW43" s="299"/>
      <c r="HEX43" s="299"/>
      <c r="HEY43" s="299"/>
      <c r="HEZ43" s="299"/>
      <c r="HFA43" s="299"/>
      <c r="HFB43" s="299"/>
      <c r="HFC43" s="299"/>
      <c r="HFD43" s="299"/>
      <c r="HFE43" s="299"/>
      <c r="HFF43" s="299"/>
      <c r="HFG43" s="299"/>
      <c r="HFH43" s="299"/>
      <c r="HFI43" s="299"/>
      <c r="HFJ43" s="299"/>
      <c r="HFK43" s="299"/>
      <c r="HFL43" s="299"/>
      <c r="HFM43" s="299"/>
      <c r="HFN43" s="299"/>
      <c r="HFO43" s="299"/>
      <c r="HFP43" s="299"/>
      <c r="HFQ43" s="299"/>
      <c r="HFR43" s="299"/>
      <c r="HFS43" s="299"/>
      <c r="HFT43" s="299"/>
      <c r="HFU43" s="299"/>
      <c r="HFV43" s="299"/>
      <c r="HFW43" s="299"/>
      <c r="HFX43" s="299"/>
      <c r="HFY43" s="299"/>
      <c r="HFZ43" s="299"/>
      <c r="HGA43" s="299"/>
      <c r="HGB43" s="299"/>
      <c r="HGC43" s="299"/>
      <c r="HGD43" s="299"/>
      <c r="HGE43" s="299"/>
      <c r="HGF43" s="299"/>
      <c r="HGG43" s="299"/>
      <c r="HGH43" s="299"/>
      <c r="HGI43" s="299"/>
      <c r="HGJ43" s="299"/>
      <c r="HGK43" s="299"/>
      <c r="HGL43" s="299"/>
      <c r="HGM43" s="299"/>
      <c r="HGN43" s="299"/>
      <c r="HGO43" s="299"/>
      <c r="HGP43" s="299"/>
      <c r="HGQ43" s="299"/>
      <c r="HGR43" s="299"/>
      <c r="HGS43" s="299"/>
      <c r="HGT43" s="299"/>
      <c r="HGU43" s="299"/>
      <c r="HGV43" s="299"/>
      <c r="HGW43" s="299"/>
      <c r="HGX43" s="299"/>
      <c r="HGY43" s="299"/>
      <c r="HGZ43" s="299"/>
      <c r="HHA43" s="299"/>
      <c r="HHB43" s="299"/>
      <c r="HHC43" s="299"/>
      <c r="HHD43" s="299"/>
      <c r="HHE43" s="299"/>
      <c r="HHF43" s="299"/>
      <c r="HHG43" s="299"/>
      <c r="HHH43" s="299"/>
      <c r="HHI43" s="299"/>
      <c r="HHJ43" s="299"/>
      <c r="HHK43" s="299"/>
      <c r="HHL43" s="299"/>
      <c r="HHM43" s="299"/>
      <c r="HHN43" s="299"/>
      <c r="HHO43" s="299"/>
      <c r="HHP43" s="299"/>
      <c r="HHQ43" s="299"/>
      <c r="HHR43" s="299"/>
      <c r="HHS43" s="299"/>
      <c r="HHT43" s="299"/>
      <c r="HHU43" s="299"/>
      <c r="HHV43" s="299"/>
      <c r="HHW43" s="299"/>
      <c r="HHX43" s="299"/>
      <c r="HHY43" s="299"/>
      <c r="HHZ43" s="299"/>
      <c r="HIA43" s="299"/>
      <c r="HIB43" s="299"/>
      <c r="HIC43" s="299"/>
      <c r="HID43" s="299"/>
      <c r="HIE43" s="299"/>
      <c r="HIF43" s="299"/>
      <c r="HIG43" s="299"/>
      <c r="HIH43" s="299"/>
      <c r="HII43" s="299"/>
      <c r="HIJ43" s="299"/>
      <c r="HIK43" s="299"/>
      <c r="HIL43" s="299"/>
      <c r="HIM43" s="299"/>
      <c r="HIN43" s="299"/>
      <c r="HIO43" s="299"/>
      <c r="HIP43" s="299"/>
      <c r="HIQ43" s="299"/>
      <c r="HIR43" s="299"/>
      <c r="HIS43" s="299"/>
      <c r="HIT43" s="299"/>
      <c r="HIU43" s="299"/>
      <c r="HIV43" s="299"/>
      <c r="HIW43" s="299"/>
      <c r="HIX43" s="299"/>
      <c r="HIY43" s="299"/>
      <c r="HIZ43" s="299"/>
      <c r="HJA43" s="299"/>
      <c r="HJB43" s="299"/>
      <c r="HJC43" s="299"/>
      <c r="HJD43" s="299"/>
      <c r="HJE43" s="299"/>
      <c r="HJF43" s="299"/>
      <c r="HJG43" s="299"/>
      <c r="HJH43" s="299"/>
      <c r="HJI43" s="299"/>
      <c r="HJJ43" s="299"/>
      <c r="HJK43" s="299"/>
      <c r="HJL43" s="299"/>
      <c r="HJM43" s="299"/>
      <c r="HJN43" s="299"/>
      <c r="HJO43" s="299"/>
      <c r="HJP43" s="299"/>
      <c r="HJQ43" s="299"/>
      <c r="HJR43" s="299"/>
      <c r="HJS43" s="299"/>
      <c r="HJT43" s="299"/>
      <c r="HJU43" s="299"/>
      <c r="HJV43" s="299"/>
      <c r="HJW43" s="299"/>
      <c r="HJX43" s="299"/>
      <c r="HJY43" s="299"/>
      <c r="HJZ43" s="299"/>
      <c r="HKA43" s="299"/>
      <c r="HKB43" s="299"/>
      <c r="HKC43" s="299"/>
      <c r="HKD43" s="299"/>
      <c r="HKE43" s="299"/>
      <c r="HKF43" s="299"/>
      <c r="HKG43" s="299"/>
      <c r="HKH43" s="299"/>
      <c r="HKI43" s="299"/>
      <c r="HKJ43" s="299"/>
      <c r="HKK43" s="299"/>
      <c r="HKL43" s="299"/>
      <c r="HKM43" s="299"/>
      <c r="HKN43" s="299"/>
      <c r="HKO43" s="299"/>
      <c r="HKP43" s="299"/>
      <c r="HKQ43" s="299"/>
      <c r="HKR43" s="299"/>
      <c r="HKS43" s="299"/>
      <c r="HKT43" s="299"/>
      <c r="HKU43" s="299"/>
      <c r="HKV43" s="299"/>
      <c r="HKW43" s="299"/>
      <c r="HKX43" s="299"/>
      <c r="HKY43" s="299"/>
      <c r="HKZ43" s="299"/>
      <c r="HLA43" s="299"/>
      <c r="HLB43" s="299"/>
      <c r="HLC43" s="299"/>
      <c r="HLD43" s="299"/>
      <c r="HLE43" s="299"/>
      <c r="HLF43" s="299"/>
      <c r="HLG43" s="299"/>
      <c r="HLH43" s="299"/>
      <c r="HLI43" s="299"/>
      <c r="HLJ43" s="299"/>
      <c r="HLK43" s="299"/>
      <c r="HLL43" s="299"/>
      <c r="HLM43" s="299"/>
      <c r="HLN43" s="299"/>
      <c r="HLO43" s="299"/>
      <c r="HLP43" s="299"/>
      <c r="HLQ43" s="299"/>
      <c r="HLR43" s="299"/>
      <c r="HLS43" s="299"/>
      <c r="HLT43" s="299"/>
      <c r="HLU43" s="299"/>
      <c r="HLV43" s="299"/>
      <c r="HLW43" s="299"/>
      <c r="HLX43" s="299"/>
      <c r="HLY43" s="299"/>
      <c r="HLZ43" s="299"/>
      <c r="HMA43" s="299"/>
      <c r="HMB43" s="299"/>
      <c r="HMC43" s="299"/>
      <c r="HMD43" s="299"/>
      <c r="HME43" s="299"/>
      <c r="HMF43" s="299"/>
      <c r="HMG43" s="299"/>
      <c r="HMH43" s="299"/>
      <c r="HMI43" s="299"/>
      <c r="HMJ43" s="299"/>
      <c r="HMK43" s="299"/>
      <c r="HML43" s="299"/>
      <c r="HMM43" s="299"/>
      <c r="HMN43" s="299"/>
      <c r="HMO43" s="299"/>
      <c r="HMP43" s="299"/>
      <c r="HMQ43" s="299"/>
      <c r="HMR43" s="299"/>
      <c r="HMS43" s="299"/>
      <c r="HMT43" s="299"/>
      <c r="HMU43" s="299"/>
      <c r="HMV43" s="299"/>
      <c r="HMW43" s="299"/>
      <c r="HMX43" s="299"/>
      <c r="HMY43" s="299"/>
      <c r="HMZ43" s="299"/>
      <c r="HNA43" s="299"/>
      <c r="HNB43" s="299"/>
      <c r="HNC43" s="299"/>
      <c r="HND43" s="299"/>
      <c r="HNE43" s="299"/>
      <c r="HNF43" s="299"/>
      <c r="HNG43" s="299"/>
      <c r="HNH43" s="299"/>
      <c r="HNI43" s="299"/>
      <c r="HNJ43" s="299"/>
      <c r="HNK43" s="299"/>
      <c r="HNL43" s="299"/>
      <c r="HNM43" s="299"/>
      <c r="HNN43" s="299"/>
      <c r="HNO43" s="299"/>
      <c r="HNP43" s="299"/>
      <c r="HNQ43" s="299"/>
      <c r="HNR43" s="299"/>
      <c r="HNS43" s="299"/>
      <c r="HNT43" s="299"/>
      <c r="HNU43" s="299"/>
      <c r="HNV43" s="299"/>
      <c r="HNW43" s="299"/>
      <c r="HNX43" s="299"/>
      <c r="HNY43" s="299"/>
      <c r="HNZ43" s="299"/>
      <c r="HOA43" s="299"/>
      <c r="HOB43" s="299"/>
      <c r="HOC43" s="299"/>
      <c r="HOD43" s="299"/>
      <c r="HOE43" s="299"/>
      <c r="HOF43" s="299"/>
      <c r="HOG43" s="299"/>
      <c r="HOH43" s="299"/>
      <c r="HOI43" s="299"/>
      <c r="HOJ43" s="299"/>
      <c r="HOK43" s="299"/>
      <c r="HOL43" s="299"/>
      <c r="HOM43" s="299"/>
      <c r="HON43" s="299"/>
      <c r="HOO43" s="299"/>
      <c r="HOP43" s="299"/>
      <c r="HOQ43" s="299"/>
      <c r="HOR43" s="299"/>
      <c r="HOS43" s="299"/>
      <c r="HOT43" s="299"/>
      <c r="HOU43" s="299"/>
      <c r="HOV43" s="299"/>
      <c r="HOW43" s="299"/>
      <c r="HOX43" s="299"/>
      <c r="HOY43" s="299"/>
      <c r="HOZ43" s="299"/>
      <c r="HPA43" s="299"/>
      <c r="HPB43" s="299"/>
      <c r="HPC43" s="299"/>
      <c r="HPD43" s="299"/>
      <c r="HPE43" s="299"/>
      <c r="HPF43" s="299"/>
      <c r="HPG43" s="299"/>
      <c r="HPH43" s="299"/>
      <c r="HPI43" s="299"/>
      <c r="HPJ43" s="299"/>
      <c r="HPK43" s="299"/>
      <c r="HPL43" s="299"/>
      <c r="HPM43" s="299"/>
      <c r="HPN43" s="299"/>
      <c r="HPO43" s="299"/>
      <c r="HPP43" s="299"/>
      <c r="HPQ43" s="299"/>
      <c r="HPR43" s="299"/>
      <c r="HPS43" s="299"/>
      <c r="HPT43" s="299"/>
      <c r="HPU43" s="299"/>
      <c r="HPV43" s="299"/>
      <c r="HPW43" s="299"/>
      <c r="HPX43" s="299"/>
      <c r="HPY43" s="299"/>
      <c r="HPZ43" s="299"/>
      <c r="HQA43" s="299"/>
      <c r="HQB43" s="299"/>
      <c r="HQC43" s="299"/>
      <c r="HQD43" s="299"/>
      <c r="HQE43" s="299"/>
      <c r="HQF43" s="299"/>
      <c r="HQG43" s="299"/>
      <c r="HQH43" s="299"/>
      <c r="HQI43" s="299"/>
      <c r="HQJ43" s="299"/>
      <c r="HQK43" s="299"/>
      <c r="HQL43" s="299"/>
      <c r="HQM43" s="299"/>
      <c r="HQN43" s="299"/>
      <c r="HQO43" s="299"/>
      <c r="HQP43" s="299"/>
      <c r="HQQ43" s="299"/>
      <c r="HQR43" s="299"/>
      <c r="HQS43" s="299"/>
      <c r="HQT43" s="299"/>
      <c r="HQU43" s="299"/>
      <c r="HQV43" s="299"/>
      <c r="HQW43" s="299"/>
      <c r="HQX43" s="299"/>
      <c r="HQY43" s="299"/>
      <c r="HQZ43" s="299"/>
      <c r="HRA43" s="299"/>
      <c r="HRB43" s="299"/>
      <c r="HRC43" s="299"/>
      <c r="HRD43" s="299"/>
      <c r="HRE43" s="299"/>
      <c r="HRF43" s="299"/>
      <c r="HRG43" s="299"/>
      <c r="HRH43" s="299"/>
      <c r="HRI43" s="299"/>
      <c r="HRJ43" s="299"/>
      <c r="HRK43" s="299"/>
      <c r="HRL43" s="299"/>
      <c r="HRM43" s="299"/>
      <c r="HRN43" s="299"/>
      <c r="HRO43" s="299"/>
      <c r="HRP43" s="299"/>
      <c r="HRQ43" s="299"/>
      <c r="HRR43" s="299"/>
      <c r="HRS43" s="299"/>
      <c r="HRT43" s="299"/>
      <c r="HRU43" s="299"/>
      <c r="HRV43" s="299"/>
      <c r="HRW43" s="299"/>
      <c r="HRX43" s="299"/>
      <c r="HRY43" s="299"/>
      <c r="HRZ43" s="299"/>
      <c r="HSA43" s="299"/>
      <c r="HSB43" s="299"/>
      <c r="HSC43" s="299"/>
      <c r="HSD43" s="299"/>
      <c r="HSE43" s="299"/>
      <c r="HSF43" s="299"/>
      <c r="HSG43" s="299"/>
      <c r="HSH43" s="299"/>
      <c r="HSI43" s="299"/>
      <c r="HSJ43" s="299"/>
      <c r="HSK43" s="299"/>
      <c r="HSL43" s="299"/>
      <c r="HSM43" s="299"/>
      <c r="HSN43" s="299"/>
      <c r="HSO43" s="299"/>
      <c r="HSP43" s="299"/>
      <c r="HSQ43" s="299"/>
      <c r="HSR43" s="299"/>
      <c r="HSS43" s="299"/>
      <c r="HST43" s="299"/>
      <c r="HSU43" s="299"/>
      <c r="HSV43" s="299"/>
      <c r="HSW43" s="299"/>
      <c r="HSX43" s="299"/>
      <c r="HSY43" s="299"/>
      <c r="HSZ43" s="299"/>
      <c r="HTA43" s="299"/>
      <c r="HTB43" s="299"/>
      <c r="HTC43" s="299"/>
      <c r="HTD43" s="299"/>
      <c r="HTE43" s="299"/>
      <c r="HTF43" s="299"/>
      <c r="HTG43" s="299"/>
      <c r="HTH43" s="299"/>
      <c r="HTI43" s="299"/>
      <c r="HTJ43" s="299"/>
      <c r="HTK43" s="299"/>
      <c r="HTL43" s="299"/>
      <c r="HTM43" s="299"/>
      <c r="HTN43" s="299"/>
      <c r="HTO43" s="299"/>
      <c r="HTP43" s="299"/>
      <c r="HTQ43" s="299"/>
      <c r="HTR43" s="299"/>
      <c r="HTS43" s="299"/>
      <c r="HTT43" s="299"/>
      <c r="HTU43" s="299"/>
      <c r="HTV43" s="299"/>
      <c r="HTW43" s="299"/>
      <c r="HTX43" s="299"/>
      <c r="HTY43" s="299"/>
      <c r="HTZ43" s="299"/>
      <c r="HUA43" s="299"/>
      <c r="HUB43" s="299"/>
      <c r="HUC43" s="299"/>
      <c r="HUD43" s="299"/>
      <c r="HUE43" s="299"/>
      <c r="HUF43" s="299"/>
      <c r="HUG43" s="299"/>
      <c r="HUH43" s="299"/>
      <c r="HUI43" s="299"/>
      <c r="HUJ43" s="299"/>
      <c r="HUK43" s="299"/>
      <c r="HUL43" s="299"/>
      <c r="HUM43" s="299"/>
      <c r="HUN43" s="299"/>
      <c r="HUO43" s="299"/>
      <c r="HUP43" s="299"/>
      <c r="HUQ43" s="299"/>
      <c r="HUR43" s="299"/>
      <c r="HUS43" s="299"/>
      <c r="HUT43" s="299"/>
      <c r="HUU43" s="299"/>
      <c r="HUV43" s="299"/>
      <c r="HUW43" s="299"/>
      <c r="HUX43" s="299"/>
      <c r="HUY43" s="299"/>
      <c r="HUZ43" s="299"/>
      <c r="HVA43" s="299"/>
      <c r="HVB43" s="299"/>
      <c r="HVC43" s="299"/>
      <c r="HVD43" s="299"/>
      <c r="HVE43" s="299"/>
      <c r="HVF43" s="299"/>
      <c r="HVG43" s="299"/>
      <c r="HVH43" s="299"/>
      <c r="HVI43" s="299"/>
      <c r="HVJ43" s="299"/>
      <c r="HVK43" s="299"/>
      <c r="HVL43" s="299"/>
      <c r="HVM43" s="299"/>
      <c r="HVN43" s="299"/>
      <c r="HVO43" s="299"/>
      <c r="HVP43" s="299"/>
      <c r="HVQ43" s="299"/>
      <c r="HVR43" s="299"/>
      <c r="HVS43" s="299"/>
      <c r="HVT43" s="299"/>
      <c r="HVU43" s="299"/>
      <c r="HVV43" s="299"/>
      <c r="HVW43" s="299"/>
      <c r="HVX43" s="299"/>
      <c r="HVY43" s="299"/>
      <c r="HVZ43" s="299"/>
      <c r="HWA43" s="299"/>
      <c r="HWB43" s="299"/>
      <c r="HWC43" s="299"/>
      <c r="HWD43" s="299"/>
      <c r="HWE43" s="299"/>
      <c r="HWF43" s="299"/>
      <c r="HWG43" s="299"/>
      <c r="HWH43" s="299"/>
      <c r="HWI43" s="299"/>
      <c r="HWJ43" s="299"/>
      <c r="HWK43" s="299"/>
      <c r="HWL43" s="299"/>
      <c r="HWM43" s="299"/>
      <c r="HWN43" s="299"/>
      <c r="HWO43" s="299"/>
      <c r="HWP43" s="299"/>
      <c r="HWQ43" s="299"/>
      <c r="HWR43" s="299"/>
      <c r="HWS43" s="299"/>
      <c r="HWT43" s="299"/>
      <c r="HWU43" s="299"/>
      <c r="HWV43" s="299"/>
      <c r="HWW43" s="299"/>
      <c r="HWX43" s="299"/>
      <c r="HWY43" s="299"/>
      <c r="HWZ43" s="299"/>
      <c r="HXA43" s="299"/>
      <c r="HXB43" s="299"/>
      <c r="HXC43" s="299"/>
      <c r="HXD43" s="299"/>
      <c r="HXE43" s="299"/>
      <c r="HXF43" s="299"/>
      <c r="HXG43" s="299"/>
      <c r="HXH43" s="299"/>
      <c r="HXI43" s="299"/>
      <c r="HXJ43" s="299"/>
      <c r="HXK43" s="299"/>
      <c r="HXL43" s="299"/>
      <c r="HXM43" s="299"/>
      <c r="HXN43" s="299"/>
      <c r="HXO43" s="299"/>
      <c r="HXP43" s="299"/>
      <c r="HXQ43" s="299"/>
      <c r="HXR43" s="299"/>
      <c r="HXS43" s="299"/>
      <c r="HXT43" s="299"/>
      <c r="HXU43" s="299"/>
      <c r="HXV43" s="299"/>
      <c r="HXW43" s="299"/>
      <c r="HXX43" s="299"/>
      <c r="HXY43" s="299"/>
      <c r="HXZ43" s="299"/>
      <c r="HYA43" s="299"/>
      <c r="HYB43" s="299"/>
      <c r="HYC43" s="299"/>
      <c r="HYD43" s="299"/>
      <c r="HYE43" s="299"/>
      <c r="HYF43" s="299"/>
      <c r="HYG43" s="299"/>
      <c r="HYH43" s="299"/>
      <c r="HYI43" s="299"/>
      <c r="HYJ43" s="299"/>
      <c r="HYK43" s="299"/>
      <c r="HYL43" s="299"/>
      <c r="HYM43" s="299"/>
      <c r="HYN43" s="299"/>
      <c r="HYO43" s="299"/>
      <c r="HYP43" s="299"/>
      <c r="HYQ43" s="299"/>
      <c r="HYR43" s="299"/>
      <c r="HYS43" s="299"/>
      <c r="HYT43" s="299"/>
      <c r="HYU43" s="299"/>
      <c r="HYV43" s="299"/>
      <c r="HYW43" s="299"/>
      <c r="HYX43" s="299"/>
      <c r="HYY43" s="299"/>
      <c r="HYZ43" s="299"/>
      <c r="HZA43" s="299"/>
      <c r="HZB43" s="299"/>
      <c r="HZC43" s="299"/>
      <c r="HZD43" s="299"/>
      <c r="HZE43" s="299"/>
      <c r="HZF43" s="299"/>
      <c r="HZG43" s="299"/>
      <c r="HZH43" s="299"/>
      <c r="HZI43" s="299"/>
      <c r="HZJ43" s="299"/>
      <c r="HZK43" s="299"/>
      <c r="HZL43" s="299"/>
      <c r="HZM43" s="299"/>
      <c r="HZN43" s="299"/>
      <c r="HZO43" s="299"/>
      <c r="HZP43" s="299"/>
      <c r="HZQ43" s="299"/>
      <c r="HZR43" s="299"/>
      <c r="HZS43" s="299"/>
      <c r="HZT43" s="299"/>
      <c r="HZU43" s="299"/>
      <c r="HZV43" s="299"/>
      <c r="HZW43" s="299"/>
      <c r="HZX43" s="299"/>
      <c r="HZY43" s="299"/>
      <c r="HZZ43" s="299"/>
      <c r="IAA43" s="299"/>
      <c r="IAB43" s="299"/>
      <c r="IAC43" s="299"/>
      <c r="IAD43" s="299"/>
      <c r="IAE43" s="299"/>
      <c r="IAF43" s="299"/>
      <c r="IAG43" s="299"/>
      <c r="IAH43" s="299"/>
      <c r="IAI43" s="299"/>
      <c r="IAJ43" s="299"/>
      <c r="IAK43" s="299"/>
      <c r="IAL43" s="299"/>
      <c r="IAM43" s="299"/>
      <c r="IAN43" s="299"/>
      <c r="IAO43" s="299"/>
      <c r="IAP43" s="299"/>
      <c r="IAQ43" s="299"/>
      <c r="IAR43" s="299"/>
      <c r="IAS43" s="299"/>
      <c r="IAT43" s="299"/>
      <c r="IAU43" s="299"/>
      <c r="IAV43" s="299"/>
      <c r="IAW43" s="299"/>
      <c r="IAX43" s="299"/>
      <c r="IAY43" s="299"/>
      <c r="IAZ43" s="299"/>
      <c r="IBA43" s="299"/>
      <c r="IBB43" s="299"/>
      <c r="IBC43" s="299"/>
      <c r="IBD43" s="299"/>
      <c r="IBE43" s="299"/>
      <c r="IBF43" s="299"/>
      <c r="IBG43" s="299"/>
      <c r="IBH43" s="299"/>
      <c r="IBI43" s="299"/>
      <c r="IBJ43" s="299"/>
      <c r="IBK43" s="299"/>
      <c r="IBL43" s="299"/>
      <c r="IBM43" s="299"/>
      <c r="IBN43" s="299"/>
      <c r="IBO43" s="299"/>
      <c r="IBP43" s="299"/>
      <c r="IBQ43" s="299"/>
      <c r="IBR43" s="299"/>
      <c r="IBS43" s="299"/>
      <c r="IBT43" s="299"/>
      <c r="IBU43" s="299"/>
      <c r="IBV43" s="299"/>
      <c r="IBW43" s="299"/>
      <c r="IBX43" s="299"/>
      <c r="IBY43" s="299"/>
      <c r="IBZ43" s="299"/>
      <c r="ICA43" s="299"/>
      <c r="ICB43" s="299"/>
      <c r="ICC43" s="299"/>
      <c r="ICD43" s="299"/>
      <c r="ICE43" s="299"/>
      <c r="ICF43" s="299"/>
      <c r="ICG43" s="299"/>
      <c r="ICH43" s="299"/>
      <c r="ICI43" s="299"/>
      <c r="ICJ43" s="299"/>
      <c r="ICK43" s="299"/>
      <c r="ICL43" s="299"/>
      <c r="ICM43" s="299"/>
      <c r="ICN43" s="299"/>
      <c r="ICO43" s="299"/>
      <c r="ICP43" s="299"/>
      <c r="ICQ43" s="299"/>
      <c r="ICR43" s="299"/>
      <c r="ICS43" s="299"/>
      <c r="ICT43" s="299"/>
      <c r="ICU43" s="299"/>
      <c r="ICV43" s="299"/>
      <c r="ICW43" s="299"/>
      <c r="ICX43" s="299"/>
      <c r="ICY43" s="299"/>
      <c r="ICZ43" s="299"/>
      <c r="IDA43" s="299"/>
      <c r="IDB43" s="299"/>
      <c r="IDC43" s="299"/>
      <c r="IDD43" s="299"/>
      <c r="IDE43" s="299"/>
      <c r="IDF43" s="299"/>
      <c r="IDG43" s="299"/>
      <c r="IDH43" s="299"/>
      <c r="IDI43" s="299"/>
      <c r="IDJ43" s="299"/>
      <c r="IDK43" s="299"/>
      <c r="IDL43" s="299"/>
      <c r="IDM43" s="299"/>
      <c r="IDN43" s="299"/>
      <c r="IDO43" s="299"/>
      <c r="IDP43" s="299"/>
      <c r="IDQ43" s="299"/>
      <c r="IDR43" s="299"/>
      <c r="IDS43" s="299"/>
      <c r="IDT43" s="299"/>
      <c r="IDU43" s="299"/>
      <c r="IDV43" s="299"/>
      <c r="IDW43" s="299"/>
      <c r="IDX43" s="299"/>
      <c r="IDY43" s="299"/>
      <c r="IDZ43" s="299"/>
      <c r="IEA43" s="299"/>
      <c r="IEB43" s="299"/>
      <c r="IEC43" s="299"/>
      <c r="IED43" s="299"/>
      <c r="IEE43" s="299"/>
      <c r="IEF43" s="299"/>
      <c r="IEG43" s="299"/>
      <c r="IEH43" s="299"/>
      <c r="IEI43" s="299"/>
      <c r="IEJ43" s="299"/>
      <c r="IEK43" s="299"/>
      <c r="IEL43" s="299"/>
      <c r="IEM43" s="299"/>
      <c r="IEN43" s="299"/>
      <c r="IEO43" s="299"/>
      <c r="IEP43" s="299"/>
      <c r="IEQ43" s="299"/>
      <c r="IER43" s="299"/>
      <c r="IES43" s="299"/>
      <c r="IET43" s="299"/>
      <c r="IEU43" s="299"/>
      <c r="IEV43" s="299"/>
      <c r="IEW43" s="299"/>
      <c r="IEX43" s="299"/>
      <c r="IEY43" s="299"/>
      <c r="IEZ43" s="299"/>
      <c r="IFA43" s="299"/>
      <c r="IFB43" s="299"/>
      <c r="IFC43" s="299"/>
      <c r="IFD43" s="299"/>
      <c r="IFE43" s="299"/>
      <c r="IFF43" s="299"/>
      <c r="IFG43" s="299"/>
      <c r="IFH43" s="299"/>
      <c r="IFI43" s="299"/>
      <c r="IFJ43" s="299"/>
      <c r="IFK43" s="299"/>
      <c r="IFL43" s="299"/>
      <c r="IFM43" s="299"/>
      <c r="IFN43" s="299"/>
      <c r="IFO43" s="299"/>
      <c r="IFP43" s="299"/>
      <c r="IFQ43" s="299"/>
      <c r="IFR43" s="299"/>
      <c r="IFS43" s="299"/>
      <c r="IFT43" s="299"/>
      <c r="IFU43" s="299"/>
      <c r="IFV43" s="299"/>
      <c r="IFW43" s="299"/>
      <c r="IFX43" s="299"/>
      <c r="IFY43" s="299"/>
      <c r="IFZ43" s="299"/>
      <c r="IGA43" s="299"/>
      <c r="IGB43" s="299"/>
      <c r="IGC43" s="299"/>
      <c r="IGD43" s="299"/>
      <c r="IGE43" s="299"/>
      <c r="IGF43" s="299"/>
      <c r="IGG43" s="299"/>
      <c r="IGH43" s="299"/>
      <c r="IGI43" s="299"/>
      <c r="IGJ43" s="299"/>
      <c r="IGK43" s="299"/>
      <c r="IGL43" s="299"/>
      <c r="IGM43" s="299"/>
      <c r="IGN43" s="299"/>
      <c r="IGO43" s="299"/>
      <c r="IGP43" s="299"/>
      <c r="IGQ43" s="299"/>
      <c r="IGR43" s="299"/>
      <c r="IGS43" s="299"/>
      <c r="IGT43" s="299"/>
      <c r="IGU43" s="299"/>
      <c r="IGV43" s="299"/>
      <c r="IGW43" s="299"/>
      <c r="IGX43" s="299"/>
      <c r="IGY43" s="299"/>
      <c r="IGZ43" s="299"/>
      <c r="IHA43" s="299"/>
      <c r="IHB43" s="299"/>
      <c r="IHC43" s="299"/>
      <c r="IHD43" s="299"/>
      <c r="IHE43" s="299"/>
      <c r="IHF43" s="299"/>
      <c r="IHG43" s="299"/>
      <c r="IHH43" s="299"/>
      <c r="IHI43" s="299"/>
      <c r="IHJ43" s="299"/>
      <c r="IHK43" s="299"/>
      <c r="IHL43" s="299"/>
      <c r="IHM43" s="299"/>
      <c r="IHN43" s="299"/>
      <c r="IHO43" s="299"/>
      <c r="IHP43" s="299"/>
      <c r="IHQ43" s="299"/>
      <c r="IHR43" s="299"/>
      <c r="IHS43" s="299"/>
      <c r="IHT43" s="299"/>
      <c r="IHU43" s="299"/>
      <c r="IHV43" s="299"/>
      <c r="IHW43" s="299"/>
      <c r="IHX43" s="299"/>
      <c r="IHY43" s="299"/>
      <c r="IHZ43" s="299"/>
      <c r="IIA43" s="299"/>
      <c r="IIB43" s="299"/>
      <c r="IIC43" s="299"/>
      <c r="IID43" s="299"/>
      <c r="IIE43" s="299"/>
      <c r="IIF43" s="299"/>
      <c r="IIG43" s="299"/>
      <c r="IIH43" s="299"/>
      <c r="III43" s="299"/>
      <c r="IIJ43" s="299"/>
      <c r="IIK43" s="299"/>
      <c r="IIL43" s="299"/>
      <c r="IIM43" s="299"/>
      <c r="IIN43" s="299"/>
      <c r="IIO43" s="299"/>
      <c r="IIP43" s="299"/>
      <c r="IIQ43" s="299"/>
      <c r="IIR43" s="299"/>
      <c r="IIS43" s="299"/>
      <c r="IIT43" s="299"/>
      <c r="IIU43" s="299"/>
      <c r="IIV43" s="299"/>
      <c r="IIW43" s="299"/>
      <c r="IIX43" s="299"/>
      <c r="IIY43" s="299"/>
      <c r="IIZ43" s="299"/>
      <c r="IJA43" s="299"/>
      <c r="IJB43" s="299"/>
      <c r="IJC43" s="299"/>
      <c r="IJD43" s="299"/>
      <c r="IJE43" s="299"/>
      <c r="IJF43" s="299"/>
      <c r="IJG43" s="299"/>
      <c r="IJH43" s="299"/>
      <c r="IJI43" s="299"/>
      <c r="IJJ43" s="299"/>
      <c r="IJK43" s="299"/>
      <c r="IJL43" s="299"/>
      <c r="IJM43" s="299"/>
      <c r="IJN43" s="299"/>
      <c r="IJO43" s="299"/>
      <c r="IJP43" s="299"/>
      <c r="IJQ43" s="299"/>
      <c r="IJR43" s="299"/>
      <c r="IJS43" s="299"/>
      <c r="IJT43" s="299"/>
      <c r="IJU43" s="299"/>
      <c r="IJV43" s="299"/>
      <c r="IJW43" s="299"/>
      <c r="IJX43" s="299"/>
      <c r="IJY43" s="299"/>
      <c r="IJZ43" s="299"/>
      <c r="IKA43" s="299"/>
      <c r="IKB43" s="299"/>
      <c r="IKC43" s="299"/>
      <c r="IKD43" s="299"/>
      <c r="IKE43" s="299"/>
      <c r="IKF43" s="299"/>
      <c r="IKG43" s="299"/>
      <c r="IKH43" s="299"/>
      <c r="IKI43" s="299"/>
      <c r="IKJ43" s="299"/>
      <c r="IKK43" s="299"/>
      <c r="IKL43" s="299"/>
      <c r="IKM43" s="299"/>
      <c r="IKN43" s="299"/>
      <c r="IKO43" s="299"/>
      <c r="IKP43" s="299"/>
      <c r="IKQ43" s="299"/>
      <c r="IKR43" s="299"/>
      <c r="IKS43" s="299"/>
      <c r="IKT43" s="299"/>
      <c r="IKU43" s="299"/>
      <c r="IKV43" s="299"/>
      <c r="IKW43" s="299"/>
      <c r="IKX43" s="299"/>
      <c r="IKY43" s="299"/>
      <c r="IKZ43" s="299"/>
      <c r="ILA43" s="299"/>
      <c r="ILB43" s="299"/>
      <c r="ILC43" s="299"/>
      <c r="ILD43" s="299"/>
      <c r="ILE43" s="299"/>
      <c r="ILF43" s="299"/>
      <c r="ILG43" s="299"/>
      <c r="ILH43" s="299"/>
      <c r="ILI43" s="299"/>
      <c r="ILJ43" s="299"/>
      <c r="ILK43" s="299"/>
      <c r="ILL43" s="299"/>
      <c r="ILM43" s="299"/>
      <c r="ILN43" s="299"/>
      <c r="ILO43" s="299"/>
      <c r="ILP43" s="299"/>
      <c r="ILQ43" s="299"/>
      <c r="ILR43" s="299"/>
      <c r="ILS43" s="299"/>
      <c r="ILT43" s="299"/>
      <c r="ILU43" s="299"/>
      <c r="ILV43" s="299"/>
      <c r="ILW43" s="299"/>
      <c r="ILX43" s="299"/>
      <c r="ILY43" s="299"/>
      <c r="ILZ43" s="299"/>
      <c r="IMA43" s="299"/>
      <c r="IMB43" s="299"/>
      <c r="IMC43" s="299"/>
      <c r="IMD43" s="299"/>
      <c r="IME43" s="299"/>
      <c r="IMF43" s="299"/>
      <c r="IMG43" s="299"/>
      <c r="IMH43" s="299"/>
      <c r="IMI43" s="299"/>
      <c r="IMJ43" s="299"/>
      <c r="IMK43" s="299"/>
      <c r="IML43" s="299"/>
      <c r="IMM43" s="299"/>
      <c r="IMN43" s="299"/>
      <c r="IMO43" s="299"/>
      <c r="IMP43" s="299"/>
      <c r="IMQ43" s="299"/>
      <c r="IMR43" s="299"/>
      <c r="IMS43" s="299"/>
      <c r="IMT43" s="299"/>
      <c r="IMU43" s="299"/>
      <c r="IMV43" s="299"/>
      <c r="IMW43" s="299"/>
      <c r="IMX43" s="299"/>
      <c r="IMY43" s="299"/>
      <c r="IMZ43" s="299"/>
      <c r="INA43" s="299"/>
      <c r="INB43" s="299"/>
      <c r="INC43" s="299"/>
      <c r="IND43" s="299"/>
      <c r="INE43" s="299"/>
      <c r="INF43" s="299"/>
      <c r="ING43" s="299"/>
      <c r="INH43" s="299"/>
      <c r="INI43" s="299"/>
      <c r="INJ43" s="299"/>
      <c r="INK43" s="299"/>
      <c r="INL43" s="299"/>
      <c r="INM43" s="299"/>
      <c r="INN43" s="299"/>
      <c r="INO43" s="299"/>
      <c r="INP43" s="299"/>
      <c r="INQ43" s="299"/>
      <c r="INR43" s="299"/>
      <c r="INS43" s="299"/>
      <c r="INT43" s="299"/>
      <c r="INU43" s="299"/>
      <c r="INV43" s="299"/>
      <c r="INW43" s="299"/>
      <c r="INX43" s="299"/>
      <c r="INY43" s="299"/>
      <c r="INZ43" s="299"/>
      <c r="IOA43" s="299"/>
      <c r="IOB43" s="299"/>
      <c r="IOC43" s="299"/>
      <c r="IOD43" s="299"/>
      <c r="IOE43" s="299"/>
      <c r="IOF43" s="299"/>
      <c r="IOG43" s="299"/>
      <c r="IOH43" s="299"/>
      <c r="IOI43" s="299"/>
      <c r="IOJ43" s="299"/>
      <c r="IOK43" s="299"/>
      <c r="IOL43" s="299"/>
      <c r="IOM43" s="299"/>
      <c r="ION43" s="299"/>
      <c r="IOO43" s="299"/>
      <c r="IOP43" s="299"/>
      <c r="IOQ43" s="299"/>
      <c r="IOR43" s="299"/>
      <c r="IOS43" s="299"/>
      <c r="IOT43" s="299"/>
      <c r="IOU43" s="299"/>
      <c r="IOV43" s="299"/>
      <c r="IOW43" s="299"/>
      <c r="IOX43" s="299"/>
      <c r="IOY43" s="299"/>
      <c r="IOZ43" s="299"/>
      <c r="IPA43" s="299"/>
      <c r="IPB43" s="299"/>
      <c r="IPC43" s="299"/>
      <c r="IPD43" s="299"/>
      <c r="IPE43" s="299"/>
      <c r="IPF43" s="299"/>
      <c r="IPG43" s="299"/>
      <c r="IPH43" s="299"/>
      <c r="IPI43" s="299"/>
      <c r="IPJ43" s="299"/>
      <c r="IPK43" s="299"/>
      <c r="IPL43" s="299"/>
      <c r="IPM43" s="299"/>
      <c r="IPN43" s="299"/>
      <c r="IPO43" s="299"/>
      <c r="IPP43" s="299"/>
      <c r="IPQ43" s="299"/>
      <c r="IPR43" s="299"/>
      <c r="IPS43" s="299"/>
      <c r="IPT43" s="299"/>
      <c r="IPU43" s="299"/>
      <c r="IPV43" s="299"/>
      <c r="IPW43" s="299"/>
      <c r="IPX43" s="299"/>
      <c r="IPY43" s="299"/>
      <c r="IPZ43" s="299"/>
      <c r="IQA43" s="299"/>
      <c r="IQB43" s="299"/>
      <c r="IQC43" s="299"/>
      <c r="IQD43" s="299"/>
      <c r="IQE43" s="299"/>
      <c r="IQF43" s="299"/>
      <c r="IQG43" s="299"/>
      <c r="IQH43" s="299"/>
      <c r="IQI43" s="299"/>
      <c r="IQJ43" s="299"/>
      <c r="IQK43" s="299"/>
      <c r="IQL43" s="299"/>
      <c r="IQM43" s="299"/>
      <c r="IQN43" s="299"/>
      <c r="IQO43" s="299"/>
      <c r="IQP43" s="299"/>
      <c r="IQQ43" s="299"/>
      <c r="IQR43" s="299"/>
      <c r="IQS43" s="299"/>
      <c r="IQT43" s="299"/>
      <c r="IQU43" s="299"/>
      <c r="IQV43" s="299"/>
      <c r="IQW43" s="299"/>
      <c r="IQX43" s="299"/>
      <c r="IQY43" s="299"/>
      <c r="IQZ43" s="299"/>
      <c r="IRA43" s="299"/>
      <c r="IRB43" s="299"/>
      <c r="IRC43" s="299"/>
      <c r="IRD43" s="299"/>
      <c r="IRE43" s="299"/>
      <c r="IRF43" s="299"/>
      <c r="IRG43" s="299"/>
      <c r="IRH43" s="299"/>
      <c r="IRI43" s="299"/>
      <c r="IRJ43" s="299"/>
      <c r="IRK43" s="299"/>
      <c r="IRL43" s="299"/>
      <c r="IRM43" s="299"/>
      <c r="IRN43" s="299"/>
      <c r="IRO43" s="299"/>
      <c r="IRP43" s="299"/>
      <c r="IRQ43" s="299"/>
      <c r="IRR43" s="299"/>
      <c r="IRS43" s="299"/>
      <c r="IRT43" s="299"/>
      <c r="IRU43" s="299"/>
      <c r="IRV43" s="299"/>
      <c r="IRW43" s="299"/>
      <c r="IRX43" s="299"/>
      <c r="IRY43" s="299"/>
      <c r="IRZ43" s="299"/>
      <c r="ISA43" s="299"/>
      <c r="ISB43" s="299"/>
      <c r="ISC43" s="299"/>
      <c r="ISD43" s="299"/>
      <c r="ISE43" s="299"/>
      <c r="ISF43" s="299"/>
      <c r="ISG43" s="299"/>
      <c r="ISH43" s="299"/>
      <c r="ISI43" s="299"/>
      <c r="ISJ43" s="299"/>
      <c r="ISK43" s="299"/>
      <c r="ISL43" s="299"/>
      <c r="ISM43" s="299"/>
      <c r="ISN43" s="299"/>
      <c r="ISO43" s="299"/>
      <c r="ISP43" s="299"/>
      <c r="ISQ43" s="299"/>
      <c r="ISR43" s="299"/>
      <c r="ISS43" s="299"/>
      <c r="IST43" s="299"/>
      <c r="ISU43" s="299"/>
      <c r="ISV43" s="299"/>
      <c r="ISW43" s="299"/>
      <c r="ISX43" s="299"/>
      <c r="ISY43" s="299"/>
      <c r="ISZ43" s="299"/>
      <c r="ITA43" s="299"/>
      <c r="ITB43" s="299"/>
      <c r="ITC43" s="299"/>
      <c r="ITD43" s="299"/>
      <c r="ITE43" s="299"/>
      <c r="ITF43" s="299"/>
      <c r="ITG43" s="299"/>
      <c r="ITH43" s="299"/>
      <c r="ITI43" s="299"/>
      <c r="ITJ43" s="299"/>
      <c r="ITK43" s="299"/>
      <c r="ITL43" s="299"/>
      <c r="ITM43" s="299"/>
      <c r="ITN43" s="299"/>
      <c r="ITO43" s="299"/>
      <c r="ITP43" s="299"/>
      <c r="ITQ43" s="299"/>
      <c r="ITR43" s="299"/>
      <c r="ITS43" s="299"/>
      <c r="ITT43" s="299"/>
      <c r="ITU43" s="299"/>
      <c r="ITV43" s="299"/>
      <c r="ITW43" s="299"/>
      <c r="ITX43" s="299"/>
      <c r="ITY43" s="299"/>
      <c r="ITZ43" s="299"/>
      <c r="IUA43" s="299"/>
      <c r="IUB43" s="299"/>
      <c r="IUC43" s="299"/>
      <c r="IUD43" s="299"/>
      <c r="IUE43" s="299"/>
      <c r="IUF43" s="299"/>
      <c r="IUG43" s="299"/>
      <c r="IUH43" s="299"/>
      <c r="IUI43" s="299"/>
      <c r="IUJ43" s="299"/>
      <c r="IUK43" s="299"/>
      <c r="IUL43" s="299"/>
      <c r="IUM43" s="299"/>
      <c r="IUN43" s="299"/>
      <c r="IUO43" s="299"/>
      <c r="IUP43" s="299"/>
      <c r="IUQ43" s="299"/>
      <c r="IUR43" s="299"/>
      <c r="IUS43" s="299"/>
      <c r="IUT43" s="299"/>
      <c r="IUU43" s="299"/>
      <c r="IUV43" s="299"/>
      <c r="IUW43" s="299"/>
      <c r="IUX43" s="299"/>
      <c r="IUY43" s="299"/>
      <c r="IUZ43" s="299"/>
      <c r="IVA43" s="299"/>
      <c r="IVB43" s="299"/>
      <c r="IVC43" s="299"/>
      <c r="IVD43" s="299"/>
      <c r="IVE43" s="299"/>
      <c r="IVF43" s="299"/>
      <c r="IVG43" s="299"/>
      <c r="IVH43" s="299"/>
      <c r="IVI43" s="299"/>
      <c r="IVJ43" s="299"/>
      <c r="IVK43" s="299"/>
      <c r="IVL43" s="299"/>
      <c r="IVM43" s="299"/>
      <c r="IVN43" s="299"/>
      <c r="IVO43" s="299"/>
      <c r="IVP43" s="299"/>
      <c r="IVQ43" s="299"/>
      <c r="IVR43" s="299"/>
      <c r="IVS43" s="299"/>
      <c r="IVT43" s="299"/>
      <c r="IVU43" s="299"/>
      <c r="IVV43" s="299"/>
      <c r="IVW43" s="299"/>
      <c r="IVX43" s="299"/>
      <c r="IVY43" s="299"/>
      <c r="IVZ43" s="299"/>
      <c r="IWA43" s="299"/>
      <c r="IWB43" s="299"/>
      <c r="IWC43" s="299"/>
      <c r="IWD43" s="299"/>
      <c r="IWE43" s="299"/>
      <c r="IWF43" s="299"/>
      <c r="IWG43" s="299"/>
      <c r="IWH43" s="299"/>
      <c r="IWI43" s="299"/>
      <c r="IWJ43" s="299"/>
      <c r="IWK43" s="299"/>
      <c r="IWL43" s="299"/>
      <c r="IWM43" s="299"/>
      <c r="IWN43" s="299"/>
      <c r="IWO43" s="299"/>
      <c r="IWP43" s="299"/>
      <c r="IWQ43" s="299"/>
      <c r="IWR43" s="299"/>
      <c r="IWS43" s="299"/>
      <c r="IWT43" s="299"/>
      <c r="IWU43" s="299"/>
      <c r="IWV43" s="299"/>
      <c r="IWW43" s="299"/>
      <c r="IWX43" s="299"/>
      <c r="IWY43" s="299"/>
      <c r="IWZ43" s="299"/>
      <c r="IXA43" s="299"/>
      <c r="IXB43" s="299"/>
      <c r="IXC43" s="299"/>
      <c r="IXD43" s="299"/>
      <c r="IXE43" s="299"/>
      <c r="IXF43" s="299"/>
      <c r="IXG43" s="299"/>
      <c r="IXH43" s="299"/>
      <c r="IXI43" s="299"/>
      <c r="IXJ43" s="299"/>
      <c r="IXK43" s="299"/>
      <c r="IXL43" s="299"/>
      <c r="IXM43" s="299"/>
      <c r="IXN43" s="299"/>
      <c r="IXO43" s="299"/>
      <c r="IXP43" s="299"/>
      <c r="IXQ43" s="299"/>
      <c r="IXR43" s="299"/>
      <c r="IXS43" s="299"/>
      <c r="IXT43" s="299"/>
      <c r="IXU43" s="299"/>
      <c r="IXV43" s="299"/>
      <c r="IXW43" s="299"/>
      <c r="IXX43" s="299"/>
      <c r="IXY43" s="299"/>
      <c r="IXZ43" s="299"/>
      <c r="IYA43" s="299"/>
      <c r="IYB43" s="299"/>
      <c r="IYC43" s="299"/>
      <c r="IYD43" s="299"/>
      <c r="IYE43" s="299"/>
      <c r="IYF43" s="299"/>
      <c r="IYG43" s="299"/>
      <c r="IYH43" s="299"/>
      <c r="IYI43" s="299"/>
      <c r="IYJ43" s="299"/>
      <c r="IYK43" s="299"/>
      <c r="IYL43" s="299"/>
      <c r="IYM43" s="299"/>
      <c r="IYN43" s="299"/>
      <c r="IYO43" s="299"/>
      <c r="IYP43" s="299"/>
      <c r="IYQ43" s="299"/>
      <c r="IYR43" s="299"/>
      <c r="IYS43" s="299"/>
      <c r="IYT43" s="299"/>
      <c r="IYU43" s="299"/>
      <c r="IYV43" s="299"/>
      <c r="IYW43" s="299"/>
      <c r="IYX43" s="299"/>
      <c r="IYY43" s="299"/>
      <c r="IYZ43" s="299"/>
      <c r="IZA43" s="299"/>
      <c r="IZB43" s="299"/>
      <c r="IZC43" s="299"/>
      <c r="IZD43" s="299"/>
      <c r="IZE43" s="299"/>
      <c r="IZF43" s="299"/>
      <c r="IZG43" s="299"/>
      <c r="IZH43" s="299"/>
      <c r="IZI43" s="299"/>
      <c r="IZJ43" s="299"/>
      <c r="IZK43" s="299"/>
      <c r="IZL43" s="299"/>
      <c r="IZM43" s="299"/>
      <c r="IZN43" s="299"/>
      <c r="IZO43" s="299"/>
      <c r="IZP43" s="299"/>
      <c r="IZQ43" s="299"/>
      <c r="IZR43" s="299"/>
      <c r="IZS43" s="299"/>
      <c r="IZT43" s="299"/>
      <c r="IZU43" s="299"/>
      <c r="IZV43" s="299"/>
      <c r="IZW43" s="299"/>
      <c r="IZX43" s="299"/>
      <c r="IZY43" s="299"/>
      <c r="IZZ43" s="299"/>
      <c r="JAA43" s="299"/>
      <c r="JAB43" s="299"/>
      <c r="JAC43" s="299"/>
      <c r="JAD43" s="299"/>
      <c r="JAE43" s="299"/>
      <c r="JAF43" s="299"/>
      <c r="JAG43" s="299"/>
      <c r="JAH43" s="299"/>
      <c r="JAI43" s="299"/>
      <c r="JAJ43" s="299"/>
      <c r="JAK43" s="299"/>
      <c r="JAL43" s="299"/>
      <c r="JAM43" s="299"/>
      <c r="JAN43" s="299"/>
      <c r="JAO43" s="299"/>
      <c r="JAP43" s="299"/>
      <c r="JAQ43" s="299"/>
      <c r="JAR43" s="299"/>
      <c r="JAS43" s="299"/>
      <c r="JAT43" s="299"/>
      <c r="JAU43" s="299"/>
      <c r="JAV43" s="299"/>
      <c r="JAW43" s="299"/>
      <c r="JAX43" s="299"/>
      <c r="JAY43" s="299"/>
      <c r="JAZ43" s="299"/>
      <c r="JBA43" s="299"/>
      <c r="JBB43" s="299"/>
      <c r="JBC43" s="299"/>
      <c r="JBD43" s="299"/>
      <c r="JBE43" s="299"/>
      <c r="JBF43" s="299"/>
      <c r="JBG43" s="299"/>
      <c r="JBH43" s="299"/>
      <c r="JBI43" s="299"/>
      <c r="JBJ43" s="299"/>
      <c r="JBK43" s="299"/>
      <c r="JBL43" s="299"/>
      <c r="JBM43" s="299"/>
      <c r="JBN43" s="299"/>
      <c r="JBO43" s="299"/>
      <c r="JBP43" s="299"/>
      <c r="JBQ43" s="299"/>
      <c r="JBR43" s="299"/>
      <c r="JBS43" s="299"/>
      <c r="JBT43" s="299"/>
      <c r="JBU43" s="299"/>
      <c r="JBV43" s="299"/>
      <c r="JBW43" s="299"/>
      <c r="JBX43" s="299"/>
      <c r="JBY43" s="299"/>
      <c r="JBZ43" s="299"/>
      <c r="JCA43" s="299"/>
      <c r="JCB43" s="299"/>
      <c r="JCC43" s="299"/>
      <c r="JCD43" s="299"/>
      <c r="JCE43" s="299"/>
      <c r="JCF43" s="299"/>
      <c r="JCG43" s="299"/>
      <c r="JCH43" s="299"/>
      <c r="JCI43" s="299"/>
      <c r="JCJ43" s="299"/>
      <c r="JCK43" s="299"/>
      <c r="JCL43" s="299"/>
      <c r="JCM43" s="299"/>
      <c r="JCN43" s="299"/>
      <c r="JCO43" s="299"/>
      <c r="JCP43" s="299"/>
      <c r="JCQ43" s="299"/>
      <c r="JCR43" s="299"/>
      <c r="JCS43" s="299"/>
      <c r="JCT43" s="299"/>
      <c r="JCU43" s="299"/>
      <c r="JCV43" s="299"/>
      <c r="JCW43" s="299"/>
      <c r="JCX43" s="299"/>
      <c r="JCY43" s="299"/>
      <c r="JCZ43" s="299"/>
      <c r="JDA43" s="299"/>
      <c r="JDB43" s="299"/>
      <c r="JDC43" s="299"/>
      <c r="JDD43" s="299"/>
      <c r="JDE43" s="299"/>
      <c r="JDF43" s="299"/>
      <c r="JDG43" s="299"/>
      <c r="JDH43" s="299"/>
      <c r="JDI43" s="299"/>
      <c r="JDJ43" s="299"/>
      <c r="JDK43" s="299"/>
      <c r="JDL43" s="299"/>
      <c r="JDM43" s="299"/>
      <c r="JDN43" s="299"/>
      <c r="JDO43" s="299"/>
      <c r="JDP43" s="299"/>
      <c r="JDQ43" s="299"/>
      <c r="JDR43" s="299"/>
      <c r="JDS43" s="299"/>
      <c r="JDT43" s="299"/>
      <c r="JDU43" s="299"/>
      <c r="JDV43" s="299"/>
      <c r="JDW43" s="299"/>
      <c r="JDX43" s="299"/>
      <c r="JDY43" s="299"/>
      <c r="JDZ43" s="299"/>
      <c r="JEA43" s="299"/>
      <c r="JEB43" s="299"/>
      <c r="JEC43" s="299"/>
      <c r="JED43" s="299"/>
      <c r="JEE43" s="299"/>
      <c r="JEF43" s="299"/>
      <c r="JEG43" s="299"/>
      <c r="JEH43" s="299"/>
      <c r="JEI43" s="299"/>
      <c r="JEJ43" s="299"/>
      <c r="JEK43" s="299"/>
      <c r="JEL43" s="299"/>
      <c r="JEM43" s="299"/>
      <c r="JEN43" s="299"/>
      <c r="JEO43" s="299"/>
      <c r="JEP43" s="299"/>
      <c r="JEQ43" s="299"/>
      <c r="JER43" s="299"/>
      <c r="JES43" s="299"/>
      <c r="JET43" s="299"/>
      <c r="JEU43" s="299"/>
      <c r="JEV43" s="299"/>
      <c r="JEW43" s="299"/>
      <c r="JEX43" s="299"/>
      <c r="JEY43" s="299"/>
      <c r="JEZ43" s="299"/>
      <c r="JFA43" s="299"/>
      <c r="JFB43" s="299"/>
      <c r="JFC43" s="299"/>
      <c r="JFD43" s="299"/>
      <c r="JFE43" s="299"/>
      <c r="JFF43" s="299"/>
      <c r="JFG43" s="299"/>
      <c r="JFH43" s="299"/>
      <c r="JFI43" s="299"/>
      <c r="JFJ43" s="299"/>
      <c r="JFK43" s="299"/>
      <c r="JFL43" s="299"/>
      <c r="JFM43" s="299"/>
      <c r="JFN43" s="299"/>
      <c r="JFO43" s="299"/>
      <c r="JFP43" s="299"/>
      <c r="JFQ43" s="299"/>
      <c r="JFR43" s="299"/>
      <c r="JFS43" s="299"/>
      <c r="JFT43" s="299"/>
      <c r="JFU43" s="299"/>
      <c r="JFV43" s="299"/>
      <c r="JFW43" s="299"/>
      <c r="JFX43" s="299"/>
      <c r="JFY43" s="299"/>
      <c r="JFZ43" s="299"/>
      <c r="JGA43" s="299"/>
      <c r="JGB43" s="299"/>
      <c r="JGC43" s="299"/>
      <c r="JGD43" s="299"/>
      <c r="JGE43" s="299"/>
      <c r="JGF43" s="299"/>
      <c r="JGG43" s="299"/>
      <c r="JGH43" s="299"/>
      <c r="JGI43" s="299"/>
      <c r="JGJ43" s="299"/>
      <c r="JGK43" s="299"/>
      <c r="JGL43" s="299"/>
      <c r="JGM43" s="299"/>
      <c r="JGN43" s="299"/>
      <c r="JGO43" s="299"/>
      <c r="JGP43" s="299"/>
      <c r="JGQ43" s="299"/>
      <c r="JGR43" s="299"/>
      <c r="JGS43" s="299"/>
      <c r="JGT43" s="299"/>
      <c r="JGU43" s="299"/>
      <c r="JGV43" s="299"/>
      <c r="JGW43" s="299"/>
      <c r="JGX43" s="299"/>
      <c r="JGY43" s="299"/>
      <c r="JGZ43" s="299"/>
      <c r="JHA43" s="299"/>
      <c r="JHB43" s="299"/>
      <c r="JHC43" s="299"/>
      <c r="JHD43" s="299"/>
      <c r="JHE43" s="299"/>
      <c r="JHF43" s="299"/>
      <c r="JHG43" s="299"/>
      <c r="JHH43" s="299"/>
      <c r="JHI43" s="299"/>
      <c r="JHJ43" s="299"/>
      <c r="JHK43" s="299"/>
      <c r="JHL43" s="299"/>
      <c r="JHM43" s="299"/>
      <c r="JHN43" s="299"/>
      <c r="JHO43" s="299"/>
      <c r="JHP43" s="299"/>
      <c r="JHQ43" s="299"/>
      <c r="JHR43" s="299"/>
      <c r="JHS43" s="299"/>
      <c r="JHT43" s="299"/>
      <c r="JHU43" s="299"/>
      <c r="JHV43" s="299"/>
      <c r="JHW43" s="299"/>
      <c r="JHX43" s="299"/>
      <c r="JHY43" s="299"/>
      <c r="JHZ43" s="299"/>
      <c r="JIA43" s="299"/>
      <c r="JIB43" s="299"/>
      <c r="JIC43" s="299"/>
      <c r="JID43" s="299"/>
      <c r="JIE43" s="299"/>
      <c r="JIF43" s="299"/>
      <c r="JIG43" s="299"/>
      <c r="JIH43" s="299"/>
      <c r="JII43" s="299"/>
      <c r="JIJ43" s="299"/>
      <c r="JIK43" s="299"/>
      <c r="JIL43" s="299"/>
      <c r="JIM43" s="299"/>
      <c r="JIN43" s="299"/>
      <c r="JIO43" s="299"/>
      <c r="JIP43" s="299"/>
      <c r="JIQ43" s="299"/>
      <c r="JIR43" s="299"/>
      <c r="JIS43" s="299"/>
      <c r="JIT43" s="299"/>
      <c r="JIU43" s="299"/>
      <c r="JIV43" s="299"/>
      <c r="JIW43" s="299"/>
      <c r="JIX43" s="299"/>
      <c r="JIY43" s="299"/>
      <c r="JIZ43" s="299"/>
      <c r="JJA43" s="299"/>
      <c r="JJB43" s="299"/>
      <c r="JJC43" s="299"/>
      <c r="JJD43" s="299"/>
      <c r="JJE43" s="299"/>
      <c r="JJF43" s="299"/>
      <c r="JJG43" s="299"/>
      <c r="JJH43" s="299"/>
      <c r="JJI43" s="299"/>
      <c r="JJJ43" s="299"/>
      <c r="JJK43" s="299"/>
      <c r="JJL43" s="299"/>
      <c r="JJM43" s="299"/>
      <c r="JJN43" s="299"/>
      <c r="JJO43" s="299"/>
      <c r="JJP43" s="299"/>
      <c r="JJQ43" s="299"/>
      <c r="JJR43" s="299"/>
      <c r="JJS43" s="299"/>
      <c r="JJT43" s="299"/>
      <c r="JJU43" s="299"/>
      <c r="JJV43" s="299"/>
      <c r="JJW43" s="299"/>
      <c r="JJX43" s="299"/>
      <c r="JJY43" s="299"/>
      <c r="JJZ43" s="299"/>
      <c r="JKA43" s="299"/>
      <c r="JKB43" s="299"/>
      <c r="JKC43" s="299"/>
      <c r="JKD43" s="299"/>
      <c r="JKE43" s="299"/>
      <c r="JKF43" s="299"/>
      <c r="JKG43" s="299"/>
      <c r="JKH43" s="299"/>
      <c r="JKI43" s="299"/>
      <c r="JKJ43" s="299"/>
      <c r="JKK43" s="299"/>
      <c r="JKL43" s="299"/>
      <c r="JKM43" s="299"/>
      <c r="JKN43" s="299"/>
      <c r="JKO43" s="299"/>
      <c r="JKP43" s="299"/>
      <c r="JKQ43" s="299"/>
      <c r="JKR43" s="299"/>
      <c r="JKS43" s="299"/>
      <c r="JKT43" s="299"/>
      <c r="JKU43" s="299"/>
      <c r="JKV43" s="299"/>
      <c r="JKW43" s="299"/>
      <c r="JKX43" s="299"/>
      <c r="JKY43" s="299"/>
      <c r="JKZ43" s="299"/>
      <c r="JLA43" s="299"/>
      <c r="JLB43" s="299"/>
      <c r="JLC43" s="299"/>
      <c r="JLD43" s="299"/>
      <c r="JLE43" s="299"/>
      <c r="JLF43" s="299"/>
      <c r="JLG43" s="299"/>
      <c r="JLH43" s="299"/>
      <c r="JLI43" s="299"/>
      <c r="JLJ43" s="299"/>
      <c r="JLK43" s="299"/>
      <c r="JLL43" s="299"/>
      <c r="JLM43" s="299"/>
      <c r="JLN43" s="299"/>
      <c r="JLO43" s="299"/>
      <c r="JLP43" s="299"/>
      <c r="JLQ43" s="299"/>
      <c r="JLR43" s="299"/>
      <c r="JLS43" s="299"/>
      <c r="JLT43" s="299"/>
      <c r="JLU43" s="299"/>
      <c r="JLV43" s="299"/>
      <c r="JLW43" s="299"/>
      <c r="JLX43" s="299"/>
      <c r="JLY43" s="299"/>
      <c r="JLZ43" s="299"/>
      <c r="JMA43" s="299"/>
      <c r="JMB43" s="299"/>
      <c r="JMC43" s="299"/>
      <c r="JMD43" s="299"/>
      <c r="JME43" s="299"/>
      <c r="JMF43" s="299"/>
      <c r="JMG43" s="299"/>
      <c r="JMH43" s="299"/>
      <c r="JMI43" s="299"/>
      <c r="JMJ43" s="299"/>
      <c r="JMK43" s="299"/>
      <c r="JML43" s="299"/>
      <c r="JMM43" s="299"/>
      <c r="JMN43" s="299"/>
      <c r="JMO43" s="299"/>
      <c r="JMP43" s="299"/>
      <c r="JMQ43" s="299"/>
      <c r="JMR43" s="299"/>
      <c r="JMS43" s="299"/>
      <c r="JMT43" s="299"/>
      <c r="JMU43" s="299"/>
      <c r="JMV43" s="299"/>
      <c r="JMW43" s="299"/>
      <c r="JMX43" s="299"/>
      <c r="JMY43" s="299"/>
      <c r="JMZ43" s="299"/>
      <c r="JNA43" s="299"/>
      <c r="JNB43" s="299"/>
      <c r="JNC43" s="299"/>
      <c r="JND43" s="299"/>
      <c r="JNE43" s="299"/>
      <c r="JNF43" s="299"/>
      <c r="JNG43" s="299"/>
      <c r="JNH43" s="299"/>
      <c r="JNI43" s="299"/>
      <c r="JNJ43" s="299"/>
      <c r="JNK43" s="299"/>
      <c r="JNL43" s="299"/>
      <c r="JNM43" s="299"/>
      <c r="JNN43" s="299"/>
      <c r="JNO43" s="299"/>
      <c r="JNP43" s="299"/>
      <c r="JNQ43" s="299"/>
      <c r="JNR43" s="299"/>
      <c r="JNS43" s="299"/>
      <c r="JNT43" s="299"/>
      <c r="JNU43" s="299"/>
      <c r="JNV43" s="299"/>
      <c r="JNW43" s="299"/>
      <c r="JNX43" s="299"/>
      <c r="JNY43" s="299"/>
      <c r="JNZ43" s="299"/>
      <c r="JOA43" s="299"/>
      <c r="JOB43" s="299"/>
      <c r="JOC43" s="299"/>
      <c r="JOD43" s="299"/>
      <c r="JOE43" s="299"/>
      <c r="JOF43" s="299"/>
      <c r="JOG43" s="299"/>
      <c r="JOH43" s="299"/>
      <c r="JOI43" s="299"/>
      <c r="JOJ43" s="299"/>
      <c r="JOK43" s="299"/>
      <c r="JOL43" s="299"/>
      <c r="JOM43" s="299"/>
      <c r="JON43" s="299"/>
      <c r="JOO43" s="299"/>
      <c r="JOP43" s="299"/>
      <c r="JOQ43" s="299"/>
      <c r="JOR43" s="299"/>
      <c r="JOS43" s="299"/>
      <c r="JOT43" s="299"/>
      <c r="JOU43" s="299"/>
      <c r="JOV43" s="299"/>
      <c r="JOW43" s="299"/>
      <c r="JOX43" s="299"/>
      <c r="JOY43" s="299"/>
      <c r="JOZ43" s="299"/>
      <c r="JPA43" s="299"/>
      <c r="JPB43" s="299"/>
      <c r="JPC43" s="299"/>
      <c r="JPD43" s="299"/>
      <c r="JPE43" s="299"/>
      <c r="JPF43" s="299"/>
      <c r="JPG43" s="299"/>
      <c r="JPH43" s="299"/>
      <c r="JPI43" s="299"/>
      <c r="JPJ43" s="299"/>
      <c r="JPK43" s="299"/>
      <c r="JPL43" s="299"/>
      <c r="JPM43" s="299"/>
      <c r="JPN43" s="299"/>
      <c r="JPO43" s="299"/>
      <c r="JPP43" s="299"/>
      <c r="JPQ43" s="299"/>
      <c r="JPR43" s="299"/>
      <c r="JPS43" s="299"/>
      <c r="JPT43" s="299"/>
      <c r="JPU43" s="299"/>
      <c r="JPV43" s="299"/>
      <c r="JPW43" s="299"/>
      <c r="JPX43" s="299"/>
      <c r="JPY43" s="299"/>
      <c r="JPZ43" s="299"/>
      <c r="JQA43" s="299"/>
      <c r="JQB43" s="299"/>
      <c r="JQC43" s="299"/>
      <c r="JQD43" s="299"/>
      <c r="JQE43" s="299"/>
      <c r="JQF43" s="299"/>
      <c r="JQG43" s="299"/>
      <c r="JQH43" s="299"/>
      <c r="JQI43" s="299"/>
      <c r="JQJ43" s="299"/>
      <c r="JQK43" s="299"/>
      <c r="JQL43" s="299"/>
      <c r="JQM43" s="299"/>
      <c r="JQN43" s="299"/>
      <c r="JQO43" s="299"/>
      <c r="JQP43" s="299"/>
      <c r="JQQ43" s="299"/>
      <c r="JQR43" s="299"/>
      <c r="JQS43" s="299"/>
      <c r="JQT43" s="299"/>
      <c r="JQU43" s="299"/>
      <c r="JQV43" s="299"/>
      <c r="JQW43" s="299"/>
      <c r="JQX43" s="299"/>
      <c r="JQY43" s="299"/>
      <c r="JQZ43" s="299"/>
      <c r="JRA43" s="299"/>
      <c r="JRB43" s="299"/>
      <c r="JRC43" s="299"/>
      <c r="JRD43" s="299"/>
      <c r="JRE43" s="299"/>
      <c r="JRF43" s="299"/>
      <c r="JRG43" s="299"/>
      <c r="JRH43" s="299"/>
      <c r="JRI43" s="299"/>
      <c r="JRJ43" s="299"/>
      <c r="JRK43" s="299"/>
      <c r="JRL43" s="299"/>
      <c r="JRM43" s="299"/>
      <c r="JRN43" s="299"/>
      <c r="JRO43" s="299"/>
      <c r="JRP43" s="299"/>
      <c r="JRQ43" s="299"/>
      <c r="JRR43" s="299"/>
      <c r="JRS43" s="299"/>
      <c r="JRT43" s="299"/>
      <c r="JRU43" s="299"/>
      <c r="JRV43" s="299"/>
      <c r="JRW43" s="299"/>
      <c r="JRX43" s="299"/>
      <c r="JRY43" s="299"/>
      <c r="JRZ43" s="299"/>
      <c r="JSA43" s="299"/>
      <c r="JSB43" s="299"/>
      <c r="JSC43" s="299"/>
      <c r="JSD43" s="299"/>
      <c r="JSE43" s="299"/>
      <c r="JSF43" s="299"/>
      <c r="JSG43" s="299"/>
      <c r="JSH43" s="299"/>
      <c r="JSI43" s="299"/>
      <c r="JSJ43" s="299"/>
      <c r="JSK43" s="299"/>
      <c r="JSL43" s="299"/>
      <c r="JSM43" s="299"/>
      <c r="JSN43" s="299"/>
      <c r="JSO43" s="299"/>
      <c r="JSP43" s="299"/>
      <c r="JSQ43" s="299"/>
      <c r="JSR43" s="299"/>
      <c r="JSS43" s="299"/>
      <c r="JST43" s="299"/>
      <c r="JSU43" s="299"/>
      <c r="JSV43" s="299"/>
      <c r="JSW43" s="299"/>
      <c r="JSX43" s="299"/>
      <c r="JSY43" s="299"/>
      <c r="JSZ43" s="299"/>
      <c r="JTA43" s="299"/>
      <c r="JTB43" s="299"/>
      <c r="JTC43" s="299"/>
      <c r="JTD43" s="299"/>
      <c r="JTE43" s="299"/>
      <c r="JTF43" s="299"/>
      <c r="JTG43" s="299"/>
      <c r="JTH43" s="299"/>
      <c r="JTI43" s="299"/>
      <c r="JTJ43" s="299"/>
      <c r="JTK43" s="299"/>
      <c r="JTL43" s="299"/>
      <c r="JTM43" s="299"/>
      <c r="JTN43" s="299"/>
      <c r="JTO43" s="299"/>
      <c r="JTP43" s="299"/>
      <c r="JTQ43" s="299"/>
      <c r="JTR43" s="299"/>
      <c r="JTS43" s="299"/>
      <c r="JTT43" s="299"/>
      <c r="JTU43" s="299"/>
      <c r="JTV43" s="299"/>
      <c r="JTW43" s="299"/>
      <c r="JTX43" s="299"/>
      <c r="JTY43" s="299"/>
      <c r="JTZ43" s="299"/>
      <c r="JUA43" s="299"/>
      <c r="JUB43" s="299"/>
      <c r="JUC43" s="299"/>
      <c r="JUD43" s="299"/>
      <c r="JUE43" s="299"/>
      <c r="JUF43" s="299"/>
      <c r="JUG43" s="299"/>
      <c r="JUH43" s="299"/>
      <c r="JUI43" s="299"/>
      <c r="JUJ43" s="299"/>
      <c r="JUK43" s="299"/>
      <c r="JUL43" s="299"/>
      <c r="JUM43" s="299"/>
      <c r="JUN43" s="299"/>
      <c r="JUO43" s="299"/>
      <c r="JUP43" s="299"/>
      <c r="JUQ43" s="299"/>
      <c r="JUR43" s="299"/>
      <c r="JUS43" s="299"/>
      <c r="JUT43" s="299"/>
      <c r="JUU43" s="299"/>
      <c r="JUV43" s="299"/>
      <c r="JUW43" s="299"/>
      <c r="JUX43" s="299"/>
      <c r="JUY43" s="299"/>
      <c r="JUZ43" s="299"/>
      <c r="JVA43" s="299"/>
      <c r="JVB43" s="299"/>
      <c r="JVC43" s="299"/>
      <c r="JVD43" s="299"/>
      <c r="JVE43" s="299"/>
      <c r="JVF43" s="299"/>
      <c r="JVG43" s="299"/>
      <c r="JVH43" s="299"/>
      <c r="JVI43" s="299"/>
      <c r="JVJ43" s="299"/>
      <c r="JVK43" s="299"/>
      <c r="JVL43" s="299"/>
      <c r="JVM43" s="299"/>
      <c r="JVN43" s="299"/>
      <c r="JVO43" s="299"/>
      <c r="JVP43" s="299"/>
      <c r="JVQ43" s="299"/>
      <c r="JVR43" s="299"/>
      <c r="JVS43" s="299"/>
      <c r="JVT43" s="299"/>
      <c r="JVU43" s="299"/>
      <c r="JVV43" s="299"/>
      <c r="JVW43" s="299"/>
      <c r="JVX43" s="299"/>
      <c r="JVY43" s="299"/>
      <c r="JVZ43" s="299"/>
      <c r="JWA43" s="299"/>
      <c r="JWB43" s="299"/>
      <c r="JWC43" s="299"/>
      <c r="JWD43" s="299"/>
      <c r="JWE43" s="299"/>
      <c r="JWF43" s="299"/>
      <c r="JWG43" s="299"/>
      <c r="JWH43" s="299"/>
      <c r="JWI43" s="299"/>
      <c r="JWJ43" s="299"/>
      <c r="JWK43" s="299"/>
      <c r="JWL43" s="299"/>
      <c r="JWM43" s="299"/>
      <c r="JWN43" s="299"/>
      <c r="JWO43" s="299"/>
      <c r="JWP43" s="299"/>
      <c r="JWQ43" s="299"/>
      <c r="JWR43" s="299"/>
      <c r="JWS43" s="299"/>
      <c r="JWT43" s="299"/>
      <c r="JWU43" s="299"/>
      <c r="JWV43" s="299"/>
      <c r="JWW43" s="299"/>
      <c r="JWX43" s="299"/>
      <c r="JWY43" s="299"/>
      <c r="JWZ43" s="299"/>
      <c r="JXA43" s="299"/>
      <c r="JXB43" s="299"/>
      <c r="JXC43" s="299"/>
      <c r="JXD43" s="299"/>
      <c r="JXE43" s="299"/>
      <c r="JXF43" s="299"/>
      <c r="JXG43" s="299"/>
      <c r="JXH43" s="299"/>
      <c r="JXI43" s="299"/>
      <c r="JXJ43" s="299"/>
      <c r="JXK43" s="299"/>
      <c r="JXL43" s="299"/>
      <c r="JXM43" s="299"/>
      <c r="JXN43" s="299"/>
      <c r="JXO43" s="299"/>
      <c r="JXP43" s="299"/>
      <c r="JXQ43" s="299"/>
      <c r="JXR43" s="299"/>
      <c r="JXS43" s="299"/>
      <c r="JXT43" s="299"/>
      <c r="JXU43" s="299"/>
      <c r="JXV43" s="299"/>
      <c r="JXW43" s="299"/>
      <c r="JXX43" s="299"/>
      <c r="JXY43" s="299"/>
      <c r="JXZ43" s="299"/>
      <c r="JYA43" s="299"/>
      <c r="JYB43" s="299"/>
      <c r="JYC43" s="299"/>
      <c r="JYD43" s="299"/>
      <c r="JYE43" s="299"/>
      <c r="JYF43" s="299"/>
      <c r="JYG43" s="299"/>
      <c r="JYH43" s="299"/>
      <c r="JYI43" s="299"/>
      <c r="JYJ43" s="299"/>
      <c r="JYK43" s="299"/>
      <c r="JYL43" s="299"/>
      <c r="JYM43" s="299"/>
      <c r="JYN43" s="299"/>
      <c r="JYO43" s="299"/>
      <c r="JYP43" s="299"/>
      <c r="JYQ43" s="299"/>
      <c r="JYR43" s="299"/>
      <c r="JYS43" s="299"/>
      <c r="JYT43" s="299"/>
      <c r="JYU43" s="299"/>
      <c r="JYV43" s="299"/>
      <c r="JYW43" s="299"/>
      <c r="JYX43" s="299"/>
      <c r="JYY43" s="299"/>
      <c r="JYZ43" s="299"/>
      <c r="JZA43" s="299"/>
      <c r="JZB43" s="299"/>
      <c r="JZC43" s="299"/>
      <c r="JZD43" s="299"/>
      <c r="JZE43" s="299"/>
      <c r="JZF43" s="299"/>
      <c r="JZG43" s="299"/>
      <c r="JZH43" s="299"/>
      <c r="JZI43" s="299"/>
      <c r="JZJ43" s="299"/>
      <c r="JZK43" s="299"/>
      <c r="JZL43" s="299"/>
      <c r="JZM43" s="299"/>
      <c r="JZN43" s="299"/>
      <c r="JZO43" s="299"/>
      <c r="JZP43" s="299"/>
      <c r="JZQ43" s="299"/>
      <c r="JZR43" s="299"/>
      <c r="JZS43" s="299"/>
      <c r="JZT43" s="299"/>
      <c r="JZU43" s="299"/>
      <c r="JZV43" s="299"/>
      <c r="JZW43" s="299"/>
      <c r="JZX43" s="299"/>
      <c r="JZY43" s="299"/>
      <c r="JZZ43" s="299"/>
      <c r="KAA43" s="299"/>
      <c r="KAB43" s="299"/>
      <c r="KAC43" s="299"/>
      <c r="KAD43" s="299"/>
      <c r="KAE43" s="299"/>
      <c r="KAF43" s="299"/>
      <c r="KAG43" s="299"/>
      <c r="KAH43" s="299"/>
      <c r="KAI43" s="299"/>
      <c r="KAJ43" s="299"/>
      <c r="KAK43" s="299"/>
      <c r="KAL43" s="299"/>
      <c r="KAM43" s="299"/>
      <c r="KAN43" s="299"/>
      <c r="KAO43" s="299"/>
      <c r="KAP43" s="299"/>
      <c r="KAQ43" s="299"/>
      <c r="KAR43" s="299"/>
      <c r="KAS43" s="299"/>
      <c r="KAT43" s="299"/>
      <c r="KAU43" s="299"/>
      <c r="KAV43" s="299"/>
      <c r="KAW43" s="299"/>
      <c r="KAX43" s="299"/>
      <c r="KAY43" s="299"/>
      <c r="KAZ43" s="299"/>
      <c r="KBA43" s="299"/>
      <c r="KBB43" s="299"/>
      <c r="KBC43" s="299"/>
      <c r="KBD43" s="299"/>
      <c r="KBE43" s="299"/>
      <c r="KBF43" s="299"/>
      <c r="KBG43" s="299"/>
      <c r="KBH43" s="299"/>
      <c r="KBI43" s="299"/>
      <c r="KBJ43" s="299"/>
      <c r="KBK43" s="299"/>
      <c r="KBL43" s="299"/>
      <c r="KBM43" s="299"/>
      <c r="KBN43" s="299"/>
      <c r="KBO43" s="299"/>
      <c r="KBP43" s="299"/>
      <c r="KBQ43" s="299"/>
      <c r="KBR43" s="299"/>
      <c r="KBS43" s="299"/>
      <c r="KBT43" s="299"/>
      <c r="KBU43" s="299"/>
      <c r="KBV43" s="299"/>
      <c r="KBW43" s="299"/>
      <c r="KBX43" s="299"/>
      <c r="KBY43" s="299"/>
      <c r="KBZ43" s="299"/>
      <c r="KCA43" s="299"/>
      <c r="KCB43" s="299"/>
      <c r="KCC43" s="299"/>
      <c r="KCD43" s="299"/>
      <c r="KCE43" s="299"/>
      <c r="KCF43" s="299"/>
      <c r="KCG43" s="299"/>
      <c r="KCH43" s="299"/>
      <c r="KCI43" s="299"/>
      <c r="KCJ43" s="299"/>
      <c r="KCK43" s="299"/>
      <c r="KCL43" s="299"/>
      <c r="KCM43" s="299"/>
      <c r="KCN43" s="299"/>
      <c r="KCO43" s="299"/>
      <c r="KCP43" s="299"/>
      <c r="KCQ43" s="299"/>
      <c r="KCR43" s="299"/>
      <c r="KCS43" s="299"/>
      <c r="KCT43" s="299"/>
      <c r="KCU43" s="299"/>
      <c r="KCV43" s="299"/>
      <c r="KCW43" s="299"/>
      <c r="KCX43" s="299"/>
      <c r="KCY43" s="299"/>
      <c r="KCZ43" s="299"/>
      <c r="KDA43" s="299"/>
      <c r="KDB43" s="299"/>
      <c r="KDC43" s="299"/>
      <c r="KDD43" s="299"/>
      <c r="KDE43" s="299"/>
      <c r="KDF43" s="299"/>
      <c r="KDG43" s="299"/>
      <c r="KDH43" s="299"/>
      <c r="KDI43" s="299"/>
      <c r="KDJ43" s="299"/>
      <c r="KDK43" s="299"/>
      <c r="KDL43" s="299"/>
      <c r="KDM43" s="299"/>
      <c r="KDN43" s="299"/>
      <c r="KDO43" s="299"/>
      <c r="KDP43" s="299"/>
      <c r="KDQ43" s="299"/>
      <c r="KDR43" s="299"/>
      <c r="KDS43" s="299"/>
      <c r="KDT43" s="299"/>
      <c r="KDU43" s="299"/>
      <c r="KDV43" s="299"/>
      <c r="KDW43" s="299"/>
      <c r="KDX43" s="299"/>
      <c r="KDY43" s="299"/>
      <c r="KDZ43" s="299"/>
      <c r="KEA43" s="299"/>
      <c r="KEB43" s="299"/>
      <c r="KEC43" s="299"/>
      <c r="KED43" s="299"/>
      <c r="KEE43" s="299"/>
      <c r="KEF43" s="299"/>
      <c r="KEG43" s="299"/>
      <c r="KEH43" s="299"/>
      <c r="KEI43" s="299"/>
      <c r="KEJ43" s="299"/>
      <c r="KEK43" s="299"/>
      <c r="KEL43" s="299"/>
      <c r="KEM43" s="299"/>
      <c r="KEN43" s="299"/>
      <c r="KEO43" s="299"/>
      <c r="KEP43" s="299"/>
      <c r="KEQ43" s="299"/>
      <c r="KER43" s="299"/>
      <c r="KES43" s="299"/>
      <c r="KET43" s="299"/>
      <c r="KEU43" s="299"/>
      <c r="KEV43" s="299"/>
      <c r="KEW43" s="299"/>
      <c r="KEX43" s="299"/>
      <c r="KEY43" s="299"/>
      <c r="KEZ43" s="299"/>
      <c r="KFA43" s="299"/>
      <c r="KFB43" s="299"/>
      <c r="KFC43" s="299"/>
      <c r="KFD43" s="299"/>
      <c r="KFE43" s="299"/>
      <c r="KFF43" s="299"/>
      <c r="KFG43" s="299"/>
      <c r="KFH43" s="299"/>
      <c r="KFI43" s="299"/>
      <c r="KFJ43" s="299"/>
      <c r="KFK43" s="299"/>
      <c r="KFL43" s="299"/>
      <c r="KFM43" s="299"/>
      <c r="KFN43" s="299"/>
      <c r="KFO43" s="299"/>
      <c r="KFP43" s="299"/>
      <c r="KFQ43" s="299"/>
      <c r="KFR43" s="299"/>
      <c r="KFS43" s="299"/>
      <c r="KFT43" s="299"/>
      <c r="KFU43" s="299"/>
      <c r="KFV43" s="299"/>
      <c r="KFW43" s="299"/>
      <c r="KFX43" s="299"/>
      <c r="KFY43" s="299"/>
      <c r="KFZ43" s="299"/>
      <c r="KGA43" s="299"/>
      <c r="KGB43" s="299"/>
      <c r="KGC43" s="299"/>
      <c r="KGD43" s="299"/>
      <c r="KGE43" s="299"/>
      <c r="KGF43" s="299"/>
      <c r="KGG43" s="299"/>
      <c r="KGH43" s="299"/>
      <c r="KGI43" s="299"/>
      <c r="KGJ43" s="299"/>
      <c r="KGK43" s="299"/>
      <c r="KGL43" s="299"/>
      <c r="KGM43" s="299"/>
      <c r="KGN43" s="299"/>
      <c r="KGO43" s="299"/>
      <c r="KGP43" s="299"/>
      <c r="KGQ43" s="299"/>
      <c r="KGR43" s="299"/>
      <c r="KGS43" s="299"/>
      <c r="KGT43" s="299"/>
      <c r="KGU43" s="299"/>
      <c r="KGV43" s="299"/>
      <c r="KGW43" s="299"/>
      <c r="KGX43" s="299"/>
      <c r="KGY43" s="299"/>
      <c r="KGZ43" s="299"/>
      <c r="KHA43" s="299"/>
      <c r="KHB43" s="299"/>
      <c r="KHC43" s="299"/>
      <c r="KHD43" s="299"/>
      <c r="KHE43" s="299"/>
      <c r="KHF43" s="299"/>
      <c r="KHG43" s="299"/>
      <c r="KHH43" s="299"/>
      <c r="KHI43" s="299"/>
      <c r="KHJ43" s="299"/>
      <c r="KHK43" s="299"/>
      <c r="KHL43" s="299"/>
      <c r="KHM43" s="299"/>
      <c r="KHN43" s="299"/>
      <c r="KHO43" s="299"/>
      <c r="KHP43" s="299"/>
      <c r="KHQ43" s="299"/>
      <c r="KHR43" s="299"/>
      <c r="KHS43" s="299"/>
      <c r="KHT43" s="299"/>
      <c r="KHU43" s="299"/>
      <c r="KHV43" s="299"/>
      <c r="KHW43" s="299"/>
      <c r="KHX43" s="299"/>
      <c r="KHY43" s="299"/>
      <c r="KHZ43" s="299"/>
      <c r="KIA43" s="299"/>
      <c r="KIB43" s="299"/>
      <c r="KIC43" s="299"/>
      <c r="KID43" s="299"/>
      <c r="KIE43" s="299"/>
      <c r="KIF43" s="299"/>
      <c r="KIG43" s="299"/>
      <c r="KIH43" s="299"/>
      <c r="KII43" s="299"/>
      <c r="KIJ43" s="299"/>
      <c r="KIK43" s="299"/>
      <c r="KIL43" s="299"/>
      <c r="KIM43" s="299"/>
      <c r="KIN43" s="299"/>
      <c r="KIO43" s="299"/>
      <c r="KIP43" s="299"/>
      <c r="KIQ43" s="299"/>
      <c r="KIR43" s="299"/>
      <c r="KIS43" s="299"/>
      <c r="KIT43" s="299"/>
      <c r="KIU43" s="299"/>
      <c r="KIV43" s="299"/>
      <c r="KIW43" s="299"/>
      <c r="KIX43" s="299"/>
      <c r="KIY43" s="299"/>
      <c r="KIZ43" s="299"/>
      <c r="KJA43" s="299"/>
      <c r="KJB43" s="299"/>
      <c r="KJC43" s="299"/>
      <c r="KJD43" s="299"/>
      <c r="KJE43" s="299"/>
      <c r="KJF43" s="299"/>
      <c r="KJG43" s="299"/>
      <c r="KJH43" s="299"/>
      <c r="KJI43" s="299"/>
      <c r="KJJ43" s="299"/>
      <c r="KJK43" s="299"/>
      <c r="KJL43" s="299"/>
      <c r="KJM43" s="299"/>
      <c r="KJN43" s="299"/>
      <c r="KJO43" s="299"/>
      <c r="KJP43" s="299"/>
      <c r="KJQ43" s="299"/>
      <c r="KJR43" s="299"/>
      <c r="KJS43" s="299"/>
      <c r="KJT43" s="299"/>
      <c r="KJU43" s="299"/>
      <c r="KJV43" s="299"/>
      <c r="KJW43" s="299"/>
      <c r="KJX43" s="299"/>
      <c r="KJY43" s="299"/>
      <c r="KJZ43" s="299"/>
      <c r="KKA43" s="299"/>
      <c r="KKB43" s="299"/>
      <c r="KKC43" s="299"/>
      <c r="KKD43" s="299"/>
      <c r="KKE43" s="299"/>
      <c r="KKF43" s="299"/>
      <c r="KKG43" s="299"/>
      <c r="KKH43" s="299"/>
      <c r="KKI43" s="299"/>
      <c r="KKJ43" s="299"/>
      <c r="KKK43" s="299"/>
      <c r="KKL43" s="299"/>
      <c r="KKM43" s="299"/>
      <c r="KKN43" s="299"/>
      <c r="KKO43" s="299"/>
      <c r="KKP43" s="299"/>
      <c r="KKQ43" s="299"/>
      <c r="KKR43" s="299"/>
      <c r="KKS43" s="299"/>
      <c r="KKT43" s="299"/>
      <c r="KKU43" s="299"/>
      <c r="KKV43" s="299"/>
      <c r="KKW43" s="299"/>
      <c r="KKX43" s="299"/>
      <c r="KKY43" s="299"/>
      <c r="KKZ43" s="299"/>
      <c r="KLA43" s="299"/>
      <c r="KLB43" s="299"/>
      <c r="KLC43" s="299"/>
      <c r="KLD43" s="299"/>
      <c r="KLE43" s="299"/>
      <c r="KLF43" s="299"/>
      <c r="KLG43" s="299"/>
      <c r="KLH43" s="299"/>
      <c r="KLI43" s="299"/>
      <c r="KLJ43" s="299"/>
      <c r="KLK43" s="299"/>
      <c r="KLL43" s="299"/>
      <c r="KLM43" s="299"/>
      <c r="KLN43" s="299"/>
      <c r="KLO43" s="299"/>
      <c r="KLP43" s="299"/>
      <c r="KLQ43" s="299"/>
      <c r="KLR43" s="299"/>
      <c r="KLS43" s="299"/>
      <c r="KLT43" s="299"/>
      <c r="KLU43" s="299"/>
      <c r="KLV43" s="299"/>
      <c r="KLW43" s="299"/>
      <c r="KLX43" s="299"/>
      <c r="KLY43" s="299"/>
      <c r="KLZ43" s="299"/>
      <c r="KMA43" s="299"/>
      <c r="KMB43" s="299"/>
      <c r="KMC43" s="299"/>
      <c r="KMD43" s="299"/>
      <c r="KME43" s="299"/>
      <c r="KMF43" s="299"/>
      <c r="KMG43" s="299"/>
      <c r="KMH43" s="299"/>
      <c r="KMI43" s="299"/>
      <c r="KMJ43" s="299"/>
      <c r="KMK43" s="299"/>
      <c r="KML43" s="299"/>
      <c r="KMM43" s="299"/>
      <c r="KMN43" s="299"/>
      <c r="KMO43" s="299"/>
      <c r="KMP43" s="299"/>
      <c r="KMQ43" s="299"/>
      <c r="KMR43" s="299"/>
      <c r="KMS43" s="299"/>
      <c r="KMT43" s="299"/>
      <c r="KMU43" s="299"/>
      <c r="KMV43" s="299"/>
      <c r="KMW43" s="299"/>
      <c r="KMX43" s="299"/>
      <c r="KMY43" s="299"/>
      <c r="KMZ43" s="299"/>
      <c r="KNA43" s="299"/>
      <c r="KNB43" s="299"/>
      <c r="KNC43" s="299"/>
      <c r="KND43" s="299"/>
      <c r="KNE43" s="299"/>
      <c r="KNF43" s="299"/>
      <c r="KNG43" s="299"/>
      <c r="KNH43" s="299"/>
      <c r="KNI43" s="299"/>
      <c r="KNJ43" s="299"/>
      <c r="KNK43" s="299"/>
      <c r="KNL43" s="299"/>
      <c r="KNM43" s="299"/>
      <c r="KNN43" s="299"/>
      <c r="KNO43" s="299"/>
      <c r="KNP43" s="299"/>
      <c r="KNQ43" s="299"/>
      <c r="KNR43" s="299"/>
      <c r="KNS43" s="299"/>
      <c r="KNT43" s="299"/>
      <c r="KNU43" s="299"/>
      <c r="KNV43" s="299"/>
      <c r="KNW43" s="299"/>
      <c r="KNX43" s="299"/>
      <c r="KNY43" s="299"/>
      <c r="KNZ43" s="299"/>
      <c r="KOA43" s="299"/>
      <c r="KOB43" s="299"/>
      <c r="KOC43" s="299"/>
      <c r="KOD43" s="299"/>
      <c r="KOE43" s="299"/>
      <c r="KOF43" s="299"/>
      <c r="KOG43" s="299"/>
      <c r="KOH43" s="299"/>
      <c r="KOI43" s="299"/>
      <c r="KOJ43" s="299"/>
      <c r="KOK43" s="299"/>
      <c r="KOL43" s="299"/>
      <c r="KOM43" s="299"/>
      <c r="KON43" s="299"/>
      <c r="KOO43" s="299"/>
      <c r="KOP43" s="299"/>
      <c r="KOQ43" s="299"/>
      <c r="KOR43" s="299"/>
      <c r="KOS43" s="299"/>
      <c r="KOT43" s="299"/>
      <c r="KOU43" s="299"/>
      <c r="KOV43" s="299"/>
      <c r="KOW43" s="299"/>
      <c r="KOX43" s="299"/>
      <c r="KOY43" s="299"/>
      <c r="KOZ43" s="299"/>
      <c r="KPA43" s="299"/>
      <c r="KPB43" s="299"/>
      <c r="KPC43" s="299"/>
      <c r="KPD43" s="299"/>
      <c r="KPE43" s="299"/>
      <c r="KPF43" s="299"/>
      <c r="KPG43" s="299"/>
      <c r="KPH43" s="299"/>
      <c r="KPI43" s="299"/>
      <c r="KPJ43" s="299"/>
      <c r="KPK43" s="299"/>
      <c r="KPL43" s="299"/>
      <c r="KPM43" s="299"/>
      <c r="KPN43" s="299"/>
      <c r="KPO43" s="299"/>
      <c r="KPP43" s="299"/>
      <c r="KPQ43" s="299"/>
      <c r="KPR43" s="299"/>
      <c r="KPS43" s="299"/>
      <c r="KPT43" s="299"/>
      <c r="KPU43" s="299"/>
      <c r="KPV43" s="299"/>
      <c r="KPW43" s="299"/>
      <c r="KPX43" s="299"/>
      <c r="KPY43" s="299"/>
      <c r="KPZ43" s="299"/>
      <c r="KQA43" s="299"/>
      <c r="KQB43" s="299"/>
      <c r="KQC43" s="299"/>
      <c r="KQD43" s="299"/>
      <c r="KQE43" s="299"/>
      <c r="KQF43" s="299"/>
      <c r="KQG43" s="299"/>
      <c r="KQH43" s="299"/>
      <c r="KQI43" s="299"/>
      <c r="KQJ43" s="299"/>
      <c r="KQK43" s="299"/>
      <c r="KQL43" s="299"/>
      <c r="KQM43" s="299"/>
      <c r="KQN43" s="299"/>
      <c r="KQO43" s="299"/>
      <c r="KQP43" s="299"/>
      <c r="KQQ43" s="299"/>
      <c r="KQR43" s="299"/>
      <c r="KQS43" s="299"/>
      <c r="KQT43" s="299"/>
      <c r="KQU43" s="299"/>
      <c r="KQV43" s="299"/>
      <c r="KQW43" s="299"/>
      <c r="KQX43" s="299"/>
      <c r="KQY43" s="299"/>
      <c r="KQZ43" s="299"/>
      <c r="KRA43" s="299"/>
      <c r="KRB43" s="299"/>
      <c r="KRC43" s="299"/>
      <c r="KRD43" s="299"/>
      <c r="KRE43" s="299"/>
      <c r="KRF43" s="299"/>
      <c r="KRG43" s="299"/>
      <c r="KRH43" s="299"/>
      <c r="KRI43" s="299"/>
      <c r="KRJ43" s="299"/>
      <c r="KRK43" s="299"/>
      <c r="KRL43" s="299"/>
      <c r="KRM43" s="299"/>
      <c r="KRN43" s="299"/>
      <c r="KRO43" s="299"/>
      <c r="KRP43" s="299"/>
      <c r="KRQ43" s="299"/>
      <c r="KRR43" s="299"/>
      <c r="KRS43" s="299"/>
      <c r="KRT43" s="299"/>
      <c r="KRU43" s="299"/>
      <c r="KRV43" s="299"/>
      <c r="KRW43" s="299"/>
      <c r="KRX43" s="299"/>
      <c r="KRY43" s="299"/>
      <c r="KRZ43" s="299"/>
      <c r="KSA43" s="299"/>
      <c r="KSB43" s="299"/>
      <c r="KSC43" s="299"/>
      <c r="KSD43" s="299"/>
      <c r="KSE43" s="299"/>
      <c r="KSF43" s="299"/>
      <c r="KSG43" s="299"/>
      <c r="KSH43" s="299"/>
      <c r="KSI43" s="299"/>
      <c r="KSJ43" s="299"/>
      <c r="KSK43" s="299"/>
      <c r="KSL43" s="299"/>
      <c r="KSM43" s="299"/>
      <c r="KSN43" s="299"/>
      <c r="KSO43" s="299"/>
      <c r="KSP43" s="299"/>
      <c r="KSQ43" s="299"/>
      <c r="KSR43" s="299"/>
      <c r="KSS43" s="299"/>
      <c r="KST43" s="299"/>
      <c r="KSU43" s="299"/>
      <c r="KSV43" s="299"/>
      <c r="KSW43" s="299"/>
      <c r="KSX43" s="299"/>
      <c r="KSY43" s="299"/>
      <c r="KSZ43" s="299"/>
      <c r="KTA43" s="299"/>
      <c r="KTB43" s="299"/>
      <c r="KTC43" s="299"/>
      <c r="KTD43" s="299"/>
      <c r="KTE43" s="299"/>
      <c r="KTF43" s="299"/>
      <c r="KTG43" s="299"/>
      <c r="KTH43" s="299"/>
      <c r="KTI43" s="299"/>
      <c r="KTJ43" s="299"/>
      <c r="KTK43" s="299"/>
      <c r="KTL43" s="299"/>
      <c r="KTM43" s="299"/>
      <c r="KTN43" s="299"/>
      <c r="KTO43" s="299"/>
      <c r="KTP43" s="299"/>
      <c r="KTQ43" s="299"/>
      <c r="KTR43" s="299"/>
      <c r="KTS43" s="299"/>
      <c r="KTT43" s="299"/>
      <c r="KTU43" s="299"/>
      <c r="KTV43" s="299"/>
      <c r="KTW43" s="299"/>
      <c r="KTX43" s="299"/>
      <c r="KTY43" s="299"/>
      <c r="KTZ43" s="299"/>
      <c r="KUA43" s="299"/>
      <c r="KUB43" s="299"/>
      <c r="KUC43" s="299"/>
      <c r="KUD43" s="299"/>
      <c r="KUE43" s="299"/>
      <c r="KUF43" s="299"/>
      <c r="KUG43" s="299"/>
      <c r="KUH43" s="299"/>
      <c r="KUI43" s="299"/>
      <c r="KUJ43" s="299"/>
      <c r="KUK43" s="299"/>
      <c r="KUL43" s="299"/>
      <c r="KUM43" s="299"/>
      <c r="KUN43" s="299"/>
      <c r="KUO43" s="299"/>
      <c r="KUP43" s="299"/>
      <c r="KUQ43" s="299"/>
      <c r="KUR43" s="299"/>
      <c r="KUS43" s="299"/>
      <c r="KUT43" s="299"/>
      <c r="KUU43" s="299"/>
      <c r="KUV43" s="299"/>
      <c r="KUW43" s="299"/>
      <c r="KUX43" s="299"/>
      <c r="KUY43" s="299"/>
      <c r="KUZ43" s="299"/>
      <c r="KVA43" s="299"/>
      <c r="KVB43" s="299"/>
      <c r="KVC43" s="299"/>
      <c r="KVD43" s="299"/>
      <c r="KVE43" s="299"/>
      <c r="KVF43" s="299"/>
      <c r="KVG43" s="299"/>
      <c r="KVH43" s="299"/>
      <c r="KVI43" s="299"/>
      <c r="KVJ43" s="299"/>
      <c r="KVK43" s="299"/>
      <c r="KVL43" s="299"/>
      <c r="KVM43" s="299"/>
      <c r="KVN43" s="299"/>
      <c r="KVO43" s="299"/>
      <c r="KVP43" s="299"/>
      <c r="KVQ43" s="299"/>
      <c r="KVR43" s="299"/>
      <c r="KVS43" s="299"/>
      <c r="KVT43" s="299"/>
      <c r="KVU43" s="299"/>
      <c r="KVV43" s="299"/>
      <c r="KVW43" s="299"/>
      <c r="KVX43" s="299"/>
      <c r="KVY43" s="299"/>
      <c r="KVZ43" s="299"/>
      <c r="KWA43" s="299"/>
      <c r="KWB43" s="299"/>
      <c r="KWC43" s="299"/>
      <c r="KWD43" s="299"/>
      <c r="KWE43" s="299"/>
      <c r="KWF43" s="299"/>
      <c r="KWG43" s="299"/>
      <c r="KWH43" s="299"/>
      <c r="KWI43" s="299"/>
      <c r="KWJ43" s="299"/>
      <c r="KWK43" s="299"/>
      <c r="KWL43" s="299"/>
      <c r="KWM43" s="299"/>
      <c r="KWN43" s="299"/>
      <c r="KWO43" s="299"/>
      <c r="KWP43" s="299"/>
      <c r="KWQ43" s="299"/>
      <c r="KWR43" s="299"/>
      <c r="KWS43" s="299"/>
      <c r="KWT43" s="299"/>
      <c r="KWU43" s="299"/>
      <c r="KWV43" s="299"/>
      <c r="KWW43" s="299"/>
      <c r="KWX43" s="299"/>
      <c r="KWY43" s="299"/>
      <c r="KWZ43" s="299"/>
      <c r="KXA43" s="299"/>
      <c r="KXB43" s="299"/>
      <c r="KXC43" s="299"/>
      <c r="KXD43" s="299"/>
      <c r="KXE43" s="299"/>
      <c r="KXF43" s="299"/>
      <c r="KXG43" s="299"/>
      <c r="KXH43" s="299"/>
      <c r="KXI43" s="299"/>
      <c r="KXJ43" s="299"/>
      <c r="KXK43" s="299"/>
      <c r="KXL43" s="299"/>
      <c r="KXM43" s="299"/>
      <c r="KXN43" s="299"/>
      <c r="KXO43" s="299"/>
      <c r="KXP43" s="299"/>
      <c r="KXQ43" s="299"/>
      <c r="KXR43" s="299"/>
      <c r="KXS43" s="299"/>
      <c r="KXT43" s="299"/>
      <c r="KXU43" s="299"/>
      <c r="KXV43" s="299"/>
      <c r="KXW43" s="299"/>
      <c r="KXX43" s="299"/>
      <c r="KXY43" s="299"/>
      <c r="KXZ43" s="299"/>
      <c r="KYA43" s="299"/>
      <c r="KYB43" s="299"/>
      <c r="KYC43" s="299"/>
      <c r="KYD43" s="299"/>
      <c r="KYE43" s="299"/>
      <c r="KYF43" s="299"/>
      <c r="KYG43" s="299"/>
      <c r="KYH43" s="299"/>
      <c r="KYI43" s="299"/>
      <c r="KYJ43" s="299"/>
      <c r="KYK43" s="299"/>
      <c r="KYL43" s="299"/>
      <c r="KYM43" s="299"/>
      <c r="KYN43" s="299"/>
      <c r="KYO43" s="299"/>
      <c r="KYP43" s="299"/>
      <c r="KYQ43" s="299"/>
      <c r="KYR43" s="299"/>
      <c r="KYS43" s="299"/>
      <c r="KYT43" s="299"/>
      <c r="KYU43" s="299"/>
      <c r="KYV43" s="299"/>
      <c r="KYW43" s="299"/>
      <c r="KYX43" s="299"/>
      <c r="KYY43" s="299"/>
      <c r="KYZ43" s="299"/>
      <c r="KZA43" s="299"/>
      <c r="KZB43" s="299"/>
      <c r="KZC43" s="299"/>
      <c r="KZD43" s="299"/>
      <c r="KZE43" s="299"/>
      <c r="KZF43" s="299"/>
      <c r="KZG43" s="299"/>
      <c r="KZH43" s="299"/>
      <c r="KZI43" s="299"/>
      <c r="KZJ43" s="299"/>
      <c r="KZK43" s="299"/>
      <c r="KZL43" s="299"/>
      <c r="KZM43" s="299"/>
      <c r="KZN43" s="299"/>
      <c r="KZO43" s="299"/>
      <c r="KZP43" s="299"/>
      <c r="KZQ43" s="299"/>
      <c r="KZR43" s="299"/>
      <c r="KZS43" s="299"/>
      <c r="KZT43" s="299"/>
      <c r="KZU43" s="299"/>
      <c r="KZV43" s="299"/>
      <c r="KZW43" s="299"/>
      <c r="KZX43" s="299"/>
      <c r="KZY43" s="299"/>
      <c r="KZZ43" s="299"/>
      <c r="LAA43" s="299"/>
      <c r="LAB43" s="299"/>
      <c r="LAC43" s="299"/>
      <c r="LAD43" s="299"/>
      <c r="LAE43" s="299"/>
      <c r="LAF43" s="299"/>
      <c r="LAG43" s="299"/>
      <c r="LAH43" s="299"/>
      <c r="LAI43" s="299"/>
      <c r="LAJ43" s="299"/>
      <c r="LAK43" s="299"/>
      <c r="LAL43" s="299"/>
      <c r="LAM43" s="299"/>
      <c r="LAN43" s="299"/>
      <c r="LAO43" s="299"/>
      <c r="LAP43" s="299"/>
      <c r="LAQ43" s="299"/>
      <c r="LAR43" s="299"/>
      <c r="LAS43" s="299"/>
      <c r="LAT43" s="299"/>
      <c r="LAU43" s="299"/>
      <c r="LAV43" s="299"/>
      <c r="LAW43" s="299"/>
      <c r="LAX43" s="299"/>
      <c r="LAY43" s="299"/>
      <c r="LAZ43" s="299"/>
      <c r="LBA43" s="299"/>
      <c r="LBB43" s="299"/>
      <c r="LBC43" s="299"/>
      <c r="LBD43" s="299"/>
      <c r="LBE43" s="299"/>
      <c r="LBF43" s="299"/>
      <c r="LBG43" s="299"/>
      <c r="LBH43" s="299"/>
      <c r="LBI43" s="299"/>
      <c r="LBJ43" s="299"/>
      <c r="LBK43" s="299"/>
      <c r="LBL43" s="299"/>
      <c r="LBM43" s="299"/>
      <c r="LBN43" s="299"/>
      <c r="LBO43" s="299"/>
      <c r="LBP43" s="299"/>
      <c r="LBQ43" s="299"/>
      <c r="LBR43" s="299"/>
      <c r="LBS43" s="299"/>
      <c r="LBT43" s="299"/>
      <c r="LBU43" s="299"/>
      <c r="LBV43" s="299"/>
      <c r="LBW43" s="299"/>
      <c r="LBX43" s="299"/>
      <c r="LBY43" s="299"/>
      <c r="LBZ43" s="299"/>
      <c r="LCA43" s="299"/>
      <c r="LCB43" s="299"/>
      <c r="LCC43" s="299"/>
      <c r="LCD43" s="299"/>
      <c r="LCE43" s="299"/>
      <c r="LCF43" s="299"/>
      <c r="LCG43" s="299"/>
      <c r="LCH43" s="299"/>
      <c r="LCI43" s="299"/>
      <c r="LCJ43" s="299"/>
      <c r="LCK43" s="299"/>
      <c r="LCL43" s="299"/>
      <c r="LCM43" s="299"/>
      <c r="LCN43" s="299"/>
      <c r="LCO43" s="299"/>
      <c r="LCP43" s="299"/>
      <c r="LCQ43" s="299"/>
      <c r="LCR43" s="299"/>
      <c r="LCS43" s="299"/>
      <c r="LCT43" s="299"/>
      <c r="LCU43" s="299"/>
      <c r="LCV43" s="299"/>
      <c r="LCW43" s="299"/>
      <c r="LCX43" s="299"/>
      <c r="LCY43" s="299"/>
      <c r="LCZ43" s="299"/>
      <c r="LDA43" s="299"/>
      <c r="LDB43" s="299"/>
      <c r="LDC43" s="299"/>
      <c r="LDD43" s="299"/>
      <c r="LDE43" s="299"/>
      <c r="LDF43" s="299"/>
      <c r="LDG43" s="299"/>
      <c r="LDH43" s="299"/>
      <c r="LDI43" s="299"/>
      <c r="LDJ43" s="299"/>
      <c r="LDK43" s="299"/>
      <c r="LDL43" s="299"/>
      <c r="LDM43" s="299"/>
      <c r="LDN43" s="299"/>
      <c r="LDO43" s="299"/>
      <c r="LDP43" s="299"/>
      <c r="LDQ43" s="299"/>
      <c r="LDR43" s="299"/>
      <c r="LDS43" s="299"/>
      <c r="LDT43" s="299"/>
      <c r="LDU43" s="299"/>
      <c r="LDV43" s="299"/>
      <c r="LDW43" s="299"/>
      <c r="LDX43" s="299"/>
      <c r="LDY43" s="299"/>
      <c r="LDZ43" s="299"/>
      <c r="LEA43" s="299"/>
      <c r="LEB43" s="299"/>
      <c r="LEC43" s="299"/>
      <c r="LED43" s="299"/>
      <c r="LEE43" s="299"/>
      <c r="LEF43" s="299"/>
      <c r="LEG43" s="299"/>
      <c r="LEH43" s="299"/>
      <c r="LEI43" s="299"/>
      <c r="LEJ43" s="299"/>
      <c r="LEK43" s="299"/>
      <c r="LEL43" s="299"/>
      <c r="LEM43" s="299"/>
      <c r="LEN43" s="299"/>
      <c r="LEO43" s="299"/>
      <c r="LEP43" s="299"/>
      <c r="LEQ43" s="299"/>
      <c r="LER43" s="299"/>
      <c r="LES43" s="299"/>
      <c r="LET43" s="299"/>
      <c r="LEU43" s="299"/>
      <c r="LEV43" s="299"/>
      <c r="LEW43" s="299"/>
      <c r="LEX43" s="299"/>
      <c r="LEY43" s="299"/>
      <c r="LEZ43" s="299"/>
      <c r="LFA43" s="299"/>
      <c r="LFB43" s="299"/>
      <c r="LFC43" s="299"/>
      <c r="LFD43" s="299"/>
      <c r="LFE43" s="299"/>
      <c r="LFF43" s="299"/>
      <c r="LFG43" s="299"/>
      <c r="LFH43" s="299"/>
      <c r="LFI43" s="299"/>
      <c r="LFJ43" s="299"/>
      <c r="LFK43" s="299"/>
      <c r="LFL43" s="299"/>
      <c r="LFM43" s="299"/>
      <c r="LFN43" s="299"/>
      <c r="LFO43" s="299"/>
      <c r="LFP43" s="299"/>
      <c r="LFQ43" s="299"/>
      <c r="LFR43" s="299"/>
      <c r="LFS43" s="299"/>
      <c r="LFT43" s="299"/>
      <c r="LFU43" s="299"/>
      <c r="LFV43" s="299"/>
      <c r="LFW43" s="299"/>
      <c r="LFX43" s="299"/>
      <c r="LFY43" s="299"/>
      <c r="LFZ43" s="299"/>
      <c r="LGA43" s="299"/>
      <c r="LGB43" s="299"/>
      <c r="LGC43" s="299"/>
      <c r="LGD43" s="299"/>
      <c r="LGE43" s="299"/>
      <c r="LGF43" s="299"/>
      <c r="LGG43" s="299"/>
      <c r="LGH43" s="299"/>
      <c r="LGI43" s="299"/>
      <c r="LGJ43" s="299"/>
      <c r="LGK43" s="299"/>
      <c r="LGL43" s="299"/>
      <c r="LGM43" s="299"/>
      <c r="LGN43" s="299"/>
      <c r="LGO43" s="299"/>
      <c r="LGP43" s="299"/>
      <c r="LGQ43" s="299"/>
      <c r="LGR43" s="299"/>
      <c r="LGS43" s="299"/>
      <c r="LGT43" s="299"/>
      <c r="LGU43" s="299"/>
      <c r="LGV43" s="299"/>
      <c r="LGW43" s="299"/>
      <c r="LGX43" s="299"/>
      <c r="LGY43" s="299"/>
      <c r="LGZ43" s="299"/>
      <c r="LHA43" s="299"/>
      <c r="LHB43" s="299"/>
      <c r="LHC43" s="299"/>
      <c r="LHD43" s="299"/>
      <c r="LHE43" s="299"/>
      <c r="LHF43" s="299"/>
      <c r="LHG43" s="299"/>
      <c r="LHH43" s="299"/>
      <c r="LHI43" s="299"/>
      <c r="LHJ43" s="299"/>
      <c r="LHK43" s="299"/>
      <c r="LHL43" s="299"/>
      <c r="LHM43" s="299"/>
      <c r="LHN43" s="299"/>
      <c r="LHO43" s="299"/>
      <c r="LHP43" s="299"/>
      <c r="LHQ43" s="299"/>
      <c r="LHR43" s="299"/>
      <c r="LHS43" s="299"/>
      <c r="LHT43" s="299"/>
      <c r="LHU43" s="299"/>
      <c r="LHV43" s="299"/>
      <c r="LHW43" s="299"/>
      <c r="LHX43" s="299"/>
      <c r="LHY43" s="299"/>
      <c r="LHZ43" s="299"/>
      <c r="LIA43" s="299"/>
      <c r="LIB43" s="299"/>
      <c r="LIC43" s="299"/>
      <c r="LID43" s="299"/>
      <c r="LIE43" s="299"/>
      <c r="LIF43" s="299"/>
      <c r="LIG43" s="299"/>
      <c r="LIH43" s="299"/>
      <c r="LII43" s="299"/>
      <c r="LIJ43" s="299"/>
      <c r="LIK43" s="299"/>
      <c r="LIL43" s="299"/>
      <c r="LIM43" s="299"/>
      <c r="LIN43" s="299"/>
      <c r="LIO43" s="299"/>
      <c r="LIP43" s="299"/>
      <c r="LIQ43" s="299"/>
      <c r="LIR43" s="299"/>
      <c r="LIS43" s="299"/>
      <c r="LIT43" s="299"/>
      <c r="LIU43" s="299"/>
      <c r="LIV43" s="299"/>
      <c r="LIW43" s="299"/>
      <c r="LIX43" s="299"/>
      <c r="LIY43" s="299"/>
      <c r="LIZ43" s="299"/>
      <c r="LJA43" s="299"/>
      <c r="LJB43" s="299"/>
      <c r="LJC43" s="299"/>
      <c r="LJD43" s="299"/>
      <c r="LJE43" s="299"/>
      <c r="LJF43" s="299"/>
      <c r="LJG43" s="299"/>
      <c r="LJH43" s="299"/>
      <c r="LJI43" s="299"/>
      <c r="LJJ43" s="299"/>
      <c r="LJK43" s="299"/>
      <c r="LJL43" s="299"/>
      <c r="LJM43" s="299"/>
      <c r="LJN43" s="299"/>
      <c r="LJO43" s="299"/>
      <c r="LJP43" s="299"/>
      <c r="LJQ43" s="299"/>
      <c r="LJR43" s="299"/>
      <c r="LJS43" s="299"/>
      <c r="LJT43" s="299"/>
      <c r="LJU43" s="299"/>
      <c r="LJV43" s="299"/>
      <c r="LJW43" s="299"/>
      <c r="LJX43" s="299"/>
      <c r="LJY43" s="299"/>
      <c r="LJZ43" s="299"/>
      <c r="LKA43" s="299"/>
      <c r="LKB43" s="299"/>
      <c r="LKC43" s="299"/>
      <c r="LKD43" s="299"/>
      <c r="LKE43" s="299"/>
      <c r="LKF43" s="299"/>
      <c r="LKG43" s="299"/>
      <c r="LKH43" s="299"/>
      <c r="LKI43" s="299"/>
      <c r="LKJ43" s="299"/>
      <c r="LKK43" s="299"/>
      <c r="LKL43" s="299"/>
      <c r="LKM43" s="299"/>
      <c r="LKN43" s="299"/>
      <c r="LKO43" s="299"/>
      <c r="LKP43" s="299"/>
      <c r="LKQ43" s="299"/>
      <c r="LKR43" s="299"/>
      <c r="LKS43" s="299"/>
      <c r="LKT43" s="299"/>
      <c r="LKU43" s="299"/>
      <c r="LKV43" s="299"/>
      <c r="LKW43" s="299"/>
      <c r="LKX43" s="299"/>
      <c r="LKY43" s="299"/>
      <c r="LKZ43" s="299"/>
      <c r="LLA43" s="299"/>
      <c r="LLB43" s="299"/>
      <c r="LLC43" s="299"/>
      <c r="LLD43" s="299"/>
      <c r="LLE43" s="299"/>
      <c r="LLF43" s="299"/>
      <c r="LLG43" s="299"/>
      <c r="LLH43" s="299"/>
      <c r="LLI43" s="299"/>
      <c r="LLJ43" s="299"/>
      <c r="LLK43" s="299"/>
      <c r="LLL43" s="299"/>
      <c r="LLM43" s="299"/>
      <c r="LLN43" s="299"/>
      <c r="LLO43" s="299"/>
      <c r="LLP43" s="299"/>
      <c r="LLQ43" s="299"/>
      <c r="LLR43" s="299"/>
      <c r="LLS43" s="299"/>
      <c r="LLT43" s="299"/>
      <c r="LLU43" s="299"/>
      <c r="LLV43" s="299"/>
      <c r="LLW43" s="299"/>
      <c r="LLX43" s="299"/>
      <c r="LLY43" s="299"/>
      <c r="LLZ43" s="299"/>
      <c r="LMA43" s="299"/>
      <c r="LMB43" s="299"/>
      <c r="LMC43" s="299"/>
      <c r="LMD43" s="299"/>
      <c r="LME43" s="299"/>
      <c r="LMF43" s="299"/>
      <c r="LMG43" s="299"/>
      <c r="LMH43" s="299"/>
      <c r="LMI43" s="299"/>
      <c r="LMJ43" s="299"/>
      <c r="LMK43" s="299"/>
      <c r="LML43" s="299"/>
      <c r="LMM43" s="299"/>
      <c r="LMN43" s="299"/>
      <c r="LMO43" s="299"/>
      <c r="LMP43" s="299"/>
      <c r="LMQ43" s="299"/>
      <c r="LMR43" s="299"/>
      <c r="LMS43" s="299"/>
      <c r="LMT43" s="299"/>
      <c r="LMU43" s="299"/>
      <c r="LMV43" s="299"/>
      <c r="LMW43" s="299"/>
      <c r="LMX43" s="299"/>
      <c r="LMY43" s="299"/>
      <c r="LMZ43" s="299"/>
      <c r="LNA43" s="299"/>
      <c r="LNB43" s="299"/>
      <c r="LNC43" s="299"/>
      <c r="LND43" s="299"/>
      <c r="LNE43" s="299"/>
      <c r="LNF43" s="299"/>
      <c r="LNG43" s="299"/>
      <c r="LNH43" s="299"/>
      <c r="LNI43" s="299"/>
      <c r="LNJ43" s="299"/>
      <c r="LNK43" s="299"/>
      <c r="LNL43" s="299"/>
      <c r="LNM43" s="299"/>
      <c r="LNN43" s="299"/>
      <c r="LNO43" s="299"/>
      <c r="LNP43" s="299"/>
      <c r="LNQ43" s="299"/>
      <c r="LNR43" s="299"/>
      <c r="LNS43" s="299"/>
      <c r="LNT43" s="299"/>
      <c r="LNU43" s="299"/>
      <c r="LNV43" s="299"/>
      <c r="LNW43" s="299"/>
      <c r="LNX43" s="299"/>
      <c r="LNY43" s="299"/>
      <c r="LNZ43" s="299"/>
      <c r="LOA43" s="299"/>
      <c r="LOB43" s="299"/>
      <c r="LOC43" s="299"/>
      <c r="LOD43" s="299"/>
      <c r="LOE43" s="299"/>
      <c r="LOF43" s="299"/>
      <c r="LOG43" s="299"/>
      <c r="LOH43" s="299"/>
      <c r="LOI43" s="299"/>
      <c r="LOJ43" s="299"/>
      <c r="LOK43" s="299"/>
      <c r="LOL43" s="299"/>
      <c r="LOM43" s="299"/>
      <c r="LON43" s="299"/>
      <c r="LOO43" s="299"/>
      <c r="LOP43" s="299"/>
      <c r="LOQ43" s="299"/>
      <c r="LOR43" s="299"/>
      <c r="LOS43" s="299"/>
      <c r="LOT43" s="299"/>
      <c r="LOU43" s="299"/>
      <c r="LOV43" s="299"/>
      <c r="LOW43" s="299"/>
      <c r="LOX43" s="299"/>
      <c r="LOY43" s="299"/>
      <c r="LOZ43" s="299"/>
      <c r="LPA43" s="299"/>
      <c r="LPB43" s="299"/>
      <c r="LPC43" s="299"/>
      <c r="LPD43" s="299"/>
      <c r="LPE43" s="299"/>
      <c r="LPF43" s="299"/>
      <c r="LPG43" s="299"/>
      <c r="LPH43" s="299"/>
      <c r="LPI43" s="299"/>
      <c r="LPJ43" s="299"/>
      <c r="LPK43" s="299"/>
      <c r="LPL43" s="299"/>
      <c r="LPM43" s="299"/>
      <c r="LPN43" s="299"/>
      <c r="LPO43" s="299"/>
      <c r="LPP43" s="299"/>
      <c r="LPQ43" s="299"/>
      <c r="LPR43" s="299"/>
      <c r="LPS43" s="299"/>
      <c r="LPT43" s="299"/>
      <c r="LPU43" s="299"/>
      <c r="LPV43" s="299"/>
      <c r="LPW43" s="299"/>
      <c r="LPX43" s="299"/>
      <c r="LPY43" s="299"/>
      <c r="LPZ43" s="299"/>
      <c r="LQA43" s="299"/>
      <c r="LQB43" s="299"/>
      <c r="LQC43" s="299"/>
      <c r="LQD43" s="299"/>
      <c r="LQE43" s="299"/>
      <c r="LQF43" s="299"/>
      <c r="LQG43" s="299"/>
      <c r="LQH43" s="299"/>
      <c r="LQI43" s="299"/>
      <c r="LQJ43" s="299"/>
      <c r="LQK43" s="299"/>
      <c r="LQL43" s="299"/>
      <c r="LQM43" s="299"/>
      <c r="LQN43" s="299"/>
      <c r="LQO43" s="299"/>
      <c r="LQP43" s="299"/>
      <c r="LQQ43" s="299"/>
      <c r="LQR43" s="299"/>
      <c r="LQS43" s="299"/>
      <c r="LQT43" s="299"/>
      <c r="LQU43" s="299"/>
      <c r="LQV43" s="299"/>
      <c r="LQW43" s="299"/>
      <c r="LQX43" s="299"/>
      <c r="LQY43" s="299"/>
      <c r="LQZ43" s="299"/>
      <c r="LRA43" s="299"/>
      <c r="LRB43" s="299"/>
      <c r="LRC43" s="299"/>
      <c r="LRD43" s="299"/>
      <c r="LRE43" s="299"/>
      <c r="LRF43" s="299"/>
      <c r="LRG43" s="299"/>
      <c r="LRH43" s="299"/>
      <c r="LRI43" s="299"/>
      <c r="LRJ43" s="299"/>
      <c r="LRK43" s="299"/>
      <c r="LRL43" s="299"/>
      <c r="LRM43" s="299"/>
      <c r="LRN43" s="299"/>
      <c r="LRO43" s="299"/>
      <c r="LRP43" s="299"/>
      <c r="LRQ43" s="299"/>
      <c r="LRR43" s="299"/>
      <c r="LRS43" s="299"/>
      <c r="LRT43" s="299"/>
      <c r="LRU43" s="299"/>
      <c r="LRV43" s="299"/>
      <c r="LRW43" s="299"/>
      <c r="LRX43" s="299"/>
      <c r="LRY43" s="299"/>
      <c r="LRZ43" s="299"/>
      <c r="LSA43" s="299"/>
      <c r="LSB43" s="299"/>
      <c r="LSC43" s="299"/>
      <c r="LSD43" s="299"/>
      <c r="LSE43" s="299"/>
      <c r="LSF43" s="299"/>
      <c r="LSG43" s="299"/>
      <c r="LSH43" s="299"/>
      <c r="LSI43" s="299"/>
      <c r="LSJ43" s="299"/>
      <c r="LSK43" s="299"/>
      <c r="LSL43" s="299"/>
      <c r="LSM43" s="299"/>
      <c r="LSN43" s="299"/>
      <c r="LSO43" s="299"/>
      <c r="LSP43" s="299"/>
      <c r="LSQ43" s="299"/>
      <c r="LSR43" s="299"/>
      <c r="LSS43" s="299"/>
      <c r="LST43" s="299"/>
      <c r="LSU43" s="299"/>
      <c r="LSV43" s="299"/>
      <c r="LSW43" s="299"/>
      <c r="LSX43" s="299"/>
      <c r="LSY43" s="299"/>
      <c r="LSZ43" s="299"/>
      <c r="LTA43" s="299"/>
      <c r="LTB43" s="299"/>
      <c r="LTC43" s="299"/>
      <c r="LTD43" s="299"/>
      <c r="LTE43" s="299"/>
      <c r="LTF43" s="299"/>
      <c r="LTG43" s="299"/>
      <c r="LTH43" s="299"/>
      <c r="LTI43" s="299"/>
      <c r="LTJ43" s="299"/>
      <c r="LTK43" s="299"/>
      <c r="LTL43" s="299"/>
      <c r="LTM43" s="299"/>
      <c r="LTN43" s="299"/>
      <c r="LTO43" s="299"/>
      <c r="LTP43" s="299"/>
      <c r="LTQ43" s="299"/>
      <c r="LTR43" s="299"/>
      <c r="LTS43" s="299"/>
      <c r="LTT43" s="299"/>
      <c r="LTU43" s="299"/>
      <c r="LTV43" s="299"/>
      <c r="LTW43" s="299"/>
      <c r="LTX43" s="299"/>
      <c r="LTY43" s="299"/>
      <c r="LTZ43" s="299"/>
      <c r="LUA43" s="299"/>
      <c r="LUB43" s="299"/>
      <c r="LUC43" s="299"/>
      <c r="LUD43" s="299"/>
      <c r="LUE43" s="299"/>
      <c r="LUF43" s="299"/>
      <c r="LUG43" s="299"/>
      <c r="LUH43" s="299"/>
      <c r="LUI43" s="299"/>
      <c r="LUJ43" s="299"/>
      <c r="LUK43" s="299"/>
      <c r="LUL43" s="299"/>
      <c r="LUM43" s="299"/>
      <c r="LUN43" s="299"/>
      <c r="LUO43" s="299"/>
      <c r="LUP43" s="299"/>
      <c r="LUQ43" s="299"/>
      <c r="LUR43" s="299"/>
      <c r="LUS43" s="299"/>
      <c r="LUT43" s="299"/>
      <c r="LUU43" s="299"/>
      <c r="LUV43" s="299"/>
      <c r="LUW43" s="299"/>
      <c r="LUX43" s="299"/>
      <c r="LUY43" s="299"/>
      <c r="LUZ43" s="299"/>
      <c r="LVA43" s="299"/>
      <c r="LVB43" s="299"/>
      <c r="LVC43" s="299"/>
      <c r="LVD43" s="299"/>
      <c r="LVE43" s="299"/>
      <c r="LVF43" s="299"/>
      <c r="LVG43" s="299"/>
      <c r="LVH43" s="299"/>
      <c r="LVI43" s="299"/>
      <c r="LVJ43" s="299"/>
      <c r="LVK43" s="299"/>
      <c r="LVL43" s="299"/>
      <c r="LVM43" s="299"/>
      <c r="LVN43" s="299"/>
      <c r="LVO43" s="299"/>
      <c r="LVP43" s="299"/>
      <c r="LVQ43" s="299"/>
      <c r="LVR43" s="299"/>
      <c r="LVS43" s="299"/>
      <c r="LVT43" s="299"/>
      <c r="LVU43" s="299"/>
      <c r="LVV43" s="299"/>
      <c r="LVW43" s="299"/>
      <c r="LVX43" s="299"/>
      <c r="LVY43" s="299"/>
      <c r="LVZ43" s="299"/>
      <c r="LWA43" s="299"/>
      <c r="LWB43" s="299"/>
      <c r="LWC43" s="299"/>
      <c r="LWD43" s="299"/>
      <c r="LWE43" s="299"/>
      <c r="LWF43" s="299"/>
      <c r="LWG43" s="299"/>
      <c r="LWH43" s="299"/>
      <c r="LWI43" s="299"/>
      <c r="LWJ43" s="299"/>
      <c r="LWK43" s="299"/>
      <c r="LWL43" s="299"/>
      <c r="LWM43" s="299"/>
      <c r="LWN43" s="299"/>
      <c r="LWO43" s="299"/>
      <c r="LWP43" s="299"/>
      <c r="LWQ43" s="299"/>
      <c r="LWR43" s="299"/>
      <c r="LWS43" s="299"/>
      <c r="LWT43" s="299"/>
      <c r="LWU43" s="299"/>
      <c r="LWV43" s="299"/>
      <c r="LWW43" s="299"/>
      <c r="LWX43" s="299"/>
      <c r="LWY43" s="299"/>
      <c r="LWZ43" s="299"/>
      <c r="LXA43" s="299"/>
      <c r="LXB43" s="299"/>
      <c r="LXC43" s="299"/>
      <c r="LXD43" s="299"/>
      <c r="LXE43" s="299"/>
      <c r="LXF43" s="299"/>
      <c r="LXG43" s="299"/>
      <c r="LXH43" s="299"/>
      <c r="LXI43" s="299"/>
      <c r="LXJ43" s="299"/>
      <c r="LXK43" s="299"/>
      <c r="LXL43" s="299"/>
      <c r="LXM43" s="299"/>
      <c r="LXN43" s="299"/>
      <c r="LXO43" s="299"/>
      <c r="LXP43" s="299"/>
      <c r="LXQ43" s="299"/>
      <c r="LXR43" s="299"/>
      <c r="LXS43" s="299"/>
      <c r="LXT43" s="299"/>
      <c r="LXU43" s="299"/>
      <c r="LXV43" s="299"/>
      <c r="LXW43" s="299"/>
      <c r="LXX43" s="299"/>
      <c r="LXY43" s="299"/>
      <c r="LXZ43" s="299"/>
      <c r="LYA43" s="299"/>
      <c r="LYB43" s="299"/>
      <c r="LYC43" s="299"/>
      <c r="LYD43" s="299"/>
      <c r="LYE43" s="299"/>
      <c r="LYF43" s="299"/>
      <c r="LYG43" s="299"/>
      <c r="LYH43" s="299"/>
      <c r="LYI43" s="299"/>
      <c r="LYJ43" s="299"/>
      <c r="LYK43" s="299"/>
      <c r="LYL43" s="299"/>
      <c r="LYM43" s="299"/>
      <c r="LYN43" s="299"/>
      <c r="LYO43" s="299"/>
      <c r="LYP43" s="299"/>
      <c r="LYQ43" s="299"/>
      <c r="LYR43" s="299"/>
      <c r="LYS43" s="299"/>
      <c r="LYT43" s="299"/>
      <c r="LYU43" s="299"/>
      <c r="LYV43" s="299"/>
      <c r="LYW43" s="299"/>
      <c r="LYX43" s="299"/>
      <c r="LYY43" s="299"/>
      <c r="LYZ43" s="299"/>
      <c r="LZA43" s="299"/>
      <c r="LZB43" s="299"/>
      <c r="LZC43" s="299"/>
      <c r="LZD43" s="299"/>
      <c r="LZE43" s="299"/>
      <c r="LZF43" s="299"/>
      <c r="LZG43" s="299"/>
      <c r="LZH43" s="299"/>
      <c r="LZI43" s="299"/>
      <c r="LZJ43" s="299"/>
      <c r="LZK43" s="299"/>
      <c r="LZL43" s="299"/>
      <c r="LZM43" s="299"/>
      <c r="LZN43" s="299"/>
      <c r="LZO43" s="299"/>
      <c r="LZP43" s="299"/>
      <c r="LZQ43" s="299"/>
      <c r="LZR43" s="299"/>
      <c r="LZS43" s="299"/>
      <c r="LZT43" s="299"/>
      <c r="LZU43" s="299"/>
      <c r="LZV43" s="299"/>
      <c r="LZW43" s="299"/>
      <c r="LZX43" s="299"/>
      <c r="LZY43" s="299"/>
      <c r="LZZ43" s="299"/>
      <c r="MAA43" s="299"/>
      <c r="MAB43" s="299"/>
      <c r="MAC43" s="299"/>
      <c r="MAD43" s="299"/>
      <c r="MAE43" s="299"/>
      <c r="MAF43" s="299"/>
      <c r="MAG43" s="299"/>
      <c r="MAH43" s="299"/>
      <c r="MAI43" s="299"/>
      <c r="MAJ43" s="299"/>
      <c r="MAK43" s="299"/>
      <c r="MAL43" s="299"/>
      <c r="MAM43" s="299"/>
      <c r="MAN43" s="299"/>
      <c r="MAO43" s="299"/>
      <c r="MAP43" s="299"/>
      <c r="MAQ43" s="299"/>
      <c r="MAR43" s="299"/>
      <c r="MAS43" s="299"/>
      <c r="MAT43" s="299"/>
      <c r="MAU43" s="299"/>
      <c r="MAV43" s="299"/>
      <c r="MAW43" s="299"/>
      <c r="MAX43" s="299"/>
      <c r="MAY43" s="299"/>
      <c r="MAZ43" s="299"/>
      <c r="MBA43" s="299"/>
      <c r="MBB43" s="299"/>
      <c r="MBC43" s="299"/>
      <c r="MBD43" s="299"/>
      <c r="MBE43" s="299"/>
      <c r="MBF43" s="299"/>
      <c r="MBG43" s="299"/>
      <c r="MBH43" s="299"/>
      <c r="MBI43" s="299"/>
      <c r="MBJ43" s="299"/>
      <c r="MBK43" s="299"/>
      <c r="MBL43" s="299"/>
      <c r="MBM43" s="299"/>
      <c r="MBN43" s="299"/>
      <c r="MBO43" s="299"/>
      <c r="MBP43" s="299"/>
      <c r="MBQ43" s="299"/>
      <c r="MBR43" s="299"/>
      <c r="MBS43" s="299"/>
      <c r="MBT43" s="299"/>
      <c r="MBU43" s="299"/>
      <c r="MBV43" s="299"/>
      <c r="MBW43" s="299"/>
      <c r="MBX43" s="299"/>
      <c r="MBY43" s="299"/>
      <c r="MBZ43" s="299"/>
      <c r="MCA43" s="299"/>
      <c r="MCB43" s="299"/>
      <c r="MCC43" s="299"/>
      <c r="MCD43" s="299"/>
      <c r="MCE43" s="299"/>
      <c r="MCF43" s="299"/>
      <c r="MCG43" s="299"/>
      <c r="MCH43" s="299"/>
      <c r="MCI43" s="299"/>
      <c r="MCJ43" s="299"/>
      <c r="MCK43" s="299"/>
      <c r="MCL43" s="299"/>
      <c r="MCM43" s="299"/>
      <c r="MCN43" s="299"/>
      <c r="MCO43" s="299"/>
      <c r="MCP43" s="299"/>
      <c r="MCQ43" s="299"/>
      <c r="MCR43" s="299"/>
      <c r="MCS43" s="299"/>
      <c r="MCT43" s="299"/>
      <c r="MCU43" s="299"/>
      <c r="MCV43" s="299"/>
      <c r="MCW43" s="299"/>
      <c r="MCX43" s="299"/>
      <c r="MCY43" s="299"/>
      <c r="MCZ43" s="299"/>
      <c r="MDA43" s="299"/>
      <c r="MDB43" s="299"/>
      <c r="MDC43" s="299"/>
      <c r="MDD43" s="299"/>
      <c r="MDE43" s="299"/>
      <c r="MDF43" s="299"/>
      <c r="MDG43" s="299"/>
      <c r="MDH43" s="299"/>
      <c r="MDI43" s="299"/>
      <c r="MDJ43" s="299"/>
      <c r="MDK43" s="299"/>
      <c r="MDL43" s="299"/>
      <c r="MDM43" s="299"/>
      <c r="MDN43" s="299"/>
      <c r="MDO43" s="299"/>
      <c r="MDP43" s="299"/>
      <c r="MDQ43" s="299"/>
      <c r="MDR43" s="299"/>
      <c r="MDS43" s="299"/>
      <c r="MDT43" s="299"/>
      <c r="MDU43" s="299"/>
      <c r="MDV43" s="299"/>
      <c r="MDW43" s="299"/>
      <c r="MDX43" s="299"/>
      <c r="MDY43" s="299"/>
      <c r="MDZ43" s="299"/>
      <c r="MEA43" s="299"/>
      <c r="MEB43" s="299"/>
      <c r="MEC43" s="299"/>
      <c r="MED43" s="299"/>
      <c r="MEE43" s="299"/>
      <c r="MEF43" s="299"/>
      <c r="MEG43" s="299"/>
      <c r="MEH43" s="299"/>
      <c r="MEI43" s="299"/>
      <c r="MEJ43" s="299"/>
      <c r="MEK43" s="299"/>
      <c r="MEL43" s="299"/>
      <c r="MEM43" s="299"/>
      <c r="MEN43" s="299"/>
      <c r="MEO43" s="299"/>
      <c r="MEP43" s="299"/>
      <c r="MEQ43" s="299"/>
      <c r="MER43" s="299"/>
      <c r="MES43" s="299"/>
      <c r="MET43" s="299"/>
      <c r="MEU43" s="299"/>
      <c r="MEV43" s="299"/>
      <c r="MEW43" s="299"/>
      <c r="MEX43" s="299"/>
      <c r="MEY43" s="299"/>
      <c r="MEZ43" s="299"/>
      <c r="MFA43" s="299"/>
      <c r="MFB43" s="299"/>
      <c r="MFC43" s="299"/>
      <c r="MFD43" s="299"/>
      <c r="MFE43" s="299"/>
      <c r="MFF43" s="299"/>
      <c r="MFG43" s="299"/>
      <c r="MFH43" s="299"/>
      <c r="MFI43" s="299"/>
      <c r="MFJ43" s="299"/>
      <c r="MFK43" s="299"/>
      <c r="MFL43" s="299"/>
      <c r="MFM43" s="299"/>
      <c r="MFN43" s="299"/>
      <c r="MFO43" s="299"/>
      <c r="MFP43" s="299"/>
      <c r="MFQ43" s="299"/>
      <c r="MFR43" s="299"/>
      <c r="MFS43" s="299"/>
      <c r="MFT43" s="299"/>
      <c r="MFU43" s="299"/>
      <c r="MFV43" s="299"/>
      <c r="MFW43" s="299"/>
      <c r="MFX43" s="299"/>
      <c r="MFY43" s="299"/>
      <c r="MFZ43" s="299"/>
      <c r="MGA43" s="299"/>
      <c r="MGB43" s="299"/>
      <c r="MGC43" s="299"/>
      <c r="MGD43" s="299"/>
      <c r="MGE43" s="299"/>
      <c r="MGF43" s="299"/>
      <c r="MGG43" s="299"/>
      <c r="MGH43" s="299"/>
      <c r="MGI43" s="299"/>
      <c r="MGJ43" s="299"/>
      <c r="MGK43" s="299"/>
      <c r="MGL43" s="299"/>
      <c r="MGM43" s="299"/>
      <c r="MGN43" s="299"/>
      <c r="MGO43" s="299"/>
      <c r="MGP43" s="299"/>
      <c r="MGQ43" s="299"/>
      <c r="MGR43" s="299"/>
      <c r="MGS43" s="299"/>
      <c r="MGT43" s="299"/>
      <c r="MGU43" s="299"/>
      <c r="MGV43" s="299"/>
      <c r="MGW43" s="299"/>
      <c r="MGX43" s="299"/>
      <c r="MGY43" s="299"/>
      <c r="MGZ43" s="299"/>
      <c r="MHA43" s="299"/>
      <c r="MHB43" s="299"/>
      <c r="MHC43" s="299"/>
      <c r="MHD43" s="299"/>
      <c r="MHE43" s="299"/>
      <c r="MHF43" s="299"/>
      <c r="MHG43" s="299"/>
      <c r="MHH43" s="299"/>
      <c r="MHI43" s="299"/>
      <c r="MHJ43" s="299"/>
      <c r="MHK43" s="299"/>
      <c r="MHL43" s="299"/>
      <c r="MHM43" s="299"/>
      <c r="MHN43" s="299"/>
      <c r="MHO43" s="299"/>
      <c r="MHP43" s="299"/>
      <c r="MHQ43" s="299"/>
      <c r="MHR43" s="299"/>
      <c r="MHS43" s="299"/>
      <c r="MHT43" s="299"/>
      <c r="MHU43" s="299"/>
      <c r="MHV43" s="299"/>
      <c r="MHW43" s="299"/>
      <c r="MHX43" s="299"/>
      <c r="MHY43" s="299"/>
      <c r="MHZ43" s="299"/>
      <c r="MIA43" s="299"/>
      <c r="MIB43" s="299"/>
      <c r="MIC43" s="299"/>
      <c r="MID43" s="299"/>
      <c r="MIE43" s="299"/>
      <c r="MIF43" s="299"/>
      <c r="MIG43" s="299"/>
      <c r="MIH43" s="299"/>
      <c r="MII43" s="299"/>
      <c r="MIJ43" s="299"/>
      <c r="MIK43" s="299"/>
      <c r="MIL43" s="299"/>
      <c r="MIM43" s="299"/>
      <c r="MIN43" s="299"/>
      <c r="MIO43" s="299"/>
      <c r="MIP43" s="299"/>
      <c r="MIQ43" s="299"/>
      <c r="MIR43" s="299"/>
      <c r="MIS43" s="299"/>
      <c r="MIT43" s="299"/>
      <c r="MIU43" s="299"/>
      <c r="MIV43" s="299"/>
      <c r="MIW43" s="299"/>
      <c r="MIX43" s="299"/>
      <c r="MIY43" s="299"/>
      <c r="MIZ43" s="299"/>
      <c r="MJA43" s="299"/>
      <c r="MJB43" s="299"/>
      <c r="MJC43" s="299"/>
      <c r="MJD43" s="299"/>
      <c r="MJE43" s="299"/>
      <c r="MJF43" s="299"/>
      <c r="MJG43" s="299"/>
      <c r="MJH43" s="299"/>
      <c r="MJI43" s="299"/>
      <c r="MJJ43" s="299"/>
      <c r="MJK43" s="299"/>
      <c r="MJL43" s="299"/>
      <c r="MJM43" s="299"/>
      <c r="MJN43" s="299"/>
      <c r="MJO43" s="299"/>
      <c r="MJP43" s="299"/>
      <c r="MJQ43" s="299"/>
      <c r="MJR43" s="299"/>
      <c r="MJS43" s="299"/>
      <c r="MJT43" s="299"/>
      <c r="MJU43" s="299"/>
      <c r="MJV43" s="299"/>
      <c r="MJW43" s="299"/>
      <c r="MJX43" s="299"/>
      <c r="MJY43" s="299"/>
      <c r="MJZ43" s="299"/>
      <c r="MKA43" s="299"/>
      <c r="MKB43" s="299"/>
      <c r="MKC43" s="299"/>
      <c r="MKD43" s="299"/>
      <c r="MKE43" s="299"/>
      <c r="MKF43" s="299"/>
      <c r="MKG43" s="299"/>
      <c r="MKH43" s="299"/>
      <c r="MKI43" s="299"/>
      <c r="MKJ43" s="299"/>
      <c r="MKK43" s="299"/>
      <c r="MKL43" s="299"/>
      <c r="MKM43" s="299"/>
      <c r="MKN43" s="299"/>
      <c r="MKO43" s="299"/>
      <c r="MKP43" s="299"/>
      <c r="MKQ43" s="299"/>
      <c r="MKR43" s="299"/>
      <c r="MKS43" s="299"/>
      <c r="MKT43" s="299"/>
      <c r="MKU43" s="299"/>
      <c r="MKV43" s="299"/>
      <c r="MKW43" s="299"/>
      <c r="MKX43" s="299"/>
      <c r="MKY43" s="299"/>
      <c r="MKZ43" s="299"/>
      <c r="MLA43" s="299"/>
      <c r="MLB43" s="299"/>
      <c r="MLC43" s="299"/>
      <c r="MLD43" s="299"/>
      <c r="MLE43" s="299"/>
      <c r="MLF43" s="299"/>
      <c r="MLG43" s="299"/>
      <c r="MLH43" s="299"/>
      <c r="MLI43" s="299"/>
      <c r="MLJ43" s="299"/>
      <c r="MLK43" s="299"/>
      <c r="MLL43" s="299"/>
      <c r="MLM43" s="299"/>
      <c r="MLN43" s="299"/>
      <c r="MLO43" s="299"/>
      <c r="MLP43" s="299"/>
      <c r="MLQ43" s="299"/>
      <c r="MLR43" s="299"/>
      <c r="MLS43" s="299"/>
      <c r="MLT43" s="299"/>
      <c r="MLU43" s="299"/>
      <c r="MLV43" s="299"/>
      <c r="MLW43" s="299"/>
      <c r="MLX43" s="299"/>
      <c r="MLY43" s="299"/>
      <c r="MLZ43" s="299"/>
      <c r="MMA43" s="299"/>
      <c r="MMB43" s="299"/>
      <c r="MMC43" s="299"/>
      <c r="MMD43" s="299"/>
      <c r="MME43" s="299"/>
      <c r="MMF43" s="299"/>
      <c r="MMG43" s="299"/>
      <c r="MMH43" s="299"/>
      <c r="MMI43" s="299"/>
      <c r="MMJ43" s="299"/>
      <c r="MMK43" s="299"/>
      <c r="MML43" s="299"/>
      <c r="MMM43" s="299"/>
      <c r="MMN43" s="299"/>
      <c r="MMO43" s="299"/>
      <c r="MMP43" s="299"/>
      <c r="MMQ43" s="299"/>
      <c r="MMR43" s="299"/>
      <c r="MMS43" s="299"/>
      <c r="MMT43" s="299"/>
      <c r="MMU43" s="299"/>
      <c r="MMV43" s="299"/>
      <c r="MMW43" s="299"/>
      <c r="MMX43" s="299"/>
      <c r="MMY43" s="299"/>
      <c r="MMZ43" s="299"/>
      <c r="MNA43" s="299"/>
      <c r="MNB43" s="299"/>
      <c r="MNC43" s="299"/>
      <c r="MND43" s="299"/>
      <c r="MNE43" s="299"/>
      <c r="MNF43" s="299"/>
      <c r="MNG43" s="299"/>
      <c r="MNH43" s="299"/>
      <c r="MNI43" s="299"/>
      <c r="MNJ43" s="299"/>
      <c r="MNK43" s="299"/>
      <c r="MNL43" s="299"/>
      <c r="MNM43" s="299"/>
      <c r="MNN43" s="299"/>
      <c r="MNO43" s="299"/>
      <c r="MNP43" s="299"/>
      <c r="MNQ43" s="299"/>
      <c r="MNR43" s="299"/>
      <c r="MNS43" s="299"/>
      <c r="MNT43" s="299"/>
      <c r="MNU43" s="299"/>
      <c r="MNV43" s="299"/>
      <c r="MNW43" s="299"/>
      <c r="MNX43" s="299"/>
      <c r="MNY43" s="299"/>
      <c r="MNZ43" s="299"/>
      <c r="MOA43" s="299"/>
      <c r="MOB43" s="299"/>
      <c r="MOC43" s="299"/>
      <c r="MOD43" s="299"/>
      <c r="MOE43" s="299"/>
      <c r="MOF43" s="299"/>
      <c r="MOG43" s="299"/>
      <c r="MOH43" s="299"/>
      <c r="MOI43" s="299"/>
      <c r="MOJ43" s="299"/>
      <c r="MOK43" s="299"/>
      <c r="MOL43" s="299"/>
      <c r="MOM43" s="299"/>
      <c r="MON43" s="299"/>
      <c r="MOO43" s="299"/>
      <c r="MOP43" s="299"/>
      <c r="MOQ43" s="299"/>
      <c r="MOR43" s="299"/>
      <c r="MOS43" s="299"/>
      <c r="MOT43" s="299"/>
      <c r="MOU43" s="299"/>
      <c r="MOV43" s="299"/>
      <c r="MOW43" s="299"/>
      <c r="MOX43" s="299"/>
      <c r="MOY43" s="299"/>
      <c r="MOZ43" s="299"/>
      <c r="MPA43" s="299"/>
      <c r="MPB43" s="299"/>
      <c r="MPC43" s="299"/>
      <c r="MPD43" s="299"/>
      <c r="MPE43" s="299"/>
      <c r="MPF43" s="299"/>
      <c r="MPG43" s="299"/>
      <c r="MPH43" s="299"/>
      <c r="MPI43" s="299"/>
      <c r="MPJ43" s="299"/>
      <c r="MPK43" s="299"/>
      <c r="MPL43" s="299"/>
      <c r="MPM43" s="299"/>
      <c r="MPN43" s="299"/>
      <c r="MPO43" s="299"/>
      <c r="MPP43" s="299"/>
      <c r="MPQ43" s="299"/>
      <c r="MPR43" s="299"/>
      <c r="MPS43" s="299"/>
      <c r="MPT43" s="299"/>
      <c r="MPU43" s="299"/>
      <c r="MPV43" s="299"/>
      <c r="MPW43" s="299"/>
      <c r="MPX43" s="299"/>
      <c r="MPY43" s="299"/>
      <c r="MPZ43" s="299"/>
      <c r="MQA43" s="299"/>
      <c r="MQB43" s="299"/>
      <c r="MQC43" s="299"/>
      <c r="MQD43" s="299"/>
      <c r="MQE43" s="299"/>
      <c r="MQF43" s="299"/>
      <c r="MQG43" s="299"/>
      <c r="MQH43" s="299"/>
      <c r="MQI43" s="299"/>
      <c r="MQJ43" s="299"/>
      <c r="MQK43" s="299"/>
      <c r="MQL43" s="299"/>
      <c r="MQM43" s="299"/>
      <c r="MQN43" s="299"/>
      <c r="MQO43" s="299"/>
      <c r="MQP43" s="299"/>
      <c r="MQQ43" s="299"/>
      <c r="MQR43" s="299"/>
      <c r="MQS43" s="299"/>
      <c r="MQT43" s="299"/>
      <c r="MQU43" s="299"/>
      <c r="MQV43" s="299"/>
      <c r="MQW43" s="299"/>
      <c r="MQX43" s="299"/>
      <c r="MQY43" s="299"/>
      <c r="MQZ43" s="299"/>
      <c r="MRA43" s="299"/>
      <c r="MRB43" s="299"/>
      <c r="MRC43" s="299"/>
      <c r="MRD43" s="299"/>
      <c r="MRE43" s="299"/>
      <c r="MRF43" s="299"/>
      <c r="MRG43" s="299"/>
      <c r="MRH43" s="299"/>
      <c r="MRI43" s="299"/>
      <c r="MRJ43" s="299"/>
      <c r="MRK43" s="299"/>
      <c r="MRL43" s="299"/>
      <c r="MRM43" s="299"/>
      <c r="MRN43" s="299"/>
      <c r="MRO43" s="299"/>
      <c r="MRP43" s="299"/>
      <c r="MRQ43" s="299"/>
      <c r="MRR43" s="299"/>
      <c r="MRS43" s="299"/>
      <c r="MRT43" s="299"/>
      <c r="MRU43" s="299"/>
      <c r="MRV43" s="299"/>
      <c r="MRW43" s="299"/>
      <c r="MRX43" s="299"/>
      <c r="MRY43" s="299"/>
      <c r="MRZ43" s="299"/>
      <c r="MSA43" s="299"/>
      <c r="MSB43" s="299"/>
      <c r="MSC43" s="299"/>
      <c r="MSD43" s="299"/>
      <c r="MSE43" s="299"/>
      <c r="MSF43" s="299"/>
      <c r="MSG43" s="299"/>
      <c r="MSH43" s="299"/>
      <c r="MSI43" s="299"/>
      <c r="MSJ43" s="299"/>
      <c r="MSK43" s="299"/>
      <c r="MSL43" s="299"/>
      <c r="MSM43" s="299"/>
      <c r="MSN43" s="299"/>
      <c r="MSO43" s="299"/>
      <c r="MSP43" s="299"/>
      <c r="MSQ43" s="299"/>
      <c r="MSR43" s="299"/>
      <c r="MSS43" s="299"/>
      <c r="MST43" s="299"/>
      <c r="MSU43" s="299"/>
      <c r="MSV43" s="299"/>
      <c r="MSW43" s="299"/>
      <c r="MSX43" s="299"/>
      <c r="MSY43" s="299"/>
      <c r="MSZ43" s="299"/>
      <c r="MTA43" s="299"/>
      <c r="MTB43" s="299"/>
      <c r="MTC43" s="299"/>
      <c r="MTD43" s="299"/>
      <c r="MTE43" s="299"/>
      <c r="MTF43" s="299"/>
      <c r="MTG43" s="299"/>
      <c r="MTH43" s="299"/>
      <c r="MTI43" s="299"/>
      <c r="MTJ43" s="299"/>
      <c r="MTK43" s="299"/>
      <c r="MTL43" s="299"/>
      <c r="MTM43" s="299"/>
      <c r="MTN43" s="299"/>
      <c r="MTO43" s="299"/>
      <c r="MTP43" s="299"/>
      <c r="MTQ43" s="299"/>
      <c r="MTR43" s="299"/>
      <c r="MTS43" s="299"/>
      <c r="MTT43" s="299"/>
      <c r="MTU43" s="299"/>
      <c r="MTV43" s="299"/>
      <c r="MTW43" s="299"/>
      <c r="MTX43" s="299"/>
      <c r="MTY43" s="299"/>
      <c r="MTZ43" s="299"/>
      <c r="MUA43" s="299"/>
      <c r="MUB43" s="299"/>
      <c r="MUC43" s="299"/>
      <c r="MUD43" s="299"/>
      <c r="MUE43" s="299"/>
      <c r="MUF43" s="299"/>
      <c r="MUG43" s="299"/>
      <c r="MUH43" s="299"/>
      <c r="MUI43" s="299"/>
      <c r="MUJ43" s="299"/>
      <c r="MUK43" s="299"/>
      <c r="MUL43" s="299"/>
      <c r="MUM43" s="299"/>
      <c r="MUN43" s="299"/>
      <c r="MUO43" s="299"/>
      <c r="MUP43" s="299"/>
      <c r="MUQ43" s="299"/>
      <c r="MUR43" s="299"/>
      <c r="MUS43" s="299"/>
      <c r="MUT43" s="299"/>
      <c r="MUU43" s="299"/>
      <c r="MUV43" s="299"/>
      <c r="MUW43" s="299"/>
      <c r="MUX43" s="299"/>
      <c r="MUY43" s="299"/>
      <c r="MUZ43" s="299"/>
      <c r="MVA43" s="299"/>
      <c r="MVB43" s="299"/>
      <c r="MVC43" s="299"/>
      <c r="MVD43" s="299"/>
      <c r="MVE43" s="299"/>
      <c r="MVF43" s="299"/>
      <c r="MVG43" s="299"/>
      <c r="MVH43" s="299"/>
      <c r="MVI43" s="299"/>
      <c r="MVJ43" s="299"/>
      <c r="MVK43" s="299"/>
      <c r="MVL43" s="299"/>
      <c r="MVM43" s="299"/>
      <c r="MVN43" s="299"/>
      <c r="MVO43" s="299"/>
      <c r="MVP43" s="299"/>
      <c r="MVQ43" s="299"/>
      <c r="MVR43" s="299"/>
      <c r="MVS43" s="299"/>
      <c r="MVT43" s="299"/>
      <c r="MVU43" s="299"/>
      <c r="MVV43" s="299"/>
      <c r="MVW43" s="299"/>
      <c r="MVX43" s="299"/>
      <c r="MVY43" s="299"/>
      <c r="MVZ43" s="299"/>
      <c r="MWA43" s="299"/>
      <c r="MWB43" s="299"/>
      <c r="MWC43" s="299"/>
      <c r="MWD43" s="299"/>
      <c r="MWE43" s="299"/>
      <c r="MWF43" s="299"/>
      <c r="MWG43" s="299"/>
      <c r="MWH43" s="299"/>
      <c r="MWI43" s="299"/>
      <c r="MWJ43" s="299"/>
      <c r="MWK43" s="299"/>
      <c r="MWL43" s="299"/>
      <c r="MWM43" s="299"/>
      <c r="MWN43" s="299"/>
      <c r="MWO43" s="299"/>
      <c r="MWP43" s="299"/>
      <c r="MWQ43" s="299"/>
      <c r="MWR43" s="299"/>
      <c r="MWS43" s="299"/>
      <c r="MWT43" s="299"/>
      <c r="MWU43" s="299"/>
      <c r="MWV43" s="299"/>
      <c r="MWW43" s="299"/>
      <c r="MWX43" s="299"/>
      <c r="MWY43" s="299"/>
      <c r="MWZ43" s="299"/>
      <c r="MXA43" s="299"/>
      <c r="MXB43" s="299"/>
      <c r="MXC43" s="299"/>
      <c r="MXD43" s="299"/>
      <c r="MXE43" s="299"/>
      <c r="MXF43" s="299"/>
      <c r="MXG43" s="299"/>
      <c r="MXH43" s="299"/>
      <c r="MXI43" s="299"/>
      <c r="MXJ43" s="299"/>
      <c r="MXK43" s="299"/>
      <c r="MXL43" s="299"/>
      <c r="MXM43" s="299"/>
      <c r="MXN43" s="299"/>
      <c r="MXO43" s="299"/>
      <c r="MXP43" s="299"/>
      <c r="MXQ43" s="299"/>
      <c r="MXR43" s="299"/>
      <c r="MXS43" s="299"/>
      <c r="MXT43" s="299"/>
      <c r="MXU43" s="299"/>
      <c r="MXV43" s="299"/>
      <c r="MXW43" s="299"/>
      <c r="MXX43" s="299"/>
      <c r="MXY43" s="299"/>
      <c r="MXZ43" s="299"/>
      <c r="MYA43" s="299"/>
      <c r="MYB43" s="299"/>
      <c r="MYC43" s="299"/>
      <c r="MYD43" s="299"/>
      <c r="MYE43" s="299"/>
      <c r="MYF43" s="299"/>
      <c r="MYG43" s="299"/>
      <c r="MYH43" s="299"/>
      <c r="MYI43" s="299"/>
      <c r="MYJ43" s="299"/>
      <c r="MYK43" s="299"/>
      <c r="MYL43" s="299"/>
      <c r="MYM43" s="299"/>
      <c r="MYN43" s="299"/>
      <c r="MYO43" s="299"/>
      <c r="MYP43" s="299"/>
      <c r="MYQ43" s="299"/>
      <c r="MYR43" s="299"/>
      <c r="MYS43" s="299"/>
      <c r="MYT43" s="299"/>
      <c r="MYU43" s="299"/>
      <c r="MYV43" s="299"/>
      <c r="MYW43" s="299"/>
      <c r="MYX43" s="299"/>
      <c r="MYY43" s="299"/>
      <c r="MYZ43" s="299"/>
      <c r="MZA43" s="299"/>
      <c r="MZB43" s="299"/>
      <c r="MZC43" s="299"/>
      <c r="MZD43" s="299"/>
      <c r="MZE43" s="299"/>
      <c r="MZF43" s="299"/>
      <c r="MZG43" s="299"/>
      <c r="MZH43" s="299"/>
      <c r="MZI43" s="299"/>
      <c r="MZJ43" s="299"/>
      <c r="MZK43" s="299"/>
      <c r="MZL43" s="299"/>
      <c r="MZM43" s="299"/>
      <c r="MZN43" s="299"/>
      <c r="MZO43" s="299"/>
      <c r="MZP43" s="299"/>
      <c r="MZQ43" s="299"/>
      <c r="MZR43" s="299"/>
      <c r="MZS43" s="299"/>
      <c r="MZT43" s="299"/>
      <c r="MZU43" s="299"/>
      <c r="MZV43" s="299"/>
      <c r="MZW43" s="299"/>
      <c r="MZX43" s="299"/>
      <c r="MZY43" s="299"/>
      <c r="MZZ43" s="299"/>
      <c r="NAA43" s="299"/>
      <c r="NAB43" s="299"/>
      <c r="NAC43" s="299"/>
      <c r="NAD43" s="299"/>
      <c r="NAE43" s="299"/>
      <c r="NAF43" s="299"/>
      <c r="NAG43" s="299"/>
      <c r="NAH43" s="299"/>
      <c r="NAI43" s="299"/>
      <c r="NAJ43" s="299"/>
      <c r="NAK43" s="299"/>
      <c r="NAL43" s="299"/>
      <c r="NAM43" s="299"/>
      <c r="NAN43" s="299"/>
      <c r="NAO43" s="299"/>
      <c r="NAP43" s="299"/>
      <c r="NAQ43" s="299"/>
      <c r="NAR43" s="299"/>
      <c r="NAS43" s="299"/>
      <c r="NAT43" s="299"/>
      <c r="NAU43" s="299"/>
      <c r="NAV43" s="299"/>
      <c r="NAW43" s="299"/>
      <c r="NAX43" s="299"/>
      <c r="NAY43" s="299"/>
      <c r="NAZ43" s="299"/>
      <c r="NBA43" s="299"/>
      <c r="NBB43" s="299"/>
      <c r="NBC43" s="299"/>
      <c r="NBD43" s="299"/>
      <c r="NBE43" s="299"/>
      <c r="NBF43" s="299"/>
      <c r="NBG43" s="299"/>
      <c r="NBH43" s="299"/>
      <c r="NBI43" s="299"/>
      <c r="NBJ43" s="299"/>
      <c r="NBK43" s="299"/>
      <c r="NBL43" s="299"/>
      <c r="NBM43" s="299"/>
      <c r="NBN43" s="299"/>
      <c r="NBO43" s="299"/>
      <c r="NBP43" s="299"/>
      <c r="NBQ43" s="299"/>
      <c r="NBR43" s="299"/>
      <c r="NBS43" s="299"/>
      <c r="NBT43" s="299"/>
      <c r="NBU43" s="299"/>
      <c r="NBV43" s="299"/>
      <c r="NBW43" s="299"/>
      <c r="NBX43" s="299"/>
      <c r="NBY43" s="299"/>
      <c r="NBZ43" s="299"/>
      <c r="NCA43" s="299"/>
      <c r="NCB43" s="299"/>
      <c r="NCC43" s="299"/>
      <c r="NCD43" s="299"/>
      <c r="NCE43" s="299"/>
      <c r="NCF43" s="299"/>
      <c r="NCG43" s="299"/>
      <c r="NCH43" s="299"/>
      <c r="NCI43" s="299"/>
      <c r="NCJ43" s="299"/>
      <c r="NCK43" s="299"/>
      <c r="NCL43" s="299"/>
      <c r="NCM43" s="299"/>
      <c r="NCN43" s="299"/>
      <c r="NCO43" s="299"/>
      <c r="NCP43" s="299"/>
      <c r="NCQ43" s="299"/>
      <c r="NCR43" s="299"/>
      <c r="NCS43" s="299"/>
      <c r="NCT43" s="299"/>
      <c r="NCU43" s="299"/>
      <c r="NCV43" s="299"/>
      <c r="NCW43" s="299"/>
      <c r="NCX43" s="299"/>
      <c r="NCY43" s="299"/>
      <c r="NCZ43" s="299"/>
      <c r="NDA43" s="299"/>
      <c r="NDB43" s="299"/>
      <c r="NDC43" s="299"/>
      <c r="NDD43" s="299"/>
      <c r="NDE43" s="299"/>
      <c r="NDF43" s="299"/>
      <c r="NDG43" s="299"/>
      <c r="NDH43" s="299"/>
      <c r="NDI43" s="299"/>
      <c r="NDJ43" s="299"/>
      <c r="NDK43" s="299"/>
      <c r="NDL43" s="299"/>
      <c r="NDM43" s="299"/>
      <c r="NDN43" s="299"/>
      <c r="NDO43" s="299"/>
      <c r="NDP43" s="299"/>
      <c r="NDQ43" s="299"/>
      <c r="NDR43" s="299"/>
      <c r="NDS43" s="299"/>
      <c r="NDT43" s="299"/>
      <c r="NDU43" s="299"/>
      <c r="NDV43" s="299"/>
      <c r="NDW43" s="299"/>
      <c r="NDX43" s="299"/>
      <c r="NDY43" s="299"/>
      <c r="NDZ43" s="299"/>
      <c r="NEA43" s="299"/>
      <c r="NEB43" s="299"/>
      <c r="NEC43" s="299"/>
      <c r="NED43" s="299"/>
      <c r="NEE43" s="299"/>
      <c r="NEF43" s="299"/>
      <c r="NEG43" s="299"/>
      <c r="NEH43" s="299"/>
      <c r="NEI43" s="299"/>
      <c r="NEJ43" s="299"/>
      <c r="NEK43" s="299"/>
      <c r="NEL43" s="299"/>
      <c r="NEM43" s="299"/>
      <c r="NEN43" s="299"/>
      <c r="NEO43" s="299"/>
      <c r="NEP43" s="299"/>
      <c r="NEQ43" s="299"/>
      <c r="NER43" s="299"/>
      <c r="NES43" s="299"/>
      <c r="NET43" s="299"/>
      <c r="NEU43" s="299"/>
      <c r="NEV43" s="299"/>
      <c r="NEW43" s="299"/>
      <c r="NEX43" s="299"/>
      <c r="NEY43" s="299"/>
      <c r="NEZ43" s="299"/>
      <c r="NFA43" s="299"/>
      <c r="NFB43" s="299"/>
      <c r="NFC43" s="299"/>
      <c r="NFD43" s="299"/>
      <c r="NFE43" s="299"/>
      <c r="NFF43" s="299"/>
      <c r="NFG43" s="299"/>
      <c r="NFH43" s="299"/>
      <c r="NFI43" s="299"/>
      <c r="NFJ43" s="299"/>
      <c r="NFK43" s="299"/>
      <c r="NFL43" s="299"/>
      <c r="NFM43" s="299"/>
      <c r="NFN43" s="299"/>
      <c r="NFO43" s="299"/>
      <c r="NFP43" s="299"/>
      <c r="NFQ43" s="299"/>
      <c r="NFR43" s="299"/>
      <c r="NFS43" s="299"/>
      <c r="NFT43" s="299"/>
      <c r="NFU43" s="299"/>
      <c r="NFV43" s="299"/>
      <c r="NFW43" s="299"/>
      <c r="NFX43" s="299"/>
      <c r="NFY43" s="299"/>
      <c r="NFZ43" s="299"/>
      <c r="NGA43" s="299"/>
      <c r="NGB43" s="299"/>
      <c r="NGC43" s="299"/>
      <c r="NGD43" s="299"/>
      <c r="NGE43" s="299"/>
      <c r="NGF43" s="299"/>
      <c r="NGG43" s="299"/>
      <c r="NGH43" s="299"/>
      <c r="NGI43" s="299"/>
      <c r="NGJ43" s="299"/>
      <c r="NGK43" s="299"/>
      <c r="NGL43" s="299"/>
      <c r="NGM43" s="299"/>
      <c r="NGN43" s="299"/>
      <c r="NGO43" s="299"/>
      <c r="NGP43" s="299"/>
      <c r="NGQ43" s="299"/>
      <c r="NGR43" s="299"/>
      <c r="NGS43" s="299"/>
      <c r="NGT43" s="299"/>
      <c r="NGU43" s="299"/>
      <c r="NGV43" s="299"/>
      <c r="NGW43" s="299"/>
      <c r="NGX43" s="299"/>
      <c r="NGY43" s="299"/>
      <c r="NGZ43" s="299"/>
      <c r="NHA43" s="299"/>
      <c r="NHB43" s="299"/>
      <c r="NHC43" s="299"/>
      <c r="NHD43" s="299"/>
      <c r="NHE43" s="299"/>
      <c r="NHF43" s="299"/>
      <c r="NHG43" s="299"/>
      <c r="NHH43" s="299"/>
      <c r="NHI43" s="299"/>
      <c r="NHJ43" s="299"/>
      <c r="NHK43" s="299"/>
      <c r="NHL43" s="299"/>
      <c r="NHM43" s="299"/>
      <c r="NHN43" s="299"/>
      <c r="NHO43" s="299"/>
      <c r="NHP43" s="299"/>
      <c r="NHQ43" s="299"/>
      <c r="NHR43" s="299"/>
      <c r="NHS43" s="299"/>
      <c r="NHT43" s="299"/>
      <c r="NHU43" s="299"/>
      <c r="NHV43" s="299"/>
      <c r="NHW43" s="299"/>
      <c r="NHX43" s="299"/>
      <c r="NHY43" s="299"/>
      <c r="NHZ43" s="299"/>
      <c r="NIA43" s="299"/>
      <c r="NIB43" s="299"/>
      <c r="NIC43" s="299"/>
      <c r="NID43" s="299"/>
      <c r="NIE43" s="299"/>
      <c r="NIF43" s="299"/>
      <c r="NIG43" s="299"/>
      <c r="NIH43" s="299"/>
      <c r="NII43" s="299"/>
      <c r="NIJ43" s="299"/>
      <c r="NIK43" s="299"/>
      <c r="NIL43" s="299"/>
      <c r="NIM43" s="299"/>
      <c r="NIN43" s="299"/>
      <c r="NIO43" s="299"/>
      <c r="NIP43" s="299"/>
      <c r="NIQ43" s="299"/>
      <c r="NIR43" s="299"/>
      <c r="NIS43" s="299"/>
      <c r="NIT43" s="299"/>
      <c r="NIU43" s="299"/>
      <c r="NIV43" s="299"/>
      <c r="NIW43" s="299"/>
      <c r="NIX43" s="299"/>
      <c r="NIY43" s="299"/>
      <c r="NIZ43" s="299"/>
      <c r="NJA43" s="299"/>
      <c r="NJB43" s="299"/>
      <c r="NJC43" s="299"/>
      <c r="NJD43" s="299"/>
      <c r="NJE43" s="299"/>
      <c r="NJF43" s="299"/>
      <c r="NJG43" s="299"/>
      <c r="NJH43" s="299"/>
      <c r="NJI43" s="299"/>
      <c r="NJJ43" s="299"/>
      <c r="NJK43" s="299"/>
      <c r="NJL43" s="299"/>
      <c r="NJM43" s="299"/>
      <c r="NJN43" s="299"/>
      <c r="NJO43" s="299"/>
      <c r="NJP43" s="299"/>
      <c r="NJQ43" s="299"/>
      <c r="NJR43" s="299"/>
      <c r="NJS43" s="299"/>
      <c r="NJT43" s="299"/>
      <c r="NJU43" s="299"/>
      <c r="NJV43" s="299"/>
      <c r="NJW43" s="299"/>
      <c r="NJX43" s="299"/>
      <c r="NJY43" s="299"/>
      <c r="NJZ43" s="299"/>
      <c r="NKA43" s="299"/>
      <c r="NKB43" s="299"/>
      <c r="NKC43" s="299"/>
      <c r="NKD43" s="299"/>
      <c r="NKE43" s="299"/>
      <c r="NKF43" s="299"/>
      <c r="NKG43" s="299"/>
      <c r="NKH43" s="299"/>
      <c r="NKI43" s="299"/>
      <c r="NKJ43" s="299"/>
      <c r="NKK43" s="299"/>
      <c r="NKL43" s="299"/>
      <c r="NKM43" s="299"/>
      <c r="NKN43" s="299"/>
      <c r="NKO43" s="299"/>
      <c r="NKP43" s="299"/>
      <c r="NKQ43" s="299"/>
      <c r="NKR43" s="299"/>
      <c r="NKS43" s="299"/>
      <c r="NKT43" s="299"/>
      <c r="NKU43" s="299"/>
      <c r="NKV43" s="299"/>
      <c r="NKW43" s="299"/>
      <c r="NKX43" s="299"/>
      <c r="NKY43" s="299"/>
      <c r="NKZ43" s="299"/>
      <c r="NLA43" s="299"/>
      <c r="NLB43" s="299"/>
      <c r="NLC43" s="299"/>
      <c r="NLD43" s="299"/>
      <c r="NLE43" s="299"/>
      <c r="NLF43" s="299"/>
      <c r="NLG43" s="299"/>
      <c r="NLH43" s="299"/>
      <c r="NLI43" s="299"/>
      <c r="NLJ43" s="299"/>
      <c r="NLK43" s="299"/>
      <c r="NLL43" s="299"/>
      <c r="NLM43" s="299"/>
      <c r="NLN43" s="299"/>
      <c r="NLO43" s="299"/>
      <c r="NLP43" s="299"/>
      <c r="NLQ43" s="299"/>
      <c r="NLR43" s="299"/>
      <c r="NLS43" s="299"/>
      <c r="NLT43" s="299"/>
      <c r="NLU43" s="299"/>
      <c r="NLV43" s="299"/>
      <c r="NLW43" s="299"/>
      <c r="NLX43" s="299"/>
      <c r="NLY43" s="299"/>
      <c r="NLZ43" s="299"/>
      <c r="NMA43" s="299"/>
      <c r="NMB43" s="299"/>
      <c r="NMC43" s="299"/>
      <c r="NMD43" s="299"/>
      <c r="NME43" s="299"/>
      <c r="NMF43" s="299"/>
      <c r="NMG43" s="299"/>
      <c r="NMH43" s="299"/>
      <c r="NMI43" s="299"/>
      <c r="NMJ43" s="299"/>
      <c r="NMK43" s="299"/>
      <c r="NML43" s="299"/>
      <c r="NMM43" s="299"/>
      <c r="NMN43" s="299"/>
      <c r="NMO43" s="299"/>
      <c r="NMP43" s="299"/>
      <c r="NMQ43" s="299"/>
      <c r="NMR43" s="299"/>
      <c r="NMS43" s="299"/>
      <c r="NMT43" s="299"/>
      <c r="NMU43" s="299"/>
      <c r="NMV43" s="299"/>
      <c r="NMW43" s="299"/>
      <c r="NMX43" s="299"/>
      <c r="NMY43" s="299"/>
      <c r="NMZ43" s="299"/>
      <c r="NNA43" s="299"/>
      <c r="NNB43" s="299"/>
      <c r="NNC43" s="299"/>
      <c r="NND43" s="299"/>
      <c r="NNE43" s="299"/>
      <c r="NNF43" s="299"/>
      <c r="NNG43" s="299"/>
      <c r="NNH43" s="299"/>
      <c r="NNI43" s="299"/>
      <c r="NNJ43" s="299"/>
      <c r="NNK43" s="299"/>
      <c r="NNL43" s="299"/>
      <c r="NNM43" s="299"/>
      <c r="NNN43" s="299"/>
      <c r="NNO43" s="299"/>
      <c r="NNP43" s="299"/>
      <c r="NNQ43" s="299"/>
      <c r="NNR43" s="299"/>
      <c r="NNS43" s="299"/>
      <c r="NNT43" s="299"/>
      <c r="NNU43" s="299"/>
      <c r="NNV43" s="299"/>
      <c r="NNW43" s="299"/>
      <c r="NNX43" s="299"/>
      <c r="NNY43" s="299"/>
      <c r="NNZ43" s="299"/>
      <c r="NOA43" s="299"/>
      <c r="NOB43" s="299"/>
      <c r="NOC43" s="299"/>
      <c r="NOD43" s="299"/>
      <c r="NOE43" s="299"/>
      <c r="NOF43" s="299"/>
      <c r="NOG43" s="299"/>
      <c r="NOH43" s="299"/>
      <c r="NOI43" s="299"/>
      <c r="NOJ43" s="299"/>
      <c r="NOK43" s="299"/>
      <c r="NOL43" s="299"/>
      <c r="NOM43" s="299"/>
      <c r="NON43" s="299"/>
      <c r="NOO43" s="299"/>
      <c r="NOP43" s="299"/>
      <c r="NOQ43" s="299"/>
      <c r="NOR43" s="299"/>
      <c r="NOS43" s="299"/>
      <c r="NOT43" s="299"/>
      <c r="NOU43" s="299"/>
      <c r="NOV43" s="299"/>
      <c r="NOW43" s="299"/>
      <c r="NOX43" s="299"/>
      <c r="NOY43" s="299"/>
      <c r="NOZ43" s="299"/>
      <c r="NPA43" s="299"/>
      <c r="NPB43" s="299"/>
      <c r="NPC43" s="299"/>
      <c r="NPD43" s="299"/>
      <c r="NPE43" s="299"/>
      <c r="NPF43" s="299"/>
      <c r="NPG43" s="299"/>
      <c r="NPH43" s="299"/>
      <c r="NPI43" s="299"/>
      <c r="NPJ43" s="299"/>
      <c r="NPK43" s="299"/>
      <c r="NPL43" s="299"/>
      <c r="NPM43" s="299"/>
      <c r="NPN43" s="299"/>
      <c r="NPO43" s="299"/>
      <c r="NPP43" s="299"/>
      <c r="NPQ43" s="299"/>
      <c r="NPR43" s="299"/>
      <c r="NPS43" s="299"/>
      <c r="NPT43" s="299"/>
      <c r="NPU43" s="299"/>
      <c r="NPV43" s="299"/>
      <c r="NPW43" s="299"/>
      <c r="NPX43" s="299"/>
      <c r="NPY43" s="299"/>
      <c r="NPZ43" s="299"/>
      <c r="NQA43" s="299"/>
      <c r="NQB43" s="299"/>
      <c r="NQC43" s="299"/>
      <c r="NQD43" s="299"/>
      <c r="NQE43" s="299"/>
      <c r="NQF43" s="299"/>
      <c r="NQG43" s="299"/>
      <c r="NQH43" s="299"/>
      <c r="NQI43" s="299"/>
      <c r="NQJ43" s="299"/>
      <c r="NQK43" s="299"/>
      <c r="NQL43" s="299"/>
      <c r="NQM43" s="299"/>
      <c r="NQN43" s="299"/>
      <c r="NQO43" s="299"/>
      <c r="NQP43" s="299"/>
      <c r="NQQ43" s="299"/>
      <c r="NQR43" s="299"/>
      <c r="NQS43" s="299"/>
      <c r="NQT43" s="299"/>
      <c r="NQU43" s="299"/>
      <c r="NQV43" s="299"/>
      <c r="NQW43" s="299"/>
      <c r="NQX43" s="299"/>
      <c r="NQY43" s="299"/>
      <c r="NQZ43" s="299"/>
      <c r="NRA43" s="299"/>
      <c r="NRB43" s="299"/>
      <c r="NRC43" s="299"/>
      <c r="NRD43" s="299"/>
      <c r="NRE43" s="299"/>
      <c r="NRF43" s="299"/>
      <c r="NRG43" s="299"/>
      <c r="NRH43" s="299"/>
      <c r="NRI43" s="299"/>
      <c r="NRJ43" s="299"/>
      <c r="NRK43" s="299"/>
      <c r="NRL43" s="299"/>
      <c r="NRM43" s="299"/>
      <c r="NRN43" s="299"/>
      <c r="NRO43" s="299"/>
      <c r="NRP43" s="299"/>
      <c r="NRQ43" s="299"/>
      <c r="NRR43" s="299"/>
      <c r="NRS43" s="299"/>
      <c r="NRT43" s="299"/>
      <c r="NRU43" s="299"/>
      <c r="NRV43" s="299"/>
      <c r="NRW43" s="299"/>
      <c r="NRX43" s="299"/>
      <c r="NRY43" s="299"/>
      <c r="NRZ43" s="299"/>
      <c r="NSA43" s="299"/>
      <c r="NSB43" s="299"/>
      <c r="NSC43" s="299"/>
      <c r="NSD43" s="299"/>
      <c r="NSE43" s="299"/>
      <c r="NSF43" s="299"/>
      <c r="NSG43" s="299"/>
      <c r="NSH43" s="299"/>
      <c r="NSI43" s="299"/>
      <c r="NSJ43" s="299"/>
      <c r="NSK43" s="299"/>
      <c r="NSL43" s="299"/>
      <c r="NSM43" s="299"/>
      <c r="NSN43" s="299"/>
      <c r="NSO43" s="299"/>
      <c r="NSP43" s="299"/>
      <c r="NSQ43" s="299"/>
      <c r="NSR43" s="299"/>
      <c r="NSS43" s="299"/>
      <c r="NST43" s="299"/>
      <c r="NSU43" s="299"/>
      <c r="NSV43" s="299"/>
      <c r="NSW43" s="299"/>
      <c r="NSX43" s="299"/>
      <c r="NSY43" s="299"/>
      <c r="NSZ43" s="299"/>
      <c r="NTA43" s="299"/>
      <c r="NTB43" s="299"/>
      <c r="NTC43" s="299"/>
      <c r="NTD43" s="299"/>
      <c r="NTE43" s="299"/>
      <c r="NTF43" s="299"/>
      <c r="NTG43" s="299"/>
      <c r="NTH43" s="299"/>
      <c r="NTI43" s="299"/>
      <c r="NTJ43" s="299"/>
      <c r="NTK43" s="299"/>
      <c r="NTL43" s="299"/>
      <c r="NTM43" s="299"/>
      <c r="NTN43" s="299"/>
      <c r="NTO43" s="299"/>
      <c r="NTP43" s="299"/>
      <c r="NTQ43" s="299"/>
      <c r="NTR43" s="299"/>
      <c r="NTS43" s="299"/>
      <c r="NTT43" s="299"/>
      <c r="NTU43" s="299"/>
      <c r="NTV43" s="299"/>
      <c r="NTW43" s="299"/>
      <c r="NTX43" s="299"/>
      <c r="NTY43" s="299"/>
      <c r="NTZ43" s="299"/>
      <c r="NUA43" s="299"/>
      <c r="NUB43" s="299"/>
      <c r="NUC43" s="299"/>
      <c r="NUD43" s="299"/>
      <c r="NUE43" s="299"/>
      <c r="NUF43" s="299"/>
      <c r="NUG43" s="299"/>
      <c r="NUH43" s="299"/>
      <c r="NUI43" s="299"/>
      <c r="NUJ43" s="299"/>
      <c r="NUK43" s="299"/>
      <c r="NUL43" s="299"/>
      <c r="NUM43" s="299"/>
      <c r="NUN43" s="299"/>
      <c r="NUO43" s="299"/>
      <c r="NUP43" s="299"/>
      <c r="NUQ43" s="299"/>
      <c r="NUR43" s="299"/>
      <c r="NUS43" s="299"/>
      <c r="NUT43" s="299"/>
      <c r="NUU43" s="299"/>
      <c r="NUV43" s="299"/>
      <c r="NUW43" s="299"/>
      <c r="NUX43" s="299"/>
      <c r="NUY43" s="299"/>
      <c r="NUZ43" s="299"/>
      <c r="NVA43" s="299"/>
      <c r="NVB43" s="299"/>
      <c r="NVC43" s="299"/>
      <c r="NVD43" s="299"/>
      <c r="NVE43" s="299"/>
      <c r="NVF43" s="299"/>
      <c r="NVG43" s="299"/>
      <c r="NVH43" s="299"/>
      <c r="NVI43" s="299"/>
      <c r="NVJ43" s="299"/>
      <c r="NVK43" s="299"/>
      <c r="NVL43" s="299"/>
      <c r="NVM43" s="299"/>
      <c r="NVN43" s="299"/>
      <c r="NVO43" s="299"/>
      <c r="NVP43" s="299"/>
      <c r="NVQ43" s="299"/>
      <c r="NVR43" s="299"/>
      <c r="NVS43" s="299"/>
      <c r="NVT43" s="299"/>
      <c r="NVU43" s="299"/>
      <c r="NVV43" s="299"/>
      <c r="NVW43" s="299"/>
      <c r="NVX43" s="299"/>
      <c r="NVY43" s="299"/>
      <c r="NVZ43" s="299"/>
      <c r="NWA43" s="299"/>
      <c r="NWB43" s="299"/>
      <c r="NWC43" s="299"/>
      <c r="NWD43" s="299"/>
      <c r="NWE43" s="299"/>
      <c r="NWF43" s="299"/>
      <c r="NWG43" s="299"/>
      <c r="NWH43" s="299"/>
      <c r="NWI43" s="299"/>
      <c r="NWJ43" s="299"/>
      <c r="NWK43" s="299"/>
      <c r="NWL43" s="299"/>
      <c r="NWM43" s="299"/>
      <c r="NWN43" s="299"/>
      <c r="NWO43" s="299"/>
      <c r="NWP43" s="299"/>
      <c r="NWQ43" s="299"/>
      <c r="NWR43" s="299"/>
      <c r="NWS43" s="299"/>
      <c r="NWT43" s="299"/>
      <c r="NWU43" s="299"/>
      <c r="NWV43" s="299"/>
      <c r="NWW43" s="299"/>
      <c r="NWX43" s="299"/>
      <c r="NWY43" s="299"/>
      <c r="NWZ43" s="299"/>
      <c r="NXA43" s="299"/>
      <c r="NXB43" s="299"/>
      <c r="NXC43" s="299"/>
      <c r="NXD43" s="299"/>
      <c r="NXE43" s="299"/>
      <c r="NXF43" s="299"/>
      <c r="NXG43" s="299"/>
      <c r="NXH43" s="299"/>
      <c r="NXI43" s="299"/>
      <c r="NXJ43" s="299"/>
      <c r="NXK43" s="299"/>
      <c r="NXL43" s="299"/>
      <c r="NXM43" s="299"/>
      <c r="NXN43" s="299"/>
      <c r="NXO43" s="299"/>
      <c r="NXP43" s="299"/>
      <c r="NXQ43" s="299"/>
      <c r="NXR43" s="299"/>
      <c r="NXS43" s="299"/>
      <c r="NXT43" s="299"/>
      <c r="NXU43" s="299"/>
      <c r="NXV43" s="299"/>
      <c r="NXW43" s="299"/>
      <c r="NXX43" s="299"/>
      <c r="NXY43" s="299"/>
      <c r="NXZ43" s="299"/>
      <c r="NYA43" s="299"/>
      <c r="NYB43" s="299"/>
      <c r="NYC43" s="299"/>
      <c r="NYD43" s="299"/>
      <c r="NYE43" s="299"/>
      <c r="NYF43" s="299"/>
      <c r="NYG43" s="299"/>
      <c r="NYH43" s="299"/>
      <c r="NYI43" s="299"/>
      <c r="NYJ43" s="299"/>
      <c r="NYK43" s="299"/>
      <c r="NYL43" s="299"/>
      <c r="NYM43" s="299"/>
      <c r="NYN43" s="299"/>
      <c r="NYO43" s="299"/>
      <c r="NYP43" s="299"/>
      <c r="NYQ43" s="299"/>
      <c r="NYR43" s="299"/>
      <c r="NYS43" s="299"/>
      <c r="NYT43" s="299"/>
      <c r="NYU43" s="299"/>
      <c r="NYV43" s="299"/>
      <c r="NYW43" s="299"/>
      <c r="NYX43" s="299"/>
      <c r="NYY43" s="299"/>
      <c r="NYZ43" s="299"/>
      <c r="NZA43" s="299"/>
      <c r="NZB43" s="299"/>
      <c r="NZC43" s="299"/>
      <c r="NZD43" s="299"/>
      <c r="NZE43" s="299"/>
      <c r="NZF43" s="299"/>
      <c r="NZG43" s="299"/>
      <c r="NZH43" s="299"/>
      <c r="NZI43" s="299"/>
      <c r="NZJ43" s="299"/>
      <c r="NZK43" s="299"/>
      <c r="NZL43" s="299"/>
      <c r="NZM43" s="299"/>
      <c r="NZN43" s="299"/>
      <c r="NZO43" s="299"/>
      <c r="NZP43" s="299"/>
      <c r="NZQ43" s="299"/>
      <c r="NZR43" s="299"/>
      <c r="NZS43" s="299"/>
      <c r="NZT43" s="299"/>
      <c r="NZU43" s="299"/>
      <c r="NZV43" s="299"/>
      <c r="NZW43" s="299"/>
      <c r="NZX43" s="299"/>
      <c r="NZY43" s="299"/>
      <c r="NZZ43" s="299"/>
      <c r="OAA43" s="299"/>
      <c r="OAB43" s="299"/>
      <c r="OAC43" s="299"/>
      <c r="OAD43" s="299"/>
      <c r="OAE43" s="299"/>
      <c r="OAF43" s="299"/>
      <c r="OAG43" s="299"/>
      <c r="OAH43" s="299"/>
      <c r="OAI43" s="299"/>
      <c r="OAJ43" s="299"/>
      <c r="OAK43" s="299"/>
      <c r="OAL43" s="299"/>
      <c r="OAM43" s="299"/>
      <c r="OAN43" s="299"/>
      <c r="OAO43" s="299"/>
      <c r="OAP43" s="299"/>
      <c r="OAQ43" s="299"/>
      <c r="OAR43" s="299"/>
      <c r="OAS43" s="299"/>
      <c r="OAT43" s="299"/>
      <c r="OAU43" s="299"/>
      <c r="OAV43" s="299"/>
      <c r="OAW43" s="299"/>
      <c r="OAX43" s="299"/>
      <c r="OAY43" s="299"/>
      <c r="OAZ43" s="299"/>
      <c r="OBA43" s="299"/>
      <c r="OBB43" s="299"/>
      <c r="OBC43" s="299"/>
      <c r="OBD43" s="299"/>
      <c r="OBE43" s="299"/>
      <c r="OBF43" s="299"/>
      <c r="OBG43" s="299"/>
      <c r="OBH43" s="299"/>
      <c r="OBI43" s="299"/>
      <c r="OBJ43" s="299"/>
      <c r="OBK43" s="299"/>
      <c r="OBL43" s="299"/>
      <c r="OBM43" s="299"/>
      <c r="OBN43" s="299"/>
      <c r="OBO43" s="299"/>
      <c r="OBP43" s="299"/>
      <c r="OBQ43" s="299"/>
      <c r="OBR43" s="299"/>
      <c r="OBS43" s="299"/>
      <c r="OBT43" s="299"/>
      <c r="OBU43" s="299"/>
      <c r="OBV43" s="299"/>
      <c r="OBW43" s="299"/>
      <c r="OBX43" s="299"/>
      <c r="OBY43" s="299"/>
      <c r="OBZ43" s="299"/>
      <c r="OCA43" s="299"/>
      <c r="OCB43" s="299"/>
      <c r="OCC43" s="299"/>
      <c r="OCD43" s="299"/>
      <c r="OCE43" s="299"/>
      <c r="OCF43" s="299"/>
      <c r="OCG43" s="299"/>
      <c r="OCH43" s="299"/>
      <c r="OCI43" s="299"/>
      <c r="OCJ43" s="299"/>
      <c r="OCK43" s="299"/>
      <c r="OCL43" s="299"/>
      <c r="OCM43" s="299"/>
      <c r="OCN43" s="299"/>
      <c r="OCO43" s="299"/>
      <c r="OCP43" s="299"/>
      <c r="OCQ43" s="299"/>
      <c r="OCR43" s="299"/>
      <c r="OCS43" s="299"/>
      <c r="OCT43" s="299"/>
      <c r="OCU43" s="299"/>
      <c r="OCV43" s="299"/>
      <c r="OCW43" s="299"/>
      <c r="OCX43" s="299"/>
      <c r="OCY43" s="299"/>
      <c r="OCZ43" s="299"/>
      <c r="ODA43" s="299"/>
      <c r="ODB43" s="299"/>
      <c r="ODC43" s="299"/>
      <c r="ODD43" s="299"/>
      <c r="ODE43" s="299"/>
      <c r="ODF43" s="299"/>
      <c r="ODG43" s="299"/>
      <c r="ODH43" s="299"/>
      <c r="ODI43" s="299"/>
      <c r="ODJ43" s="299"/>
      <c r="ODK43" s="299"/>
      <c r="ODL43" s="299"/>
      <c r="ODM43" s="299"/>
      <c r="ODN43" s="299"/>
      <c r="ODO43" s="299"/>
      <c r="ODP43" s="299"/>
      <c r="ODQ43" s="299"/>
      <c r="ODR43" s="299"/>
      <c r="ODS43" s="299"/>
      <c r="ODT43" s="299"/>
      <c r="ODU43" s="299"/>
      <c r="ODV43" s="299"/>
      <c r="ODW43" s="299"/>
      <c r="ODX43" s="299"/>
      <c r="ODY43" s="299"/>
      <c r="ODZ43" s="299"/>
      <c r="OEA43" s="299"/>
      <c r="OEB43" s="299"/>
      <c r="OEC43" s="299"/>
      <c r="OED43" s="299"/>
      <c r="OEE43" s="299"/>
      <c r="OEF43" s="299"/>
      <c r="OEG43" s="299"/>
      <c r="OEH43" s="299"/>
      <c r="OEI43" s="299"/>
      <c r="OEJ43" s="299"/>
      <c r="OEK43" s="299"/>
      <c r="OEL43" s="299"/>
      <c r="OEM43" s="299"/>
      <c r="OEN43" s="299"/>
      <c r="OEO43" s="299"/>
      <c r="OEP43" s="299"/>
      <c r="OEQ43" s="299"/>
      <c r="OER43" s="299"/>
      <c r="OES43" s="299"/>
      <c r="OET43" s="299"/>
      <c r="OEU43" s="299"/>
      <c r="OEV43" s="299"/>
      <c r="OEW43" s="299"/>
      <c r="OEX43" s="299"/>
      <c r="OEY43" s="299"/>
      <c r="OEZ43" s="299"/>
      <c r="OFA43" s="299"/>
      <c r="OFB43" s="299"/>
      <c r="OFC43" s="299"/>
      <c r="OFD43" s="299"/>
      <c r="OFE43" s="299"/>
      <c r="OFF43" s="299"/>
      <c r="OFG43" s="299"/>
      <c r="OFH43" s="299"/>
      <c r="OFI43" s="299"/>
      <c r="OFJ43" s="299"/>
      <c r="OFK43" s="299"/>
      <c r="OFL43" s="299"/>
      <c r="OFM43" s="299"/>
      <c r="OFN43" s="299"/>
      <c r="OFO43" s="299"/>
      <c r="OFP43" s="299"/>
      <c r="OFQ43" s="299"/>
      <c r="OFR43" s="299"/>
      <c r="OFS43" s="299"/>
      <c r="OFT43" s="299"/>
      <c r="OFU43" s="299"/>
      <c r="OFV43" s="299"/>
      <c r="OFW43" s="299"/>
      <c r="OFX43" s="299"/>
      <c r="OFY43" s="299"/>
      <c r="OFZ43" s="299"/>
      <c r="OGA43" s="299"/>
      <c r="OGB43" s="299"/>
      <c r="OGC43" s="299"/>
      <c r="OGD43" s="299"/>
      <c r="OGE43" s="299"/>
      <c r="OGF43" s="299"/>
      <c r="OGG43" s="299"/>
      <c r="OGH43" s="299"/>
      <c r="OGI43" s="299"/>
      <c r="OGJ43" s="299"/>
      <c r="OGK43" s="299"/>
      <c r="OGL43" s="299"/>
      <c r="OGM43" s="299"/>
      <c r="OGN43" s="299"/>
      <c r="OGO43" s="299"/>
      <c r="OGP43" s="299"/>
      <c r="OGQ43" s="299"/>
      <c r="OGR43" s="299"/>
      <c r="OGS43" s="299"/>
      <c r="OGT43" s="299"/>
      <c r="OGU43" s="299"/>
      <c r="OGV43" s="299"/>
      <c r="OGW43" s="299"/>
      <c r="OGX43" s="299"/>
      <c r="OGY43" s="299"/>
      <c r="OGZ43" s="299"/>
      <c r="OHA43" s="299"/>
      <c r="OHB43" s="299"/>
      <c r="OHC43" s="299"/>
      <c r="OHD43" s="299"/>
      <c r="OHE43" s="299"/>
      <c r="OHF43" s="299"/>
      <c r="OHG43" s="299"/>
      <c r="OHH43" s="299"/>
      <c r="OHI43" s="299"/>
      <c r="OHJ43" s="299"/>
      <c r="OHK43" s="299"/>
      <c r="OHL43" s="299"/>
      <c r="OHM43" s="299"/>
      <c r="OHN43" s="299"/>
      <c r="OHO43" s="299"/>
      <c r="OHP43" s="299"/>
      <c r="OHQ43" s="299"/>
      <c r="OHR43" s="299"/>
      <c r="OHS43" s="299"/>
      <c r="OHT43" s="299"/>
      <c r="OHU43" s="299"/>
      <c r="OHV43" s="299"/>
      <c r="OHW43" s="299"/>
      <c r="OHX43" s="299"/>
      <c r="OHY43" s="299"/>
      <c r="OHZ43" s="299"/>
      <c r="OIA43" s="299"/>
      <c r="OIB43" s="299"/>
      <c r="OIC43" s="299"/>
      <c r="OID43" s="299"/>
      <c r="OIE43" s="299"/>
      <c r="OIF43" s="299"/>
      <c r="OIG43" s="299"/>
      <c r="OIH43" s="299"/>
      <c r="OII43" s="299"/>
      <c r="OIJ43" s="299"/>
      <c r="OIK43" s="299"/>
      <c r="OIL43" s="299"/>
      <c r="OIM43" s="299"/>
      <c r="OIN43" s="299"/>
      <c r="OIO43" s="299"/>
      <c r="OIP43" s="299"/>
      <c r="OIQ43" s="299"/>
      <c r="OIR43" s="299"/>
      <c r="OIS43" s="299"/>
      <c r="OIT43" s="299"/>
      <c r="OIU43" s="299"/>
      <c r="OIV43" s="299"/>
      <c r="OIW43" s="299"/>
      <c r="OIX43" s="299"/>
      <c r="OIY43" s="299"/>
      <c r="OIZ43" s="299"/>
      <c r="OJA43" s="299"/>
      <c r="OJB43" s="299"/>
      <c r="OJC43" s="299"/>
      <c r="OJD43" s="299"/>
      <c r="OJE43" s="299"/>
      <c r="OJF43" s="299"/>
      <c r="OJG43" s="299"/>
      <c r="OJH43" s="299"/>
      <c r="OJI43" s="299"/>
      <c r="OJJ43" s="299"/>
      <c r="OJK43" s="299"/>
      <c r="OJL43" s="299"/>
      <c r="OJM43" s="299"/>
      <c r="OJN43" s="299"/>
      <c r="OJO43" s="299"/>
      <c r="OJP43" s="299"/>
      <c r="OJQ43" s="299"/>
      <c r="OJR43" s="299"/>
      <c r="OJS43" s="299"/>
      <c r="OJT43" s="299"/>
      <c r="OJU43" s="299"/>
      <c r="OJV43" s="299"/>
      <c r="OJW43" s="299"/>
      <c r="OJX43" s="299"/>
      <c r="OJY43" s="299"/>
      <c r="OJZ43" s="299"/>
      <c r="OKA43" s="299"/>
      <c r="OKB43" s="299"/>
      <c r="OKC43" s="299"/>
      <c r="OKD43" s="299"/>
      <c r="OKE43" s="299"/>
      <c r="OKF43" s="299"/>
      <c r="OKG43" s="299"/>
      <c r="OKH43" s="299"/>
      <c r="OKI43" s="299"/>
      <c r="OKJ43" s="299"/>
      <c r="OKK43" s="299"/>
      <c r="OKL43" s="299"/>
      <c r="OKM43" s="299"/>
      <c r="OKN43" s="299"/>
      <c r="OKO43" s="299"/>
      <c r="OKP43" s="299"/>
      <c r="OKQ43" s="299"/>
      <c r="OKR43" s="299"/>
      <c r="OKS43" s="299"/>
      <c r="OKT43" s="299"/>
      <c r="OKU43" s="299"/>
      <c r="OKV43" s="299"/>
      <c r="OKW43" s="299"/>
      <c r="OKX43" s="299"/>
      <c r="OKY43" s="299"/>
      <c r="OKZ43" s="299"/>
      <c r="OLA43" s="299"/>
      <c r="OLB43" s="299"/>
      <c r="OLC43" s="299"/>
      <c r="OLD43" s="299"/>
      <c r="OLE43" s="299"/>
      <c r="OLF43" s="299"/>
      <c r="OLG43" s="299"/>
      <c r="OLH43" s="299"/>
      <c r="OLI43" s="299"/>
      <c r="OLJ43" s="299"/>
      <c r="OLK43" s="299"/>
      <c r="OLL43" s="299"/>
      <c r="OLM43" s="299"/>
      <c r="OLN43" s="299"/>
      <c r="OLO43" s="299"/>
      <c r="OLP43" s="299"/>
      <c r="OLQ43" s="299"/>
      <c r="OLR43" s="299"/>
      <c r="OLS43" s="299"/>
      <c r="OLT43" s="299"/>
      <c r="OLU43" s="299"/>
      <c r="OLV43" s="299"/>
      <c r="OLW43" s="299"/>
      <c r="OLX43" s="299"/>
      <c r="OLY43" s="299"/>
      <c r="OLZ43" s="299"/>
      <c r="OMA43" s="299"/>
      <c r="OMB43" s="299"/>
      <c r="OMC43" s="299"/>
      <c r="OMD43" s="299"/>
      <c r="OME43" s="299"/>
      <c r="OMF43" s="299"/>
      <c r="OMG43" s="299"/>
      <c r="OMH43" s="299"/>
      <c r="OMI43" s="299"/>
      <c r="OMJ43" s="299"/>
      <c r="OMK43" s="299"/>
      <c r="OML43" s="299"/>
      <c r="OMM43" s="299"/>
      <c r="OMN43" s="299"/>
      <c r="OMO43" s="299"/>
      <c r="OMP43" s="299"/>
      <c r="OMQ43" s="299"/>
      <c r="OMR43" s="299"/>
      <c r="OMS43" s="299"/>
      <c r="OMT43" s="299"/>
      <c r="OMU43" s="299"/>
      <c r="OMV43" s="299"/>
      <c r="OMW43" s="299"/>
      <c r="OMX43" s="299"/>
      <c r="OMY43" s="299"/>
      <c r="OMZ43" s="299"/>
      <c r="ONA43" s="299"/>
      <c r="ONB43" s="299"/>
      <c r="ONC43" s="299"/>
      <c r="OND43" s="299"/>
      <c r="ONE43" s="299"/>
      <c r="ONF43" s="299"/>
      <c r="ONG43" s="299"/>
      <c r="ONH43" s="299"/>
      <c r="ONI43" s="299"/>
      <c r="ONJ43" s="299"/>
      <c r="ONK43" s="299"/>
      <c r="ONL43" s="299"/>
      <c r="ONM43" s="299"/>
      <c r="ONN43" s="299"/>
      <c r="ONO43" s="299"/>
      <c r="ONP43" s="299"/>
      <c r="ONQ43" s="299"/>
      <c r="ONR43" s="299"/>
      <c r="ONS43" s="299"/>
      <c r="ONT43" s="299"/>
      <c r="ONU43" s="299"/>
      <c r="ONV43" s="299"/>
      <c r="ONW43" s="299"/>
      <c r="ONX43" s="299"/>
      <c r="ONY43" s="299"/>
      <c r="ONZ43" s="299"/>
      <c r="OOA43" s="299"/>
      <c r="OOB43" s="299"/>
      <c r="OOC43" s="299"/>
      <c r="OOD43" s="299"/>
      <c r="OOE43" s="299"/>
      <c r="OOF43" s="299"/>
      <c r="OOG43" s="299"/>
      <c r="OOH43" s="299"/>
      <c r="OOI43" s="299"/>
      <c r="OOJ43" s="299"/>
      <c r="OOK43" s="299"/>
      <c r="OOL43" s="299"/>
      <c r="OOM43" s="299"/>
      <c r="OON43" s="299"/>
      <c r="OOO43" s="299"/>
      <c r="OOP43" s="299"/>
      <c r="OOQ43" s="299"/>
      <c r="OOR43" s="299"/>
      <c r="OOS43" s="299"/>
      <c r="OOT43" s="299"/>
      <c r="OOU43" s="299"/>
      <c r="OOV43" s="299"/>
      <c r="OOW43" s="299"/>
      <c r="OOX43" s="299"/>
      <c r="OOY43" s="299"/>
      <c r="OOZ43" s="299"/>
      <c r="OPA43" s="299"/>
      <c r="OPB43" s="299"/>
      <c r="OPC43" s="299"/>
      <c r="OPD43" s="299"/>
      <c r="OPE43" s="299"/>
      <c r="OPF43" s="299"/>
      <c r="OPG43" s="299"/>
      <c r="OPH43" s="299"/>
      <c r="OPI43" s="299"/>
      <c r="OPJ43" s="299"/>
      <c r="OPK43" s="299"/>
      <c r="OPL43" s="299"/>
      <c r="OPM43" s="299"/>
      <c r="OPN43" s="299"/>
      <c r="OPO43" s="299"/>
      <c r="OPP43" s="299"/>
      <c r="OPQ43" s="299"/>
      <c r="OPR43" s="299"/>
      <c r="OPS43" s="299"/>
      <c r="OPT43" s="299"/>
      <c r="OPU43" s="299"/>
      <c r="OPV43" s="299"/>
      <c r="OPW43" s="299"/>
      <c r="OPX43" s="299"/>
      <c r="OPY43" s="299"/>
      <c r="OPZ43" s="299"/>
      <c r="OQA43" s="299"/>
      <c r="OQB43" s="299"/>
      <c r="OQC43" s="299"/>
      <c r="OQD43" s="299"/>
      <c r="OQE43" s="299"/>
      <c r="OQF43" s="299"/>
      <c r="OQG43" s="299"/>
      <c r="OQH43" s="299"/>
      <c r="OQI43" s="299"/>
      <c r="OQJ43" s="299"/>
      <c r="OQK43" s="299"/>
      <c r="OQL43" s="299"/>
      <c r="OQM43" s="299"/>
      <c r="OQN43" s="299"/>
      <c r="OQO43" s="299"/>
      <c r="OQP43" s="299"/>
      <c r="OQQ43" s="299"/>
      <c r="OQR43" s="299"/>
      <c r="OQS43" s="299"/>
      <c r="OQT43" s="299"/>
      <c r="OQU43" s="299"/>
      <c r="OQV43" s="299"/>
      <c r="OQW43" s="299"/>
      <c r="OQX43" s="299"/>
      <c r="OQY43" s="299"/>
      <c r="OQZ43" s="299"/>
      <c r="ORA43" s="299"/>
      <c r="ORB43" s="299"/>
      <c r="ORC43" s="299"/>
      <c r="ORD43" s="299"/>
      <c r="ORE43" s="299"/>
      <c r="ORF43" s="299"/>
      <c r="ORG43" s="299"/>
      <c r="ORH43" s="299"/>
      <c r="ORI43" s="299"/>
      <c r="ORJ43" s="299"/>
      <c r="ORK43" s="299"/>
      <c r="ORL43" s="299"/>
      <c r="ORM43" s="299"/>
      <c r="ORN43" s="299"/>
      <c r="ORO43" s="299"/>
      <c r="ORP43" s="299"/>
      <c r="ORQ43" s="299"/>
      <c r="ORR43" s="299"/>
      <c r="ORS43" s="299"/>
      <c r="ORT43" s="299"/>
      <c r="ORU43" s="299"/>
      <c r="ORV43" s="299"/>
      <c r="ORW43" s="299"/>
      <c r="ORX43" s="299"/>
      <c r="ORY43" s="299"/>
      <c r="ORZ43" s="299"/>
      <c r="OSA43" s="299"/>
      <c r="OSB43" s="299"/>
      <c r="OSC43" s="299"/>
      <c r="OSD43" s="299"/>
      <c r="OSE43" s="299"/>
      <c r="OSF43" s="299"/>
      <c r="OSG43" s="299"/>
      <c r="OSH43" s="299"/>
      <c r="OSI43" s="299"/>
      <c r="OSJ43" s="299"/>
      <c r="OSK43" s="299"/>
      <c r="OSL43" s="299"/>
      <c r="OSM43" s="299"/>
      <c r="OSN43" s="299"/>
      <c r="OSO43" s="299"/>
      <c r="OSP43" s="299"/>
      <c r="OSQ43" s="299"/>
      <c r="OSR43" s="299"/>
      <c r="OSS43" s="299"/>
      <c r="OST43" s="299"/>
      <c r="OSU43" s="299"/>
      <c r="OSV43" s="299"/>
      <c r="OSW43" s="299"/>
      <c r="OSX43" s="299"/>
      <c r="OSY43" s="299"/>
      <c r="OSZ43" s="299"/>
      <c r="OTA43" s="299"/>
      <c r="OTB43" s="299"/>
      <c r="OTC43" s="299"/>
      <c r="OTD43" s="299"/>
      <c r="OTE43" s="299"/>
      <c r="OTF43" s="299"/>
      <c r="OTG43" s="299"/>
      <c r="OTH43" s="299"/>
      <c r="OTI43" s="299"/>
      <c r="OTJ43" s="299"/>
      <c r="OTK43" s="299"/>
      <c r="OTL43" s="299"/>
      <c r="OTM43" s="299"/>
      <c r="OTN43" s="299"/>
      <c r="OTO43" s="299"/>
      <c r="OTP43" s="299"/>
      <c r="OTQ43" s="299"/>
      <c r="OTR43" s="299"/>
      <c r="OTS43" s="299"/>
      <c r="OTT43" s="299"/>
      <c r="OTU43" s="299"/>
      <c r="OTV43" s="299"/>
      <c r="OTW43" s="299"/>
      <c r="OTX43" s="299"/>
      <c r="OTY43" s="299"/>
      <c r="OTZ43" s="299"/>
      <c r="OUA43" s="299"/>
      <c r="OUB43" s="299"/>
      <c r="OUC43" s="299"/>
      <c r="OUD43" s="299"/>
      <c r="OUE43" s="299"/>
      <c r="OUF43" s="299"/>
      <c r="OUG43" s="299"/>
      <c r="OUH43" s="299"/>
      <c r="OUI43" s="299"/>
      <c r="OUJ43" s="299"/>
      <c r="OUK43" s="299"/>
      <c r="OUL43" s="299"/>
      <c r="OUM43" s="299"/>
      <c r="OUN43" s="299"/>
      <c r="OUO43" s="299"/>
      <c r="OUP43" s="299"/>
      <c r="OUQ43" s="299"/>
      <c r="OUR43" s="299"/>
      <c r="OUS43" s="299"/>
      <c r="OUT43" s="299"/>
      <c r="OUU43" s="299"/>
      <c r="OUV43" s="299"/>
      <c r="OUW43" s="299"/>
      <c r="OUX43" s="299"/>
      <c r="OUY43" s="299"/>
      <c r="OUZ43" s="299"/>
      <c r="OVA43" s="299"/>
      <c r="OVB43" s="299"/>
      <c r="OVC43" s="299"/>
      <c r="OVD43" s="299"/>
      <c r="OVE43" s="299"/>
      <c r="OVF43" s="299"/>
      <c r="OVG43" s="299"/>
      <c r="OVH43" s="299"/>
      <c r="OVI43" s="299"/>
      <c r="OVJ43" s="299"/>
      <c r="OVK43" s="299"/>
      <c r="OVL43" s="299"/>
      <c r="OVM43" s="299"/>
      <c r="OVN43" s="299"/>
      <c r="OVO43" s="299"/>
      <c r="OVP43" s="299"/>
      <c r="OVQ43" s="299"/>
      <c r="OVR43" s="299"/>
      <c r="OVS43" s="299"/>
      <c r="OVT43" s="299"/>
      <c r="OVU43" s="299"/>
      <c r="OVV43" s="299"/>
      <c r="OVW43" s="299"/>
      <c r="OVX43" s="299"/>
      <c r="OVY43" s="299"/>
      <c r="OVZ43" s="299"/>
      <c r="OWA43" s="299"/>
      <c r="OWB43" s="299"/>
      <c r="OWC43" s="299"/>
      <c r="OWD43" s="299"/>
      <c r="OWE43" s="299"/>
      <c r="OWF43" s="299"/>
      <c r="OWG43" s="299"/>
      <c r="OWH43" s="299"/>
      <c r="OWI43" s="299"/>
      <c r="OWJ43" s="299"/>
      <c r="OWK43" s="299"/>
      <c r="OWL43" s="299"/>
      <c r="OWM43" s="299"/>
      <c r="OWN43" s="299"/>
      <c r="OWO43" s="299"/>
      <c r="OWP43" s="299"/>
      <c r="OWQ43" s="299"/>
      <c r="OWR43" s="299"/>
      <c r="OWS43" s="299"/>
      <c r="OWT43" s="299"/>
      <c r="OWU43" s="299"/>
      <c r="OWV43" s="299"/>
      <c r="OWW43" s="299"/>
      <c r="OWX43" s="299"/>
      <c r="OWY43" s="299"/>
      <c r="OWZ43" s="299"/>
      <c r="OXA43" s="299"/>
      <c r="OXB43" s="299"/>
      <c r="OXC43" s="299"/>
      <c r="OXD43" s="299"/>
      <c r="OXE43" s="299"/>
      <c r="OXF43" s="299"/>
      <c r="OXG43" s="299"/>
      <c r="OXH43" s="299"/>
      <c r="OXI43" s="299"/>
      <c r="OXJ43" s="299"/>
      <c r="OXK43" s="299"/>
      <c r="OXL43" s="299"/>
      <c r="OXM43" s="299"/>
      <c r="OXN43" s="299"/>
      <c r="OXO43" s="299"/>
      <c r="OXP43" s="299"/>
      <c r="OXQ43" s="299"/>
      <c r="OXR43" s="299"/>
      <c r="OXS43" s="299"/>
      <c r="OXT43" s="299"/>
      <c r="OXU43" s="299"/>
      <c r="OXV43" s="299"/>
      <c r="OXW43" s="299"/>
      <c r="OXX43" s="299"/>
      <c r="OXY43" s="299"/>
      <c r="OXZ43" s="299"/>
      <c r="OYA43" s="299"/>
      <c r="OYB43" s="299"/>
      <c r="OYC43" s="299"/>
      <c r="OYD43" s="299"/>
      <c r="OYE43" s="299"/>
      <c r="OYF43" s="299"/>
      <c r="OYG43" s="299"/>
      <c r="OYH43" s="299"/>
      <c r="OYI43" s="299"/>
      <c r="OYJ43" s="299"/>
      <c r="OYK43" s="299"/>
      <c r="OYL43" s="299"/>
      <c r="OYM43" s="299"/>
      <c r="OYN43" s="299"/>
      <c r="OYO43" s="299"/>
      <c r="OYP43" s="299"/>
      <c r="OYQ43" s="299"/>
      <c r="OYR43" s="299"/>
      <c r="OYS43" s="299"/>
      <c r="OYT43" s="299"/>
      <c r="OYU43" s="299"/>
      <c r="OYV43" s="299"/>
      <c r="OYW43" s="299"/>
      <c r="OYX43" s="299"/>
      <c r="OYY43" s="299"/>
      <c r="OYZ43" s="299"/>
      <c r="OZA43" s="299"/>
      <c r="OZB43" s="299"/>
      <c r="OZC43" s="299"/>
      <c r="OZD43" s="299"/>
      <c r="OZE43" s="299"/>
      <c r="OZF43" s="299"/>
      <c r="OZG43" s="299"/>
      <c r="OZH43" s="299"/>
      <c r="OZI43" s="299"/>
      <c r="OZJ43" s="299"/>
      <c r="OZK43" s="299"/>
      <c r="OZL43" s="299"/>
      <c r="OZM43" s="299"/>
      <c r="OZN43" s="299"/>
      <c r="OZO43" s="299"/>
      <c r="OZP43" s="299"/>
      <c r="OZQ43" s="299"/>
      <c r="OZR43" s="299"/>
      <c r="OZS43" s="299"/>
      <c r="OZT43" s="299"/>
      <c r="OZU43" s="299"/>
      <c r="OZV43" s="299"/>
      <c r="OZW43" s="299"/>
      <c r="OZX43" s="299"/>
      <c r="OZY43" s="299"/>
      <c r="OZZ43" s="299"/>
      <c r="PAA43" s="299"/>
      <c r="PAB43" s="299"/>
      <c r="PAC43" s="299"/>
      <c r="PAD43" s="299"/>
      <c r="PAE43" s="299"/>
      <c r="PAF43" s="299"/>
      <c r="PAG43" s="299"/>
      <c r="PAH43" s="299"/>
      <c r="PAI43" s="299"/>
      <c r="PAJ43" s="299"/>
      <c r="PAK43" s="299"/>
      <c r="PAL43" s="299"/>
      <c r="PAM43" s="299"/>
      <c r="PAN43" s="299"/>
      <c r="PAO43" s="299"/>
      <c r="PAP43" s="299"/>
      <c r="PAQ43" s="299"/>
      <c r="PAR43" s="299"/>
      <c r="PAS43" s="299"/>
      <c r="PAT43" s="299"/>
      <c r="PAU43" s="299"/>
      <c r="PAV43" s="299"/>
      <c r="PAW43" s="299"/>
      <c r="PAX43" s="299"/>
      <c r="PAY43" s="299"/>
      <c r="PAZ43" s="299"/>
      <c r="PBA43" s="299"/>
      <c r="PBB43" s="299"/>
      <c r="PBC43" s="299"/>
      <c r="PBD43" s="299"/>
      <c r="PBE43" s="299"/>
      <c r="PBF43" s="299"/>
      <c r="PBG43" s="299"/>
      <c r="PBH43" s="299"/>
      <c r="PBI43" s="299"/>
      <c r="PBJ43" s="299"/>
      <c r="PBK43" s="299"/>
      <c r="PBL43" s="299"/>
      <c r="PBM43" s="299"/>
      <c r="PBN43" s="299"/>
      <c r="PBO43" s="299"/>
      <c r="PBP43" s="299"/>
      <c r="PBQ43" s="299"/>
      <c r="PBR43" s="299"/>
      <c r="PBS43" s="299"/>
      <c r="PBT43" s="299"/>
      <c r="PBU43" s="299"/>
      <c r="PBV43" s="299"/>
      <c r="PBW43" s="299"/>
      <c r="PBX43" s="299"/>
      <c r="PBY43" s="299"/>
      <c r="PBZ43" s="299"/>
      <c r="PCA43" s="299"/>
      <c r="PCB43" s="299"/>
      <c r="PCC43" s="299"/>
      <c r="PCD43" s="299"/>
      <c r="PCE43" s="299"/>
      <c r="PCF43" s="299"/>
      <c r="PCG43" s="299"/>
      <c r="PCH43" s="299"/>
      <c r="PCI43" s="299"/>
      <c r="PCJ43" s="299"/>
      <c r="PCK43" s="299"/>
      <c r="PCL43" s="299"/>
      <c r="PCM43" s="299"/>
      <c r="PCN43" s="299"/>
      <c r="PCO43" s="299"/>
      <c r="PCP43" s="299"/>
      <c r="PCQ43" s="299"/>
      <c r="PCR43" s="299"/>
      <c r="PCS43" s="299"/>
      <c r="PCT43" s="299"/>
      <c r="PCU43" s="299"/>
      <c r="PCV43" s="299"/>
      <c r="PCW43" s="299"/>
      <c r="PCX43" s="299"/>
      <c r="PCY43" s="299"/>
      <c r="PCZ43" s="299"/>
      <c r="PDA43" s="299"/>
      <c r="PDB43" s="299"/>
      <c r="PDC43" s="299"/>
      <c r="PDD43" s="299"/>
      <c r="PDE43" s="299"/>
      <c r="PDF43" s="299"/>
      <c r="PDG43" s="299"/>
      <c r="PDH43" s="299"/>
      <c r="PDI43" s="299"/>
      <c r="PDJ43" s="299"/>
      <c r="PDK43" s="299"/>
      <c r="PDL43" s="299"/>
      <c r="PDM43" s="299"/>
      <c r="PDN43" s="299"/>
      <c r="PDO43" s="299"/>
      <c r="PDP43" s="299"/>
      <c r="PDQ43" s="299"/>
      <c r="PDR43" s="299"/>
      <c r="PDS43" s="299"/>
      <c r="PDT43" s="299"/>
      <c r="PDU43" s="299"/>
      <c r="PDV43" s="299"/>
      <c r="PDW43" s="299"/>
      <c r="PDX43" s="299"/>
      <c r="PDY43" s="299"/>
      <c r="PDZ43" s="299"/>
      <c r="PEA43" s="299"/>
      <c r="PEB43" s="299"/>
      <c r="PEC43" s="299"/>
      <c r="PED43" s="299"/>
      <c r="PEE43" s="299"/>
      <c r="PEF43" s="299"/>
      <c r="PEG43" s="299"/>
      <c r="PEH43" s="299"/>
      <c r="PEI43" s="299"/>
      <c r="PEJ43" s="299"/>
      <c r="PEK43" s="299"/>
      <c r="PEL43" s="299"/>
      <c r="PEM43" s="299"/>
      <c r="PEN43" s="299"/>
      <c r="PEO43" s="299"/>
      <c r="PEP43" s="299"/>
      <c r="PEQ43" s="299"/>
      <c r="PER43" s="299"/>
      <c r="PES43" s="299"/>
      <c r="PET43" s="299"/>
      <c r="PEU43" s="299"/>
      <c r="PEV43" s="299"/>
      <c r="PEW43" s="299"/>
      <c r="PEX43" s="299"/>
      <c r="PEY43" s="299"/>
      <c r="PEZ43" s="299"/>
      <c r="PFA43" s="299"/>
      <c r="PFB43" s="299"/>
      <c r="PFC43" s="299"/>
      <c r="PFD43" s="299"/>
      <c r="PFE43" s="299"/>
      <c r="PFF43" s="299"/>
      <c r="PFG43" s="299"/>
      <c r="PFH43" s="299"/>
      <c r="PFI43" s="299"/>
      <c r="PFJ43" s="299"/>
      <c r="PFK43" s="299"/>
      <c r="PFL43" s="299"/>
      <c r="PFM43" s="299"/>
      <c r="PFN43" s="299"/>
      <c r="PFO43" s="299"/>
      <c r="PFP43" s="299"/>
      <c r="PFQ43" s="299"/>
      <c r="PFR43" s="299"/>
      <c r="PFS43" s="299"/>
      <c r="PFT43" s="299"/>
      <c r="PFU43" s="299"/>
      <c r="PFV43" s="299"/>
      <c r="PFW43" s="299"/>
      <c r="PFX43" s="299"/>
      <c r="PFY43" s="299"/>
      <c r="PFZ43" s="299"/>
      <c r="PGA43" s="299"/>
      <c r="PGB43" s="299"/>
      <c r="PGC43" s="299"/>
      <c r="PGD43" s="299"/>
      <c r="PGE43" s="299"/>
      <c r="PGF43" s="299"/>
      <c r="PGG43" s="299"/>
      <c r="PGH43" s="299"/>
      <c r="PGI43" s="299"/>
      <c r="PGJ43" s="299"/>
      <c r="PGK43" s="299"/>
      <c r="PGL43" s="299"/>
      <c r="PGM43" s="299"/>
      <c r="PGN43" s="299"/>
      <c r="PGO43" s="299"/>
      <c r="PGP43" s="299"/>
      <c r="PGQ43" s="299"/>
      <c r="PGR43" s="299"/>
      <c r="PGS43" s="299"/>
      <c r="PGT43" s="299"/>
      <c r="PGU43" s="299"/>
      <c r="PGV43" s="299"/>
      <c r="PGW43" s="299"/>
      <c r="PGX43" s="299"/>
      <c r="PGY43" s="299"/>
      <c r="PGZ43" s="299"/>
      <c r="PHA43" s="299"/>
      <c r="PHB43" s="299"/>
      <c r="PHC43" s="299"/>
      <c r="PHD43" s="299"/>
      <c r="PHE43" s="299"/>
      <c r="PHF43" s="299"/>
      <c r="PHG43" s="299"/>
      <c r="PHH43" s="299"/>
      <c r="PHI43" s="299"/>
      <c r="PHJ43" s="299"/>
      <c r="PHK43" s="299"/>
      <c r="PHL43" s="299"/>
      <c r="PHM43" s="299"/>
      <c r="PHN43" s="299"/>
      <c r="PHO43" s="299"/>
      <c r="PHP43" s="299"/>
      <c r="PHQ43" s="299"/>
      <c r="PHR43" s="299"/>
      <c r="PHS43" s="299"/>
      <c r="PHT43" s="299"/>
      <c r="PHU43" s="299"/>
      <c r="PHV43" s="299"/>
      <c r="PHW43" s="299"/>
      <c r="PHX43" s="299"/>
      <c r="PHY43" s="299"/>
      <c r="PHZ43" s="299"/>
      <c r="PIA43" s="299"/>
      <c r="PIB43" s="299"/>
      <c r="PIC43" s="299"/>
      <c r="PID43" s="299"/>
      <c r="PIE43" s="299"/>
      <c r="PIF43" s="299"/>
      <c r="PIG43" s="299"/>
      <c r="PIH43" s="299"/>
      <c r="PII43" s="299"/>
      <c r="PIJ43" s="299"/>
      <c r="PIK43" s="299"/>
      <c r="PIL43" s="299"/>
      <c r="PIM43" s="299"/>
      <c r="PIN43" s="299"/>
      <c r="PIO43" s="299"/>
      <c r="PIP43" s="299"/>
      <c r="PIQ43" s="299"/>
      <c r="PIR43" s="299"/>
      <c r="PIS43" s="299"/>
      <c r="PIT43" s="299"/>
      <c r="PIU43" s="299"/>
      <c r="PIV43" s="299"/>
      <c r="PIW43" s="299"/>
      <c r="PIX43" s="299"/>
      <c r="PIY43" s="299"/>
      <c r="PIZ43" s="299"/>
      <c r="PJA43" s="299"/>
      <c r="PJB43" s="299"/>
      <c r="PJC43" s="299"/>
      <c r="PJD43" s="299"/>
      <c r="PJE43" s="299"/>
      <c r="PJF43" s="299"/>
      <c r="PJG43" s="299"/>
      <c r="PJH43" s="299"/>
      <c r="PJI43" s="299"/>
      <c r="PJJ43" s="299"/>
      <c r="PJK43" s="299"/>
      <c r="PJL43" s="299"/>
      <c r="PJM43" s="299"/>
      <c r="PJN43" s="299"/>
      <c r="PJO43" s="299"/>
      <c r="PJP43" s="299"/>
      <c r="PJQ43" s="299"/>
      <c r="PJR43" s="299"/>
      <c r="PJS43" s="299"/>
      <c r="PJT43" s="299"/>
      <c r="PJU43" s="299"/>
      <c r="PJV43" s="299"/>
      <c r="PJW43" s="299"/>
      <c r="PJX43" s="299"/>
      <c r="PJY43" s="299"/>
      <c r="PJZ43" s="299"/>
      <c r="PKA43" s="299"/>
      <c r="PKB43" s="299"/>
      <c r="PKC43" s="299"/>
      <c r="PKD43" s="299"/>
      <c r="PKE43" s="299"/>
      <c r="PKF43" s="299"/>
      <c r="PKG43" s="299"/>
      <c r="PKH43" s="299"/>
      <c r="PKI43" s="299"/>
      <c r="PKJ43" s="299"/>
      <c r="PKK43" s="299"/>
      <c r="PKL43" s="299"/>
      <c r="PKM43" s="299"/>
      <c r="PKN43" s="299"/>
      <c r="PKO43" s="299"/>
      <c r="PKP43" s="299"/>
      <c r="PKQ43" s="299"/>
      <c r="PKR43" s="299"/>
      <c r="PKS43" s="299"/>
      <c r="PKT43" s="299"/>
      <c r="PKU43" s="299"/>
      <c r="PKV43" s="299"/>
      <c r="PKW43" s="299"/>
      <c r="PKX43" s="299"/>
      <c r="PKY43" s="299"/>
      <c r="PKZ43" s="299"/>
      <c r="PLA43" s="299"/>
      <c r="PLB43" s="299"/>
      <c r="PLC43" s="299"/>
      <c r="PLD43" s="299"/>
      <c r="PLE43" s="299"/>
      <c r="PLF43" s="299"/>
      <c r="PLG43" s="299"/>
      <c r="PLH43" s="299"/>
      <c r="PLI43" s="299"/>
      <c r="PLJ43" s="299"/>
      <c r="PLK43" s="299"/>
      <c r="PLL43" s="299"/>
      <c r="PLM43" s="299"/>
      <c r="PLN43" s="299"/>
      <c r="PLO43" s="299"/>
      <c r="PLP43" s="299"/>
      <c r="PLQ43" s="299"/>
      <c r="PLR43" s="299"/>
      <c r="PLS43" s="299"/>
      <c r="PLT43" s="299"/>
      <c r="PLU43" s="299"/>
      <c r="PLV43" s="299"/>
      <c r="PLW43" s="299"/>
      <c r="PLX43" s="299"/>
      <c r="PLY43" s="299"/>
      <c r="PLZ43" s="299"/>
      <c r="PMA43" s="299"/>
      <c r="PMB43" s="299"/>
      <c r="PMC43" s="299"/>
      <c r="PMD43" s="299"/>
      <c r="PME43" s="299"/>
      <c r="PMF43" s="299"/>
      <c r="PMG43" s="299"/>
      <c r="PMH43" s="299"/>
      <c r="PMI43" s="299"/>
      <c r="PMJ43" s="299"/>
      <c r="PMK43" s="299"/>
      <c r="PML43" s="299"/>
      <c r="PMM43" s="299"/>
      <c r="PMN43" s="299"/>
      <c r="PMO43" s="299"/>
      <c r="PMP43" s="299"/>
      <c r="PMQ43" s="299"/>
      <c r="PMR43" s="299"/>
      <c r="PMS43" s="299"/>
      <c r="PMT43" s="299"/>
      <c r="PMU43" s="299"/>
      <c r="PMV43" s="299"/>
      <c r="PMW43" s="299"/>
      <c r="PMX43" s="299"/>
      <c r="PMY43" s="299"/>
      <c r="PMZ43" s="299"/>
      <c r="PNA43" s="299"/>
      <c r="PNB43" s="299"/>
      <c r="PNC43" s="299"/>
      <c r="PND43" s="299"/>
      <c r="PNE43" s="299"/>
      <c r="PNF43" s="299"/>
      <c r="PNG43" s="299"/>
      <c r="PNH43" s="299"/>
      <c r="PNI43" s="299"/>
      <c r="PNJ43" s="299"/>
      <c r="PNK43" s="299"/>
      <c r="PNL43" s="299"/>
      <c r="PNM43" s="299"/>
      <c r="PNN43" s="299"/>
      <c r="PNO43" s="299"/>
      <c r="PNP43" s="299"/>
      <c r="PNQ43" s="299"/>
      <c r="PNR43" s="299"/>
      <c r="PNS43" s="299"/>
      <c r="PNT43" s="299"/>
      <c r="PNU43" s="299"/>
      <c r="PNV43" s="299"/>
      <c r="PNW43" s="299"/>
      <c r="PNX43" s="299"/>
      <c r="PNY43" s="299"/>
      <c r="PNZ43" s="299"/>
      <c r="POA43" s="299"/>
      <c r="POB43" s="299"/>
      <c r="POC43" s="299"/>
      <c r="POD43" s="299"/>
      <c r="POE43" s="299"/>
      <c r="POF43" s="299"/>
      <c r="POG43" s="299"/>
      <c r="POH43" s="299"/>
      <c r="POI43" s="299"/>
      <c r="POJ43" s="299"/>
      <c r="POK43" s="299"/>
      <c r="POL43" s="299"/>
      <c r="POM43" s="299"/>
      <c r="PON43" s="299"/>
      <c r="POO43" s="299"/>
      <c r="POP43" s="299"/>
      <c r="POQ43" s="299"/>
      <c r="POR43" s="299"/>
      <c r="POS43" s="299"/>
      <c r="POT43" s="299"/>
      <c r="POU43" s="299"/>
      <c r="POV43" s="299"/>
      <c r="POW43" s="299"/>
      <c r="POX43" s="299"/>
      <c r="POY43" s="299"/>
      <c r="POZ43" s="299"/>
      <c r="PPA43" s="299"/>
      <c r="PPB43" s="299"/>
      <c r="PPC43" s="299"/>
      <c r="PPD43" s="299"/>
      <c r="PPE43" s="299"/>
      <c r="PPF43" s="299"/>
      <c r="PPG43" s="299"/>
      <c r="PPH43" s="299"/>
      <c r="PPI43" s="299"/>
      <c r="PPJ43" s="299"/>
      <c r="PPK43" s="299"/>
      <c r="PPL43" s="299"/>
      <c r="PPM43" s="299"/>
      <c r="PPN43" s="299"/>
      <c r="PPO43" s="299"/>
      <c r="PPP43" s="299"/>
      <c r="PPQ43" s="299"/>
      <c r="PPR43" s="299"/>
      <c r="PPS43" s="299"/>
      <c r="PPT43" s="299"/>
      <c r="PPU43" s="299"/>
      <c r="PPV43" s="299"/>
      <c r="PPW43" s="299"/>
      <c r="PPX43" s="299"/>
      <c r="PPY43" s="299"/>
      <c r="PPZ43" s="299"/>
      <c r="PQA43" s="299"/>
      <c r="PQB43" s="299"/>
      <c r="PQC43" s="299"/>
      <c r="PQD43" s="299"/>
      <c r="PQE43" s="299"/>
      <c r="PQF43" s="299"/>
      <c r="PQG43" s="299"/>
      <c r="PQH43" s="299"/>
      <c r="PQI43" s="299"/>
      <c r="PQJ43" s="299"/>
      <c r="PQK43" s="299"/>
      <c r="PQL43" s="299"/>
      <c r="PQM43" s="299"/>
      <c r="PQN43" s="299"/>
      <c r="PQO43" s="299"/>
      <c r="PQP43" s="299"/>
      <c r="PQQ43" s="299"/>
      <c r="PQR43" s="299"/>
      <c r="PQS43" s="299"/>
      <c r="PQT43" s="299"/>
      <c r="PQU43" s="299"/>
      <c r="PQV43" s="299"/>
      <c r="PQW43" s="299"/>
      <c r="PQX43" s="299"/>
      <c r="PQY43" s="299"/>
      <c r="PQZ43" s="299"/>
      <c r="PRA43" s="299"/>
      <c r="PRB43" s="299"/>
      <c r="PRC43" s="299"/>
      <c r="PRD43" s="299"/>
      <c r="PRE43" s="299"/>
      <c r="PRF43" s="299"/>
      <c r="PRG43" s="299"/>
      <c r="PRH43" s="299"/>
      <c r="PRI43" s="299"/>
      <c r="PRJ43" s="299"/>
      <c r="PRK43" s="299"/>
      <c r="PRL43" s="299"/>
      <c r="PRM43" s="299"/>
      <c r="PRN43" s="299"/>
      <c r="PRO43" s="299"/>
      <c r="PRP43" s="299"/>
      <c r="PRQ43" s="299"/>
      <c r="PRR43" s="299"/>
      <c r="PRS43" s="299"/>
      <c r="PRT43" s="299"/>
      <c r="PRU43" s="299"/>
      <c r="PRV43" s="299"/>
      <c r="PRW43" s="299"/>
      <c r="PRX43" s="299"/>
      <c r="PRY43" s="299"/>
      <c r="PRZ43" s="299"/>
      <c r="PSA43" s="299"/>
      <c r="PSB43" s="299"/>
      <c r="PSC43" s="299"/>
      <c r="PSD43" s="299"/>
      <c r="PSE43" s="299"/>
      <c r="PSF43" s="299"/>
      <c r="PSG43" s="299"/>
      <c r="PSH43" s="299"/>
      <c r="PSI43" s="299"/>
      <c r="PSJ43" s="299"/>
      <c r="PSK43" s="299"/>
      <c r="PSL43" s="299"/>
      <c r="PSM43" s="299"/>
      <c r="PSN43" s="299"/>
      <c r="PSO43" s="299"/>
      <c r="PSP43" s="299"/>
      <c r="PSQ43" s="299"/>
      <c r="PSR43" s="299"/>
      <c r="PSS43" s="299"/>
      <c r="PST43" s="299"/>
      <c r="PSU43" s="299"/>
      <c r="PSV43" s="299"/>
      <c r="PSW43" s="299"/>
      <c r="PSX43" s="299"/>
      <c r="PSY43" s="299"/>
      <c r="PSZ43" s="299"/>
      <c r="PTA43" s="299"/>
      <c r="PTB43" s="299"/>
      <c r="PTC43" s="299"/>
      <c r="PTD43" s="299"/>
      <c r="PTE43" s="299"/>
      <c r="PTF43" s="299"/>
      <c r="PTG43" s="299"/>
      <c r="PTH43" s="299"/>
      <c r="PTI43" s="299"/>
      <c r="PTJ43" s="299"/>
      <c r="PTK43" s="299"/>
      <c r="PTL43" s="299"/>
      <c r="PTM43" s="299"/>
      <c r="PTN43" s="299"/>
      <c r="PTO43" s="299"/>
      <c r="PTP43" s="299"/>
      <c r="PTQ43" s="299"/>
      <c r="PTR43" s="299"/>
      <c r="PTS43" s="299"/>
      <c r="PTT43" s="299"/>
      <c r="PTU43" s="299"/>
      <c r="PTV43" s="299"/>
      <c r="PTW43" s="299"/>
      <c r="PTX43" s="299"/>
      <c r="PTY43" s="299"/>
      <c r="PTZ43" s="299"/>
      <c r="PUA43" s="299"/>
      <c r="PUB43" s="299"/>
      <c r="PUC43" s="299"/>
      <c r="PUD43" s="299"/>
      <c r="PUE43" s="299"/>
      <c r="PUF43" s="299"/>
      <c r="PUG43" s="299"/>
      <c r="PUH43" s="299"/>
      <c r="PUI43" s="299"/>
      <c r="PUJ43" s="299"/>
      <c r="PUK43" s="299"/>
      <c r="PUL43" s="299"/>
      <c r="PUM43" s="299"/>
      <c r="PUN43" s="299"/>
      <c r="PUO43" s="299"/>
      <c r="PUP43" s="299"/>
      <c r="PUQ43" s="299"/>
      <c r="PUR43" s="299"/>
      <c r="PUS43" s="299"/>
      <c r="PUT43" s="299"/>
      <c r="PUU43" s="299"/>
      <c r="PUV43" s="299"/>
      <c r="PUW43" s="299"/>
      <c r="PUX43" s="299"/>
      <c r="PUY43" s="299"/>
      <c r="PUZ43" s="299"/>
      <c r="PVA43" s="299"/>
      <c r="PVB43" s="299"/>
      <c r="PVC43" s="299"/>
      <c r="PVD43" s="299"/>
      <c r="PVE43" s="299"/>
      <c r="PVF43" s="299"/>
      <c r="PVG43" s="299"/>
      <c r="PVH43" s="299"/>
      <c r="PVI43" s="299"/>
      <c r="PVJ43" s="299"/>
      <c r="PVK43" s="299"/>
      <c r="PVL43" s="299"/>
      <c r="PVM43" s="299"/>
      <c r="PVN43" s="299"/>
      <c r="PVO43" s="299"/>
      <c r="PVP43" s="299"/>
      <c r="PVQ43" s="299"/>
      <c r="PVR43" s="299"/>
      <c r="PVS43" s="299"/>
      <c r="PVT43" s="299"/>
      <c r="PVU43" s="299"/>
      <c r="PVV43" s="299"/>
      <c r="PVW43" s="299"/>
      <c r="PVX43" s="299"/>
      <c r="PVY43" s="299"/>
      <c r="PVZ43" s="299"/>
      <c r="PWA43" s="299"/>
      <c r="PWB43" s="299"/>
      <c r="PWC43" s="299"/>
      <c r="PWD43" s="299"/>
      <c r="PWE43" s="299"/>
      <c r="PWF43" s="299"/>
      <c r="PWG43" s="299"/>
      <c r="PWH43" s="299"/>
      <c r="PWI43" s="299"/>
      <c r="PWJ43" s="299"/>
      <c r="PWK43" s="299"/>
      <c r="PWL43" s="299"/>
      <c r="PWM43" s="299"/>
      <c r="PWN43" s="299"/>
      <c r="PWO43" s="299"/>
      <c r="PWP43" s="299"/>
      <c r="PWQ43" s="299"/>
      <c r="PWR43" s="299"/>
      <c r="PWS43" s="299"/>
      <c r="PWT43" s="299"/>
      <c r="PWU43" s="299"/>
      <c r="PWV43" s="299"/>
      <c r="PWW43" s="299"/>
      <c r="PWX43" s="299"/>
      <c r="PWY43" s="299"/>
      <c r="PWZ43" s="299"/>
      <c r="PXA43" s="299"/>
      <c r="PXB43" s="299"/>
      <c r="PXC43" s="299"/>
      <c r="PXD43" s="299"/>
      <c r="PXE43" s="299"/>
      <c r="PXF43" s="299"/>
      <c r="PXG43" s="299"/>
      <c r="PXH43" s="299"/>
      <c r="PXI43" s="299"/>
      <c r="PXJ43" s="299"/>
      <c r="PXK43" s="299"/>
      <c r="PXL43" s="299"/>
      <c r="PXM43" s="299"/>
      <c r="PXN43" s="299"/>
      <c r="PXO43" s="299"/>
      <c r="PXP43" s="299"/>
      <c r="PXQ43" s="299"/>
      <c r="PXR43" s="299"/>
      <c r="PXS43" s="299"/>
      <c r="PXT43" s="299"/>
      <c r="PXU43" s="299"/>
      <c r="PXV43" s="299"/>
      <c r="PXW43" s="299"/>
      <c r="PXX43" s="299"/>
      <c r="PXY43" s="299"/>
      <c r="PXZ43" s="299"/>
      <c r="PYA43" s="299"/>
      <c r="PYB43" s="299"/>
      <c r="PYC43" s="299"/>
      <c r="PYD43" s="299"/>
      <c r="PYE43" s="299"/>
      <c r="PYF43" s="299"/>
      <c r="PYG43" s="299"/>
      <c r="PYH43" s="299"/>
      <c r="PYI43" s="299"/>
      <c r="PYJ43" s="299"/>
      <c r="PYK43" s="299"/>
      <c r="PYL43" s="299"/>
      <c r="PYM43" s="299"/>
      <c r="PYN43" s="299"/>
      <c r="PYO43" s="299"/>
      <c r="PYP43" s="299"/>
      <c r="PYQ43" s="299"/>
      <c r="PYR43" s="299"/>
      <c r="PYS43" s="299"/>
      <c r="PYT43" s="299"/>
      <c r="PYU43" s="299"/>
      <c r="PYV43" s="299"/>
      <c r="PYW43" s="299"/>
      <c r="PYX43" s="299"/>
      <c r="PYY43" s="299"/>
      <c r="PYZ43" s="299"/>
      <c r="PZA43" s="299"/>
      <c r="PZB43" s="299"/>
      <c r="PZC43" s="299"/>
      <c r="PZD43" s="299"/>
      <c r="PZE43" s="299"/>
      <c r="PZF43" s="299"/>
      <c r="PZG43" s="299"/>
      <c r="PZH43" s="299"/>
      <c r="PZI43" s="299"/>
      <c r="PZJ43" s="299"/>
      <c r="PZK43" s="299"/>
      <c r="PZL43" s="299"/>
      <c r="PZM43" s="299"/>
      <c r="PZN43" s="299"/>
      <c r="PZO43" s="299"/>
      <c r="PZP43" s="299"/>
      <c r="PZQ43" s="299"/>
      <c r="PZR43" s="299"/>
      <c r="PZS43" s="299"/>
      <c r="PZT43" s="299"/>
      <c r="PZU43" s="299"/>
      <c r="PZV43" s="299"/>
      <c r="PZW43" s="299"/>
      <c r="PZX43" s="299"/>
      <c r="PZY43" s="299"/>
      <c r="PZZ43" s="299"/>
      <c r="QAA43" s="299"/>
      <c r="QAB43" s="299"/>
      <c r="QAC43" s="299"/>
      <c r="QAD43" s="299"/>
      <c r="QAE43" s="299"/>
      <c r="QAF43" s="299"/>
      <c r="QAG43" s="299"/>
      <c r="QAH43" s="299"/>
      <c r="QAI43" s="299"/>
      <c r="QAJ43" s="299"/>
      <c r="QAK43" s="299"/>
      <c r="QAL43" s="299"/>
      <c r="QAM43" s="299"/>
      <c r="QAN43" s="299"/>
      <c r="QAO43" s="299"/>
      <c r="QAP43" s="299"/>
      <c r="QAQ43" s="299"/>
      <c r="QAR43" s="299"/>
      <c r="QAS43" s="299"/>
      <c r="QAT43" s="299"/>
      <c r="QAU43" s="299"/>
      <c r="QAV43" s="299"/>
      <c r="QAW43" s="299"/>
      <c r="QAX43" s="299"/>
      <c r="QAY43" s="299"/>
      <c r="QAZ43" s="299"/>
      <c r="QBA43" s="299"/>
      <c r="QBB43" s="299"/>
      <c r="QBC43" s="299"/>
      <c r="QBD43" s="299"/>
      <c r="QBE43" s="299"/>
      <c r="QBF43" s="299"/>
      <c r="QBG43" s="299"/>
      <c r="QBH43" s="299"/>
      <c r="QBI43" s="299"/>
      <c r="QBJ43" s="299"/>
      <c r="QBK43" s="299"/>
      <c r="QBL43" s="299"/>
      <c r="QBM43" s="299"/>
      <c r="QBN43" s="299"/>
      <c r="QBO43" s="299"/>
      <c r="QBP43" s="299"/>
      <c r="QBQ43" s="299"/>
      <c r="QBR43" s="299"/>
      <c r="QBS43" s="299"/>
      <c r="QBT43" s="299"/>
      <c r="QBU43" s="299"/>
      <c r="QBV43" s="299"/>
      <c r="QBW43" s="299"/>
      <c r="QBX43" s="299"/>
      <c r="QBY43" s="299"/>
      <c r="QBZ43" s="299"/>
      <c r="QCA43" s="299"/>
      <c r="QCB43" s="299"/>
      <c r="QCC43" s="299"/>
      <c r="QCD43" s="299"/>
      <c r="QCE43" s="299"/>
      <c r="QCF43" s="299"/>
      <c r="QCG43" s="299"/>
      <c r="QCH43" s="299"/>
      <c r="QCI43" s="299"/>
      <c r="QCJ43" s="299"/>
      <c r="QCK43" s="299"/>
      <c r="QCL43" s="299"/>
      <c r="QCM43" s="299"/>
      <c r="QCN43" s="299"/>
      <c r="QCO43" s="299"/>
      <c r="QCP43" s="299"/>
      <c r="QCQ43" s="299"/>
      <c r="QCR43" s="299"/>
      <c r="QCS43" s="299"/>
      <c r="QCT43" s="299"/>
      <c r="QCU43" s="299"/>
      <c r="QCV43" s="299"/>
      <c r="QCW43" s="299"/>
      <c r="QCX43" s="299"/>
      <c r="QCY43" s="299"/>
      <c r="QCZ43" s="299"/>
      <c r="QDA43" s="299"/>
      <c r="QDB43" s="299"/>
      <c r="QDC43" s="299"/>
      <c r="QDD43" s="299"/>
      <c r="QDE43" s="299"/>
      <c r="QDF43" s="299"/>
      <c r="QDG43" s="299"/>
      <c r="QDH43" s="299"/>
      <c r="QDI43" s="299"/>
      <c r="QDJ43" s="299"/>
      <c r="QDK43" s="299"/>
      <c r="QDL43" s="299"/>
      <c r="QDM43" s="299"/>
      <c r="QDN43" s="299"/>
      <c r="QDO43" s="299"/>
      <c r="QDP43" s="299"/>
      <c r="QDQ43" s="299"/>
      <c r="QDR43" s="299"/>
      <c r="QDS43" s="299"/>
      <c r="QDT43" s="299"/>
      <c r="QDU43" s="299"/>
      <c r="QDV43" s="299"/>
      <c r="QDW43" s="299"/>
      <c r="QDX43" s="299"/>
      <c r="QDY43" s="299"/>
      <c r="QDZ43" s="299"/>
      <c r="QEA43" s="299"/>
      <c r="QEB43" s="299"/>
      <c r="QEC43" s="299"/>
      <c r="QED43" s="299"/>
      <c r="QEE43" s="299"/>
      <c r="QEF43" s="299"/>
      <c r="QEG43" s="299"/>
      <c r="QEH43" s="299"/>
      <c r="QEI43" s="299"/>
      <c r="QEJ43" s="299"/>
      <c r="QEK43" s="299"/>
      <c r="QEL43" s="299"/>
      <c r="QEM43" s="299"/>
      <c r="QEN43" s="299"/>
      <c r="QEO43" s="299"/>
      <c r="QEP43" s="299"/>
      <c r="QEQ43" s="299"/>
      <c r="QER43" s="299"/>
      <c r="QES43" s="299"/>
      <c r="QET43" s="299"/>
      <c r="QEU43" s="299"/>
      <c r="QEV43" s="299"/>
      <c r="QEW43" s="299"/>
      <c r="QEX43" s="299"/>
      <c r="QEY43" s="299"/>
      <c r="QEZ43" s="299"/>
      <c r="QFA43" s="299"/>
      <c r="QFB43" s="299"/>
      <c r="QFC43" s="299"/>
      <c r="QFD43" s="299"/>
      <c r="QFE43" s="299"/>
      <c r="QFF43" s="299"/>
      <c r="QFG43" s="299"/>
      <c r="QFH43" s="299"/>
      <c r="QFI43" s="299"/>
      <c r="QFJ43" s="299"/>
      <c r="QFK43" s="299"/>
      <c r="QFL43" s="299"/>
      <c r="QFM43" s="299"/>
      <c r="QFN43" s="299"/>
      <c r="QFO43" s="299"/>
      <c r="QFP43" s="299"/>
      <c r="QFQ43" s="299"/>
      <c r="QFR43" s="299"/>
      <c r="QFS43" s="299"/>
      <c r="QFT43" s="299"/>
      <c r="QFU43" s="299"/>
      <c r="QFV43" s="299"/>
      <c r="QFW43" s="299"/>
      <c r="QFX43" s="299"/>
      <c r="QFY43" s="299"/>
      <c r="QFZ43" s="299"/>
      <c r="QGA43" s="299"/>
      <c r="QGB43" s="299"/>
      <c r="QGC43" s="299"/>
      <c r="QGD43" s="299"/>
      <c r="QGE43" s="299"/>
      <c r="QGF43" s="299"/>
      <c r="QGG43" s="299"/>
      <c r="QGH43" s="299"/>
      <c r="QGI43" s="299"/>
      <c r="QGJ43" s="299"/>
      <c r="QGK43" s="299"/>
      <c r="QGL43" s="299"/>
      <c r="QGM43" s="299"/>
      <c r="QGN43" s="299"/>
      <c r="QGO43" s="299"/>
      <c r="QGP43" s="299"/>
      <c r="QGQ43" s="299"/>
      <c r="QGR43" s="299"/>
      <c r="QGS43" s="299"/>
      <c r="QGT43" s="299"/>
      <c r="QGU43" s="299"/>
      <c r="QGV43" s="299"/>
      <c r="QGW43" s="299"/>
      <c r="QGX43" s="299"/>
      <c r="QGY43" s="299"/>
      <c r="QGZ43" s="299"/>
      <c r="QHA43" s="299"/>
      <c r="QHB43" s="299"/>
      <c r="QHC43" s="299"/>
      <c r="QHD43" s="299"/>
      <c r="QHE43" s="299"/>
      <c r="QHF43" s="299"/>
      <c r="QHG43" s="299"/>
      <c r="QHH43" s="299"/>
      <c r="QHI43" s="299"/>
      <c r="QHJ43" s="299"/>
      <c r="QHK43" s="299"/>
      <c r="QHL43" s="299"/>
      <c r="QHM43" s="299"/>
      <c r="QHN43" s="299"/>
      <c r="QHO43" s="299"/>
      <c r="QHP43" s="299"/>
      <c r="QHQ43" s="299"/>
      <c r="QHR43" s="299"/>
      <c r="QHS43" s="299"/>
      <c r="QHT43" s="299"/>
      <c r="QHU43" s="299"/>
      <c r="QHV43" s="299"/>
      <c r="QHW43" s="299"/>
      <c r="QHX43" s="299"/>
      <c r="QHY43" s="299"/>
      <c r="QHZ43" s="299"/>
      <c r="QIA43" s="299"/>
      <c r="QIB43" s="299"/>
      <c r="QIC43" s="299"/>
      <c r="QID43" s="299"/>
      <c r="QIE43" s="299"/>
      <c r="QIF43" s="299"/>
      <c r="QIG43" s="299"/>
      <c r="QIH43" s="299"/>
      <c r="QII43" s="299"/>
      <c r="QIJ43" s="299"/>
      <c r="QIK43" s="299"/>
      <c r="QIL43" s="299"/>
      <c r="QIM43" s="299"/>
      <c r="QIN43" s="299"/>
      <c r="QIO43" s="299"/>
      <c r="QIP43" s="299"/>
      <c r="QIQ43" s="299"/>
      <c r="QIR43" s="299"/>
      <c r="QIS43" s="299"/>
      <c r="QIT43" s="299"/>
      <c r="QIU43" s="299"/>
      <c r="QIV43" s="299"/>
      <c r="QIW43" s="299"/>
      <c r="QIX43" s="299"/>
      <c r="QIY43" s="299"/>
      <c r="QIZ43" s="299"/>
      <c r="QJA43" s="299"/>
      <c r="QJB43" s="299"/>
      <c r="QJC43" s="299"/>
      <c r="QJD43" s="299"/>
      <c r="QJE43" s="299"/>
      <c r="QJF43" s="299"/>
      <c r="QJG43" s="299"/>
      <c r="QJH43" s="299"/>
      <c r="QJI43" s="299"/>
      <c r="QJJ43" s="299"/>
      <c r="QJK43" s="299"/>
      <c r="QJL43" s="299"/>
      <c r="QJM43" s="299"/>
      <c r="QJN43" s="299"/>
      <c r="QJO43" s="299"/>
      <c r="QJP43" s="299"/>
      <c r="QJQ43" s="299"/>
      <c r="QJR43" s="299"/>
      <c r="QJS43" s="299"/>
      <c r="QJT43" s="299"/>
      <c r="QJU43" s="299"/>
      <c r="QJV43" s="299"/>
      <c r="QJW43" s="299"/>
      <c r="QJX43" s="299"/>
      <c r="QJY43" s="299"/>
      <c r="QJZ43" s="299"/>
      <c r="QKA43" s="299"/>
      <c r="QKB43" s="299"/>
      <c r="QKC43" s="299"/>
      <c r="QKD43" s="299"/>
      <c r="QKE43" s="299"/>
      <c r="QKF43" s="299"/>
      <c r="QKG43" s="299"/>
      <c r="QKH43" s="299"/>
      <c r="QKI43" s="299"/>
      <c r="QKJ43" s="299"/>
      <c r="QKK43" s="299"/>
      <c r="QKL43" s="299"/>
      <c r="QKM43" s="299"/>
      <c r="QKN43" s="299"/>
      <c r="QKO43" s="299"/>
      <c r="QKP43" s="299"/>
      <c r="QKQ43" s="299"/>
      <c r="QKR43" s="299"/>
      <c r="QKS43" s="299"/>
      <c r="QKT43" s="299"/>
      <c r="QKU43" s="299"/>
      <c r="QKV43" s="299"/>
      <c r="QKW43" s="299"/>
      <c r="QKX43" s="299"/>
      <c r="QKY43" s="299"/>
      <c r="QKZ43" s="299"/>
      <c r="QLA43" s="299"/>
      <c r="QLB43" s="299"/>
      <c r="QLC43" s="299"/>
      <c r="QLD43" s="299"/>
      <c r="QLE43" s="299"/>
      <c r="QLF43" s="299"/>
      <c r="QLG43" s="299"/>
      <c r="QLH43" s="299"/>
      <c r="QLI43" s="299"/>
      <c r="QLJ43" s="299"/>
      <c r="QLK43" s="299"/>
      <c r="QLL43" s="299"/>
      <c r="QLM43" s="299"/>
      <c r="QLN43" s="299"/>
      <c r="QLO43" s="299"/>
      <c r="QLP43" s="299"/>
      <c r="QLQ43" s="299"/>
      <c r="QLR43" s="299"/>
      <c r="QLS43" s="299"/>
      <c r="QLT43" s="299"/>
      <c r="QLU43" s="299"/>
      <c r="QLV43" s="299"/>
      <c r="QLW43" s="299"/>
      <c r="QLX43" s="299"/>
      <c r="QLY43" s="299"/>
      <c r="QLZ43" s="299"/>
      <c r="QMA43" s="299"/>
      <c r="QMB43" s="299"/>
      <c r="QMC43" s="299"/>
      <c r="QMD43" s="299"/>
      <c r="QME43" s="299"/>
      <c r="QMF43" s="299"/>
      <c r="QMG43" s="299"/>
      <c r="QMH43" s="299"/>
      <c r="QMI43" s="299"/>
      <c r="QMJ43" s="299"/>
      <c r="QMK43" s="299"/>
      <c r="QML43" s="299"/>
      <c r="QMM43" s="299"/>
      <c r="QMN43" s="299"/>
      <c r="QMO43" s="299"/>
      <c r="QMP43" s="299"/>
      <c r="QMQ43" s="299"/>
      <c r="QMR43" s="299"/>
      <c r="QMS43" s="299"/>
      <c r="QMT43" s="299"/>
      <c r="QMU43" s="299"/>
      <c r="QMV43" s="299"/>
      <c r="QMW43" s="299"/>
      <c r="QMX43" s="299"/>
      <c r="QMY43" s="299"/>
      <c r="QMZ43" s="299"/>
      <c r="QNA43" s="299"/>
      <c r="QNB43" s="299"/>
      <c r="QNC43" s="299"/>
      <c r="QND43" s="299"/>
      <c r="QNE43" s="299"/>
      <c r="QNF43" s="299"/>
      <c r="QNG43" s="299"/>
      <c r="QNH43" s="299"/>
      <c r="QNI43" s="299"/>
      <c r="QNJ43" s="299"/>
      <c r="QNK43" s="299"/>
      <c r="QNL43" s="299"/>
      <c r="QNM43" s="299"/>
      <c r="QNN43" s="299"/>
      <c r="QNO43" s="299"/>
      <c r="QNP43" s="299"/>
      <c r="QNQ43" s="299"/>
      <c r="QNR43" s="299"/>
      <c r="QNS43" s="299"/>
      <c r="QNT43" s="299"/>
      <c r="QNU43" s="299"/>
      <c r="QNV43" s="299"/>
      <c r="QNW43" s="299"/>
      <c r="QNX43" s="299"/>
      <c r="QNY43" s="299"/>
      <c r="QNZ43" s="299"/>
      <c r="QOA43" s="299"/>
      <c r="QOB43" s="299"/>
      <c r="QOC43" s="299"/>
      <c r="QOD43" s="299"/>
      <c r="QOE43" s="299"/>
      <c r="QOF43" s="299"/>
      <c r="QOG43" s="299"/>
      <c r="QOH43" s="299"/>
      <c r="QOI43" s="299"/>
      <c r="QOJ43" s="299"/>
      <c r="QOK43" s="299"/>
      <c r="QOL43" s="299"/>
      <c r="QOM43" s="299"/>
      <c r="QON43" s="299"/>
      <c r="QOO43" s="299"/>
      <c r="QOP43" s="299"/>
      <c r="QOQ43" s="299"/>
      <c r="QOR43" s="299"/>
      <c r="QOS43" s="299"/>
      <c r="QOT43" s="299"/>
      <c r="QOU43" s="299"/>
      <c r="QOV43" s="299"/>
      <c r="QOW43" s="299"/>
      <c r="QOX43" s="299"/>
      <c r="QOY43" s="299"/>
      <c r="QOZ43" s="299"/>
      <c r="QPA43" s="299"/>
      <c r="QPB43" s="299"/>
      <c r="QPC43" s="299"/>
      <c r="QPD43" s="299"/>
      <c r="QPE43" s="299"/>
      <c r="QPF43" s="299"/>
      <c r="QPG43" s="299"/>
      <c r="QPH43" s="299"/>
      <c r="QPI43" s="299"/>
      <c r="QPJ43" s="299"/>
      <c r="QPK43" s="299"/>
      <c r="QPL43" s="299"/>
      <c r="QPM43" s="299"/>
      <c r="QPN43" s="299"/>
      <c r="QPO43" s="299"/>
      <c r="QPP43" s="299"/>
      <c r="QPQ43" s="299"/>
      <c r="QPR43" s="299"/>
      <c r="QPS43" s="299"/>
      <c r="QPT43" s="299"/>
      <c r="QPU43" s="299"/>
      <c r="QPV43" s="299"/>
      <c r="QPW43" s="299"/>
      <c r="QPX43" s="299"/>
      <c r="QPY43" s="299"/>
      <c r="QPZ43" s="299"/>
      <c r="QQA43" s="299"/>
      <c r="QQB43" s="299"/>
      <c r="QQC43" s="299"/>
      <c r="QQD43" s="299"/>
      <c r="QQE43" s="299"/>
      <c r="QQF43" s="299"/>
      <c r="QQG43" s="299"/>
      <c r="QQH43" s="299"/>
      <c r="QQI43" s="299"/>
      <c r="QQJ43" s="299"/>
      <c r="QQK43" s="299"/>
      <c r="QQL43" s="299"/>
      <c r="QQM43" s="299"/>
      <c r="QQN43" s="299"/>
      <c r="QQO43" s="299"/>
      <c r="QQP43" s="299"/>
      <c r="QQQ43" s="299"/>
      <c r="QQR43" s="299"/>
      <c r="QQS43" s="299"/>
      <c r="QQT43" s="299"/>
      <c r="QQU43" s="299"/>
      <c r="QQV43" s="299"/>
      <c r="QQW43" s="299"/>
      <c r="QQX43" s="299"/>
      <c r="QQY43" s="299"/>
      <c r="QQZ43" s="299"/>
      <c r="QRA43" s="299"/>
      <c r="QRB43" s="299"/>
      <c r="QRC43" s="299"/>
      <c r="QRD43" s="299"/>
      <c r="QRE43" s="299"/>
      <c r="QRF43" s="299"/>
      <c r="QRG43" s="299"/>
      <c r="QRH43" s="299"/>
      <c r="QRI43" s="299"/>
      <c r="QRJ43" s="299"/>
      <c r="QRK43" s="299"/>
      <c r="QRL43" s="299"/>
      <c r="QRM43" s="299"/>
      <c r="QRN43" s="299"/>
      <c r="QRO43" s="299"/>
      <c r="QRP43" s="299"/>
      <c r="QRQ43" s="299"/>
      <c r="QRR43" s="299"/>
      <c r="QRS43" s="299"/>
      <c r="QRT43" s="299"/>
      <c r="QRU43" s="299"/>
      <c r="QRV43" s="299"/>
      <c r="QRW43" s="299"/>
      <c r="QRX43" s="299"/>
      <c r="QRY43" s="299"/>
      <c r="QRZ43" s="299"/>
      <c r="QSA43" s="299"/>
      <c r="QSB43" s="299"/>
      <c r="QSC43" s="299"/>
      <c r="QSD43" s="299"/>
      <c r="QSE43" s="299"/>
      <c r="QSF43" s="299"/>
      <c r="QSG43" s="299"/>
      <c r="QSH43" s="299"/>
      <c r="QSI43" s="299"/>
      <c r="QSJ43" s="299"/>
      <c r="QSK43" s="299"/>
      <c r="QSL43" s="299"/>
      <c r="QSM43" s="299"/>
      <c r="QSN43" s="299"/>
      <c r="QSO43" s="299"/>
      <c r="QSP43" s="299"/>
      <c r="QSQ43" s="299"/>
      <c r="QSR43" s="299"/>
      <c r="QSS43" s="299"/>
      <c r="QST43" s="299"/>
      <c r="QSU43" s="299"/>
      <c r="QSV43" s="299"/>
      <c r="QSW43" s="299"/>
      <c r="QSX43" s="299"/>
      <c r="QSY43" s="299"/>
      <c r="QSZ43" s="299"/>
      <c r="QTA43" s="299"/>
      <c r="QTB43" s="299"/>
      <c r="QTC43" s="299"/>
      <c r="QTD43" s="299"/>
      <c r="QTE43" s="299"/>
      <c r="QTF43" s="299"/>
      <c r="QTG43" s="299"/>
      <c r="QTH43" s="299"/>
      <c r="QTI43" s="299"/>
      <c r="QTJ43" s="299"/>
      <c r="QTK43" s="299"/>
      <c r="QTL43" s="299"/>
      <c r="QTM43" s="299"/>
      <c r="QTN43" s="299"/>
      <c r="QTO43" s="299"/>
      <c r="QTP43" s="299"/>
      <c r="QTQ43" s="299"/>
      <c r="QTR43" s="299"/>
      <c r="QTS43" s="299"/>
      <c r="QTT43" s="299"/>
      <c r="QTU43" s="299"/>
      <c r="QTV43" s="299"/>
      <c r="QTW43" s="299"/>
      <c r="QTX43" s="299"/>
      <c r="QTY43" s="299"/>
      <c r="QTZ43" s="299"/>
      <c r="QUA43" s="299"/>
      <c r="QUB43" s="299"/>
      <c r="QUC43" s="299"/>
      <c r="QUD43" s="299"/>
      <c r="QUE43" s="299"/>
      <c r="QUF43" s="299"/>
      <c r="QUG43" s="299"/>
      <c r="QUH43" s="299"/>
      <c r="QUI43" s="299"/>
      <c r="QUJ43" s="299"/>
      <c r="QUK43" s="299"/>
      <c r="QUL43" s="299"/>
      <c r="QUM43" s="299"/>
      <c r="QUN43" s="299"/>
      <c r="QUO43" s="299"/>
      <c r="QUP43" s="299"/>
      <c r="QUQ43" s="299"/>
      <c r="QUR43" s="299"/>
      <c r="QUS43" s="299"/>
      <c r="QUT43" s="299"/>
      <c r="QUU43" s="299"/>
      <c r="QUV43" s="299"/>
      <c r="QUW43" s="299"/>
      <c r="QUX43" s="299"/>
      <c r="QUY43" s="299"/>
      <c r="QUZ43" s="299"/>
      <c r="QVA43" s="299"/>
      <c r="QVB43" s="299"/>
      <c r="QVC43" s="299"/>
      <c r="QVD43" s="299"/>
      <c r="QVE43" s="299"/>
      <c r="QVF43" s="299"/>
      <c r="QVG43" s="299"/>
      <c r="QVH43" s="299"/>
      <c r="QVI43" s="299"/>
      <c r="QVJ43" s="299"/>
      <c r="QVK43" s="299"/>
      <c r="QVL43" s="299"/>
      <c r="QVM43" s="299"/>
      <c r="QVN43" s="299"/>
      <c r="QVO43" s="299"/>
      <c r="QVP43" s="299"/>
      <c r="QVQ43" s="299"/>
      <c r="QVR43" s="299"/>
      <c r="QVS43" s="299"/>
      <c r="QVT43" s="299"/>
      <c r="QVU43" s="299"/>
      <c r="QVV43" s="299"/>
      <c r="QVW43" s="299"/>
      <c r="QVX43" s="299"/>
      <c r="QVY43" s="299"/>
      <c r="QVZ43" s="299"/>
      <c r="QWA43" s="299"/>
      <c r="QWB43" s="299"/>
      <c r="QWC43" s="299"/>
      <c r="QWD43" s="299"/>
      <c r="QWE43" s="299"/>
      <c r="QWF43" s="299"/>
      <c r="QWG43" s="299"/>
      <c r="QWH43" s="299"/>
      <c r="QWI43" s="299"/>
      <c r="QWJ43" s="299"/>
      <c r="QWK43" s="299"/>
      <c r="QWL43" s="299"/>
      <c r="QWM43" s="299"/>
      <c r="QWN43" s="299"/>
      <c r="QWO43" s="299"/>
      <c r="QWP43" s="299"/>
      <c r="QWQ43" s="299"/>
      <c r="QWR43" s="299"/>
      <c r="QWS43" s="299"/>
      <c r="QWT43" s="299"/>
      <c r="QWU43" s="299"/>
      <c r="QWV43" s="299"/>
      <c r="QWW43" s="299"/>
      <c r="QWX43" s="299"/>
      <c r="QWY43" s="299"/>
      <c r="QWZ43" s="299"/>
      <c r="QXA43" s="299"/>
      <c r="QXB43" s="299"/>
      <c r="QXC43" s="299"/>
      <c r="QXD43" s="299"/>
      <c r="QXE43" s="299"/>
      <c r="QXF43" s="299"/>
      <c r="QXG43" s="299"/>
      <c r="QXH43" s="299"/>
      <c r="QXI43" s="299"/>
      <c r="QXJ43" s="299"/>
      <c r="QXK43" s="299"/>
      <c r="QXL43" s="299"/>
      <c r="QXM43" s="299"/>
      <c r="QXN43" s="299"/>
      <c r="QXO43" s="299"/>
      <c r="QXP43" s="299"/>
      <c r="QXQ43" s="299"/>
      <c r="QXR43" s="299"/>
      <c r="QXS43" s="299"/>
      <c r="QXT43" s="299"/>
      <c r="QXU43" s="299"/>
      <c r="QXV43" s="299"/>
      <c r="QXW43" s="299"/>
      <c r="QXX43" s="299"/>
      <c r="QXY43" s="299"/>
      <c r="QXZ43" s="299"/>
      <c r="QYA43" s="299"/>
      <c r="QYB43" s="299"/>
      <c r="QYC43" s="299"/>
      <c r="QYD43" s="299"/>
      <c r="QYE43" s="299"/>
      <c r="QYF43" s="299"/>
      <c r="QYG43" s="299"/>
      <c r="QYH43" s="299"/>
      <c r="QYI43" s="299"/>
      <c r="QYJ43" s="299"/>
      <c r="QYK43" s="299"/>
      <c r="QYL43" s="299"/>
      <c r="QYM43" s="299"/>
      <c r="QYN43" s="299"/>
      <c r="QYO43" s="299"/>
      <c r="QYP43" s="299"/>
      <c r="QYQ43" s="299"/>
      <c r="QYR43" s="299"/>
      <c r="QYS43" s="299"/>
      <c r="QYT43" s="299"/>
      <c r="QYU43" s="299"/>
      <c r="QYV43" s="299"/>
      <c r="QYW43" s="299"/>
      <c r="QYX43" s="299"/>
      <c r="QYY43" s="299"/>
      <c r="QYZ43" s="299"/>
      <c r="QZA43" s="299"/>
      <c r="QZB43" s="299"/>
      <c r="QZC43" s="299"/>
      <c r="QZD43" s="299"/>
      <c r="QZE43" s="299"/>
      <c r="QZF43" s="299"/>
      <c r="QZG43" s="299"/>
      <c r="QZH43" s="299"/>
      <c r="QZI43" s="299"/>
      <c r="QZJ43" s="299"/>
      <c r="QZK43" s="299"/>
      <c r="QZL43" s="299"/>
      <c r="QZM43" s="299"/>
      <c r="QZN43" s="299"/>
      <c r="QZO43" s="299"/>
      <c r="QZP43" s="299"/>
      <c r="QZQ43" s="299"/>
      <c r="QZR43" s="299"/>
      <c r="QZS43" s="299"/>
      <c r="QZT43" s="299"/>
      <c r="QZU43" s="299"/>
      <c r="QZV43" s="299"/>
      <c r="QZW43" s="299"/>
      <c r="QZX43" s="299"/>
      <c r="QZY43" s="299"/>
      <c r="QZZ43" s="299"/>
      <c r="RAA43" s="299"/>
      <c r="RAB43" s="299"/>
      <c r="RAC43" s="299"/>
      <c r="RAD43" s="299"/>
      <c r="RAE43" s="299"/>
      <c r="RAF43" s="299"/>
      <c r="RAG43" s="299"/>
      <c r="RAH43" s="299"/>
      <c r="RAI43" s="299"/>
      <c r="RAJ43" s="299"/>
      <c r="RAK43" s="299"/>
      <c r="RAL43" s="299"/>
      <c r="RAM43" s="299"/>
      <c r="RAN43" s="299"/>
      <c r="RAO43" s="299"/>
      <c r="RAP43" s="299"/>
      <c r="RAQ43" s="299"/>
      <c r="RAR43" s="299"/>
      <c r="RAS43" s="299"/>
      <c r="RAT43" s="299"/>
      <c r="RAU43" s="299"/>
      <c r="RAV43" s="299"/>
      <c r="RAW43" s="299"/>
      <c r="RAX43" s="299"/>
      <c r="RAY43" s="299"/>
      <c r="RAZ43" s="299"/>
      <c r="RBA43" s="299"/>
      <c r="RBB43" s="299"/>
      <c r="RBC43" s="299"/>
      <c r="RBD43" s="299"/>
      <c r="RBE43" s="299"/>
      <c r="RBF43" s="299"/>
      <c r="RBG43" s="299"/>
      <c r="RBH43" s="299"/>
      <c r="RBI43" s="299"/>
      <c r="RBJ43" s="299"/>
      <c r="RBK43" s="299"/>
      <c r="RBL43" s="299"/>
      <c r="RBM43" s="299"/>
      <c r="RBN43" s="299"/>
      <c r="RBO43" s="299"/>
      <c r="RBP43" s="299"/>
      <c r="RBQ43" s="299"/>
      <c r="RBR43" s="299"/>
      <c r="RBS43" s="299"/>
      <c r="RBT43" s="299"/>
      <c r="RBU43" s="299"/>
      <c r="RBV43" s="299"/>
      <c r="RBW43" s="299"/>
      <c r="RBX43" s="299"/>
      <c r="RBY43" s="299"/>
      <c r="RBZ43" s="299"/>
      <c r="RCA43" s="299"/>
      <c r="RCB43" s="299"/>
      <c r="RCC43" s="299"/>
      <c r="RCD43" s="299"/>
      <c r="RCE43" s="299"/>
      <c r="RCF43" s="299"/>
      <c r="RCG43" s="299"/>
      <c r="RCH43" s="299"/>
      <c r="RCI43" s="299"/>
      <c r="RCJ43" s="299"/>
      <c r="RCK43" s="299"/>
      <c r="RCL43" s="299"/>
      <c r="RCM43" s="299"/>
      <c r="RCN43" s="299"/>
      <c r="RCO43" s="299"/>
      <c r="RCP43" s="299"/>
      <c r="RCQ43" s="299"/>
      <c r="RCR43" s="299"/>
      <c r="RCS43" s="299"/>
      <c r="RCT43" s="299"/>
      <c r="RCU43" s="299"/>
      <c r="RCV43" s="299"/>
      <c r="RCW43" s="299"/>
      <c r="RCX43" s="299"/>
      <c r="RCY43" s="299"/>
      <c r="RCZ43" s="299"/>
      <c r="RDA43" s="299"/>
      <c r="RDB43" s="299"/>
      <c r="RDC43" s="299"/>
      <c r="RDD43" s="299"/>
      <c r="RDE43" s="299"/>
      <c r="RDF43" s="299"/>
      <c r="RDG43" s="299"/>
      <c r="RDH43" s="299"/>
      <c r="RDI43" s="299"/>
      <c r="RDJ43" s="299"/>
      <c r="RDK43" s="299"/>
      <c r="RDL43" s="299"/>
      <c r="RDM43" s="299"/>
      <c r="RDN43" s="299"/>
      <c r="RDO43" s="299"/>
      <c r="RDP43" s="299"/>
      <c r="RDQ43" s="299"/>
      <c r="RDR43" s="299"/>
      <c r="RDS43" s="299"/>
      <c r="RDT43" s="299"/>
      <c r="RDU43" s="299"/>
      <c r="RDV43" s="299"/>
      <c r="RDW43" s="299"/>
      <c r="RDX43" s="299"/>
      <c r="RDY43" s="299"/>
      <c r="RDZ43" s="299"/>
      <c r="REA43" s="299"/>
      <c r="REB43" s="299"/>
      <c r="REC43" s="299"/>
      <c r="RED43" s="299"/>
      <c r="REE43" s="299"/>
      <c r="REF43" s="299"/>
      <c r="REG43" s="299"/>
      <c r="REH43" s="299"/>
      <c r="REI43" s="299"/>
      <c r="REJ43" s="299"/>
      <c r="REK43" s="299"/>
      <c r="REL43" s="299"/>
      <c r="REM43" s="299"/>
      <c r="REN43" s="299"/>
      <c r="REO43" s="299"/>
      <c r="REP43" s="299"/>
      <c r="REQ43" s="299"/>
      <c r="RER43" s="299"/>
      <c r="RES43" s="299"/>
      <c r="RET43" s="299"/>
      <c r="REU43" s="299"/>
      <c r="REV43" s="299"/>
      <c r="REW43" s="299"/>
      <c r="REX43" s="299"/>
      <c r="REY43" s="299"/>
      <c r="REZ43" s="299"/>
      <c r="RFA43" s="299"/>
      <c r="RFB43" s="299"/>
      <c r="RFC43" s="299"/>
      <c r="RFD43" s="299"/>
      <c r="RFE43" s="299"/>
      <c r="RFF43" s="299"/>
      <c r="RFG43" s="299"/>
      <c r="RFH43" s="299"/>
      <c r="RFI43" s="299"/>
      <c r="RFJ43" s="299"/>
      <c r="RFK43" s="299"/>
      <c r="RFL43" s="299"/>
      <c r="RFM43" s="299"/>
      <c r="RFN43" s="299"/>
      <c r="RFO43" s="299"/>
      <c r="RFP43" s="299"/>
      <c r="RFQ43" s="299"/>
      <c r="RFR43" s="299"/>
      <c r="RFS43" s="299"/>
      <c r="RFT43" s="299"/>
      <c r="RFU43" s="299"/>
      <c r="RFV43" s="299"/>
      <c r="RFW43" s="299"/>
      <c r="RFX43" s="299"/>
      <c r="RFY43" s="299"/>
      <c r="RFZ43" s="299"/>
      <c r="RGA43" s="299"/>
      <c r="RGB43" s="299"/>
      <c r="RGC43" s="299"/>
      <c r="RGD43" s="299"/>
      <c r="RGE43" s="299"/>
      <c r="RGF43" s="299"/>
      <c r="RGG43" s="299"/>
      <c r="RGH43" s="299"/>
      <c r="RGI43" s="299"/>
      <c r="RGJ43" s="299"/>
      <c r="RGK43" s="299"/>
      <c r="RGL43" s="299"/>
      <c r="RGM43" s="299"/>
      <c r="RGN43" s="299"/>
      <c r="RGO43" s="299"/>
      <c r="RGP43" s="299"/>
      <c r="RGQ43" s="299"/>
      <c r="RGR43" s="299"/>
      <c r="RGS43" s="299"/>
      <c r="RGT43" s="299"/>
      <c r="RGU43" s="299"/>
      <c r="RGV43" s="299"/>
      <c r="RGW43" s="299"/>
      <c r="RGX43" s="299"/>
      <c r="RGY43" s="299"/>
      <c r="RGZ43" s="299"/>
      <c r="RHA43" s="299"/>
      <c r="RHB43" s="299"/>
      <c r="RHC43" s="299"/>
      <c r="RHD43" s="299"/>
      <c r="RHE43" s="299"/>
      <c r="RHF43" s="299"/>
      <c r="RHG43" s="299"/>
      <c r="RHH43" s="299"/>
      <c r="RHI43" s="299"/>
      <c r="RHJ43" s="299"/>
      <c r="RHK43" s="299"/>
      <c r="RHL43" s="299"/>
      <c r="RHM43" s="299"/>
      <c r="RHN43" s="299"/>
      <c r="RHO43" s="299"/>
      <c r="RHP43" s="299"/>
      <c r="RHQ43" s="299"/>
      <c r="RHR43" s="299"/>
      <c r="RHS43" s="299"/>
      <c r="RHT43" s="299"/>
      <c r="RHU43" s="299"/>
      <c r="RHV43" s="299"/>
      <c r="RHW43" s="299"/>
      <c r="RHX43" s="299"/>
      <c r="RHY43" s="299"/>
      <c r="RHZ43" s="299"/>
      <c r="RIA43" s="299"/>
      <c r="RIB43" s="299"/>
      <c r="RIC43" s="299"/>
      <c r="RID43" s="299"/>
      <c r="RIE43" s="299"/>
      <c r="RIF43" s="299"/>
      <c r="RIG43" s="299"/>
      <c r="RIH43" s="299"/>
      <c r="RII43" s="299"/>
      <c r="RIJ43" s="299"/>
      <c r="RIK43" s="299"/>
      <c r="RIL43" s="299"/>
      <c r="RIM43" s="299"/>
      <c r="RIN43" s="299"/>
      <c r="RIO43" s="299"/>
      <c r="RIP43" s="299"/>
      <c r="RIQ43" s="299"/>
      <c r="RIR43" s="299"/>
      <c r="RIS43" s="299"/>
      <c r="RIT43" s="299"/>
      <c r="RIU43" s="299"/>
      <c r="RIV43" s="299"/>
      <c r="RIW43" s="299"/>
      <c r="RIX43" s="299"/>
      <c r="RIY43" s="299"/>
      <c r="RIZ43" s="299"/>
      <c r="RJA43" s="299"/>
      <c r="RJB43" s="299"/>
      <c r="RJC43" s="299"/>
      <c r="RJD43" s="299"/>
      <c r="RJE43" s="299"/>
      <c r="RJF43" s="299"/>
      <c r="RJG43" s="299"/>
      <c r="RJH43" s="299"/>
      <c r="RJI43" s="299"/>
      <c r="RJJ43" s="299"/>
      <c r="RJK43" s="299"/>
      <c r="RJL43" s="299"/>
      <c r="RJM43" s="299"/>
      <c r="RJN43" s="299"/>
      <c r="RJO43" s="299"/>
      <c r="RJP43" s="299"/>
      <c r="RJQ43" s="299"/>
      <c r="RJR43" s="299"/>
      <c r="RJS43" s="299"/>
      <c r="RJT43" s="299"/>
      <c r="RJU43" s="299"/>
      <c r="RJV43" s="299"/>
      <c r="RJW43" s="299"/>
      <c r="RJX43" s="299"/>
      <c r="RJY43" s="299"/>
      <c r="RJZ43" s="299"/>
      <c r="RKA43" s="299"/>
      <c r="RKB43" s="299"/>
      <c r="RKC43" s="299"/>
      <c r="RKD43" s="299"/>
      <c r="RKE43" s="299"/>
      <c r="RKF43" s="299"/>
      <c r="RKG43" s="299"/>
      <c r="RKH43" s="299"/>
      <c r="RKI43" s="299"/>
      <c r="RKJ43" s="299"/>
      <c r="RKK43" s="299"/>
      <c r="RKL43" s="299"/>
      <c r="RKM43" s="299"/>
      <c r="RKN43" s="299"/>
      <c r="RKO43" s="299"/>
      <c r="RKP43" s="299"/>
      <c r="RKQ43" s="299"/>
      <c r="RKR43" s="299"/>
      <c r="RKS43" s="299"/>
      <c r="RKT43" s="299"/>
      <c r="RKU43" s="299"/>
      <c r="RKV43" s="299"/>
      <c r="RKW43" s="299"/>
      <c r="RKX43" s="299"/>
      <c r="RKY43" s="299"/>
      <c r="RKZ43" s="299"/>
      <c r="RLA43" s="299"/>
      <c r="RLB43" s="299"/>
      <c r="RLC43" s="299"/>
      <c r="RLD43" s="299"/>
      <c r="RLE43" s="299"/>
      <c r="RLF43" s="299"/>
      <c r="RLG43" s="299"/>
      <c r="RLH43" s="299"/>
      <c r="RLI43" s="299"/>
      <c r="RLJ43" s="299"/>
      <c r="RLK43" s="299"/>
      <c r="RLL43" s="299"/>
      <c r="RLM43" s="299"/>
      <c r="RLN43" s="299"/>
      <c r="RLO43" s="299"/>
      <c r="RLP43" s="299"/>
      <c r="RLQ43" s="299"/>
      <c r="RLR43" s="299"/>
      <c r="RLS43" s="299"/>
      <c r="RLT43" s="299"/>
      <c r="RLU43" s="299"/>
      <c r="RLV43" s="299"/>
      <c r="RLW43" s="299"/>
      <c r="RLX43" s="299"/>
      <c r="RLY43" s="299"/>
      <c r="RLZ43" s="299"/>
      <c r="RMA43" s="299"/>
      <c r="RMB43" s="299"/>
      <c r="RMC43" s="299"/>
      <c r="RMD43" s="299"/>
      <c r="RME43" s="299"/>
      <c r="RMF43" s="299"/>
      <c r="RMG43" s="299"/>
      <c r="RMH43" s="299"/>
      <c r="RMI43" s="299"/>
      <c r="RMJ43" s="299"/>
      <c r="RMK43" s="299"/>
      <c r="RML43" s="299"/>
      <c r="RMM43" s="299"/>
      <c r="RMN43" s="299"/>
      <c r="RMO43" s="299"/>
      <c r="RMP43" s="299"/>
      <c r="RMQ43" s="299"/>
      <c r="RMR43" s="299"/>
      <c r="RMS43" s="299"/>
      <c r="RMT43" s="299"/>
      <c r="RMU43" s="299"/>
      <c r="RMV43" s="299"/>
      <c r="RMW43" s="299"/>
      <c r="RMX43" s="299"/>
      <c r="RMY43" s="299"/>
      <c r="RMZ43" s="299"/>
      <c r="RNA43" s="299"/>
      <c r="RNB43" s="299"/>
      <c r="RNC43" s="299"/>
      <c r="RND43" s="299"/>
      <c r="RNE43" s="299"/>
      <c r="RNF43" s="299"/>
      <c r="RNG43" s="299"/>
      <c r="RNH43" s="299"/>
      <c r="RNI43" s="299"/>
      <c r="RNJ43" s="299"/>
      <c r="RNK43" s="299"/>
      <c r="RNL43" s="299"/>
      <c r="RNM43" s="299"/>
      <c r="RNN43" s="299"/>
      <c r="RNO43" s="299"/>
      <c r="RNP43" s="299"/>
      <c r="RNQ43" s="299"/>
      <c r="RNR43" s="299"/>
      <c r="RNS43" s="299"/>
      <c r="RNT43" s="299"/>
      <c r="RNU43" s="299"/>
      <c r="RNV43" s="299"/>
      <c r="RNW43" s="299"/>
      <c r="RNX43" s="299"/>
      <c r="RNY43" s="299"/>
      <c r="RNZ43" s="299"/>
      <c r="ROA43" s="299"/>
      <c r="ROB43" s="299"/>
      <c r="ROC43" s="299"/>
      <c r="ROD43" s="299"/>
      <c r="ROE43" s="299"/>
      <c r="ROF43" s="299"/>
      <c r="ROG43" s="299"/>
      <c r="ROH43" s="299"/>
      <c r="ROI43" s="299"/>
      <c r="ROJ43" s="299"/>
      <c r="ROK43" s="299"/>
      <c r="ROL43" s="299"/>
      <c r="ROM43" s="299"/>
      <c r="RON43" s="299"/>
      <c r="ROO43" s="299"/>
      <c r="ROP43" s="299"/>
      <c r="ROQ43" s="299"/>
      <c r="ROR43" s="299"/>
      <c r="ROS43" s="299"/>
      <c r="ROT43" s="299"/>
      <c r="ROU43" s="299"/>
      <c r="ROV43" s="299"/>
      <c r="ROW43" s="299"/>
      <c r="ROX43" s="299"/>
      <c r="ROY43" s="299"/>
      <c r="ROZ43" s="299"/>
      <c r="RPA43" s="299"/>
      <c r="RPB43" s="299"/>
      <c r="RPC43" s="299"/>
      <c r="RPD43" s="299"/>
      <c r="RPE43" s="299"/>
      <c r="RPF43" s="299"/>
      <c r="RPG43" s="299"/>
      <c r="RPH43" s="299"/>
      <c r="RPI43" s="299"/>
      <c r="RPJ43" s="299"/>
      <c r="RPK43" s="299"/>
      <c r="RPL43" s="299"/>
      <c r="RPM43" s="299"/>
      <c r="RPN43" s="299"/>
      <c r="RPO43" s="299"/>
      <c r="RPP43" s="299"/>
      <c r="RPQ43" s="299"/>
      <c r="RPR43" s="299"/>
      <c r="RPS43" s="299"/>
      <c r="RPT43" s="299"/>
      <c r="RPU43" s="299"/>
      <c r="RPV43" s="299"/>
      <c r="RPW43" s="299"/>
      <c r="RPX43" s="299"/>
      <c r="RPY43" s="299"/>
      <c r="RPZ43" s="299"/>
      <c r="RQA43" s="299"/>
      <c r="RQB43" s="299"/>
      <c r="RQC43" s="299"/>
      <c r="RQD43" s="299"/>
      <c r="RQE43" s="299"/>
      <c r="RQF43" s="299"/>
      <c r="RQG43" s="299"/>
      <c r="RQH43" s="299"/>
      <c r="RQI43" s="299"/>
      <c r="RQJ43" s="299"/>
      <c r="RQK43" s="299"/>
      <c r="RQL43" s="299"/>
      <c r="RQM43" s="299"/>
      <c r="RQN43" s="299"/>
      <c r="RQO43" s="299"/>
      <c r="RQP43" s="299"/>
      <c r="RQQ43" s="299"/>
      <c r="RQR43" s="299"/>
      <c r="RQS43" s="299"/>
      <c r="RQT43" s="299"/>
      <c r="RQU43" s="299"/>
      <c r="RQV43" s="299"/>
      <c r="RQW43" s="299"/>
      <c r="RQX43" s="299"/>
      <c r="RQY43" s="299"/>
      <c r="RQZ43" s="299"/>
      <c r="RRA43" s="299"/>
      <c r="RRB43" s="299"/>
      <c r="RRC43" s="299"/>
      <c r="RRD43" s="299"/>
      <c r="RRE43" s="299"/>
      <c r="RRF43" s="299"/>
      <c r="RRG43" s="299"/>
      <c r="RRH43" s="299"/>
      <c r="RRI43" s="299"/>
      <c r="RRJ43" s="299"/>
      <c r="RRK43" s="299"/>
      <c r="RRL43" s="299"/>
      <c r="RRM43" s="299"/>
      <c r="RRN43" s="299"/>
      <c r="RRO43" s="299"/>
      <c r="RRP43" s="299"/>
      <c r="RRQ43" s="299"/>
      <c r="RRR43" s="299"/>
      <c r="RRS43" s="299"/>
      <c r="RRT43" s="299"/>
      <c r="RRU43" s="299"/>
      <c r="RRV43" s="299"/>
      <c r="RRW43" s="299"/>
      <c r="RRX43" s="299"/>
      <c r="RRY43" s="299"/>
      <c r="RRZ43" s="299"/>
      <c r="RSA43" s="299"/>
      <c r="RSB43" s="299"/>
      <c r="RSC43" s="299"/>
      <c r="RSD43" s="299"/>
      <c r="RSE43" s="299"/>
      <c r="RSF43" s="299"/>
      <c r="RSG43" s="299"/>
      <c r="RSH43" s="299"/>
      <c r="RSI43" s="299"/>
      <c r="RSJ43" s="299"/>
      <c r="RSK43" s="299"/>
      <c r="RSL43" s="299"/>
      <c r="RSM43" s="299"/>
      <c r="RSN43" s="299"/>
      <c r="RSO43" s="299"/>
      <c r="RSP43" s="299"/>
      <c r="RSQ43" s="299"/>
      <c r="RSR43" s="299"/>
      <c r="RSS43" s="299"/>
      <c r="RST43" s="299"/>
      <c r="RSU43" s="299"/>
      <c r="RSV43" s="299"/>
      <c r="RSW43" s="299"/>
      <c r="RSX43" s="299"/>
      <c r="RSY43" s="299"/>
      <c r="RSZ43" s="299"/>
      <c r="RTA43" s="299"/>
      <c r="RTB43" s="299"/>
      <c r="RTC43" s="299"/>
      <c r="RTD43" s="299"/>
      <c r="RTE43" s="299"/>
      <c r="RTF43" s="299"/>
      <c r="RTG43" s="299"/>
      <c r="RTH43" s="299"/>
      <c r="RTI43" s="299"/>
      <c r="RTJ43" s="299"/>
      <c r="RTK43" s="299"/>
      <c r="RTL43" s="299"/>
      <c r="RTM43" s="299"/>
      <c r="RTN43" s="299"/>
      <c r="RTO43" s="299"/>
      <c r="RTP43" s="299"/>
      <c r="RTQ43" s="299"/>
      <c r="RTR43" s="299"/>
      <c r="RTS43" s="299"/>
      <c r="RTT43" s="299"/>
      <c r="RTU43" s="299"/>
      <c r="RTV43" s="299"/>
      <c r="RTW43" s="299"/>
      <c r="RTX43" s="299"/>
      <c r="RTY43" s="299"/>
      <c r="RTZ43" s="299"/>
      <c r="RUA43" s="299"/>
      <c r="RUB43" s="299"/>
      <c r="RUC43" s="299"/>
      <c r="RUD43" s="299"/>
      <c r="RUE43" s="299"/>
      <c r="RUF43" s="299"/>
      <c r="RUG43" s="299"/>
      <c r="RUH43" s="299"/>
      <c r="RUI43" s="299"/>
      <c r="RUJ43" s="299"/>
      <c r="RUK43" s="299"/>
      <c r="RUL43" s="299"/>
      <c r="RUM43" s="299"/>
      <c r="RUN43" s="299"/>
      <c r="RUO43" s="299"/>
      <c r="RUP43" s="299"/>
      <c r="RUQ43" s="299"/>
      <c r="RUR43" s="299"/>
      <c r="RUS43" s="299"/>
      <c r="RUT43" s="299"/>
      <c r="RUU43" s="299"/>
      <c r="RUV43" s="299"/>
      <c r="RUW43" s="299"/>
      <c r="RUX43" s="299"/>
      <c r="RUY43" s="299"/>
      <c r="RUZ43" s="299"/>
      <c r="RVA43" s="299"/>
      <c r="RVB43" s="299"/>
      <c r="RVC43" s="299"/>
      <c r="RVD43" s="299"/>
      <c r="RVE43" s="299"/>
      <c r="RVF43" s="299"/>
      <c r="RVG43" s="299"/>
      <c r="RVH43" s="299"/>
      <c r="RVI43" s="299"/>
      <c r="RVJ43" s="299"/>
      <c r="RVK43" s="299"/>
      <c r="RVL43" s="299"/>
      <c r="RVM43" s="299"/>
      <c r="RVN43" s="299"/>
      <c r="RVO43" s="299"/>
      <c r="RVP43" s="299"/>
      <c r="RVQ43" s="299"/>
      <c r="RVR43" s="299"/>
      <c r="RVS43" s="299"/>
      <c r="RVT43" s="299"/>
      <c r="RVU43" s="299"/>
      <c r="RVV43" s="299"/>
      <c r="RVW43" s="299"/>
      <c r="RVX43" s="299"/>
      <c r="RVY43" s="299"/>
      <c r="RVZ43" s="299"/>
      <c r="RWA43" s="299"/>
      <c r="RWB43" s="299"/>
      <c r="RWC43" s="299"/>
      <c r="RWD43" s="299"/>
      <c r="RWE43" s="299"/>
      <c r="RWF43" s="299"/>
      <c r="RWG43" s="299"/>
      <c r="RWH43" s="299"/>
      <c r="RWI43" s="299"/>
      <c r="RWJ43" s="299"/>
      <c r="RWK43" s="299"/>
      <c r="RWL43" s="299"/>
      <c r="RWM43" s="299"/>
      <c r="RWN43" s="299"/>
      <c r="RWO43" s="299"/>
      <c r="RWP43" s="299"/>
      <c r="RWQ43" s="299"/>
      <c r="RWR43" s="299"/>
      <c r="RWS43" s="299"/>
      <c r="RWT43" s="299"/>
      <c r="RWU43" s="299"/>
      <c r="RWV43" s="299"/>
      <c r="RWW43" s="299"/>
      <c r="RWX43" s="299"/>
      <c r="RWY43" s="299"/>
      <c r="RWZ43" s="299"/>
      <c r="RXA43" s="299"/>
      <c r="RXB43" s="299"/>
      <c r="RXC43" s="299"/>
      <c r="RXD43" s="299"/>
      <c r="RXE43" s="299"/>
      <c r="RXF43" s="299"/>
      <c r="RXG43" s="299"/>
      <c r="RXH43" s="299"/>
      <c r="RXI43" s="299"/>
      <c r="RXJ43" s="299"/>
      <c r="RXK43" s="299"/>
      <c r="RXL43" s="299"/>
      <c r="RXM43" s="299"/>
      <c r="RXN43" s="299"/>
      <c r="RXO43" s="299"/>
      <c r="RXP43" s="299"/>
      <c r="RXQ43" s="299"/>
      <c r="RXR43" s="299"/>
      <c r="RXS43" s="299"/>
      <c r="RXT43" s="299"/>
      <c r="RXU43" s="299"/>
      <c r="RXV43" s="299"/>
      <c r="RXW43" s="299"/>
      <c r="RXX43" s="299"/>
      <c r="RXY43" s="299"/>
      <c r="RXZ43" s="299"/>
      <c r="RYA43" s="299"/>
      <c r="RYB43" s="299"/>
      <c r="RYC43" s="299"/>
      <c r="RYD43" s="299"/>
      <c r="RYE43" s="299"/>
      <c r="RYF43" s="299"/>
      <c r="RYG43" s="299"/>
      <c r="RYH43" s="299"/>
      <c r="RYI43" s="299"/>
      <c r="RYJ43" s="299"/>
      <c r="RYK43" s="299"/>
      <c r="RYL43" s="299"/>
      <c r="RYM43" s="299"/>
      <c r="RYN43" s="299"/>
      <c r="RYO43" s="299"/>
      <c r="RYP43" s="299"/>
      <c r="RYQ43" s="299"/>
      <c r="RYR43" s="299"/>
      <c r="RYS43" s="299"/>
      <c r="RYT43" s="299"/>
      <c r="RYU43" s="299"/>
      <c r="RYV43" s="299"/>
      <c r="RYW43" s="299"/>
      <c r="RYX43" s="299"/>
      <c r="RYY43" s="299"/>
      <c r="RYZ43" s="299"/>
      <c r="RZA43" s="299"/>
      <c r="RZB43" s="299"/>
      <c r="RZC43" s="299"/>
      <c r="RZD43" s="299"/>
      <c r="RZE43" s="299"/>
      <c r="RZF43" s="299"/>
      <c r="RZG43" s="299"/>
      <c r="RZH43" s="299"/>
      <c r="RZI43" s="299"/>
      <c r="RZJ43" s="299"/>
      <c r="RZK43" s="299"/>
      <c r="RZL43" s="299"/>
      <c r="RZM43" s="299"/>
      <c r="RZN43" s="299"/>
      <c r="RZO43" s="299"/>
      <c r="RZP43" s="299"/>
      <c r="RZQ43" s="299"/>
      <c r="RZR43" s="299"/>
      <c r="RZS43" s="299"/>
      <c r="RZT43" s="299"/>
      <c r="RZU43" s="299"/>
      <c r="RZV43" s="299"/>
      <c r="RZW43" s="299"/>
      <c r="RZX43" s="299"/>
      <c r="RZY43" s="299"/>
      <c r="RZZ43" s="299"/>
      <c r="SAA43" s="299"/>
      <c r="SAB43" s="299"/>
      <c r="SAC43" s="299"/>
      <c r="SAD43" s="299"/>
      <c r="SAE43" s="299"/>
      <c r="SAF43" s="299"/>
      <c r="SAG43" s="299"/>
      <c r="SAH43" s="299"/>
      <c r="SAI43" s="299"/>
      <c r="SAJ43" s="299"/>
      <c r="SAK43" s="299"/>
      <c r="SAL43" s="299"/>
      <c r="SAM43" s="299"/>
      <c r="SAN43" s="299"/>
      <c r="SAO43" s="299"/>
      <c r="SAP43" s="299"/>
      <c r="SAQ43" s="299"/>
      <c r="SAR43" s="299"/>
      <c r="SAS43" s="299"/>
      <c r="SAT43" s="299"/>
      <c r="SAU43" s="299"/>
      <c r="SAV43" s="299"/>
      <c r="SAW43" s="299"/>
      <c r="SAX43" s="299"/>
      <c r="SAY43" s="299"/>
      <c r="SAZ43" s="299"/>
      <c r="SBA43" s="299"/>
      <c r="SBB43" s="299"/>
      <c r="SBC43" s="299"/>
      <c r="SBD43" s="299"/>
      <c r="SBE43" s="299"/>
      <c r="SBF43" s="299"/>
      <c r="SBG43" s="299"/>
      <c r="SBH43" s="299"/>
      <c r="SBI43" s="299"/>
      <c r="SBJ43" s="299"/>
      <c r="SBK43" s="299"/>
      <c r="SBL43" s="299"/>
      <c r="SBM43" s="299"/>
      <c r="SBN43" s="299"/>
      <c r="SBO43" s="299"/>
      <c r="SBP43" s="299"/>
      <c r="SBQ43" s="299"/>
      <c r="SBR43" s="299"/>
      <c r="SBS43" s="299"/>
      <c r="SBT43" s="299"/>
      <c r="SBU43" s="299"/>
      <c r="SBV43" s="299"/>
      <c r="SBW43" s="299"/>
      <c r="SBX43" s="299"/>
      <c r="SBY43" s="299"/>
      <c r="SBZ43" s="299"/>
      <c r="SCA43" s="299"/>
      <c r="SCB43" s="299"/>
      <c r="SCC43" s="299"/>
      <c r="SCD43" s="299"/>
      <c r="SCE43" s="299"/>
      <c r="SCF43" s="299"/>
      <c r="SCG43" s="299"/>
      <c r="SCH43" s="299"/>
      <c r="SCI43" s="299"/>
      <c r="SCJ43" s="299"/>
      <c r="SCK43" s="299"/>
      <c r="SCL43" s="299"/>
      <c r="SCM43" s="299"/>
      <c r="SCN43" s="299"/>
      <c r="SCO43" s="299"/>
      <c r="SCP43" s="299"/>
      <c r="SCQ43" s="299"/>
      <c r="SCR43" s="299"/>
      <c r="SCS43" s="299"/>
      <c r="SCT43" s="299"/>
      <c r="SCU43" s="299"/>
      <c r="SCV43" s="299"/>
      <c r="SCW43" s="299"/>
      <c r="SCX43" s="299"/>
      <c r="SCY43" s="299"/>
      <c r="SCZ43" s="299"/>
      <c r="SDA43" s="299"/>
      <c r="SDB43" s="299"/>
      <c r="SDC43" s="299"/>
      <c r="SDD43" s="299"/>
      <c r="SDE43" s="299"/>
      <c r="SDF43" s="299"/>
      <c r="SDG43" s="299"/>
      <c r="SDH43" s="299"/>
      <c r="SDI43" s="299"/>
      <c r="SDJ43" s="299"/>
      <c r="SDK43" s="299"/>
      <c r="SDL43" s="299"/>
      <c r="SDM43" s="299"/>
      <c r="SDN43" s="299"/>
      <c r="SDO43" s="299"/>
      <c r="SDP43" s="299"/>
      <c r="SDQ43" s="299"/>
      <c r="SDR43" s="299"/>
      <c r="SDS43" s="299"/>
      <c r="SDT43" s="299"/>
      <c r="SDU43" s="299"/>
      <c r="SDV43" s="299"/>
      <c r="SDW43" s="299"/>
      <c r="SDX43" s="299"/>
      <c r="SDY43" s="299"/>
      <c r="SDZ43" s="299"/>
      <c r="SEA43" s="299"/>
      <c r="SEB43" s="299"/>
      <c r="SEC43" s="299"/>
      <c r="SED43" s="299"/>
      <c r="SEE43" s="299"/>
      <c r="SEF43" s="299"/>
      <c r="SEG43" s="299"/>
      <c r="SEH43" s="299"/>
      <c r="SEI43" s="299"/>
      <c r="SEJ43" s="299"/>
      <c r="SEK43" s="299"/>
      <c r="SEL43" s="299"/>
      <c r="SEM43" s="299"/>
      <c r="SEN43" s="299"/>
      <c r="SEO43" s="299"/>
      <c r="SEP43" s="299"/>
      <c r="SEQ43" s="299"/>
      <c r="SER43" s="299"/>
      <c r="SES43" s="299"/>
      <c r="SET43" s="299"/>
      <c r="SEU43" s="299"/>
      <c r="SEV43" s="299"/>
      <c r="SEW43" s="299"/>
      <c r="SEX43" s="299"/>
      <c r="SEY43" s="299"/>
      <c r="SEZ43" s="299"/>
      <c r="SFA43" s="299"/>
      <c r="SFB43" s="299"/>
      <c r="SFC43" s="299"/>
      <c r="SFD43" s="299"/>
      <c r="SFE43" s="299"/>
      <c r="SFF43" s="299"/>
      <c r="SFG43" s="299"/>
      <c r="SFH43" s="299"/>
      <c r="SFI43" s="299"/>
      <c r="SFJ43" s="299"/>
      <c r="SFK43" s="299"/>
      <c r="SFL43" s="299"/>
      <c r="SFM43" s="299"/>
      <c r="SFN43" s="299"/>
      <c r="SFO43" s="299"/>
      <c r="SFP43" s="299"/>
      <c r="SFQ43" s="299"/>
      <c r="SFR43" s="299"/>
      <c r="SFS43" s="299"/>
      <c r="SFT43" s="299"/>
      <c r="SFU43" s="299"/>
      <c r="SFV43" s="299"/>
      <c r="SFW43" s="299"/>
      <c r="SFX43" s="299"/>
      <c r="SFY43" s="299"/>
      <c r="SFZ43" s="299"/>
      <c r="SGA43" s="299"/>
      <c r="SGB43" s="299"/>
      <c r="SGC43" s="299"/>
      <c r="SGD43" s="299"/>
      <c r="SGE43" s="299"/>
      <c r="SGF43" s="299"/>
      <c r="SGG43" s="299"/>
      <c r="SGH43" s="299"/>
      <c r="SGI43" s="299"/>
      <c r="SGJ43" s="299"/>
      <c r="SGK43" s="299"/>
      <c r="SGL43" s="299"/>
      <c r="SGM43" s="299"/>
      <c r="SGN43" s="299"/>
      <c r="SGO43" s="299"/>
      <c r="SGP43" s="299"/>
      <c r="SGQ43" s="299"/>
      <c r="SGR43" s="299"/>
      <c r="SGS43" s="299"/>
      <c r="SGT43" s="299"/>
      <c r="SGU43" s="299"/>
      <c r="SGV43" s="299"/>
      <c r="SGW43" s="299"/>
      <c r="SGX43" s="299"/>
      <c r="SGY43" s="299"/>
      <c r="SGZ43" s="299"/>
      <c r="SHA43" s="299"/>
      <c r="SHB43" s="299"/>
      <c r="SHC43" s="299"/>
      <c r="SHD43" s="299"/>
      <c r="SHE43" s="299"/>
      <c r="SHF43" s="299"/>
      <c r="SHG43" s="299"/>
      <c r="SHH43" s="299"/>
      <c r="SHI43" s="299"/>
      <c r="SHJ43" s="299"/>
      <c r="SHK43" s="299"/>
      <c r="SHL43" s="299"/>
      <c r="SHM43" s="299"/>
      <c r="SHN43" s="299"/>
      <c r="SHO43" s="299"/>
      <c r="SHP43" s="299"/>
      <c r="SHQ43" s="299"/>
      <c r="SHR43" s="299"/>
      <c r="SHS43" s="299"/>
      <c r="SHT43" s="299"/>
      <c r="SHU43" s="299"/>
      <c r="SHV43" s="299"/>
      <c r="SHW43" s="299"/>
      <c r="SHX43" s="299"/>
      <c r="SHY43" s="299"/>
      <c r="SHZ43" s="299"/>
      <c r="SIA43" s="299"/>
      <c r="SIB43" s="299"/>
      <c r="SIC43" s="299"/>
      <c r="SID43" s="299"/>
      <c r="SIE43" s="299"/>
      <c r="SIF43" s="299"/>
      <c r="SIG43" s="299"/>
      <c r="SIH43" s="299"/>
      <c r="SII43" s="299"/>
      <c r="SIJ43" s="299"/>
      <c r="SIK43" s="299"/>
      <c r="SIL43" s="299"/>
      <c r="SIM43" s="299"/>
      <c r="SIN43" s="299"/>
      <c r="SIO43" s="299"/>
      <c r="SIP43" s="299"/>
      <c r="SIQ43" s="299"/>
      <c r="SIR43" s="299"/>
      <c r="SIS43" s="299"/>
      <c r="SIT43" s="299"/>
      <c r="SIU43" s="299"/>
      <c r="SIV43" s="299"/>
      <c r="SIW43" s="299"/>
      <c r="SIX43" s="299"/>
      <c r="SIY43" s="299"/>
      <c r="SIZ43" s="299"/>
      <c r="SJA43" s="299"/>
      <c r="SJB43" s="299"/>
      <c r="SJC43" s="299"/>
      <c r="SJD43" s="299"/>
      <c r="SJE43" s="299"/>
      <c r="SJF43" s="299"/>
      <c r="SJG43" s="299"/>
      <c r="SJH43" s="299"/>
      <c r="SJI43" s="299"/>
      <c r="SJJ43" s="299"/>
      <c r="SJK43" s="299"/>
      <c r="SJL43" s="299"/>
      <c r="SJM43" s="299"/>
      <c r="SJN43" s="299"/>
      <c r="SJO43" s="299"/>
      <c r="SJP43" s="299"/>
      <c r="SJQ43" s="299"/>
      <c r="SJR43" s="299"/>
      <c r="SJS43" s="299"/>
      <c r="SJT43" s="299"/>
      <c r="SJU43" s="299"/>
      <c r="SJV43" s="299"/>
      <c r="SJW43" s="299"/>
      <c r="SJX43" s="299"/>
      <c r="SJY43" s="299"/>
      <c r="SJZ43" s="299"/>
      <c r="SKA43" s="299"/>
      <c r="SKB43" s="299"/>
      <c r="SKC43" s="299"/>
      <c r="SKD43" s="299"/>
      <c r="SKE43" s="299"/>
      <c r="SKF43" s="299"/>
      <c r="SKG43" s="299"/>
      <c r="SKH43" s="299"/>
      <c r="SKI43" s="299"/>
      <c r="SKJ43" s="299"/>
      <c r="SKK43" s="299"/>
      <c r="SKL43" s="299"/>
      <c r="SKM43" s="299"/>
      <c r="SKN43" s="299"/>
      <c r="SKO43" s="299"/>
      <c r="SKP43" s="299"/>
      <c r="SKQ43" s="299"/>
      <c r="SKR43" s="299"/>
      <c r="SKS43" s="299"/>
      <c r="SKT43" s="299"/>
      <c r="SKU43" s="299"/>
      <c r="SKV43" s="299"/>
      <c r="SKW43" s="299"/>
      <c r="SKX43" s="299"/>
      <c r="SKY43" s="299"/>
      <c r="SKZ43" s="299"/>
      <c r="SLA43" s="299"/>
      <c r="SLB43" s="299"/>
      <c r="SLC43" s="299"/>
      <c r="SLD43" s="299"/>
      <c r="SLE43" s="299"/>
      <c r="SLF43" s="299"/>
      <c r="SLG43" s="299"/>
      <c r="SLH43" s="299"/>
      <c r="SLI43" s="299"/>
      <c r="SLJ43" s="299"/>
      <c r="SLK43" s="299"/>
      <c r="SLL43" s="299"/>
      <c r="SLM43" s="299"/>
      <c r="SLN43" s="299"/>
      <c r="SLO43" s="299"/>
      <c r="SLP43" s="299"/>
      <c r="SLQ43" s="299"/>
      <c r="SLR43" s="299"/>
      <c r="SLS43" s="299"/>
      <c r="SLT43" s="299"/>
      <c r="SLU43" s="299"/>
      <c r="SLV43" s="299"/>
      <c r="SLW43" s="299"/>
      <c r="SLX43" s="299"/>
      <c r="SLY43" s="299"/>
      <c r="SLZ43" s="299"/>
      <c r="SMA43" s="299"/>
      <c r="SMB43" s="299"/>
      <c r="SMC43" s="299"/>
      <c r="SMD43" s="299"/>
      <c r="SME43" s="299"/>
      <c r="SMF43" s="299"/>
      <c r="SMG43" s="299"/>
      <c r="SMH43" s="299"/>
      <c r="SMI43" s="299"/>
      <c r="SMJ43" s="299"/>
      <c r="SMK43" s="299"/>
      <c r="SML43" s="299"/>
      <c r="SMM43" s="299"/>
      <c r="SMN43" s="299"/>
      <c r="SMO43" s="299"/>
      <c r="SMP43" s="299"/>
      <c r="SMQ43" s="299"/>
      <c r="SMR43" s="299"/>
      <c r="SMS43" s="299"/>
      <c r="SMT43" s="299"/>
      <c r="SMU43" s="299"/>
      <c r="SMV43" s="299"/>
      <c r="SMW43" s="299"/>
      <c r="SMX43" s="299"/>
      <c r="SMY43" s="299"/>
      <c r="SMZ43" s="299"/>
      <c r="SNA43" s="299"/>
      <c r="SNB43" s="299"/>
      <c r="SNC43" s="299"/>
      <c r="SND43" s="299"/>
      <c r="SNE43" s="299"/>
      <c r="SNF43" s="299"/>
      <c r="SNG43" s="299"/>
      <c r="SNH43" s="299"/>
      <c r="SNI43" s="299"/>
      <c r="SNJ43" s="299"/>
      <c r="SNK43" s="299"/>
      <c r="SNL43" s="299"/>
      <c r="SNM43" s="299"/>
      <c r="SNN43" s="299"/>
      <c r="SNO43" s="299"/>
      <c r="SNP43" s="299"/>
      <c r="SNQ43" s="299"/>
      <c r="SNR43" s="299"/>
      <c r="SNS43" s="299"/>
      <c r="SNT43" s="299"/>
      <c r="SNU43" s="299"/>
      <c r="SNV43" s="299"/>
      <c r="SNW43" s="299"/>
      <c r="SNX43" s="299"/>
      <c r="SNY43" s="299"/>
      <c r="SNZ43" s="299"/>
      <c r="SOA43" s="299"/>
      <c r="SOB43" s="299"/>
      <c r="SOC43" s="299"/>
      <c r="SOD43" s="299"/>
      <c r="SOE43" s="299"/>
      <c r="SOF43" s="299"/>
      <c r="SOG43" s="299"/>
      <c r="SOH43" s="299"/>
      <c r="SOI43" s="299"/>
      <c r="SOJ43" s="299"/>
      <c r="SOK43" s="299"/>
      <c r="SOL43" s="299"/>
      <c r="SOM43" s="299"/>
      <c r="SON43" s="299"/>
      <c r="SOO43" s="299"/>
      <c r="SOP43" s="299"/>
      <c r="SOQ43" s="299"/>
      <c r="SOR43" s="299"/>
      <c r="SOS43" s="299"/>
      <c r="SOT43" s="299"/>
      <c r="SOU43" s="299"/>
      <c r="SOV43" s="299"/>
      <c r="SOW43" s="299"/>
      <c r="SOX43" s="299"/>
      <c r="SOY43" s="299"/>
      <c r="SOZ43" s="299"/>
      <c r="SPA43" s="299"/>
      <c r="SPB43" s="299"/>
      <c r="SPC43" s="299"/>
      <c r="SPD43" s="299"/>
      <c r="SPE43" s="299"/>
      <c r="SPF43" s="299"/>
      <c r="SPG43" s="299"/>
      <c r="SPH43" s="299"/>
      <c r="SPI43" s="299"/>
      <c r="SPJ43" s="299"/>
      <c r="SPK43" s="299"/>
      <c r="SPL43" s="299"/>
      <c r="SPM43" s="299"/>
      <c r="SPN43" s="299"/>
      <c r="SPO43" s="299"/>
      <c r="SPP43" s="299"/>
      <c r="SPQ43" s="299"/>
      <c r="SPR43" s="299"/>
      <c r="SPS43" s="299"/>
      <c r="SPT43" s="299"/>
      <c r="SPU43" s="299"/>
      <c r="SPV43" s="299"/>
      <c r="SPW43" s="299"/>
      <c r="SPX43" s="299"/>
      <c r="SPY43" s="299"/>
      <c r="SPZ43" s="299"/>
      <c r="SQA43" s="299"/>
      <c r="SQB43" s="299"/>
      <c r="SQC43" s="299"/>
      <c r="SQD43" s="299"/>
      <c r="SQE43" s="299"/>
      <c r="SQF43" s="299"/>
      <c r="SQG43" s="299"/>
      <c r="SQH43" s="299"/>
      <c r="SQI43" s="299"/>
      <c r="SQJ43" s="299"/>
      <c r="SQK43" s="299"/>
      <c r="SQL43" s="299"/>
      <c r="SQM43" s="299"/>
      <c r="SQN43" s="299"/>
      <c r="SQO43" s="299"/>
      <c r="SQP43" s="299"/>
      <c r="SQQ43" s="299"/>
      <c r="SQR43" s="299"/>
      <c r="SQS43" s="299"/>
      <c r="SQT43" s="299"/>
      <c r="SQU43" s="299"/>
      <c r="SQV43" s="299"/>
      <c r="SQW43" s="299"/>
      <c r="SQX43" s="299"/>
      <c r="SQY43" s="299"/>
      <c r="SQZ43" s="299"/>
      <c r="SRA43" s="299"/>
      <c r="SRB43" s="299"/>
      <c r="SRC43" s="299"/>
      <c r="SRD43" s="299"/>
      <c r="SRE43" s="299"/>
      <c r="SRF43" s="299"/>
      <c r="SRG43" s="299"/>
      <c r="SRH43" s="299"/>
      <c r="SRI43" s="299"/>
      <c r="SRJ43" s="299"/>
      <c r="SRK43" s="299"/>
      <c r="SRL43" s="299"/>
      <c r="SRM43" s="299"/>
      <c r="SRN43" s="299"/>
      <c r="SRO43" s="299"/>
      <c r="SRP43" s="299"/>
      <c r="SRQ43" s="299"/>
      <c r="SRR43" s="299"/>
      <c r="SRS43" s="299"/>
      <c r="SRT43" s="299"/>
      <c r="SRU43" s="299"/>
      <c r="SRV43" s="299"/>
      <c r="SRW43" s="299"/>
      <c r="SRX43" s="299"/>
      <c r="SRY43" s="299"/>
      <c r="SRZ43" s="299"/>
      <c r="SSA43" s="299"/>
      <c r="SSB43" s="299"/>
      <c r="SSC43" s="299"/>
      <c r="SSD43" s="299"/>
      <c r="SSE43" s="299"/>
      <c r="SSF43" s="299"/>
      <c r="SSG43" s="299"/>
      <c r="SSH43" s="299"/>
      <c r="SSI43" s="299"/>
      <c r="SSJ43" s="299"/>
      <c r="SSK43" s="299"/>
      <c r="SSL43" s="299"/>
      <c r="SSM43" s="299"/>
      <c r="SSN43" s="299"/>
      <c r="SSO43" s="299"/>
      <c r="SSP43" s="299"/>
      <c r="SSQ43" s="299"/>
      <c r="SSR43" s="299"/>
      <c r="SSS43" s="299"/>
      <c r="SST43" s="299"/>
      <c r="SSU43" s="299"/>
      <c r="SSV43" s="299"/>
      <c r="SSW43" s="299"/>
      <c r="SSX43" s="299"/>
      <c r="SSY43" s="299"/>
      <c r="SSZ43" s="299"/>
      <c r="STA43" s="299"/>
      <c r="STB43" s="299"/>
      <c r="STC43" s="299"/>
      <c r="STD43" s="299"/>
      <c r="STE43" s="299"/>
      <c r="STF43" s="299"/>
      <c r="STG43" s="299"/>
      <c r="STH43" s="299"/>
      <c r="STI43" s="299"/>
      <c r="STJ43" s="299"/>
      <c r="STK43" s="299"/>
      <c r="STL43" s="299"/>
      <c r="STM43" s="299"/>
      <c r="STN43" s="299"/>
      <c r="STO43" s="299"/>
      <c r="STP43" s="299"/>
      <c r="STQ43" s="299"/>
      <c r="STR43" s="299"/>
      <c r="STS43" s="299"/>
      <c r="STT43" s="299"/>
      <c r="STU43" s="299"/>
      <c r="STV43" s="299"/>
      <c r="STW43" s="299"/>
      <c r="STX43" s="299"/>
      <c r="STY43" s="299"/>
      <c r="STZ43" s="299"/>
      <c r="SUA43" s="299"/>
      <c r="SUB43" s="299"/>
      <c r="SUC43" s="299"/>
      <c r="SUD43" s="299"/>
      <c r="SUE43" s="299"/>
      <c r="SUF43" s="299"/>
      <c r="SUG43" s="299"/>
      <c r="SUH43" s="299"/>
      <c r="SUI43" s="299"/>
      <c r="SUJ43" s="299"/>
      <c r="SUK43" s="299"/>
      <c r="SUL43" s="299"/>
      <c r="SUM43" s="299"/>
      <c r="SUN43" s="299"/>
      <c r="SUO43" s="299"/>
      <c r="SUP43" s="299"/>
      <c r="SUQ43" s="299"/>
      <c r="SUR43" s="299"/>
      <c r="SUS43" s="299"/>
      <c r="SUT43" s="299"/>
      <c r="SUU43" s="299"/>
      <c r="SUV43" s="299"/>
      <c r="SUW43" s="299"/>
      <c r="SUX43" s="299"/>
      <c r="SUY43" s="299"/>
      <c r="SUZ43" s="299"/>
      <c r="SVA43" s="299"/>
      <c r="SVB43" s="299"/>
      <c r="SVC43" s="299"/>
      <c r="SVD43" s="299"/>
      <c r="SVE43" s="299"/>
      <c r="SVF43" s="299"/>
      <c r="SVG43" s="299"/>
      <c r="SVH43" s="299"/>
      <c r="SVI43" s="299"/>
      <c r="SVJ43" s="299"/>
      <c r="SVK43" s="299"/>
      <c r="SVL43" s="299"/>
      <c r="SVM43" s="299"/>
      <c r="SVN43" s="299"/>
      <c r="SVO43" s="299"/>
      <c r="SVP43" s="299"/>
      <c r="SVQ43" s="299"/>
      <c r="SVR43" s="299"/>
      <c r="SVS43" s="299"/>
      <c r="SVT43" s="299"/>
      <c r="SVU43" s="299"/>
      <c r="SVV43" s="299"/>
      <c r="SVW43" s="299"/>
      <c r="SVX43" s="299"/>
      <c r="SVY43" s="299"/>
      <c r="SVZ43" s="299"/>
      <c r="SWA43" s="299"/>
      <c r="SWB43" s="299"/>
      <c r="SWC43" s="299"/>
      <c r="SWD43" s="299"/>
      <c r="SWE43" s="299"/>
      <c r="SWF43" s="299"/>
      <c r="SWG43" s="299"/>
      <c r="SWH43" s="299"/>
      <c r="SWI43" s="299"/>
      <c r="SWJ43" s="299"/>
      <c r="SWK43" s="299"/>
      <c r="SWL43" s="299"/>
      <c r="SWM43" s="299"/>
      <c r="SWN43" s="299"/>
      <c r="SWO43" s="299"/>
      <c r="SWP43" s="299"/>
      <c r="SWQ43" s="299"/>
      <c r="SWR43" s="299"/>
      <c r="SWS43" s="299"/>
      <c r="SWT43" s="299"/>
      <c r="SWU43" s="299"/>
      <c r="SWV43" s="299"/>
      <c r="SWW43" s="299"/>
      <c r="SWX43" s="299"/>
      <c r="SWY43" s="299"/>
      <c r="SWZ43" s="299"/>
      <c r="SXA43" s="299"/>
      <c r="SXB43" s="299"/>
      <c r="SXC43" s="299"/>
      <c r="SXD43" s="299"/>
      <c r="SXE43" s="299"/>
      <c r="SXF43" s="299"/>
      <c r="SXG43" s="299"/>
      <c r="SXH43" s="299"/>
      <c r="SXI43" s="299"/>
      <c r="SXJ43" s="299"/>
      <c r="SXK43" s="299"/>
      <c r="SXL43" s="299"/>
      <c r="SXM43" s="299"/>
      <c r="SXN43" s="299"/>
      <c r="SXO43" s="299"/>
      <c r="SXP43" s="299"/>
      <c r="SXQ43" s="299"/>
      <c r="SXR43" s="299"/>
      <c r="SXS43" s="299"/>
      <c r="SXT43" s="299"/>
      <c r="SXU43" s="299"/>
      <c r="SXV43" s="299"/>
      <c r="SXW43" s="299"/>
      <c r="SXX43" s="299"/>
      <c r="SXY43" s="299"/>
      <c r="SXZ43" s="299"/>
      <c r="SYA43" s="299"/>
      <c r="SYB43" s="299"/>
      <c r="SYC43" s="299"/>
      <c r="SYD43" s="299"/>
      <c r="SYE43" s="299"/>
      <c r="SYF43" s="299"/>
      <c r="SYG43" s="299"/>
      <c r="SYH43" s="299"/>
      <c r="SYI43" s="299"/>
      <c r="SYJ43" s="299"/>
      <c r="SYK43" s="299"/>
      <c r="SYL43" s="299"/>
      <c r="SYM43" s="299"/>
      <c r="SYN43" s="299"/>
      <c r="SYO43" s="299"/>
      <c r="SYP43" s="299"/>
      <c r="SYQ43" s="299"/>
      <c r="SYR43" s="299"/>
      <c r="SYS43" s="299"/>
      <c r="SYT43" s="299"/>
      <c r="SYU43" s="299"/>
      <c r="SYV43" s="299"/>
      <c r="SYW43" s="299"/>
      <c r="SYX43" s="299"/>
      <c r="SYY43" s="299"/>
      <c r="SYZ43" s="299"/>
      <c r="SZA43" s="299"/>
      <c r="SZB43" s="299"/>
      <c r="SZC43" s="299"/>
      <c r="SZD43" s="299"/>
      <c r="SZE43" s="299"/>
      <c r="SZF43" s="299"/>
      <c r="SZG43" s="299"/>
      <c r="SZH43" s="299"/>
      <c r="SZI43" s="299"/>
      <c r="SZJ43" s="299"/>
      <c r="SZK43" s="299"/>
      <c r="SZL43" s="299"/>
      <c r="SZM43" s="299"/>
      <c r="SZN43" s="299"/>
      <c r="SZO43" s="299"/>
      <c r="SZP43" s="299"/>
      <c r="SZQ43" s="299"/>
      <c r="SZR43" s="299"/>
      <c r="SZS43" s="299"/>
      <c r="SZT43" s="299"/>
      <c r="SZU43" s="299"/>
      <c r="SZV43" s="299"/>
      <c r="SZW43" s="299"/>
      <c r="SZX43" s="299"/>
      <c r="SZY43" s="299"/>
      <c r="SZZ43" s="299"/>
      <c r="TAA43" s="299"/>
      <c r="TAB43" s="299"/>
      <c r="TAC43" s="299"/>
      <c r="TAD43" s="299"/>
      <c r="TAE43" s="299"/>
      <c r="TAF43" s="299"/>
      <c r="TAG43" s="299"/>
      <c r="TAH43" s="299"/>
      <c r="TAI43" s="299"/>
      <c r="TAJ43" s="299"/>
      <c r="TAK43" s="299"/>
      <c r="TAL43" s="299"/>
      <c r="TAM43" s="299"/>
      <c r="TAN43" s="299"/>
      <c r="TAO43" s="299"/>
      <c r="TAP43" s="299"/>
      <c r="TAQ43" s="299"/>
      <c r="TAR43" s="299"/>
      <c r="TAS43" s="299"/>
      <c r="TAT43" s="299"/>
      <c r="TAU43" s="299"/>
      <c r="TAV43" s="299"/>
      <c r="TAW43" s="299"/>
      <c r="TAX43" s="299"/>
      <c r="TAY43" s="299"/>
      <c r="TAZ43" s="299"/>
      <c r="TBA43" s="299"/>
      <c r="TBB43" s="299"/>
      <c r="TBC43" s="299"/>
      <c r="TBD43" s="299"/>
      <c r="TBE43" s="299"/>
      <c r="TBF43" s="299"/>
      <c r="TBG43" s="299"/>
      <c r="TBH43" s="299"/>
      <c r="TBI43" s="299"/>
      <c r="TBJ43" s="299"/>
      <c r="TBK43" s="299"/>
      <c r="TBL43" s="299"/>
      <c r="TBM43" s="299"/>
      <c r="TBN43" s="299"/>
      <c r="TBO43" s="299"/>
      <c r="TBP43" s="299"/>
      <c r="TBQ43" s="299"/>
      <c r="TBR43" s="299"/>
      <c r="TBS43" s="299"/>
      <c r="TBT43" s="299"/>
      <c r="TBU43" s="299"/>
      <c r="TBV43" s="299"/>
      <c r="TBW43" s="299"/>
      <c r="TBX43" s="299"/>
      <c r="TBY43" s="299"/>
      <c r="TBZ43" s="299"/>
      <c r="TCA43" s="299"/>
      <c r="TCB43" s="299"/>
      <c r="TCC43" s="299"/>
      <c r="TCD43" s="299"/>
      <c r="TCE43" s="299"/>
      <c r="TCF43" s="299"/>
      <c r="TCG43" s="299"/>
      <c r="TCH43" s="299"/>
      <c r="TCI43" s="299"/>
      <c r="TCJ43" s="299"/>
      <c r="TCK43" s="299"/>
      <c r="TCL43" s="299"/>
      <c r="TCM43" s="299"/>
      <c r="TCN43" s="299"/>
      <c r="TCO43" s="299"/>
      <c r="TCP43" s="299"/>
      <c r="TCQ43" s="299"/>
      <c r="TCR43" s="299"/>
      <c r="TCS43" s="299"/>
      <c r="TCT43" s="299"/>
      <c r="TCU43" s="299"/>
      <c r="TCV43" s="299"/>
      <c r="TCW43" s="299"/>
      <c r="TCX43" s="299"/>
      <c r="TCY43" s="299"/>
      <c r="TCZ43" s="299"/>
      <c r="TDA43" s="299"/>
      <c r="TDB43" s="299"/>
      <c r="TDC43" s="299"/>
      <c r="TDD43" s="299"/>
      <c r="TDE43" s="299"/>
      <c r="TDF43" s="299"/>
      <c r="TDG43" s="299"/>
      <c r="TDH43" s="299"/>
      <c r="TDI43" s="299"/>
      <c r="TDJ43" s="299"/>
      <c r="TDK43" s="299"/>
      <c r="TDL43" s="299"/>
      <c r="TDM43" s="299"/>
      <c r="TDN43" s="299"/>
      <c r="TDO43" s="299"/>
      <c r="TDP43" s="299"/>
      <c r="TDQ43" s="299"/>
      <c r="TDR43" s="299"/>
      <c r="TDS43" s="299"/>
      <c r="TDT43" s="299"/>
      <c r="TDU43" s="299"/>
      <c r="TDV43" s="299"/>
      <c r="TDW43" s="299"/>
      <c r="TDX43" s="299"/>
      <c r="TDY43" s="299"/>
      <c r="TDZ43" s="299"/>
      <c r="TEA43" s="299"/>
      <c r="TEB43" s="299"/>
      <c r="TEC43" s="299"/>
      <c r="TED43" s="299"/>
      <c r="TEE43" s="299"/>
      <c r="TEF43" s="299"/>
      <c r="TEG43" s="299"/>
      <c r="TEH43" s="299"/>
      <c r="TEI43" s="299"/>
      <c r="TEJ43" s="299"/>
      <c r="TEK43" s="299"/>
      <c r="TEL43" s="299"/>
      <c r="TEM43" s="299"/>
      <c r="TEN43" s="299"/>
      <c r="TEO43" s="299"/>
      <c r="TEP43" s="299"/>
      <c r="TEQ43" s="299"/>
      <c r="TER43" s="299"/>
      <c r="TES43" s="299"/>
      <c r="TET43" s="299"/>
      <c r="TEU43" s="299"/>
      <c r="TEV43" s="299"/>
      <c r="TEW43" s="299"/>
      <c r="TEX43" s="299"/>
      <c r="TEY43" s="299"/>
      <c r="TEZ43" s="299"/>
      <c r="TFA43" s="299"/>
      <c r="TFB43" s="299"/>
      <c r="TFC43" s="299"/>
      <c r="TFD43" s="299"/>
      <c r="TFE43" s="299"/>
      <c r="TFF43" s="299"/>
      <c r="TFG43" s="299"/>
      <c r="TFH43" s="299"/>
      <c r="TFI43" s="299"/>
      <c r="TFJ43" s="299"/>
      <c r="TFK43" s="299"/>
      <c r="TFL43" s="299"/>
      <c r="TFM43" s="299"/>
      <c r="TFN43" s="299"/>
      <c r="TFO43" s="299"/>
      <c r="TFP43" s="299"/>
      <c r="TFQ43" s="299"/>
      <c r="TFR43" s="299"/>
      <c r="TFS43" s="299"/>
      <c r="TFT43" s="299"/>
      <c r="TFU43" s="299"/>
      <c r="TFV43" s="299"/>
      <c r="TFW43" s="299"/>
      <c r="TFX43" s="299"/>
      <c r="TFY43" s="299"/>
      <c r="TFZ43" s="299"/>
      <c r="TGA43" s="299"/>
      <c r="TGB43" s="299"/>
      <c r="TGC43" s="299"/>
      <c r="TGD43" s="299"/>
      <c r="TGE43" s="299"/>
      <c r="TGF43" s="299"/>
      <c r="TGG43" s="299"/>
      <c r="TGH43" s="299"/>
      <c r="TGI43" s="299"/>
      <c r="TGJ43" s="299"/>
      <c r="TGK43" s="299"/>
      <c r="TGL43" s="299"/>
      <c r="TGM43" s="299"/>
      <c r="TGN43" s="299"/>
      <c r="TGO43" s="299"/>
      <c r="TGP43" s="299"/>
      <c r="TGQ43" s="299"/>
      <c r="TGR43" s="299"/>
      <c r="TGS43" s="299"/>
      <c r="TGT43" s="299"/>
      <c r="TGU43" s="299"/>
      <c r="TGV43" s="299"/>
      <c r="TGW43" s="299"/>
      <c r="TGX43" s="299"/>
      <c r="TGY43" s="299"/>
      <c r="TGZ43" s="299"/>
      <c r="THA43" s="299"/>
      <c r="THB43" s="299"/>
      <c r="THC43" s="299"/>
      <c r="THD43" s="299"/>
      <c r="THE43" s="299"/>
      <c r="THF43" s="299"/>
      <c r="THG43" s="299"/>
      <c r="THH43" s="299"/>
      <c r="THI43" s="299"/>
      <c r="THJ43" s="299"/>
      <c r="THK43" s="299"/>
      <c r="THL43" s="299"/>
      <c r="THM43" s="299"/>
      <c r="THN43" s="299"/>
      <c r="THO43" s="299"/>
      <c r="THP43" s="299"/>
      <c r="THQ43" s="299"/>
      <c r="THR43" s="299"/>
      <c r="THS43" s="299"/>
      <c r="THT43" s="299"/>
      <c r="THU43" s="299"/>
      <c r="THV43" s="299"/>
      <c r="THW43" s="299"/>
      <c r="THX43" s="299"/>
      <c r="THY43" s="299"/>
      <c r="THZ43" s="299"/>
      <c r="TIA43" s="299"/>
      <c r="TIB43" s="299"/>
      <c r="TIC43" s="299"/>
      <c r="TID43" s="299"/>
      <c r="TIE43" s="299"/>
      <c r="TIF43" s="299"/>
      <c r="TIG43" s="299"/>
      <c r="TIH43" s="299"/>
      <c r="TII43" s="299"/>
      <c r="TIJ43" s="299"/>
      <c r="TIK43" s="299"/>
      <c r="TIL43" s="299"/>
      <c r="TIM43" s="299"/>
      <c r="TIN43" s="299"/>
      <c r="TIO43" s="299"/>
      <c r="TIP43" s="299"/>
      <c r="TIQ43" s="299"/>
      <c r="TIR43" s="299"/>
      <c r="TIS43" s="299"/>
      <c r="TIT43" s="299"/>
      <c r="TIU43" s="299"/>
      <c r="TIV43" s="299"/>
      <c r="TIW43" s="299"/>
      <c r="TIX43" s="299"/>
      <c r="TIY43" s="299"/>
      <c r="TIZ43" s="299"/>
      <c r="TJA43" s="299"/>
      <c r="TJB43" s="299"/>
      <c r="TJC43" s="299"/>
      <c r="TJD43" s="299"/>
      <c r="TJE43" s="299"/>
      <c r="TJF43" s="299"/>
      <c r="TJG43" s="299"/>
      <c r="TJH43" s="299"/>
      <c r="TJI43" s="299"/>
      <c r="TJJ43" s="299"/>
      <c r="TJK43" s="299"/>
      <c r="TJL43" s="299"/>
      <c r="TJM43" s="299"/>
      <c r="TJN43" s="299"/>
      <c r="TJO43" s="299"/>
      <c r="TJP43" s="299"/>
      <c r="TJQ43" s="299"/>
      <c r="TJR43" s="299"/>
      <c r="TJS43" s="299"/>
      <c r="TJT43" s="299"/>
      <c r="TJU43" s="299"/>
      <c r="TJV43" s="299"/>
      <c r="TJW43" s="299"/>
      <c r="TJX43" s="299"/>
      <c r="TJY43" s="299"/>
      <c r="TJZ43" s="299"/>
      <c r="TKA43" s="299"/>
      <c r="TKB43" s="299"/>
      <c r="TKC43" s="299"/>
      <c r="TKD43" s="299"/>
      <c r="TKE43" s="299"/>
      <c r="TKF43" s="299"/>
      <c r="TKG43" s="299"/>
      <c r="TKH43" s="299"/>
      <c r="TKI43" s="299"/>
      <c r="TKJ43" s="299"/>
      <c r="TKK43" s="299"/>
      <c r="TKL43" s="299"/>
      <c r="TKM43" s="299"/>
      <c r="TKN43" s="299"/>
      <c r="TKO43" s="299"/>
      <c r="TKP43" s="299"/>
      <c r="TKQ43" s="299"/>
      <c r="TKR43" s="299"/>
      <c r="TKS43" s="299"/>
      <c r="TKT43" s="299"/>
      <c r="TKU43" s="299"/>
      <c r="TKV43" s="299"/>
      <c r="TKW43" s="299"/>
      <c r="TKX43" s="299"/>
      <c r="TKY43" s="299"/>
      <c r="TKZ43" s="299"/>
      <c r="TLA43" s="299"/>
      <c r="TLB43" s="299"/>
      <c r="TLC43" s="299"/>
      <c r="TLD43" s="299"/>
      <c r="TLE43" s="299"/>
      <c r="TLF43" s="299"/>
      <c r="TLG43" s="299"/>
      <c r="TLH43" s="299"/>
      <c r="TLI43" s="299"/>
      <c r="TLJ43" s="299"/>
      <c r="TLK43" s="299"/>
      <c r="TLL43" s="299"/>
      <c r="TLM43" s="299"/>
      <c r="TLN43" s="299"/>
      <c r="TLO43" s="299"/>
      <c r="TLP43" s="299"/>
      <c r="TLQ43" s="299"/>
      <c r="TLR43" s="299"/>
      <c r="TLS43" s="299"/>
      <c r="TLT43" s="299"/>
      <c r="TLU43" s="299"/>
      <c r="TLV43" s="299"/>
      <c r="TLW43" s="299"/>
      <c r="TLX43" s="299"/>
      <c r="TLY43" s="299"/>
      <c r="TLZ43" s="299"/>
      <c r="TMA43" s="299"/>
      <c r="TMB43" s="299"/>
      <c r="TMC43" s="299"/>
      <c r="TMD43" s="299"/>
      <c r="TME43" s="299"/>
      <c r="TMF43" s="299"/>
      <c r="TMG43" s="299"/>
      <c r="TMH43" s="299"/>
      <c r="TMI43" s="299"/>
      <c r="TMJ43" s="299"/>
      <c r="TMK43" s="299"/>
      <c r="TML43" s="299"/>
      <c r="TMM43" s="299"/>
      <c r="TMN43" s="299"/>
      <c r="TMO43" s="299"/>
      <c r="TMP43" s="299"/>
      <c r="TMQ43" s="299"/>
      <c r="TMR43" s="299"/>
      <c r="TMS43" s="299"/>
      <c r="TMT43" s="299"/>
      <c r="TMU43" s="299"/>
      <c r="TMV43" s="299"/>
      <c r="TMW43" s="299"/>
      <c r="TMX43" s="299"/>
      <c r="TMY43" s="299"/>
      <c r="TMZ43" s="299"/>
      <c r="TNA43" s="299"/>
      <c r="TNB43" s="299"/>
      <c r="TNC43" s="299"/>
      <c r="TND43" s="299"/>
      <c r="TNE43" s="299"/>
      <c r="TNF43" s="299"/>
      <c r="TNG43" s="299"/>
      <c r="TNH43" s="299"/>
      <c r="TNI43" s="299"/>
      <c r="TNJ43" s="299"/>
      <c r="TNK43" s="299"/>
      <c r="TNL43" s="299"/>
      <c r="TNM43" s="299"/>
      <c r="TNN43" s="299"/>
      <c r="TNO43" s="299"/>
      <c r="TNP43" s="299"/>
      <c r="TNQ43" s="299"/>
      <c r="TNR43" s="299"/>
      <c r="TNS43" s="299"/>
      <c r="TNT43" s="299"/>
      <c r="TNU43" s="299"/>
      <c r="TNV43" s="299"/>
      <c r="TNW43" s="299"/>
      <c r="TNX43" s="299"/>
      <c r="TNY43" s="299"/>
      <c r="TNZ43" s="299"/>
      <c r="TOA43" s="299"/>
      <c r="TOB43" s="299"/>
      <c r="TOC43" s="299"/>
      <c r="TOD43" s="299"/>
      <c r="TOE43" s="299"/>
      <c r="TOF43" s="299"/>
      <c r="TOG43" s="299"/>
      <c r="TOH43" s="299"/>
      <c r="TOI43" s="299"/>
      <c r="TOJ43" s="299"/>
      <c r="TOK43" s="299"/>
      <c r="TOL43" s="299"/>
      <c r="TOM43" s="299"/>
      <c r="TON43" s="299"/>
      <c r="TOO43" s="299"/>
      <c r="TOP43" s="299"/>
      <c r="TOQ43" s="299"/>
      <c r="TOR43" s="299"/>
      <c r="TOS43" s="299"/>
      <c r="TOT43" s="299"/>
      <c r="TOU43" s="299"/>
      <c r="TOV43" s="299"/>
      <c r="TOW43" s="299"/>
      <c r="TOX43" s="299"/>
      <c r="TOY43" s="299"/>
      <c r="TOZ43" s="299"/>
      <c r="TPA43" s="299"/>
      <c r="TPB43" s="299"/>
      <c r="TPC43" s="299"/>
      <c r="TPD43" s="299"/>
      <c r="TPE43" s="299"/>
      <c r="TPF43" s="299"/>
      <c r="TPG43" s="299"/>
      <c r="TPH43" s="299"/>
      <c r="TPI43" s="299"/>
      <c r="TPJ43" s="299"/>
      <c r="TPK43" s="299"/>
      <c r="TPL43" s="299"/>
      <c r="TPM43" s="299"/>
      <c r="TPN43" s="299"/>
      <c r="TPO43" s="299"/>
      <c r="TPP43" s="299"/>
      <c r="TPQ43" s="299"/>
      <c r="TPR43" s="299"/>
      <c r="TPS43" s="299"/>
      <c r="TPT43" s="299"/>
      <c r="TPU43" s="299"/>
      <c r="TPV43" s="299"/>
      <c r="TPW43" s="299"/>
      <c r="TPX43" s="299"/>
      <c r="TPY43" s="299"/>
      <c r="TPZ43" s="299"/>
      <c r="TQA43" s="299"/>
      <c r="TQB43" s="299"/>
      <c r="TQC43" s="299"/>
      <c r="TQD43" s="299"/>
      <c r="TQE43" s="299"/>
      <c r="TQF43" s="299"/>
      <c r="TQG43" s="299"/>
      <c r="TQH43" s="299"/>
      <c r="TQI43" s="299"/>
      <c r="TQJ43" s="299"/>
      <c r="TQK43" s="299"/>
      <c r="TQL43" s="299"/>
      <c r="TQM43" s="299"/>
      <c r="TQN43" s="299"/>
      <c r="TQO43" s="299"/>
      <c r="TQP43" s="299"/>
      <c r="TQQ43" s="299"/>
      <c r="TQR43" s="299"/>
      <c r="TQS43" s="299"/>
      <c r="TQT43" s="299"/>
      <c r="TQU43" s="299"/>
      <c r="TQV43" s="299"/>
      <c r="TQW43" s="299"/>
      <c r="TQX43" s="299"/>
      <c r="TQY43" s="299"/>
      <c r="TQZ43" s="299"/>
      <c r="TRA43" s="299"/>
      <c r="TRB43" s="299"/>
      <c r="TRC43" s="299"/>
      <c r="TRD43" s="299"/>
      <c r="TRE43" s="299"/>
      <c r="TRF43" s="299"/>
      <c r="TRG43" s="299"/>
      <c r="TRH43" s="299"/>
      <c r="TRI43" s="299"/>
      <c r="TRJ43" s="299"/>
      <c r="TRK43" s="299"/>
      <c r="TRL43" s="299"/>
      <c r="TRM43" s="299"/>
      <c r="TRN43" s="299"/>
      <c r="TRO43" s="299"/>
      <c r="TRP43" s="299"/>
      <c r="TRQ43" s="299"/>
      <c r="TRR43" s="299"/>
      <c r="TRS43" s="299"/>
      <c r="TRT43" s="299"/>
      <c r="TRU43" s="299"/>
      <c r="TRV43" s="299"/>
      <c r="TRW43" s="299"/>
      <c r="TRX43" s="299"/>
      <c r="TRY43" s="299"/>
      <c r="TRZ43" s="299"/>
      <c r="TSA43" s="299"/>
      <c r="TSB43" s="299"/>
      <c r="TSC43" s="299"/>
      <c r="TSD43" s="299"/>
      <c r="TSE43" s="299"/>
      <c r="TSF43" s="299"/>
      <c r="TSG43" s="299"/>
      <c r="TSH43" s="299"/>
      <c r="TSI43" s="299"/>
      <c r="TSJ43" s="299"/>
      <c r="TSK43" s="299"/>
      <c r="TSL43" s="299"/>
      <c r="TSM43" s="299"/>
      <c r="TSN43" s="299"/>
      <c r="TSO43" s="299"/>
      <c r="TSP43" s="299"/>
      <c r="TSQ43" s="299"/>
      <c r="TSR43" s="299"/>
      <c r="TSS43" s="299"/>
      <c r="TST43" s="299"/>
      <c r="TSU43" s="299"/>
      <c r="TSV43" s="299"/>
      <c r="TSW43" s="299"/>
      <c r="TSX43" s="299"/>
      <c r="TSY43" s="299"/>
      <c r="TSZ43" s="299"/>
      <c r="TTA43" s="299"/>
      <c r="TTB43" s="299"/>
      <c r="TTC43" s="299"/>
      <c r="TTD43" s="299"/>
      <c r="TTE43" s="299"/>
      <c r="TTF43" s="299"/>
      <c r="TTG43" s="299"/>
      <c r="TTH43" s="299"/>
      <c r="TTI43" s="299"/>
      <c r="TTJ43" s="299"/>
      <c r="TTK43" s="299"/>
      <c r="TTL43" s="299"/>
      <c r="TTM43" s="299"/>
      <c r="TTN43" s="299"/>
      <c r="TTO43" s="299"/>
      <c r="TTP43" s="299"/>
      <c r="TTQ43" s="299"/>
      <c r="TTR43" s="299"/>
      <c r="TTS43" s="299"/>
      <c r="TTT43" s="299"/>
      <c r="TTU43" s="299"/>
      <c r="TTV43" s="299"/>
      <c r="TTW43" s="299"/>
      <c r="TTX43" s="299"/>
      <c r="TTY43" s="299"/>
      <c r="TTZ43" s="299"/>
      <c r="TUA43" s="299"/>
      <c r="TUB43" s="299"/>
      <c r="TUC43" s="299"/>
      <c r="TUD43" s="299"/>
      <c r="TUE43" s="299"/>
      <c r="TUF43" s="299"/>
      <c r="TUG43" s="299"/>
      <c r="TUH43" s="299"/>
      <c r="TUI43" s="299"/>
      <c r="TUJ43" s="299"/>
      <c r="TUK43" s="299"/>
      <c r="TUL43" s="299"/>
      <c r="TUM43" s="299"/>
      <c r="TUN43" s="299"/>
      <c r="TUO43" s="299"/>
      <c r="TUP43" s="299"/>
      <c r="TUQ43" s="299"/>
      <c r="TUR43" s="299"/>
      <c r="TUS43" s="299"/>
      <c r="TUT43" s="299"/>
      <c r="TUU43" s="299"/>
      <c r="TUV43" s="299"/>
      <c r="TUW43" s="299"/>
      <c r="TUX43" s="299"/>
      <c r="TUY43" s="299"/>
      <c r="TUZ43" s="299"/>
      <c r="TVA43" s="299"/>
      <c r="TVB43" s="299"/>
      <c r="TVC43" s="299"/>
      <c r="TVD43" s="299"/>
      <c r="TVE43" s="299"/>
      <c r="TVF43" s="299"/>
      <c r="TVG43" s="299"/>
      <c r="TVH43" s="299"/>
      <c r="TVI43" s="299"/>
      <c r="TVJ43" s="299"/>
      <c r="TVK43" s="299"/>
      <c r="TVL43" s="299"/>
      <c r="TVM43" s="299"/>
      <c r="TVN43" s="299"/>
      <c r="TVO43" s="299"/>
      <c r="TVP43" s="299"/>
      <c r="TVQ43" s="299"/>
      <c r="TVR43" s="299"/>
      <c r="TVS43" s="299"/>
      <c r="TVT43" s="299"/>
      <c r="TVU43" s="299"/>
      <c r="TVV43" s="299"/>
      <c r="TVW43" s="299"/>
      <c r="TVX43" s="299"/>
      <c r="TVY43" s="299"/>
      <c r="TVZ43" s="299"/>
      <c r="TWA43" s="299"/>
      <c r="TWB43" s="299"/>
      <c r="TWC43" s="299"/>
      <c r="TWD43" s="299"/>
      <c r="TWE43" s="299"/>
      <c r="TWF43" s="299"/>
      <c r="TWG43" s="299"/>
      <c r="TWH43" s="299"/>
      <c r="TWI43" s="299"/>
      <c r="TWJ43" s="299"/>
      <c r="TWK43" s="299"/>
      <c r="TWL43" s="299"/>
      <c r="TWM43" s="299"/>
      <c r="TWN43" s="299"/>
      <c r="TWO43" s="299"/>
      <c r="TWP43" s="299"/>
      <c r="TWQ43" s="299"/>
      <c r="TWR43" s="299"/>
      <c r="TWS43" s="299"/>
      <c r="TWT43" s="299"/>
      <c r="TWU43" s="299"/>
      <c r="TWV43" s="299"/>
      <c r="TWW43" s="299"/>
      <c r="TWX43" s="299"/>
      <c r="TWY43" s="299"/>
      <c r="TWZ43" s="299"/>
      <c r="TXA43" s="299"/>
      <c r="TXB43" s="299"/>
      <c r="TXC43" s="299"/>
      <c r="TXD43" s="299"/>
      <c r="TXE43" s="299"/>
      <c r="TXF43" s="299"/>
      <c r="TXG43" s="299"/>
      <c r="TXH43" s="299"/>
      <c r="TXI43" s="299"/>
      <c r="TXJ43" s="299"/>
      <c r="TXK43" s="299"/>
      <c r="TXL43" s="299"/>
      <c r="TXM43" s="299"/>
      <c r="TXN43" s="299"/>
      <c r="TXO43" s="299"/>
      <c r="TXP43" s="299"/>
      <c r="TXQ43" s="299"/>
      <c r="TXR43" s="299"/>
      <c r="TXS43" s="299"/>
      <c r="TXT43" s="299"/>
      <c r="TXU43" s="299"/>
      <c r="TXV43" s="299"/>
      <c r="TXW43" s="299"/>
      <c r="TXX43" s="299"/>
      <c r="TXY43" s="299"/>
      <c r="TXZ43" s="299"/>
      <c r="TYA43" s="299"/>
      <c r="TYB43" s="299"/>
      <c r="TYC43" s="299"/>
      <c r="TYD43" s="299"/>
      <c r="TYE43" s="299"/>
      <c r="TYF43" s="299"/>
      <c r="TYG43" s="299"/>
      <c r="TYH43" s="299"/>
      <c r="TYI43" s="299"/>
      <c r="TYJ43" s="299"/>
      <c r="TYK43" s="299"/>
      <c r="TYL43" s="299"/>
      <c r="TYM43" s="299"/>
      <c r="TYN43" s="299"/>
      <c r="TYO43" s="299"/>
      <c r="TYP43" s="299"/>
      <c r="TYQ43" s="299"/>
      <c r="TYR43" s="299"/>
      <c r="TYS43" s="299"/>
      <c r="TYT43" s="299"/>
      <c r="TYU43" s="299"/>
      <c r="TYV43" s="299"/>
      <c r="TYW43" s="299"/>
      <c r="TYX43" s="299"/>
      <c r="TYY43" s="299"/>
      <c r="TYZ43" s="299"/>
      <c r="TZA43" s="299"/>
      <c r="TZB43" s="299"/>
      <c r="TZC43" s="299"/>
      <c r="TZD43" s="299"/>
      <c r="TZE43" s="299"/>
      <c r="TZF43" s="299"/>
      <c r="TZG43" s="299"/>
      <c r="TZH43" s="299"/>
      <c r="TZI43" s="299"/>
      <c r="TZJ43" s="299"/>
      <c r="TZK43" s="299"/>
      <c r="TZL43" s="299"/>
      <c r="TZM43" s="299"/>
      <c r="TZN43" s="299"/>
      <c r="TZO43" s="299"/>
      <c r="TZP43" s="299"/>
      <c r="TZQ43" s="299"/>
      <c r="TZR43" s="299"/>
      <c r="TZS43" s="299"/>
      <c r="TZT43" s="299"/>
      <c r="TZU43" s="299"/>
      <c r="TZV43" s="299"/>
      <c r="TZW43" s="299"/>
      <c r="TZX43" s="299"/>
      <c r="TZY43" s="299"/>
      <c r="TZZ43" s="299"/>
      <c r="UAA43" s="299"/>
      <c r="UAB43" s="299"/>
      <c r="UAC43" s="299"/>
      <c r="UAD43" s="299"/>
      <c r="UAE43" s="299"/>
      <c r="UAF43" s="299"/>
      <c r="UAG43" s="299"/>
      <c r="UAH43" s="299"/>
      <c r="UAI43" s="299"/>
      <c r="UAJ43" s="299"/>
      <c r="UAK43" s="299"/>
      <c r="UAL43" s="299"/>
      <c r="UAM43" s="299"/>
      <c r="UAN43" s="299"/>
      <c r="UAO43" s="299"/>
      <c r="UAP43" s="299"/>
      <c r="UAQ43" s="299"/>
      <c r="UAR43" s="299"/>
      <c r="UAS43" s="299"/>
      <c r="UAT43" s="299"/>
      <c r="UAU43" s="299"/>
      <c r="UAV43" s="299"/>
      <c r="UAW43" s="299"/>
      <c r="UAX43" s="299"/>
      <c r="UAY43" s="299"/>
      <c r="UAZ43" s="299"/>
      <c r="UBA43" s="299"/>
      <c r="UBB43" s="299"/>
      <c r="UBC43" s="299"/>
      <c r="UBD43" s="299"/>
      <c r="UBE43" s="299"/>
      <c r="UBF43" s="299"/>
      <c r="UBG43" s="299"/>
      <c r="UBH43" s="299"/>
      <c r="UBI43" s="299"/>
      <c r="UBJ43" s="299"/>
      <c r="UBK43" s="299"/>
      <c r="UBL43" s="299"/>
      <c r="UBM43" s="299"/>
      <c r="UBN43" s="299"/>
      <c r="UBO43" s="299"/>
      <c r="UBP43" s="299"/>
      <c r="UBQ43" s="299"/>
      <c r="UBR43" s="299"/>
      <c r="UBS43" s="299"/>
      <c r="UBT43" s="299"/>
      <c r="UBU43" s="299"/>
      <c r="UBV43" s="299"/>
      <c r="UBW43" s="299"/>
      <c r="UBX43" s="299"/>
      <c r="UBY43" s="299"/>
      <c r="UBZ43" s="299"/>
      <c r="UCA43" s="299"/>
      <c r="UCB43" s="299"/>
      <c r="UCC43" s="299"/>
      <c r="UCD43" s="299"/>
      <c r="UCE43" s="299"/>
      <c r="UCF43" s="299"/>
      <c r="UCG43" s="299"/>
      <c r="UCH43" s="299"/>
      <c r="UCI43" s="299"/>
      <c r="UCJ43" s="299"/>
      <c r="UCK43" s="299"/>
      <c r="UCL43" s="299"/>
      <c r="UCM43" s="299"/>
      <c r="UCN43" s="299"/>
      <c r="UCO43" s="299"/>
      <c r="UCP43" s="299"/>
      <c r="UCQ43" s="299"/>
      <c r="UCR43" s="299"/>
      <c r="UCS43" s="299"/>
      <c r="UCT43" s="299"/>
      <c r="UCU43" s="299"/>
      <c r="UCV43" s="299"/>
      <c r="UCW43" s="299"/>
      <c r="UCX43" s="299"/>
      <c r="UCY43" s="299"/>
      <c r="UCZ43" s="299"/>
      <c r="UDA43" s="299"/>
      <c r="UDB43" s="299"/>
      <c r="UDC43" s="299"/>
      <c r="UDD43" s="299"/>
      <c r="UDE43" s="299"/>
      <c r="UDF43" s="299"/>
      <c r="UDG43" s="299"/>
      <c r="UDH43" s="299"/>
      <c r="UDI43" s="299"/>
      <c r="UDJ43" s="299"/>
      <c r="UDK43" s="299"/>
      <c r="UDL43" s="299"/>
      <c r="UDM43" s="299"/>
      <c r="UDN43" s="299"/>
      <c r="UDO43" s="299"/>
      <c r="UDP43" s="299"/>
      <c r="UDQ43" s="299"/>
      <c r="UDR43" s="299"/>
      <c r="UDS43" s="299"/>
      <c r="UDT43" s="299"/>
      <c r="UDU43" s="299"/>
      <c r="UDV43" s="299"/>
      <c r="UDW43" s="299"/>
      <c r="UDX43" s="299"/>
      <c r="UDY43" s="299"/>
      <c r="UDZ43" s="299"/>
      <c r="UEA43" s="299"/>
      <c r="UEB43" s="299"/>
      <c r="UEC43" s="299"/>
      <c r="UED43" s="299"/>
      <c r="UEE43" s="299"/>
      <c r="UEF43" s="299"/>
      <c r="UEG43" s="299"/>
      <c r="UEH43" s="299"/>
      <c r="UEI43" s="299"/>
      <c r="UEJ43" s="299"/>
      <c r="UEK43" s="299"/>
      <c r="UEL43" s="299"/>
      <c r="UEM43" s="299"/>
      <c r="UEN43" s="299"/>
      <c r="UEO43" s="299"/>
      <c r="UEP43" s="299"/>
      <c r="UEQ43" s="299"/>
      <c r="UER43" s="299"/>
      <c r="UES43" s="299"/>
      <c r="UET43" s="299"/>
      <c r="UEU43" s="299"/>
      <c r="UEV43" s="299"/>
      <c r="UEW43" s="299"/>
      <c r="UEX43" s="299"/>
      <c r="UEY43" s="299"/>
      <c r="UEZ43" s="299"/>
      <c r="UFA43" s="299"/>
      <c r="UFB43" s="299"/>
      <c r="UFC43" s="299"/>
      <c r="UFD43" s="299"/>
      <c r="UFE43" s="299"/>
      <c r="UFF43" s="299"/>
      <c r="UFG43" s="299"/>
      <c r="UFH43" s="299"/>
      <c r="UFI43" s="299"/>
      <c r="UFJ43" s="299"/>
      <c r="UFK43" s="299"/>
      <c r="UFL43" s="299"/>
      <c r="UFM43" s="299"/>
      <c r="UFN43" s="299"/>
      <c r="UFO43" s="299"/>
      <c r="UFP43" s="299"/>
      <c r="UFQ43" s="299"/>
      <c r="UFR43" s="299"/>
      <c r="UFS43" s="299"/>
      <c r="UFT43" s="299"/>
      <c r="UFU43" s="299"/>
      <c r="UFV43" s="299"/>
      <c r="UFW43" s="299"/>
      <c r="UFX43" s="299"/>
      <c r="UFY43" s="299"/>
      <c r="UFZ43" s="299"/>
      <c r="UGA43" s="299"/>
      <c r="UGB43" s="299"/>
      <c r="UGC43" s="299"/>
      <c r="UGD43" s="299"/>
      <c r="UGE43" s="299"/>
      <c r="UGF43" s="299"/>
      <c r="UGG43" s="299"/>
      <c r="UGH43" s="299"/>
      <c r="UGI43" s="299"/>
      <c r="UGJ43" s="299"/>
      <c r="UGK43" s="299"/>
      <c r="UGL43" s="299"/>
      <c r="UGM43" s="299"/>
      <c r="UGN43" s="299"/>
      <c r="UGO43" s="299"/>
      <c r="UGP43" s="299"/>
      <c r="UGQ43" s="299"/>
      <c r="UGR43" s="299"/>
      <c r="UGS43" s="299"/>
      <c r="UGT43" s="299"/>
      <c r="UGU43" s="299"/>
      <c r="UGV43" s="299"/>
      <c r="UGW43" s="299"/>
      <c r="UGX43" s="299"/>
      <c r="UGY43" s="299"/>
      <c r="UGZ43" s="299"/>
      <c r="UHA43" s="299"/>
      <c r="UHB43" s="299"/>
      <c r="UHC43" s="299"/>
      <c r="UHD43" s="299"/>
      <c r="UHE43" s="299"/>
      <c r="UHF43" s="299"/>
      <c r="UHG43" s="299"/>
      <c r="UHH43" s="299"/>
      <c r="UHI43" s="299"/>
      <c r="UHJ43" s="299"/>
      <c r="UHK43" s="299"/>
      <c r="UHL43" s="299"/>
      <c r="UHM43" s="299"/>
      <c r="UHN43" s="299"/>
      <c r="UHO43" s="299"/>
      <c r="UHP43" s="299"/>
      <c r="UHQ43" s="299"/>
      <c r="UHR43" s="299"/>
      <c r="UHS43" s="299"/>
      <c r="UHT43" s="299"/>
      <c r="UHU43" s="299"/>
      <c r="UHV43" s="299"/>
      <c r="UHW43" s="299"/>
      <c r="UHX43" s="299"/>
      <c r="UHY43" s="299"/>
      <c r="UHZ43" s="299"/>
      <c r="UIA43" s="299"/>
      <c r="UIB43" s="299"/>
      <c r="UIC43" s="299"/>
      <c r="UID43" s="299"/>
      <c r="UIE43" s="299"/>
      <c r="UIF43" s="299"/>
      <c r="UIG43" s="299"/>
      <c r="UIH43" s="299"/>
      <c r="UII43" s="299"/>
      <c r="UIJ43" s="299"/>
      <c r="UIK43" s="299"/>
      <c r="UIL43" s="299"/>
      <c r="UIM43" s="299"/>
      <c r="UIN43" s="299"/>
      <c r="UIO43" s="299"/>
      <c r="UIP43" s="299"/>
      <c r="UIQ43" s="299"/>
      <c r="UIR43" s="299"/>
      <c r="UIS43" s="299"/>
      <c r="UIT43" s="299"/>
      <c r="UIU43" s="299"/>
      <c r="UIV43" s="299"/>
      <c r="UIW43" s="299"/>
      <c r="UIX43" s="299"/>
      <c r="UIY43" s="299"/>
      <c r="UIZ43" s="299"/>
      <c r="UJA43" s="299"/>
      <c r="UJB43" s="299"/>
      <c r="UJC43" s="299"/>
      <c r="UJD43" s="299"/>
      <c r="UJE43" s="299"/>
      <c r="UJF43" s="299"/>
      <c r="UJG43" s="299"/>
      <c r="UJH43" s="299"/>
      <c r="UJI43" s="299"/>
      <c r="UJJ43" s="299"/>
      <c r="UJK43" s="299"/>
      <c r="UJL43" s="299"/>
      <c r="UJM43" s="299"/>
      <c r="UJN43" s="299"/>
      <c r="UJO43" s="299"/>
      <c r="UJP43" s="299"/>
      <c r="UJQ43" s="299"/>
      <c r="UJR43" s="299"/>
      <c r="UJS43" s="299"/>
      <c r="UJT43" s="299"/>
      <c r="UJU43" s="299"/>
      <c r="UJV43" s="299"/>
      <c r="UJW43" s="299"/>
      <c r="UJX43" s="299"/>
      <c r="UJY43" s="299"/>
      <c r="UJZ43" s="299"/>
      <c r="UKA43" s="299"/>
      <c r="UKB43" s="299"/>
      <c r="UKC43" s="299"/>
      <c r="UKD43" s="299"/>
      <c r="UKE43" s="299"/>
      <c r="UKF43" s="299"/>
      <c r="UKG43" s="299"/>
      <c r="UKH43" s="299"/>
      <c r="UKI43" s="299"/>
      <c r="UKJ43" s="299"/>
      <c r="UKK43" s="299"/>
      <c r="UKL43" s="299"/>
      <c r="UKM43" s="299"/>
      <c r="UKN43" s="299"/>
      <c r="UKO43" s="299"/>
      <c r="UKP43" s="299"/>
      <c r="UKQ43" s="299"/>
      <c r="UKR43" s="299"/>
      <c r="UKS43" s="299"/>
      <c r="UKT43" s="299"/>
      <c r="UKU43" s="299"/>
      <c r="UKV43" s="299"/>
      <c r="UKW43" s="299"/>
      <c r="UKX43" s="299"/>
      <c r="UKY43" s="299"/>
      <c r="UKZ43" s="299"/>
      <c r="ULA43" s="299"/>
      <c r="ULB43" s="299"/>
      <c r="ULC43" s="299"/>
      <c r="ULD43" s="299"/>
      <c r="ULE43" s="299"/>
      <c r="ULF43" s="299"/>
      <c r="ULG43" s="299"/>
      <c r="ULH43" s="299"/>
      <c r="ULI43" s="299"/>
      <c r="ULJ43" s="299"/>
      <c r="ULK43" s="299"/>
      <c r="ULL43" s="299"/>
      <c r="ULM43" s="299"/>
      <c r="ULN43" s="299"/>
      <c r="ULO43" s="299"/>
      <c r="ULP43" s="299"/>
      <c r="ULQ43" s="299"/>
      <c r="ULR43" s="299"/>
      <c r="ULS43" s="299"/>
      <c r="ULT43" s="299"/>
      <c r="ULU43" s="299"/>
      <c r="ULV43" s="299"/>
      <c r="ULW43" s="299"/>
      <c r="ULX43" s="299"/>
      <c r="ULY43" s="299"/>
      <c r="ULZ43" s="299"/>
      <c r="UMA43" s="299"/>
      <c r="UMB43" s="299"/>
      <c r="UMC43" s="299"/>
      <c r="UMD43" s="299"/>
      <c r="UME43" s="299"/>
      <c r="UMF43" s="299"/>
      <c r="UMG43" s="299"/>
      <c r="UMH43" s="299"/>
      <c r="UMI43" s="299"/>
      <c r="UMJ43" s="299"/>
      <c r="UMK43" s="299"/>
      <c r="UML43" s="299"/>
      <c r="UMM43" s="299"/>
      <c r="UMN43" s="299"/>
      <c r="UMO43" s="299"/>
      <c r="UMP43" s="299"/>
      <c r="UMQ43" s="299"/>
      <c r="UMR43" s="299"/>
      <c r="UMS43" s="299"/>
      <c r="UMT43" s="299"/>
      <c r="UMU43" s="299"/>
      <c r="UMV43" s="299"/>
      <c r="UMW43" s="299"/>
      <c r="UMX43" s="299"/>
      <c r="UMY43" s="299"/>
      <c r="UMZ43" s="299"/>
      <c r="UNA43" s="299"/>
      <c r="UNB43" s="299"/>
      <c r="UNC43" s="299"/>
      <c r="UND43" s="299"/>
      <c r="UNE43" s="299"/>
      <c r="UNF43" s="299"/>
      <c r="UNG43" s="299"/>
      <c r="UNH43" s="299"/>
      <c r="UNI43" s="299"/>
      <c r="UNJ43" s="299"/>
      <c r="UNK43" s="299"/>
      <c r="UNL43" s="299"/>
      <c r="UNM43" s="299"/>
      <c r="UNN43" s="299"/>
      <c r="UNO43" s="299"/>
      <c r="UNP43" s="299"/>
      <c r="UNQ43" s="299"/>
      <c r="UNR43" s="299"/>
      <c r="UNS43" s="299"/>
      <c r="UNT43" s="299"/>
      <c r="UNU43" s="299"/>
      <c r="UNV43" s="299"/>
      <c r="UNW43" s="299"/>
      <c r="UNX43" s="299"/>
      <c r="UNY43" s="299"/>
      <c r="UNZ43" s="299"/>
      <c r="UOA43" s="299"/>
      <c r="UOB43" s="299"/>
      <c r="UOC43" s="299"/>
      <c r="UOD43" s="299"/>
      <c r="UOE43" s="299"/>
      <c r="UOF43" s="299"/>
      <c r="UOG43" s="299"/>
      <c r="UOH43" s="299"/>
      <c r="UOI43" s="299"/>
      <c r="UOJ43" s="299"/>
      <c r="UOK43" s="299"/>
      <c r="UOL43" s="299"/>
      <c r="UOM43" s="299"/>
      <c r="UON43" s="299"/>
      <c r="UOO43" s="299"/>
      <c r="UOP43" s="299"/>
      <c r="UOQ43" s="299"/>
      <c r="UOR43" s="299"/>
      <c r="UOS43" s="299"/>
      <c r="UOT43" s="299"/>
      <c r="UOU43" s="299"/>
      <c r="UOV43" s="299"/>
      <c r="UOW43" s="299"/>
      <c r="UOX43" s="299"/>
      <c r="UOY43" s="299"/>
      <c r="UOZ43" s="299"/>
      <c r="UPA43" s="299"/>
      <c r="UPB43" s="299"/>
      <c r="UPC43" s="299"/>
      <c r="UPD43" s="299"/>
      <c r="UPE43" s="299"/>
      <c r="UPF43" s="299"/>
      <c r="UPG43" s="299"/>
      <c r="UPH43" s="299"/>
      <c r="UPI43" s="299"/>
      <c r="UPJ43" s="299"/>
      <c r="UPK43" s="299"/>
      <c r="UPL43" s="299"/>
      <c r="UPM43" s="299"/>
      <c r="UPN43" s="299"/>
      <c r="UPO43" s="299"/>
      <c r="UPP43" s="299"/>
      <c r="UPQ43" s="299"/>
      <c r="UPR43" s="299"/>
      <c r="UPS43" s="299"/>
      <c r="UPT43" s="299"/>
      <c r="UPU43" s="299"/>
      <c r="UPV43" s="299"/>
      <c r="UPW43" s="299"/>
      <c r="UPX43" s="299"/>
      <c r="UPY43" s="299"/>
      <c r="UPZ43" s="299"/>
      <c r="UQA43" s="299"/>
      <c r="UQB43" s="299"/>
      <c r="UQC43" s="299"/>
      <c r="UQD43" s="299"/>
      <c r="UQE43" s="299"/>
      <c r="UQF43" s="299"/>
      <c r="UQG43" s="299"/>
      <c r="UQH43" s="299"/>
      <c r="UQI43" s="299"/>
      <c r="UQJ43" s="299"/>
      <c r="UQK43" s="299"/>
      <c r="UQL43" s="299"/>
      <c r="UQM43" s="299"/>
      <c r="UQN43" s="299"/>
      <c r="UQO43" s="299"/>
      <c r="UQP43" s="299"/>
      <c r="UQQ43" s="299"/>
      <c r="UQR43" s="299"/>
      <c r="UQS43" s="299"/>
      <c r="UQT43" s="299"/>
      <c r="UQU43" s="299"/>
      <c r="UQV43" s="299"/>
      <c r="UQW43" s="299"/>
      <c r="UQX43" s="299"/>
      <c r="UQY43" s="299"/>
      <c r="UQZ43" s="299"/>
      <c r="URA43" s="299"/>
      <c r="URB43" s="299"/>
      <c r="URC43" s="299"/>
      <c r="URD43" s="299"/>
      <c r="URE43" s="299"/>
      <c r="URF43" s="299"/>
      <c r="URG43" s="299"/>
      <c r="URH43" s="299"/>
      <c r="URI43" s="299"/>
      <c r="URJ43" s="299"/>
      <c r="URK43" s="299"/>
      <c r="URL43" s="299"/>
      <c r="URM43" s="299"/>
      <c r="URN43" s="299"/>
      <c r="URO43" s="299"/>
      <c r="URP43" s="299"/>
      <c r="URQ43" s="299"/>
      <c r="URR43" s="299"/>
      <c r="URS43" s="299"/>
      <c r="URT43" s="299"/>
      <c r="URU43" s="299"/>
      <c r="URV43" s="299"/>
      <c r="URW43" s="299"/>
      <c r="URX43" s="299"/>
      <c r="URY43" s="299"/>
      <c r="URZ43" s="299"/>
      <c r="USA43" s="299"/>
      <c r="USB43" s="299"/>
      <c r="USC43" s="299"/>
      <c r="USD43" s="299"/>
      <c r="USE43" s="299"/>
      <c r="USF43" s="299"/>
      <c r="USG43" s="299"/>
      <c r="USH43" s="299"/>
      <c r="USI43" s="299"/>
      <c r="USJ43" s="299"/>
      <c r="USK43" s="299"/>
      <c r="USL43" s="299"/>
      <c r="USM43" s="299"/>
      <c r="USN43" s="299"/>
      <c r="USO43" s="299"/>
      <c r="USP43" s="299"/>
      <c r="USQ43" s="299"/>
      <c r="USR43" s="299"/>
      <c r="USS43" s="299"/>
      <c r="UST43" s="299"/>
      <c r="USU43" s="299"/>
      <c r="USV43" s="299"/>
      <c r="USW43" s="299"/>
      <c r="USX43" s="299"/>
      <c r="USY43" s="299"/>
      <c r="USZ43" s="299"/>
      <c r="UTA43" s="299"/>
      <c r="UTB43" s="299"/>
      <c r="UTC43" s="299"/>
      <c r="UTD43" s="299"/>
      <c r="UTE43" s="299"/>
      <c r="UTF43" s="299"/>
      <c r="UTG43" s="299"/>
      <c r="UTH43" s="299"/>
      <c r="UTI43" s="299"/>
      <c r="UTJ43" s="299"/>
      <c r="UTK43" s="299"/>
      <c r="UTL43" s="299"/>
      <c r="UTM43" s="299"/>
      <c r="UTN43" s="299"/>
      <c r="UTO43" s="299"/>
      <c r="UTP43" s="299"/>
      <c r="UTQ43" s="299"/>
      <c r="UTR43" s="299"/>
      <c r="UTS43" s="299"/>
      <c r="UTT43" s="299"/>
      <c r="UTU43" s="299"/>
      <c r="UTV43" s="299"/>
      <c r="UTW43" s="299"/>
      <c r="UTX43" s="299"/>
      <c r="UTY43" s="299"/>
      <c r="UTZ43" s="299"/>
      <c r="UUA43" s="299"/>
      <c r="UUB43" s="299"/>
      <c r="UUC43" s="299"/>
      <c r="UUD43" s="299"/>
      <c r="UUE43" s="299"/>
      <c r="UUF43" s="299"/>
      <c r="UUG43" s="299"/>
      <c r="UUH43" s="299"/>
      <c r="UUI43" s="299"/>
      <c r="UUJ43" s="299"/>
      <c r="UUK43" s="299"/>
      <c r="UUL43" s="299"/>
      <c r="UUM43" s="299"/>
      <c r="UUN43" s="299"/>
      <c r="UUO43" s="299"/>
      <c r="UUP43" s="299"/>
      <c r="UUQ43" s="299"/>
      <c r="UUR43" s="299"/>
      <c r="UUS43" s="299"/>
      <c r="UUT43" s="299"/>
      <c r="UUU43" s="299"/>
      <c r="UUV43" s="299"/>
      <c r="UUW43" s="299"/>
      <c r="UUX43" s="299"/>
      <c r="UUY43" s="299"/>
      <c r="UUZ43" s="299"/>
      <c r="UVA43" s="299"/>
      <c r="UVB43" s="299"/>
      <c r="UVC43" s="299"/>
      <c r="UVD43" s="299"/>
      <c r="UVE43" s="299"/>
      <c r="UVF43" s="299"/>
      <c r="UVG43" s="299"/>
      <c r="UVH43" s="299"/>
      <c r="UVI43" s="299"/>
      <c r="UVJ43" s="299"/>
      <c r="UVK43" s="299"/>
      <c r="UVL43" s="299"/>
      <c r="UVM43" s="299"/>
      <c r="UVN43" s="299"/>
      <c r="UVO43" s="299"/>
      <c r="UVP43" s="299"/>
      <c r="UVQ43" s="299"/>
      <c r="UVR43" s="299"/>
      <c r="UVS43" s="299"/>
      <c r="UVT43" s="299"/>
      <c r="UVU43" s="299"/>
      <c r="UVV43" s="299"/>
      <c r="UVW43" s="299"/>
      <c r="UVX43" s="299"/>
      <c r="UVY43" s="299"/>
      <c r="UVZ43" s="299"/>
      <c r="UWA43" s="299"/>
      <c r="UWB43" s="299"/>
      <c r="UWC43" s="299"/>
      <c r="UWD43" s="299"/>
      <c r="UWE43" s="299"/>
      <c r="UWF43" s="299"/>
      <c r="UWG43" s="299"/>
      <c r="UWH43" s="299"/>
      <c r="UWI43" s="299"/>
      <c r="UWJ43" s="299"/>
      <c r="UWK43" s="299"/>
      <c r="UWL43" s="299"/>
      <c r="UWM43" s="299"/>
      <c r="UWN43" s="299"/>
      <c r="UWO43" s="299"/>
      <c r="UWP43" s="299"/>
      <c r="UWQ43" s="299"/>
      <c r="UWR43" s="299"/>
      <c r="UWS43" s="299"/>
      <c r="UWT43" s="299"/>
      <c r="UWU43" s="299"/>
      <c r="UWV43" s="299"/>
      <c r="UWW43" s="299"/>
      <c r="UWX43" s="299"/>
      <c r="UWY43" s="299"/>
      <c r="UWZ43" s="299"/>
      <c r="UXA43" s="299"/>
      <c r="UXB43" s="299"/>
      <c r="UXC43" s="299"/>
      <c r="UXD43" s="299"/>
      <c r="UXE43" s="299"/>
      <c r="UXF43" s="299"/>
      <c r="UXG43" s="299"/>
      <c r="UXH43" s="299"/>
      <c r="UXI43" s="299"/>
      <c r="UXJ43" s="299"/>
      <c r="UXK43" s="299"/>
      <c r="UXL43" s="299"/>
      <c r="UXM43" s="299"/>
      <c r="UXN43" s="299"/>
      <c r="UXO43" s="299"/>
      <c r="UXP43" s="299"/>
      <c r="UXQ43" s="299"/>
      <c r="UXR43" s="299"/>
      <c r="UXS43" s="299"/>
      <c r="UXT43" s="299"/>
      <c r="UXU43" s="299"/>
      <c r="UXV43" s="299"/>
      <c r="UXW43" s="299"/>
      <c r="UXX43" s="299"/>
      <c r="UXY43" s="299"/>
      <c r="UXZ43" s="299"/>
      <c r="UYA43" s="299"/>
      <c r="UYB43" s="299"/>
      <c r="UYC43" s="299"/>
      <c r="UYD43" s="299"/>
      <c r="UYE43" s="299"/>
      <c r="UYF43" s="299"/>
      <c r="UYG43" s="299"/>
      <c r="UYH43" s="299"/>
      <c r="UYI43" s="299"/>
      <c r="UYJ43" s="299"/>
      <c r="UYK43" s="299"/>
      <c r="UYL43" s="299"/>
      <c r="UYM43" s="299"/>
      <c r="UYN43" s="299"/>
      <c r="UYO43" s="299"/>
      <c r="UYP43" s="299"/>
      <c r="UYQ43" s="299"/>
      <c r="UYR43" s="299"/>
      <c r="UYS43" s="299"/>
      <c r="UYT43" s="299"/>
      <c r="UYU43" s="299"/>
      <c r="UYV43" s="299"/>
      <c r="UYW43" s="299"/>
      <c r="UYX43" s="299"/>
      <c r="UYY43" s="299"/>
      <c r="UYZ43" s="299"/>
      <c r="UZA43" s="299"/>
      <c r="UZB43" s="299"/>
      <c r="UZC43" s="299"/>
      <c r="UZD43" s="299"/>
      <c r="UZE43" s="299"/>
      <c r="UZF43" s="299"/>
      <c r="UZG43" s="299"/>
      <c r="UZH43" s="299"/>
      <c r="UZI43" s="299"/>
      <c r="UZJ43" s="299"/>
      <c r="UZK43" s="299"/>
      <c r="UZL43" s="299"/>
      <c r="UZM43" s="299"/>
      <c r="UZN43" s="299"/>
      <c r="UZO43" s="299"/>
      <c r="UZP43" s="299"/>
      <c r="UZQ43" s="299"/>
      <c r="UZR43" s="299"/>
      <c r="UZS43" s="299"/>
      <c r="UZT43" s="299"/>
      <c r="UZU43" s="299"/>
      <c r="UZV43" s="299"/>
      <c r="UZW43" s="299"/>
      <c r="UZX43" s="299"/>
      <c r="UZY43" s="299"/>
      <c r="UZZ43" s="299"/>
      <c r="VAA43" s="299"/>
      <c r="VAB43" s="299"/>
      <c r="VAC43" s="299"/>
      <c r="VAD43" s="299"/>
      <c r="VAE43" s="299"/>
      <c r="VAF43" s="299"/>
      <c r="VAG43" s="299"/>
      <c r="VAH43" s="299"/>
      <c r="VAI43" s="299"/>
      <c r="VAJ43" s="299"/>
      <c r="VAK43" s="299"/>
      <c r="VAL43" s="299"/>
      <c r="VAM43" s="299"/>
      <c r="VAN43" s="299"/>
      <c r="VAO43" s="299"/>
      <c r="VAP43" s="299"/>
      <c r="VAQ43" s="299"/>
      <c r="VAR43" s="299"/>
      <c r="VAS43" s="299"/>
      <c r="VAT43" s="299"/>
      <c r="VAU43" s="299"/>
      <c r="VAV43" s="299"/>
      <c r="VAW43" s="299"/>
      <c r="VAX43" s="299"/>
      <c r="VAY43" s="299"/>
      <c r="VAZ43" s="299"/>
      <c r="VBA43" s="299"/>
      <c r="VBB43" s="299"/>
      <c r="VBC43" s="299"/>
      <c r="VBD43" s="299"/>
      <c r="VBE43" s="299"/>
      <c r="VBF43" s="299"/>
      <c r="VBG43" s="299"/>
      <c r="VBH43" s="299"/>
      <c r="VBI43" s="299"/>
      <c r="VBJ43" s="299"/>
      <c r="VBK43" s="299"/>
      <c r="VBL43" s="299"/>
      <c r="VBM43" s="299"/>
      <c r="VBN43" s="299"/>
      <c r="VBO43" s="299"/>
      <c r="VBP43" s="299"/>
      <c r="VBQ43" s="299"/>
      <c r="VBR43" s="299"/>
      <c r="VBS43" s="299"/>
      <c r="VBT43" s="299"/>
      <c r="VBU43" s="299"/>
      <c r="VBV43" s="299"/>
      <c r="VBW43" s="299"/>
      <c r="VBX43" s="299"/>
      <c r="VBY43" s="299"/>
      <c r="VBZ43" s="299"/>
      <c r="VCA43" s="299"/>
      <c r="VCB43" s="299"/>
      <c r="VCC43" s="299"/>
      <c r="VCD43" s="299"/>
      <c r="VCE43" s="299"/>
      <c r="VCF43" s="299"/>
      <c r="VCG43" s="299"/>
      <c r="VCH43" s="299"/>
      <c r="VCI43" s="299"/>
      <c r="VCJ43" s="299"/>
      <c r="VCK43" s="299"/>
      <c r="VCL43" s="299"/>
      <c r="VCM43" s="299"/>
      <c r="VCN43" s="299"/>
      <c r="VCO43" s="299"/>
      <c r="VCP43" s="299"/>
      <c r="VCQ43" s="299"/>
      <c r="VCR43" s="299"/>
      <c r="VCS43" s="299"/>
      <c r="VCT43" s="299"/>
      <c r="VCU43" s="299"/>
      <c r="VCV43" s="299"/>
      <c r="VCW43" s="299"/>
      <c r="VCX43" s="299"/>
      <c r="VCY43" s="299"/>
      <c r="VCZ43" s="299"/>
      <c r="VDA43" s="299"/>
      <c r="VDB43" s="299"/>
      <c r="VDC43" s="299"/>
      <c r="VDD43" s="299"/>
      <c r="VDE43" s="299"/>
      <c r="VDF43" s="299"/>
      <c r="VDG43" s="299"/>
      <c r="VDH43" s="299"/>
      <c r="VDI43" s="299"/>
      <c r="VDJ43" s="299"/>
      <c r="VDK43" s="299"/>
      <c r="VDL43" s="299"/>
      <c r="VDM43" s="299"/>
      <c r="VDN43" s="299"/>
      <c r="VDO43" s="299"/>
      <c r="VDP43" s="299"/>
      <c r="VDQ43" s="299"/>
      <c r="VDR43" s="299"/>
      <c r="VDS43" s="299"/>
      <c r="VDT43" s="299"/>
      <c r="VDU43" s="299"/>
      <c r="VDV43" s="299"/>
      <c r="VDW43" s="299"/>
      <c r="VDX43" s="299"/>
      <c r="VDY43" s="299"/>
      <c r="VDZ43" s="299"/>
      <c r="VEA43" s="299"/>
      <c r="VEB43" s="299"/>
      <c r="VEC43" s="299"/>
      <c r="VED43" s="299"/>
      <c r="VEE43" s="299"/>
      <c r="VEF43" s="299"/>
      <c r="VEG43" s="299"/>
      <c r="VEH43" s="299"/>
      <c r="VEI43" s="299"/>
      <c r="VEJ43" s="299"/>
      <c r="VEK43" s="299"/>
      <c r="VEL43" s="299"/>
      <c r="VEM43" s="299"/>
      <c r="VEN43" s="299"/>
      <c r="VEO43" s="299"/>
      <c r="VEP43" s="299"/>
      <c r="VEQ43" s="299"/>
      <c r="VER43" s="299"/>
      <c r="VES43" s="299"/>
      <c r="VET43" s="299"/>
      <c r="VEU43" s="299"/>
      <c r="VEV43" s="299"/>
      <c r="VEW43" s="299"/>
      <c r="VEX43" s="299"/>
      <c r="VEY43" s="299"/>
      <c r="VEZ43" s="299"/>
      <c r="VFA43" s="299"/>
      <c r="VFB43" s="299"/>
      <c r="VFC43" s="299"/>
      <c r="VFD43" s="299"/>
      <c r="VFE43" s="299"/>
      <c r="VFF43" s="299"/>
      <c r="VFG43" s="299"/>
      <c r="VFH43" s="299"/>
      <c r="VFI43" s="299"/>
      <c r="VFJ43" s="299"/>
      <c r="VFK43" s="299"/>
      <c r="VFL43" s="299"/>
      <c r="VFM43" s="299"/>
      <c r="VFN43" s="299"/>
      <c r="VFO43" s="299"/>
      <c r="VFP43" s="299"/>
      <c r="VFQ43" s="299"/>
      <c r="VFR43" s="299"/>
      <c r="VFS43" s="299"/>
      <c r="VFT43" s="299"/>
      <c r="VFU43" s="299"/>
      <c r="VFV43" s="299"/>
      <c r="VFW43" s="299"/>
      <c r="VFX43" s="299"/>
      <c r="VFY43" s="299"/>
      <c r="VFZ43" s="299"/>
      <c r="VGA43" s="299"/>
      <c r="VGB43" s="299"/>
      <c r="VGC43" s="299"/>
      <c r="VGD43" s="299"/>
      <c r="VGE43" s="299"/>
      <c r="VGF43" s="299"/>
      <c r="VGG43" s="299"/>
      <c r="VGH43" s="299"/>
      <c r="VGI43" s="299"/>
      <c r="VGJ43" s="299"/>
      <c r="VGK43" s="299"/>
      <c r="VGL43" s="299"/>
      <c r="VGM43" s="299"/>
      <c r="VGN43" s="299"/>
      <c r="VGO43" s="299"/>
      <c r="VGP43" s="299"/>
      <c r="VGQ43" s="299"/>
      <c r="VGR43" s="299"/>
      <c r="VGS43" s="299"/>
      <c r="VGT43" s="299"/>
      <c r="VGU43" s="299"/>
      <c r="VGV43" s="299"/>
      <c r="VGW43" s="299"/>
      <c r="VGX43" s="299"/>
      <c r="VGY43" s="299"/>
      <c r="VGZ43" s="299"/>
      <c r="VHA43" s="299"/>
      <c r="VHB43" s="299"/>
      <c r="VHC43" s="299"/>
      <c r="VHD43" s="299"/>
      <c r="VHE43" s="299"/>
      <c r="VHF43" s="299"/>
      <c r="VHG43" s="299"/>
      <c r="VHH43" s="299"/>
      <c r="VHI43" s="299"/>
      <c r="VHJ43" s="299"/>
      <c r="VHK43" s="299"/>
      <c r="VHL43" s="299"/>
      <c r="VHM43" s="299"/>
      <c r="VHN43" s="299"/>
      <c r="VHO43" s="299"/>
      <c r="VHP43" s="299"/>
      <c r="VHQ43" s="299"/>
      <c r="VHR43" s="299"/>
      <c r="VHS43" s="299"/>
      <c r="VHT43" s="299"/>
      <c r="VHU43" s="299"/>
      <c r="VHV43" s="299"/>
      <c r="VHW43" s="299"/>
      <c r="VHX43" s="299"/>
      <c r="VHY43" s="299"/>
      <c r="VHZ43" s="299"/>
      <c r="VIA43" s="299"/>
      <c r="VIB43" s="299"/>
      <c r="VIC43" s="299"/>
      <c r="VID43" s="299"/>
      <c r="VIE43" s="299"/>
      <c r="VIF43" s="299"/>
      <c r="VIG43" s="299"/>
      <c r="VIH43" s="299"/>
      <c r="VII43" s="299"/>
      <c r="VIJ43" s="299"/>
      <c r="VIK43" s="299"/>
      <c r="VIL43" s="299"/>
      <c r="VIM43" s="299"/>
      <c r="VIN43" s="299"/>
      <c r="VIO43" s="299"/>
      <c r="VIP43" s="299"/>
      <c r="VIQ43" s="299"/>
      <c r="VIR43" s="299"/>
      <c r="VIS43" s="299"/>
      <c r="VIT43" s="299"/>
      <c r="VIU43" s="299"/>
      <c r="VIV43" s="299"/>
      <c r="VIW43" s="299"/>
      <c r="VIX43" s="299"/>
      <c r="VIY43" s="299"/>
      <c r="VIZ43" s="299"/>
      <c r="VJA43" s="299"/>
      <c r="VJB43" s="299"/>
      <c r="VJC43" s="299"/>
      <c r="VJD43" s="299"/>
      <c r="VJE43" s="299"/>
      <c r="VJF43" s="299"/>
      <c r="VJG43" s="299"/>
      <c r="VJH43" s="299"/>
      <c r="VJI43" s="299"/>
      <c r="VJJ43" s="299"/>
      <c r="VJK43" s="299"/>
      <c r="VJL43" s="299"/>
      <c r="VJM43" s="299"/>
      <c r="VJN43" s="299"/>
      <c r="VJO43" s="299"/>
      <c r="VJP43" s="299"/>
      <c r="VJQ43" s="299"/>
      <c r="VJR43" s="299"/>
      <c r="VJS43" s="299"/>
      <c r="VJT43" s="299"/>
      <c r="VJU43" s="299"/>
      <c r="VJV43" s="299"/>
      <c r="VJW43" s="299"/>
      <c r="VJX43" s="299"/>
      <c r="VJY43" s="299"/>
      <c r="VJZ43" s="299"/>
      <c r="VKA43" s="299"/>
      <c r="VKB43" s="299"/>
      <c r="VKC43" s="299"/>
      <c r="VKD43" s="299"/>
      <c r="VKE43" s="299"/>
      <c r="VKF43" s="299"/>
      <c r="VKG43" s="299"/>
      <c r="VKH43" s="299"/>
      <c r="VKI43" s="299"/>
      <c r="VKJ43" s="299"/>
      <c r="VKK43" s="299"/>
      <c r="VKL43" s="299"/>
      <c r="VKM43" s="299"/>
      <c r="VKN43" s="299"/>
      <c r="VKO43" s="299"/>
      <c r="VKP43" s="299"/>
      <c r="VKQ43" s="299"/>
      <c r="VKR43" s="299"/>
      <c r="VKS43" s="299"/>
      <c r="VKT43" s="299"/>
      <c r="VKU43" s="299"/>
      <c r="VKV43" s="299"/>
      <c r="VKW43" s="299"/>
      <c r="VKX43" s="299"/>
      <c r="VKY43" s="299"/>
      <c r="VKZ43" s="299"/>
      <c r="VLA43" s="299"/>
      <c r="VLB43" s="299"/>
      <c r="VLC43" s="299"/>
      <c r="VLD43" s="299"/>
      <c r="VLE43" s="299"/>
      <c r="VLF43" s="299"/>
      <c r="VLG43" s="299"/>
      <c r="VLH43" s="299"/>
      <c r="VLI43" s="299"/>
      <c r="VLJ43" s="299"/>
      <c r="VLK43" s="299"/>
      <c r="VLL43" s="299"/>
      <c r="VLM43" s="299"/>
      <c r="VLN43" s="299"/>
      <c r="VLO43" s="299"/>
      <c r="VLP43" s="299"/>
      <c r="VLQ43" s="299"/>
      <c r="VLR43" s="299"/>
      <c r="VLS43" s="299"/>
      <c r="VLT43" s="299"/>
      <c r="VLU43" s="299"/>
      <c r="VLV43" s="299"/>
      <c r="VLW43" s="299"/>
      <c r="VLX43" s="299"/>
      <c r="VLY43" s="299"/>
      <c r="VLZ43" s="299"/>
      <c r="VMA43" s="299"/>
      <c r="VMB43" s="299"/>
      <c r="VMC43" s="299"/>
      <c r="VMD43" s="299"/>
      <c r="VME43" s="299"/>
      <c r="VMF43" s="299"/>
      <c r="VMG43" s="299"/>
      <c r="VMH43" s="299"/>
      <c r="VMI43" s="299"/>
      <c r="VMJ43" s="299"/>
      <c r="VMK43" s="299"/>
      <c r="VML43" s="299"/>
      <c r="VMM43" s="299"/>
      <c r="VMN43" s="299"/>
      <c r="VMO43" s="299"/>
      <c r="VMP43" s="299"/>
      <c r="VMQ43" s="299"/>
      <c r="VMR43" s="299"/>
      <c r="VMS43" s="299"/>
      <c r="VMT43" s="299"/>
      <c r="VMU43" s="299"/>
      <c r="VMV43" s="299"/>
      <c r="VMW43" s="299"/>
      <c r="VMX43" s="299"/>
      <c r="VMY43" s="299"/>
      <c r="VMZ43" s="299"/>
      <c r="VNA43" s="299"/>
      <c r="VNB43" s="299"/>
      <c r="VNC43" s="299"/>
      <c r="VND43" s="299"/>
      <c r="VNE43" s="299"/>
      <c r="VNF43" s="299"/>
      <c r="VNG43" s="299"/>
      <c r="VNH43" s="299"/>
      <c r="VNI43" s="299"/>
      <c r="VNJ43" s="299"/>
      <c r="VNK43" s="299"/>
      <c r="VNL43" s="299"/>
      <c r="VNM43" s="299"/>
      <c r="VNN43" s="299"/>
      <c r="VNO43" s="299"/>
      <c r="VNP43" s="299"/>
      <c r="VNQ43" s="299"/>
      <c r="VNR43" s="299"/>
      <c r="VNS43" s="299"/>
      <c r="VNT43" s="299"/>
      <c r="VNU43" s="299"/>
      <c r="VNV43" s="299"/>
      <c r="VNW43" s="299"/>
      <c r="VNX43" s="299"/>
      <c r="VNY43" s="299"/>
      <c r="VNZ43" s="299"/>
      <c r="VOA43" s="299"/>
      <c r="VOB43" s="299"/>
      <c r="VOC43" s="299"/>
      <c r="VOD43" s="299"/>
      <c r="VOE43" s="299"/>
      <c r="VOF43" s="299"/>
      <c r="VOG43" s="299"/>
      <c r="VOH43" s="299"/>
      <c r="VOI43" s="299"/>
      <c r="VOJ43" s="299"/>
      <c r="VOK43" s="299"/>
      <c r="VOL43" s="299"/>
      <c r="VOM43" s="299"/>
      <c r="VON43" s="299"/>
      <c r="VOO43" s="299"/>
      <c r="VOP43" s="299"/>
      <c r="VOQ43" s="299"/>
      <c r="VOR43" s="299"/>
      <c r="VOS43" s="299"/>
      <c r="VOT43" s="299"/>
      <c r="VOU43" s="299"/>
      <c r="VOV43" s="299"/>
      <c r="VOW43" s="299"/>
      <c r="VOX43" s="299"/>
      <c r="VOY43" s="299"/>
      <c r="VOZ43" s="299"/>
      <c r="VPA43" s="299"/>
      <c r="VPB43" s="299"/>
      <c r="VPC43" s="299"/>
      <c r="VPD43" s="299"/>
      <c r="VPE43" s="299"/>
      <c r="VPF43" s="299"/>
      <c r="VPG43" s="299"/>
      <c r="VPH43" s="299"/>
      <c r="VPI43" s="299"/>
      <c r="VPJ43" s="299"/>
      <c r="VPK43" s="299"/>
      <c r="VPL43" s="299"/>
      <c r="VPM43" s="299"/>
      <c r="VPN43" s="299"/>
      <c r="VPO43" s="299"/>
      <c r="VPP43" s="299"/>
      <c r="VPQ43" s="299"/>
      <c r="VPR43" s="299"/>
      <c r="VPS43" s="299"/>
      <c r="VPT43" s="299"/>
      <c r="VPU43" s="299"/>
      <c r="VPV43" s="299"/>
      <c r="VPW43" s="299"/>
      <c r="VPX43" s="299"/>
      <c r="VPY43" s="299"/>
      <c r="VPZ43" s="299"/>
      <c r="VQA43" s="299"/>
      <c r="VQB43" s="299"/>
      <c r="VQC43" s="299"/>
      <c r="VQD43" s="299"/>
      <c r="VQE43" s="299"/>
      <c r="VQF43" s="299"/>
      <c r="VQG43" s="299"/>
      <c r="VQH43" s="299"/>
      <c r="VQI43" s="299"/>
      <c r="VQJ43" s="299"/>
      <c r="VQK43" s="299"/>
      <c r="VQL43" s="299"/>
      <c r="VQM43" s="299"/>
      <c r="VQN43" s="299"/>
      <c r="VQO43" s="299"/>
      <c r="VQP43" s="299"/>
      <c r="VQQ43" s="299"/>
      <c r="VQR43" s="299"/>
      <c r="VQS43" s="299"/>
      <c r="VQT43" s="299"/>
      <c r="VQU43" s="299"/>
      <c r="VQV43" s="299"/>
      <c r="VQW43" s="299"/>
      <c r="VQX43" s="299"/>
      <c r="VQY43" s="299"/>
      <c r="VQZ43" s="299"/>
      <c r="VRA43" s="299"/>
      <c r="VRB43" s="299"/>
      <c r="VRC43" s="299"/>
      <c r="VRD43" s="299"/>
      <c r="VRE43" s="299"/>
      <c r="VRF43" s="299"/>
      <c r="VRG43" s="299"/>
      <c r="VRH43" s="299"/>
      <c r="VRI43" s="299"/>
      <c r="VRJ43" s="299"/>
      <c r="VRK43" s="299"/>
      <c r="VRL43" s="299"/>
      <c r="VRM43" s="299"/>
      <c r="VRN43" s="299"/>
      <c r="VRO43" s="299"/>
      <c r="VRP43" s="299"/>
      <c r="VRQ43" s="299"/>
      <c r="VRR43" s="299"/>
      <c r="VRS43" s="299"/>
      <c r="VRT43" s="299"/>
      <c r="VRU43" s="299"/>
      <c r="VRV43" s="299"/>
      <c r="VRW43" s="299"/>
      <c r="VRX43" s="299"/>
      <c r="VRY43" s="299"/>
      <c r="VRZ43" s="299"/>
      <c r="VSA43" s="299"/>
      <c r="VSB43" s="299"/>
      <c r="VSC43" s="299"/>
      <c r="VSD43" s="299"/>
      <c r="VSE43" s="299"/>
      <c r="VSF43" s="299"/>
      <c r="VSG43" s="299"/>
      <c r="VSH43" s="299"/>
      <c r="VSI43" s="299"/>
      <c r="VSJ43" s="299"/>
      <c r="VSK43" s="299"/>
      <c r="VSL43" s="299"/>
      <c r="VSM43" s="299"/>
      <c r="VSN43" s="299"/>
      <c r="VSO43" s="299"/>
      <c r="VSP43" s="299"/>
      <c r="VSQ43" s="299"/>
      <c r="VSR43" s="299"/>
      <c r="VSS43" s="299"/>
      <c r="VST43" s="299"/>
      <c r="VSU43" s="299"/>
      <c r="VSV43" s="299"/>
      <c r="VSW43" s="299"/>
      <c r="VSX43" s="299"/>
      <c r="VSY43" s="299"/>
      <c r="VSZ43" s="299"/>
      <c r="VTA43" s="299"/>
      <c r="VTB43" s="299"/>
      <c r="VTC43" s="299"/>
      <c r="VTD43" s="299"/>
      <c r="VTE43" s="299"/>
      <c r="VTF43" s="299"/>
      <c r="VTG43" s="299"/>
      <c r="VTH43" s="299"/>
      <c r="VTI43" s="299"/>
      <c r="VTJ43" s="299"/>
      <c r="VTK43" s="299"/>
      <c r="VTL43" s="299"/>
      <c r="VTM43" s="299"/>
      <c r="VTN43" s="299"/>
      <c r="VTO43" s="299"/>
      <c r="VTP43" s="299"/>
      <c r="VTQ43" s="299"/>
      <c r="VTR43" s="299"/>
      <c r="VTS43" s="299"/>
      <c r="VTT43" s="299"/>
      <c r="VTU43" s="299"/>
      <c r="VTV43" s="299"/>
      <c r="VTW43" s="299"/>
      <c r="VTX43" s="299"/>
      <c r="VTY43" s="299"/>
      <c r="VTZ43" s="299"/>
      <c r="VUA43" s="299"/>
      <c r="VUB43" s="299"/>
      <c r="VUC43" s="299"/>
      <c r="VUD43" s="299"/>
      <c r="VUE43" s="299"/>
      <c r="VUF43" s="299"/>
      <c r="VUG43" s="299"/>
      <c r="VUH43" s="299"/>
      <c r="VUI43" s="299"/>
      <c r="VUJ43" s="299"/>
      <c r="VUK43" s="299"/>
      <c r="VUL43" s="299"/>
      <c r="VUM43" s="299"/>
      <c r="VUN43" s="299"/>
      <c r="VUO43" s="299"/>
      <c r="VUP43" s="299"/>
      <c r="VUQ43" s="299"/>
      <c r="VUR43" s="299"/>
      <c r="VUS43" s="299"/>
      <c r="VUT43" s="299"/>
      <c r="VUU43" s="299"/>
      <c r="VUV43" s="299"/>
      <c r="VUW43" s="299"/>
      <c r="VUX43" s="299"/>
      <c r="VUY43" s="299"/>
      <c r="VUZ43" s="299"/>
      <c r="VVA43" s="299"/>
      <c r="VVB43" s="299"/>
      <c r="VVC43" s="299"/>
      <c r="VVD43" s="299"/>
      <c r="VVE43" s="299"/>
      <c r="VVF43" s="299"/>
      <c r="VVG43" s="299"/>
      <c r="VVH43" s="299"/>
      <c r="VVI43" s="299"/>
      <c r="VVJ43" s="299"/>
      <c r="VVK43" s="299"/>
      <c r="VVL43" s="299"/>
      <c r="VVM43" s="299"/>
      <c r="VVN43" s="299"/>
      <c r="VVO43" s="299"/>
      <c r="VVP43" s="299"/>
      <c r="VVQ43" s="299"/>
      <c r="VVR43" s="299"/>
      <c r="VVS43" s="299"/>
      <c r="VVT43" s="299"/>
      <c r="VVU43" s="299"/>
      <c r="VVV43" s="299"/>
      <c r="VVW43" s="299"/>
      <c r="VVX43" s="299"/>
      <c r="VVY43" s="299"/>
      <c r="VVZ43" s="299"/>
      <c r="VWA43" s="299"/>
      <c r="VWB43" s="299"/>
      <c r="VWC43" s="299"/>
      <c r="VWD43" s="299"/>
      <c r="VWE43" s="299"/>
      <c r="VWF43" s="299"/>
      <c r="VWG43" s="299"/>
      <c r="VWH43" s="299"/>
      <c r="VWI43" s="299"/>
      <c r="VWJ43" s="299"/>
      <c r="VWK43" s="299"/>
      <c r="VWL43" s="299"/>
      <c r="VWM43" s="299"/>
      <c r="VWN43" s="299"/>
      <c r="VWO43" s="299"/>
      <c r="VWP43" s="299"/>
      <c r="VWQ43" s="299"/>
      <c r="VWR43" s="299"/>
      <c r="VWS43" s="299"/>
      <c r="VWT43" s="299"/>
      <c r="VWU43" s="299"/>
      <c r="VWV43" s="299"/>
      <c r="VWW43" s="299"/>
      <c r="VWX43" s="299"/>
      <c r="VWY43" s="299"/>
      <c r="VWZ43" s="299"/>
      <c r="VXA43" s="299"/>
      <c r="VXB43" s="299"/>
      <c r="VXC43" s="299"/>
      <c r="VXD43" s="299"/>
      <c r="VXE43" s="299"/>
      <c r="VXF43" s="299"/>
      <c r="VXG43" s="299"/>
      <c r="VXH43" s="299"/>
      <c r="VXI43" s="299"/>
      <c r="VXJ43" s="299"/>
      <c r="VXK43" s="299"/>
      <c r="VXL43" s="299"/>
      <c r="VXM43" s="299"/>
      <c r="VXN43" s="299"/>
      <c r="VXO43" s="299"/>
      <c r="VXP43" s="299"/>
      <c r="VXQ43" s="299"/>
      <c r="VXR43" s="299"/>
      <c r="VXS43" s="299"/>
      <c r="VXT43" s="299"/>
      <c r="VXU43" s="299"/>
      <c r="VXV43" s="299"/>
      <c r="VXW43" s="299"/>
      <c r="VXX43" s="299"/>
      <c r="VXY43" s="299"/>
      <c r="VXZ43" s="299"/>
      <c r="VYA43" s="299"/>
      <c r="VYB43" s="299"/>
      <c r="VYC43" s="299"/>
      <c r="VYD43" s="299"/>
      <c r="VYE43" s="299"/>
      <c r="VYF43" s="299"/>
      <c r="VYG43" s="299"/>
      <c r="VYH43" s="299"/>
      <c r="VYI43" s="299"/>
      <c r="VYJ43" s="299"/>
      <c r="VYK43" s="299"/>
      <c r="VYL43" s="299"/>
      <c r="VYM43" s="299"/>
      <c r="VYN43" s="299"/>
      <c r="VYO43" s="299"/>
      <c r="VYP43" s="299"/>
      <c r="VYQ43" s="299"/>
      <c r="VYR43" s="299"/>
      <c r="VYS43" s="299"/>
      <c r="VYT43" s="299"/>
      <c r="VYU43" s="299"/>
      <c r="VYV43" s="299"/>
      <c r="VYW43" s="299"/>
      <c r="VYX43" s="299"/>
      <c r="VYY43" s="299"/>
      <c r="VYZ43" s="299"/>
      <c r="VZA43" s="299"/>
      <c r="VZB43" s="299"/>
      <c r="VZC43" s="299"/>
      <c r="VZD43" s="299"/>
      <c r="VZE43" s="299"/>
      <c r="VZF43" s="299"/>
      <c r="VZG43" s="299"/>
      <c r="VZH43" s="299"/>
      <c r="VZI43" s="299"/>
      <c r="VZJ43" s="299"/>
      <c r="VZK43" s="299"/>
      <c r="VZL43" s="299"/>
      <c r="VZM43" s="299"/>
      <c r="VZN43" s="299"/>
      <c r="VZO43" s="299"/>
      <c r="VZP43" s="299"/>
      <c r="VZQ43" s="299"/>
      <c r="VZR43" s="299"/>
      <c r="VZS43" s="299"/>
      <c r="VZT43" s="299"/>
      <c r="VZU43" s="299"/>
      <c r="VZV43" s="299"/>
      <c r="VZW43" s="299"/>
      <c r="VZX43" s="299"/>
      <c r="VZY43" s="299"/>
      <c r="VZZ43" s="299"/>
      <c r="WAA43" s="299"/>
      <c r="WAB43" s="299"/>
      <c r="WAC43" s="299"/>
      <c r="WAD43" s="299"/>
      <c r="WAE43" s="299"/>
      <c r="WAF43" s="299"/>
      <c r="WAG43" s="299"/>
      <c r="WAH43" s="299"/>
      <c r="WAI43" s="299"/>
      <c r="WAJ43" s="299"/>
      <c r="WAK43" s="299"/>
      <c r="WAL43" s="299"/>
      <c r="WAM43" s="299"/>
      <c r="WAN43" s="299"/>
      <c r="WAO43" s="299"/>
      <c r="WAP43" s="299"/>
      <c r="WAQ43" s="299"/>
      <c r="WAR43" s="299"/>
      <c r="WAS43" s="299"/>
      <c r="WAT43" s="299"/>
      <c r="WAU43" s="299"/>
      <c r="WAV43" s="299"/>
      <c r="WAW43" s="299"/>
      <c r="WAX43" s="299"/>
      <c r="WAY43" s="299"/>
      <c r="WAZ43" s="299"/>
      <c r="WBA43" s="299"/>
      <c r="WBB43" s="299"/>
      <c r="WBC43" s="299"/>
      <c r="WBD43" s="299"/>
      <c r="WBE43" s="299"/>
      <c r="WBF43" s="299"/>
      <c r="WBG43" s="299"/>
      <c r="WBH43" s="299"/>
      <c r="WBI43" s="299"/>
      <c r="WBJ43" s="299"/>
      <c r="WBK43" s="299"/>
      <c r="WBL43" s="299"/>
      <c r="WBM43" s="299"/>
      <c r="WBN43" s="299"/>
      <c r="WBO43" s="299"/>
      <c r="WBP43" s="299"/>
      <c r="WBQ43" s="299"/>
      <c r="WBR43" s="299"/>
      <c r="WBS43" s="299"/>
      <c r="WBT43" s="299"/>
      <c r="WBU43" s="299"/>
      <c r="WBV43" s="299"/>
      <c r="WBW43" s="299"/>
      <c r="WBX43" s="299"/>
      <c r="WBY43" s="299"/>
      <c r="WBZ43" s="299"/>
      <c r="WCA43" s="299"/>
      <c r="WCB43" s="299"/>
      <c r="WCC43" s="299"/>
      <c r="WCD43" s="299"/>
      <c r="WCE43" s="299"/>
      <c r="WCF43" s="299"/>
      <c r="WCG43" s="299"/>
      <c r="WCH43" s="299"/>
      <c r="WCI43" s="299"/>
      <c r="WCJ43" s="299"/>
      <c r="WCK43" s="299"/>
      <c r="WCL43" s="299"/>
      <c r="WCM43" s="299"/>
      <c r="WCN43" s="299"/>
      <c r="WCO43" s="299"/>
      <c r="WCP43" s="299"/>
      <c r="WCQ43" s="299"/>
      <c r="WCR43" s="299"/>
      <c r="WCS43" s="299"/>
      <c r="WCT43" s="299"/>
      <c r="WCU43" s="299"/>
      <c r="WCV43" s="299"/>
      <c r="WCW43" s="299"/>
      <c r="WCX43" s="299"/>
      <c r="WCY43" s="299"/>
      <c r="WCZ43" s="299"/>
      <c r="WDA43" s="299"/>
      <c r="WDB43" s="299"/>
      <c r="WDC43" s="299"/>
      <c r="WDD43" s="299"/>
      <c r="WDE43" s="299"/>
      <c r="WDF43" s="299"/>
      <c r="WDG43" s="299"/>
      <c r="WDH43" s="299"/>
      <c r="WDI43" s="299"/>
      <c r="WDJ43" s="299"/>
      <c r="WDK43" s="299"/>
      <c r="WDL43" s="299"/>
      <c r="WDM43" s="299"/>
      <c r="WDN43" s="299"/>
      <c r="WDO43" s="299"/>
      <c r="WDP43" s="299"/>
      <c r="WDQ43" s="299"/>
      <c r="WDR43" s="299"/>
      <c r="WDS43" s="299"/>
      <c r="WDT43" s="299"/>
      <c r="WDU43" s="299"/>
      <c r="WDV43" s="299"/>
      <c r="WDW43" s="299"/>
      <c r="WDX43" s="299"/>
      <c r="WDY43" s="299"/>
      <c r="WDZ43" s="299"/>
      <c r="WEA43" s="299"/>
      <c r="WEB43" s="299"/>
      <c r="WEC43" s="299"/>
      <c r="WED43" s="299"/>
      <c r="WEE43" s="299"/>
      <c r="WEF43" s="299"/>
      <c r="WEG43" s="299"/>
      <c r="WEH43" s="299"/>
      <c r="WEI43" s="299"/>
      <c r="WEJ43" s="299"/>
      <c r="WEK43" s="299"/>
      <c r="WEL43" s="299"/>
      <c r="WEM43" s="299"/>
      <c r="WEN43" s="299"/>
      <c r="WEO43" s="299"/>
      <c r="WEP43" s="299"/>
      <c r="WEQ43" s="299"/>
      <c r="WER43" s="299"/>
      <c r="WES43" s="299"/>
      <c r="WET43" s="299"/>
      <c r="WEU43" s="299"/>
      <c r="WEV43" s="299"/>
      <c r="WEW43" s="299"/>
      <c r="WEX43" s="299"/>
      <c r="WEY43" s="299"/>
      <c r="WEZ43" s="299"/>
      <c r="WFA43" s="299"/>
      <c r="WFB43" s="299"/>
      <c r="WFC43" s="299"/>
      <c r="WFD43" s="299"/>
      <c r="WFE43" s="299"/>
      <c r="WFF43" s="299"/>
      <c r="WFG43" s="299"/>
      <c r="WFH43" s="299"/>
      <c r="WFI43" s="299"/>
      <c r="WFJ43" s="299"/>
      <c r="WFK43" s="299"/>
      <c r="WFL43" s="299"/>
      <c r="WFM43" s="299"/>
      <c r="WFN43" s="299"/>
      <c r="WFO43" s="299"/>
      <c r="WFP43" s="299"/>
      <c r="WFQ43" s="299"/>
      <c r="WFR43" s="299"/>
      <c r="WFS43" s="299"/>
      <c r="WFT43" s="299"/>
      <c r="WFU43" s="299"/>
      <c r="WFV43" s="299"/>
      <c r="WFW43" s="299"/>
      <c r="WFX43" s="299"/>
      <c r="WFY43" s="299"/>
      <c r="WFZ43" s="299"/>
      <c r="WGA43" s="299"/>
      <c r="WGB43" s="299"/>
      <c r="WGC43" s="299"/>
      <c r="WGD43" s="299"/>
      <c r="WGE43" s="299"/>
      <c r="WGF43" s="299"/>
      <c r="WGG43" s="299"/>
      <c r="WGH43" s="299"/>
      <c r="WGI43" s="299"/>
      <c r="WGJ43" s="299"/>
      <c r="WGK43" s="299"/>
      <c r="WGL43" s="299"/>
      <c r="WGM43" s="299"/>
      <c r="WGN43" s="299"/>
      <c r="WGO43" s="299"/>
      <c r="WGP43" s="299"/>
      <c r="WGQ43" s="299"/>
      <c r="WGR43" s="299"/>
      <c r="WGS43" s="299"/>
      <c r="WGT43" s="299"/>
      <c r="WGU43" s="299"/>
      <c r="WGV43" s="299"/>
      <c r="WGW43" s="299"/>
      <c r="WGX43" s="299"/>
      <c r="WGY43" s="299"/>
      <c r="WGZ43" s="299"/>
      <c r="WHA43" s="299"/>
      <c r="WHB43" s="299"/>
      <c r="WHC43" s="299"/>
      <c r="WHD43" s="299"/>
      <c r="WHE43" s="299"/>
      <c r="WHF43" s="299"/>
      <c r="WHG43" s="299"/>
      <c r="WHH43" s="299"/>
      <c r="WHI43" s="299"/>
      <c r="WHJ43" s="299"/>
      <c r="WHK43" s="299"/>
      <c r="WHL43" s="299"/>
      <c r="WHM43" s="299"/>
      <c r="WHN43" s="299"/>
      <c r="WHO43" s="299"/>
      <c r="WHP43" s="299"/>
      <c r="WHQ43" s="299"/>
      <c r="WHR43" s="299"/>
      <c r="WHS43" s="299"/>
      <c r="WHT43" s="299"/>
      <c r="WHU43" s="299"/>
      <c r="WHV43" s="299"/>
      <c r="WHW43" s="299"/>
      <c r="WHX43" s="299"/>
      <c r="WHY43" s="299"/>
      <c r="WHZ43" s="299"/>
      <c r="WIA43" s="299"/>
      <c r="WIB43" s="299"/>
      <c r="WIC43" s="299"/>
      <c r="WID43" s="299"/>
      <c r="WIE43" s="299"/>
      <c r="WIF43" s="299"/>
      <c r="WIG43" s="299"/>
      <c r="WIH43" s="299"/>
      <c r="WII43" s="299"/>
      <c r="WIJ43" s="299"/>
      <c r="WIK43" s="299"/>
      <c r="WIL43" s="299"/>
      <c r="WIM43" s="299"/>
      <c r="WIN43" s="299"/>
      <c r="WIO43" s="299"/>
      <c r="WIP43" s="299"/>
      <c r="WIQ43" s="299"/>
      <c r="WIR43" s="299"/>
      <c r="WIS43" s="299"/>
      <c r="WIT43" s="299"/>
      <c r="WIU43" s="299"/>
      <c r="WIV43" s="299"/>
      <c r="WIW43" s="299"/>
      <c r="WIX43" s="299"/>
      <c r="WIY43" s="299"/>
      <c r="WIZ43" s="299"/>
      <c r="WJA43" s="299"/>
      <c r="WJB43" s="299"/>
      <c r="WJC43" s="299"/>
      <c r="WJD43" s="299"/>
      <c r="WJE43" s="299"/>
      <c r="WJF43" s="299"/>
      <c r="WJG43" s="299"/>
      <c r="WJH43" s="299"/>
      <c r="WJI43" s="299"/>
      <c r="WJJ43" s="299"/>
      <c r="WJK43" s="299"/>
      <c r="WJL43" s="299"/>
      <c r="WJM43" s="299"/>
      <c r="WJN43" s="299"/>
      <c r="WJO43" s="299"/>
      <c r="WJP43" s="299"/>
      <c r="WJQ43" s="299"/>
      <c r="WJR43" s="299"/>
      <c r="WJS43" s="299"/>
      <c r="WJT43" s="299"/>
      <c r="WJU43" s="299"/>
      <c r="WJV43" s="299"/>
      <c r="WJW43" s="299"/>
      <c r="WJX43" s="299"/>
      <c r="WJY43" s="299"/>
      <c r="WJZ43" s="299"/>
      <c r="WKA43" s="299"/>
      <c r="WKB43" s="299"/>
      <c r="WKC43" s="299"/>
      <c r="WKD43" s="299"/>
      <c r="WKE43" s="299"/>
      <c r="WKF43" s="299"/>
      <c r="WKG43" s="299"/>
      <c r="WKH43" s="299"/>
      <c r="WKI43" s="299"/>
      <c r="WKJ43" s="299"/>
      <c r="WKK43" s="299"/>
      <c r="WKL43" s="299"/>
      <c r="WKM43" s="299"/>
      <c r="WKN43" s="299"/>
      <c r="WKO43" s="299"/>
      <c r="WKP43" s="299"/>
      <c r="WKQ43" s="299"/>
      <c r="WKR43" s="299"/>
      <c r="WKS43" s="299"/>
      <c r="WKT43" s="299"/>
      <c r="WKU43" s="299"/>
      <c r="WKV43" s="299"/>
      <c r="WKW43" s="299"/>
      <c r="WKX43" s="299"/>
      <c r="WKY43" s="299"/>
      <c r="WKZ43" s="299"/>
      <c r="WLA43" s="299"/>
      <c r="WLB43" s="299"/>
      <c r="WLC43" s="299"/>
      <c r="WLD43" s="299"/>
      <c r="WLE43" s="299"/>
      <c r="WLF43" s="299"/>
      <c r="WLG43" s="299"/>
      <c r="WLH43" s="299"/>
      <c r="WLI43" s="299"/>
      <c r="WLJ43" s="299"/>
      <c r="WLK43" s="299"/>
      <c r="WLL43" s="299"/>
      <c r="WLM43" s="299"/>
      <c r="WLN43" s="299"/>
      <c r="WLO43" s="299"/>
      <c r="WLP43" s="299"/>
      <c r="WLQ43" s="299"/>
      <c r="WLR43" s="299"/>
      <c r="WLS43" s="299"/>
      <c r="WLT43" s="299"/>
      <c r="WLU43" s="299"/>
      <c r="WLV43" s="299"/>
      <c r="WLW43" s="299"/>
      <c r="WLX43" s="299"/>
      <c r="WLY43" s="299"/>
      <c r="WLZ43" s="299"/>
      <c r="WMA43" s="299"/>
      <c r="WMB43" s="299"/>
      <c r="WMC43" s="299"/>
      <c r="WMD43" s="299"/>
      <c r="WME43" s="299"/>
      <c r="WMF43" s="299"/>
      <c r="WMG43" s="299"/>
      <c r="WMH43" s="299"/>
      <c r="WMI43" s="299"/>
      <c r="WMJ43" s="299"/>
      <c r="WMK43" s="299"/>
      <c r="WML43" s="299"/>
      <c r="WMM43" s="299"/>
      <c r="WMN43" s="299"/>
      <c r="WMO43" s="299"/>
      <c r="WMP43" s="299"/>
      <c r="WMQ43" s="299"/>
      <c r="WMR43" s="299"/>
      <c r="WMS43" s="299"/>
      <c r="WMT43" s="299"/>
      <c r="WMU43" s="299"/>
      <c r="WMV43" s="299"/>
      <c r="WMW43" s="299"/>
      <c r="WMX43" s="299"/>
      <c r="WMY43" s="299"/>
      <c r="WMZ43" s="299"/>
      <c r="WNA43" s="299"/>
      <c r="WNB43" s="299"/>
      <c r="WNC43" s="299"/>
      <c r="WND43" s="299"/>
      <c r="WNE43" s="299"/>
      <c r="WNF43" s="299"/>
      <c r="WNG43" s="299"/>
      <c r="WNH43" s="299"/>
      <c r="WNI43" s="299"/>
      <c r="WNJ43" s="299"/>
      <c r="WNK43" s="299"/>
      <c r="WNL43" s="299"/>
      <c r="WNM43" s="299"/>
      <c r="WNN43" s="299"/>
      <c r="WNO43" s="299"/>
      <c r="WNP43" s="299"/>
      <c r="WNQ43" s="299"/>
      <c r="WNR43" s="299"/>
      <c r="WNS43" s="299"/>
      <c r="WNT43" s="299"/>
      <c r="WNU43" s="299"/>
      <c r="WNV43" s="299"/>
      <c r="WNW43" s="299"/>
      <c r="WNX43" s="299"/>
      <c r="WNY43" s="299"/>
      <c r="WNZ43" s="299"/>
      <c r="WOA43" s="299"/>
      <c r="WOB43" s="299"/>
      <c r="WOC43" s="299"/>
      <c r="WOD43" s="299"/>
      <c r="WOE43" s="299"/>
      <c r="WOF43" s="299"/>
      <c r="WOG43" s="299"/>
      <c r="WOH43" s="299"/>
      <c r="WOI43" s="299"/>
      <c r="WOJ43" s="299"/>
      <c r="WOK43" s="299"/>
      <c r="WOL43" s="299"/>
      <c r="WOM43" s="299"/>
      <c r="WON43" s="299"/>
      <c r="WOO43" s="299"/>
      <c r="WOP43" s="299"/>
      <c r="WOQ43" s="299"/>
      <c r="WOR43" s="299"/>
      <c r="WOS43" s="299"/>
      <c r="WOT43" s="299"/>
      <c r="WOU43" s="299"/>
      <c r="WOV43" s="299"/>
      <c r="WOW43" s="299"/>
      <c r="WOX43" s="299"/>
      <c r="WOY43" s="299"/>
      <c r="WOZ43" s="299"/>
      <c r="WPA43" s="299"/>
      <c r="WPB43" s="299"/>
      <c r="WPC43" s="299"/>
      <c r="WPD43" s="299"/>
      <c r="WPE43" s="299"/>
      <c r="WPF43" s="299"/>
      <c r="WPG43" s="299"/>
      <c r="WPH43" s="299"/>
      <c r="WPI43" s="299"/>
      <c r="WPJ43" s="299"/>
      <c r="WPK43" s="299"/>
      <c r="WPL43" s="299"/>
      <c r="WPM43" s="299"/>
      <c r="WPN43" s="299"/>
      <c r="WPO43" s="299"/>
      <c r="WPP43" s="299"/>
      <c r="WPQ43" s="299"/>
      <c r="WPR43" s="299"/>
      <c r="WPS43" s="299"/>
      <c r="WPT43" s="299"/>
      <c r="WPU43" s="299"/>
      <c r="WPV43" s="299"/>
      <c r="WPW43" s="299"/>
      <c r="WPX43" s="299"/>
      <c r="WPY43" s="299"/>
      <c r="WPZ43" s="299"/>
      <c r="WQA43" s="299"/>
      <c r="WQB43" s="299"/>
      <c r="WQC43" s="299"/>
      <c r="WQD43" s="299"/>
      <c r="WQE43" s="299"/>
      <c r="WQF43" s="299"/>
      <c r="WQG43" s="299"/>
      <c r="WQH43" s="299"/>
      <c r="WQI43" s="299"/>
      <c r="WQJ43" s="299"/>
      <c r="WQK43" s="299"/>
      <c r="WQL43" s="299"/>
      <c r="WQM43" s="299"/>
      <c r="WQN43" s="299"/>
      <c r="WQO43" s="299"/>
      <c r="WQP43" s="299"/>
      <c r="WQQ43" s="299"/>
      <c r="WQR43" s="299"/>
      <c r="WQS43" s="299"/>
      <c r="WQT43" s="299"/>
      <c r="WQU43" s="299"/>
      <c r="WQV43" s="299"/>
      <c r="WQW43" s="299"/>
      <c r="WQX43" s="299"/>
      <c r="WQY43" s="299"/>
      <c r="WQZ43" s="299"/>
      <c r="WRA43" s="299"/>
      <c r="WRB43" s="299"/>
      <c r="WRC43" s="299"/>
      <c r="WRD43" s="299"/>
      <c r="WRE43" s="299"/>
      <c r="WRF43" s="299"/>
      <c r="WRG43" s="299"/>
      <c r="WRH43" s="299"/>
      <c r="WRI43" s="299"/>
      <c r="WRJ43" s="299"/>
      <c r="WRK43" s="299"/>
      <c r="WRL43" s="299"/>
      <c r="WRM43" s="299"/>
      <c r="WRN43" s="299"/>
      <c r="WRO43" s="299"/>
      <c r="WRP43" s="299"/>
      <c r="WRQ43" s="299"/>
      <c r="WRR43" s="299"/>
      <c r="WRS43" s="299"/>
      <c r="WRT43" s="299"/>
      <c r="WRU43" s="299"/>
      <c r="WRV43" s="299"/>
      <c r="WRW43" s="299"/>
      <c r="WRX43" s="299"/>
      <c r="WRY43" s="299"/>
      <c r="WRZ43" s="299"/>
      <c r="WSA43" s="299"/>
      <c r="WSB43" s="299"/>
      <c r="WSC43" s="299"/>
      <c r="WSD43" s="299"/>
      <c r="WSE43" s="299"/>
      <c r="WSF43" s="299"/>
      <c r="WSG43" s="299"/>
      <c r="WSH43" s="299"/>
      <c r="WSI43" s="299"/>
      <c r="WSJ43" s="299"/>
      <c r="WSK43" s="299"/>
      <c r="WSL43" s="299"/>
      <c r="WSM43" s="299"/>
      <c r="WSN43" s="299"/>
      <c r="WSO43" s="299"/>
      <c r="WSP43" s="299"/>
      <c r="WSQ43" s="299"/>
      <c r="WSR43" s="299"/>
      <c r="WSS43" s="299"/>
      <c r="WST43" s="299"/>
      <c r="WSU43" s="299"/>
      <c r="WSV43" s="299"/>
      <c r="WSW43" s="299"/>
      <c r="WSX43" s="299"/>
      <c r="WSY43" s="299"/>
      <c r="WSZ43" s="299"/>
      <c r="WTA43" s="299"/>
      <c r="WTB43" s="299"/>
      <c r="WTC43" s="299"/>
      <c r="WTD43" s="299"/>
      <c r="WTE43" s="299"/>
      <c r="WTF43" s="299"/>
      <c r="WTG43" s="299"/>
      <c r="WTH43" s="299"/>
      <c r="WTI43" s="299"/>
      <c r="WTJ43" s="299"/>
      <c r="WTK43" s="299"/>
      <c r="WTL43" s="299"/>
      <c r="WTM43" s="299"/>
      <c r="WTN43" s="299"/>
      <c r="WTO43" s="299"/>
      <c r="WTP43" s="299"/>
      <c r="WTQ43" s="299"/>
      <c r="WTR43" s="299"/>
      <c r="WTS43" s="299"/>
      <c r="WTT43" s="299"/>
      <c r="WTU43" s="299"/>
      <c r="WTV43" s="299"/>
      <c r="WTW43" s="299"/>
      <c r="WTX43" s="299"/>
      <c r="WTY43" s="299"/>
      <c r="WTZ43" s="299"/>
      <c r="WUA43" s="299"/>
      <c r="WUB43" s="299"/>
      <c r="WUC43" s="299"/>
      <c r="WUD43" s="299"/>
      <c r="WUE43" s="299"/>
      <c r="WUF43" s="299"/>
      <c r="WUG43" s="299"/>
      <c r="WUH43" s="299"/>
      <c r="WUI43" s="299"/>
      <c r="WUJ43" s="299"/>
      <c r="WUK43" s="299"/>
      <c r="WUL43" s="299"/>
      <c r="WUM43" s="299"/>
      <c r="WUN43" s="299"/>
      <c r="WUO43" s="299"/>
      <c r="WUP43" s="299"/>
      <c r="WUQ43" s="299"/>
      <c r="WUR43" s="299"/>
      <c r="WUS43" s="299"/>
      <c r="WUT43" s="299"/>
      <c r="WUU43" s="299"/>
      <c r="WUV43" s="299"/>
      <c r="WUW43" s="299"/>
      <c r="WUX43" s="299"/>
      <c r="WUY43" s="299"/>
      <c r="WUZ43" s="299"/>
      <c r="WVA43" s="299"/>
      <c r="WVB43" s="299"/>
      <c r="WVC43" s="299"/>
      <c r="WVD43" s="299"/>
      <c r="WVE43" s="299"/>
      <c r="WVF43" s="299"/>
      <c r="WVG43" s="299"/>
      <c r="WVH43" s="299"/>
      <c r="WVI43" s="299"/>
      <c r="WVJ43" s="299"/>
      <c r="WVK43" s="299"/>
      <c r="WVL43" s="299"/>
      <c r="WVM43" s="299"/>
      <c r="WVN43" s="299"/>
      <c r="WVO43" s="299"/>
      <c r="WVP43" s="299"/>
      <c r="WVQ43" s="299"/>
      <c r="WVR43" s="299"/>
      <c r="WVS43" s="299"/>
      <c r="WVT43" s="299"/>
      <c r="WVU43" s="299"/>
      <c r="WVV43" s="299"/>
      <c r="WVW43" s="299"/>
      <c r="WVX43" s="299"/>
      <c r="WVY43" s="299"/>
      <c r="WVZ43" s="299"/>
      <c r="WWA43" s="299"/>
      <c r="WWB43" s="299"/>
      <c r="WWC43" s="299"/>
      <c r="WWD43" s="299"/>
      <c r="WWE43" s="299"/>
      <c r="WWF43" s="299"/>
      <c r="WWG43" s="299"/>
      <c r="WWH43" s="299"/>
      <c r="WWI43" s="299"/>
    </row>
    <row r="44" spans="1:16155" ht="2.25" customHeight="1">
      <c r="C44" s="300"/>
      <c r="D44" s="1829"/>
      <c r="E44" s="1829"/>
      <c r="F44" s="1829"/>
      <c r="G44" s="1829"/>
      <c r="H44" s="1829"/>
      <c r="I44" s="1829"/>
      <c r="J44" s="1830"/>
      <c r="K44" s="300"/>
      <c r="L44" s="364"/>
      <c r="M44" s="364"/>
      <c r="N44" s="364"/>
      <c r="O44" s="364"/>
      <c r="P44" s="354"/>
      <c r="Q44" s="365"/>
      <c r="R44" s="361"/>
      <c r="S44" s="488"/>
      <c r="T44" s="361"/>
      <c r="U44" s="361"/>
      <c r="V44" s="361"/>
      <c r="W44" s="366"/>
      <c r="X44" s="363"/>
      <c r="AF44" s="287"/>
    </row>
    <row r="45" spans="1:16155" s="306" customFormat="1" ht="19.5" customHeight="1">
      <c r="A45" s="299"/>
      <c r="B45" s="299"/>
      <c r="C45" s="300"/>
      <c r="D45" s="1829"/>
      <c r="E45" s="1829"/>
      <c r="F45" s="1829"/>
      <c r="G45" s="1829"/>
      <c r="H45" s="1829"/>
      <c r="I45" s="1829"/>
      <c r="J45" s="1830"/>
      <c r="K45" s="302"/>
      <c r="L45" s="302" t="s">
        <v>2602</v>
      </c>
      <c r="M45" s="302"/>
      <c r="N45" s="302"/>
      <c r="O45" s="302"/>
      <c r="P45" s="302"/>
      <c r="Q45" s="302"/>
      <c r="R45" s="1749"/>
      <c r="S45" s="1749"/>
      <c r="T45" s="1749"/>
      <c r="U45" s="1749"/>
      <c r="V45" s="1749"/>
      <c r="W45" s="302" t="s">
        <v>2599</v>
      </c>
      <c r="X45" s="307"/>
      <c r="AB45" s="370"/>
      <c r="AC45" s="299"/>
      <c r="AE45" s="299"/>
      <c r="AF45" s="287"/>
      <c r="AG45" s="299"/>
      <c r="AH45" s="299"/>
      <c r="AI45" s="299"/>
      <c r="AJ45" s="299"/>
      <c r="AK45" s="299"/>
      <c r="AL45" s="299"/>
      <c r="AM45" s="299"/>
      <c r="AN45" s="299"/>
      <c r="AO45" s="299"/>
      <c r="AP45" s="299"/>
      <c r="AQ45" s="299"/>
      <c r="AR45" s="299"/>
      <c r="AS45" s="299"/>
      <c r="AT45" s="299"/>
      <c r="AU45" s="299"/>
      <c r="AV45" s="299"/>
      <c r="AW45" s="299"/>
      <c r="AX45" s="299"/>
      <c r="AY45" s="299"/>
      <c r="AZ45" s="299"/>
      <c r="BA45" s="299"/>
      <c r="BB45" s="299"/>
      <c r="BC45" s="299"/>
      <c r="BD45" s="299"/>
      <c r="BE45" s="299"/>
      <c r="BF45" s="299"/>
      <c r="BG45" s="299"/>
      <c r="BH45" s="299"/>
      <c r="BI45" s="299"/>
      <c r="BJ45" s="299"/>
      <c r="BK45" s="299"/>
      <c r="BL45" s="299"/>
      <c r="BM45" s="299"/>
      <c r="BN45" s="299"/>
      <c r="BO45" s="299"/>
      <c r="BP45" s="299"/>
      <c r="BQ45" s="299"/>
      <c r="BR45" s="299"/>
      <c r="BS45" s="299"/>
      <c r="BT45" s="299"/>
      <c r="BU45" s="299"/>
      <c r="BV45" s="299"/>
      <c r="BW45" s="299"/>
      <c r="BX45" s="299"/>
      <c r="BY45" s="299"/>
      <c r="BZ45" s="299"/>
      <c r="CA45" s="299"/>
      <c r="CB45" s="299"/>
      <c r="CC45" s="299"/>
      <c r="CD45" s="299"/>
      <c r="CE45" s="299"/>
      <c r="CF45" s="299"/>
      <c r="CG45" s="299"/>
      <c r="CH45" s="299"/>
      <c r="CI45" s="299"/>
      <c r="CJ45" s="299"/>
      <c r="CK45" s="299"/>
      <c r="CL45" s="299"/>
      <c r="CM45" s="299"/>
      <c r="CN45" s="299"/>
      <c r="CO45" s="299"/>
      <c r="CP45" s="299"/>
      <c r="CQ45" s="299"/>
      <c r="CR45" s="299"/>
      <c r="CS45" s="299"/>
      <c r="CT45" s="299"/>
      <c r="CU45" s="299"/>
      <c r="CV45" s="299"/>
      <c r="CW45" s="299"/>
      <c r="CX45" s="299"/>
      <c r="CY45" s="299"/>
      <c r="CZ45" s="299"/>
      <c r="DA45" s="299"/>
      <c r="DB45" s="299"/>
      <c r="DC45" s="299"/>
      <c r="DD45" s="299"/>
      <c r="DE45" s="299"/>
      <c r="DF45" s="299"/>
      <c r="DG45" s="299"/>
      <c r="DH45" s="299"/>
      <c r="DI45" s="299"/>
      <c r="DJ45" s="299"/>
      <c r="DK45" s="299"/>
      <c r="DL45" s="299"/>
      <c r="DM45" s="299"/>
      <c r="DN45" s="299"/>
      <c r="DO45" s="299"/>
      <c r="DP45" s="299"/>
      <c r="DQ45" s="299"/>
      <c r="DR45" s="299"/>
      <c r="DS45" s="299"/>
      <c r="DT45" s="299"/>
      <c r="DU45" s="299"/>
      <c r="DV45" s="299"/>
      <c r="DW45" s="299"/>
      <c r="DX45" s="299"/>
      <c r="DY45" s="299"/>
      <c r="DZ45" s="299"/>
      <c r="EA45" s="299"/>
      <c r="EB45" s="299"/>
      <c r="EC45" s="299"/>
      <c r="ED45" s="299"/>
      <c r="EE45" s="299"/>
      <c r="EF45" s="299"/>
      <c r="EG45" s="299"/>
      <c r="EH45" s="299"/>
      <c r="EI45" s="299"/>
      <c r="EJ45" s="299"/>
      <c r="EK45" s="299"/>
      <c r="EL45" s="299"/>
      <c r="EM45" s="299"/>
      <c r="EN45" s="299"/>
      <c r="EO45" s="299"/>
      <c r="EP45" s="299"/>
      <c r="EQ45" s="299"/>
      <c r="ER45" s="299"/>
      <c r="ES45" s="299"/>
      <c r="ET45" s="299"/>
      <c r="EU45" s="299"/>
      <c r="EV45" s="299"/>
      <c r="EW45" s="299"/>
      <c r="EX45" s="299"/>
      <c r="EY45" s="299"/>
      <c r="EZ45" s="299"/>
      <c r="FA45" s="299"/>
      <c r="FB45" s="299"/>
      <c r="FC45" s="299"/>
      <c r="FD45" s="299"/>
      <c r="FE45" s="299"/>
      <c r="FF45" s="299"/>
      <c r="FG45" s="299"/>
      <c r="FH45" s="299"/>
      <c r="FI45" s="299"/>
      <c r="FJ45" s="299"/>
      <c r="FK45" s="299"/>
      <c r="FL45" s="299"/>
      <c r="FM45" s="299"/>
      <c r="FN45" s="299"/>
      <c r="FO45" s="299"/>
      <c r="FP45" s="299"/>
      <c r="FQ45" s="299"/>
      <c r="FR45" s="299"/>
      <c r="FS45" s="299"/>
      <c r="FT45" s="299"/>
      <c r="FU45" s="299"/>
      <c r="FV45" s="299"/>
      <c r="FW45" s="299"/>
      <c r="FX45" s="299"/>
      <c r="FY45" s="299"/>
      <c r="FZ45" s="299"/>
      <c r="GA45" s="299"/>
      <c r="GB45" s="299"/>
      <c r="GC45" s="299"/>
      <c r="GD45" s="299"/>
      <c r="GE45" s="299"/>
      <c r="GF45" s="299"/>
      <c r="GG45" s="299"/>
      <c r="GH45" s="299"/>
      <c r="GI45" s="299"/>
      <c r="GJ45" s="299"/>
      <c r="GK45" s="299"/>
      <c r="GL45" s="299"/>
      <c r="GM45" s="299"/>
      <c r="GN45" s="299"/>
      <c r="GO45" s="299"/>
      <c r="GP45" s="299"/>
      <c r="GQ45" s="299"/>
      <c r="GR45" s="299"/>
      <c r="GS45" s="299"/>
      <c r="GT45" s="299"/>
      <c r="GU45" s="299"/>
      <c r="GV45" s="299"/>
      <c r="GW45" s="299"/>
      <c r="GX45" s="299"/>
      <c r="GY45" s="299"/>
      <c r="GZ45" s="299"/>
      <c r="HA45" s="299"/>
      <c r="HB45" s="299"/>
      <c r="HC45" s="299"/>
      <c r="HD45" s="299"/>
      <c r="HE45" s="299"/>
      <c r="HF45" s="299"/>
      <c r="HG45" s="299"/>
      <c r="HH45" s="299"/>
      <c r="HI45" s="299"/>
      <c r="HJ45" s="299"/>
      <c r="HK45" s="299"/>
      <c r="HL45" s="299"/>
      <c r="HM45" s="299"/>
      <c r="HN45" s="299"/>
      <c r="HO45" s="299"/>
      <c r="HP45" s="299"/>
      <c r="HQ45" s="299"/>
      <c r="HR45" s="299"/>
      <c r="HS45" s="299"/>
      <c r="HT45" s="299"/>
      <c r="HU45" s="299"/>
      <c r="HV45" s="299"/>
      <c r="HW45" s="299"/>
      <c r="HX45" s="299"/>
      <c r="HY45" s="299"/>
      <c r="HZ45" s="299"/>
      <c r="IA45" s="299"/>
      <c r="IB45" s="299"/>
      <c r="IC45" s="299"/>
      <c r="ID45" s="299"/>
      <c r="IE45" s="299"/>
      <c r="IF45" s="299"/>
      <c r="IG45" s="299"/>
      <c r="IH45" s="299"/>
      <c r="II45" s="299"/>
      <c r="IJ45" s="299"/>
      <c r="IK45" s="299"/>
      <c r="IL45" s="299"/>
      <c r="IM45" s="299"/>
      <c r="IN45" s="299"/>
      <c r="IO45" s="299"/>
      <c r="IP45" s="299"/>
      <c r="IQ45" s="299"/>
      <c r="IR45" s="299"/>
      <c r="IS45" s="299"/>
      <c r="IT45" s="299"/>
      <c r="IU45" s="299"/>
      <c r="IV45" s="299"/>
      <c r="IW45" s="299"/>
      <c r="IX45" s="299"/>
      <c r="IY45" s="299"/>
      <c r="IZ45" s="299"/>
      <c r="JA45" s="299"/>
      <c r="JB45" s="299"/>
      <c r="JC45" s="299"/>
      <c r="JD45" s="299"/>
      <c r="JE45" s="299"/>
      <c r="JF45" s="299"/>
      <c r="JG45" s="299"/>
      <c r="JH45" s="299"/>
      <c r="JI45" s="299"/>
      <c r="JJ45" s="299"/>
      <c r="JK45" s="299"/>
      <c r="JL45" s="299"/>
      <c r="JM45" s="299"/>
      <c r="JN45" s="299"/>
      <c r="JO45" s="299"/>
      <c r="JP45" s="299"/>
      <c r="JQ45" s="299"/>
      <c r="JR45" s="299"/>
      <c r="JS45" s="299"/>
      <c r="JT45" s="299"/>
      <c r="JU45" s="299"/>
      <c r="JV45" s="299"/>
      <c r="JW45" s="299"/>
      <c r="JX45" s="299"/>
      <c r="JY45" s="299"/>
      <c r="JZ45" s="299"/>
      <c r="KA45" s="299"/>
      <c r="KB45" s="299"/>
      <c r="KC45" s="299"/>
      <c r="KD45" s="299"/>
      <c r="KE45" s="299"/>
      <c r="KF45" s="299"/>
      <c r="KG45" s="299"/>
      <c r="KH45" s="299"/>
      <c r="KI45" s="299"/>
      <c r="KJ45" s="299"/>
      <c r="KK45" s="299"/>
      <c r="KL45" s="299"/>
      <c r="KM45" s="299"/>
      <c r="KN45" s="299"/>
      <c r="KO45" s="299"/>
      <c r="KP45" s="299"/>
      <c r="KQ45" s="299"/>
      <c r="KR45" s="299"/>
      <c r="KS45" s="299"/>
      <c r="KT45" s="299"/>
      <c r="KU45" s="299"/>
      <c r="KV45" s="299"/>
      <c r="KW45" s="299"/>
      <c r="KX45" s="299"/>
      <c r="KY45" s="299"/>
      <c r="KZ45" s="299"/>
      <c r="LA45" s="299"/>
      <c r="LB45" s="299"/>
      <c r="LC45" s="299"/>
      <c r="LD45" s="299"/>
      <c r="LE45" s="299"/>
      <c r="LF45" s="299"/>
      <c r="LG45" s="299"/>
      <c r="LH45" s="299"/>
      <c r="LI45" s="299"/>
      <c r="LJ45" s="299"/>
      <c r="LK45" s="299"/>
      <c r="LL45" s="299"/>
      <c r="LM45" s="299"/>
      <c r="LN45" s="299"/>
      <c r="LO45" s="299"/>
      <c r="LP45" s="299"/>
      <c r="LQ45" s="299"/>
      <c r="LR45" s="299"/>
      <c r="LS45" s="299"/>
      <c r="LT45" s="299"/>
      <c r="LU45" s="299"/>
      <c r="LV45" s="299"/>
      <c r="LW45" s="299"/>
      <c r="LX45" s="299"/>
      <c r="LY45" s="299"/>
      <c r="LZ45" s="299"/>
      <c r="MA45" s="299"/>
      <c r="MB45" s="299"/>
      <c r="MC45" s="299"/>
      <c r="MD45" s="299"/>
      <c r="ME45" s="299"/>
      <c r="MF45" s="299"/>
      <c r="MG45" s="299"/>
      <c r="MH45" s="299"/>
      <c r="MI45" s="299"/>
      <c r="MJ45" s="299"/>
      <c r="MK45" s="299"/>
      <c r="ML45" s="299"/>
      <c r="MM45" s="299"/>
      <c r="MN45" s="299"/>
      <c r="MO45" s="299"/>
      <c r="MP45" s="299"/>
      <c r="MQ45" s="299"/>
      <c r="MR45" s="299"/>
      <c r="MS45" s="299"/>
      <c r="MT45" s="299"/>
      <c r="MU45" s="299"/>
      <c r="MV45" s="299"/>
      <c r="MW45" s="299"/>
      <c r="MX45" s="299"/>
      <c r="MY45" s="299"/>
      <c r="MZ45" s="299"/>
      <c r="NA45" s="299"/>
      <c r="NB45" s="299"/>
      <c r="NC45" s="299"/>
      <c r="ND45" s="299"/>
      <c r="NE45" s="299"/>
      <c r="NF45" s="299"/>
      <c r="NG45" s="299"/>
      <c r="NH45" s="299"/>
      <c r="NI45" s="299"/>
      <c r="NJ45" s="299"/>
      <c r="NK45" s="299"/>
      <c r="NL45" s="299"/>
      <c r="NM45" s="299"/>
      <c r="NN45" s="299"/>
      <c r="NO45" s="299"/>
      <c r="NP45" s="299"/>
      <c r="NQ45" s="299"/>
      <c r="NR45" s="299"/>
      <c r="NS45" s="299"/>
      <c r="NT45" s="299"/>
      <c r="NU45" s="299"/>
      <c r="NV45" s="299"/>
      <c r="NW45" s="299"/>
      <c r="NX45" s="299"/>
      <c r="NY45" s="299"/>
      <c r="NZ45" s="299"/>
      <c r="OA45" s="299"/>
      <c r="OB45" s="299"/>
      <c r="OC45" s="299"/>
      <c r="OD45" s="299"/>
      <c r="OE45" s="299"/>
      <c r="OF45" s="299"/>
      <c r="OG45" s="299"/>
      <c r="OH45" s="299"/>
      <c r="OI45" s="299"/>
      <c r="OJ45" s="299"/>
      <c r="OK45" s="299"/>
      <c r="OL45" s="299"/>
      <c r="OM45" s="299"/>
      <c r="ON45" s="299"/>
      <c r="OO45" s="299"/>
      <c r="OP45" s="299"/>
      <c r="OQ45" s="299"/>
      <c r="OR45" s="299"/>
      <c r="OS45" s="299"/>
      <c r="OT45" s="299"/>
      <c r="OU45" s="299"/>
      <c r="OV45" s="299"/>
      <c r="OW45" s="299"/>
      <c r="OX45" s="299"/>
      <c r="OY45" s="299"/>
      <c r="OZ45" s="299"/>
      <c r="PA45" s="299"/>
      <c r="PB45" s="299"/>
      <c r="PC45" s="299"/>
      <c r="PD45" s="299"/>
      <c r="PE45" s="299"/>
      <c r="PF45" s="299"/>
      <c r="PG45" s="299"/>
      <c r="PH45" s="299"/>
      <c r="PI45" s="299"/>
      <c r="PJ45" s="299"/>
      <c r="PK45" s="299"/>
      <c r="PL45" s="299"/>
      <c r="PM45" s="299"/>
      <c r="PN45" s="299"/>
      <c r="PO45" s="299"/>
      <c r="PP45" s="299"/>
      <c r="PQ45" s="299"/>
      <c r="PR45" s="299"/>
      <c r="PS45" s="299"/>
      <c r="PT45" s="299"/>
      <c r="PU45" s="299"/>
      <c r="PV45" s="299"/>
      <c r="PW45" s="299"/>
      <c r="PX45" s="299"/>
      <c r="PY45" s="299"/>
      <c r="PZ45" s="299"/>
      <c r="QA45" s="299"/>
      <c r="QB45" s="299"/>
      <c r="QC45" s="299"/>
      <c r="QD45" s="299"/>
      <c r="QE45" s="299"/>
      <c r="QF45" s="299"/>
      <c r="QG45" s="299"/>
      <c r="QH45" s="299"/>
      <c r="QI45" s="299"/>
      <c r="QJ45" s="299"/>
      <c r="QK45" s="299"/>
      <c r="QL45" s="299"/>
      <c r="QM45" s="299"/>
      <c r="QN45" s="299"/>
      <c r="QO45" s="299"/>
      <c r="QP45" s="299"/>
      <c r="QQ45" s="299"/>
      <c r="QR45" s="299"/>
      <c r="QS45" s="299"/>
      <c r="QT45" s="299"/>
      <c r="QU45" s="299"/>
      <c r="QV45" s="299"/>
      <c r="QW45" s="299"/>
      <c r="QX45" s="299"/>
      <c r="QY45" s="299"/>
      <c r="QZ45" s="299"/>
      <c r="RA45" s="299"/>
      <c r="RB45" s="299"/>
      <c r="RC45" s="299"/>
      <c r="RD45" s="299"/>
      <c r="RE45" s="299"/>
      <c r="RF45" s="299"/>
      <c r="RG45" s="299"/>
      <c r="RH45" s="299"/>
      <c r="RI45" s="299"/>
      <c r="RJ45" s="299"/>
      <c r="RK45" s="299"/>
      <c r="RL45" s="299"/>
      <c r="RM45" s="299"/>
      <c r="RN45" s="299"/>
      <c r="RO45" s="299"/>
      <c r="RP45" s="299"/>
      <c r="RQ45" s="299"/>
      <c r="RR45" s="299"/>
      <c r="RS45" s="299"/>
      <c r="RT45" s="299"/>
      <c r="RU45" s="299"/>
      <c r="RV45" s="299"/>
      <c r="RW45" s="299"/>
      <c r="RX45" s="299"/>
      <c r="RY45" s="299"/>
      <c r="RZ45" s="299"/>
      <c r="SA45" s="299"/>
      <c r="SB45" s="299"/>
      <c r="SC45" s="299"/>
      <c r="SD45" s="299"/>
      <c r="SE45" s="299"/>
      <c r="SF45" s="299"/>
      <c r="SG45" s="299"/>
      <c r="SH45" s="299"/>
      <c r="SI45" s="299"/>
      <c r="SJ45" s="299"/>
      <c r="SK45" s="299"/>
      <c r="SL45" s="299"/>
      <c r="SM45" s="299"/>
      <c r="SN45" s="299"/>
      <c r="SO45" s="299"/>
      <c r="SP45" s="299"/>
      <c r="SQ45" s="299"/>
      <c r="SR45" s="299"/>
      <c r="SS45" s="299"/>
      <c r="ST45" s="299"/>
      <c r="SU45" s="299"/>
      <c r="SV45" s="299"/>
      <c r="SW45" s="299"/>
      <c r="SX45" s="299"/>
      <c r="SY45" s="299"/>
      <c r="SZ45" s="299"/>
      <c r="TA45" s="299"/>
      <c r="TB45" s="299"/>
      <c r="TC45" s="299"/>
      <c r="TD45" s="299"/>
      <c r="TE45" s="299"/>
      <c r="TF45" s="299"/>
      <c r="TG45" s="299"/>
      <c r="TH45" s="299"/>
      <c r="TI45" s="299"/>
      <c r="TJ45" s="299"/>
      <c r="TK45" s="299"/>
      <c r="TL45" s="299"/>
      <c r="TM45" s="299"/>
      <c r="TN45" s="299"/>
      <c r="TO45" s="299"/>
      <c r="TP45" s="299"/>
      <c r="TQ45" s="299"/>
      <c r="TR45" s="299"/>
      <c r="TS45" s="299"/>
      <c r="TT45" s="299"/>
      <c r="TU45" s="299"/>
      <c r="TV45" s="299"/>
      <c r="TW45" s="299"/>
      <c r="TX45" s="299"/>
      <c r="TY45" s="299"/>
      <c r="TZ45" s="299"/>
      <c r="UA45" s="299"/>
      <c r="UB45" s="299"/>
      <c r="UC45" s="299"/>
      <c r="UD45" s="299"/>
      <c r="UE45" s="299"/>
      <c r="UF45" s="299"/>
      <c r="UG45" s="299"/>
      <c r="UH45" s="299"/>
      <c r="UI45" s="299"/>
      <c r="UJ45" s="299"/>
      <c r="UK45" s="299"/>
      <c r="UL45" s="299"/>
      <c r="UM45" s="299"/>
      <c r="UN45" s="299"/>
      <c r="UO45" s="299"/>
      <c r="UP45" s="299"/>
      <c r="UQ45" s="299"/>
      <c r="UR45" s="299"/>
      <c r="US45" s="299"/>
      <c r="UT45" s="299"/>
      <c r="UU45" s="299"/>
      <c r="UV45" s="299"/>
      <c r="UW45" s="299"/>
      <c r="UX45" s="299"/>
      <c r="UY45" s="299"/>
      <c r="UZ45" s="299"/>
      <c r="VA45" s="299"/>
      <c r="VB45" s="299"/>
      <c r="VC45" s="299"/>
      <c r="VD45" s="299"/>
      <c r="VE45" s="299"/>
      <c r="VF45" s="299"/>
      <c r="VG45" s="299"/>
      <c r="VH45" s="299"/>
      <c r="VI45" s="299"/>
      <c r="VJ45" s="299"/>
      <c r="VK45" s="299"/>
      <c r="VL45" s="299"/>
      <c r="VM45" s="299"/>
      <c r="VN45" s="299"/>
      <c r="VO45" s="299"/>
      <c r="VP45" s="299"/>
      <c r="VQ45" s="299"/>
      <c r="VR45" s="299"/>
      <c r="VS45" s="299"/>
      <c r="VT45" s="299"/>
      <c r="VU45" s="299"/>
      <c r="VV45" s="299"/>
      <c r="VW45" s="299"/>
      <c r="VX45" s="299"/>
      <c r="VY45" s="299"/>
      <c r="VZ45" s="299"/>
      <c r="WA45" s="299"/>
      <c r="WB45" s="299"/>
      <c r="WC45" s="299"/>
      <c r="WD45" s="299"/>
      <c r="WE45" s="299"/>
      <c r="WF45" s="299"/>
      <c r="WG45" s="299"/>
      <c r="WH45" s="299"/>
      <c r="WI45" s="299"/>
      <c r="WJ45" s="299"/>
      <c r="WK45" s="299"/>
      <c r="WL45" s="299"/>
      <c r="WM45" s="299"/>
      <c r="WN45" s="299"/>
      <c r="WO45" s="299"/>
      <c r="WP45" s="299"/>
      <c r="WQ45" s="299"/>
      <c r="WR45" s="299"/>
      <c r="WS45" s="299"/>
      <c r="WT45" s="299"/>
      <c r="WU45" s="299"/>
      <c r="WV45" s="299"/>
      <c r="WW45" s="299"/>
      <c r="WX45" s="299"/>
      <c r="WY45" s="299"/>
      <c r="WZ45" s="299"/>
      <c r="XA45" s="299"/>
      <c r="XB45" s="299"/>
      <c r="XC45" s="299"/>
      <c r="XD45" s="299"/>
      <c r="XE45" s="299"/>
      <c r="XF45" s="299"/>
      <c r="XG45" s="299"/>
      <c r="XH45" s="299"/>
      <c r="XI45" s="299"/>
      <c r="XJ45" s="299"/>
      <c r="XK45" s="299"/>
      <c r="XL45" s="299"/>
      <c r="XM45" s="299"/>
      <c r="XN45" s="299"/>
      <c r="XO45" s="299"/>
      <c r="XP45" s="299"/>
      <c r="XQ45" s="299"/>
      <c r="XR45" s="299"/>
      <c r="XS45" s="299"/>
      <c r="XT45" s="299"/>
      <c r="XU45" s="299"/>
      <c r="XV45" s="299"/>
      <c r="XW45" s="299"/>
      <c r="XX45" s="299"/>
      <c r="XY45" s="299"/>
      <c r="XZ45" s="299"/>
      <c r="YA45" s="299"/>
      <c r="YB45" s="299"/>
      <c r="YC45" s="299"/>
      <c r="YD45" s="299"/>
      <c r="YE45" s="299"/>
      <c r="YF45" s="299"/>
      <c r="YG45" s="299"/>
      <c r="YH45" s="299"/>
      <c r="YI45" s="299"/>
      <c r="YJ45" s="299"/>
      <c r="YK45" s="299"/>
      <c r="YL45" s="299"/>
      <c r="YM45" s="299"/>
      <c r="YN45" s="299"/>
      <c r="YO45" s="299"/>
      <c r="YP45" s="299"/>
      <c r="YQ45" s="299"/>
      <c r="YR45" s="299"/>
      <c r="YS45" s="299"/>
      <c r="YT45" s="299"/>
      <c r="YU45" s="299"/>
      <c r="YV45" s="299"/>
      <c r="YW45" s="299"/>
      <c r="YX45" s="299"/>
      <c r="YY45" s="299"/>
      <c r="YZ45" s="299"/>
      <c r="ZA45" s="299"/>
      <c r="ZB45" s="299"/>
      <c r="ZC45" s="299"/>
      <c r="ZD45" s="299"/>
      <c r="ZE45" s="299"/>
      <c r="ZF45" s="299"/>
      <c r="ZG45" s="299"/>
      <c r="ZH45" s="299"/>
      <c r="ZI45" s="299"/>
      <c r="ZJ45" s="299"/>
      <c r="ZK45" s="299"/>
      <c r="ZL45" s="299"/>
      <c r="ZM45" s="299"/>
      <c r="ZN45" s="299"/>
      <c r="ZO45" s="299"/>
      <c r="ZP45" s="299"/>
      <c r="ZQ45" s="299"/>
      <c r="ZR45" s="299"/>
      <c r="ZS45" s="299"/>
      <c r="ZT45" s="299"/>
      <c r="ZU45" s="299"/>
      <c r="ZV45" s="299"/>
      <c r="ZW45" s="299"/>
      <c r="ZX45" s="299"/>
      <c r="ZY45" s="299"/>
      <c r="ZZ45" s="299"/>
      <c r="AAA45" s="299"/>
      <c r="AAB45" s="299"/>
      <c r="AAC45" s="299"/>
      <c r="AAD45" s="299"/>
      <c r="AAE45" s="299"/>
      <c r="AAF45" s="299"/>
      <c r="AAG45" s="299"/>
      <c r="AAH45" s="299"/>
      <c r="AAI45" s="299"/>
      <c r="AAJ45" s="299"/>
      <c r="AAK45" s="299"/>
      <c r="AAL45" s="299"/>
      <c r="AAM45" s="299"/>
      <c r="AAN45" s="299"/>
      <c r="AAO45" s="299"/>
      <c r="AAP45" s="299"/>
      <c r="AAQ45" s="299"/>
      <c r="AAR45" s="299"/>
      <c r="AAS45" s="299"/>
      <c r="AAT45" s="299"/>
      <c r="AAU45" s="299"/>
      <c r="AAV45" s="299"/>
      <c r="AAW45" s="299"/>
      <c r="AAX45" s="299"/>
      <c r="AAY45" s="299"/>
      <c r="AAZ45" s="299"/>
      <c r="ABA45" s="299"/>
      <c r="ABB45" s="299"/>
      <c r="ABC45" s="299"/>
      <c r="ABD45" s="299"/>
      <c r="ABE45" s="299"/>
      <c r="ABF45" s="299"/>
      <c r="ABG45" s="299"/>
      <c r="ABH45" s="299"/>
      <c r="ABI45" s="299"/>
      <c r="ABJ45" s="299"/>
      <c r="ABK45" s="299"/>
      <c r="ABL45" s="299"/>
      <c r="ABM45" s="299"/>
      <c r="ABN45" s="299"/>
      <c r="ABO45" s="299"/>
      <c r="ABP45" s="299"/>
      <c r="ABQ45" s="299"/>
      <c r="ABR45" s="299"/>
      <c r="ABS45" s="299"/>
      <c r="ABT45" s="299"/>
      <c r="ABU45" s="299"/>
      <c r="ABV45" s="299"/>
      <c r="ABW45" s="299"/>
      <c r="ABX45" s="299"/>
      <c r="ABY45" s="299"/>
      <c r="ABZ45" s="299"/>
      <c r="ACA45" s="299"/>
      <c r="ACB45" s="299"/>
      <c r="ACC45" s="299"/>
      <c r="ACD45" s="299"/>
      <c r="ACE45" s="299"/>
      <c r="ACF45" s="299"/>
      <c r="ACG45" s="299"/>
      <c r="ACH45" s="299"/>
      <c r="ACI45" s="299"/>
      <c r="ACJ45" s="299"/>
      <c r="ACK45" s="299"/>
      <c r="ACL45" s="299"/>
      <c r="ACM45" s="299"/>
      <c r="ACN45" s="299"/>
      <c r="ACO45" s="299"/>
      <c r="ACP45" s="299"/>
      <c r="ACQ45" s="299"/>
      <c r="ACR45" s="299"/>
      <c r="ACS45" s="299"/>
      <c r="ACT45" s="299"/>
      <c r="ACU45" s="299"/>
      <c r="ACV45" s="299"/>
      <c r="ACW45" s="299"/>
      <c r="ACX45" s="299"/>
      <c r="ACY45" s="299"/>
      <c r="ACZ45" s="299"/>
      <c r="ADA45" s="299"/>
      <c r="ADB45" s="299"/>
      <c r="ADC45" s="299"/>
      <c r="ADD45" s="299"/>
      <c r="ADE45" s="299"/>
      <c r="ADF45" s="299"/>
      <c r="ADG45" s="299"/>
      <c r="ADH45" s="299"/>
      <c r="ADI45" s="299"/>
      <c r="ADJ45" s="299"/>
      <c r="ADK45" s="299"/>
      <c r="ADL45" s="299"/>
      <c r="ADM45" s="299"/>
      <c r="ADN45" s="299"/>
      <c r="ADO45" s="299"/>
      <c r="ADP45" s="299"/>
      <c r="ADQ45" s="299"/>
      <c r="ADR45" s="299"/>
      <c r="ADS45" s="299"/>
      <c r="ADT45" s="299"/>
      <c r="ADU45" s="299"/>
      <c r="ADV45" s="299"/>
      <c r="ADW45" s="299"/>
      <c r="ADX45" s="299"/>
      <c r="ADY45" s="299"/>
      <c r="ADZ45" s="299"/>
      <c r="AEA45" s="299"/>
      <c r="AEB45" s="299"/>
      <c r="AEC45" s="299"/>
      <c r="AED45" s="299"/>
      <c r="AEE45" s="299"/>
      <c r="AEF45" s="299"/>
      <c r="AEG45" s="299"/>
      <c r="AEH45" s="299"/>
      <c r="AEI45" s="299"/>
      <c r="AEJ45" s="299"/>
      <c r="AEK45" s="299"/>
      <c r="AEL45" s="299"/>
      <c r="AEM45" s="299"/>
      <c r="AEN45" s="299"/>
      <c r="AEO45" s="299"/>
      <c r="AEP45" s="299"/>
      <c r="AEQ45" s="299"/>
      <c r="AER45" s="299"/>
      <c r="AES45" s="299"/>
      <c r="AET45" s="299"/>
      <c r="AEU45" s="299"/>
      <c r="AEV45" s="299"/>
      <c r="AEW45" s="299"/>
      <c r="AEX45" s="299"/>
      <c r="AEY45" s="299"/>
      <c r="AEZ45" s="299"/>
      <c r="AFA45" s="299"/>
      <c r="AFB45" s="299"/>
      <c r="AFC45" s="299"/>
      <c r="AFD45" s="299"/>
      <c r="AFE45" s="299"/>
      <c r="AFF45" s="299"/>
      <c r="AFG45" s="299"/>
      <c r="AFH45" s="299"/>
      <c r="AFI45" s="299"/>
      <c r="AFJ45" s="299"/>
      <c r="AFK45" s="299"/>
      <c r="AFL45" s="299"/>
      <c r="AFM45" s="299"/>
      <c r="AFN45" s="299"/>
      <c r="AFO45" s="299"/>
      <c r="AFP45" s="299"/>
      <c r="AFQ45" s="299"/>
      <c r="AFR45" s="299"/>
      <c r="AFS45" s="299"/>
      <c r="AFT45" s="299"/>
      <c r="AFU45" s="299"/>
      <c r="AFV45" s="299"/>
      <c r="AFW45" s="299"/>
      <c r="AFX45" s="299"/>
      <c r="AFY45" s="299"/>
      <c r="AFZ45" s="299"/>
      <c r="AGA45" s="299"/>
      <c r="AGB45" s="299"/>
      <c r="AGC45" s="299"/>
      <c r="AGD45" s="299"/>
      <c r="AGE45" s="299"/>
      <c r="AGF45" s="299"/>
      <c r="AGG45" s="299"/>
      <c r="AGH45" s="299"/>
      <c r="AGI45" s="299"/>
      <c r="AGJ45" s="299"/>
      <c r="AGK45" s="299"/>
      <c r="AGL45" s="299"/>
      <c r="AGM45" s="299"/>
      <c r="AGN45" s="299"/>
      <c r="AGO45" s="299"/>
      <c r="AGP45" s="299"/>
      <c r="AGQ45" s="299"/>
      <c r="AGR45" s="299"/>
      <c r="AGS45" s="299"/>
      <c r="AGT45" s="299"/>
      <c r="AGU45" s="299"/>
      <c r="AGV45" s="299"/>
      <c r="AGW45" s="299"/>
      <c r="AGX45" s="299"/>
      <c r="AGY45" s="299"/>
      <c r="AGZ45" s="299"/>
      <c r="AHA45" s="299"/>
      <c r="AHB45" s="299"/>
      <c r="AHC45" s="299"/>
      <c r="AHD45" s="299"/>
      <c r="AHE45" s="299"/>
      <c r="AHF45" s="299"/>
      <c r="AHG45" s="299"/>
      <c r="AHH45" s="299"/>
      <c r="AHI45" s="299"/>
      <c r="AHJ45" s="299"/>
      <c r="AHK45" s="299"/>
      <c r="AHL45" s="299"/>
      <c r="AHM45" s="299"/>
      <c r="AHN45" s="299"/>
      <c r="AHO45" s="299"/>
      <c r="AHP45" s="299"/>
      <c r="AHQ45" s="299"/>
      <c r="AHR45" s="299"/>
      <c r="AHS45" s="299"/>
      <c r="AHT45" s="299"/>
      <c r="AHU45" s="299"/>
      <c r="AHV45" s="299"/>
      <c r="AHW45" s="299"/>
      <c r="AHX45" s="299"/>
      <c r="AHY45" s="299"/>
      <c r="AHZ45" s="299"/>
      <c r="AIA45" s="299"/>
      <c r="AIB45" s="299"/>
      <c r="AIC45" s="299"/>
      <c r="AID45" s="299"/>
      <c r="AIE45" s="299"/>
      <c r="AIF45" s="299"/>
      <c r="AIG45" s="299"/>
      <c r="AIH45" s="299"/>
      <c r="AII45" s="299"/>
      <c r="AIJ45" s="299"/>
      <c r="AIK45" s="299"/>
      <c r="AIL45" s="299"/>
      <c r="AIM45" s="299"/>
      <c r="AIN45" s="299"/>
      <c r="AIO45" s="299"/>
      <c r="AIP45" s="299"/>
      <c r="AIQ45" s="299"/>
      <c r="AIR45" s="299"/>
      <c r="AIS45" s="299"/>
      <c r="AIT45" s="299"/>
      <c r="AIU45" s="299"/>
      <c r="AIV45" s="299"/>
      <c r="AIW45" s="299"/>
      <c r="AIX45" s="299"/>
      <c r="AIY45" s="299"/>
      <c r="AIZ45" s="299"/>
      <c r="AJA45" s="299"/>
      <c r="AJB45" s="299"/>
      <c r="AJC45" s="299"/>
      <c r="AJD45" s="299"/>
      <c r="AJE45" s="299"/>
      <c r="AJF45" s="299"/>
      <c r="AJG45" s="299"/>
      <c r="AJH45" s="299"/>
      <c r="AJI45" s="299"/>
      <c r="AJJ45" s="299"/>
      <c r="AJK45" s="299"/>
      <c r="AJL45" s="299"/>
      <c r="AJM45" s="299"/>
      <c r="AJN45" s="299"/>
      <c r="AJO45" s="299"/>
      <c r="AJP45" s="299"/>
      <c r="AJQ45" s="299"/>
      <c r="AJR45" s="299"/>
      <c r="AJS45" s="299"/>
      <c r="AJT45" s="299"/>
      <c r="AJU45" s="299"/>
      <c r="AJV45" s="299"/>
      <c r="AJW45" s="299"/>
      <c r="AJX45" s="299"/>
      <c r="AJY45" s="299"/>
      <c r="AJZ45" s="299"/>
      <c r="AKA45" s="299"/>
      <c r="AKB45" s="299"/>
      <c r="AKC45" s="299"/>
      <c r="AKD45" s="299"/>
      <c r="AKE45" s="299"/>
      <c r="AKF45" s="299"/>
      <c r="AKG45" s="299"/>
      <c r="AKH45" s="299"/>
      <c r="AKI45" s="299"/>
      <c r="AKJ45" s="299"/>
      <c r="AKK45" s="299"/>
      <c r="AKL45" s="299"/>
      <c r="AKM45" s="299"/>
      <c r="AKN45" s="299"/>
      <c r="AKO45" s="299"/>
      <c r="AKP45" s="299"/>
      <c r="AKQ45" s="299"/>
      <c r="AKR45" s="299"/>
      <c r="AKS45" s="299"/>
      <c r="AKT45" s="299"/>
      <c r="AKU45" s="299"/>
      <c r="AKV45" s="299"/>
      <c r="AKW45" s="299"/>
      <c r="AKX45" s="299"/>
      <c r="AKY45" s="299"/>
      <c r="AKZ45" s="299"/>
      <c r="ALA45" s="299"/>
      <c r="ALB45" s="299"/>
      <c r="ALC45" s="299"/>
      <c r="ALD45" s="299"/>
      <c r="ALE45" s="299"/>
      <c r="ALF45" s="299"/>
      <c r="ALG45" s="299"/>
      <c r="ALH45" s="299"/>
      <c r="ALI45" s="299"/>
      <c r="ALJ45" s="299"/>
      <c r="ALK45" s="299"/>
      <c r="ALL45" s="299"/>
      <c r="ALM45" s="299"/>
      <c r="ALN45" s="299"/>
      <c r="ALO45" s="299"/>
      <c r="ALP45" s="299"/>
      <c r="ALQ45" s="299"/>
      <c r="ALR45" s="299"/>
      <c r="ALS45" s="299"/>
      <c r="ALT45" s="299"/>
      <c r="ALU45" s="299"/>
      <c r="ALV45" s="299"/>
      <c r="ALW45" s="299"/>
      <c r="ALX45" s="299"/>
      <c r="ALY45" s="299"/>
      <c r="ALZ45" s="299"/>
      <c r="AMA45" s="299"/>
      <c r="AMB45" s="299"/>
      <c r="AMC45" s="299"/>
      <c r="AMD45" s="299"/>
      <c r="AME45" s="299"/>
      <c r="AMF45" s="299"/>
      <c r="AMG45" s="299"/>
      <c r="AMH45" s="299"/>
      <c r="AMI45" s="299"/>
      <c r="AMJ45" s="299"/>
      <c r="AMK45" s="299"/>
      <c r="AML45" s="299"/>
      <c r="AMM45" s="299"/>
      <c r="AMN45" s="299"/>
      <c r="AMO45" s="299"/>
      <c r="AMP45" s="299"/>
      <c r="AMQ45" s="299"/>
      <c r="AMR45" s="299"/>
      <c r="AMS45" s="299"/>
      <c r="AMT45" s="299"/>
      <c r="AMU45" s="299"/>
      <c r="AMV45" s="299"/>
      <c r="AMW45" s="299"/>
      <c r="AMX45" s="299"/>
      <c r="AMY45" s="299"/>
      <c r="AMZ45" s="299"/>
      <c r="ANA45" s="299"/>
      <c r="ANB45" s="299"/>
      <c r="ANC45" s="299"/>
      <c r="AND45" s="299"/>
      <c r="ANE45" s="299"/>
      <c r="ANF45" s="299"/>
      <c r="ANG45" s="299"/>
      <c r="ANH45" s="299"/>
      <c r="ANI45" s="299"/>
      <c r="ANJ45" s="299"/>
      <c r="ANK45" s="299"/>
      <c r="ANL45" s="299"/>
      <c r="ANM45" s="299"/>
      <c r="ANN45" s="299"/>
      <c r="ANO45" s="299"/>
      <c r="ANP45" s="299"/>
      <c r="ANQ45" s="299"/>
      <c r="ANR45" s="299"/>
      <c r="ANS45" s="299"/>
      <c r="ANT45" s="299"/>
      <c r="ANU45" s="299"/>
      <c r="ANV45" s="299"/>
      <c r="ANW45" s="299"/>
      <c r="ANX45" s="299"/>
      <c r="ANY45" s="299"/>
      <c r="ANZ45" s="299"/>
      <c r="AOA45" s="299"/>
      <c r="AOB45" s="299"/>
      <c r="AOC45" s="299"/>
      <c r="AOD45" s="299"/>
      <c r="AOE45" s="299"/>
      <c r="AOF45" s="299"/>
      <c r="AOG45" s="299"/>
      <c r="AOH45" s="299"/>
      <c r="AOI45" s="299"/>
      <c r="AOJ45" s="299"/>
      <c r="AOK45" s="299"/>
      <c r="AOL45" s="299"/>
      <c r="AOM45" s="299"/>
      <c r="AON45" s="299"/>
      <c r="AOO45" s="299"/>
      <c r="AOP45" s="299"/>
      <c r="AOQ45" s="299"/>
      <c r="AOR45" s="299"/>
      <c r="AOS45" s="299"/>
      <c r="AOT45" s="299"/>
      <c r="AOU45" s="299"/>
      <c r="AOV45" s="299"/>
      <c r="AOW45" s="299"/>
      <c r="AOX45" s="299"/>
      <c r="AOY45" s="299"/>
      <c r="AOZ45" s="299"/>
      <c r="APA45" s="299"/>
      <c r="APB45" s="299"/>
      <c r="APC45" s="299"/>
      <c r="APD45" s="299"/>
      <c r="APE45" s="299"/>
      <c r="APF45" s="299"/>
      <c r="APG45" s="299"/>
      <c r="APH45" s="299"/>
      <c r="API45" s="299"/>
      <c r="APJ45" s="299"/>
      <c r="APK45" s="299"/>
      <c r="APL45" s="299"/>
      <c r="APM45" s="299"/>
      <c r="APN45" s="299"/>
      <c r="APO45" s="299"/>
      <c r="APP45" s="299"/>
      <c r="APQ45" s="299"/>
      <c r="APR45" s="299"/>
      <c r="APS45" s="299"/>
      <c r="APT45" s="299"/>
      <c r="APU45" s="299"/>
      <c r="APV45" s="299"/>
      <c r="APW45" s="299"/>
      <c r="APX45" s="299"/>
      <c r="APY45" s="299"/>
      <c r="APZ45" s="299"/>
      <c r="AQA45" s="299"/>
      <c r="AQB45" s="299"/>
      <c r="AQC45" s="299"/>
      <c r="AQD45" s="299"/>
      <c r="AQE45" s="299"/>
      <c r="AQF45" s="299"/>
      <c r="AQG45" s="299"/>
      <c r="AQH45" s="299"/>
      <c r="AQI45" s="299"/>
      <c r="AQJ45" s="299"/>
      <c r="AQK45" s="299"/>
      <c r="AQL45" s="299"/>
      <c r="AQM45" s="299"/>
      <c r="AQN45" s="299"/>
      <c r="AQO45" s="299"/>
      <c r="AQP45" s="299"/>
      <c r="AQQ45" s="299"/>
      <c r="AQR45" s="299"/>
      <c r="AQS45" s="299"/>
      <c r="AQT45" s="299"/>
      <c r="AQU45" s="299"/>
      <c r="AQV45" s="299"/>
      <c r="AQW45" s="299"/>
      <c r="AQX45" s="299"/>
      <c r="AQY45" s="299"/>
      <c r="AQZ45" s="299"/>
      <c r="ARA45" s="299"/>
      <c r="ARB45" s="299"/>
      <c r="ARC45" s="299"/>
      <c r="ARD45" s="299"/>
      <c r="ARE45" s="299"/>
      <c r="ARF45" s="299"/>
      <c r="ARG45" s="299"/>
      <c r="ARH45" s="299"/>
      <c r="ARI45" s="299"/>
      <c r="ARJ45" s="299"/>
      <c r="ARK45" s="299"/>
      <c r="ARL45" s="299"/>
      <c r="ARM45" s="299"/>
      <c r="ARN45" s="299"/>
      <c r="ARO45" s="299"/>
      <c r="ARP45" s="299"/>
      <c r="ARQ45" s="299"/>
      <c r="ARR45" s="299"/>
      <c r="ARS45" s="299"/>
      <c r="ART45" s="299"/>
      <c r="ARU45" s="299"/>
      <c r="ARV45" s="299"/>
      <c r="ARW45" s="299"/>
      <c r="ARX45" s="299"/>
      <c r="ARY45" s="299"/>
      <c r="ARZ45" s="299"/>
      <c r="ASA45" s="299"/>
      <c r="ASB45" s="299"/>
      <c r="ASC45" s="299"/>
      <c r="ASD45" s="299"/>
      <c r="ASE45" s="299"/>
      <c r="ASF45" s="299"/>
      <c r="ASG45" s="299"/>
      <c r="ASH45" s="299"/>
      <c r="ASI45" s="299"/>
      <c r="ASJ45" s="299"/>
      <c r="ASK45" s="299"/>
      <c r="ASL45" s="299"/>
      <c r="ASM45" s="299"/>
      <c r="ASN45" s="299"/>
      <c r="ASO45" s="299"/>
      <c r="ASP45" s="299"/>
      <c r="ASQ45" s="299"/>
      <c r="ASR45" s="299"/>
      <c r="ASS45" s="299"/>
      <c r="AST45" s="299"/>
      <c r="ASU45" s="299"/>
      <c r="ASV45" s="299"/>
      <c r="ASW45" s="299"/>
      <c r="ASX45" s="299"/>
      <c r="ASY45" s="299"/>
      <c r="ASZ45" s="299"/>
      <c r="ATA45" s="299"/>
      <c r="ATB45" s="299"/>
      <c r="ATC45" s="299"/>
      <c r="ATD45" s="299"/>
      <c r="ATE45" s="299"/>
      <c r="ATF45" s="299"/>
      <c r="ATG45" s="299"/>
      <c r="ATH45" s="299"/>
      <c r="ATI45" s="299"/>
      <c r="ATJ45" s="299"/>
      <c r="ATK45" s="299"/>
      <c r="ATL45" s="299"/>
      <c r="ATM45" s="299"/>
      <c r="ATN45" s="299"/>
      <c r="ATO45" s="299"/>
      <c r="ATP45" s="299"/>
      <c r="ATQ45" s="299"/>
      <c r="ATR45" s="299"/>
      <c r="ATS45" s="299"/>
      <c r="ATT45" s="299"/>
      <c r="ATU45" s="299"/>
      <c r="ATV45" s="299"/>
      <c r="ATW45" s="299"/>
      <c r="ATX45" s="299"/>
      <c r="ATY45" s="299"/>
      <c r="ATZ45" s="299"/>
      <c r="AUA45" s="299"/>
      <c r="AUB45" s="299"/>
      <c r="AUC45" s="299"/>
      <c r="AUD45" s="299"/>
      <c r="AUE45" s="299"/>
      <c r="AUF45" s="299"/>
      <c r="AUG45" s="299"/>
      <c r="AUH45" s="299"/>
      <c r="AUI45" s="299"/>
      <c r="AUJ45" s="299"/>
      <c r="AUK45" s="299"/>
      <c r="AUL45" s="299"/>
      <c r="AUM45" s="299"/>
      <c r="AUN45" s="299"/>
      <c r="AUO45" s="299"/>
      <c r="AUP45" s="299"/>
      <c r="AUQ45" s="299"/>
      <c r="AUR45" s="299"/>
      <c r="AUS45" s="299"/>
      <c r="AUT45" s="299"/>
      <c r="AUU45" s="299"/>
      <c r="AUV45" s="299"/>
      <c r="AUW45" s="299"/>
      <c r="AUX45" s="299"/>
      <c r="AUY45" s="299"/>
      <c r="AUZ45" s="299"/>
      <c r="AVA45" s="299"/>
      <c r="AVB45" s="299"/>
      <c r="AVC45" s="299"/>
      <c r="AVD45" s="299"/>
      <c r="AVE45" s="299"/>
      <c r="AVF45" s="299"/>
      <c r="AVG45" s="299"/>
      <c r="AVH45" s="299"/>
      <c r="AVI45" s="299"/>
      <c r="AVJ45" s="299"/>
      <c r="AVK45" s="299"/>
      <c r="AVL45" s="299"/>
      <c r="AVM45" s="299"/>
      <c r="AVN45" s="299"/>
      <c r="AVO45" s="299"/>
      <c r="AVP45" s="299"/>
      <c r="AVQ45" s="299"/>
      <c r="AVR45" s="299"/>
      <c r="AVS45" s="299"/>
      <c r="AVT45" s="299"/>
      <c r="AVU45" s="299"/>
      <c r="AVV45" s="299"/>
      <c r="AVW45" s="299"/>
      <c r="AVX45" s="299"/>
      <c r="AVY45" s="299"/>
      <c r="AVZ45" s="299"/>
      <c r="AWA45" s="299"/>
      <c r="AWB45" s="299"/>
      <c r="AWC45" s="299"/>
      <c r="AWD45" s="299"/>
      <c r="AWE45" s="299"/>
      <c r="AWF45" s="299"/>
      <c r="AWG45" s="299"/>
      <c r="AWH45" s="299"/>
      <c r="AWI45" s="299"/>
      <c r="AWJ45" s="299"/>
      <c r="AWK45" s="299"/>
      <c r="AWL45" s="299"/>
      <c r="AWM45" s="299"/>
      <c r="AWN45" s="299"/>
      <c r="AWO45" s="299"/>
      <c r="AWP45" s="299"/>
      <c r="AWQ45" s="299"/>
      <c r="AWR45" s="299"/>
      <c r="AWS45" s="299"/>
      <c r="AWT45" s="299"/>
      <c r="AWU45" s="299"/>
      <c r="AWV45" s="299"/>
      <c r="AWW45" s="299"/>
      <c r="AWX45" s="299"/>
      <c r="AWY45" s="299"/>
      <c r="AWZ45" s="299"/>
      <c r="AXA45" s="299"/>
      <c r="AXB45" s="299"/>
      <c r="AXC45" s="299"/>
      <c r="AXD45" s="299"/>
      <c r="AXE45" s="299"/>
      <c r="AXF45" s="299"/>
      <c r="AXG45" s="299"/>
      <c r="AXH45" s="299"/>
      <c r="AXI45" s="299"/>
      <c r="AXJ45" s="299"/>
      <c r="AXK45" s="299"/>
      <c r="AXL45" s="299"/>
      <c r="AXM45" s="299"/>
      <c r="AXN45" s="299"/>
      <c r="AXO45" s="299"/>
      <c r="AXP45" s="299"/>
      <c r="AXQ45" s="299"/>
      <c r="AXR45" s="299"/>
      <c r="AXS45" s="299"/>
      <c r="AXT45" s="299"/>
      <c r="AXU45" s="299"/>
      <c r="AXV45" s="299"/>
      <c r="AXW45" s="299"/>
      <c r="AXX45" s="299"/>
      <c r="AXY45" s="299"/>
      <c r="AXZ45" s="299"/>
      <c r="AYA45" s="299"/>
      <c r="AYB45" s="299"/>
      <c r="AYC45" s="299"/>
      <c r="AYD45" s="299"/>
      <c r="AYE45" s="299"/>
      <c r="AYF45" s="299"/>
      <c r="AYG45" s="299"/>
      <c r="AYH45" s="299"/>
      <c r="AYI45" s="299"/>
      <c r="AYJ45" s="299"/>
      <c r="AYK45" s="299"/>
      <c r="AYL45" s="299"/>
      <c r="AYM45" s="299"/>
      <c r="AYN45" s="299"/>
      <c r="AYO45" s="299"/>
      <c r="AYP45" s="299"/>
      <c r="AYQ45" s="299"/>
      <c r="AYR45" s="299"/>
      <c r="AYS45" s="299"/>
      <c r="AYT45" s="299"/>
      <c r="AYU45" s="299"/>
      <c r="AYV45" s="299"/>
      <c r="AYW45" s="299"/>
      <c r="AYX45" s="299"/>
      <c r="AYY45" s="299"/>
      <c r="AYZ45" s="299"/>
      <c r="AZA45" s="299"/>
      <c r="AZB45" s="299"/>
      <c r="AZC45" s="299"/>
      <c r="AZD45" s="299"/>
      <c r="AZE45" s="299"/>
      <c r="AZF45" s="299"/>
      <c r="AZG45" s="299"/>
      <c r="AZH45" s="299"/>
      <c r="AZI45" s="299"/>
      <c r="AZJ45" s="299"/>
      <c r="AZK45" s="299"/>
      <c r="AZL45" s="299"/>
      <c r="AZM45" s="299"/>
      <c r="AZN45" s="299"/>
      <c r="AZO45" s="299"/>
      <c r="AZP45" s="299"/>
      <c r="AZQ45" s="299"/>
      <c r="AZR45" s="299"/>
      <c r="AZS45" s="299"/>
      <c r="AZT45" s="299"/>
      <c r="AZU45" s="299"/>
      <c r="AZV45" s="299"/>
      <c r="AZW45" s="299"/>
      <c r="AZX45" s="299"/>
      <c r="AZY45" s="299"/>
      <c r="AZZ45" s="299"/>
      <c r="BAA45" s="299"/>
      <c r="BAB45" s="299"/>
      <c r="BAC45" s="299"/>
      <c r="BAD45" s="299"/>
      <c r="BAE45" s="299"/>
      <c r="BAF45" s="299"/>
      <c r="BAG45" s="299"/>
      <c r="BAH45" s="299"/>
      <c r="BAI45" s="299"/>
      <c r="BAJ45" s="299"/>
      <c r="BAK45" s="299"/>
      <c r="BAL45" s="299"/>
      <c r="BAM45" s="299"/>
      <c r="BAN45" s="299"/>
      <c r="BAO45" s="299"/>
      <c r="BAP45" s="299"/>
      <c r="BAQ45" s="299"/>
      <c r="BAR45" s="299"/>
      <c r="BAS45" s="299"/>
      <c r="BAT45" s="299"/>
      <c r="BAU45" s="299"/>
      <c r="BAV45" s="299"/>
      <c r="BAW45" s="299"/>
      <c r="BAX45" s="299"/>
      <c r="BAY45" s="299"/>
      <c r="BAZ45" s="299"/>
      <c r="BBA45" s="299"/>
      <c r="BBB45" s="299"/>
      <c r="BBC45" s="299"/>
      <c r="BBD45" s="299"/>
      <c r="BBE45" s="299"/>
      <c r="BBF45" s="299"/>
      <c r="BBG45" s="299"/>
      <c r="BBH45" s="299"/>
      <c r="BBI45" s="299"/>
      <c r="BBJ45" s="299"/>
      <c r="BBK45" s="299"/>
      <c r="BBL45" s="299"/>
      <c r="BBM45" s="299"/>
      <c r="BBN45" s="299"/>
      <c r="BBO45" s="299"/>
      <c r="BBP45" s="299"/>
      <c r="BBQ45" s="299"/>
      <c r="BBR45" s="299"/>
      <c r="BBS45" s="299"/>
      <c r="BBT45" s="299"/>
      <c r="BBU45" s="299"/>
      <c r="BBV45" s="299"/>
      <c r="BBW45" s="299"/>
      <c r="BBX45" s="299"/>
      <c r="BBY45" s="299"/>
      <c r="BBZ45" s="299"/>
      <c r="BCA45" s="299"/>
      <c r="BCB45" s="299"/>
      <c r="BCC45" s="299"/>
      <c r="BCD45" s="299"/>
      <c r="BCE45" s="299"/>
      <c r="BCF45" s="299"/>
      <c r="BCG45" s="299"/>
      <c r="BCH45" s="299"/>
      <c r="BCI45" s="299"/>
      <c r="BCJ45" s="299"/>
      <c r="BCK45" s="299"/>
      <c r="BCL45" s="299"/>
      <c r="BCM45" s="299"/>
      <c r="BCN45" s="299"/>
      <c r="BCO45" s="299"/>
      <c r="BCP45" s="299"/>
      <c r="BCQ45" s="299"/>
      <c r="BCR45" s="299"/>
      <c r="BCS45" s="299"/>
      <c r="BCT45" s="299"/>
      <c r="BCU45" s="299"/>
      <c r="BCV45" s="299"/>
      <c r="BCW45" s="299"/>
      <c r="BCX45" s="299"/>
      <c r="BCY45" s="299"/>
      <c r="BCZ45" s="299"/>
      <c r="BDA45" s="299"/>
      <c r="BDB45" s="299"/>
      <c r="BDC45" s="299"/>
      <c r="BDD45" s="299"/>
      <c r="BDE45" s="299"/>
      <c r="BDF45" s="299"/>
      <c r="BDG45" s="299"/>
      <c r="BDH45" s="299"/>
      <c r="BDI45" s="299"/>
      <c r="BDJ45" s="299"/>
      <c r="BDK45" s="299"/>
      <c r="BDL45" s="299"/>
      <c r="BDM45" s="299"/>
      <c r="BDN45" s="299"/>
      <c r="BDO45" s="299"/>
      <c r="BDP45" s="299"/>
      <c r="BDQ45" s="299"/>
      <c r="BDR45" s="299"/>
      <c r="BDS45" s="299"/>
      <c r="BDT45" s="299"/>
      <c r="BDU45" s="299"/>
      <c r="BDV45" s="299"/>
      <c r="BDW45" s="299"/>
      <c r="BDX45" s="299"/>
      <c r="BDY45" s="299"/>
      <c r="BDZ45" s="299"/>
      <c r="BEA45" s="299"/>
      <c r="BEB45" s="299"/>
      <c r="BEC45" s="299"/>
      <c r="BED45" s="299"/>
      <c r="BEE45" s="299"/>
      <c r="BEF45" s="299"/>
      <c r="BEG45" s="299"/>
      <c r="BEH45" s="299"/>
      <c r="BEI45" s="299"/>
      <c r="BEJ45" s="299"/>
      <c r="BEK45" s="299"/>
      <c r="BEL45" s="299"/>
      <c r="BEM45" s="299"/>
      <c r="BEN45" s="299"/>
      <c r="BEO45" s="299"/>
      <c r="BEP45" s="299"/>
      <c r="BEQ45" s="299"/>
      <c r="BER45" s="299"/>
      <c r="BES45" s="299"/>
      <c r="BET45" s="299"/>
      <c r="BEU45" s="299"/>
      <c r="BEV45" s="299"/>
      <c r="BEW45" s="299"/>
      <c r="BEX45" s="299"/>
      <c r="BEY45" s="299"/>
      <c r="BEZ45" s="299"/>
      <c r="BFA45" s="299"/>
      <c r="BFB45" s="299"/>
      <c r="BFC45" s="299"/>
      <c r="BFD45" s="299"/>
      <c r="BFE45" s="299"/>
      <c r="BFF45" s="299"/>
      <c r="BFG45" s="299"/>
      <c r="BFH45" s="299"/>
      <c r="BFI45" s="299"/>
      <c r="BFJ45" s="299"/>
      <c r="BFK45" s="299"/>
      <c r="BFL45" s="299"/>
      <c r="BFM45" s="299"/>
      <c r="BFN45" s="299"/>
      <c r="BFO45" s="299"/>
      <c r="BFP45" s="299"/>
      <c r="BFQ45" s="299"/>
      <c r="BFR45" s="299"/>
      <c r="BFS45" s="299"/>
      <c r="BFT45" s="299"/>
      <c r="BFU45" s="299"/>
      <c r="BFV45" s="299"/>
      <c r="BFW45" s="299"/>
      <c r="BFX45" s="299"/>
      <c r="BFY45" s="299"/>
      <c r="BFZ45" s="299"/>
      <c r="BGA45" s="299"/>
      <c r="BGB45" s="299"/>
      <c r="BGC45" s="299"/>
      <c r="BGD45" s="299"/>
      <c r="BGE45" s="299"/>
      <c r="BGF45" s="299"/>
      <c r="BGG45" s="299"/>
      <c r="BGH45" s="299"/>
      <c r="BGI45" s="299"/>
      <c r="BGJ45" s="299"/>
      <c r="BGK45" s="299"/>
      <c r="BGL45" s="299"/>
      <c r="BGM45" s="299"/>
      <c r="BGN45" s="299"/>
      <c r="BGO45" s="299"/>
      <c r="BGP45" s="299"/>
      <c r="BGQ45" s="299"/>
      <c r="BGR45" s="299"/>
      <c r="BGS45" s="299"/>
      <c r="BGT45" s="299"/>
      <c r="BGU45" s="299"/>
      <c r="BGV45" s="299"/>
      <c r="BGW45" s="299"/>
      <c r="BGX45" s="299"/>
      <c r="BGY45" s="299"/>
      <c r="BGZ45" s="299"/>
      <c r="BHA45" s="299"/>
      <c r="BHB45" s="299"/>
      <c r="BHC45" s="299"/>
      <c r="BHD45" s="299"/>
      <c r="BHE45" s="299"/>
      <c r="BHF45" s="299"/>
      <c r="BHG45" s="299"/>
      <c r="BHH45" s="299"/>
      <c r="BHI45" s="299"/>
      <c r="BHJ45" s="299"/>
      <c r="BHK45" s="299"/>
      <c r="BHL45" s="299"/>
      <c r="BHM45" s="299"/>
      <c r="BHN45" s="299"/>
      <c r="BHO45" s="299"/>
      <c r="BHP45" s="299"/>
      <c r="BHQ45" s="299"/>
      <c r="BHR45" s="299"/>
      <c r="BHS45" s="299"/>
      <c r="BHT45" s="299"/>
      <c r="BHU45" s="299"/>
      <c r="BHV45" s="299"/>
      <c r="BHW45" s="299"/>
      <c r="BHX45" s="299"/>
      <c r="BHY45" s="299"/>
      <c r="BHZ45" s="299"/>
      <c r="BIA45" s="299"/>
      <c r="BIB45" s="299"/>
      <c r="BIC45" s="299"/>
      <c r="BID45" s="299"/>
      <c r="BIE45" s="299"/>
      <c r="BIF45" s="299"/>
      <c r="BIG45" s="299"/>
      <c r="BIH45" s="299"/>
      <c r="BII45" s="299"/>
      <c r="BIJ45" s="299"/>
      <c r="BIK45" s="299"/>
      <c r="BIL45" s="299"/>
      <c r="BIM45" s="299"/>
      <c r="BIN45" s="299"/>
      <c r="BIO45" s="299"/>
      <c r="BIP45" s="299"/>
      <c r="BIQ45" s="299"/>
      <c r="BIR45" s="299"/>
      <c r="BIS45" s="299"/>
      <c r="BIT45" s="299"/>
      <c r="BIU45" s="299"/>
      <c r="BIV45" s="299"/>
      <c r="BIW45" s="299"/>
      <c r="BIX45" s="299"/>
      <c r="BIY45" s="299"/>
      <c r="BIZ45" s="299"/>
      <c r="BJA45" s="299"/>
      <c r="BJB45" s="299"/>
      <c r="BJC45" s="299"/>
      <c r="BJD45" s="299"/>
      <c r="BJE45" s="299"/>
      <c r="BJF45" s="299"/>
      <c r="BJG45" s="299"/>
      <c r="BJH45" s="299"/>
      <c r="BJI45" s="299"/>
      <c r="BJJ45" s="299"/>
      <c r="BJK45" s="299"/>
      <c r="BJL45" s="299"/>
      <c r="BJM45" s="299"/>
      <c r="BJN45" s="299"/>
      <c r="BJO45" s="299"/>
      <c r="BJP45" s="299"/>
      <c r="BJQ45" s="299"/>
      <c r="BJR45" s="299"/>
      <c r="BJS45" s="299"/>
      <c r="BJT45" s="299"/>
      <c r="BJU45" s="299"/>
      <c r="BJV45" s="299"/>
      <c r="BJW45" s="299"/>
      <c r="BJX45" s="299"/>
      <c r="BJY45" s="299"/>
      <c r="BJZ45" s="299"/>
      <c r="BKA45" s="299"/>
      <c r="BKB45" s="299"/>
      <c r="BKC45" s="299"/>
      <c r="BKD45" s="299"/>
      <c r="BKE45" s="299"/>
      <c r="BKF45" s="299"/>
      <c r="BKG45" s="299"/>
      <c r="BKH45" s="299"/>
      <c r="BKI45" s="299"/>
      <c r="BKJ45" s="299"/>
      <c r="BKK45" s="299"/>
      <c r="BKL45" s="299"/>
      <c r="BKM45" s="299"/>
      <c r="BKN45" s="299"/>
      <c r="BKO45" s="299"/>
      <c r="BKP45" s="299"/>
      <c r="BKQ45" s="299"/>
      <c r="BKR45" s="299"/>
      <c r="BKS45" s="299"/>
      <c r="BKT45" s="299"/>
      <c r="BKU45" s="299"/>
      <c r="BKV45" s="299"/>
      <c r="BKW45" s="299"/>
      <c r="BKX45" s="299"/>
      <c r="BKY45" s="299"/>
      <c r="BKZ45" s="299"/>
      <c r="BLA45" s="299"/>
      <c r="BLB45" s="299"/>
      <c r="BLC45" s="299"/>
      <c r="BLD45" s="299"/>
      <c r="BLE45" s="299"/>
      <c r="BLF45" s="299"/>
      <c r="BLG45" s="299"/>
      <c r="BLH45" s="299"/>
      <c r="BLI45" s="299"/>
      <c r="BLJ45" s="299"/>
      <c r="BLK45" s="299"/>
      <c r="BLL45" s="299"/>
      <c r="BLM45" s="299"/>
      <c r="BLN45" s="299"/>
      <c r="BLO45" s="299"/>
      <c r="BLP45" s="299"/>
      <c r="BLQ45" s="299"/>
      <c r="BLR45" s="299"/>
      <c r="BLS45" s="299"/>
      <c r="BLT45" s="299"/>
      <c r="BLU45" s="299"/>
      <c r="BLV45" s="299"/>
      <c r="BLW45" s="299"/>
      <c r="BLX45" s="299"/>
      <c r="BLY45" s="299"/>
      <c r="BLZ45" s="299"/>
      <c r="BMA45" s="299"/>
      <c r="BMB45" s="299"/>
      <c r="BMC45" s="299"/>
      <c r="BMD45" s="299"/>
      <c r="BME45" s="299"/>
      <c r="BMF45" s="299"/>
      <c r="BMG45" s="299"/>
      <c r="BMH45" s="299"/>
      <c r="BMI45" s="299"/>
      <c r="BMJ45" s="299"/>
      <c r="BMK45" s="299"/>
      <c r="BML45" s="299"/>
      <c r="BMM45" s="299"/>
      <c r="BMN45" s="299"/>
      <c r="BMO45" s="299"/>
      <c r="BMP45" s="299"/>
      <c r="BMQ45" s="299"/>
      <c r="BMR45" s="299"/>
      <c r="BMS45" s="299"/>
      <c r="BMT45" s="299"/>
      <c r="BMU45" s="299"/>
      <c r="BMV45" s="299"/>
      <c r="BMW45" s="299"/>
      <c r="BMX45" s="299"/>
      <c r="BMY45" s="299"/>
      <c r="BMZ45" s="299"/>
      <c r="BNA45" s="299"/>
      <c r="BNB45" s="299"/>
      <c r="BNC45" s="299"/>
      <c r="BND45" s="299"/>
      <c r="BNE45" s="299"/>
      <c r="BNF45" s="299"/>
      <c r="BNG45" s="299"/>
      <c r="BNH45" s="299"/>
      <c r="BNI45" s="299"/>
      <c r="BNJ45" s="299"/>
      <c r="BNK45" s="299"/>
      <c r="BNL45" s="299"/>
      <c r="BNM45" s="299"/>
      <c r="BNN45" s="299"/>
      <c r="BNO45" s="299"/>
      <c r="BNP45" s="299"/>
      <c r="BNQ45" s="299"/>
      <c r="BNR45" s="299"/>
      <c r="BNS45" s="299"/>
      <c r="BNT45" s="299"/>
      <c r="BNU45" s="299"/>
      <c r="BNV45" s="299"/>
      <c r="BNW45" s="299"/>
      <c r="BNX45" s="299"/>
      <c r="BNY45" s="299"/>
      <c r="BNZ45" s="299"/>
      <c r="BOA45" s="299"/>
      <c r="BOB45" s="299"/>
      <c r="BOC45" s="299"/>
      <c r="BOD45" s="299"/>
      <c r="BOE45" s="299"/>
      <c r="BOF45" s="299"/>
      <c r="BOG45" s="299"/>
      <c r="BOH45" s="299"/>
      <c r="BOI45" s="299"/>
      <c r="BOJ45" s="299"/>
      <c r="BOK45" s="299"/>
      <c r="BOL45" s="299"/>
      <c r="BOM45" s="299"/>
      <c r="BON45" s="299"/>
      <c r="BOO45" s="299"/>
      <c r="BOP45" s="299"/>
      <c r="BOQ45" s="299"/>
      <c r="BOR45" s="299"/>
      <c r="BOS45" s="299"/>
      <c r="BOT45" s="299"/>
      <c r="BOU45" s="299"/>
      <c r="BOV45" s="299"/>
      <c r="BOW45" s="299"/>
      <c r="BOX45" s="299"/>
      <c r="BOY45" s="299"/>
      <c r="BOZ45" s="299"/>
      <c r="BPA45" s="299"/>
      <c r="BPB45" s="299"/>
      <c r="BPC45" s="299"/>
      <c r="BPD45" s="299"/>
      <c r="BPE45" s="299"/>
      <c r="BPF45" s="299"/>
      <c r="BPG45" s="299"/>
      <c r="BPH45" s="299"/>
      <c r="BPI45" s="299"/>
      <c r="BPJ45" s="299"/>
      <c r="BPK45" s="299"/>
      <c r="BPL45" s="299"/>
      <c r="BPM45" s="299"/>
      <c r="BPN45" s="299"/>
      <c r="BPO45" s="299"/>
      <c r="BPP45" s="299"/>
      <c r="BPQ45" s="299"/>
      <c r="BPR45" s="299"/>
      <c r="BPS45" s="299"/>
      <c r="BPT45" s="299"/>
      <c r="BPU45" s="299"/>
      <c r="BPV45" s="299"/>
      <c r="BPW45" s="299"/>
      <c r="BPX45" s="299"/>
      <c r="BPY45" s="299"/>
      <c r="BPZ45" s="299"/>
      <c r="BQA45" s="299"/>
      <c r="BQB45" s="299"/>
      <c r="BQC45" s="299"/>
      <c r="BQD45" s="299"/>
      <c r="BQE45" s="299"/>
      <c r="BQF45" s="299"/>
      <c r="BQG45" s="299"/>
      <c r="BQH45" s="299"/>
      <c r="BQI45" s="299"/>
      <c r="BQJ45" s="299"/>
      <c r="BQK45" s="299"/>
      <c r="BQL45" s="299"/>
      <c r="BQM45" s="299"/>
      <c r="BQN45" s="299"/>
      <c r="BQO45" s="299"/>
      <c r="BQP45" s="299"/>
      <c r="BQQ45" s="299"/>
      <c r="BQR45" s="299"/>
      <c r="BQS45" s="299"/>
      <c r="BQT45" s="299"/>
      <c r="BQU45" s="299"/>
      <c r="BQV45" s="299"/>
      <c r="BQW45" s="299"/>
      <c r="BQX45" s="299"/>
      <c r="BQY45" s="299"/>
      <c r="BQZ45" s="299"/>
      <c r="BRA45" s="299"/>
      <c r="BRB45" s="299"/>
      <c r="BRC45" s="299"/>
      <c r="BRD45" s="299"/>
      <c r="BRE45" s="299"/>
      <c r="BRF45" s="299"/>
      <c r="BRG45" s="299"/>
      <c r="BRH45" s="299"/>
      <c r="BRI45" s="299"/>
      <c r="BRJ45" s="299"/>
      <c r="BRK45" s="299"/>
      <c r="BRL45" s="299"/>
      <c r="BRM45" s="299"/>
      <c r="BRN45" s="299"/>
      <c r="BRO45" s="299"/>
      <c r="BRP45" s="299"/>
      <c r="BRQ45" s="299"/>
      <c r="BRR45" s="299"/>
      <c r="BRS45" s="299"/>
      <c r="BRT45" s="299"/>
      <c r="BRU45" s="299"/>
      <c r="BRV45" s="299"/>
      <c r="BRW45" s="299"/>
      <c r="BRX45" s="299"/>
      <c r="BRY45" s="299"/>
      <c r="BRZ45" s="299"/>
      <c r="BSA45" s="299"/>
      <c r="BSB45" s="299"/>
      <c r="BSC45" s="299"/>
      <c r="BSD45" s="299"/>
      <c r="BSE45" s="299"/>
      <c r="BSF45" s="299"/>
      <c r="BSG45" s="299"/>
      <c r="BSH45" s="299"/>
      <c r="BSI45" s="299"/>
      <c r="BSJ45" s="299"/>
      <c r="BSK45" s="299"/>
      <c r="BSL45" s="299"/>
      <c r="BSM45" s="299"/>
      <c r="BSN45" s="299"/>
      <c r="BSO45" s="299"/>
      <c r="BSP45" s="299"/>
      <c r="BSQ45" s="299"/>
      <c r="BSR45" s="299"/>
      <c r="BSS45" s="299"/>
      <c r="BST45" s="299"/>
      <c r="BSU45" s="299"/>
      <c r="BSV45" s="299"/>
      <c r="BSW45" s="299"/>
      <c r="BSX45" s="299"/>
      <c r="BSY45" s="299"/>
      <c r="BSZ45" s="299"/>
      <c r="BTA45" s="299"/>
      <c r="BTB45" s="299"/>
      <c r="BTC45" s="299"/>
      <c r="BTD45" s="299"/>
      <c r="BTE45" s="299"/>
      <c r="BTF45" s="299"/>
      <c r="BTG45" s="299"/>
      <c r="BTH45" s="299"/>
      <c r="BTI45" s="299"/>
      <c r="BTJ45" s="299"/>
      <c r="BTK45" s="299"/>
      <c r="BTL45" s="299"/>
      <c r="BTM45" s="299"/>
      <c r="BTN45" s="299"/>
      <c r="BTO45" s="299"/>
      <c r="BTP45" s="299"/>
      <c r="BTQ45" s="299"/>
      <c r="BTR45" s="299"/>
      <c r="BTS45" s="299"/>
      <c r="BTT45" s="299"/>
      <c r="BTU45" s="299"/>
      <c r="BTV45" s="299"/>
      <c r="BTW45" s="299"/>
      <c r="BTX45" s="299"/>
      <c r="BTY45" s="299"/>
      <c r="BTZ45" s="299"/>
      <c r="BUA45" s="299"/>
      <c r="BUB45" s="299"/>
      <c r="BUC45" s="299"/>
      <c r="BUD45" s="299"/>
      <c r="BUE45" s="299"/>
      <c r="BUF45" s="299"/>
      <c r="BUG45" s="299"/>
      <c r="BUH45" s="299"/>
      <c r="BUI45" s="299"/>
      <c r="BUJ45" s="299"/>
      <c r="BUK45" s="299"/>
      <c r="BUL45" s="299"/>
      <c r="BUM45" s="299"/>
      <c r="BUN45" s="299"/>
      <c r="BUO45" s="299"/>
      <c r="BUP45" s="299"/>
      <c r="BUQ45" s="299"/>
      <c r="BUR45" s="299"/>
      <c r="BUS45" s="299"/>
      <c r="BUT45" s="299"/>
      <c r="BUU45" s="299"/>
      <c r="BUV45" s="299"/>
      <c r="BUW45" s="299"/>
      <c r="BUX45" s="299"/>
      <c r="BUY45" s="299"/>
      <c r="BUZ45" s="299"/>
      <c r="BVA45" s="299"/>
      <c r="BVB45" s="299"/>
      <c r="BVC45" s="299"/>
      <c r="BVD45" s="299"/>
      <c r="BVE45" s="299"/>
      <c r="BVF45" s="299"/>
      <c r="BVG45" s="299"/>
      <c r="BVH45" s="299"/>
      <c r="BVI45" s="299"/>
      <c r="BVJ45" s="299"/>
      <c r="BVK45" s="299"/>
      <c r="BVL45" s="299"/>
      <c r="BVM45" s="299"/>
      <c r="BVN45" s="299"/>
      <c r="BVO45" s="299"/>
      <c r="BVP45" s="299"/>
      <c r="BVQ45" s="299"/>
      <c r="BVR45" s="299"/>
      <c r="BVS45" s="299"/>
      <c r="BVT45" s="299"/>
      <c r="BVU45" s="299"/>
      <c r="BVV45" s="299"/>
      <c r="BVW45" s="299"/>
      <c r="BVX45" s="299"/>
      <c r="BVY45" s="299"/>
      <c r="BVZ45" s="299"/>
      <c r="BWA45" s="299"/>
      <c r="BWB45" s="299"/>
      <c r="BWC45" s="299"/>
      <c r="BWD45" s="299"/>
      <c r="BWE45" s="299"/>
      <c r="BWF45" s="299"/>
      <c r="BWG45" s="299"/>
      <c r="BWH45" s="299"/>
      <c r="BWI45" s="299"/>
      <c r="BWJ45" s="299"/>
      <c r="BWK45" s="299"/>
      <c r="BWL45" s="299"/>
      <c r="BWM45" s="299"/>
      <c r="BWN45" s="299"/>
      <c r="BWO45" s="299"/>
      <c r="BWP45" s="299"/>
      <c r="BWQ45" s="299"/>
      <c r="BWR45" s="299"/>
      <c r="BWS45" s="299"/>
      <c r="BWT45" s="299"/>
      <c r="BWU45" s="299"/>
      <c r="BWV45" s="299"/>
      <c r="BWW45" s="299"/>
      <c r="BWX45" s="299"/>
      <c r="BWY45" s="299"/>
      <c r="BWZ45" s="299"/>
      <c r="BXA45" s="299"/>
      <c r="BXB45" s="299"/>
      <c r="BXC45" s="299"/>
      <c r="BXD45" s="299"/>
      <c r="BXE45" s="299"/>
      <c r="BXF45" s="299"/>
      <c r="BXG45" s="299"/>
      <c r="BXH45" s="299"/>
      <c r="BXI45" s="299"/>
      <c r="BXJ45" s="299"/>
      <c r="BXK45" s="299"/>
      <c r="BXL45" s="299"/>
      <c r="BXM45" s="299"/>
      <c r="BXN45" s="299"/>
      <c r="BXO45" s="299"/>
      <c r="BXP45" s="299"/>
      <c r="BXQ45" s="299"/>
      <c r="BXR45" s="299"/>
      <c r="BXS45" s="299"/>
      <c r="BXT45" s="299"/>
      <c r="BXU45" s="299"/>
      <c r="BXV45" s="299"/>
      <c r="BXW45" s="299"/>
      <c r="BXX45" s="299"/>
      <c r="BXY45" s="299"/>
      <c r="BXZ45" s="299"/>
      <c r="BYA45" s="299"/>
      <c r="BYB45" s="299"/>
      <c r="BYC45" s="299"/>
      <c r="BYD45" s="299"/>
      <c r="BYE45" s="299"/>
      <c r="BYF45" s="299"/>
      <c r="BYG45" s="299"/>
      <c r="BYH45" s="299"/>
      <c r="BYI45" s="299"/>
      <c r="BYJ45" s="299"/>
      <c r="BYK45" s="299"/>
      <c r="BYL45" s="299"/>
      <c r="BYM45" s="299"/>
      <c r="BYN45" s="299"/>
      <c r="BYO45" s="299"/>
      <c r="BYP45" s="299"/>
      <c r="BYQ45" s="299"/>
      <c r="BYR45" s="299"/>
      <c r="BYS45" s="299"/>
      <c r="BYT45" s="299"/>
      <c r="BYU45" s="299"/>
      <c r="BYV45" s="299"/>
      <c r="BYW45" s="299"/>
      <c r="BYX45" s="299"/>
      <c r="BYY45" s="299"/>
      <c r="BYZ45" s="299"/>
      <c r="BZA45" s="299"/>
      <c r="BZB45" s="299"/>
      <c r="BZC45" s="299"/>
      <c r="BZD45" s="299"/>
      <c r="BZE45" s="299"/>
      <c r="BZF45" s="299"/>
      <c r="BZG45" s="299"/>
      <c r="BZH45" s="299"/>
      <c r="BZI45" s="299"/>
      <c r="BZJ45" s="299"/>
      <c r="BZK45" s="299"/>
      <c r="BZL45" s="299"/>
      <c r="BZM45" s="299"/>
      <c r="BZN45" s="299"/>
      <c r="BZO45" s="299"/>
      <c r="BZP45" s="299"/>
      <c r="BZQ45" s="299"/>
      <c r="BZR45" s="299"/>
      <c r="BZS45" s="299"/>
      <c r="BZT45" s="299"/>
      <c r="BZU45" s="299"/>
      <c r="BZV45" s="299"/>
      <c r="BZW45" s="299"/>
      <c r="BZX45" s="299"/>
      <c r="BZY45" s="299"/>
      <c r="BZZ45" s="299"/>
      <c r="CAA45" s="299"/>
      <c r="CAB45" s="299"/>
      <c r="CAC45" s="299"/>
      <c r="CAD45" s="299"/>
      <c r="CAE45" s="299"/>
      <c r="CAF45" s="299"/>
      <c r="CAG45" s="299"/>
      <c r="CAH45" s="299"/>
      <c r="CAI45" s="299"/>
      <c r="CAJ45" s="299"/>
      <c r="CAK45" s="299"/>
      <c r="CAL45" s="299"/>
      <c r="CAM45" s="299"/>
      <c r="CAN45" s="299"/>
      <c r="CAO45" s="299"/>
      <c r="CAP45" s="299"/>
      <c r="CAQ45" s="299"/>
      <c r="CAR45" s="299"/>
      <c r="CAS45" s="299"/>
      <c r="CAT45" s="299"/>
      <c r="CAU45" s="299"/>
      <c r="CAV45" s="299"/>
      <c r="CAW45" s="299"/>
      <c r="CAX45" s="299"/>
      <c r="CAY45" s="299"/>
      <c r="CAZ45" s="299"/>
      <c r="CBA45" s="299"/>
      <c r="CBB45" s="299"/>
      <c r="CBC45" s="299"/>
      <c r="CBD45" s="299"/>
      <c r="CBE45" s="299"/>
      <c r="CBF45" s="299"/>
      <c r="CBG45" s="299"/>
      <c r="CBH45" s="299"/>
      <c r="CBI45" s="299"/>
      <c r="CBJ45" s="299"/>
      <c r="CBK45" s="299"/>
      <c r="CBL45" s="299"/>
      <c r="CBM45" s="299"/>
      <c r="CBN45" s="299"/>
      <c r="CBO45" s="299"/>
      <c r="CBP45" s="299"/>
      <c r="CBQ45" s="299"/>
      <c r="CBR45" s="299"/>
      <c r="CBS45" s="299"/>
      <c r="CBT45" s="299"/>
      <c r="CBU45" s="299"/>
      <c r="CBV45" s="299"/>
      <c r="CBW45" s="299"/>
      <c r="CBX45" s="299"/>
      <c r="CBY45" s="299"/>
      <c r="CBZ45" s="299"/>
      <c r="CCA45" s="299"/>
      <c r="CCB45" s="299"/>
      <c r="CCC45" s="299"/>
      <c r="CCD45" s="299"/>
      <c r="CCE45" s="299"/>
      <c r="CCF45" s="299"/>
      <c r="CCG45" s="299"/>
      <c r="CCH45" s="299"/>
      <c r="CCI45" s="299"/>
      <c r="CCJ45" s="299"/>
      <c r="CCK45" s="299"/>
      <c r="CCL45" s="299"/>
      <c r="CCM45" s="299"/>
      <c r="CCN45" s="299"/>
      <c r="CCO45" s="299"/>
      <c r="CCP45" s="299"/>
      <c r="CCQ45" s="299"/>
      <c r="CCR45" s="299"/>
      <c r="CCS45" s="299"/>
      <c r="CCT45" s="299"/>
      <c r="CCU45" s="299"/>
      <c r="CCV45" s="299"/>
      <c r="CCW45" s="299"/>
      <c r="CCX45" s="299"/>
      <c r="CCY45" s="299"/>
      <c r="CCZ45" s="299"/>
      <c r="CDA45" s="299"/>
      <c r="CDB45" s="299"/>
      <c r="CDC45" s="299"/>
      <c r="CDD45" s="299"/>
      <c r="CDE45" s="299"/>
      <c r="CDF45" s="299"/>
      <c r="CDG45" s="299"/>
      <c r="CDH45" s="299"/>
      <c r="CDI45" s="299"/>
      <c r="CDJ45" s="299"/>
      <c r="CDK45" s="299"/>
      <c r="CDL45" s="299"/>
      <c r="CDM45" s="299"/>
      <c r="CDN45" s="299"/>
      <c r="CDO45" s="299"/>
      <c r="CDP45" s="299"/>
      <c r="CDQ45" s="299"/>
      <c r="CDR45" s="299"/>
      <c r="CDS45" s="299"/>
      <c r="CDT45" s="299"/>
      <c r="CDU45" s="299"/>
      <c r="CDV45" s="299"/>
      <c r="CDW45" s="299"/>
      <c r="CDX45" s="299"/>
      <c r="CDY45" s="299"/>
      <c r="CDZ45" s="299"/>
      <c r="CEA45" s="299"/>
      <c r="CEB45" s="299"/>
      <c r="CEC45" s="299"/>
      <c r="CED45" s="299"/>
      <c r="CEE45" s="299"/>
      <c r="CEF45" s="299"/>
      <c r="CEG45" s="299"/>
      <c r="CEH45" s="299"/>
      <c r="CEI45" s="299"/>
      <c r="CEJ45" s="299"/>
      <c r="CEK45" s="299"/>
      <c r="CEL45" s="299"/>
      <c r="CEM45" s="299"/>
      <c r="CEN45" s="299"/>
      <c r="CEO45" s="299"/>
      <c r="CEP45" s="299"/>
      <c r="CEQ45" s="299"/>
      <c r="CER45" s="299"/>
      <c r="CES45" s="299"/>
      <c r="CET45" s="299"/>
      <c r="CEU45" s="299"/>
      <c r="CEV45" s="299"/>
      <c r="CEW45" s="299"/>
      <c r="CEX45" s="299"/>
      <c r="CEY45" s="299"/>
      <c r="CEZ45" s="299"/>
      <c r="CFA45" s="299"/>
      <c r="CFB45" s="299"/>
      <c r="CFC45" s="299"/>
      <c r="CFD45" s="299"/>
      <c r="CFE45" s="299"/>
      <c r="CFF45" s="299"/>
      <c r="CFG45" s="299"/>
      <c r="CFH45" s="299"/>
      <c r="CFI45" s="299"/>
      <c r="CFJ45" s="299"/>
      <c r="CFK45" s="299"/>
      <c r="CFL45" s="299"/>
      <c r="CFM45" s="299"/>
      <c r="CFN45" s="299"/>
      <c r="CFO45" s="299"/>
      <c r="CFP45" s="299"/>
      <c r="CFQ45" s="299"/>
      <c r="CFR45" s="299"/>
      <c r="CFS45" s="299"/>
      <c r="CFT45" s="299"/>
      <c r="CFU45" s="299"/>
      <c r="CFV45" s="299"/>
      <c r="CFW45" s="299"/>
      <c r="CFX45" s="299"/>
      <c r="CFY45" s="299"/>
      <c r="CFZ45" s="299"/>
      <c r="CGA45" s="299"/>
      <c r="CGB45" s="299"/>
      <c r="CGC45" s="299"/>
      <c r="CGD45" s="299"/>
      <c r="CGE45" s="299"/>
      <c r="CGF45" s="299"/>
      <c r="CGG45" s="299"/>
      <c r="CGH45" s="299"/>
      <c r="CGI45" s="299"/>
      <c r="CGJ45" s="299"/>
      <c r="CGK45" s="299"/>
      <c r="CGL45" s="299"/>
      <c r="CGM45" s="299"/>
      <c r="CGN45" s="299"/>
      <c r="CGO45" s="299"/>
      <c r="CGP45" s="299"/>
      <c r="CGQ45" s="299"/>
      <c r="CGR45" s="299"/>
      <c r="CGS45" s="299"/>
      <c r="CGT45" s="299"/>
      <c r="CGU45" s="299"/>
      <c r="CGV45" s="299"/>
      <c r="CGW45" s="299"/>
      <c r="CGX45" s="299"/>
      <c r="CGY45" s="299"/>
      <c r="CGZ45" s="299"/>
      <c r="CHA45" s="299"/>
      <c r="CHB45" s="299"/>
      <c r="CHC45" s="299"/>
      <c r="CHD45" s="299"/>
      <c r="CHE45" s="299"/>
      <c r="CHF45" s="299"/>
      <c r="CHG45" s="299"/>
      <c r="CHH45" s="299"/>
      <c r="CHI45" s="299"/>
      <c r="CHJ45" s="299"/>
      <c r="CHK45" s="299"/>
      <c r="CHL45" s="299"/>
      <c r="CHM45" s="299"/>
      <c r="CHN45" s="299"/>
      <c r="CHO45" s="299"/>
      <c r="CHP45" s="299"/>
      <c r="CHQ45" s="299"/>
      <c r="CHR45" s="299"/>
      <c r="CHS45" s="299"/>
      <c r="CHT45" s="299"/>
      <c r="CHU45" s="299"/>
      <c r="CHV45" s="299"/>
      <c r="CHW45" s="299"/>
      <c r="CHX45" s="299"/>
      <c r="CHY45" s="299"/>
      <c r="CHZ45" s="299"/>
      <c r="CIA45" s="299"/>
      <c r="CIB45" s="299"/>
      <c r="CIC45" s="299"/>
      <c r="CID45" s="299"/>
      <c r="CIE45" s="299"/>
      <c r="CIF45" s="299"/>
      <c r="CIG45" s="299"/>
      <c r="CIH45" s="299"/>
      <c r="CII45" s="299"/>
      <c r="CIJ45" s="299"/>
      <c r="CIK45" s="299"/>
      <c r="CIL45" s="299"/>
      <c r="CIM45" s="299"/>
      <c r="CIN45" s="299"/>
      <c r="CIO45" s="299"/>
      <c r="CIP45" s="299"/>
      <c r="CIQ45" s="299"/>
      <c r="CIR45" s="299"/>
      <c r="CIS45" s="299"/>
      <c r="CIT45" s="299"/>
      <c r="CIU45" s="299"/>
      <c r="CIV45" s="299"/>
      <c r="CIW45" s="299"/>
      <c r="CIX45" s="299"/>
      <c r="CIY45" s="299"/>
      <c r="CIZ45" s="299"/>
      <c r="CJA45" s="299"/>
      <c r="CJB45" s="299"/>
      <c r="CJC45" s="299"/>
      <c r="CJD45" s="299"/>
      <c r="CJE45" s="299"/>
      <c r="CJF45" s="299"/>
      <c r="CJG45" s="299"/>
      <c r="CJH45" s="299"/>
      <c r="CJI45" s="299"/>
      <c r="CJJ45" s="299"/>
      <c r="CJK45" s="299"/>
      <c r="CJL45" s="299"/>
      <c r="CJM45" s="299"/>
      <c r="CJN45" s="299"/>
      <c r="CJO45" s="299"/>
      <c r="CJP45" s="299"/>
      <c r="CJQ45" s="299"/>
      <c r="CJR45" s="299"/>
      <c r="CJS45" s="299"/>
      <c r="CJT45" s="299"/>
      <c r="CJU45" s="299"/>
      <c r="CJV45" s="299"/>
      <c r="CJW45" s="299"/>
      <c r="CJX45" s="299"/>
      <c r="CJY45" s="299"/>
      <c r="CJZ45" s="299"/>
      <c r="CKA45" s="299"/>
      <c r="CKB45" s="299"/>
      <c r="CKC45" s="299"/>
      <c r="CKD45" s="299"/>
      <c r="CKE45" s="299"/>
      <c r="CKF45" s="299"/>
      <c r="CKG45" s="299"/>
      <c r="CKH45" s="299"/>
      <c r="CKI45" s="299"/>
      <c r="CKJ45" s="299"/>
      <c r="CKK45" s="299"/>
      <c r="CKL45" s="299"/>
      <c r="CKM45" s="299"/>
      <c r="CKN45" s="299"/>
      <c r="CKO45" s="299"/>
      <c r="CKP45" s="299"/>
      <c r="CKQ45" s="299"/>
      <c r="CKR45" s="299"/>
      <c r="CKS45" s="299"/>
      <c r="CKT45" s="299"/>
      <c r="CKU45" s="299"/>
      <c r="CKV45" s="299"/>
      <c r="CKW45" s="299"/>
      <c r="CKX45" s="299"/>
      <c r="CKY45" s="299"/>
      <c r="CKZ45" s="299"/>
      <c r="CLA45" s="299"/>
      <c r="CLB45" s="299"/>
      <c r="CLC45" s="299"/>
      <c r="CLD45" s="299"/>
      <c r="CLE45" s="299"/>
      <c r="CLF45" s="299"/>
      <c r="CLG45" s="299"/>
      <c r="CLH45" s="299"/>
      <c r="CLI45" s="299"/>
      <c r="CLJ45" s="299"/>
      <c r="CLK45" s="299"/>
      <c r="CLL45" s="299"/>
      <c r="CLM45" s="299"/>
      <c r="CLN45" s="299"/>
      <c r="CLO45" s="299"/>
      <c r="CLP45" s="299"/>
      <c r="CLQ45" s="299"/>
      <c r="CLR45" s="299"/>
      <c r="CLS45" s="299"/>
      <c r="CLT45" s="299"/>
      <c r="CLU45" s="299"/>
      <c r="CLV45" s="299"/>
      <c r="CLW45" s="299"/>
      <c r="CLX45" s="299"/>
      <c r="CLY45" s="299"/>
      <c r="CLZ45" s="299"/>
      <c r="CMA45" s="299"/>
      <c r="CMB45" s="299"/>
      <c r="CMC45" s="299"/>
      <c r="CMD45" s="299"/>
      <c r="CME45" s="299"/>
      <c r="CMF45" s="299"/>
      <c r="CMG45" s="299"/>
      <c r="CMH45" s="299"/>
      <c r="CMI45" s="299"/>
      <c r="CMJ45" s="299"/>
      <c r="CMK45" s="299"/>
      <c r="CML45" s="299"/>
      <c r="CMM45" s="299"/>
      <c r="CMN45" s="299"/>
      <c r="CMO45" s="299"/>
      <c r="CMP45" s="299"/>
      <c r="CMQ45" s="299"/>
      <c r="CMR45" s="299"/>
      <c r="CMS45" s="299"/>
      <c r="CMT45" s="299"/>
      <c r="CMU45" s="299"/>
      <c r="CMV45" s="299"/>
      <c r="CMW45" s="299"/>
      <c r="CMX45" s="299"/>
      <c r="CMY45" s="299"/>
      <c r="CMZ45" s="299"/>
      <c r="CNA45" s="299"/>
      <c r="CNB45" s="299"/>
      <c r="CNC45" s="299"/>
      <c r="CND45" s="299"/>
      <c r="CNE45" s="299"/>
      <c r="CNF45" s="299"/>
      <c r="CNG45" s="299"/>
      <c r="CNH45" s="299"/>
      <c r="CNI45" s="299"/>
      <c r="CNJ45" s="299"/>
      <c r="CNK45" s="299"/>
      <c r="CNL45" s="299"/>
      <c r="CNM45" s="299"/>
      <c r="CNN45" s="299"/>
      <c r="CNO45" s="299"/>
      <c r="CNP45" s="299"/>
      <c r="CNQ45" s="299"/>
      <c r="CNR45" s="299"/>
      <c r="CNS45" s="299"/>
      <c r="CNT45" s="299"/>
      <c r="CNU45" s="299"/>
      <c r="CNV45" s="299"/>
      <c r="CNW45" s="299"/>
      <c r="CNX45" s="299"/>
      <c r="CNY45" s="299"/>
      <c r="CNZ45" s="299"/>
      <c r="COA45" s="299"/>
      <c r="COB45" s="299"/>
      <c r="COC45" s="299"/>
      <c r="COD45" s="299"/>
      <c r="COE45" s="299"/>
      <c r="COF45" s="299"/>
      <c r="COG45" s="299"/>
      <c r="COH45" s="299"/>
      <c r="COI45" s="299"/>
      <c r="COJ45" s="299"/>
      <c r="COK45" s="299"/>
      <c r="COL45" s="299"/>
      <c r="COM45" s="299"/>
      <c r="CON45" s="299"/>
      <c r="COO45" s="299"/>
      <c r="COP45" s="299"/>
      <c r="COQ45" s="299"/>
      <c r="COR45" s="299"/>
      <c r="COS45" s="299"/>
      <c r="COT45" s="299"/>
      <c r="COU45" s="299"/>
      <c r="COV45" s="299"/>
      <c r="COW45" s="299"/>
      <c r="COX45" s="299"/>
      <c r="COY45" s="299"/>
      <c r="COZ45" s="299"/>
      <c r="CPA45" s="299"/>
      <c r="CPB45" s="299"/>
      <c r="CPC45" s="299"/>
      <c r="CPD45" s="299"/>
      <c r="CPE45" s="299"/>
      <c r="CPF45" s="299"/>
      <c r="CPG45" s="299"/>
      <c r="CPH45" s="299"/>
      <c r="CPI45" s="299"/>
      <c r="CPJ45" s="299"/>
      <c r="CPK45" s="299"/>
      <c r="CPL45" s="299"/>
      <c r="CPM45" s="299"/>
      <c r="CPN45" s="299"/>
      <c r="CPO45" s="299"/>
      <c r="CPP45" s="299"/>
      <c r="CPQ45" s="299"/>
      <c r="CPR45" s="299"/>
      <c r="CPS45" s="299"/>
      <c r="CPT45" s="299"/>
      <c r="CPU45" s="299"/>
      <c r="CPV45" s="299"/>
      <c r="CPW45" s="299"/>
      <c r="CPX45" s="299"/>
      <c r="CPY45" s="299"/>
      <c r="CPZ45" s="299"/>
      <c r="CQA45" s="299"/>
      <c r="CQB45" s="299"/>
      <c r="CQC45" s="299"/>
      <c r="CQD45" s="299"/>
      <c r="CQE45" s="299"/>
      <c r="CQF45" s="299"/>
      <c r="CQG45" s="299"/>
      <c r="CQH45" s="299"/>
      <c r="CQI45" s="299"/>
      <c r="CQJ45" s="299"/>
      <c r="CQK45" s="299"/>
      <c r="CQL45" s="299"/>
      <c r="CQM45" s="299"/>
      <c r="CQN45" s="299"/>
      <c r="CQO45" s="299"/>
      <c r="CQP45" s="299"/>
      <c r="CQQ45" s="299"/>
      <c r="CQR45" s="299"/>
      <c r="CQS45" s="299"/>
      <c r="CQT45" s="299"/>
      <c r="CQU45" s="299"/>
      <c r="CQV45" s="299"/>
      <c r="CQW45" s="299"/>
      <c r="CQX45" s="299"/>
      <c r="CQY45" s="299"/>
      <c r="CQZ45" s="299"/>
      <c r="CRA45" s="299"/>
      <c r="CRB45" s="299"/>
      <c r="CRC45" s="299"/>
      <c r="CRD45" s="299"/>
      <c r="CRE45" s="299"/>
      <c r="CRF45" s="299"/>
      <c r="CRG45" s="299"/>
      <c r="CRH45" s="299"/>
      <c r="CRI45" s="299"/>
      <c r="CRJ45" s="299"/>
      <c r="CRK45" s="299"/>
      <c r="CRL45" s="299"/>
      <c r="CRM45" s="299"/>
      <c r="CRN45" s="299"/>
      <c r="CRO45" s="299"/>
      <c r="CRP45" s="299"/>
      <c r="CRQ45" s="299"/>
      <c r="CRR45" s="299"/>
      <c r="CRS45" s="299"/>
      <c r="CRT45" s="299"/>
      <c r="CRU45" s="299"/>
      <c r="CRV45" s="299"/>
      <c r="CRW45" s="299"/>
      <c r="CRX45" s="299"/>
      <c r="CRY45" s="299"/>
      <c r="CRZ45" s="299"/>
      <c r="CSA45" s="299"/>
      <c r="CSB45" s="299"/>
      <c r="CSC45" s="299"/>
      <c r="CSD45" s="299"/>
      <c r="CSE45" s="299"/>
      <c r="CSF45" s="299"/>
      <c r="CSG45" s="299"/>
      <c r="CSH45" s="299"/>
      <c r="CSI45" s="299"/>
      <c r="CSJ45" s="299"/>
      <c r="CSK45" s="299"/>
      <c r="CSL45" s="299"/>
      <c r="CSM45" s="299"/>
      <c r="CSN45" s="299"/>
      <c r="CSO45" s="299"/>
      <c r="CSP45" s="299"/>
      <c r="CSQ45" s="299"/>
      <c r="CSR45" s="299"/>
      <c r="CSS45" s="299"/>
      <c r="CST45" s="299"/>
      <c r="CSU45" s="299"/>
      <c r="CSV45" s="299"/>
      <c r="CSW45" s="299"/>
      <c r="CSX45" s="299"/>
      <c r="CSY45" s="299"/>
      <c r="CSZ45" s="299"/>
      <c r="CTA45" s="299"/>
      <c r="CTB45" s="299"/>
      <c r="CTC45" s="299"/>
      <c r="CTD45" s="299"/>
      <c r="CTE45" s="299"/>
      <c r="CTF45" s="299"/>
      <c r="CTG45" s="299"/>
      <c r="CTH45" s="299"/>
      <c r="CTI45" s="299"/>
      <c r="CTJ45" s="299"/>
      <c r="CTK45" s="299"/>
      <c r="CTL45" s="299"/>
      <c r="CTM45" s="299"/>
      <c r="CTN45" s="299"/>
      <c r="CTO45" s="299"/>
      <c r="CTP45" s="299"/>
      <c r="CTQ45" s="299"/>
      <c r="CTR45" s="299"/>
      <c r="CTS45" s="299"/>
      <c r="CTT45" s="299"/>
      <c r="CTU45" s="299"/>
      <c r="CTV45" s="299"/>
      <c r="CTW45" s="299"/>
      <c r="CTX45" s="299"/>
      <c r="CTY45" s="299"/>
      <c r="CTZ45" s="299"/>
      <c r="CUA45" s="299"/>
      <c r="CUB45" s="299"/>
      <c r="CUC45" s="299"/>
      <c r="CUD45" s="299"/>
      <c r="CUE45" s="299"/>
      <c r="CUF45" s="299"/>
      <c r="CUG45" s="299"/>
      <c r="CUH45" s="299"/>
      <c r="CUI45" s="299"/>
      <c r="CUJ45" s="299"/>
      <c r="CUK45" s="299"/>
      <c r="CUL45" s="299"/>
      <c r="CUM45" s="299"/>
      <c r="CUN45" s="299"/>
      <c r="CUO45" s="299"/>
      <c r="CUP45" s="299"/>
      <c r="CUQ45" s="299"/>
      <c r="CUR45" s="299"/>
      <c r="CUS45" s="299"/>
      <c r="CUT45" s="299"/>
      <c r="CUU45" s="299"/>
      <c r="CUV45" s="299"/>
      <c r="CUW45" s="299"/>
      <c r="CUX45" s="299"/>
      <c r="CUY45" s="299"/>
      <c r="CUZ45" s="299"/>
      <c r="CVA45" s="299"/>
      <c r="CVB45" s="299"/>
      <c r="CVC45" s="299"/>
      <c r="CVD45" s="299"/>
      <c r="CVE45" s="299"/>
      <c r="CVF45" s="299"/>
      <c r="CVG45" s="299"/>
      <c r="CVH45" s="299"/>
      <c r="CVI45" s="299"/>
      <c r="CVJ45" s="299"/>
      <c r="CVK45" s="299"/>
      <c r="CVL45" s="299"/>
      <c r="CVM45" s="299"/>
      <c r="CVN45" s="299"/>
      <c r="CVO45" s="299"/>
      <c r="CVP45" s="299"/>
      <c r="CVQ45" s="299"/>
      <c r="CVR45" s="299"/>
      <c r="CVS45" s="299"/>
      <c r="CVT45" s="299"/>
      <c r="CVU45" s="299"/>
      <c r="CVV45" s="299"/>
      <c r="CVW45" s="299"/>
      <c r="CVX45" s="299"/>
      <c r="CVY45" s="299"/>
      <c r="CVZ45" s="299"/>
      <c r="CWA45" s="299"/>
      <c r="CWB45" s="299"/>
      <c r="CWC45" s="299"/>
      <c r="CWD45" s="299"/>
      <c r="CWE45" s="299"/>
      <c r="CWF45" s="299"/>
      <c r="CWG45" s="299"/>
      <c r="CWH45" s="299"/>
      <c r="CWI45" s="299"/>
      <c r="CWJ45" s="299"/>
      <c r="CWK45" s="299"/>
      <c r="CWL45" s="299"/>
      <c r="CWM45" s="299"/>
      <c r="CWN45" s="299"/>
      <c r="CWO45" s="299"/>
      <c r="CWP45" s="299"/>
      <c r="CWQ45" s="299"/>
      <c r="CWR45" s="299"/>
      <c r="CWS45" s="299"/>
      <c r="CWT45" s="299"/>
      <c r="CWU45" s="299"/>
      <c r="CWV45" s="299"/>
      <c r="CWW45" s="299"/>
      <c r="CWX45" s="299"/>
      <c r="CWY45" s="299"/>
      <c r="CWZ45" s="299"/>
      <c r="CXA45" s="299"/>
      <c r="CXB45" s="299"/>
      <c r="CXC45" s="299"/>
      <c r="CXD45" s="299"/>
      <c r="CXE45" s="299"/>
      <c r="CXF45" s="299"/>
      <c r="CXG45" s="299"/>
      <c r="CXH45" s="299"/>
      <c r="CXI45" s="299"/>
      <c r="CXJ45" s="299"/>
      <c r="CXK45" s="299"/>
      <c r="CXL45" s="299"/>
      <c r="CXM45" s="299"/>
      <c r="CXN45" s="299"/>
      <c r="CXO45" s="299"/>
      <c r="CXP45" s="299"/>
      <c r="CXQ45" s="299"/>
      <c r="CXR45" s="299"/>
      <c r="CXS45" s="299"/>
      <c r="CXT45" s="299"/>
      <c r="CXU45" s="299"/>
      <c r="CXV45" s="299"/>
      <c r="CXW45" s="299"/>
      <c r="CXX45" s="299"/>
      <c r="CXY45" s="299"/>
      <c r="CXZ45" s="299"/>
      <c r="CYA45" s="299"/>
      <c r="CYB45" s="299"/>
      <c r="CYC45" s="299"/>
      <c r="CYD45" s="299"/>
      <c r="CYE45" s="299"/>
      <c r="CYF45" s="299"/>
      <c r="CYG45" s="299"/>
      <c r="CYH45" s="299"/>
      <c r="CYI45" s="299"/>
      <c r="CYJ45" s="299"/>
      <c r="CYK45" s="299"/>
      <c r="CYL45" s="299"/>
      <c r="CYM45" s="299"/>
      <c r="CYN45" s="299"/>
      <c r="CYO45" s="299"/>
      <c r="CYP45" s="299"/>
      <c r="CYQ45" s="299"/>
      <c r="CYR45" s="299"/>
      <c r="CYS45" s="299"/>
      <c r="CYT45" s="299"/>
      <c r="CYU45" s="299"/>
      <c r="CYV45" s="299"/>
      <c r="CYW45" s="299"/>
      <c r="CYX45" s="299"/>
      <c r="CYY45" s="299"/>
      <c r="CYZ45" s="299"/>
      <c r="CZA45" s="299"/>
      <c r="CZB45" s="299"/>
      <c r="CZC45" s="299"/>
      <c r="CZD45" s="299"/>
      <c r="CZE45" s="299"/>
      <c r="CZF45" s="299"/>
      <c r="CZG45" s="299"/>
      <c r="CZH45" s="299"/>
      <c r="CZI45" s="299"/>
      <c r="CZJ45" s="299"/>
      <c r="CZK45" s="299"/>
      <c r="CZL45" s="299"/>
      <c r="CZM45" s="299"/>
      <c r="CZN45" s="299"/>
      <c r="CZO45" s="299"/>
      <c r="CZP45" s="299"/>
      <c r="CZQ45" s="299"/>
      <c r="CZR45" s="299"/>
      <c r="CZS45" s="299"/>
      <c r="CZT45" s="299"/>
      <c r="CZU45" s="299"/>
      <c r="CZV45" s="299"/>
      <c r="CZW45" s="299"/>
      <c r="CZX45" s="299"/>
      <c r="CZY45" s="299"/>
      <c r="CZZ45" s="299"/>
      <c r="DAA45" s="299"/>
      <c r="DAB45" s="299"/>
      <c r="DAC45" s="299"/>
      <c r="DAD45" s="299"/>
      <c r="DAE45" s="299"/>
      <c r="DAF45" s="299"/>
      <c r="DAG45" s="299"/>
      <c r="DAH45" s="299"/>
      <c r="DAI45" s="299"/>
      <c r="DAJ45" s="299"/>
      <c r="DAK45" s="299"/>
      <c r="DAL45" s="299"/>
      <c r="DAM45" s="299"/>
      <c r="DAN45" s="299"/>
      <c r="DAO45" s="299"/>
      <c r="DAP45" s="299"/>
      <c r="DAQ45" s="299"/>
      <c r="DAR45" s="299"/>
      <c r="DAS45" s="299"/>
      <c r="DAT45" s="299"/>
      <c r="DAU45" s="299"/>
      <c r="DAV45" s="299"/>
      <c r="DAW45" s="299"/>
      <c r="DAX45" s="299"/>
      <c r="DAY45" s="299"/>
      <c r="DAZ45" s="299"/>
      <c r="DBA45" s="299"/>
      <c r="DBB45" s="299"/>
      <c r="DBC45" s="299"/>
      <c r="DBD45" s="299"/>
      <c r="DBE45" s="299"/>
      <c r="DBF45" s="299"/>
      <c r="DBG45" s="299"/>
      <c r="DBH45" s="299"/>
      <c r="DBI45" s="299"/>
      <c r="DBJ45" s="299"/>
      <c r="DBK45" s="299"/>
      <c r="DBL45" s="299"/>
      <c r="DBM45" s="299"/>
      <c r="DBN45" s="299"/>
      <c r="DBO45" s="299"/>
      <c r="DBP45" s="299"/>
      <c r="DBQ45" s="299"/>
      <c r="DBR45" s="299"/>
      <c r="DBS45" s="299"/>
      <c r="DBT45" s="299"/>
      <c r="DBU45" s="299"/>
      <c r="DBV45" s="299"/>
      <c r="DBW45" s="299"/>
      <c r="DBX45" s="299"/>
      <c r="DBY45" s="299"/>
      <c r="DBZ45" s="299"/>
      <c r="DCA45" s="299"/>
      <c r="DCB45" s="299"/>
      <c r="DCC45" s="299"/>
      <c r="DCD45" s="299"/>
      <c r="DCE45" s="299"/>
      <c r="DCF45" s="299"/>
      <c r="DCG45" s="299"/>
      <c r="DCH45" s="299"/>
      <c r="DCI45" s="299"/>
      <c r="DCJ45" s="299"/>
      <c r="DCK45" s="299"/>
      <c r="DCL45" s="299"/>
      <c r="DCM45" s="299"/>
      <c r="DCN45" s="299"/>
      <c r="DCO45" s="299"/>
      <c r="DCP45" s="299"/>
      <c r="DCQ45" s="299"/>
      <c r="DCR45" s="299"/>
      <c r="DCS45" s="299"/>
      <c r="DCT45" s="299"/>
      <c r="DCU45" s="299"/>
      <c r="DCV45" s="299"/>
      <c r="DCW45" s="299"/>
      <c r="DCX45" s="299"/>
      <c r="DCY45" s="299"/>
      <c r="DCZ45" s="299"/>
      <c r="DDA45" s="299"/>
      <c r="DDB45" s="299"/>
      <c r="DDC45" s="299"/>
      <c r="DDD45" s="299"/>
      <c r="DDE45" s="299"/>
      <c r="DDF45" s="299"/>
      <c r="DDG45" s="299"/>
      <c r="DDH45" s="299"/>
      <c r="DDI45" s="299"/>
      <c r="DDJ45" s="299"/>
      <c r="DDK45" s="299"/>
      <c r="DDL45" s="299"/>
      <c r="DDM45" s="299"/>
      <c r="DDN45" s="299"/>
      <c r="DDO45" s="299"/>
      <c r="DDP45" s="299"/>
      <c r="DDQ45" s="299"/>
      <c r="DDR45" s="299"/>
      <c r="DDS45" s="299"/>
      <c r="DDT45" s="299"/>
      <c r="DDU45" s="299"/>
      <c r="DDV45" s="299"/>
      <c r="DDW45" s="299"/>
      <c r="DDX45" s="299"/>
      <c r="DDY45" s="299"/>
      <c r="DDZ45" s="299"/>
      <c r="DEA45" s="299"/>
      <c r="DEB45" s="299"/>
      <c r="DEC45" s="299"/>
      <c r="DED45" s="299"/>
      <c r="DEE45" s="299"/>
      <c r="DEF45" s="299"/>
      <c r="DEG45" s="299"/>
      <c r="DEH45" s="299"/>
      <c r="DEI45" s="299"/>
      <c r="DEJ45" s="299"/>
      <c r="DEK45" s="299"/>
      <c r="DEL45" s="299"/>
      <c r="DEM45" s="299"/>
      <c r="DEN45" s="299"/>
      <c r="DEO45" s="299"/>
      <c r="DEP45" s="299"/>
      <c r="DEQ45" s="299"/>
      <c r="DER45" s="299"/>
      <c r="DES45" s="299"/>
      <c r="DET45" s="299"/>
      <c r="DEU45" s="299"/>
      <c r="DEV45" s="299"/>
      <c r="DEW45" s="299"/>
      <c r="DEX45" s="299"/>
      <c r="DEY45" s="299"/>
      <c r="DEZ45" s="299"/>
      <c r="DFA45" s="299"/>
      <c r="DFB45" s="299"/>
      <c r="DFC45" s="299"/>
      <c r="DFD45" s="299"/>
      <c r="DFE45" s="299"/>
      <c r="DFF45" s="299"/>
      <c r="DFG45" s="299"/>
      <c r="DFH45" s="299"/>
      <c r="DFI45" s="299"/>
      <c r="DFJ45" s="299"/>
      <c r="DFK45" s="299"/>
      <c r="DFL45" s="299"/>
      <c r="DFM45" s="299"/>
      <c r="DFN45" s="299"/>
      <c r="DFO45" s="299"/>
      <c r="DFP45" s="299"/>
      <c r="DFQ45" s="299"/>
      <c r="DFR45" s="299"/>
      <c r="DFS45" s="299"/>
      <c r="DFT45" s="299"/>
      <c r="DFU45" s="299"/>
      <c r="DFV45" s="299"/>
      <c r="DFW45" s="299"/>
      <c r="DFX45" s="299"/>
      <c r="DFY45" s="299"/>
      <c r="DFZ45" s="299"/>
      <c r="DGA45" s="299"/>
      <c r="DGB45" s="299"/>
      <c r="DGC45" s="299"/>
      <c r="DGD45" s="299"/>
      <c r="DGE45" s="299"/>
      <c r="DGF45" s="299"/>
      <c r="DGG45" s="299"/>
      <c r="DGH45" s="299"/>
      <c r="DGI45" s="299"/>
      <c r="DGJ45" s="299"/>
      <c r="DGK45" s="299"/>
      <c r="DGL45" s="299"/>
      <c r="DGM45" s="299"/>
      <c r="DGN45" s="299"/>
      <c r="DGO45" s="299"/>
      <c r="DGP45" s="299"/>
      <c r="DGQ45" s="299"/>
      <c r="DGR45" s="299"/>
      <c r="DGS45" s="299"/>
      <c r="DGT45" s="299"/>
      <c r="DGU45" s="299"/>
      <c r="DGV45" s="299"/>
      <c r="DGW45" s="299"/>
      <c r="DGX45" s="299"/>
      <c r="DGY45" s="299"/>
      <c r="DGZ45" s="299"/>
      <c r="DHA45" s="299"/>
      <c r="DHB45" s="299"/>
      <c r="DHC45" s="299"/>
      <c r="DHD45" s="299"/>
      <c r="DHE45" s="299"/>
      <c r="DHF45" s="299"/>
      <c r="DHG45" s="299"/>
      <c r="DHH45" s="299"/>
      <c r="DHI45" s="299"/>
      <c r="DHJ45" s="299"/>
      <c r="DHK45" s="299"/>
      <c r="DHL45" s="299"/>
      <c r="DHM45" s="299"/>
      <c r="DHN45" s="299"/>
      <c r="DHO45" s="299"/>
      <c r="DHP45" s="299"/>
      <c r="DHQ45" s="299"/>
      <c r="DHR45" s="299"/>
      <c r="DHS45" s="299"/>
      <c r="DHT45" s="299"/>
      <c r="DHU45" s="299"/>
      <c r="DHV45" s="299"/>
      <c r="DHW45" s="299"/>
      <c r="DHX45" s="299"/>
      <c r="DHY45" s="299"/>
      <c r="DHZ45" s="299"/>
      <c r="DIA45" s="299"/>
      <c r="DIB45" s="299"/>
      <c r="DIC45" s="299"/>
      <c r="DID45" s="299"/>
      <c r="DIE45" s="299"/>
      <c r="DIF45" s="299"/>
      <c r="DIG45" s="299"/>
      <c r="DIH45" s="299"/>
      <c r="DII45" s="299"/>
      <c r="DIJ45" s="299"/>
      <c r="DIK45" s="299"/>
      <c r="DIL45" s="299"/>
      <c r="DIM45" s="299"/>
      <c r="DIN45" s="299"/>
      <c r="DIO45" s="299"/>
      <c r="DIP45" s="299"/>
      <c r="DIQ45" s="299"/>
      <c r="DIR45" s="299"/>
      <c r="DIS45" s="299"/>
      <c r="DIT45" s="299"/>
      <c r="DIU45" s="299"/>
      <c r="DIV45" s="299"/>
      <c r="DIW45" s="299"/>
      <c r="DIX45" s="299"/>
      <c r="DIY45" s="299"/>
      <c r="DIZ45" s="299"/>
      <c r="DJA45" s="299"/>
      <c r="DJB45" s="299"/>
      <c r="DJC45" s="299"/>
      <c r="DJD45" s="299"/>
      <c r="DJE45" s="299"/>
      <c r="DJF45" s="299"/>
      <c r="DJG45" s="299"/>
      <c r="DJH45" s="299"/>
      <c r="DJI45" s="299"/>
      <c r="DJJ45" s="299"/>
      <c r="DJK45" s="299"/>
      <c r="DJL45" s="299"/>
      <c r="DJM45" s="299"/>
      <c r="DJN45" s="299"/>
      <c r="DJO45" s="299"/>
      <c r="DJP45" s="299"/>
      <c r="DJQ45" s="299"/>
      <c r="DJR45" s="299"/>
      <c r="DJS45" s="299"/>
      <c r="DJT45" s="299"/>
      <c r="DJU45" s="299"/>
      <c r="DJV45" s="299"/>
      <c r="DJW45" s="299"/>
      <c r="DJX45" s="299"/>
      <c r="DJY45" s="299"/>
      <c r="DJZ45" s="299"/>
      <c r="DKA45" s="299"/>
      <c r="DKB45" s="299"/>
      <c r="DKC45" s="299"/>
      <c r="DKD45" s="299"/>
      <c r="DKE45" s="299"/>
      <c r="DKF45" s="299"/>
      <c r="DKG45" s="299"/>
      <c r="DKH45" s="299"/>
      <c r="DKI45" s="299"/>
      <c r="DKJ45" s="299"/>
      <c r="DKK45" s="299"/>
      <c r="DKL45" s="299"/>
      <c r="DKM45" s="299"/>
      <c r="DKN45" s="299"/>
      <c r="DKO45" s="299"/>
      <c r="DKP45" s="299"/>
      <c r="DKQ45" s="299"/>
      <c r="DKR45" s="299"/>
      <c r="DKS45" s="299"/>
      <c r="DKT45" s="299"/>
      <c r="DKU45" s="299"/>
      <c r="DKV45" s="299"/>
      <c r="DKW45" s="299"/>
      <c r="DKX45" s="299"/>
      <c r="DKY45" s="299"/>
      <c r="DKZ45" s="299"/>
      <c r="DLA45" s="299"/>
      <c r="DLB45" s="299"/>
      <c r="DLC45" s="299"/>
      <c r="DLD45" s="299"/>
      <c r="DLE45" s="299"/>
      <c r="DLF45" s="299"/>
      <c r="DLG45" s="299"/>
      <c r="DLH45" s="299"/>
      <c r="DLI45" s="299"/>
      <c r="DLJ45" s="299"/>
      <c r="DLK45" s="299"/>
      <c r="DLL45" s="299"/>
      <c r="DLM45" s="299"/>
      <c r="DLN45" s="299"/>
      <c r="DLO45" s="299"/>
      <c r="DLP45" s="299"/>
      <c r="DLQ45" s="299"/>
      <c r="DLR45" s="299"/>
      <c r="DLS45" s="299"/>
      <c r="DLT45" s="299"/>
      <c r="DLU45" s="299"/>
      <c r="DLV45" s="299"/>
      <c r="DLW45" s="299"/>
      <c r="DLX45" s="299"/>
      <c r="DLY45" s="299"/>
      <c r="DLZ45" s="299"/>
      <c r="DMA45" s="299"/>
      <c r="DMB45" s="299"/>
      <c r="DMC45" s="299"/>
      <c r="DMD45" s="299"/>
      <c r="DME45" s="299"/>
      <c r="DMF45" s="299"/>
      <c r="DMG45" s="299"/>
      <c r="DMH45" s="299"/>
      <c r="DMI45" s="299"/>
      <c r="DMJ45" s="299"/>
      <c r="DMK45" s="299"/>
      <c r="DML45" s="299"/>
      <c r="DMM45" s="299"/>
      <c r="DMN45" s="299"/>
      <c r="DMO45" s="299"/>
      <c r="DMP45" s="299"/>
      <c r="DMQ45" s="299"/>
      <c r="DMR45" s="299"/>
      <c r="DMS45" s="299"/>
      <c r="DMT45" s="299"/>
      <c r="DMU45" s="299"/>
      <c r="DMV45" s="299"/>
      <c r="DMW45" s="299"/>
      <c r="DMX45" s="299"/>
      <c r="DMY45" s="299"/>
      <c r="DMZ45" s="299"/>
      <c r="DNA45" s="299"/>
      <c r="DNB45" s="299"/>
      <c r="DNC45" s="299"/>
      <c r="DND45" s="299"/>
      <c r="DNE45" s="299"/>
      <c r="DNF45" s="299"/>
      <c r="DNG45" s="299"/>
      <c r="DNH45" s="299"/>
      <c r="DNI45" s="299"/>
      <c r="DNJ45" s="299"/>
      <c r="DNK45" s="299"/>
      <c r="DNL45" s="299"/>
      <c r="DNM45" s="299"/>
      <c r="DNN45" s="299"/>
      <c r="DNO45" s="299"/>
      <c r="DNP45" s="299"/>
      <c r="DNQ45" s="299"/>
      <c r="DNR45" s="299"/>
      <c r="DNS45" s="299"/>
      <c r="DNT45" s="299"/>
      <c r="DNU45" s="299"/>
      <c r="DNV45" s="299"/>
      <c r="DNW45" s="299"/>
      <c r="DNX45" s="299"/>
      <c r="DNY45" s="299"/>
      <c r="DNZ45" s="299"/>
      <c r="DOA45" s="299"/>
      <c r="DOB45" s="299"/>
      <c r="DOC45" s="299"/>
      <c r="DOD45" s="299"/>
      <c r="DOE45" s="299"/>
      <c r="DOF45" s="299"/>
      <c r="DOG45" s="299"/>
      <c r="DOH45" s="299"/>
      <c r="DOI45" s="299"/>
      <c r="DOJ45" s="299"/>
      <c r="DOK45" s="299"/>
      <c r="DOL45" s="299"/>
      <c r="DOM45" s="299"/>
      <c r="DON45" s="299"/>
      <c r="DOO45" s="299"/>
      <c r="DOP45" s="299"/>
      <c r="DOQ45" s="299"/>
      <c r="DOR45" s="299"/>
      <c r="DOS45" s="299"/>
      <c r="DOT45" s="299"/>
      <c r="DOU45" s="299"/>
      <c r="DOV45" s="299"/>
      <c r="DOW45" s="299"/>
      <c r="DOX45" s="299"/>
      <c r="DOY45" s="299"/>
      <c r="DOZ45" s="299"/>
      <c r="DPA45" s="299"/>
      <c r="DPB45" s="299"/>
      <c r="DPC45" s="299"/>
      <c r="DPD45" s="299"/>
      <c r="DPE45" s="299"/>
      <c r="DPF45" s="299"/>
      <c r="DPG45" s="299"/>
      <c r="DPH45" s="299"/>
      <c r="DPI45" s="299"/>
      <c r="DPJ45" s="299"/>
      <c r="DPK45" s="299"/>
      <c r="DPL45" s="299"/>
      <c r="DPM45" s="299"/>
      <c r="DPN45" s="299"/>
      <c r="DPO45" s="299"/>
      <c r="DPP45" s="299"/>
      <c r="DPQ45" s="299"/>
      <c r="DPR45" s="299"/>
      <c r="DPS45" s="299"/>
      <c r="DPT45" s="299"/>
      <c r="DPU45" s="299"/>
      <c r="DPV45" s="299"/>
      <c r="DPW45" s="299"/>
      <c r="DPX45" s="299"/>
      <c r="DPY45" s="299"/>
      <c r="DPZ45" s="299"/>
      <c r="DQA45" s="299"/>
      <c r="DQB45" s="299"/>
      <c r="DQC45" s="299"/>
      <c r="DQD45" s="299"/>
      <c r="DQE45" s="299"/>
      <c r="DQF45" s="299"/>
      <c r="DQG45" s="299"/>
      <c r="DQH45" s="299"/>
      <c r="DQI45" s="299"/>
      <c r="DQJ45" s="299"/>
      <c r="DQK45" s="299"/>
      <c r="DQL45" s="299"/>
      <c r="DQM45" s="299"/>
      <c r="DQN45" s="299"/>
      <c r="DQO45" s="299"/>
      <c r="DQP45" s="299"/>
      <c r="DQQ45" s="299"/>
      <c r="DQR45" s="299"/>
      <c r="DQS45" s="299"/>
      <c r="DQT45" s="299"/>
      <c r="DQU45" s="299"/>
      <c r="DQV45" s="299"/>
      <c r="DQW45" s="299"/>
      <c r="DQX45" s="299"/>
      <c r="DQY45" s="299"/>
      <c r="DQZ45" s="299"/>
      <c r="DRA45" s="299"/>
      <c r="DRB45" s="299"/>
      <c r="DRC45" s="299"/>
      <c r="DRD45" s="299"/>
      <c r="DRE45" s="299"/>
      <c r="DRF45" s="299"/>
      <c r="DRG45" s="299"/>
      <c r="DRH45" s="299"/>
      <c r="DRI45" s="299"/>
      <c r="DRJ45" s="299"/>
      <c r="DRK45" s="299"/>
      <c r="DRL45" s="299"/>
      <c r="DRM45" s="299"/>
      <c r="DRN45" s="299"/>
      <c r="DRO45" s="299"/>
      <c r="DRP45" s="299"/>
      <c r="DRQ45" s="299"/>
      <c r="DRR45" s="299"/>
      <c r="DRS45" s="299"/>
      <c r="DRT45" s="299"/>
      <c r="DRU45" s="299"/>
      <c r="DRV45" s="299"/>
      <c r="DRW45" s="299"/>
      <c r="DRX45" s="299"/>
      <c r="DRY45" s="299"/>
      <c r="DRZ45" s="299"/>
      <c r="DSA45" s="299"/>
      <c r="DSB45" s="299"/>
      <c r="DSC45" s="299"/>
      <c r="DSD45" s="299"/>
      <c r="DSE45" s="299"/>
      <c r="DSF45" s="299"/>
      <c r="DSG45" s="299"/>
      <c r="DSH45" s="299"/>
      <c r="DSI45" s="299"/>
      <c r="DSJ45" s="299"/>
      <c r="DSK45" s="299"/>
      <c r="DSL45" s="299"/>
      <c r="DSM45" s="299"/>
      <c r="DSN45" s="299"/>
      <c r="DSO45" s="299"/>
      <c r="DSP45" s="299"/>
      <c r="DSQ45" s="299"/>
      <c r="DSR45" s="299"/>
      <c r="DSS45" s="299"/>
      <c r="DST45" s="299"/>
      <c r="DSU45" s="299"/>
      <c r="DSV45" s="299"/>
      <c r="DSW45" s="299"/>
      <c r="DSX45" s="299"/>
      <c r="DSY45" s="299"/>
      <c r="DSZ45" s="299"/>
      <c r="DTA45" s="299"/>
      <c r="DTB45" s="299"/>
      <c r="DTC45" s="299"/>
      <c r="DTD45" s="299"/>
      <c r="DTE45" s="299"/>
      <c r="DTF45" s="299"/>
      <c r="DTG45" s="299"/>
      <c r="DTH45" s="299"/>
      <c r="DTI45" s="299"/>
      <c r="DTJ45" s="299"/>
      <c r="DTK45" s="299"/>
      <c r="DTL45" s="299"/>
      <c r="DTM45" s="299"/>
      <c r="DTN45" s="299"/>
      <c r="DTO45" s="299"/>
      <c r="DTP45" s="299"/>
      <c r="DTQ45" s="299"/>
      <c r="DTR45" s="299"/>
      <c r="DTS45" s="299"/>
      <c r="DTT45" s="299"/>
      <c r="DTU45" s="299"/>
      <c r="DTV45" s="299"/>
      <c r="DTW45" s="299"/>
      <c r="DTX45" s="299"/>
      <c r="DTY45" s="299"/>
      <c r="DTZ45" s="299"/>
      <c r="DUA45" s="299"/>
      <c r="DUB45" s="299"/>
      <c r="DUC45" s="299"/>
      <c r="DUD45" s="299"/>
      <c r="DUE45" s="299"/>
      <c r="DUF45" s="299"/>
      <c r="DUG45" s="299"/>
      <c r="DUH45" s="299"/>
      <c r="DUI45" s="299"/>
      <c r="DUJ45" s="299"/>
      <c r="DUK45" s="299"/>
      <c r="DUL45" s="299"/>
      <c r="DUM45" s="299"/>
      <c r="DUN45" s="299"/>
      <c r="DUO45" s="299"/>
      <c r="DUP45" s="299"/>
      <c r="DUQ45" s="299"/>
      <c r="DUR45" s="299"/>
      <c r="DUS45" s="299"/>
      <c r="DUT45" s="299"/>
      <c r="DUU45" s="299"/>
      <c r="DUV45" s="299"/>
      <c r="DUW45" s="299"/>
      <c r="DUX45" s="299"/>
      <c r="DUY45" s="299"/>
      <c r="DUZ45" s="299"/>
      <c r="DVA45" s="299"/>
      <c r="DVB45" s="299"/>
      <c r="DVC45" s="299"/>
      <c r="DVD45" s="299"/>
      <c r="DVE45" s="299"/>
      <c r="DVF45" s="299"/>
      <c r="DVG45" s="299"/>
      <c r="DVH45" s="299"/>
      <c r="DVI45" s="299"/>
      <c r="DVJ45" s="299"/>
      <c r="DVK45" s="299"/>
      <c r="DVL45" s="299"/>
      <c r="DVM45" s="299"/>
      <c r="DVN45" s="299"/>
      <c r="DVO45" s="299"/>
      <c r="DVP45" s="299"/>
      <c r="DVQ45" s="299"/>
      <c r="DVR45" s="299"/>
      <c r="DVS45" s="299"/>
      <c r="DVT45" s="299"/>
      <c r="DVU45" s="299"/>
      <c r="DVV45" s="299"/>
      <c r="DVW45" s="299"/>
      <c r="DVX45" s="299"/>
      <c r="DVY45" s="299"/>
      <c r="DVZ45" s="299"/>
      <c r="DWA45" s="299"/>
      <c r="DWB45" s="299"/>
      <c r="DWC45" s="299"/>
      <c r="DWD45" s="299"/>
      <c r="DWE45" s="299"/>
      <c r="DWF45" s="299"/>
      <c r="DWG45" s="299"/>
      <c r="DWH45" s="299"/>
      <c r="DWI45" s="299"/>
      <c r="DWJ45" s="299"/>
      <c r="DWK45" s="299"/>
      <c r="DWL45" s="299"/>
      <c r="DWM45" s="299"/>
      <c r="DWN45" s="299"/>
      <c r="DWO45" s="299"/>
      <c r="DWP45" s="299"/>
      <c r="DWQ45" s="299"/>
      <c r="DWR45" s="299"/>
      <c r="DWS45" s="299"/>
      <c r="DWT45" s="299"/>
      <c r="DWU45" s="299"/>
      <c r="DWV45" s="299"/>
      <c r="DWW45" s="299"/>
      <c r="DWX45" s="299"/>
      <c r="DWY45" s="299"/>
      <c r="DWZ45" s="299"/>
      <c r="DXA45" s="299"/>
      <c r="DXB45" s="299"/>
      <c r="DXC45" s="299"/>
      <c r="DXD45" s="299"/>
      <c r="DXE45" s="299"/>
      <c r="DXF45" s="299"/>
      <c r="DXG45" s="299"/>
      <c r="DXH45" s="299"/>
      <c r="DXI45" s="299"/>
      <c r="DXJ45" s="299"/>
      <c r="DXK45" s="299"/>
      <c r="DXL45" s="299"/>
      <c r="DXM45" s="299"/>
      <c r="DXN45" s="299"/>
      <c r="DXO45" s="299"/>
      <c r="DXP45" s="299"/>
      <c r="DXQ45" s="299"/>
      <c r="DXR45" s="299"/>
      <c r="DXS45" s="299"/>
      <c r="DXT45" s="299"/>
      <c r="DXU45" s="299"/>
      <c r="DXV45" s="299"/>
      <c r="DXW45" s="299"/>
      <c r="DXX45" s="299"/>
      <c r="DXY45" s="299"/>
      <c r="DXZ45" s="299"/>
      <c r="DYA45" s="299"/>
      <c r="DYB45" s="299"/>
      <c r="DYC45" s="299"/>
      <c r="DYD45" s="299"/>
      <c r="DYE45" s="299"/>
      <c r="DYF45" s="299"/>
      <c r="DYG45" s="299"/>
      <c r="DYH45" s="299"/>
      <c r="DYI45" s="299"/>
      <c r="DYJ45" s="299"/>
      <c r="DYK45" s="299"/>
      <c r="DYL45" s="299"/>
      <c r="DYM45" s="299"/>
      <c r="DYN45" s="299"/>
      <c r="DYO45" s="299"/>
      <c r="DYP45" s="299"/>
      <c r="DYQ45" s="299"/>
      <c r="DYR45" s="299"/>
      <c r="DYS45" s="299"/>
      <c r="DYT45" s="299"/>
      <c r="DYU45" s="299"/>
      <c r="DYV45" s="299"/>
      <c r="DYW45" s="299"/>
      <c r="DYX45" s="299"/>
      <c r="DYY45" s="299"/>
      <c r="DYZ45" s="299"/>
      <c r="DZA45" s="299"/>
      <c r="DZB45" s="299"/>
      <c r="DZC45" s="299"/>
      <c r="DZD45" s="299"/>
      <c r="DZE45" s="299"/>
      <c r="DZF45" s="299"/>
      <c r="DZG45" s="299"/>
      <c r="DZH45" s="299"/>
      <c r="DZI45" s="299"/>
      <c r="DZJ45" s="299"/>
      <c r="DZK45" s="299"/>
      <c r="DZL45" s="299"/>
      <c r="DZM45" s="299"/>
      <c r="DZN45" s="299"/>
      <c r="DZO45" s="299"/>
      <c r="DZP45" s="299"/>
      <c r="DZQ45" s="299"/>
      <c r="DZR45" s="299"/>
      <c r="DZS45" s="299"/>
      <c r="DZT45" s="299"/>
      <c r="DZU45" s="299"/>
      <c r="DZV45" s="299"/>
      <c r="DZW45" s="299"/>
      <c r="DZX45" s="299"/>
      <c r="DZY45" s="299"/>
      <c r="DZZ45" s="299"/>
      <c r="EAA45" s="299"/>
      <c r="EAB45" s="299"/>
      <c r="EAC45" s="299"/>
      <c r="EAD45" s="299"/>
      <c r="EAE45" s="299"/>
      <c r="EAF45" s="299"/>
      <c r="EAG45" s="299"/>
      <c r="EAH45" s="299"/>
      <c r="EAI45" s="299"/>
      <c r="EAJ45" s="299"/>
      <c r="EAK45" s="299"/>
      <c r="EAL45" s="299"/>
      <c r="EAM45" s="299"/>
      <c r="EAN45" s="299"/>
      <c r="EAO45" s="299"/>
      <c r="EAP45" s="299"/>
      <c r="EAQ45" s="299"/>
      <c r="EAR45" s="299"/>
      <c r="EAS45" s="299"/>
      <c r="EAT45" s="299"/>
      <c r="EAU45" s="299"/>
      <c r="EAV45" s="299"/>
      <c r="EAW45" s="299"/>
      <c r="EAX45" s="299"/>
      <c r="EAY45" s="299"/>
      <c r="EAZ45" s="299"/>
      <c r="EBA45" s="299"/>
      <c r="EBB45" s="299"/>
      <c r="EBC45" s="299"/>
      <c r="EBD45" s="299"/>
      <c r="EBE45" s="299"/>
      <c r="EBF45" s="299"/>
      <c r="EBG45" s="299"/>
      <c r="EBH45" s="299"/>
      <c r="EBI45" s="299"/>
      <c r="EBJ45" s="299"/>
      <c r="EBK45" s="299"/>
      <c r="EBL45" s="299"/>
      <c r="EBM45" s="299"/>
      <c r="EBN45" s="299"/>
      <c r="EBO45" s="299"/>
      <c r="EBP45" s="299"/>
      <c r="EBQ45" s="299"/>
      <c r="EBR45" s="299"/>
      <c r="EBS45" s="299"/>
      <c r="EBT45" s="299"/>
      <c r="EBU45" s="299"/>
      <c r="EBV45" s="299"/>
      <c r="EBW45" s="299"/>
      <c r="EBX45" s="299"/>
      <c r="EBY45" s="299"/>
      <c r="EBZ45" s="299"/>
      <c r="ECA45" s="299"/>
      <c r="ECB45" s="299"/>
      <c r="ECC45" s="299"/>
      <c r="ECD45" s="299"/>
      <c r="ECE45" s="299"/>
      <c r="ECF45" s="299"/>
      <c r="ECG45" s="299"/>
      <c r="ECH45" s="299"/>
      <c r="ECI45" s="299"/>
      <c r="ECJ45" s="299"/>
      <c r="ECK45" s="299"/>
      <c r="ECL45" s="299"/>
      <c r="ECM45" s="299"/>
      <c r="ECN45" s="299"/>
      <c r="ECO45" s="299"/>
      <c r="ECP45" s="299"/>
      <c r="ECQ45" s="299"/>
      <c r="ECR45" s="299"/>
      <c r="ECS45" s="299"/>
      <c r="ECT45" s="299"/>
      <c r="ECU45" s="299"/>
      <c r="ECV45" s="299"/>
      <c r="ECW45" s="299"/>
      <c r="ECX45" s="299"/>
      <c r="ECY45" s="299"/>
      <c r="ECZ45" s="299"/>
      <c r="EDA45" s="299"/>
      <c r="EDB45" s="299"/>
      <c r="EDC45" s="299"/>
      <c r="EDD45" s="299"/>
      <c r="EDE45" s="299"/>
      <c r="EDF45" s="299"/>
      <c r="EDG45" s="299"/>
      <c r="EDH45" s="299"/>
      <c r="EDI45" s="299"/>
      <c r="EDJ45" s="299"/>
      <c r="EDK45" s="299"/>
      <c r="EDL45" s="299"/>
      <c r="EDM45" s="299"/>
      <c r="EDN45" s="299"/>
      <c r="EDO45" s="299"/>
      <c r="EDP45" s="299"/>
      <c r="EDQ45" s="299"/>
      <c r="EDR45" s="299"/>
      <c r="EDS45" s="299"/>
      <c r="EDT45" s="299"/>
      <c r="EDU45" s="299"/>
      <c r="EDV45" s="299"/>
      <c r="EDW45" s="299"/>
      <c r="EDX45" s="299"/>
      <c r="EDY45" s="299"/>
      <c r="EDZ45" s="299"/>
      <c r="EEA45" s="299"/>
      <c r="EEB45" s="299"/>
      <c r="EEC45" s="299"/>
      <c r="EED45" s="299"/>
      <c r="EEE45" s="299"/>
      <c r="EEF45" s="299"/>
      <c r="EEG45" s="299"/>
      <c r="EEH45" s="299"/>
      <c r="EEI45" s="299"/>
      <c r="EEJ45" s="299"/>
      <c r="EEK45" s="299"/>
      <c r="EEL45" s="299"/>
      <c r="EEM45" s="299"/>
      <c r="EEN45" s="299"/>
      <c r="EEO45" s="299"/>
      <c r="EEP45" s="299"/>
      <c r="EEQ45" s="299"/>
      <c r="EER45" s="299"/>
      <c r="EES45" s="299"/>
      <c r="EET45" s="299"/>
      <c r="EEU45" s="299"/>
      <c r="EEV45" s="299"/>
      <c r="EEW45" s="299"/>
      <c r="EEX45" s="299"/>
      <c r="EEY45" s="299"/>
      <c r="EEZ45" s="299"/>
      <c r="EFA45" s="299"/>
      <c r="EFB45" s="299"/>
      <c r="EFC45" s="299"/>
      <c r="EFD45" s="299"/>
      <c r="EFE45" s="299"/>
      <c r="EFF45" s="299"/>
      <c r="EFG45" s="299"/>
      <c r="EFH45" s="299"/>
      <c r="EFI45" s="299"/>
      <c r="EFJ45" s="299"/>
      <c r="EFK45" s="299"/>
      <c r="EFL45" s="299"/>
      <c r="EFM45" s="299"/>
      <c r="EFN45" s="299"/>
      <c r="EFO45" s="299"/>
      <c r="EFP45" s="299"/>
      <c r="EFQ45" s="299"/>
      <c r="EFR45" s="299"/>
      <c r="EFS45" s="299"/>
      <c r="EFT45" s="299"/>
      <c r="EFU45" s="299"/>
      <c r="EFV45" s="299"/>
      <c r="EFW45" s="299"/>
      <c r="EFX45" s="299"/>
      <c r="EFY45" s="299"/>
      <c r="EFZ45" s="299"/>
      <c r="EGA45" s="299"/>
      <c r="EGB45" s="299"/>
      <c r="EGC45" s="299"/>
      <c r="EGD45" s="299"/>
      <c r="EGE45" s="299"/>
      <c r="EGF45" s="299"/>
      <c r="EGG45" s="299"/>
      <c r="EGH45" s="299"/>
      <c r="EGI45" s="299"/>
      <c r="EGJ45" s="299"/>
      <c r="EGK45" s="299"/>
      <c r="EGL45" s="299"/>
      <c r="EGM45" s="299"/>
      <c r="EGN45" s="299"/>
      <c r="EGO45" s="299"/>
      <c r="EGP45" s="299"/>
      <c r="EGQ45" s="299"/>
      <c r="EGR45" s="299"/>
      <c r="EGS45" s="299"/>
      <c r="EGT45" s="299"/>
      <c r="EGU45" s="299"/>
      <c r="EGV45" s="299"/>
      <c r="EGW45" s="299"/>
      <c r="EGX45" s="299"/>
      <c r="EGY45" s="299"/>
      <c r="EGZ45" s="299"/>
      <c r="EHA45" s="299"/>
      <c r="EHB45" s="299"/>
      <c r="EHC45" s="299"/>
      <c r="EHD45" s="299"/>
      <c r="EHE45" s="299"/>
      <c r="EHF45" s="299"/>
      <c r="EHG45" s="299"/>
      <c r="EHH45" s="299"/>
      <c r="EHI45" s="299"/>
      <c r="EHJ45" s="299"/>
      <c r="EHK45" s="299"/>
      <c r="EHL45" s="299"/>
      <c r="EHM45" s="299"/>
      <c r="EHN45" s="299"/>
      <c r="EHO45" s="299"/>
      <c r="EHP45" s="299"/>
      <c r="EHQ45" s="299"/>
      <c r="EHR45" s="299"/>
      <c r="EHS45" s="299"/>
      <c r="EHT45" s="299"/>
      <c r="EHU45" s="299"/>
      <c r="EHV45" s="299"/>
      <c r="EHW45" s="299"/>
      <c r="EHX45" s="299"/>
      <c r="EHY45" s="299"/>
      <c r="EHZ45" s="299"/>
      <c r="EIA45" s="299"/>
      <c r="EIB45" s="299"/>
      <c r="EIC45" s="299"/>
      <c r="EID45" s="299"/>
      <c r="EIE45" s="299"/>
      <c r="EIF45" s="299"/>
      <c r="EIG45" s="299"/>
      <c r="EIH45" s="299"/>
      <c r="EII45" s="299"/>
      <c r="EIJ45" s="299"/>
      <c r="EIK45" s="299"/>
      <c r="EIL45" s="299"/>
      <c r="EIM45" s="299"/>
      <c r="EIN45" s="299"/>
      <c r="EIO45" s="299"/>
      <c r="EIP45" s="299"/>
      <c r="EIQ45" s="299"/>
      <c r="EIR45" s="299"/>
      <c r="EIS45" s="299"/>
      <c r="EIT45" s="299"/>
      <c r="EIU45" s="299"/>
      <c r="EIV45" s="299"/>
      <c r="EIW45" s="299"/>
      <c r="EIX45" s="299"/>
      <c r="EIY45" s="299"/>
      <c r="EIZ45" s="299"/>
      <c r="EJA45" s="299"/>
      <c r="EJB45" s="299"/>
      <c r="EJC45" s="299"/>
      <c r="EJD45" s="299"/>
      <c r="EJE45" s="299"/>
      <c r="EJF45" s="299"/>
      <c r="EJG45" s="299"/>
      <c r="EJH45" s="299"/>
      <c r="EJI45" s="299"/>
      <c r="EJJ45" s="299"/>
      <c r="EJK45" s="299"/>
      <c r="EJL45" s="299"/>
      <c r="EJM45" s="299"/>
      <c r="EJN45" s="299"/>
      <c r="EJO45" s="299"/>
      <c r="EJP45" s="299"/>
      <c r="EJQ45" s="299"/>
      <c r="EJR45" s="299"/>
      <c r="EJS45" s="299"/>
      <c r="EJT45" s="299"/>
      <c r="EJU45" s="299"/>
      <c r="EJV45" s="299"/>
      <c r="EJW45" s="299"/>
      <c r="EJX45" s="299"/>
      <c r="EJY45" s="299"/>
      <c r="EJZ45" s="299"/>
      <c r="EKA45" s="299"/>
      <c r="EKB45" s="299"/>
      <c r="EKC45" s="299"/>
      <c r="EKD45" s="299"/>
      <c r="EKE45" s="299"/>
      <c r="EKF45" s="299"/>
      <c r="EKG45" s="299"/>
      <c r="EKH45" s="299"/>
      <c r="EKI45" s="299"/>
      <c r="EKJ45" s="299"/>
      <c r="EKK45" s="299"/>
      <c r="EKL45" s="299"/>
      <c r="EKM45" s="299"/>
      <c r="EKN45" s="299"/>
      <c r="EKO45" s="299"/>
      <c r="EKP45" s="299"/>
      <c r="EKQ45" s="299"/>
      <c r="EKR45" s="299"/>
      <c r="EKS45" s="299"/>
      <c r="EKT45" s="299"/>
      <c r="EKU45" s="299"/>
      <c r="EKV45" s="299"/>
      <c r="EKW45" s="299"/>
      <c r="EKX45" s="299"/>
      <c r="EKY45" s="299"/>
      <c r="EKZ45" s="299"/>
      <c r="ELA45" s="299"/>
      <c r="ELB45" s="299"/>
      <c r="ELC45" s="299"/>
      <c r="ELD45" s="299"/>
      <c r="ELE45" s="299"/>
      <c r="ELF45" s="299"/>
      <c r="ELG45" s="299"/>
      <c r="ELH45" s="299"/>
      <c r="ELI45" s="299"/>
      <c r="ELJ45" s="299"/>
      <c r="ELK45" s="299"/>
      <c r="ELL45" s="299"/>
      <c r="ELM45" s="299"/>
      <c r="ELN45" s="299"/>
      <c r="ELO45" s="299"/>
      <c r="ELP45" s="299"/>
      <c r="ELQ45" s="299"/>
      <c r="ELR45" s="299"/>
      <c r="ELS45" s="299"/>
      <c r="ELT45" s="299"/>
      <c r="ELU45" s="299"/>
      <c r="ELV45" s="299"/>
      <c r="ELW45" s="299"/>
      <c r="ELX45" s="299"/>
      <c r="ELY45" s="299"/>
      <c r="ELZ45" s="299"/>
      <c r="EMA45" s="299"/>
      <c r="EMB45" s="299"/>
      <c r="EMC45" s="299"/>
      <c r="EMD45" s="299"/>
      <c r="EME45" s="299"/>
      <c r="EMF45" s="299"/>
      <c r="EMG45" s="299"/>
      <c r="EMH45" s="299"/>
      <c r="EMI45" s="299"/>
      <c r="EMJ45" s="299"/>
      <c r="EMK45" s="299"/>
      <c r="EML45" s="299"/>
      <c r="EMM45" s="299"/>
      <c r="EMN45" s="299"/>
      <c r="EMO45" s="299"/>
      <c r="EMP45" s="299"/>
      <c r="EMQ45" s="299"/>
      <c r="EMR45" s="299"/>
      <c r="EMS45" s="299"/>
      <c r="EMT45" s="299"/>
      <c r="EMU45" s="299"/>
      <c r="EMV45" s="299"/>
      <c r="EMW45" s="299"/>
      <c r="EMX45" s="299"/>
      <c r="EMY45" s="299"/>
      <c r="EMZ45" s="299"/>
      <c r="ENA45" s="299"/>
      <c r="ENB45" s="299"/>
      <c r="ENC45" s="299"/>
      <c r="END45" s="299"/>
      <c r="ENE45" s="299"/>
      <c r="ENF45" s="299"/>
      <c r="ENG45" s="299"/>
      <c r="ENH45" s="299"/>
      <c r="ENI45" s="299"/>
      <c r="ENJ45" s="299"/>
      <c r="ENK45" s="299"/>
      <c r="ENL45" s="299"/>
      <c r="ENM45" s="299"/>
      <c r="ENN45" s="299"/>
      <c r="ENO45" s="299"/>
      <c r="ENP45" s="299"/>
      <c r="ENQ45" s="299"/>
      <c r="ENR45" s="299"/>
      <c r="ENS45" s="299"/>
      <c r="ENT45" s="299"/>
      <c r="ENU45" s="299"/>
      <c r="ENV45" s="299"/>
      <c r="ENW45" s="299"/>
      <c r="ENX45" s="299"/>
      <c r="ENY45" s="299"/>
      <c r="ENZ45" s="299"/>
      <c r="EOA45" s="299"/>
      <c r="EOB45" s="299"/>
      <c r="EOC45" s="299"/>
      <c r="EOD45" s="299"/>
      <c r="EOE45" s="299"/>
      <c r="EOF45" s="299"/>
      <c r="EOG45" s="299"/>
      <c r="EOH45" s="299"/>
      <c r="EOI45" s="299"/>
      <c r="EOJ45" s="299"/>
      <c r="EOK45" s="299"/>
      <c r="EOL45" s="299"/>
      <c r="EOM45" s="299"/>
      <c r="EON45" s="299"/>
      <c r="EOO45" s="299"/>
      <c r="EOP45" s="299"/>
      <c r="EOQ45" s="299"/>
      <c r="EOR45" s="299"/>
      <c r="EOS45" s="299"/>
      <c r="EOT45" s="299"/>
      <c r="EOU45" s="299"/>
      <c r="EOV45" s="299"/>
      <c r="EOW45" s="299"/>
      <c r="EOX45" s="299"/>
      <c r="EOY45" s="299"/>
      <c r="EOZ45" s="299"/>
      <c r="EPA45" s="299"/>
      <c r="EPB45" s="299"/>
      <c r="EPC45" s="299"/>
      <c r="EPD45" s="299"/>
      <c r="EPE45" s="299"/>
      <c r="EPF45" s="299"/>
      <c r="EPG45" s="299"/>
      <c r="EPH45" s="299"/>
      <c r="EPI45" s="299"/>
      <c r="EPJ45" s="299"/>
      <c r="EPK45" s="299"/>
      <c r="EPL45" s="299"/>
      <c r="EPM45" s="299"/>
      <c r="EPN45" s="299"/>
      <c r="EPO45" s="299"/>
      <c r="EPP45" s="299"/>
      <c r="EPQ45" s="299"/>
      <c r="EPR45" s="299"/>
      <c r="EPS45" s="299"/>
      <c r="EPT45" s="299"/>
      <c r="EPU45" s="299"/>
      <c r="EPV45" s="299"/>
      <c r="EPW45" s="299"/>
      <c r="EPX45" s="299"/>
      <c r="EPY45" s="299"/>
      <c r="EPZ45" s="299"/>
      <c r="EQA45" s="299"/>
      <c r="EQB45" s="299"/>
      <c r="EQC45" s="299"/>
      <c r="EQD45" s="299"/>
      <c r="EQE45" s="299"/>
      <c r="EQF45" s="299"/>
      <c r="EQG45" s="299"/>
      <c r="EQH45" s="299"/>
      <c r="EQI45" s="299"/>
      <c r="EQJ45" s="299"/>
      <c r="EQK45" s="299"/>
      <c r="EQL45" s="299"/>
      <c r="EQM45" s="299"/>
      <c r="EQN45" s="299"/>
      <c r="EQO45" s="299"/>
      <c r="EQP45" s="299"/>
      <c r="EQQ45" s="299"/>
      <c r="EQR45" s="299"/>
      <c r="EQS45" s="299"/>
      <c r="EQT45" s="299"/>
      <c r="EQU45" s="299"/>
      <c r="EQV45" s="299"/>
      <c r="EQW45" s="299"/>
      <c r="EQX45" s="299"/>
      <c r="EQY45" s="299"/>
      <c r="EQZ45" s="299"/>
      <c r="ERA45" s="299"/>
      <c r="ERB45" s="299"/>
      <c r="ERC45" s="299"/>
      <c r="ERD45" s="299"/>
      <c r="ERE45" s="299"/>
      <c r="ERF45" s="299"/>
      <c r="ERG45" s="299"/>
      <c r="ERH45" s="299"/>
      <c r="ERI45" s="299"/>
      <c r="ERJ45" s="299"/>
      <c r="ERK45" s="299"/>
      <c r="ERL45" s="299"/>
      <c r="ERM45" s="299"/>
      <c r="ERN45" s="299"/>
      <c r="ERO45" s="299"/>
      <c r="ERP45" s="299"/>
      <c r="ERQ45" s="299"/>
      <c r="ERR45" s="299"/>
      <c r="ERS45" s="299"/>
      <c r="ERT45" s="299"/>
      <c r="ERU45" s="299"/>
      <c r="ERV45" s="299"/>
      <c r="ERW45" s="299"/>
      <c r="ERX45" s="299"/>
      <c r="ERY45" s="299"/>
      <c r="ERZ45" s="299"/>
      <c r="ESA45" s="299"/>
      <c r="ESB45" s="299"/>
      <c r="ESC45" s="299"/>
      <c r="ESD45" s="299"/>
      <c r="ESE45" s="299"/>
      <c r="ESF45" s="299"/>
      <c r="ESG45" s="299"/>
      <c r="ESH45" s="299"/>
      <c r="ESI45" s="299"/>
      <c r="ESJ45" s="299"/>
      <c r="ESK45" s="299"/>
      <c r="ESL45" s="299"/>
      <c r="ESM45" s="299"/>
      <c r="ESN45" s="299"/>
      <c r="ESO45" s="299"/>
      <c r="ESP45" s="299"/>
      <c r="ESQ45" s="299"/>
      <c r="ESR45" s="299"/>
      <c r="ESS45" s="299"/>
      <c r="EST45" s="299"/>
      <c r="ESU45" s="299"/>
      <c r="ESV45" s="299"/>
      <c r="ESW45" s="299"/>
      <c r="ESX45" s="299"/>
      <c r="ESY45" s="299"/>
      <c r="ESZ45" s="299"/>
      <c r="ETA45" s="299"/>
      <c r="ETB45" s="299"/>
      <c r="ETC45" s="299"/>
      <c r="ETD45" s="299"/>
      <c r="ETE45" s="299"/>
      <c r="ETF45" s="299"/>
      <c r="ETG45" s="299"/>
      <c r="ETH45" s="299"/>
      <c r="ETI45" s="299"/>
      <c r="ETJ45" s="299"/>
      <c r="ETK45" s="299"/>
      <c r="ETL45" s="299"/>
      <c r="ETM45" s="299"/>
      <c r="ETN45" s="299"/>
      <c r="ETO45" s="299"/>
      <c r="ETP45" s="299"/>
      <c r="ETQ45" s="299"/>
      <c r="ETR45" s="299"/>
      <c r="ETS45" s="299"/>
      <c r="ETT45" s="299"/>
      <c r="ETU45" s="299"/>
      <c r="ETV45" s="299"/>
      <c r="ETW45" s="299"/>
      <c r="ETX45" s="299"/>
      <c r="ETY45" s="299"/>
      <c r="ETZ45" s="299"/>
      <c r="EUA45" s="299"/>
      <c r="EUB45" s="299"/>
      <c r="EUC45" s="299"/>
      <c r="EUD45" s="299"/>
      <c r="EUE45" s="299"/>
      <c r="EUF45" s="299"/>
      <c r="EUG45" s="299"/>
      <c r="EUH45" s="299"/>
      <c r="EUI45" s="299"/>
      <c r="EUJ45" s="299"/>
      <c r="EUK45" s="299"/>
      <c r="EUL45" s="299"/>
      <c r="EUM45" s="299"/>
      <c r="EUN45" s="299"/>
      <c r="EUO45" s="299"/>
      <c r="EUP45" s="299"/>
      <c r="EUQ45" s="299"/>
      <c r="EUR45" s="299"/>
      <c r="EUS45" s="299"/>
      <c r="EUT45" s="299"/>
      <c r="EUU45" s="299"/>
      <c r="EUV45" s="299"/>
      <c r="EUW45" s="299"/>
      <c r="EUX45" s="299"/>
      <c r="EUY45" s="299"/>
      <c r="EUZ45" s="299"/>
      <c r="EVA45" s="299"/>
      <c r="EVB45" s="299"/>
      <c r="EVC45" s="299"/>
      <c r="EVD45" s="299"/>
      <c r="EVE45" s="299"/>
      <c r="EVF45" s="299"/>
      <c r="EVG45" s="299"/>
      <c r="EVH45" s="299"/>
      <c r="EVI45" s="299"/>
      <c r="EVJ45" s="299"/>
      <c r="EVK45" s="299"/>
      <c r="EVL45" s="299"/>
      <c r="EVM45" s="299"/>
      <c r="EVN45" s="299"/>
      <c r="EVO45" s="299"/>
      <c r="EVP45" s="299"/>
      <c r="EVQ45" s="299"/>
      <c r="EVR45" s="299"/>
      <c r="EVS45" s="299"/>
      <c r="EVT45" s="299"/>
      <c r="EVU45" s="299"/>
      <c r="EVV45" s="299"/>
      <c r="EVW45" s="299"/>
      <c r="EVX45" s="299"/>
      <c r="EVY45" s="299"/>
      <c r="EVZ45" s="299"/>
      <c r="EWA45" s="299"/>
      <c r="EWB45" s="299"/>
      <c r="EWC45" s="299"/>
      <c r="EWD45" s="299"/>
      <c r="EWE45" s="299"/>
      <c r="EWF45" s="299"/>
      <c r="EWG45" s="299"/>
      <c r="EWH45" s="299"/>
      <c r="EWI45" s="299"/>
      <c r="EWJ45" s="299"/>
      <c r="EWK45" s="299"/>
      <c r="EWL45" s="299"/>
      <c r="EWM45" s="299"/>
      <c r="EWN45" s="299"/>
      <c r="EWO45" s="299"/>
      <c r="EWP45" s="299"/>
      <c r="EWQ45" s="299"/>
      <c r="EWR45" s="299"/>
      <c r="EWS45" s="299"/>
      <c r="EWT45" s="299"/>
      <c r="EWU45" s="299"/>
      <c r="EWV45" s="299"/>
      <c r="EWW45" s="299"/>
      <c r="EWX45" s="299"/>
      <c r="EWY45" s="299"/>
      <c r="EWZ45" s="299"/>
      <c r="EXA45" s="299"/>
      <c r="EXB45" s="299"/>
      <c r="EXC45" s="299"/>
      <c r="EXD45" s="299"/>
      <c r="EXE45" s="299"/>
      <c r="EXF45" s="299"/>
      <c r="EXG45" s="299"/>
      <c r="EXH45" s="299"/>
      <c r="EXI45" s="299"/>
      <c r="EXJ45" s="299"/>
      <c r="EXK45" s="299"/>
      <c r="EXL45" s="299"/>
      <c r="EXM45" s="299"/>
      <c r="EXN45" s="299"/>
      <c r="EXO45" s="299"/>
      <c r="EXP45" s="299"/>
      <c r="EXQ45" s="299"/>
      <c r="EXR45" s="299"/>
      <c r="EXS45" s="299"/>
      <c r="EXT45" s="299"/>
      <c r="EXU45" s="299"/>
      <c r="EXV45" s="299"/>
      <c r="EXW45" s="299"/>
      <c r="EXX45" s="299"/>
      <c r="EXY45" s="299"/>
      <c r="EXZ45" s="299"/>
      <c r="EYA45" s="299"/>
      <c r="EYB45" s="299"/>
      <c r="EYC45" s="299"/>
      <c r="EYD45" s="299"/>
      <c r="EYE45" s="299"/>
      <c r="EYF45" s="299"/>
      <c r="EYG45" s="299"/>
      <c r="EYH45" s="299"/>
      <c r="EYI45" s="299"/>
      <c r="EYJ45" s="299"/>
      <c r="EYK45" s="299"/>
      <c r="EYL45" s="299"/>
      <c r="EYM45" s="299"/>
      <c r="EYN45" s="299"/>
      <c r="EYO45" s="299"/>
      <c r="EYP45" s="299"/>
      <c r="EYQ45" s="299"/>
      <c r="EYR45" s="299"/>
      <c r="EYS45" s="299"/>
      <c r="EYT45" s="299"/>
      <c r="EYU45" s="299"/>
      <c r="EYV45" s="299"/>
      <c r="EYW45" s="299"/>
      <c r="EYX45" s="299"/>
      <c r="EYY45" s="299"/>
      <c r="EYZ45" s="299"/>
      <c r="EZA45" s="299"/>
      <c r="EZB45" s="299"/>
      <c r="EZC45" s="299"/>
      <c r="EZD45" s="299"/>
      <c r="EZE45" s="299"/>
      <c r="EZF45" s="299"/>
      <c r="EZG45" s="299"/>
      <c r="EZH45" s="299"/>
      <c r="EZI45" s="299"/>
      <c r="EZJ45" s="299"/>
      <c r="EZK45" s="299"/>
      <c r="EZL45" s="299"/>
      <c r="EZM45" s="299"/>
      <c r="EZN45" s="299"/>
      <c r="EZO45" s="299"/>
      <c r="EZP45" s="299"/>
      <c r="EZQ45" s="299"/>
      <c r="EZR45" s="299"/>
      <c r="EZS45" s="299"/>
      <c r="EZT45" s="299"/>
      <c r="EZU45" s="299"/>
      <c r="EZV45" s="299"/>
      <c r="EZW45" s="299"/>
      <c r="EZX45" s="299"/>
      <c r="EZY45" s="299"/>
      <c r="EZZ45" s="299"/>
      <c r="FAA45" s="299"/>
      <c r="FAB45" s="299"/>
      <c r="FAC45" s="299"/>
      <c r="FAD45" s="299"/>
      <c r="FAE45" s="299"/>
      <c r="FAF45" s="299"/>
      <c r="FAG45" s="299"/>
      <c r="FAH45" s="299"/>
      <c r="FAI45" s="299"/>
      <c r="FAJ45" s="299"/>
      <c r="FAK45" s="299"/>
      <c r="FAL45" s="299"/>
      <c r="FAM45" s="299"/>
      <c r="FAN45" s="299"/>
      <c r="FAO45" s="299"/>
      <c r="FAP45" s="299"/>
      <c r="FAQ45" s="299"/>
      <c r="FAR45" s="299"/>
      <c r="FAS45" s="299"/>
      <c r="FAT45" s="299"/>
      <c r="FAU45" s="299"/>
      <c r="FAV45" s="299"/>
      <c r="FAW45" s="299"/>
      <c r="FAX45" s="299"/>
      <c r="FAY45" s="299"/>
      <c r="FAZ45" s="299"/>
      <c r="FBA45" s="299"/>
      <c r="FBB45" s="299"/>
      <c r="FBC45" s="299"/>
      <c r="FBD45" s="299"/>
      <c r="FBE45" s="299"/>
      <c r="FBF45" s="299"/>
      <c r="FBG45" s="299"/>
      <c r="FBH45" s="299"/>
      <c r="FBI45" s="299"/>
      <c r="FBJ45" s="299"/>
      <c r="FBK45" s="299"/>
      <c r="FBL45" s="299"/>
      <c r="FBM45" s="299"/>
      <c r="FBN45" s="299"/>
      <c r="FBO45" s="299"/>
      <c r="FBP45" s="299"/>
      <c r="FBQ45" s="299"/>
      <c r="FBR45" s="299"/>
      <c r="FBS45" s="299"/>
      <c r="FBT45" s="299"/>
      <c r="FBU45" s="299"/>
      <c r="FBV45" s="299"/>
      <c r="FBW45" s="299"/>
      <c r="FBX45" s="299"/>
      <c r="FBY45" s="299"/>
      <c r="FBZ45" s="299"/>
      <c r="FCA45" s="299"/>
      <c r="FCB45" s="299"/>
      <c r="FCC45" s="299"/>
      <c r="FCD45" s="299"/>
      <c r="FCE45" s="299"/>
      <c r="FCF45" s="299"/>
      <c r="FCG45" s="299"/>
      <c r="FCH45" s="299"/>
      <c r="FCI45" s="299"/>
      <c r="FCJ45" s="299"/>
      <c r="FCK45" s="299"/>
      <c r="FCL45" s="299"/>
      <c r="FCM45" s="299"/>
      <c r="FCN45" s="299"/>
      <c r="FCO45" s="299"/>
      <c r="FCP45" s="299"/>
      <c r="FCQ45" s="299"/>
      <c r="FCR45" s="299"/>
      <c r="FCS45" s="299"/>
      <c r="FCT45" s="299"/>
      <c r="FCU45" s="299"/>
      <c r="FCV45" s="299"/>
      <c r="FCW45" s="299"/>
      <c r="FCX45" s="299"/>
      <c r="FCY45" s="299"/>
      <c r="FCZ45" s="299"/>
      <c r="FDA45" s="299"/>
      <c r="FDB45" s="299"/>
      <c r="FDC45" s="299"/>
      <c r="FDD45" s="299"/>
      <c r="FDE45" s="299"/>
      <c r="FDF45" s="299"/>
      <c r="FDG45" s="299"/>
      <c r="FDH45" s="299"/>
      <c r="FDI45" s="299"/>
      <c r="FDJ45" s="299"/>
      <c r="FDK45" s="299"/>
      <c r="FDL45" s="299"/>
      <c r="FDM45" s="299"/>
      <c r="FDN45" s="299"/>
      <c r="FDO45" s="299"/>
      <c r="FDP45" s="299"/>
      <c r="FDQ45" s="299"/>
      <c r="FDR45" s="299"/>
      <c r="FDS45" s="299"/>
      <c r="FDT45" s="299"/>
      <c r="FDU45" s="299"/>
      <c r="FDV45" s="299"/>
      <c r="FDW45" s="299"/>
      <c r="FDX45" s="299"/>
      <c r="FDY45" s="299"/>
      <c r="FDZ45" s="299"/>
      <c r="FEA45" s="299"/>
      <c r="FEB45" s="299"/>
      <c r="FEC45" s="299"/>
      <c r="FED45" s="299"/>
      <c r="FEE45" s="299"/>
      <c r="FEF45" s="299"/>
      <c r="FEG45" s="299"/>
      <c r="FEH45" s="299"/>
      <c r="FEI45" s="299"/>
      <c r="FEJ45" s="299"/>
      <c r="FEK45" s="299"/>
      <c r="FEL45" s="299"/>
      <c r="FEM45" s="299"/>
      <c r="FEN45" s="299"/>
      <c r="FEO45" s="299"/>
      <c r="FEP45" s="299"/>
      <c r="FEQ45" s="299"/>
      <c r="FER45" s="299"/>
      <c r="FES45" s="299"/>
      <c r="FET45" s="299"/>
      <c r="FEU45" s="299"/>
      <c r="FEV45" s="299"/>
      <c r="FEW45" s="299"/>
      <c r="FEX45" s="299"/>
      <c r="FEY45" s="299"/>
      <c r="FEZ45" s="299"/>
      <c r="FFA45" s="299"/>
      <c r="FFB45" s="299"/>
      <c r="FFC45" s="299"/>
      <c r="FFD45" s="299"/>
      <c r="FFE45" s="299"/>
      <c r="FFF45" s="299"/>
      <c r="FFG45" s="299"/>
      <c r="FFH45" s="299"/>
      <c r="FFI45" s="299"/>
      <c r="FFJ45" s="299"/>
      <c r="FFK45" s="299"/>
      <c r="FFL45" s="299"/>
      <c r="FFM45" s="299"/>
      <c r="FFN45" s="299"/>
      <c r="FFO45" s="299"/>
      <c r="FFP45" s="299"/>
      <c r="FFQ45" s="299"/>
      <c r="FFR45" s="299"/>
      <c r="FFS45" s="299"/>
      <c r="FFT45" s="299"/>
      <c r="FFU45" s="299"/>
      <c r="FFV45" s="299"/>
      <c r="FFW45" s="299"/>
      <c r="FFX45" s="299"/>
      <c r="FFY45" s="299"/>
      <c r="FFZ45" s="299"/>
      <c r="FGA45" s="299"/>
      <c r="FGB45" s="299"/>
      <c r="FGC45" s="299"/>
      <c r="FGD45" s="299"/>
      <c r="FGE45" s="299"/>
      <c r="FGF45" s="299"/>
      <c r="FGG45" s="299"/>
      <c r="FGH45" s="299"/>
      <c r="FGI45" s="299"/>
      <c r="FGJ45" s="299"/>
      <c r="FGK45" s="299"/>
      <c r="FGL45" s="299"/>
      <c r="FGM45" s="299"/>
      <c r="FGN45" s="299"/>
      <c r="FGO45" s="299"/>
      <c r="FGP45" s="299"/>
      <c r="FGQ45" s="299"/>
      <c r="FGR45" s="299"/>
      <c r="FGS45" s="299"/>
      <c r="FGT45" s="299"/>
      <c r="FGU45" s="299"/>
      <c r="FGV45" s="299"/>
      <c r="FGW45" s="299"/>
      <c r="FGX45" s="299"/>
      <c r="FGY45" s="299"/>
      <c r="FGZ45" s="299"/>
      <c r="FHA45" s="299"/>
      <c r="FHB45" s="299"/>
      <c r="FHC45" s="299"/>
      <c r="FHD45" s="299"/>
      <c r="FHE45" s="299"/>
      <c r="FHF45" s="299"/>
      <c r="FHG45" s="299"/>
      <c r="FHH45" s="299"/>
      <c r="FHI45" s="299"/>
      <c r="FHJ45" s="299"/>
      <c r="FHK45" s="299"/>
      <c r="FHL45" s="299"/>
      <c r="FHM45" s="299"/>
      <c r="FHN45" s="299"/>
      <c r="FHO45" s="299"/>
      <c r="FHP45" s="299"/>
      <c r="FHQ45" s="299"/>
      <c r="FHR45" s="299"/>
      <c r="FHS45" s="299"/>
      <c r="FHT45" s="299"/>
      <c r="FHU45" s="299"/>
      <c r="FHV45" s="299"/>
      <c r="FHW45" s="299"/>
      <c r="FHX45" s="299"/>
      <c r="FHY45" s="299"/>
      <c r="FHZ45" s="299"/>
      <c r="FIA45" s="299"/>
      <c r="FIB45" s="299"/>
      <c r="FIC45" s="299"/>
      <c r="FID45" s="299"/>
      <c r="FIE45" s="299"/>
      <c r="FIF45" s="299"/>
      <c r="FIG45" s="299"/>
      <c r="FIH45" s="299"/>
      <c r="FII45" s="299"/>
      <c r="FIJ45" s="299"/>
      <c r="FIK45" s="299"/>
      <c r="FIL45" s="299"/>
      <c r="FIM45" s="299"/>
      <c r="FIN45" s="299"/>
      <c r="FIO45" s="299"/>
      <c r="FIP45" s="299"/>
      <c r="FIQ45" s="299"/>
      <c r="FIR45" s="299"/>
      <c r="FIS45" s="299"/>
      <c r="FIT45" s="299"/>
      <c r="FIU45" s="299"/>
      <c r="FIV45" s="299"/>
      <c r="FIW45" s="299"/>
      <c r="FIX45" s="299"/>
      <c r="FIY45" s="299"/>
      <c r="FIZ45" s="299"/>
      <c r="FJA45" s="299"/>
      <c r="FJB45" s="299"/>
      <c r="FJC45" s="299"/>
      <c r="FJD45" s="299"/>
      <c r="FJE45" s="299"/>
      <c r="FJF45" s="299"/>
      <c r="FJG45" s="299"/>
      <c r="FJH45" s="299"/>
      <c r="FJI45" s="299"/>
      <c r="FJJ45" s="299"/>
      <c r="FJK45" s="299"/>
      <c r="FJL45" s="299"/>
      <c r="FJM45" s="299"/>
      <c r="FJN45" s="299"/>
      <c r="FJO45" s="299"/>
      <c r="FJP45" s="299"/>
      <c r="FJQ45" s="299"/>
      <c r="FJR45" s="299"/>
      <c r="FJS45" s="299"/>
      <c r="FJT45" s="299"/>
      <c r="FJU45" s="299"/>
      <c r="FJV45" s="299"/>
      <c r="FJW45" s="299"/>
      <c r="FJX45" s="299"/>
      <c r="FJY45" s="299"/>
      <c r="FJZ45" s="299"/>
      <c r="FKA45" s="299"/>
      <c r="FKB45" s="299"/>
      <c r="FKC45" s="299"/>
      <c r="FKD45" s="299"/>
      <c r="FKE45" s="299"/>
      <c r="FKF45" s="299"/>
      <c r="FKG45" s="299"/>
      <c r="FKH45" s="299"/>
      <c r="FKI45" s="299"/>
      <c r="FKJ45" s="299"/>
      <c r="FKK45" s="299"/>
      <c r="FKL45" s="299"/>
      <c r="FKM45" s="299"/>
      <c r="FKN45" s="299"/>
      <c r="FKO45" s="299"/>
      <c r="FKP45" s="299"/>
      <c r="FKQ45" s="299"/>
      <c r="FKR45" s="299"/>
      <c r="FKS45" s="299"/>
      <c r="FKT45" s="299"/>
      <c r="FKU45" s="299"/>
      <c r="FKV45" s="299"/>
      <c r="FKW45" s="299"/>
      <c r="FKX45" s="299"/>
      <c r="FKY45" s="299"/>
      <c r="FKZ45" s="299"/>
      <c r="FLA45" s="299"/>
      <c r="FLB45" s="299"/>
      <c r="FLC45" s="299"/>
      <c r="FLD45" s="299"/>
      <c r="FLE45" s="299"/>
      <c r="FLF45" s="299"/>
      <c r="FLG45" s="299"/>
      <c r="FLH45" s="299"/>
      <c r="FLI45" s="299"/>
      <c r="FLJ45" s="299"/>
      <c r="FLK45" s="299"/>
      <c r="FLL45" s="299"/>
      <c r="FLM45" s="299"/>
      <c r="FLN45" s="299"/>
      <c r="FLO45" s="299"/>
      <c r="FLP45" s="299"/>
      <c r="FLQ45" s="299"/>
      <c r="FLR45" s="299"/>
      <c r="FLS45" s="299"/>
      <c r="FLT45" s="299"/>
      <c r="FLU45" s="299"/>
      <c r="FLV45" s="299"/>
      <c r="FLW45" s="299"/>
      <c r="FLX45" s="299"/>
      <c r="FLY45" s="299"/>
      <c r="FLZ45" s="299"/>
      <c r="FMA45" s="299"/>
      <c r="FMB45" s="299"/>
      <c r="FMC45" s="299"/>
      <c r="FMD45" s="299"/>
      <c r="FME45" s="299"/>
      <c r="FMF45" s="299"/>
      <c r="FMG45" s="299"/>
      <c r="FMH45" s="299"/>
      <c r="FMI45" s="299"/>
      <c r="FMJ45" s="299"/>
      <c r="FMK45" s="299"/>
      <c r="FML45" s="299"/>
      <c r="FMM45" s="299"/>
      <c r="FMN45" s="299"/>
      <c r="FMO45" s="299"/>
      <c r="FMP45" s="299"/>
      <c r="FMQ45" s="299"/>
      <c r="FMR45" s="299"/>
      <c r="FMS45" s="299"/>
      <c r="FMT45" s="299"/>
      <c r="FMU45" s="299"/>
      <c r="FMV45" s="299"/>
      <c r="FMW45" s="299"/>
      <c r="FMX45" s="299"/>
      <c r="FMY45" s="299"/>
      <c r="FMZ45" s="299"/>
      <c r="FNA45" s="299"/>
      <c r="FNB45" s="299"/>
      <c r="FNC45" s="299"/>
      <c r="FND45" s="299"/>
      <c r="FNE45" s="299"/>
      <c r="FNF45" s="299"/>
      <c r="FNG45" s="299"/>
      <c r="FNH45" s="299"/>
      <c r="FNI45" s="299"/>
      <c r="FNJ45" s="299"/>
      <c r="FNK45" s="299"/>
      <c r="FNL45" s="299"/>
      <c r="FNM45" s="299"/>
      <c r="FNN45" s="299"/>
      <c r="FNO45" s="299"/>
      <c r="FNP45" s="299"/>
      <c r="FNQ45" s="299"/>
      <c r="FNR45" s="299"/>
      <c r="FNS45" s="299"/>
      <c r="FNT45" s="299"/>
      <c r="FNU45" s="299"/>
      <c r="FNV45" s="299"/>
      <c r="FNW45" s="299"/>
      <c r="FNX45" s="299"/>
      <c r="FNY45" s="299"/>
      <c r="FNZ45" s="299"/>
      <c r="FOA45" s="299"/>
      <c r="FOB45" s="299"/>
      <c r="FOC45" s="299"/>
      <c r="FOD45" s="299"/>
      <c r="FOE45" s="299"/>
      <c r="FOF45" s="299"/>
      <c r="FOG45" s="299"/>
      <c r="FOH45" s="299"/>
      <c r="FOI45" s="299"/>
      <c r="FOJ45" s="299"/>
      <c r="FOK45" s="299"/>
      <c r="FOL45" s="299"/>
      <c r="FOM45" s="299"/>
      <c r="FON45" s="299"/>
      <c r="FOO45" s="299"/>
      <c r="FOP45" s="299"/>
      <c r="FOQ45" s="299"/>
      <c r="FOR45" s="299"/>
      <c r="FOS45" s="299"/>
      <c r="FOT45" s="299"/>
      <c r="FOU45" s="299"/>
      <c r="FOV45" s="299"/>
      <c r="FOW45" s="299"/>
      <c r="FOX45" s="299"/>
      <c r="FOY45" s="299"/>
      <c r="FOZ45" s="299"/>
      <c r="FPA45" s="299"/>
      <c r="FPB45" s="299"/>
      <c r="FPC45" s="299"/>
      <c r="FPD45" s="299"/>
      <c r="FPE45" s="299"/>
      <c r="FPF45" s="299"/>
      <c r="FPG45" s="299"/>
      <c r="FPH45" s="299"/>
      <c r="FPI45" s="299"/>
      <c r="FPJ45" s="299"/>
      <c r="FPK45" s="299"/>
      <c r="FPL45" s="299"/>
      <c r="FPM45" s="299"/>
      <c r="FPN45" s="299"/>
      <c r="FPO45" s="299"/>
      <c r="FPP45" s="299"/>
      <c r="FPQ45" s="299"/>
      <c r="FPR45" s="299"/>
      <c r="FPS45" s="299"/>
      <c r="FPT45" s="299"/>
      <c r="FPU45" s="299"/>
      <c r="FPV45" s="299"/>
      <c r="FPW45" s="299"/>
      <c r="FPX45" s="299"/>
      <c r="FPY45" s="299"/>
      <c r="FPZ45" s="299"/>
      <c r="FQA45" s="299"/>
      <c r="FQB45" s="299"/>
      <c r="FQC45" s="299"/>
      <c r="FQD45" s="299"/>
      <c r="FQE45" s="299"/>
      <c r="FQF45" s="299"/>
      <c r="FQG45" s="299"/>
      <c r="FQH45" s="299"/>
      <c r="FQI45" s="299"/>
      <c r="FQJ45" s="299"/>
      <c r="FQK45" s="299"/>
      <c r="FQL45" s="299"/>
      <c r="FQM45" s="299"/>
      <c r="FQN45" s="299"/>
      <c r="FQO45" s="299"/>
      <c r="FQP45" s="299"/>
      <c r="FQQ45" s="299"/>
      <c r="FQR45" s="299"/>
      <c r="FQS45" s="299"/>
      <c r="FQT45" s="299"/>
      <c r="FQU45" s="299"/>
      <c r="FQV45" s="299"/>
      <c r="FQW45" s="299"/>
      <c r="FQX45" s="299"/>
      <c r="FQY45" s="299"/>
      <c r="FQZ45" s="299"/>
      <c r="FRA45" s="299"/>
      <c r="FRB45" s="299"/>
      <c r="FRC45" s="299"/>
      <c r="FRD45" s="299"/>
      <c r="FRE45" s="299"/>
      <c r="FRF45" s="299"/>
      <c r="FRG45" s="299"/>
      <c r="FRH45" s="299"/>
      <c r="FRI45" s="299"/>
      <c r="FRJ45" s="299"/>
      <c r="FRK45" s="299"/>
      <c r="FRL45" s="299"/>
      <c r="FRM45" s="299"/>
      <c r="FRN45" s="299"/>
      <c r="FRO45" s="299"/>
      <c r="FRP45" s="299"/>
      <c r="FRQ45" s="299"/>
      <c r="FRR45" s="299"/>
      <c r="FRS45" s="299"/>
      <c r="FRT45" s="299"/>
      <c r="FRU45" s="299"/>
      <c r="FRV45" s="299"/>
      <c r="FRW45" s="299"/>
      <c r="FRX45" s="299"/>
      <c r="FRY45" s="299"/>
      <c r="FRZ45" s="299"/>
      <c r="FSA45" s="299"/>
      <c r="FSB45" s="299"/>
      <c r="FSC45" s="299"/>
      <c r="FSD45" s="299"/>
      <c r="FSE45" s="299"/>
      <c r="FSF45" s="299"/>
      <c r="FSG45" s="299"/>
      <c r="FSH45" s="299"/>
      <c r="FSI45" s="299"/>
      <c r="FSJ45" s="299"/>
      <c r="FSK45" s="299"/>
      <c r="FSL45" s="299"/>
      <c r="FSM45" s="299"/>
      <c r="FSN45" s="299"/>
      <c r="FSO45" s="299"/>
      <c r="FSP45" s="299"/>
      <c r="FSQ45" s="299"/>
      <c r="FSR45" s="299"/>
      <c r="FSS45" s="299"/>
      <c r="FST45" s="299"/>
      <c r="FSU45" s="299"/>
      <c r="FSV45" s="299"/>
      <c r="FSW45" s="299"/>
      <c r="FSX45" s="299"/>
      <c r="FSY45" s="299"/>
      <c r="FSZ45" s="299"/>
      <c r="FTA45" s="299"/>
      <c r="FTB45" s="299"/>
      <c r="FTC45" s="299"/>
      <c r="FTD45" s="299"/>
      <c r="FTE45" s="299"/>
      <c r="FTF45" s="299"/>
      <c r="FTG45" s="299"/>
      <c r="FTH45" s="299"/>
      <c r="FTI45" s="299"/>
      <c r="FTJ45" s="299"/>
      <c r="FTK45" s="299"/>
      <c r="FTL45" s="299"/>
      <c r="FTM45" s="299"/>
      <c r="FTN45" s="299"/>
      <c r="FTO45" s="299"/>
      <c r="FTP45" s="299"/>
      <c r="FTQ45" s="299"/>
      <c r="FTR45" s="299"/>
      <c r="FTS45" s="299"/>
      <c r="FTT45" s="299"/>
      <c r="FTU45" s="299"/>
      <c r="FTV45" s="299"/>
      <c r="FTW45" s="299"/>
      <c r="FTX45" s="299"/>
      <c r="FTY45" s="299"/>
      <c r="FTZ45" s="299"/>
      <c r="FUA45" s="299"/>
      <c r="FUB45" s="299"/>
      <c r="FUC45" s="299"/>
      <c r="FUD45" s="299"/>
      <c r="FUE45" s="299"/>
      <c r="FUF45" s="299"/>
      <c r="FUG45" s="299"/>
      <c r="FUH45" s="299"/>
      <c r="FUI45" s="299"/>
      <c r="FUJ45" s="299"/>
      <c r="FUK45" s="299"/>
      <c r="FUL45" s="299"/>
      <c r="FUM45" s="299"/>
      <c r="FUN45" s="299"/>
      <c r="FUO45" s="299"/>
      <c r="FUP45" s="299"/>
      <c r="FUQ45" s="299"/>
      <c r="FUR45" s="299"/>
      <c r="FUS45" s="299"/>
      <c r="FUT45" s="299"/>
      <c r="FUU45" s="299"/>
      <c r="FUV45" s="299"/>
      <c r="FUW45" s="299"/>
      <c r="FUX45" s="299"/>
      <c r="FUY45" s="299"/>
      <c r="FUZ45" s="299"/>
      <c r="FVA45" s="299"/>
      <c r="FVB45" s="299"/>
      <c r="FVC45" s="299"/>
      <c r="FVD45" s="299"/>
      <c r="FVE45" s="299"/>
      <c r="FVF45" s="299"/>
      <c r="FVG45" s="299"/>
      <c r="FVH45" s="299"/>
      <c r="FVI45" s="299"/>
      <c r="FVJ45" s="299"/>
      <c r="FVK45" s="299"/>
      <c r="FVL45" s="299"/>
      <c r="FVM45" s="299"/>
      <c r="FVN45" s="299"/>
      <c r="FVO45" s="299"/>
      <c r="FVP45" s="299"/>
      <c r="FVQ45" s="299"/>
      <c r="FVR45" s="299"/>
      <c r="FVS45" s="299"/>
      <c r="FVT45" s="299"/>
      <c r="FVU45" s="299"/>
      <c r="FVV45" s="299"/>
      <c r="FVW45" s="299"/>
      <c r="FVX45" s="299"/>
      <c r="FVY45" s="299"/>
      <c r="FVZ45" s="299"/>
      <c r="FWA45" s="299"/>
      <c r="FWB45" s="299"/>
      <c r="FWC45" s="299"/>
      <c r="FWD45" s="299"/>
      <c r="FWE45" s="299"/>
      <c r="FWF45" s="299"/>
      <c r="FWG45" s="299"/>
      <c r="FWH45" s="299"/>
      <c r="FWI45" s="299"/>
      <c r="FWJ45" s="299"/>
      <c r="FWK45" s="299"/>
      <c r="FWL45" s="299"/>
      <c r="FWM45" s="299"/>
      <c r="FWN45" s="299"/>
      <c r="FWO45" s="299"/>
      <c r="FWP45" s="299"/>
      <c r="FWQ45" s="299"/>
      <c r="FWR45" s="299"/>
      <c r="FWS45" s="299"/>
      <c r="FWT45" s="299"/>
      <c r="FWU45" s="299"/>
      <c r="FWV45" s="299"/>
      <c r="FWW45" s="299"/>
      <c r="FWX45" s="299"/>
      <c r="FWY45" s="299"/>
      <c r="FWZ45" s="299"/>
      <c r="FXA45" s="299"/>
      <c r="FXB45" s="299"/>
      <c r="FXC45" s="299"/>
      <c r="FXD45" s="299"/>
      <c r="FXE45" s="299"/>
      <c r="FXF45" s="299"/>
      <c r="FXG45" s="299"/>
      <c r="FXH45" s="299"/>
      <c r="FXI45" s="299"/>
      <c r="FXJ45" s="299"/>
      <c r="FXK45" s="299"/>
      <c r="FXL45" s="299"/>
      <c r="FXM45" s="299"/>
      <c r="FXN45" s="299"/>
      <c r="FXO45" s="299"/>
      <c r="FXP45" s="299"/>
      <c r="FXQ45" s="299"/>
      <c r="FXR45" s="299"/>
      <c r="FXS45" s="299"/>
      <c r="FXT45" s="299"/>
      <c r="FXU45" s="299"/>
      <c r="FXV45" s="299"/>
      <c r="FXW45" s="299"/>
      <c r="FXX45" s="299"/>
      <c r="FXY45" s="299"/>
      <c r="FXZ45" s="299"/>
      <c r="FYA45" s="299"/>
      <c r="FYB45" s="299"/>
      <c r="FYC45" s="299"/>
      <c r="FYD45" s="299"/>
      <c r="FYE45" s="299"/>
      <c r="FYF45" s="299"/>
      <c r="FYG45" s="299"/>
      <c r="FYH45" s="299"/>
      <c r="FYI45" s="299"/>
      <c r="FYJ45" s="299"/>
      <c r="FYK45" s="299"/>
      <c r="FYL45" s="299"/>
      <c r="FYM45" s="299"/>
      <c r="FYN45" s="299"/>
      <c r="FYO45" s="299"/>
      <c r="FYP45" s="299"/>
      <c r="FYQ45" s="299"/>
      <c r="FYR45" s="299"/>
      <c r="FYS45" s="299"/>
      <c r="FYT45" s="299"/>
      <c r="FYU45" s="299"/>
      <c r="FYV45" s="299"/>
      <c r="FYW45" s="299"/>
      <c r="FYX45" s="299"/>
      <c r="FYY45" s="299"/>
      <c r="FYZ45" s="299"/>
      <c r="FZA45" s="299"/>
      <c r="FZB45" s="299"/>
      <c r="FZC45" s="299"/>
      <c r="FZD45" s="299"/>
      <c r="FZE45" s="299"/>
      <c r="FZF45" s="299"/>
      <c r="FZG45" s="299"/>
      <c r="FZH45" s="299"/>
      <c r="FZI45" s="299"/>
      <c r="FZJ45" s="299"/>
      <c r="FZK45" s="299"/>
      <c r="FZL45" s="299"/>
      <c r="FZM45" s="299"/>
      <c r="FZN45" s="299"/>
      <c r="FZO45" s="299"/>
      <c r="FZP45" s="299"/>
      <c r="FZQ45" s="299"/>
      <c r="FZR45" s="299"/>
      <c r="FZS45" s="299"/>
      <c r="FZT45" s="299"/>
      <c r="FZU45" s="299"/>
      <c r="FZV45" s="299"/>
      <c r="FZW45" s="299"/>
      <c r="FZX45" s="299"/>
      <c r="FZY45" s="299"/>
      <c r="FZZ45" s="299"/>
      <c r="GAA45" s="299"/>
      <c r="GAB45" s="299"/>
      <c r="GAC45" s="299"/>
      <c r="GAD45" s="299"/>
      <c r="GAE45" s="299"/>
      <c r="GAF45" s="299"/>
      <c r="GAG45" s="299"/>
      <c r="GAH45" s="299"/>
      <c r="GAI45" s="299"/>
      <c r="GAJ45" s="299"/>
      <c r="GAK45" s="299"/>
      <c r="GAL45" s="299"/>
      <c r="GAM45" s="299"/>
      <c r="GAN45" s="299"/>
      <c r="GAO45" s="299"/>
      <c r="GAP45" s="299"/>
      <c r="GAQ45" s="299"/>
      <c r="GAR45" s="299"/>
      <c r="GAS45" s="299"/>
      <c r="GAT45" s="299"/>
      <c r="GAU45" s="299"/>
      <c r="GAV45" s="299"/>
      <c r="GAW45" s="299"/>
      <c r="GAX45" s="299"/>
      <c r="GAY45" s="299"/>
      <c r="GAZ45" s="299"/>
      <c r="GBA45" s="299"/>
      <c r="GBB45" s="299"/>
      <c r="GBC45" s="299"/>
      <c r="GBD45" s="299"/>
      <c r="GBE45" s="299"/>
      <c r="GBF45" s="299"/>
      <c r="GBG45" s="299"/>
      <c r="GBH45" s="299"/>
      <c r="GBI45" s="299"/>
      <c r="GBJ45" s="299"/>
      <c r="GBK45" s="299"/>
      <c r="GBL45" s="299"/>
      <c r="GBM45" s="299"/>
      <c r="GBN45" s="299"/>
      <c r="GBO45" s="299"/>
      <c r="GBP45" s="299"/>
      <c r="GBQ45" s="299"/>
      <c r="GBR45" s="299"/>
      <c r="GBS45" s="299"/>
      <c r="GBT45" s="299"/>
      <c r="GBU45" s="299"/>
      <c r="GBV45" s="299"/>
      <c r="GBW45" s="299"/>
      <c r="GBX45" s="299"/>
      <c r="GBY45" s="299"/>
      <c r="GBZ45" s="299"/>
      <c r="GCA45" s="299"/>
      <c r="GCB45" s="299"/>
      <c r="GCC45" s="299"/>
      <c r="GCD45" s="299"/>
      <c r="GCE45" s="299"/>
      <c r="GCF45" s="299"/>
      <c r="GCG45" s="299"/>
      <c r="GCH45" s="299"/>
      <c r="GCI45" s="299"/>
      <c r="GCJ45" s="299"/>
      <c r="GCK45" s="299"/>
      <c r="GCL45" s="299"/>
      <c r="GCM45" s="299"/>
      <c r="GCN45" s="299"/>
      <c r="GCO45" s="299"/>
      <c r="GCP45" s="299"/>
      <c r="GCQ45" s="299"/>
      <c r="GCR45" s="299"/>
      <c r="GCS45" s="299"/>
      <c r="GCT45" s="299"/>
      <c r="GCU45" s="299"/>
      <c r="GCV45" s="299"/>
      <c r="GCW45" s="299"/>
      <c r="GCX45" s="299"/>
      <c r="GCY45" s="299"/>
      <c r="GCZ45" s="299"/>
      <c r="GDA45" s="299"/>
      <c r="GDB45" s="299"/>
      <c r="GDC45" s="299"/>
      <c r="GDD45" s="299"/>
      <c r="GDE45" s="299"/>
      <c r="GDF45" s="299"/>
      <c r="GDG45" s="299"/>
      <c r="GDH45" s="299"/>
      <c r="GDI45" s="299"/>
      <c r="GDJ45" s="299"/>
      <c r="GDK45" s="299"/>
      <c r="GDL45" s="299"/>
      <c r="GDM45" s="299"/>
      <c r="GDN45" s="299"/>
      <c r="GDO45" s="299"/>
      <c r="GDP45" s="299"/>
      <c r="GDQ45" s="299"/>
      <c r="GDR45" s="299"/>
      <c r="GDS45" s="299"/>
      <c r="GDT45" s="299"/>
      <c r="GDU45" s="299"/>
      <c r="GDV45" s="299"/>
      <c r="GDW45" s="299"/>
      <c r="GDX45" s="299"/>
      <c r="GDY45" s="299"/>
      <c r="GDZ45" s="299"/>
      <c r="GEA45" s="299"/>
      <c r="GEB45" s="299"/>
      <c r="GEC45" s="299"/>
      <c r="GED45" s="299"/>
      <c r="GEE45" s="299"/>
      <c r="GEF45" s="299"/>
      <c r="GEG45" s="299"/>
      <c r="GEH45" s="299"/>
      <c r="GEI45" s="299"/>
      <c r="GEJ45" s="299"/>
      <c r="GEK45" s="299"/>
      <c r="GEL45" s="299"/>
      <c r="GEM45" s="299"/>
      <c r="GEN45" s="299"/>
      <c r="GEO45" s="299"/>
      <c r="GEP45" s="299"/>
      <c r="GEQ45" s="299"/>
      <c r="GER45" s="299"/>
      <c r="GES45" s="299"/>
      <c r="GET45" s="299"/>
      <c r="GEU45" s="299"/>
      <c r="GEV45" s="299"/>
      <c r="GEW45" s="299"/>
      <c r="GEX45" s="299"/>
      <c r="GEY45" s="299"/>
      <c r="GEZ45" s="299"/>
      <c r="GFA45" s="299"/>
      <c r="GFB45" s="299"/>
      <c r="GFC45" s="299"/>
      <c r="GFD45" s="299"/>
      <c r="GFE45" s="299"/>
      <c r="GFF45" s="299"/>
      <c r="GFG45" s="299"/>
      <c r="GFH45" s="299"/>
      <c r="GFI45" s="299"/>
      <c r="GFJ45" s="299"/>
      <c r="GFK45" s="299"/>
      <c r="GFL45" s="299"/>
      <c r="GFM45" s="299"/>
      <c r="GFN45" s="299"/>
      <c r="GFO45" s="299"/>
      <c r="GFP45" s="299"/>
      <c r="GFQ45" s="299"/>
      <c r="GFR45" s="299"/>
      <c r="GFS45" s="299"/>
      <c r="GFT45" s="299"/>
      <c r="GFU45" s="299"/>
      <c r="GFV45" s="299"/>
      <c r="GFW45" s="299"/>
      <c r="GFX45" s="299"/>
      <c r="GFY45" s="299"/>
      <c r="GFZ45" s="299"/>
      <c r="GGA45" s="299"/>
      <c r="GGB45" s="299"/>
      <c r="GGC45" s="299"/>
      <c r="GGD45" s="299"/>
      <c r="GGE45" s="299"/>
      <c r="GGF45" s="299"/>
      <c r="GGG45" s="299"/>
      <c r="GGH45" s="299"/>
      <c r="GGI45" s="299"/>
      <c r="GGJ45" s="299"/>
      <c r="GGK45" s="299"/>
      <c r="GGL45" s="299"/>
      <c r="GGM45" s="299"/>
      <c r="GGN45" s="299"/>
      <c r="GGO45" s="299"/>
      <c r="GGP45" s="299"/>
      <c r="GGQ45" s="299"/>
      <c r="GGR45" s="299"/>
      <c r="GGS45" s="299"/>
      <c r="GGT45" s="299"/>
      <c r="GGU45" s="299"/>
      <c r="GGV45" s="299"/>
      <c r="GGW45" s="299"/>
      <c r="GGX45" s="299"/>
      <c r="GGY45" s="299"/>
      <c r="GGZ45" s="299"/>
      <c r="GHA45" s="299"/>
      <c r="GHB45" s="299"/>
      <c r="GHC45" s="299"/>
      <c r="GHD45" s="299"/>
      <c r="GHE45" s="299"/>
      <c r="GHF45" s="299"/>
      <c r="GHG45" s="299"/>
      <c r="GHH45" s="299"/>
      <c r="GHI45" s="299"/>
      <c r="GHJ45" s="299"/>
      <c r="GHK45" s="299"/>
      <c r="GHL45" s="299"/>
      <c r="GHM45" s="299"/>
      <c r="GHN45" s="299"/>
      <c r="GHO45" s="299"/>
      <c r="GHP45" s="299"/>
      <c r="GHQ45" s="299"/>
      <c r="GHR45" s="299"/>
      <c r="GHS45" s="299"/>
      <c r="GHT45" s="299"/>
      <c r="GHU45" s="299"/>
      <c r="GHV45" s="299"/>
      <c r="GHW45" s="299"/>
      <c r="GHX45" s="299"/>
      <c r="GHY45" s="299"/>
      <c r="GHZ45" s="299"/>
      <c r="GIA45" s="299"/>
      <c r="GIB45" s="299"/>
      <c r="GIC45" s="299"/>
      <c r="GID45" s="299"/>
      <c r="GIE45" s="299"/>
      <c r="GIF45" s="299"/>
      <c r="GIG45" s="299"/>
      <c r="GIH45" s="299"/>
      <c r="GII45" s="299"/>
      <c r="GIJ45" s="299"/>
      <c r="GIK45" s="299"/>
      <c r="GIL45" s="299"/>
      <c r="GIM45" s="299"/>
      <c r="GIN45" s="299"/>
      <c r="GIO45" s="299"/>
      <c r="GIP45" s="299"/>
      <c r="GIQ45" s="299"/>
      <c r="GIR45" s="299"/>
      <c r="GIS45" s="299"/>
      <c r="GIT45" s="299"/>
      <c r="GIU45" s="299"/>
      <c r="GIV45" s="299"/>
      <c r="GIW45" s="299"/>
      <c r="GIX45" s="299"/>
      <c r="GIY45" s="299"/>
      <c r="GIZ45" s="299"/>
      <c r="GJA45" s="299"/>
      <c r="GJB45" s="299"/>
      <c r="GJC45" s="299"/>
      <c r="GJD45" s="299"/>
      <c r="GJE45" s="299"/>
      <c r="GJF45" s="299"/>
      <c r="GJG45" s="299"/>
      <c r="GJH45" s="299"/>
      <c r="GJI45" s="299"/>
      <c r="GJJ45" s="299"/>
      <c r="GJK45" s="299"/>
      <c r="GJL45" s="299"/>
      <c r="GJM45" s="299"/>
      <c r="GJN45" s="299"/>
      <c r="GJO45" s="299"/>
      <c r="GJP45" s="299"/>
      <c r="GJQ45" s="299"/>
      <c r="GJR45" s="299"/>
      <c r="GJS45" s="299"/>
      <c r="GJT45" s="299"/>
      <c r="GJU45" s="299"/>
      <c r="GJV45" s="299"/>
      <c r="GJW45" s="299"/>
      <c r="GJX45" s="299"/>
      <c r="GJY45" s="299"/>
      <c r="GJZ45" s="299"/>
      <c r="GKA45" s="299"/>
      <c r="GKB45" s="299"/>
      <c r="GKC45" s="299"/>
      <c r="GKD45" s="299"/>
      <c r="GKE45" s="299"/>
      <c r="GKF45" s="299"/>
      <c r="GKG45" s="299"/>
      <c r="GKH45" s="299"/>
      <c r="GKI45" s="299"/>
      <c r="GKJ45" s="299"/>
      <c r="GKK45" s="299"/>
      <c r="GKL45" s="299"/>
      <c r="GKM45" s="299"/>
      <c r="GKN45" s="299"/>
      <c r="GKO45" s="299"/>
      <c r="GKP45" s="299"/>
      <c r="GKQ45" s="299"/>
      <c r="GKR45" s="299"/>
      <c r="GKS45" s="299"/>
      <c r="GKT45" s="299"/>
      <c r="GKU45" s="299"/>
      <c r="GKV45" s="299"/>
      <c r="GKW45" s="299"/>
      <c r="GKX45" s="299"/>
      <c r="GKY45" s="299"/>
      <c r="GKZ45" s="299"/>
      <c r="GLA45" s="299"/>
      <c r="GLB45" s="299"/>
      <c r="GLC45" s="299"/>
      <c r="GLD45" s="299"/>
      <c r="GLE45" s="299"/>
      <c r="GLF45" s="299"/>
      <c r="GLG45" s="299"/>
      <c r="GLH45" s="299"/>
      <c r="GLI45" s="299"/>
      <c r="GLJ45" s="299"/>
      <c r="GLK45" s="299"/>
      <c r="GLL45" s="299"/>
      <c r="GLM45" s="299"/>
      <c r="GLN45" s="299"/>
      <c r="GLO45" s="299"/>
      <c r="GLP45" s="299"/>
      <c r="GLQ45" s="299"/>
      <c r="GLR45" s="299"/>
      <c r="GLS45" s="299"/>
      <c r="GLT45" s="299"/>
      <c r="GLU45" s="299"/>
      <c r="GLV45" s="299"/>
      <c r="GLW45" s="299"/>
      <c r="GLX45" s="299"/>
      <c r="GLY45" s="299"/>
      <c r="GLZ45" s="299"/>
      <c r="GMA45" s="299"/>
      <c r="GMB45" s="299"/>
      <c r="GMC45" s="299"/>
      <c r="GMD45" s="299"/>
      <c r="GME45" s="299"/>
      <c r="GMF45" s="299"/>
      <c r="GMG45" s="299"/>
      <c r="GMH45" s="299"/>
      <c r="GMI45" s="299"/>
      <c r="GMJ45" s="299"/>
      <c r="GMK45" s="299"/>
      <c r="GML45" s="299"/>
      <c r="GMM45" s="299"/>
      <c r="GMN45" s="299"/>
      <c r="GMO45" s="299"/>
      <c r="GMP45" s="299"/>
      <c r="GMQ45" s="299"/>
      <c r="GMR45" s="299"/>
      <c r="GMS45" s="299"/>
      <c r="GMT45" s="299"/>
      <c r="GMU45" s="299"/>
      <c r="GMV45" s="299"/>
      <c r="GMW45" s="299"/>
      <c r="GMX45" s="299"/>
      <c r="GMY45" s="299"/>
      <c r="GMZ45" s="299"/>
      <c r="GNA45" s="299"/>
      <c r="GNB45" s="299"/>
      <c r="GNC45" s="299"/>
      <c r="GND45" s="299"/>
      <c r="GNE45" s="299"/>
      <c r="GNF45" s="299"/>
      <c r="GNG45" s="299"/>
      <c r="GNH45" s="299"/>
      <c r="GNI45" s="299"/>
      <c r="GNJ45" s="299"/>
      <c r="GNK45" s="299"/>
      <c r="GNL45" s="299"/>
      <c r="GNM45" s="299"/>
      <c r="GNN45" s="299"/>
      <c r="GNO45" s="299"/>
      <c r="GNP45" s="299"/>
      <c r="GNQ45" s="299"/>
      <c r="GNR45" s="299"/>
      <c r="GNS45" s="299"/>
      <c r="GNT45" s="299"/>
      <c r="GNU45" s="299"/>
      <c r="GNV45" s="299"/>
      <c r="GNW45" s="299"/>
      <c r="GNX45" s="299"/>
      <c r="GNY45" s="299"/>
      <c r="GNZ45" s="299"/>
      <c r="GOA45" s="299"/>
      <c r="GOB45" s="299"/>
      <c r="GOC45" s="299"/>
      <c r="GOD45" s="299"/>
      <c r="GOE45" s="299"/>
      <c r="GOF45" s="299"/>
      <c r="GOG45" s="299"/>
      <c r="GOH45" s="299"/>
      <c r="GOI45" s="299"/>
      <c r="GOJ45" s="299"/>
      <c r="GOK45" s="299"/>
      <c r="GOL45" s="299"/>
      <c r="GOM45" s="299"/>
      <c r="GON45" s="299"/>
      <c r="GOO45" s="299"/>
      <c r="GOP45" s="299"/>
      <c r="GOQ45" s="299"/>
      <c r="GOR45" s="299"/>
      <c r="GOS45" s="299"/>
      <c r="GOT45" s="299"/>
      <c r="GOU45" s="299"/>
      <c r="GOV45" s="299"/>
      <c r="GOW45" s="299"/>
      <c r="GOX45" s="299"/>
      <c r="GOY45" s="299"/>
      <c r="GOZ45" s="299"/>
      <c r="GPA45" s="299"/>
      <c r="GPB45" s="299"/>
      <c r="GPC45" s="299"/>
      <c r="GPD45" s="299"/>
      <c r="GPE45" s="299"/>
      <c r="GPF45" s="299"/>
      <c r="GPG45" s="299"/>
      <c r="GPH45" s="299"/>
      <c r="GPI45" s="299"/>
      <c r="GPJ45" s="299"/>
      <c r="GPK45" s="299"/>
      <c r="GPL45" s="299"/>
      <c r="GPM45" s="299"/>
      <c r="GPN45" s="299"/>
      <c r="GPO45" s="299"/>
      <c r="GPP45" s="299"/>
      <c r="GPQ45" s="299"/>
      <c r="GPR45" s="299"/>
      <c r="GPS45" s="299"/>
      <c r="GPT45" s="299"/>
      <c r="GPU45" s="299"/>
      <c r="GPV45" s="299"/>
      <c r="GPW45" s="299"/>
      <c r="GPX45" s="299"/>
      <c r="GPY45" s="299"/>
      <c r="GPZ45" s="299"/>
      <c r="GQA45" s="299"/>
      <c r="GQB45" s="299"/>
      <c r="GQC45" s="299"/>
      <c r="GQD45" s="299"/>
      <c r="GQE45" s="299"/>
      <c r="GQF45" s="299"/>
      <c r="GQG45" s="299"/>
      <c r="GQH45" s="299"/>
      <c r="GQI45" s="299"/>
      <c r="GQJ45" s="299"/>
      <c r="GQK45" s="299"/>
      <c r="GQL45" s="299"/>
      <c r="GQM45" s="299"/>
      <c r="GQN45" s="299"/>
      <c r="GQO45" s="299"/>
      <c r="GQP45" s="299"/>
      <c r="GQQ45" s="299"/>
      <c r="GQR45" s="299"/>
      <c r="GQS45" s="299"/>
      <c r="GQT45" s="299"/>
      <c r="GQU45" s="299"/>
      <c r="GQV45" s="299"/>
      <c r="GQW45" s="299"/>
      <c r="GQX45" s="299"/>
      <c r="GQY45" s="299"/>
      <c r="GQZ45" s="299"/>
      <c r="GRA45" s="299"/>
      <c r="GRB45" s="299"/>
      <c r="GRC45" s="299"/>
      <c r="GRD45" s="299"/>
      <c r="GRE45" s="299"/>
      <c r="GRF45" s="299"/>
      <c r="GRG45" s="299"/>
      <c r="GRH45" s="299"/>
      <c r="GRI45" s="299"/>
      <c r="GRJ45" s="299"/>
      <c r="GRK45" s="299"/>
      <c r="GRL45" s="299"/>
      <c r="GRM45" s="299"/>
      <c r="GRN45" s="299"/>
      <c r="GRO45" s="299"/>
      <c r="GRP45" s="299"/>
      <c r="GRQ45" s="299"/>
      <c r="GRR45" s="299"/>
      <c r="GRS45" s="299"/>
      <c r="GRT45" s="299"/>
      <c r="GRU45" s="299"/>
      <c r="GRV45" s="299"/>
      <c r="GRW45" s="299"/>
      <c r="GRX45" s="299"/>
      <c r="GRY45" s="299"/>
      <c r="GRZ45" s="299"/>
      <c r="GSA45" s="299"/>
      <c r="GSB45" s="299"/>
      <c r="GSC45" s="299"/>
      <c r="GSD45" s="299"/>
      <c r="GSE45" s="299"/>
      <c r="GSF45" s="299"/>
      <c r="GSG45" s="299"/>
      <c r="GSH45" s="299"/>
      <c r="GSI45" s="299"/>
      <c r="GSJ45" s="299"/>
      <c r="GSK45" s="299"/>
      <c r="GSL45" s="299"/>
      <c r="GSM45" s="299"/>
      <c r="GSN45" s="299"/>
      <c r="GSO45" s="299"/>
      <c r="GSP45" s="299"/>
      <c r="GSQ45" s="299"/>
      <c r="GSR45" s="299"/>
      <c r="GSS45" s="299"/>
      <c r="GST45" s="299"/>
      <c r="GSU45" s="299"/>
      <c r="GSV45" s="299"/>
      <c r="GSW45" s="299"/>
      <c r="GSX45" s="299"/>
      <c r="GSY45" s="299"/>
      <c r="GSZ45" s="299"/>
      <c r="GTA45" s="299"/>
      <c r="GTB45" s="299"/>
      <c r="GTC45" s="299"/>
      <c r="GTD45" s="299"/>
      <c r="GTE45" s="299"/>
      <c r="GTF45" s="299"/>
      <c r="GTG45" s="299"/>
      <c r="GTH45" s="299"/>
      <c r="GTI45" s="299"/>
      <c r="GTJ45" s="299"/>
      <c r="GTK45" s="299"/>
      <c r="GTL45" s="299"/>
      <c r="GTM45" s="299"/>
      <c r="GTN45" s="299"/>
      <c r="GTO45" s="299"/>
      <c r="GTP45" s="299"/>
      <c r="GTQ45" s="299"/>
      <c r="GTR45" s="299"/>
      <c r="GTS45" s="299"/>
      <c r="GTT45" s="299"/>
      <c r="GTU45" s="299"/>
      <c r="GTV45" s="299"/>
      <c r="GTW45" s="299"/>
      <c r="GTX45" s="299"/>
      <c r="GTY45" s="299"/>
      <c r="GTZ45" s="299"/>
      <c r="GUA45" s="299"/>
      <c r="GUB45" s="299"/>
      <c r="GUC45" s="299"/>
      <c r="GUD45" s="299"/>
      <c r="GUE45" s="299"/>
      <c r="GUF45" s="299"/>
      <c r="GUG45" s="299"/>
      <c r="GUH45" s="299"/>
      <c r="GUI45" s="299"/>
      <c r="GUJ45" s="299"/>
      <c r="GUK45" s="299"/>
      <c r="GUL45" s="299"/>
      <c r="GUM45" s="299"/>
      <c r="GUN45" s="299"/>
      <c r="GUO45" s="299"/>
      <c r="GUP45" s="299"/>
      <c r="GUQ45" s="299"/>
      <c r="GUR45" s="299"/>
      <c r="GUS45" s="299"/>
      <c r="GUT45" s="299"/>
      <c r="GUU45" s="299"/>
      <c r="GUV45" s="299"/>
      <c r="GUW45" s="299"/>
      <c r="GUX45" s="299"/>
      <c r="GUY45" s="299"/>
      <c r="GUZ45" s="299"/>
      <c r="GVA45" s="299"/>
      <c r="GVB45" s="299"/>
      <c r="GVC45" s="299"/>
      <c r="GVD45" s="299"/>
      <c r="GVE45" s="299"/>
      <c r="GVF45" s="299"/>
      <c r="GVG45" s="299"/>
      <c r="GVH45" s="299"/>
      <c r="GVI45" s="299"/>
      <c r="GVJ45" s="299"/>
      <c r="GVK45" s="299"/>
      <c r="GVL45" s="299"/>
      <c r="GVM45" s="299"/>
      <c r="GVN45" s="299"/>
      <c r="GVO45" s="299"/>
      <c r="GVP45" s="299"/>
      <c r="GVQ45" s="299"/>
      <c r="GVR45" s="299"/>
      <c r="GVS45" s="299"/>
      <c r="GVT45" s="299"/>
      <c r="GVU45" s="299"/>
      <c r="GVV45" s="299"/>
      <c r="GVW45" s="299"/>
      <c r="GVX45" s="299"/>
      <c r="GVY45" s="299"/>
      <c r="GVZ45" s="299"/>
      <c r="GWA45" s="299"/>
      <c r="GWB45" s="299"/>
      <c r="GWC45" s="299"/>
      <c r="GWD45" s="299"/>
      <c r="GWE45" s="299"/>
      <c r="GWF45" s="299"/>
      <c r="GWG45" s="299"/>
      <c r="GWH45" s="299"/>
      <c r="GWI45" s="299"/>
      <c r="GWJ45" s="299"/>
      <c r="GWK45" s="299"/>
      <c r="GWL45" s="299"/>
      <c r="GWM45" s="299"/>
      <c r="GWN45" s="299"/>
      <c r="GWO45" s="299"/>
      <c r="GWP45" s="299"/>
      <c r="GWQ45" s="299"/>
      <c r="GWR45" s="299"/>
      <c r="GWS45" s="299"/>
      <c r="GWT45" s="299"/>
      <c r="GWU45" s="299"/>
      <c r="GWV45" s="299"/>
      <c r="GWW45" s="299"/>
      <c r="GWX45" s="299"/>
      <c r="GWY45" s="299"/>
      <c r="GWZ45" s="299"/>
      <c r="GXA45" s="299"/>
      <c r="GXB45" s="299"/>
      <c r="GXC45" s="299"/>
      <c r="GXD45" s="299"/>
      <c r="GXE45" s="299"/>
      <c r="GXF45" s="299"/>
      <c r="GXG45" s="299"/>
      <c r="GXH45" s="299"/>
      <c r="GXI45" s="299"/>
      <c r="GXJ45" s="299"/>
      <c r="GXK45" s="299"/>
      <c r="GXL45" s="299"/>
      <c r="GXM45" s="299"/>
      <c r="GXN45" s="299"/>
      <c r="GXO45" s="299"/>
      <c r="GXP45" s="299"/>
      <c r="GXQ45" s="299"/>
      <c r="GXR45" s="299"/>
      <c r="GXS45" s="299"/>
      <c r="GXT45" s="299"/>
      <c r="GXU45" s="299"/>
      <c r="GXV45" s="299"/>
      <c r="GXW45" s="299"/>
      <c r="GXX45" s="299"/>
      <c r="GXY45" s="299"/>
      <c r="GXZ45" s="299"/>
      <c r="GYA45" s="299"/>
      <c r="GYB45" s="299"/>
      <c r="GYC45" s="299"/>
      <c r="GYD45" s="299"/>
      <c r="GYE45" s="299"/>
      <c r="GYF45" s="299"/>
      <c r="GYG45" s="299"/>
      <c r="GYH45" s="299"/>
      <c r="GYI45" s="299"/>
      <c r="GYJ45" s="299"/>
      <c r="GYK45" s="299"/>
      <c r="GYL45" s="299"/>
      <c r="GYM45" s="299"/>
      <c r="GYN45" s="299"/>
      <c r="GYO45" s="299"/>
      <c r="GYP45" s="299"/>
      <c r="GYQ45" s="299"/>
      <c r="GYR45" s="299"/>
      <c r="GYS45" s="299"/>
      <c r="GYT45" s="299"/>
      <c r="GYU45" s="299"/>
      <c r="GYV45" s="299"/>
      <c r="GYW45" s="299"/>
      <c r="GYX45" s="299"/>
      <c r="GYY45" s="299"/>
      <c r="GYZ45" s="299"/>
      <c r="GZA45" s="299"/>
      <c r="GZB45" s="299"/>
      <c r="GZC45" s="299"/>
      <c r="GZD45" s="299"/>
      <c r="GZE45" s="299"/>
      <c r="GZF45" s="299"/>
      <c r="GZG45" s="299"/>
      <c r="GZH45" s="299"/>
      <c r="GZI45" s="299"/>
      <c r="GZJ45" s="299"/>
      <c r="GZK45" s="299"/>
      <c r="GZL45" s="299"/>
      <c r="GZM45" s="299"/>
      <c r="GZN45" s="299"/>
      <c r="GZO45" s="299"/>
      <c r="GZP45" s="299"/>
      <c r="GZQ45" s="299"/>
      <c r="GZR45" s="299"/>
      <c r="GZS45" s="299"/>
      <c r="GZT45" s="299"/>
      <c r="GZU45" s="299"/>
      <c r="GZV45" s="299"/>
      <c r="GZW45" s="299"/>
      <c r="GZX45" s="299"/>
      <c r="GZY45" s="299"/>
      <c r="GZZ45" s="299"/>
      <c r="HAA45" s="299"/>
      <c r="HAB45" s="299"/>
      <c r="HAC45" s="299"/>
      <c r="HAD45" s="299"/>
      <c r="HAE45" s="299"/>
      <c r="HAF45" s="299"/>
      <c r="HAG45" s="299"/>
      <c r="HAH45" s="299"/>
      <c r="HAI45" s="299"/>
      <c r="HAJ45" s="299"/>
      <c r="HAK45" s="299"/>
      <c r="HAL45" s="299"/>
      <c r="HAM45" s="299"/>
      <c r="HAN45" s="299"/>
      <c r="HAO45" s="299"/>
      <c r="HAP45" s="299"/>
      <c r="HAQ45" s="299"/>
      <c r="HAR45" s="299"/>
      <c r="HAS45" s="299"/>
      <c r="HAT45" s="299"/>
      <c r="HAU45" s="299"/>
      <c r="HAV45" s="299"/>
      <c r="HAW45" s="299"/>
      <c r="HAX45" s="299"/>
      <c r="HAY45" s="299"/>
      <c r="HAZ45" s="299"/>
      <c r="HBA45" s="299"/>
      <c r="HBB45" s="299"/>
      <c r="HBC45" s="299"/>
      <c r="HBD45" s="299"/>
      <c r="HBE45" s="299"/>
      <c r="HBF45" s="299"/>
      <c r="HBG45" s="299"/>
      <c r="HBH45" s="299"/>
      <c r="HBI45" s="299"/>
      <c r="HBJ45" s="299"/>
      <c r="HBK45" s="299"/>
      <c r="HBL45" s="299"/>
      <c r="HBM45" s="299"/>
      <c r="HBN45" s="299"/>
      <c r="HBO45" s="299"/>
      <c r="HBP45" s="299"/>
      <c r="HBQ45" s="299"/>
      <c r="HBR45" s="299"/>
      <c r="HBS45" s="299"/>
      <c r="HBT45" s="299"/>
      <c r="HBU45" s="299"/>
      <c r="HBV45" s="299"/>
      <c r="HBW45" s="299"/>
      <c r="HBX45" s="299"/>
      <c r="HBY45" s="299"/>
      <c r="HBZ45" s="299"/>
      <c r="HCA45" s="299"/>
      <c r="HCB45" s="299"/>
      <c r="HCC45" s="299"/>
      <c r="HCD45" s="299"/>
      <c r="HCE45" s="299"/>
      <c r="HCF45" s="299"/>
      <c r="HCG45" s="299"/>
      <c r="HCH45" s="299"/>
      <c r="HCI45" s="299"/>
      <c r="HCJ45" s="299"/>
      <c r="HCK45" s="299"/>
      <c r="HCL45" s="299"/>
      <c r="HCM45" s="299"/>
      <c r="HCN45" s="299"/>
      <c r="HCO45" s="299"/>
      <c r="HCP45" s="299"/>
      <c r="HCQ45" s="299"/>
      <c r="HCR45" s="299"/>
      <c r="HCS45" s="299"/>
      <c r="HCT45" s="299"/>
      <c r="HCU45" s="299"/>
      <c r="HCV45" s="299"/>
      <c r="HCW45" s="299"/>
      <c r="HCX45" s="299"/>
      <c r="HCY45" s="299"/>
      <c r="HCZ45" s="299"/>
      <c r="HDA45" s="299"/>
      <c r="HDB45" s="299"/>
      <c r="HDC45" s="299"/>
      <c r="HDD45" s="299"/>
      <c r="HDE45" s="299"/>
      <c r="HDF45" s="299"/>
      <c r="HDG45" s="299"/>
      <c r="HDH45" s="299"/>
      <c r="HDI45" s="299"/>
      <c r="HDJ45" s="299"/>
      <c r="HDK45" s="299"/>
      <c r="HDL45" s="299"/>
      <c r="HDM45" s="299"/>
      <c r="HDN45" s="299"/>
      <c r="HDO45" s="299"/>
      <c r="HDP45" s="299"/>
      <c r="HDQ45" s="299"/>
      <c r="HDR45" s="299"/>
      <c r="HDS45" s="299"/>
      <c r="HDT45" s="299"/>
      <c r="HDU45" s="299"/>
      <c r="HDV45" s="299"/>
      <c r="HDW45" s="299"/>
      <c r="HDX45" s="299"/>
      <c r="HDY45" s="299"/>
      <c r="HDZ45" s="299"/>
      <c r="HEA45" s="299"/>
      <c r="HEB45" s="299"/>
      <c r="HEC45" s="299"/>
      <c r="HED45" s="299"/>
      <c r="HEE45" s="299"/>
      <c r="HEF45" s="299"/>
      <c r="HEG45" s="299"/>
      <c r="HEH45" s="299"/>
      <c r="HEI45" s="299"/>
      <c r="HEJ45" s="299"/>
      <c r="HEK45" s="299"/>
      <c r="HEL45" s="299"/>
      <c r="HEM45" s="299"/>
      <c r="HEN45" s="299"/>
      <c r="HEO45" s="299"/>
      <c r="HEP45" s="299"/>
      <c r="HEQ45" s="299"/>
      <c r="HER45" s="299"/>
      <c r="HES45" s="299"/>
      <c r="HET45" s="299"/>
      <c r="HEU45" s="299"/>
      <c r="HEV45" s="299"/>
      <c r="HEW45" s="299"/>
      <c r="HEX45" s="299"/>
      <c r="HEY45" s="299"/>
      <c r="HEZ45" s="299"/>
      <c r="HFA45" s="299"/>
      <c r="HFB45" s="299"/>
      <c r="HFC45" s="299"/>
      <c r="HFD45" s="299"/>
      <c r="HFE45" s="299"/>
      <c r="HFF45" s="299"/>
      <c r="HFG45" s="299"/>
      <c r="HFH45" s="299"/>
      <c r="HFI45" s="299"/>
      <c r="HFJ45" s="299"/>
      <c r="HFK45" s="299"/>
      <c r="HFL45" s="299"/>
      <c r="HFM45" s="299"/>
      <c r="HFN45" s="299"/>
      <c r="HFO45" s="299"/>
      <c r="HFP45" s="299"/>
      <c r="HFQ45" s="299"/>
      <c r="HFR45" s="299"/>
      <c r="HFS45" s="299"/>
      <c r="HFT45" s="299"/>
      <c r="HFU45" s="299"/>
      <c r="HFV45" s="299"/>
      <c r="HFW45" s="299"/>
      <c r="HFX45" s="299"/>
      <c r="HFY45" s="299"/>
      <c r="HFZ45" s="299"/>
      <c r="HGA45" s="299"/>
      <c r="HGB45" s="299"/>
      <c r="HGC45" s="299"/>
      <c r="HGD45" s="299"/>
      <c r="HGE45" s="299"/>
      <c r="HGF45" s="299"/>
      <c r="HGG45" s="299"/>
      <c r="HGH45" s="299"/>
      <c r="HGI45" s="299"/>
      <c r="HGJ45" s="299"/>
      <c r="HGK45" s="299"/>
      <c r="HGL45" s="299"/>
      <c r="HGM45" s="299"/>
      <c r="HGN45" s="299"/>
      <c r="HGO45" s="299"/>
      <c r="HGP45" s="299"/>
      <c r="HGQ45" s="299"/>
      <c r="HGR45" s="299"/>
      <c r="HGS45" s="299"/>
      <c r="HGT45" s="299"/>
      <c r="HGU45" s="299"/>
      <c r="HGV45" s="299"/>
      <c r="HGW45" s="299"/>
      <c r="HGX45" s="299"/>
      <c r="HGY45" s="299"/>
      <c r="HGZ45" s="299"/>
      <c r="HHA45" s="299"/>
      <c r="HHB45" s="299"/>
      <c r="HHC45" s="299"/>
      <c r="HHD45" s="299"/>
      <c r="HHE45" s="299"/>
      <c r="HHF45" s="299"/>
      <c r="HHG45" s="299"/>
      <c r="HHH45" s="299"/>
      <c r="HHI45" s="299"/>
      <c r="HHJ45" s="299"/>
      <c r="HHK45" s="299"/>
      <c r="HHL45" s="299"/>
      <c r="HHM45" s="299"/>
      <c r="HHN45" s="299"/>
      <c r="HHO45" s="299"/>
      <c r="HHP45" s="299"/>
      <c r="HHQ45" s="299"/>
      <c r="HHR45" s="299"/>
      <c r="HHS45" s="299"/>
      <c r="HHT45" s="299"/>
      <c r="HHU45" s="299"/>
      <c r="HHV45" s="299"/>
      <c r="HHW45" s="299"/>
      <c r="HHX45" s="299"/>
      <c r="HHY45" s="299"/>
      <c r="HHZ45" s="299"/>
      <c r="HIA45" s="299"/>
      <c r="HIB45" s="299"/>
      <c r="HIC45" s="299"/>
      <c r="HID45" s="299"/>
      <c r="HIE45" s="299"/>
      <c r="HIF45" s="299"/>
      <c r="HIG45" s="299"/>
      <c r="HIH45" s="299"/>
      <c r="HII45" s="299"/>
      <c r="HIJ45" s="299"/>
      <c r="HIK45" s="299"/>
      <c r="HIL45" s="299"/>
      <c r="HIM45" s="299"/>
      <c r="HIN45" s="299"/>
      <c r="HIO45" s="299"/>
      <c r="HIP45" s="299"/>
      <c r="HIQ45" s="299"/>
      <c r="HIR45" s="299"/>
      <c r="HIS45" s="299"/>
      <c r="HIT45" s="299"/>
      <c r="HIU45" s="299"/>
      <c r="HIV45" s="299"/>
      <c r="HIW45" s="299"/>
      <c r="HIX45" s="299"/>
      <c r="HIY45" s="299"/>
      <c r="HIZ45" s="299"/>
      <c r="HJA45" s="299"/>
      <c r="HJB45" s="299"/>
      <c r="HJC45" s="299"/>
      <c r="HJD45" s="299"/>
      <c r="HJE45" s="299"/>
      <c r="HJF45" s="299"/>
      <c r="HJG45" s="299"/>
      <c r="HJH45" s="299"/>
      <c r="HJI45" s="299"/>
      <c r="HJJ45" s="299"/>
      <c r="HJK45" s="299"/>
      <c r="HJL45" s="299"/>
      <c r="HJM45" s="299"/>
      <c r="HJN45" s="299"/>
      <c r="HJO45" s="299"/>
      <c r="HJP45" s="299"/>
      <c r="HJQ45" s="299"/>
      <c r="HJR45" s="299"/>
      <c r="HJS45" s="299"/>
      <c r="HJT45" s="299"/>
      <c r="HJU45" s="299"/>
      <c r="HJV45" s="299"/>
      <c r="HJW45" s="299"/>
      <c r="HJX45" s="299"/>
      <c r="HJY45" s="299"/>
      <c r="HJZ45" s="299"/>
      <c r="HKA45" s="299"/>
      <c r="HKB45" s="299"/>
      <c r="HKC45" s="299"/>
      <c r="HKD45" s="299"/>
      <c r="HKE45" s="299"/>
      <c r="HKF45" s="299"/>
      <c r="HKG45" s="299"/>
      <c r="HKH45" s="299"/>
      <c r="HKI45" s="299"/>
      <c r="HKJ45" s="299"/>
      <c r="HKK45" s="299"/>
      <c r="HKL45" s="299"/>
      <c r="HKM45" s="299"/>
      <c r="HKN45" s="299"/>
      <c r="HKO45" s="299"/>
      <c r="HKP45" s="299"/>
      <c r="HKQ45" s="299"/>
      <c r="HKR45" s="299"/>
      <c r="HKS45" s="299"/>
      <c r="HKT45" s="299"/>
      <c r="HKU45" s="299"/>
      <c r="HKV45" s="299"/>
      <c r="HKW45" s="299"/>
      <c r="HKX45" s="299"/>
      <c r="HKY45" s="299"/>
      <c r="HKZ45" s="299"/>
      <c r="HLA45" s="299"/>
      <c r="HLB45" s="299"/>
      <c r="HLC45" s="299"/>
      <c r="HLD45" s="299"/>
      <c r="HLE45" s="299"/>
      <c r="HLF45" s="299"/>
      <c r="HLG45" s="299"/>
      <c r="HLH45" s="299"/>
      <c r="HLI45" s="299"/>
      <c r="HLJ45" s="299"/>
      <c r="HLK45" s="299"/>
      <c r="HLL45" s="299"/>
      <c r="HLM45" s="299"/>
      <c r="HLN45" s="299"/>
      <c r="HLO45" s="299"/>
      <c r="HLP45" s="299"/>
      <c r="HLQ45" s="299"/>
      <c r="HLR45" s="299"/>
      <c r="HLS45" s="299"/>
      <c r="HLT45" s="299"/>
      <c r="HLU45" s="299"/>
      <c r="HLV45" s="299"/>
      <c r="HLW45" s="299"/>
      <c r="HLX45" s="299"/>
      <c r="HLY45" s="299"/>
      <c r="HLZ45" s="299"/>
      <c r="HMA45" s="299"/>
      <c r="HMB45" s="299"/>
      <c r="HMC45" s="299"/>
      <c r="HMD45" s="299"/>
      <c r="HME45" s="299"/>
      <c r="HMF45" s="299"/>
      <c r="HMG45" s="299"/>
      <c r="HMH45" s="299"/>
      <c r="HMI45" s="299"/>
      <c r="HMJ45" s="299"/>
      <c r="HMK45" s="299"/>
      <c r="HML45" s="299"/>
      <c r="HMM45" s="299"/>
      <c r="HMN45" s="299"/>
      <c r="HMO45" s="299"/>
      <c r="HMP45" s="299"/>
      <c r="HMQ45" s="299"/>
      <c r="HMR45" s="299"/>
      <c r="HMS45" s="299"/>
      <c r="HMT45" s="299"/>
      <c r="HMU45" s="299"/>
      <c r="HMV45" s="299"/>
      <c r="HMW45" s="299"/>
      <c r="HMX45" s="299"/>
      <c r="HMY45" s="299"/>
      <c r="HMZ45" s="299"/>
      <c r="HNA45" s="299"/>
      <c r="HNB45" s="299"/>
      <c r="HNC45" s="299"/>
      <c r="HND45" s="299"/>
      <c r="HNE45" s="299"/>
      <c r="HNF45" s="299"/>
      <c r="HNG45" s="299"/>
      <c r="HNH45" s="299"/>
      <c r="HNI45" s="299"/>
      <c r="HNJ45" s="299"/>
      <c r="HNK45" s="299"/>
      <c r="HNL45" s="299"/>
      <c r="HNM45" s="299"/>
      <c r="HNN45" s="299"/>
      <c r="HNO45" s="299"/>
      <c r="HNP45" s="299"/>
      <c r="HNQ45" s="299"/>
      <c r="HNR45" s="299"/>
      <c r="HNS45" s="299"/>
      <c r="HNT45" s="299"/>
      <c r="HNU45" s="299"/>
      <c r="HNV45" s="299"/>
      <c r="HNW45" s="299"/>
      <c r="HNX45" s="299"/>
      <c r="HNY45" s="299"/>
      <c r="HNZ45" s="299"/>
      <c r="HOA45" s="299"/>
      <c r="HOB45" s="299"/>
      <c r="HOC45" s="299"/>
      <c r="HOD45" s="299"/>
      <c r="HOE45" s="299"/>
      <c r="HOF45" s="299"/>
      <c r="HOG45" s="299"/>
      <c r="HOH45" s="299"/>
      <c r="HOI45" s="299"/>
      <c r="HOJ45" s="299"/>
      <c r="HOK45" s="299"/>
      <c r="HOL45" s="299"/>
      <c r="HOM45" s="299"/>
      <c r="HON45" s="299"/>
      <c r="HOO45" s="299"/>
      <c r="HOP45" s="299"/>
      <c r="HOQ45" s="299"/>
      <c r="HOR45" s="299"/>
      <c r="HOS45" s="299"/>
      <c r="HOT45" s="299"/>
      <c r="HOU45" s="299"/>
      <c r="HOV45" s="299"/>
      <c r="HOW45" s="299"/>
      <c r="HOX45" s="299"/>
      <c r="HOY45" s="299"/>
      <c r="HOZ45" s="299"/>
      <c r="HPA45" s="299"/>
      <c r="HPB45" s="299"/>
      <c r="HPC45" s="299"/>
      <c r="HPD45" s="299"/>
      <c r="HPE45" s="299"/>
      <c r="HPF45" s="299"/>
      <c r="HPG45" s="299"/>
      <c r="HPH45" s="299"/>
      <c r="HPI45" s="299"/>
      <c r="HPJ45" s="299"/>
      <c r="HPK45" s="299"/>
      <c r="HPL45" s="299"/>
      <c r="HPM45" s="299"/>
      <c r="HPN45" s="299"/>
      <c r="HPO45" s="299"/>
      <c r="HPP45" s="299"/>
      <c r="HPQ45" s="299"/>
      <c r="HPR45" s="299"/>
      <c r="HPS45" s="299"/>
      <c r="HPT45" s="299"/>
      <c r="HPU45" s="299"/>
      <c r="HPV45" s="299"/>
      <c r="HPW45" s="299"/>
      <c r="HPX45" s="299"/>
      <c r="HPY45" s="299"/>
      <c r="HPZ45" s="299"/>
      <c r="HQA45" s="299"/>
      <c r="HQB45" s="299"/>
      <c r="HQC45" s="299"/>
      <c r="HQD45" s="299"/>
      <c r="HQE45" s="299"/>
      <c r="HQF45" s="299"/>
      <c r="HQG45" s="299"/>
      <c r="HQH45" s="299"/>
      <c r="HQI45" s="299"/>
      <c r="HQJ45" s="299"/>
      <c r="HQK45" s="299"/>
      <c r="HQL45" s="299"/>
      <c r="HQM45" s="299"/>
      <c r="HQN45" s="299"/>
      <c r="HQO45" s="299"/>
      <c r="HQP45" s="299"/>
      <c r="HQQ45" s="299"/>
      <c r="HQR45" s="299"/>
      <c r="HQS45" s="299"/>
      <c r="HQT45" s="299"/>
      <c r="HQU45" s="299"/>
      <c r="HQV45" s="299"/>
      <c r="HQW45" s="299"/>
      <c r="HQX45" s="299"/>
      <c r="HQY45" s="299"/>
      <c r="HQZ45" s="299"/>
      <c r="HRA45" s="299"/>
      <c r="HRB45" s="299"/>
      <c r="HRC45" s="299"/>
      <c r="HRD45" s="299"/>
      <c r="HRE45" s="299"/>
      <c r="HRF45" s="299"/>
      <c r="HRG45" s="299"/>
      <c r="HRH45" s="299"/>
      <c r="HRI45" s="299"/>
      <c r="HRJ45" s="299"/>
      <c r="HRK45" s="299"/>
      <c r="HRL45" s="299"/>
      <c r="HRM45" s="299"/>
      <c r="HRN45" s="299"/>
      <c r="HRO45" s="299"/>
      <c r="HRP45" s="299"/>
      <c r="HRQ45" s="299"/>
      <c r="HRR45" s="299"/>
      <c r="HRS45" s="299"/>
      <c r="HRT45" s="299"/>
      <c r="HRU45" s="299"/>
      <c r="HRV45" s="299"/>
      <c r="HRW45" s="299"/>
      <c r="HRX45" s="299"/>
      <c r="HRY45" s="299"/>
      <c r="HRZ45" s="299"/>
      <c r="HSA45" s="299"/>
      <c r="HSB45" s="299"/>
      <c r="HSC45" s="299"/>
      <c r="HSD45" s="299"/>
      <c r="HSE45" s="299"/>
      <c r="HSF45" s="299"/>
      <c r="HSG45" s="299"/>
      <c r="HSH45" s="299"/>
      <c r="HSI45" s="299"/>
      <c r="HSJ45" s="299"/>
      <c r="HSK45" s="299"/>
      <c r="HSL45" s="299"/>
      <c r="HSM45" s="299"/>
      <c r="HSN45" s="299"/>
      <c r="HSO45" s="299"/>
      <c r="HSP45" s="299"/>
      <c r="HSQ45" s="299"/>
      <c r="HSR45" s="299"/>
      <c r="HSS45" s="299"/>
      <c r="HST45" s="299"/>
      <c r="HSU45" s="299"/>
      <c r="HSV45" s="299"/>
      <c r="HSW45" s="299"/>
      <c r="HSX45" s="299"/>
      <c r="HSY45" s="299"/>
      <c r="HSZ45" s="299"/>
      <c r="HTA45" s="299"/>
      <c r="HTB45" s="299"/>
      <c r="HTC45" s="299"/>
      <c r="HTD45" s="299"/>
      <c r="HTE45" s="299"/>
      <c r="HTF45" s="299"/>
      <c r="HTG45" s="299"/>
      <c r="HTH45" s="299"/>
      <c r="HTI45" s="299"/>
      <c r="HTJ45" s="299"/>
      <c r="HTK45" s="299"/>
      <c r="HTL45" s="299"/>
      <c r="HTM45" s="299"/>
      <c r="HTN45" s="299"/>
      <c r="HTO45" s="299"/>
      <c r="HTP45" s="299"/>
      <c r="HTQ45" s="299"/>
      <c r="HTR45" s="299"/>
      <c r="HTS45" s="299"/>
      <c r="HTT45" s="299"/>
      <c r="HTU45" s="299"/>
      <c r="HTV45" s="299"/>
      <c r="HTW45" s="299"/>
      <c r="HTX45" s="299"/>
      <c r="HTY45" s="299"/>
      <c r="HTZ45" s="299"/>
      <c r="HUA45" s="299"/>
      <c r="HUB45" s="299"/>
      <c r="HUC45" s="299"/>
      <c r="HUD45" s="299"/>
      <c r="HUE45" s="299"/>
      <c r="HUF45" s="299"/>
      <c r="HUG45" s="299"/>
      <c r="HUH45" s="299"/>
      <c r="HUI45" s="299"/>
      <c r="HUJ45" s="299"/>
      <c r="HUK45" s="299"/>
      <c r="HUL45" s="299"/>
      <c r="HUM45" s="299"/>
      <c r="HUN45" s="299"/>
      <c r="HUO45" s="299"/>
      <c r="HUP45" s="299"/>
      <c r="HUQ45" s="299"/>
      <c r="HUR45" s="299"/>
      <c r="HUS45" s="299"/>
      <c r="HUT45" s="299"/>
      <c r="HUU45" s="299"/>
      <c r="HUV45" s="299"/>
      <c r="HUW45" s="299"/>
      <c r="HUX45" s="299"/>
      <c r="HUY45" s="299"/>
      <c r="HUZ45" s="299"/>
      <c r="HVA45" s="299"/>
      <c r="HVB45" s="299"/>
      <c r="HVC45" s="299"/>
      <c r="HVD45" s="299"/>
      <c r="HVE45" s="299"/>
      <c r="HVF45" s="299"/>
      <c r="HVG45" s="299"/>
      <c r="HVH45" s="299"/>
      <c r="HVI45" s="299"/>
      <c r="HVJ45" s="299"/>
      <c r="HVK45" s="299"/>
      <c r="HVL45" s="299"/>
      <c r="HVM45" s="299"/>
      <c r="HVN45" s="299"/>
      <c r="HVO45" s="299"/>
      <c r="HVP45" s="299"/>
      <c r="HVQ45" s="299"/>
      <c r="HVR45" s="299"/>
      <c r="HVS45" s="299"/>
      <c r="HVT45" s="299"/>
      <c r="HVU45" s="299"/>
      <c r="HVV45" s="299"/>
      <c r="HVW45" s="299"/>
      <c r="HVX45" s="299"/>
      <c r="HVY45" s="299"/>
      <c r="HVZ45" s="299"/>
      <c r="HWA45" s="299"/>
      <c r="HWB45" s="299"/>
      <c r="HWC45" s="299"/>
      <c r="HWD45" s="299"/>
      <c r="HWE45" s="299"/>
      <c r="HWF45" s="299"/>
      <c r="HWG45" s="299"/>
      <c r="HWH45" s="299"/>
      <c r="HWI45" s="299"/>
      <c r="HWJ45" s="299"/>
      <c r="HWK45" s="299"/>
      <c r="HWL45" s="299"/>
      <c r="HWM45" s="299"/>
      <c r="HWN45" s="299"/>
      <c r="HWO45" s="299"/>
      <c r="HWP45" s="299"/>
      <c r="HWQ45" s="299"/>
      <c r="HWR45" s="299"/>
      <c r="HWS45" s="299"/>
      <c r="HWT45" s="299"/>
      <c r="HWU45" s="299"/>
      <c r="HWV45" s="299"/>
      <c r="HWW45" s="299"/>
      <c r="HWX45" s="299"/>
      <c r="HWY45" s="299"/>
      <c r="HWZ45" s="299"/>
      <c r="HXA45" s="299"/>
      <c r="HXB45" s="299"/>
      <c r="HXC45" s="299"/>
      <c r="HXD45" s="299"/>
      <c r="HXE45" s="299"/>
      <c r="HXF45" s="299"/>
      <c r="HXG45" s="299"/>
      <c r="HXH45" s="299"/>
      <c r="HXI45" s="299"/>
      <c r="HXJ45" s="299"/>
      <c r="HXK45" s="299"/>
      <c r="HXL45" s="299"/>
      <c r="HXM45" s="299"/>
      <c r="HXN45" s="299"/>
      <c r="HXO45" s="299"/>
      <c r="HXP45" s="299"/>
      <c r="HXQ45" s="299"/>
      <c r="HXR45" s="299"/>
      <c r="HXS45" s="299"/>
      <c r="HXT45" s="299"/>
      <c r="HXU45" s="299"/>
      <c r="HXV45" s="299"/>
      <c r="HXW45" s="299"/>
      <c r="HXX45" s="299"/>
      <c r="HXY45" s="299"/>
      <c r="HXZ45" s="299"/>
      <c r="HYA45" s="299"/>
      <c r="HYB45" s="299"/>
      <c r="HYC45" s="299"/>
      <c r="HYD45" s="299"/>
      <c r="HYE45" s="299"/>
      <c r="HYF45" s="299"/>
      <c r="HYG45" s="299"/>
      <c r="HYH45" s="299"/>
      <c r="HYI45" s="299"/>
      <c r="HYJ45" s="299"/>
      <c r="HYK45" s="299"/>
      <c r="HYL45" s="299"/>
      <c r="HYM45" s="299"/>
      <c r="HYN45" s="299"/>
      <c r="HYO45" s="299"/>
      <c r="HYP45" s="299"/>
      <c r="HYQ45" s="299"/>
      <c r="HYR45" s="299"/>
      <c r="HYS45" s="299"/>
      <c r="HYT45" s="299"/>
      <c r="HYU45" s="299"/>
      <c r="HYV45" s="299"/>
      <c r="HYW45" s="299"/>
      <c r="HYX45" s="299"/>
      <c r="HYY45" s="299"/>
      <c r="HYZ45" s="299"/>
      <c r="HZA45" s="299"/>
      <c r="HZB45" s="299"/>
      <c r="HZC45" s="299"/>
      <c r="HZD45" s="299"/>
      <c r="HZE45" s="299"/>
      <c r="HZF45" s="299"/>
      <c r="HZG45" s="299"/>
      <c r="HZH45" s="299"/>
      <c r="HZI45" s="299"/>
      <c r="HZJ45" s="299"/>
      <c r="HZK45" s="299"/>
      <c r="HZL45" s="299"/>
      <c r="HZM45" s="299"/>
      <c r="HZN45" s="299"/>
      <c r="HZO45" s="299"/>
      <c r="HZP45" s="299"/>
      <c r="HZQ45" s="299"/>
      <c r="HZR45" s="299"/>
      <c r="HZS45" s="299"/>
      <c r="HZT45" s="299"/>
      <c r="HZU45" s="299"/>
      <c r="HZV45" s="299"/>
      <c r="HZW45" s="299"/>
      <c r="HZX45" s="299"/>
      <c r="HZY45" s="299"/>
      <c r="HZZ45" s="299"/>
      <c r="IAA45" s="299"/>
      <c r="IAB45" s="299"/>
      <c r="IAC45" s="299"/>
      <c r="IAD45" s="299"/>
      <c r="IAE45" s="299"/>
      <c r="IAF45" s="299"/>
      <c r="IAG45" s="299"/>
      <c r="IAH45" s="299"/>
      <c r="IAI45" s="299"/>
      <c r="IAJ45" s="299"/>
      <c r="IAK45" s="299"/>
      <c r="IAL45" s="299"/>
      <c r="IAM45" s="299"/>
      <c r="IAN45" s="299"/>
      <c r="IAO45" s="299"/>
      <c r="IAP45" s="299"/>
      <c r="IAQ45" s="299"/>
      <c r="IAR45" s="299"/>
      <c r="IAS45" s="299"/>
      <c r="IAT45" s="299"/>
      <c r="IAU45" s="299"/>
      <c r="IAV45" s="299"/>
      <c r="IAW45" s="299"/>
      <c r="IAX45" s="299"/>
      <c r="IAY45" s="299"/>
      <c r="IAZ45" s="299"/>
      <c r="IBA45" s="299"/>
      <c r="IBB45" s="299"/>
      <c r="IBC45" s="299"/>
      <c r="IBD45" s="299"/>
      <c r="IBE45" s="299"/>
      <c r="IBF45" s="299"/>
      <c r="IBG45" s="299"/>
      <c r="IBH45" s="299"/>
      <c r="IBI45" s="299"/>
      <c r="IBJ45" s="299"/>
      <c r="IBK45" s="299"/>
      <c r="IBL45" s="299"/>
      <c r="IBM45" s="299"/>
      <c r="IBN45" s="299"/>
      <c r="IBO45" s="299"/>
      <c r="IBP45" s="299"/>
      <c r="IBQ45" s="299"/>
      <c r="IBR45" s="299"/>
      <c r="IBS45" s="299"/>
      <c r="IBT45" s="299"/>
      <c r="IBU45" s="299"/>
      <c r="IBV45" s="299"/>
      <c r="IBW45" s="299"/>
      <c r="IBX45" s="299"/>
      <c r="IBY45" s="299"/>
      <c r="IBZ45" s="299"/>
      <c r="ICA45" s="299"/>
      <c r="ICB45" s="299"/>
      <c r="ICC45" s="299"/>
      <c r="ICD45" s="299"/>
      <c r="ICE45" s="299"/>
      <c r="ICF45" s="299"/>
      <c r="ICG45" s="299"/>
      <c r="ICH45" s="299"/>
      <c r="ICI45" s="299"/>
      <c r="ICJ45" s="299"/>
      <c r="ICK45" s="299"/>
      <c r="ICL45" s="299"/>
      <c r="ICM45" s="299"/>
      <c r="ICN45" s="299"/>
      <c r="ICO45" s="299"/>
      <c r="ICP45" s="299"/>
      <c r="ICQ45" s="299"/>
      <c r="ICR45" s="299"/>
      <c r="ICS45" s="299"/>
      <c r="ICT45" s="299"/>
      <c r="ICU45" s="299"/>
      <c r="ICV45" s="299"/>
      <c r="ICW45" s="299"/>
      <c r="ICX45" s="299"/>
      <c r="ICY45" s="299"/>
      <c r="ICZ45" s="299"/>
      <c r="IDA45" s="299"/>
      <c r="IDB45" s="299"/>
      <c r="IDC45" s="299"/>
      <c r="IDD45" s="299"/>
      <c r="IDE45" s="299"/>
      <c r="IDF45" s="299"/>
      <c r="IDG45" s="299"/>
      <c r="IDH45" s="299"/>
      <c r="IDI45" s="299"/>
      <c r="IDJ45" s="299"/>
      <c r="IDK45" s="299"/>
      <c r="IDL45" s="299"/>
      <c r="IDM45" s="299"/>
      <c r="IDN45" s="299"/>
      <c r="IDO45" s="299"/>
      <c r="IDP45" s="299"/>
      <c r="IDQ45" s="299"/>
      <c r="IDR45" s="299"/>
      <c r="IDS45" s="299"/>
      <c r="IDT45" s="299"/>
      <c r="IDU45" s="299"/>
      <c r="IDV45" s="299"/>
      <c r="IDW45" s="299"/>
      <c r="IDX45" s="299"/>
      <c r="IDY45" s="299"/>
      <c r="IDZ45" s="299"/>
      <c r="IEA45" s="299"/>
      <c r="IEB45" s="299"/>
      <c r="IEC45" s="299"/>
      <c r="IED45" s="299"/>
      <c r="IEE45" s="299"/>
      <c r="IEF45" s="299"/>
      <c r="IEG45" s="299"/>
      <c r="IEH45" s="299"/>
      <c r="IEI45" s="299"/>
      <c r="IEJ45" s="299"/>
      <c r="IEK45" s="299"/>
      <c r="IEL45" s="299"/>
      <c r="IEM45" s="299"/>
      <c r="IEN45" s="299"/>
      <c r="IEO45" s="299"/>
      <c r="IEP45" s="299"/>
      <c r="IEQ45" s="299"/>
      <c r="IER45" s="299"/>
      <c r="IES45" s="299"/>
      <c r="IET45" s="299"/>
      <c r="IEU45" s="299"/>
      <c r="IEV45" s="299"/>
      <c r="IEW45" s="299"/>
      <c r="IEX45" s="299"/>
      <c r="IEY45" s="299"/>
      <c r="IEZ45" s="299"/>
      <c r="IFA45" s="299"/>
      <c r="IFB45" s="299"/>
      <c r="IFC45" s="299"/>
      <c r="IFD45" s="299"/>
      <c r="IFE45" s="299"/>
      <c r="IFF45" s="299"/>
      <c r="IFG45" s="299"/>
      <c r="IFH45" s="299"/>
      <c r="IFI45" s="299"/>
      <c r="IFJ45" s="299"/>
      <c r="IFK45" s="299"/>
      <c r="IFL45" s="299"/>
      <c r="IFM45" s="299"/>
      <c r="IFN45" s="299"/>
      <c r="IFO45" s="299"/>
      <c r="IFP45" s="299"/>
      <c r="IFQ45" s="299"/>
      <c r="IFR45" s="299"/>
      <c r="IFS45" s="299"/>
      <c r="IFT45" s="299"/>
      <c r="IFU45" s="299"/>
      <c r="IFV45" s="299"/>
      <c r="IFW45" s="299"/>
      <c r="IFX45" s="299"/>
      <c r="IFY45" s="299"/>
      <c r="IFZ45" s="299"/>
      <c r="IGA45" s="299"/>
      <c r="IGB45" s="299"/>
      <c r="IGC45" s="299"/>
      <c r="IGD45" s="299"/>
      <c r="IGE45" s="299"/>
      <c r="IGF45" s="299"/>
      <c r="IGG45" s="299"/>
      <c r="IGH45" s="299"/>
      <c r="IGI45" s="299"/>
      <c r="IGJ45" s="299"/>
      <c r="IGK45" s="299"/>
      <c r="IGL45" s="299"/>
      <c r="IGM45" s="299"/>
      <c r="IGN45" s="299"/>
      <c r="IGO45" s="299"/>
      <c r="IGP45" s="299"/>
      <c r="IGQ45" s="299"/>
      <c r="IGR45" s="299"/>
      <c r="IGS45" s="299"/>
      <c r="IGT45" s="299"/>
      <c r="IGU45" s="299"/>
      <c r="IGV45" s="299"/>
      <c r="IGW45" s="299"/>
      <c r="IGX45" s="299"/>
      <c r="IGY45" s="299"/>
      <c r="IGZ45" s="299"/>
      <c r="IHA45" s="299"/>
      <c r="IHB45" s="299"/>
      <c r="IHC45" s="299"/>
      <c r="IHD45" s="299"/>
      <c r="IHE45" s="299"/>
      <c r="IHF45" s="299"/>
      <c r="IHG45" s="299"/>
      <c r="IHH45" s="299"/>
      <c r="IHI45" s="299"/>
      <c r="IHJ45" s="299"/>
      <c r="IHK45" s="299"/>
      <c r="IHL45" s="299"/>
      <c r="IHM45" s="299"/>
      <c r="IHN45" s="299"/>
      <c r="IHO45" s="299"/>
      <c r="IHP45" s="299"/>
      <c r="IHQ45" s="299"/>
      <c r="IHR45" s="299"/>
      <c r="IHS45" s="299"/>
      <c r="IHT45" s="299"/>
      <c r="IHU45" s="299"/>
      <c r="IHV45" s="299"/>
      <c r="IHW45" s="299"/>
      <c r="IHX45" s="299"/>
      <c r="IHY45" s="299"/>
      <c r="IHZ45" s="299"/>
      <c r="IIA45" s="299"/>
      <c r="IIB45" s="299"/>
      <c r="IIC45" s="299"/>
      <c r="IID45" s="299"/>
      <c r="IIE45" s="299"/>
      <c r="IIF45" s="299"/>
      <c r="IIG45" s="299"/>
      <c r="IIH45" s="299"/>
      <c r="III45" s="299"/>
      <c r="IIJ45" s="299"/>
      <c r="IIK45" s="299"/>
      <c r="IIL45" s="299"/>
      <c r="IIM45" s="299"/>
      <c r="IIN45" s="299"/>
      <c r="IIO45" s="299"/>
      <c r="IIP45" s="299"/>
      <c r="IIQ45" s="299"/>
      <c r="IIR45" s="299"/>
      <c r="IIS45" s="299"/>
      <c r="IIT45" s="299"/>
      <c r="IIU45" s="299"/>
      <c r="IIV45" s="299"/>
      <c r="IIW45" s="299"/>
      <c r="IIX45" s="299"/>
      <c r="IIY45" s="299"/>
      <c r="IIZ45" s="299"/>
      <c r="IJA45" s="299"/>
      <c r="IJB45" s="299"/>
      <c r="IJC45" s="299"/>
      <c r="IJD45" s="299"/>
      <c r="IJE45" s="299"/>
      <c r="IJF45" s="299"/>
      <c r="IJG45" s="299"/>
      <c r="IJH45" s="299"/>
      <c r="IJI45" s="299"/>
      <c r="IJJ45" s="299"/>
      <c r="IJK45" s="299"/>
      <c r="IJL45" s="299"/>
      <c r="IJM45" s="299"/>
      <c r="IJN45" s="299"/>
      <c r="IJO45" s="299"/>
      <c r="IJP45" s="299"/>
      <c r="IJQ45" s="299"/>
      <c r="IJR45" s="299"/>
      <c r="IJS45" s="299"/>
      <c r="IJT45" s="299"/>
      <c r="IJU45" s="299"/>
      <c r="IJV45" s="299"/>
      <c r="IJW45" s="299"/>
      <c r="IJX45" s="299"/>
      <c r="IJY45" s="299"/>
      <c r="IJZ45" s="299"/>
      <c r="IKA45" s="299"/>
      <c r="IKB45" s="299"/>
      <c r="IKC45" s="299"/>
      <c r="IKD45" s="299"/>
      <c r="IKE45" s="299"/>
      <c r="IKF45" s="299"/>
      <c r="IKG45" s="299"/>
      <c r="IKH45" s="299"/>
      <c r="IKI45" s="299"/>
      <c r="IKJ45" s="299"/>
      <c r="IKK45" s="299"/>
      <c r="IKL45" s="299"/>
      <c r="IKM45" s="299"/>
      <c r="IKN45" s="299"/>
      <c r="IKO45" s="299"/>
      <c r="IKP45" s="299"/>
      <c r="IKQ45" s="299"/>
      <c r="IKR45" s="299"/>
      <c r="IKS45" s="299"/>
      <c r="IKT45" s="299"/>
      <c r="IKU45" s="299"/>
      <c r="IKV45" s="299"/>
      <c r="IKW45" s="299"/>
      <c r="IKX45" s="299"/>
      <c r="IKY45" s="299"/>
      <c r="IKZ45" s="299"/>
      <c r="ILA45" s="299"/>
      <c r="ILB45" s="299"/>
      <c r="ILC45" s="299"/>
      <c r="ILD45" s="299"/>
      <c r="ILE45" s="299"/>
      <c r="ILF45" s="299"/>
      <c r="ILG45" s="299"/>
      <c r="ILH45" s="299"/>
      <c r="ILI45" s="299"/>
      <c r="ILJ45" s="299"/>
      <c r="ILK45" s="299"/>
      <c r="ILL45" s="299"/>
      <c r="ILM45" s="299"/>
      <c r="ILN45" s="299"/>
      <c r="ILO45" s="299"/>
      <c r="ILP45" s="299"/>
      <c r="ILQ45" s="299"/>
      <c r="ILR45" s="299"/>
      <c r="ILS45" s="299"/>
      <c r="ILT45" s="299"/>
      <c r="ILU45" s="299"/>
      <c r="ILV45" s="299"/>
      <c r="ILW45" s="299"/>
      <c r="ILX45" s="299"/>
      <c r="ILY45" s="299"/>
      <c r="ILZ45" s="299"/>
      <c r="IMA45" s="299"/>
      <c r="IMB45" s="299"/>
      <c r="IMC45" s="299"/>
      <c r="IMD45" s="299"/>
      <c r="IME45" s="299"/>
      <c r="IMF45" s="299"/>
      <c r="IMG45" s="299"/>
      <c r="IMH45" s="299"/>
      <c r="IMI45" s="299"/>
      <c r="IMJ45" s="299"/>
      <c r="IMK45" s="299"/>
      <c r="IML45" s="299"/>
      <c r="IMM45" s="299"/>
      <c r="IMN45" s="299"/>
      <c r="IMO45" s="299"/>
      <c r="IMP45" s="299"/>
      <c r="IMQ45" s="299"/>
      <c r="IMR45" s="299"/>
      <c r="IMS45" s="299"/>
      <c r="IMT45" s="299"/>
      <c r="IMU45" s="299"/>
      <c r="IMV45" s="299"/>
      <c r="IMW45" s="299"/>
      <c r="IMX45" s="299"/>
      <c r="IMY45" s="299"/>
      <c r="IMZ45" s="299"/>
      <c r="INA45" s="299"/>
      <c r="INB45" s="299"/>
      <c r="INC45" s="299"/>
      <c r="IND45" s="299"/>
      <c r="INE45" s="299"/>
      <c r="INF45" s="299"/>
      <c r="ING45" s="299"/>
      <c r="INH45" s="299"/>
      <c r="INI45" s="299"/>
      <c r="INJ45" s="299"/>
      <c r="INK45" s="299"/>
      <c r="INL45" s="299"/>
      <c r="INM45" s="299"/>
      <c r="INN45" s="299"/>
      <c r="INO45" s="299"/>
      <c r="INP45" s="299"/>
      <c r="INQ45" s="299"/>
      <c r="INR45" s="299"/>
      <c r="INS45" s="299"/>
      <c r="INT45" s="299"/>
      <c r="INU45" s="299"/>
      <c r="INV45" s="299"/>
      <c r="INW45" s="299"/>
      <c r="INX45" s="299"/>
      <c r="INY45" s="299"/>
      <c r="INZ45" s="299"/>
      <c r="IOA45" s="299"/>
      <c r="IOB45" s="299"/>
      <c r="IOC45" s="299"/>
      <c r="IOD45" s="299"/>
      <c r="IOE45" s="299"/>
      <c r="IOF45" s="299"/>
      <c r="IOG45" s="299"/>
      <c r="IOH45" s="299"/>
      <c r="IOI45" s="299"/>
      <c r="IOJ45" s="299"/>
      <c r="IOK45" s="299"/>
      <c r="IOL45" s="299"/>
      <c r="IOM45" s="299"/>
      <c r="ION45" s="299"/>
      <c r="IOO45" s="299"/>
      <c r="IOP45" s="299"/>
      <c r="IOQ45" s="299"/>
      <c r="IOR45" s="299"/>
      <c r="IOS45" s="299"/>
      <c r="IOT45" s="299"/>
      <c r="IOU45" s="299"/>
      <c r="IOV45" s="299"/>
      <c r="IOW45" s="299"/>
      <c r="IOX45" s="299"/>
      <c r="IOY45" s="299"/>
      <c r="IOZ45" s="299"/>
      <c r="IPA45" s="299"/>
      <c r="IPB45" s="299"/>
      <c r="IPC45" s="299"/>
      <c r="IPD45" s="299"/>
      <c r="IPE45" s="299"/>
      <c r="IPF45" s="299"/>
      <c r="IPG45" s="299"/>
      <c r="IPH45" s="299"/>
      <c r="IPI45" s="299"/>
      <c r="IPJ45" s="299"/>
      <c r="IPK45" s="299"/>
      <c r="IPL45" s="299"/>
      <c r="IPM45" s="299"/>
      <c r="IPN45" s="299"/>
      <c r="IPO45" s="299"/>
      <c r="IPP45" s="299"/>
      <c r="IPQ45" s="299"/>
      <c r="IPR45" s="299"/>
      <c r="IPS45" s="299"/>
      <c r="IPT45" s="299"/>
      <c r="IPU45" s="299"/>
      <c r="IPV45" s="299"/>
      <c r="IPW45" s="299"/>
      <c r="IPX45" s="299"/>
      <c r="IPY45" s="299"/>
      <c r="IPZ45" s="299"/>
      <c r="IQA45" s="299"/>
      <c r="IQB45" s="299"/>
      <c r="IQC45" s="299"/>
      <c r="IQD45" s="299"/>
      <c r="IQE45" s="299"/>
      <c r="IQF45" s="299"/>
      <c r="IQG45" s="299"/>
      <c r="IQH45" s="299"/>
      <c r="IQI45" s="299"/>
      <c r="IQJ45" s="299"/>
      <c r="IQK45" s="299"/>
      <c r="IQL45" s="299"/>
      <c r="IQM45" s="299"/>
      <c r="IQN45" s="299"/>
      <c r="IQO45" s="299"/>
      <c r="IQP45" s="299"/>
      <c r="IQQ45" s="299"/>
      <c r="IQR45" s="299"/>
      <c r="IQS45" s="299"/>
      <c r="IQT45" s="299"/>
      <c r="IQU45" s="299"/>
      <c r="IQV45" s="299"/>
      <c r="IQW45" s="299"/>
      <c r="IQX45" s="299"/>
      <c r="IQY45" s="299"/>
      <c r="IQZ45" s="299"/>
      <c r="IRA45" s="299"/>
      <c r="IRB45" s="299"/>
      <c r="IRC45" s="299"/>
      <c r="IRD45" s="299"/>
      <c r="IRE45" s="299"/>
      <c r="IRF45" s="299"/>
      <c r="IRG45" s="299"/>
      <c r="IRH45" s="299"/>
      <c r="IRI45" s="299"/>
      <c r="IRJ45" s="299"/>
      <c r="IRK45" s="299"/>
      <c r="IRL45" s="299"/>
      <c r="IRM45" s="299"/>
      <c r="IRN45" s="299"/>
      <c r="IRO45" s="299"/>
      <c r="IRP45" s="299"/>
      <c r="IRQ45" s="299"/>
      <c r="IRR45" s="299"/>
      <c r="IRS45" s="299"/>
      <c r="IRT45" s="299"/>
      <c r="IRU45" s="299"/>
      <c r="IRV45" s="299"/>
      <c r="IRW45" s="299"/>
      <c r="IRX45" s="299"/>
      <c r="IRY45" s="299"/>
      <c r="IRZ45" s="299"/>
      <c r="ISA45" s="299"/>
      <c r="ISB45" s="299"/>
      <c r="ISC45" s="299"/>
      <c r="ISD45" s="299"/>
      <c r="ISE45" s="299"/>
      <c r="ISF45" s="299"/>
      <c r="ISG45" s="299"/>
      <c r="ISH45" s="299"/>
      <c r="ISI45" s="299"/>
      <c r="ISJ45" s="299"/>
      <c r="ISK45" s="299"/>
      <c r="ISL45" s="299"/>
      <c r="ISM45" s="299"/>
      <c r="ISN45" s="299"/>
      <c r="ISO45" s="299"/>
      <c r="ISP45" s="299"/>
      <c r="ISQ45" s="299"/>
      <c r="ISR45" s="299"/>
      <c r="ISS45" s="299"/>
      <c r="IST45" s="299"/>
      <c r="ISU45" s="299"/>
      <c r="ISV45" s="299"/>
      <c r="ISW45" s="299"/>
      <c r="ISX45" s="299"/>
      <c r="ISY45" s="299"/>
      <c r="ISZ45" s="299"/>
      <c r="ITA45" s="299"/>
      <c r="ITB45" s="299"/>
      <c r="ITC45" s="299"/>
      <c r="ITD45" s="299"/>
      <c r="ITE45" s="299"/>
      <c r="ITF45" s="299"/>
      <c r="ITG45" s="299"/>
      <c r="ITH45" s="299"/>
      <c r="ITI45" s="299"/>
      <c r="ITJ45" s="299"/>
      <c r="ITK45" s="299"/>
      <c r="ITL45" s="299"/>
      <c r="ITM45" s="299"/>
      <c r="ITN45" s="299"/>
      <c r="ITO45" s="299"/>
      <c r="ITP45" s="299"/>
      <c r="ITQ45" s="299"/>
      <c r="ITR45" s="299"/>
      <c r="ITS45" s="299"/>
      <c r="ITT45" s="299"/>
      <c r="ITU45" s="299"/>
      <c r="ITV45" s="299"/>
      <c r="ITW45" s="299"/>
      <c r="ITX45" s="299"/>
      <c r="ITY45" s="299"/>
      <c r="ITZ45" s="299"/>
      <c r="IUA45" s="299"/>
      <c r="IUB45" s="299"/>
      <c r="IUC45" s="299"/>
      <c r="IUD45" s="299"/>
      <c r="IUE45" s="299"/>
      <c r="IUF45" s="299"/>
      <c r="IUG45" s="299"/>
      <c r="IUH45" s="299"/>
      <c r="IUI45" s="299"/>
      <c r="IUJ45" s="299"/>
      <c r="IUK45" s="299"/>
      <c r="IUL45" s="299"/>
      <c r="IUM45" s="299"/>
      <c r="IUN45" s="299"/>
      <c r="IUO45" s="299"/>
      <c r="IUP45" s="299"/>
      <c r="IUQ45" s="299"/>
      <c r="IUR45" s="299"/>
      <c r="IUS45" s="299"/>
      <c r="IUT45" s="299"/>
      <c r="IUU45" s="299"/>
      <c r="IUV45" s="299"/>
      <c r="IUW45" s="299"/>
      <c r="IUX45" s="299"/>
      <c r="IUY45" s="299"/>
      <c r="IUZ45" s="299"/>
      <c r="IVA45" s="299"/>
      <c r="IVB45" s="299"/>
      <c r="IVC45" s="299"/>
      <c r="IVD45" s="299"/>
      <c r="IVE45" s="299"/>
      <c r="IVF45" s="299"/>
      <c r="IVG45" s="299"/>
      <c r="IVH45" s="299"/>
      <c r="IVI45" s="299"/>
      <c r="IVJ45" s="299"/>
      <c r="IVK45" s="299"/>
      <c r="IVL45" s="299"/>
      <c r="IVM45" s="299"/>
      <c r="IVN45" s="299"/>
      <c r="IVO45" s="299"/>
      <c r="IVP45" s="299"/>
      <c r="IVQ45" s="299"/>
      <c r="IVR45" s="299"/>
      <c r="IVS45" s="299"/>
      <c r="IVT45" s="299"/>
      <c r="IVU45" s="299"/>
      <c r="IVV45" s="299"/>
      <c r="IVW45" s="299"/>
      <c r="IVX45" s="299"/>
      <c r="IVY45" s="299"/>
      <c r="IVZ45" s="299"/>
      <c r="IWA45" s="299"/>
      <c r="IWB45" s="299"/>
      <c r="IWC45" s="299"/>
      <c r="IWD45" s="299"/>
      <c r="IWE45" s="299"/>
      <c r="IWF45" s="299"/>
      <c r="IWG45" s="299"/>
      <c r="IWH45" s="299"/>
      <c r="IWI45" s="299"/>
      <c r="IWJ45" s="299"/>
      <c r="IWK45" s="299"/>
      <c r="IWL45" s="299"/>
      <c r="IWM45" s="299"/>
      <c r="IWN45" s="299"/>
      <c r="IWO45" s="299"/>
      <c r="IWP45" s="299"/>
      <c r="IWQ45" s="299"/>
      <c r="IWR45" s="299"/>
      <c r="IWS45" s="299"/>
      <c r="IWT45" s="299"/>
      <c r="IWU45" s="299"/>
      <c r="IWV45" s="299"/>
      <c r="IWW45" s="299"/>
      <c r="IWX45" s="299"/>
      <c r="IWY45" s="299"/>
      <c r="IWZ45" s="299"/>
      <c r="IXA45" s="299"/>
      <c r="IXB45" s="299"/>
      <c r="IXC45" s="299"/>
      <c r="IXD45" s="299"/>
      <c r="IXE45" s="299"/>
      <c r="IXF45" s="299"/>
      <c r="IXG45" s="299"/>
      <c r="IXH45" s="299"/>
      <c r="IXI45" s="299"/>
      <c r="IXJ45" s="299"/>
      <c r="IXK45" s="299"/>
      <c r="IXL45" s="299"/>
      <c r="IXM45" s="299"/>
      <c r="IXN45" s="299"/>
      <c r="IXO45" s="299"/>
      <c r="IXP45" s="299"/>
      <c r="IXQ45" s="299"/>
      <c r="IXR45" s="299"/>
      <c r="IXS45" s="299"/>
      <c r="IXT45" s="299"/>
      <c r="IXU45" s="299"/>
      <c r="IXV45" s="299"/>
      <c r="IXW45" s="299"/>
      <c r="IXX45" s="299"/>
      <c r="IXY45" s="299"/>
      <c r="IXZ45" s="299"/>
      <c r="IYA45" s="299"/>
      <c r="IYB45" s="299"/>
      <c r="IYC45" s="299"/>
      <c r="IYD45" s="299"/>
      <c r="IYE45" s="299"/>
      <c r="IYF45" s="299"/>
      <c r="IYG45" s="299"/>
      <c r="IYH45" s="299"/>
      <c r="IYI45" s="299"/>
      <c r="IYJ45" s="299"/>
      <c r="IYK45" s="299"/>
      <c r="IYL45" s="299"/>
      <c r="IYM45" s="299"/>
      <c r="IYN45" s="299"/>
      <c r="IYO45" s="299"/>
      <c r="IYP45" s="299"/>
      <c r="IYQ45" s="299"/>
      <c r="IYR45" s="299"/>
      <c r="IYS45" s="299"/>
      <c r="IYT45" s="299"/>
      <c r="IYU45" s="299"/>
      <c r="IYV45" s="299"/>
      <c r="IYW45" s="299"/>
      <c r="IYX45" s="299"/>
      <c r="IYY45" s="299"/>
      <c r="IYZ45" s="299"/>
      <c r="IZA45" s="299"/>
      <c r="IZB45" s="299"/>
      <c r="IZC45" s="299"/>
      <c r="IZD45" s="299"/>
      <c r="IZE45" s="299"/>
      <c r="IZF45" s="299"/>
      <c r="IZG45" s="299"/>
      <c r="IZH45" s="299"/>
      <c r="IZI45" s="299"/>
      <c r="IZJ45" s="299"/>
      <c r="IZK45" s="299"/>
      <c r="IZL45" s="299"/>
      <c r="IZM45" s="299"/>
      <c r="IZN45" s="299"/>
      <c r="IZO45" s="299"/>
      <c r="IZP45" s="299"/>
      <c r="IZQ45" s="299"/>
      <c r="IZR45" s="299"/>
      <c r="IZS45" s="299"/>
      <c r="IZT45" s="299"/>
      <c r="IZU45" s="299"/>
      <c r="IZV45" s="299"/>
      <c r="IZW45" s="299"/>
      <c r="IZX45" s="299"/>
      <c r="IZY45" s="299"/>
      <c r="IZZ45" s="299"/>
      <c r="JAA45" s="299"/>
      <c r="JAB45" s="299"/>
      <c r="JAC45" s="299"/>
      <c r="JAD45" s="299"/>
      <c r="JAE45" s="299"/>
      <c r="JAF45" s="299"/>
      <c r="JAG45" s="299"/>
      <c r="JAH45" s="299"/>
      <c r="JAI45" s="299"/>
      <c r="JAJ45" s="299"/>
      <c r="JAK45" s="299"/>
      <c r="JAL45" s="299"/>
      <c r="JAM45" s="299"/>
      <c r="JAN45" s="299"/>
      <c r="JAO45" s="299"/>
      <c r="JAP45" s="299"/>
      <c r="JAQ45" s="299"/>
      <c r="JAR45" s="299"/>
      <c r="JAS45" s="299"/>
      <c r="JAT45" s="299"/>
      <c r="JAU45" s="299"/>
      <c r="JAV45" s="299"/>
      <c r="JAW45" s="299"/>
      <c r="JAX45" s="299"/>
      <c r="JAY45" s="299"/>
      <c r="JAZ45" s="299"/>
      <c r="JBA45" s="299"/>
      <c r="JBB45" s="299"/>
      <c r="JBC45" s="299"/>
      <c r="JBD45" s="299"/>
      <c r="JBE45" s="299"/>
      <c r="JBF45" s="299"/>
      <c r="JBG45" s="299"/>
      <c r="JBH45" s="299"/>
      <c r="JBI45" s="299"/>
      <c r="JBJ45" s="299"/>
      <c r="JBK45" s="299"/>
      <c r="JBL45" s="299"/>
      <c r="JBM45" s="299"/>
      <c r="JBN45" s="299"/>
      <c r="JBO45" s="299"/>
      <c r="JBP45" s="299"/>
      <c r="JBQ45" s="299"/>
      <c r="JBR45" s="299"/>
      <c r="JBS45" s="299"/>
      <c r="JBT45" s="299"/>
      <c r="JBU45" s="299"/>
      <c r="JBV45" s="299"/>
      <c r="JBW45" s="299"/>
      <c r="JBX45" s="299"/>
      <c r="JBY45" s="299"/>
      <c r="JBZ45" s="299"/>
      <c r="JCA45" s="299"/>
      <c r="JCB45" s="299"/>
      <c r="JCC45" s="299"/>
      <c r="JCD45" s="299"/>
      <c r="JCE45" s="299"/>
      <c r="JCF45" s="299"/>
      <c r="JCG45" s="299"/>
      <c r="JCH45" s="299"/>
      <c r="JCI45" s="299"/>
      <c r="JCJ45" s="299"/>
      <c r="JCK45" s="299"/>
      <c r="JCL45" s="299"/>
      <c r="JCM45" s="299"/>
      <c r="JCN45" s="299"/>
      <c r="JCO45" s="299"/>
      <c r="JCP45" s="299"/>
      <c r="JCQ45" s="299"/>
      <c r="JCR45" s="299"/>
      <c r="JCS45" s="299"/>
      <c r="JCT45" s="299"/>
      <c r="JCU45" s="299"/>
      <c r="JCV45" s="299"/>
      <c r="JCW45" s="299"/>
      <c r="JCX45" s="299"/>
      <c r="JCY45" s="299"/>
      <c r="JCZ45" s="299"/>
      <c r="JDA45" s="299"/>
      <c r="JDB45" s="299"/>
      <c r="JDC45" s="299"/>
      <c r="JDD45" s="299"/>
      <c r="JDE45" s="299"/>
      <c r="JDF45" s="299"/>
      <c r="JDG45" s="299"/>
      <c r="JDH45" s="299"/>
      <c r="JDI45" s="299"/>
      <c r="JDJ45" s="299"/>
      <c r="JDK45" s="299"/>
      <c r="JDL45" s="299"/>
      <c r="JDM45" s="299"/>
      <c r="JDN45" s="299"/>
      <c r="JDO45" s="299"/>
      <c r="JDP45" s="299"/>
      <c r="JDQ45" s="299"/>
      <c r="JDR45" s="299"/>
      <c r="JDS45" s="299"/>
      <c r="JDT45" s="299"/>
      <c r="JDU45" s="299"/>
      <c r="JDV45" s="299"/>
      <c r="JDW45" s="299"/>
      <c r="JDX45" s="299"/>
      <c r="JDY45" s="299"/>
      <c r="JDZ45" s="299"/>
      <c r="JEA45" s="299"/>
      <c r="JEB45" s="299"/>
      <c r="JEC45" s="299"/>
      <c r="JED45" s="299"/>
      <c r="JEE45" s="299"/>
      <c r="JEF45" s="299"/>
      <c r="JEG45" s="299"/>
      <c r="JEH45" s="299"/>
      <c r="JEI45" s="299"/>
      <c r="JEJ45" s="299"/>
      <c r="JEK45" s="299"/>
      <c r="JEL45" s="299"/>
      <c r="JEM45" s="299"/>
      <c r="JEN45" s="299"/>
      <c r="JEO45" s="299"/>
      <c r="JEP45" s="299"/>
      <c r="JEQ45" s="299"/>
      <c r="JER45" s="299"/>
      <c r="JES45" s="299"/>
      <c r="JET45" s="299"/>
      <c r="JEU45" s="299"/>
      <c r="JEV45" s="299"/>
      <c r="JEW45" s="299"/>
      <c r="JEX45" s="299"/>
      <c r="JEY45" s="299"/>
      <c r="JEZ45" s="299"/>
      <c r="JFA45" s="299"/>
      <c r="JFB45" s="299"/>
      <c r="JFC45" s="299"/>
      <c r="JFD45" s="299"/>
      <c r="JFE45" s="299"/>
      <c r="JFF45" s="299"/>
      <c r="JFG45" s="299"/>
      <c r="JFH45" s="299"/>
      <c r="JFI45" s="299"/>
      <c r="JFJ45" s="299"/>
      <c r="JFK45" s="299"/>
      <c r="JFL45" s="299"/>
      <c r="JFM45" s="299"/>
      <c r="JFN45" s="299"/>
      <c r="JFO45" s="299"/>
      <c r="JFP45" s="299"/>
      <c r="JFQ45" s="299"/>
      <c r="JFR45" s="299"/>
      <c r="JFS45" s="299"/>
      <c r="JFT45" s="299"/>
      <c r="JFU45" s="299"/>
      <c r="JFV45" s="299"/>
      <c r="JFW45" s="299"/>
      <c r="JFX45" s="299"/>
      <c r="JFY45" s="299"/>
      <c r="JFZ45" s="299"/>
      <c r="JGA45" s="299"/>
      <c r="JGB45" s="299"/>
      <c r="JGC45" s="299"/>
      <c r="JGD45" s="299"/>
      <c r="JGE45" s="299"/>
      <c r="JGF45" s="299"/>
      <c r="JGG45" s="299"/>
      <c r="JGH45" s="299"/>
      <c r="JGI45" s="299"/>
      <c r="JGJ45" s="299"/>
      <c r="JGK45" s="299"/>
      <c r="JGL45" s="299"/>
      <c r="JGM45" s="299"/>
      <c r="JGN45" s="299"/>
      <c r="JGO45" s="299"/>
      <c r="JGP45" s="299"/>
      <c r="JGQ45" s="299"/>
      <c r="JGR45" s="299"/>
      <c r="JGS45" s="299"/>
      <c r="JGT45" s="299"/>
      <c r="JGU45" s="299"/>
      <c r="JGV45" s="299"/>
      <c r="JGW45" s="299"/>
      <c r="JGX45" s="299"/>
      <c r="JGY45" s="299"/>
      <c r="JGZ45" s="299"/>
      <c r="JHA45" s="299"/>
      <c r="JHB45" s="299"/>
      <c r="JHC45" s="299"/>
      <c r="JHD45" s="299"/>
      <c r="JHE45" s="299"/>
      <c r="JHF45" s="299"/>
      <c r="JHG45" s="299"/>
      <c r="JHH45" s="299"/>
      <c r="JHI45" s="299"/>
      <c r="JHJ45" s="299"/>
      <c r="JHK45" s="299"/>
      <c r="JHL45" s="299"/>
      <c r="JHM45" s="299"/>
      <c r="JHN45" s="299"/>
      <c r="JHO45" s="299"/>
      <c r="JHP45" s="299"/>
      <c r="JHQ45" s="299"/>
      <c r="JHR45" s="299"/>
      <c r="JHS45" s="299"/>
      <c r="JHT45" s="299"/>
      <c r="JHU45" s="299"/>
      <c r="JHV45" s="299"/>
      <c r="JHW45" s="299"/>
      <c r="JHX45" s="299"/>
      <c r="JHY45" s="299"/>
      <c r="JHZ45" s="299"/>
      <c r="JIA45" s="299"/>
      <c r="JIB45" s="299"/>
      <c r="JIC45" s="299"/>
      <c r="JID45" s="299"/>
      <c r="JIE45" s="299"/>
      <c r="JIF45" s="299"/>
      <c r="JIG45" s="299"/>
      <c r="JIH45" s="299"/>
      <c r="JII45" s="299"/>
      <c r="JIJ45" s="299"/>
      <c r="JIK45" s="299"/>
      <c r="JIL45" s="299"/>
      <c r="JIM45" s="299"/>
      <c r="JIN45" s="299"/>
      <c r="JIO45" s="299"/>
      <c r="JIP45" s="299"/>
      <c r="JIQ45" s="299"/>
      <c r="JIR45" s="299"/>
      <c r="JIS45" s="299"/>
      <c r="JIT45" s="299"/>
      <c r="JIU45" s="299"/>
      <c r="JIV45" s="299"/>
      <c r="JIW45" s="299"/>
      <c r="JIX45" s="299"/>
      <c r="JIY45" s="299"/>
      <c r="JIZ45" s="299"/>
      <c r="JJA45" s="299"/>
      <c r="JJB45" s="299"/>
      <c r="JJC45" s="299"/>
      <c r="JJD45" s="299"/>
      <c r="JJE45" s="299"/>
      <c r="JJF45" s="299"/>
      <c r="JJG45" s="299"/>
      <c r="JJH45" s="299"/>
      <c r="JJI45" s="299"/>
      <c r="JJJ45" s="299"/>
      <c r="JJK45" s="299"/>
      <c r="JJL45" s="299"/>
      <c r="JJM45" s="299"/>
      <c r="JJN45" s="299"/>
      <c r="JJO45" s="299"/>
      <c r="JJP45" s="299"/>
      <c r="JJQ45" s="299"/>
      <c r="JJR45" s="299"/>
      <c r="JJS45" s="299"/>
      <c r="JJT45" s="299"/>
      <c r="JJU45" s="299"/>
      <c r="JJV45" s="299"/>
      <c r="JJW45" s="299"/>
      <c r="JJX45" s="299"/>
      <c r="JJY45" s="299"/>
      <c r="JJZ45" s="299"/>
      <c r="JKA45" s="299"/>
      <c r="JKB45" s="299"/>
      <c r="JKC45" s="299"/>
      <c r="JKD45" s="299"/>
      <c r="JKE45" s="299"/>
      <c r="JKF45" s="299"/>
      <c r="JKG45" s="299"/>
      <c r="JKH45" s="299"/>
      <c r="JKI45" s="299"/>
      <c r="JKJ45" s="299"/>
      <c r="JKK45" s="299"/>
      <c r="JKL45" s="299"/>
      <c r="JKM45" s="299"/>
      <c r="JKN45" s="299"/>
      <c r="JKO45" s="299"/>
      <c r="JKP45" s="299"/>
      <c r="JKQ45" s="299"/>
      <c r="JKR45" s="299"/>
      <c r="JKS45" s="299"/>
      <c r="JKT45" s="299"/>
      <c r="JKU45" s="299"/>
      <c r="JKV45" s="299"/>
      <c r="JKW45" s="299"/>
      <c r="JKX45" s="299"/>
      <c r="JKY45" s="299"/>
      <c r="JKZ45" s="299"/>
      <c r="JLA45" s="299"/>
      <c r="JLB45" s="299"/>
      <c r="JLC45" s="299"/>
      <c r="JLD45" s="299"/>
      <c r="JLE45" s="299"/>
      <c r="JLF45" s="299"/>
      <c r="JLG45" s="299"/>
      <c r="JLH45" s="299"/>
      <c r="JLI45" s="299"/>
      <c r="JLJ45" s="299"/>
      <c r="JLK45" s="299"/>
      <c r="JLL45" s="299"/>
      <c r="JLM45" s="299"/>
      <c r="JLN45" s="299"/>
      <c r="JLO45" s="299"/>
      <c r="JLP45" s="299"/>
      <c r="JLQ45" s="299"/>
      <c r="JLR45" s="299"/>
      <c r="JLS45" s="299"/>
      <c r="JLT45" s="299"/>
      <c r="JLU45" s="299"/>
      <c r="JLV45" s="299"/>
      <c r="JLW45" s="299"/>
      <c r="JLX45" s="299"/>
      <c r="JLY45" s="299"/>
      <c r="JLZ45" s="299"/>
      <c r="JMA45" s="299"/>
      <c r="JMB45" s="299"/>
      <c r="JMC45" s="299"/>
      <c r="JMD45" s="299"/>
      <c r="JME45" s="299"/>
      <c r="JMF45" s="299"/>
      <c r="JMG45" s="299"/>
      <c r="JMH45" s="299"/>
      <c r="JMI45" s="299"/>
      <c r="JMJ45" s="299"/>
      <c r="JMK45" s="299"/>
      <c r="JML45" s="299"/>
      <c r="JMM45" s="299"/>
      <c r="JMN45" s="299"/>
      <c r="JMO45" s="299"/>
      <c r="JMP45" s="299"/>
      <c r="JMQ45" s="299"/>
      <c r="JMR45" s="299"/>
      <c r="JMS45" s="299"/>
      <c r="JMT45" s="299"/>
      <c r="JMU45" s="299"/>
      <c r="JMV45" s="299"/>
      <c r="JMW45" s="299"/>
      <c r="JMX45" s="299"/>
      <c r="JMY45" s="299"/>
      <c r="JMZ45" s="299"/>
      <c r="JNA45" s="299"/>
      <c r="JNB45" s="299"/>
      <c r="JNC45" s="299"/>
      <c r="JND45" s="299"/>
      <c r="JNE45" s="299"/>
      <c r="JNF45" s="299"/>
      <c r="JNG45" s="299"/>
      <c r="JNH45" s="299"/>
      <c r="JNI45" s="299"/>
      <c r="JNJ45" s="299"/>
      <c r="JNK45" s="299"/>
      <c r="JNL45" s="299"/>
      <c r="JNM45" s="299"/>
      <c r="JNN45" s="299"/>
      <c r="JNO45" s="299"/>
      <c r="JNP45" s="299"/>
      <c r="JNQ45" s="299"/>
      <c r="JNR45" s="299"/>
      <c r="JNS45" s="299"/>
      <c r="JNT45" s="299"/>
      <c r="JNU45" s="299"/>
      <c r="JNV45" s="299"/>
      <c r="JNW45" s="299"/>
      <c r="JNX45" s="299"/>
      <c r="JNY45" s="299"/>
      <c r="JNZ45" s="299"/>
      <c r="JOA45" s="299"/>
      <c r="JOB45" s="299"/>
      <c r="JOC45" s="299"/>
      <c r="JOD45" s="299"/>
      <c r="JOE45" s="299"/>
      <c r="JOF45" s="299"/>
      <c r="JOG45" s="299"/>
      <c r="JOH45" s="299"/>
      <c r="JOI45" s="299"/>
      <c r="JOJ45" s="299"/>
      <c r="JOK45" s="299"/>
      <c r="JOL45" s="299"/>
      <c r="JOM45" s="299"/>
      <c r="JON45" s="299"/>
      <c r="JOO45" s="299"/>
      <c r="JOP45" s="299"/>
      <c r="JOQ45" s="299"/>
      <c r="JOR45" s="299"/>
      <c r="JOS45" s="299"/>
      <c r="JOT45" s="299"/>
      <c r="JOU45" s="299"/>
      <c r="JOV45" s="299"/>
      <c r="JOW45" s="299"/>
      <c r="JOX45" s="299"/>
      <c r="JOY45" s="299"/>
      <c r="JOZ45" s="299"/>
      <c r="JPA45" s="299"/>
      <c r="JPB45" s="299"/>
      <c r="JPC45" s="299"/>
      <c r="JPD45" s="299"/>
      <c r="JPE45" s="299"/>
      <c r="JPF45" s="299"/>
      <c r="JPG45" s="299"/>
      <c r="JPH45" s="299"/>
      <c r="JPI45" s="299"/>
      <c r="JPJ45" s="299"/>
      <c r="JPK45" s="299"/>
      <c r="JPL45" s="299"/>
      <c r="JPM45" s="299"/>
      <c r="JPN45" s="299"/>
      <c r="JPO45" s="299"/>
      <c r="JPP45" s="299"/>
      <c r="JPQ45" s="299"/>
      <c r="JPR45" s="299"/>
      <c r="JPS45" s="299"/>
      <c r="JPT45" s="299"/>
      <c r="JPU45" s="299"/>
      <c r="JPV45" s="299"/>
      <c r="JPW45" s="299"/>
      <c r="JPX45" s="299"/>
      <c r="JPY45" s="299"/>
      <c r="JPZ45" s="299"/>
      <c r="JQA45" s="299"/>
      <c r="JQB45" s="299"/>
      <c r="JQC45" s="299"/>
      <c r="JQD45" s="299"/>
      <c r="JQE45" s="299"/>
      <c r="JQF45" s="299"/>
      <c r="JQG45" s="299"/>
      <c r="JQH45" s="299"/>
      <c r="JQI45" s="299"/>
      <c r="JQJ45" s="299"/>
      <c r="JQK45" s="299"/>
      <c r="JQL45" s="299"/>
      <c r="JQM45" s="299"/>
      <c r="JQN45" s="299"/>
      <c r="JQO45" s="299"/>
      <c r="JQP45" s="299"/>
      <c r="JQQ45" s="299"/>
      <c r="JQR45" s="299"/>
      <c r="JQS45" s="299"/>
      <c r="JQT45" s="299"/>
      <c r="JQU45" s="299"/>
      <c r="JQV45" s="299"/>
      <c r="JQW45" s="299"/>
      <c r="JQX45" s="299"/>
      <c r="JQY45" s="299"/>
      <c r="JQZ45" s="299"/>
      <c r="JRA45" s="299"/>
      <c r="JRB45" s="299"/>
      <c r="JRC45" s="299"/>
      <c r="JRD45" s="299"/>
      <c r="JRE45" s="299"/>
      <c r="JRF45" s="299"/>
      <c r="JRG45" s="299"/>
      <c r="JRH45" s="299"/>
      <c r="JRI45" s="299"/>
      <c r="JRJ45" s="299"/>
      <c r="JRK45" s="299"/>
      <c r="JRL45" s="299"/>
      <c r="JRM45" s="299"/>
      <c r="JRN45" s="299"/>
      <c r="JRO45" s="299"/>
      <c r="JRP45" s="299"/>
      <c r="JRQ45" s="299"/>
      <c r="JRR45" s="299"/>
      <c r="JRS45" s="299"/>
      <c r="JRT45" s="299"/>
      <c r="JRU45" s="299"/>
      <c r="JRV45" s="299"/>
      <c r="JRW45" s="299"/>
      <c r="JRX45" s="299"/>
      <c r="JRY45" s="299"/>
      <c r="JRZ45" s="299"/>
      <c r="JSA45" s="299"/>
      <c r="JSB45" s="299"/>
      <c r="JSC45" s="299"/>
      <c r="JSD45" s="299"/>
      <c r="JSE45" s="299"/>
      <c r="JSF45" s="299"/>
      <c r="JSG45" s="299"/>
      <c r="JSH45" s="299"/>
      <c r="JSI45" s="299"/>
      <c r="JSJ45" s="299"/>
      <c r="JSK45" s="299"/>
      <c r="JSL45" s="299"/>
      <c r="JSM45" s="299"/>
      <c r="JSN45" s="299"/>
      <c r="JSO45" s="299"/>
      <c r="JSP45" s="299"/>
      <c r="JSQ45" s="299"/>
      <c r="JSR45" s="299"/>
      <c r="JSS45" s="299"/>
      <c r="JST45" s="299"/>
      <c r="JSU45" s="299"/>
      <c r="JSV45" s="299"/>
      <c r="JSW45" s="299"/>
      <c r="JSX45" s="299"/>
      <c r="JSY45" s="299"/>
      <c r="JSZ45" s="299"/>
      <c r="JTA45" s="299"/>
      <c r="JTB45" s="299"/>
      <c r="JTC45" s="299"/>
      <c r="JTD45" s="299"/>
      <c r="JTE45" s="299"/>
      <c r="JTF45" s="299"/>
      <c r="JTG45" s="299"/>
      <c r="JTH45" s="299"/>
      <c r="JTI45" s="299"/>
      <c r="JTJ45" s="299"/>
      <c r="JTK45" s="299"/>
      <c r="JTL45" s="299"/>
      <c r="JTM45" s="299"/>
      <c r="JTN45" s="299"/>
      <c r="JTO45" s="299"/>
      <c r="JTP45" s="299"/>
      <c r="JTQ45" s="299"/>
      <c r="JTR45" s="299"/>
      <c r="JTS45" s="299"/>
      <c r="JTT45" s="299"/>
      <c r="JTU45" s="299"/>
      <c r="JTV45" s="299"/>
      <c r="JTW45" s="299"/>
      <c r="JTX45" s="299"/>
      <c r="JTY45" s="299"/>
      <c r="JTZ45" s="299"/>
      <c r="JUA45" s="299"/>
      <c r="JUB45" s="299"/>
      <c r="JUC45" s="299"/>
      <c r="JUD45" s="299"/>
      <c r="JUE45" s="299"/>
      <c r="JUF45" s="299"/>
      <c r="JUG45" s="299"/>
      <c r="JUH45" s="299"/>
      <c r="JUI45" s="299"/>
      <c r="JUJ45" s="299"/>
      <c r="JUK45" s="299"/>
      <c r="JUL45" s="299"/>
      <c r="JUM45" s="299"/>
      <c r="JUN45" s="299"/>
      <c r="JUO45" s="299"/>
      <c r="JUP45" s="299"/>
      <c r="JUQ45" s="299"/>
      <c r="JUR45" s="299"/>
      <c r="JUS45" s="299"/>
      <c r="JUT45" s="299"/>
      <c r="JUU45" s="299"/>
      <c r="JUV45" s="299"/>
      <c r="JUW45" s="299"/>
      <c r="JUX45" s="299"/>
      <c r="JUY45" s="299"/>
      <c r="JUZ45" s="299"/>
      <c r="JVA45" s="299"/>
      <c r="JVB45" s="299"/>
      <c r="JVC45" s="299"/>
      <c r="JVD45" s="299"/>
      <c r="JVE45" s="299"/>
      <c r="JVF45" s="299"/>
      <c r="JVG45" s="299"/>
      <c r="JVH45" s="299"/>
      <c r="JVI45" s="299"/>
      <c r="JVJ45" s="299"/>
      <c r="JVK45" s="299"/>
      <c r="JVL45" s="299"/>
      <c r="JVM45" s="299"/>
      <c r="JVN45" s="299"/>
      <c r="JVO45" s="299"/>
      <c r="JVP45" s="299"/>
      <c r="JVQ45" s="299"/>
      <c r="JVR45" s="299"/>
      <c r="JVS45" s="299"/>
      <c r="JVT45" s="299"/>
      <c r="JVU45" s="299"/>
      <c r="JVV45" s="299"/>
      <c r="JVW45" s="299"/>
      <c r="JVX45" s="299"/>
      <c r="JVY45" s="299"/>
      <c r="JVZ45" s="299"/>
      <c r="JWA45" s="299"/>
      <c r="JWB45" s="299"/>
      <c r="JWC45" s="299"/>
      <c r="JWD45" s="299"/>
      <c r="JWE45" s="299"/>
      <c r="JWF45" s="299"/>
      <c r="JWG45" s="299"/>
      <c r="JWH45" s="299"/>
      <c r="JWI45" s="299"/>
      <c r="JWJ45" s="299"/>
      <c r="JWK45" s="299"/>
      <c r="JWL45" s="299"/>
      <c r="JWM45" s="299"/>
      <c r="JWN45" s="299"/>
      <c r="JWO45" s="299"/>
      <c r="JWP45" s="299"/>
      <c r="JWQ45" s="299"/>
      <c r="JWR45" s="299"/>
      <c r="JWS45" s="299"/>
      <c r="JWT45" s="299"/>
      <c r="JWU45" s="299"/>
      <c r="JWV45" s="299"/>
      <c r="JWW45" s="299"/>
      <c r="JWX45" s="299"/>
      <c r="JWY45" s="299"/>
      <c r="JWZ45" s="299"/>
      <c r="JXA45" s="299"/>
      <c r="JXB45" s="299"/>
      <c r="JXC45" s="299"/>
      <c r="JXD45" s="299"/>
      <c r="JXE45" s="299"/>
      <c r="JXF45" s="299"/>
      <c r="JXG45" s="299"/>
      <c r="JXH45" s="299"/>
      <c r="JXI45" s="299"/>
      <c r="JXJ45" s="299"/>
      <c r="JXK45" s="299"/>
      <c r="JXL45" s="299"/>
      <c r="JXM45" s="299"/>
      <c r="JXN45" s="299"/>
      <c r="JXO45" s="299"/>
      <c r="JXP45" s="299"/>
      <c r="JXQ45" s="299"/>
      <c r="JXR45" s="299"/>
      <c r="JXS45" s="299"/>
      <c r="JXT45" s="299"/>
      <c r="JXU45" s="299"/>
      <c r="JXV45" s="299"/>
      <c r="JXW45" s="299"/>
      <c r="JXX45" s="299"/>
      <c r="JXY45" s="299"/>
      <c r="JXZ45" s="299"/>
      <c r="JYA45" s="299"/>
      <c r="JYB45" s="299"/>
      <c r="JYC45" s="299"/>
      <c r="JYD45" s="299"/>
      <c r="JYE45" s="299"/>
      <c r="JYF45" s="299"/>
      <c r="JYG45" s="299"/>
      <c r="JYH45" s="299"/>
      <c r="JYI45" s="299"/>
      <c r="JYJ45" s="299"/>
      <c r="JYK45" s="299"/>
      <c r="JYL45" s="299"/>
      <c r="JYM45" s="299"/>
      <c r="JYN45" s="299"/>
      <c r="JYO45" s="299"/>
      <c r="JYP45" s="299"/>
      <c r="JYQ45" s="299"/>
      <c r="JYR45" s="299"/>
      <c r="JYS45" s="299"/>
      <c r="JYT45" s="299"/>
      <c r="JYU45" s="299"/>
      <c r="JYV45" s="299"/>
      <c r="JYW45" s="299"/>
      <c r="JYX45" s="299"/>
      <c r="JYY45" s="299"/>
      <c r="JYZ45" s="299"/>
      <c r="JZA45" s="299"/>
      <c r="JZB45" s="299"/>
      <c r="JZC45" s="299"/>
      <c r="JZD45" s="299"/>
      <c r="JZE45" s="299"/>
      <c r="JZF45" s="299"/>
      <c r="JZG45" s="299"/>
      <c r="JZH45" s="299"/>
      <c r="JZI45" s="299"/>
      <c r="JZJ45" s="299"/>
      <c r="JZK45" s="299"/>
      <c r="JZL45" s="299"/>
      <c r="JZM45" s="299"/>
      <c r="JZN45" s="299"/>
      <c r="JZO45" s="299"/>
      <c r="JZP45" s="299"/>
      <c r="JZQ45" s="299"/>
      <c r="JZR45" s="299"/>
      <c r="JZS45" s="299"/>
      <c r="JZT45" s="299"/>
      <c r="JZU45" s="299"/>
      <c r="JZV45" s="299"/>
      <c r="JZW45" s="299"/>
      <c r="JZX45" s="299"/>
      <c r="JZY45" s="299"/>
      <c r="JZZ45" s="299"/>
      <c r="KAA45" s="299"/>
      <c r="KAB45" s="299"/>
      <c r="KAC45" s="299"/>
      <c r="KAD45" s="299"/>
      <c r="KAE45" s="299"/>
      <c r="KAF45" s="299"/>
      <c r="KAG45" s="299"/>
      <c r="KAH45" s="299"/>
      <c r="KAI45" s="299"/>
      <c r="KAJ45" s="299"/>
      <c r="KAK45" s="299"/>
      <c r="KAL45" s="299"/>
      <c r="KAM45" s="299"/>
      <c r="KAN45" s="299"/>
      <c r="KAO45" s="299"/>
      <c r="KAP45" s="299"/>
      <c r="KAQ45" s="299"/>
      <c r="KAR45" s="299"/>
      <c r="KAS45" s="299"/>
      <c r="KAT45" s="299"/>
      <c r="KAU45" s="299"/>
      <c r="KAV45" s="299"/>
      <c r="KAW45" s="299"/>
      <c r="KAX45" s="299"/>
      <c r="KAY45" s="299"/>
      <c r="KAZ45" s="299"/>
      <c r="KBA45" s="299"/>
      <c r="KBB45" s="299"/>
      <c r="KBC45" s="299"/>
      <c r="KBD45" s="299"/>
      <c r="KBE45" s="299"/>
      <c r="KBF45" s="299"/>
      <c r="KBG45" s="299"/>
      <c r="KBH45" s="299"/>
      <c r="KBI45" s="299"/>
      <c r="KBJ45" s="299"/>
      <c r="KBK45" s="299"/>
      <c r="KBL45" s="299"/>
      <c r="KBM45" s="299"/>
      <c r="KBN45" s="299"/>
      <c r="KBO45" s="299"/>
      <c r="KBP45" s="299"/>
      <c r="KBQ45" s="299"/>
      <c r="KBR45" s="299"/>
      <c r="KBS45" s="299"/>
      <c r="KBT45" s="299"/>
      <c r="KBU45" s="299"/>
      <c r="KBV45" s="299"/>
      <c r="KBW45" s="299"/>
      <c r="KBX45" s="299"/>
      <c r="KBY45" s="299"/>
      <c r="KBZ45" s="299"/>
      <c r="KCA45" s="299"/>
      <c r="KCB45" s="299"/>
      <c r="KCC45" s="299"/>
      <c r="KCD45" s="299"/>
      <c r="KCE45" s="299"/>
      <c r="KCF45" s="299"/>
      <c r="KCG45" s="299"/>
      <c r="KCH45" s="299"/>
      <c r="KCI45" s="299"/>
      <c r="KCJ45" s="299"/>
      <c r="KCK45" s="299"/>
      <c r="KCL45" s="299"/>
      <c r="KCM45" s="299"/>
      <c r="KCN45" s="299"/>
      <c r="KCO45" s="299"/>
      <c r="KCP45" s="299"/>
      <c r="KCQ45" s="299"/>
      <c r="KCR45" s="299"/>
      <c r="KCS45" s="299"/>
      <c r="KCT45" s="299"/>
      <c r="KCU45" s="299"/>
      <c r="KCV45" s="299"/>
      <c r="KCW45" s="299"/>
      <c r="KCX45" s="299"/>
      <c r="KCY45" s="299"/>
      <c r="KCZ45" s="299"/>
      <c r="KDA45" s="299"/>
      <c r="KDB45" s="299"/>
      <c r="KDC45" s="299"/>
      <c r="KDD45" s="299"/>
      <c r="KDE45" s="299"/>
      <c r="KDF45" s="299"/>
      <c r="KDG45" s="299"/>
      <c r="KDH45" s="299"/>
      <c r="KDI45" s="299"/>
      <c r="KDJ45" s="299"/>
      <c r="KDK45" s="299"/>
      <c r="KDL45" s="299"/>
      <c r="KDM45" s="299"/>
      <c r="KDN45" s="299"/>
      <c r="KDO45" s="299"/>
      <c r="KDP45" s="299"/>
      <c r="KDQ45" s="299"/>
      <c r="KDR45" s="299"/>
      <c r="KDS45" s="299"/>
      <c r="KDT45" s="299"/>
      <c r="KDU45" s="299"/>
      <c r="KDV45" s="299"/>
      <c r="KDW45" s="299"/>
      <c r="KDX45" s="299"/>
      <c r="KDY45" s="299"/>
      <c r="KDZ45" s="299"/>
      <c r="KEA45" s="299"/>
      <c r="KEB45" s="299"/>
      <c r="KEC45" s="299"/>
      <c r="KED45" s="299"/>
      <c r="KEE45" s="299"/>
      <c r="KEF45" s="299"/>
      <c r="KEG45" s="299"/>
      <c r="KEH45" s="299"/>
      <c r="KEI45" s="299"/>
      <c r="KEJ45" s="299"/>
      <c r="KEK45" s="299"/>
      <c r="KEL45" s="299"/>
      <c r="KEM45" s="299"/>
      <c r="KEN45" s="299"/>
      <c r="KEO45" s="299"/>
      <c r="KEP45" s="299"/>
      <c r="KEQ45" s="299"/>
      <c r="KER45" s="299"/>
      <c r="KES45" s="299"/>
      <c r="KET45" s="299"/>
      <c r="KEU45" s="299"/>
      <c r="KEV45" s="299"/>
      <c r="KEW45" s="299"/>
      <c r="KEX45" s="299"/>
      <c r="KEY45" s="299"/>
      <c r="KEZ45" s="299"/>
      <c r="KFA45" s="299"/>
      <c r="KFB45" s="299"/>
      <c r="KFC45" s="299"/>
      <c r="KFD45" s="299"/>
      <c r="KFE45" s="299"/>
      <c r="KFF45" s="299"/>
      <c r="KFG45" s="299"/>
      <c r="KFH45" s="299"/>
      <c r="KFI45" s="299"/>
      <c r="KFJ45" s="299"/>
      <c r="KFK45" s="299"/>
      <c r="KFL45" s="299"/>
      <c r="KFM45" s="299"/>
      <c r="KFN45" s="299"/>
      <c r="KFO45" s="299"/>
      <c r="KFP45" s="299"/>
      <c r="KFQ45" s="299"/>
      <c r="KFR45" s="299"/>
      <c r="KFS45" s="299"/>
      <c r="KFT45" s="299"/>
      <c r="KFU45" s="299"/>
      <c r="KFV45" s="299"/>
      <c r="KFW45" s="299"/>
      <c r="KFX45" s="299"/>
      <c r="KFY45" s="299"/>
      <c r="KFZ45" s="299"/>
      <c r="KGA45" s="299"/>
      <c r="KGB45" s="299"/>
      <c r="KGC45" s="299"/>
      <c r="KGD45" s="299"/>
      <c r="KGE45" s="299"/>
      <c r="KGF45" s="299"/>
      <c r="KGG45" s="299"/>
      <c r="KGH45" s="299"/>
      <c r="KGI45" s="299"/>
      <c r="KGJ45" s="299"/>
      <c r="KGK45" s="299"/>
      <c r="KGL45" s="299"/>
      <c r="KGM45" s="299"/>
      <c r="KGN45" s="299"/>
      <c r="KGO45" s="299"/>
      <c r="KGP45" s="299"/>
      <c r="KGQ45" s="299"/>
      <c r="KGR45" s="299"/>
      <c r="KGS45" s="299"/>
      <c r="KGT45" s="299"/>
      <c r="KGU45" s="299"/>
      <c r="KGV45" s="299"/>
      <c r="KGW45" s="299"/>
      <c r="KGX45" s="299"/>
      <c r="KGY45" s="299"/>
      <c r="KGZ45" s="299"/>
      <c r="KHA45" s="299"/>
      <c r="KHB45" s="299"/>
      <c r="KHC45" s="299"/>
      <c r="KHD45" s="299"/>
      <c r="KHE45" s="299"/>
      <c r="KHF45" s="299"/>
      <c r="KHG45" s="299"/>
      <c r="KHH45" s="299"/>
      <c r="KHI45" s="299"/>
      <c r="KHJ45" s="299"/>
      <c r="KHK45" s="299"/>
      <c r="KHL45" s="299"/>
      <c r="KHM45" s="299"/>
      <c r="KHN45" s="299"/>
      <c r="KHO45" s="299"/>
      <c r="KHP45" s="299"/>
      <c r="KHQ45" s="299"/>
      <c r="KHR45" s="299"/>
      <c r="KHS45" s="299"/>
      <c r="KHT45" s="299"/>
      <c r="KHU45" s="299"/>
      <c r="KHV45" s="299"/>
      <c r="KHW45" s="299"/>
      <c r="KHX45" s="299"/>
      <c r="KHY45" s="299"/>
      <c r="KHZ45" s="299"/>
      <c r="KIA45" s="299"/>
      <c r="KIB45" s="299"/>
      <c r="KIC45" s="299"/>
      <c r="KID45" s="299"/>
      <c r="KIE45" s="299"/>
      <c r="KIF45" s="299"/>
      <c r="KIG45" s="299"/>
      <c r="KIH45" s="299"/>
      <c r="KII45" s="299"/>
      <c r="KIJ45" s="299"/>
      <c r="KIK45" s="299"/>
      <c r="KIL45" s="299"/>
      <c r="KIM45" s="299"/>
      <c r="KIN45" s="299"/>
      <c r="KIO45" s="299"/>
      <c r="KIP45" s="299"/>
      <c r="KIQ45" s="299"/>
      <c r="KIR45" s="299"/>
      <c r="KIS45" s="299"/>
      <c r="KIT45" s="299"/>
      <c r="KIU45" s="299"/>
      <c r="KIV45" s="299"/>
      <c r="KIW45" s="299"/>
      <c r="KIX45" s="299"/>
      <c r="KIY45" s="299"/>
      <c r="KIZ45" s="299"/>
      <c r="KJA45" s="299"/>
      <c r="KJB45" s="299"/>
      <c r="KJC45" s="299"/>
      <c r="KJD45" s="299"/>
      <c r="KJE45" s="299"/>
      <c r="KJF45" s="299"/>
      <c r="KJG45" s="299"/>
      <c r="KJH45" s="299"/>
      <c r="KJI45" s="299"/>
      <c r="KJJ45" s="299"/>
      <c r="KJK45" s="299"/>
      <c r="KJL45" s="299"/>
      <c r="KJM45" s="299"/>
      <c r="KJN45" s="299"/>
      <c r="KJO45" s="299"/>
      <c r="KJP45" s="299"/>
      <c r="KJQ45" s="299"/>
      <c r="KJR45" s="299"/>
      <c r="KJS45" s="299"/>
      <c r="KJT45" s="299"/>
      <c r="KJU45" s="299"/>
      <c r="KJV45" s="299"/>
      <c r="KJW45" s="299"/>
      <c r="KJX45" s="299"/>
      <c r="KJY45" s="299"/>
      <c r="KJZ45" s="299"/>
      <c r="KKA45" s="299"/>
      <c r="KKB45" s="299"/>
      <c r="KKC45" s="299"/>
      <c r="KKD45" s="299"/>
      <c r="KKE45" s="299"/>
      <c r="KKF45" s="299"/>
      <c r="KKG45" s="299"/>
      <c r="KKH45" s="299"/>
      <c r="KKI45" s="299"/>
      <c r="KKJ45" s="299"/>
      <c r="KKK45" s="299"/>
      <c r="KKL45" s="299"/>
      <c r="KKM45" s="299"/>
      <c r="KKN45" s="299"/>
      <c r="KKO45" s="299"/>
      <c r="KKP45" s="299"/>
      <c r="KKQ45" s="299"/>
      <c r="KKR45" s="299"/>
      <c r="KKS45" s="299"/>
      <c r="KKT45" s="299"/>
      <c r="KKU45" s="299"/>
      <c r="KKV45" s="299"/>
      <c r="KKW45" s="299"/>
      <c r="KKX45" s="299"/>
      <c r="KKY45" s="299"/>
      <c r="KKZ45" s="299"/>
      <c r="KLA45" s="299"/>
      <c r="KLB45" s="299"/>
      <c r="KLC45" s="299"/>
      <c r="KLD45" s="299"/>
      <c r="KLE45" s="299"/>
      <c r="KLF45" s="299"/>
      <c r="KLG45" s="299"/>
      <c r="KLH45" s="299"/>
      <c r="KLI45" s="299"/>
      <c r="KLJ45" s="299"/>
      <c r="KLK45" s="299"/>
      <c r="KLL45" s="299"/>
      <c r="KLM45" s="299"/>
      <c r="KLN45" s="299"/>
      <c r="KLO45" s="299"/>
      <c r="KLP45" s="299"/>
      <c r="KLQ45" s="299"/>
      <c r="KLR45" s="299"/>
      <c r="KLS45" s="299"/>
      <c r="KLT45" s="299"/>
      <c r="KLU45" s="299"/>
      <c r="KLV45" s="299"/>
      <c r="KLW45" s="299"/>
      <c r="KLX45" s="299"/>
      <c r="KLY45" s="299"/>
      <c r="KLZ45" s="299"/>
      <c r="KMA45" s="299"/>
      <c r="KMB45" s="299"/>
      <c r="KMC45" s="299"/>
      <c r="KMD45" s="299"/>
      <c r="KME45" s="299"/>
      <c r="KMF45" s="299"/>
      <c r="KMG45" s="299"/>
      <c r="KMH45" s="299"/>
      <c r="KMI45" s="299"/>
      <c r="KMJ45" s="299"/>
      <c r="KMK45" s="299"/>
      <c r="KML45" s="299"/>
      <c r="KMM45" s="299"/>
      <c r="KMN45" s="299"/>
      <c r="KMO45" s="299"/>
      <c r="KMP45" s="299"/>
      <c r="KMQ45" s="299"/>
      <c r="KMR45" s="299"/>
      <c r="KMS45" s="299"/>
      <c r="KMT45" s="299"/>
      <c r="KMU45" s="299"/>
      <c r="KMV45" s="299"/>
      <c r="KMW45" s="299"/>
      <c r="KMX45" s="299"/>
      <c r="KMY45" s="299"/>
      <c r="KMZ45" s="299"/>
      <c r="KNA45" s="299"/>
      <c r="KNB45" s="299"/>
      <c r="KNC45" s="299"/>
      <c r="KND45" s="299"/>
      <c r="KNE45" s="299"/>
      <c r="KNF45" s="299"/>
      <c r="KNG45" s="299"/>
      <c r="KNH45" s="299"/>
      <c r="KNI45" s="299"/>
      <c r="KNJ45" s="299"/>
      <c r="KNK45" s="299"/>
      <c r="KNL45" s="299"/>
      <c r="KNM45" s="299"/>
      <c r="KNN45" s="299"/>
      <c r="KNO45" s="299"/>
      <c r="KNP45" s="299"/>
      <c r="KNQ45" s="299"/>
      <c r="KNR45" s="299"/>
      <c r="KNS45" s="299"/>
      <c r="KNT45" s="299"/>
      <c r="KNU45" s="299"/>
      <c r="KNV45" s="299"/>
      <c r="KNW45" s="299"/>
      <c r="KNX45" s="299"/>
      <c r="KNY45" s="299"/>
      <c r="KNZ45" s="299"/>
      <c r="KOA45" s="299"/>
      <c r="KOB45" s="299"/>
      <c r="KOC45" s="299"/>
      <c r="KOD45" s="299"/>
      <c r="KOE45" s="299"/>
      <c r="KOF45" s="299"/>
      <c r="KOG45" s="299"/>
      <c r="KOH45" s="299"/>
      <c r="KOI45" s="299"/>
      <c r="KOJ45" s="299"/>
      <c r="KOK45" s="299"/>
      <c r="KOL45" s="299"/>
      <c r="KOM45" s="299"/>
      <c r="KON45" s="299"/>
      <c r="KOO45" s="299"/>
      <c r="KOP45" s="299"/>
      <c r="KOQ45" s="299"/>
      <c r="KOR45" s="299"/>
      <c r="KOS45" s="299"/>
      <c r="KOT45" s="299"/>
      <c r="KOU45" s="299"/>
      <c r="KOV45" s="299"/>
      <c r="KOW45" s="299"/>
      <c r="KOX45" s="299"/>
      <c r="KOY45" s="299"/>
      <c r="KOZ45" s="299"/>
      <c r="KPA45" s="299"/>
      <c r="KPB45" s="299"/>
      <c r="KPC45" s="299"/>
      <c r="KPD45" s="299"/>
      <c r="KPE45" s="299"/>
      <c r="KPF45" s="299"/>
      <c r="KPG45" s="299"/>
      <c r="KPH45" s="299"/>
      <c r="KPI45" s="299"/>
      <c r="KPJ45" s="299"/>
      <c r="KPK45" s="299"/>
      <c r="KPL45" s="299"/>
      <c r="KPM45" s="299"/>
      <c r="KPN45" s="299"/>
      <c r="KPO45" s="299"/>
      <c r="KPP45" s="299"/>
      <c r="KPQ45" s="299"/>
      <c r="KPR45" s="299"/>
      <c r="KPS45" s="299"/>
      <c r="KPT45" s="299"/>
      <c r="KPU45" s="299"/>
      <c r="KPV45" s="299"/>
      <c r="KPW45" s="299"/>
      <c r="KPX45" s="299"/>
      <c r="KPY45" s="299"/>
      <c r="KPZ45" s="299"/>
      <c r="KQA45" s="299"/>
      <c r="KQB45" s="299"/>
      <c r="KQC45" s="299"/>
      <c r="KQD45" s="299"/>
      <c r="KQE45" s="299"/>
      <c r="KQF45" s="299"/>
      <c r="KQG45" s="299"/>
      <c r="KQH45" s="299"/>
      <c r="KQI45" s="299"/>
      <c r="KQJ45" s="299"/>
      <c r="KQK45" s="299"/>
      <c r="KQL45" s="299"/>
      <c r="KQM45" s="299"/>
      <c r="KQN45" s="299"/>
      <c r="KQO45" s="299"/>
      <c r="KQP45" s="299"/>
      <c r="KQQ45" s="299"/>
      <c r="KQR45" s="299"/>
      <c r="KQS45" s="299"/>
      <c r="KQT45" s="299"/>
      <c r="KQU45" s="299"/>
      <c r="KQV45" s="299"/>
      <c r="KQW45" s="299"/>
      <c r="KQX45" s="299"/>
      <c r="KQY45" s="299"/>
      <c r="KQZ45" s="299"/>
      <c r="KRA45" s="299"/>
      <c r="KRB45" s="299"/>
      <c r="KRC45" s="299"/>
      <c r="KRD45" s="299"/>
      <c r="KRE45" s="299"/>
      <c r="KRF45" s="299"/>
      <c r="KRG45" s="299"/>
      <c r="KRH45" s="299"/>
      <c r="KRI45" s="299"/>
      <c r="KRJ45" s="299"/>
      <c r="KRK45" s="299"/>
      <c r="KRL45" s="299"/>
      <c r="KRM45" s="299"/>
      <c r="KRN45" s="299"/>
      <c r="KRO45" s="299"/>
      <c r="KRP45" s="299"/>
      <c r="KRQ45" s="299"/>
      <c r="KRR45" s="299"/>
      <c r="KRS45" s="299"/>
      <c r="KRT45" s="299"/>
      <c r="KRU45" s="299"/>
      <c r="KRV45" s="299"/>
      <c r="KRW45" s="299"/>
      <c r="KRX45" s="299"/>
      <c r="KRY45" s="299"/>
      <c r="KRZ45" s="299"/>
      <c r="KSA45" s="299"/>
      <c r="KSB45" s="299"/>
      <c r="KSC45" s="299"/>
      <c r="KSD45" s="299"/>
      <c r="KSE45" s="299"/>
      <c r="KSF45" s="299"/>
      <c r="KSG45" s="299"/>
      <c r="KSH45" s="299"/>
      <c r="KSI45" s="299"/>
      <c r="KSJ45" s="299"/>
      <c r="KSK45" s="299"/>
      <c r="KSL45" s="299"/>
      <c r="KSM45" s="299"/>
      <c r="KSN45" s="299"/>
      <c r="KSO45" s="299"/>
      <c r="KSP45" s="299"/>
      <c r="KSQ45" s="299"/>
      <c r="KSR45" s="299"/>
      <c r="KSS45" s="299"/>
      <c r="KST45" s="299"/>
      <c r="KSU45" s="299"/>
      <c r="KSV45" s="299"/>
      <c r="KSW45" s="299"/>
      <c r="KSX45" s="299"/>
      <c r="KSY45" s="299"/>
      <c r="KSZ45" s="299"/>
      <c r="KTA45" s="299"/>
      <c r="KTB45" s="299"/>
      <c r="KTC45" s="299"/>
      <c r="KTD45" s="299"/>
      <c r="KTE45" s="299"/>
      <c r="KTF45" s="299"/>
      <c r="KTG45" s="299"/>
      <c r="KTH45" s="299"/>
      <c r="KTI45" s="299"/>
      <c r="KTJ45" s="299"/>
      <c r="KTK45" s="299"/>
      <c r="KTL45" s="299"/>
      <c r="KTM45" s="299"/>
      <c r="KTN45" s="299"/>
      <c r="KTO45" s="299"/>
      <c r="KTP45" s="299"/>
      <c r="KTQ45" s="299"/>
      <c r="KTR45" s="299"/>
      <c r="KTS45" s="299"/>
      <c r="KTT45" s="299"/>
      <c r="KTU45" s="299"/>
      <c r="KTV45" s="299"/>
      <c r="KTW45" s="299"/>
      <c r="KTX45" s="299"/>
      <c r="KTY45" s="299"/>
      <c r="KTZ45" s="299"/>
      <c r="KUA45" s="299"/>
      <c r="KUB45" s="299"/>
      <c r="KUC45" s="299"/>
      <c r="KUD45" s="299"/>
      <c r="KUE45" s="299"/>
      <c r="KUF45" s="299"/>
      <c r="KUG45" s="299"/>
      <c r="KUH45" s="299"/>
      <c r="KUI45" s="299"/>
      <c r="KUJ45" s="299"/>
      <c r="KUK45" s="299"/>
      <c r="KUL45" s="299"/>
      <c r="KUM45" s="299"/>
      <c r="KUN45" s="299"/>
      <c r="KUO45" s="299"/>
      <c r="KUP45" s="299"/>
      <c r="KUQ45" s="299"/>
      <c r="KUR45" s="299"/>
      <c r="KUS45" s="299"/>
      <c r="KUT45" s="299"/>
      <c r="KUU45" s="299"/>
      <c r="KUV45" s="299"/>
      <c r="KUW45" s="299"/>
      <c r="KUX45" s="299"/>
      <c r="KUY45" s="299"/>
      <c r="KUZ45" s="299"/>
      <c r="KVA45" s="299"/>
      <c r="KVB45" s="299"/>
      <c r="KVC45" s="299"/>
      <c r="KVD45" s="299"/>
      <c r="KVE45" s="299"/>
      <c r="KVF45" s="299"/>
      <c r="KVG45" s="299"/>
      <c r="KVH45" s="299"/>
      <c r="KVI45" s="299"/>
      <c r="KVJ45" s="299"/>
      <c r="KVK45" s="299"/>
      <c r="KVL45" s="299"/>
      <c r="KVM45" s="299"/>
      <c r="KVN45" s="299"/>
      <c r="KVO45" s="299"/>
      <c r="KVP45" s="299"/>
      <c r="KVQ45" s="299"/>
      <c r="KVR45" s="299"/>
      <c r="KVS45" s="299"/>
      <c r="KVT45" s="299"/>
      <c r="KVU45" s="299"/>
      <c r="KVV45" s="299"/>
      <c r="KVW45" s="299"/>
      <c r="KVX45" s="299"/>
      <c r="KVY45" s="299"/>
      <c r="KVZ45" s="299"/>
      <c r="KWA45" s="299"/>
      <c r="KWB45" s="299"/>
      <c r="KWC45" s="299"/>
      <c r="KWD45" s="299"/>
      <c r="KWE45" s="299"/>
      <c r="KWF45" s="299"/>
      <c r="KWG45" s="299"/>
      <c r="KWH45" s="299"/>
      <c r="KWI45" s="299"/>
      <c r="KWJ45" s="299"/>
      <c r="KWK45" s="299"/>
      <c r="KWL45" s="299"/>
      <c r="KWM45" s="299"/>
      <c r="KWN45" s="299"/>
      <c r="KWO45" s="299"/>
      <c r="KWP45" s="299"/>
      <c r="KWQ45" s="299"/>
      <c r="KWR45" s="299"/>
      <c r="KWS45" s="299"/>
      <c r="KWT45" s="299"/>
      <c r="KWU45" s="299"/>
      <c r="KWV45" s="299"/>
      <c r="KWW45" s="299"/>
      <c r="KWX45" s="299"/>
      <c r="KWY45" s="299"/>
      <c r="KWZ45" s="299"/>
      <c r="KXA45" s="299"/>
      <c r="KXB45" s="299"/>
      <c r="KXC45" s="299"/>
      <c r="KXD45" s="299"/>
      <c r="KXE45" s="299"/>
      <c r="KXF45" s="299"/>
      <c r="KXG45" s="299"/>
      <c r="KXH45" s="299"/>
      <c r="KXI45" s="299"/>
      <c r="KXJ45" s="299"/>
      <c r="KXK45" s="299"/>
      <c r="KXL45" s="299"/>
      <c r="KXM45" s="299"/>
      <c r="KXN45" s="299"/>
      <c r="KXO45" s="299"/>
      <c r="KXP45" s="299"/>
      <c r="KXQ45" s="299"/>
      <c r="KXR45" s="299"/>
      <c r="KXS45" s="299"/>
      <c r="KXT45" s="299"/>
      <c r="KXU45" s="299"/>
      <c r="KXV45" s="299"/>
      <c r="KXW45" s="299"/>
      <c r="KXX45" s="299"/>
      <c r="KXY45" s="299"/>
      <c r="KXZ45" s="299"/>
      <c r="KYA45" s="299"/>
      <c r="KYB45" s="299"/>
      <c r="KYC45" s="299"/>
      <c r="KYD45" s="299"/>
      <c r="KYE45" s="299"/>
      <c r="KYF45" s="299"/>
      <c r="KYG45" s="299"/>
      <c r="KYH45" s="299"/>
      <c r="KYI45" s="299"/>
      <c r="KYJ45" s="299"/>
      <c r="KYK45" s="299"/>
      <c r="KYL45" s="299"/>
      <c r="KYM45" s="299"/>
      <c r="KYN45" s="299"/>
      <c r="KYO45" s="299"/>
      <c r="KYP45" s="299"/>
      <c r="KYQ45" s="299"/>
      <c r="KYR45" s="299"/>
      <c r="KYS45" s="299"/>
      <c r="KYT45" s="299"/>
      <c r="KYU45" s="299"/>
      <c r="KYV45" s="299"/>
      <c r="KYW45" s="299"/>
      <c r="KYX45" s="299"/>
      <c r="KYY45" s="299"/>
      <c r="KYZ45" s="299"/>
      <c r="KZA45" s="299"/>
      <c r="KZB45" s="299"/>
      <c r="KZC45" s="299"/>
      <c r="KZD45" s="299"/>
      <c r="KZE45" s="299"/>
      <c r="KZF45" s="299"/>
      <c r="KZG45" s="299"/>
      <c r="KZH45" s="299"/>
      <c r="KZI45" s="299"/>
      <c r="KZJ45" s="299"/>
      <c r="KZK45" s="299"/>
      <c r="KZL45" s="299"/>
      <c r="KZM45" s="299"/>
      <c r="KZN45" s="299"/>
      <c r="KZO45" s="299"/>
      <c r="KZP45" s="299"/>
      <c r="KZQ45" s="299"/>
      <c r="KZR45" s="299"/>
      <c r="KZS45" s="299"/>
      <c r="KZT45" s="299"/>
      <c r="KZU45" s="299"/>
      <c r="KZV45" s="299"/>
      <c r="KZW45" s="299"/>
      <c r="KZX45" s="299"/>
      <c r="KZY45" s="299"/>
      <c r="KZZ45" s="299"/>
      <c r="LAA45" s="299"/>
      <c r="LAB45" s="299"/>
      <c r="LAC45" s="299"/>
      <c r="LAD45" s="299"/>
      <c r="LAE45" s="299"/>
      <c r="LAF45" s="299"/>
      <c r="LAG45" s="299"/>
      <c r="LAH45" s="299"/>
      <c r="LAI45" s="299"/>
      <c r="LAJ45" s="299"/>
      <c r="LAK45" s="299"/>
      <c r="LAL45" s="299"/>
      <c r="LAM45" s="299"/>
      <c r="LAN45" s="299"/>
      <c r="LAO45" s="299"/>
      <c r="LAP45" s="299"/>
      <c r="LAQ45" s="299"/>
      <c r="LAR45" s="299"/>
      <c r="LAS45" s="299"/>
      <c r="LAT45" s="299"/>
      <c r="LAU45" s="299"/>
      <c r="LAV45" s="299"/>
      <c r="LAW45" s="299"/>
      <c r="LAX45" s="299"/>
      <c r="LAY45" s="299"/>
      <c r="LAZ45" s="299"/>
      <c r="LBA45" s="299"/>
      <c r="LBB45" s="299"/>
      <c r="LBC45" s="299"/>
      <c r="LBD45" s="299"/>
      <c r="LBE45" s="299"/>
      <c r="LBF45" s="299"/>
      <c r="LBG45" s="299"/>
      <c r="LBH45" s="299"/>
      <c r="LBI45" s="299"/>
      <c r="LBJ45" s="299"/>
      <c r="LBK45" s="299"/>
      <c r="LBL45" s="299"/>
      <c r="LBM45" s="299"/>
      <c r="LBN45" s="299"/>
      <c r="LBO45" s="299"/>
      <c r="LBP45" s="299"/>
      <c r="LBQ45" s="299"/>
      <c r="LBR45" s="299"/>
      <c r="LBS45" s="299"/>
      <c r="LBT45" s="299"/>
      <c r="LBU45" s="299"/>
      <c r="LBV45" s="299"/>
      <c r="LBW45" s="299"/>
      <c r="LBX45" s="299"/>
      <c r="LBY45" s="299"/>
      <c r="LBZ45" s="299"/>
      <c r="LCA45" s="299"/>
      <c r="LCB45" s="299"/>
      <c r="LCC45" s="299"/>
      <c r="LCD45" s="299"/>
      <c r="LCE45" s="299"/>
      <c r="LCF45" s="299"/>
      <c r="LCG45" s="299"/>
      <c r="LCH45" s="299"/>
      <c r="LCI45" s="299"/>
      <c r="LCJ45" s="299"/>
      <c r="LCK45" s="299"/>
      <c r="LCL45" s="299"/>
      <c r="LCM45" s="299"/>
      <c r="LCN45" s="299"/>
      <c r="LCO45" s="299"/>
      <c r="LCP45" s="299"/>
      <c r="LCQ45" s="299"/>
      <c r="LCR45" s="299"/>
      <c r="LCS45" s="299"/>
      <c r="LCT45" s="299"/>
      <c r="LCU45" s="299"/>
      <c r="LCV45" s="299"/>
      <c r="LCW45" s="299"/>
      <c r="LCX45" s="299"/>
      <c r="LCY45" s="299"/>
      <c r="LCZ45" s="299"/>
      <c r="LDA45" s="299"/>
      <c r="LDB45" s="299"/>
      <c r="LDC45" s="299"/>
      <c r="LDD45" s="299"/>
      <c r="LDE45" s="299"/>
      <c r="LDF45" s="299"/>
      <c r="LDG45" s="299"/>
      <c r="LDH45" s="299"/>
      <c r="LDI45" s="299"/>
      <c r="LDJ45" s="299"/>
      <c r="LDK45" s="299"/>
      <c r="LDL45" s="299"/>
      <c r="LDM45" s="299"/>
      <c r="LDN45" s="299"/>
      <c r="LDO45" s="299"/>
      <c r="LDP45" s="299"/>
      <c r="LDQ45" s="299"/>
      <c r="LDR45" s="299"/>
      <c r="LDS45" s="299"/>
      <c r="LDT45" s="299"/>
      <c r="LDU45" s="299"/>
      <c r="LDV45" s="299"/>
      <c r="LDW45" s="299"/>
      <c r="LDX45" s="299"/>
      <c r="LDY45" s="299"/>
      <c r="LDZ45" s="299"/>
      <c r="LEA45" s="299"/>
      <c r="LEB45" s="299"/>
      <c r="LEC45" s="299"/>
      <c r="LED45" s="299"/>
      <c r="LEE45" s="299"/>
      <c r="LEF45" s="299"/>
      <c r="LEG45" s="299"/>
      <c r="LEH45" s="299"/>
      <c r="LEI45" s="299"/>
      <c r="LEJ45" s="299"/>
      <c r="LEK45" s="299"/>
      <c r="LEL45" s="299"/>
      <c r="LEM45" s="299"/>
      <c r="LEN45" s="299"/>
      <c r="LEO45" s="299"/>
      <c r="LEP45" s="299"/>
      <c r="LEQ45" s="299"/>
      <c r="LER45" s="299"/>
      <c r="LES45" s="299"/>
      <c r="LET45" s="299"/>
      <c r="LEU45" s="299"/>
      <c r="LEV45" s="299"/>
      <c r="LEW45" s="299"/>
      <c r="LEX45" s="299"/>
      <c r="LEY45" s="299"/>
      <c r="LEZ45" s="299"/>
      <c r="LFA45" s="299"/>
      <c r="LFB45" s="299"/>
      <c r="LFC45" s="299"/>
      <c r="LFD45" s="299"/>
      <c r="LFE45" s="299"/>
      <c r="LFF45" s="299"/>
      <c r="LFG45" s="299"/>
      <c r="LFH45" s="299"/>
      <c r="LFI45" s="299"/>
      <c r="LFJ45" s="299"/>
      <c r="LFK45" s="299"/>
      <c r="LFL45" s="299"/>
      <c r="LFM45" s="299"/>
      <c r="LFN45" s="299"/>
      <c r="LFO45" s="299"/>
      <c r="LFP45" s="299"/>
      <c r="LFQ45" s="299"/>
      <c r="LFR45" s="299"/>
      <c r="LFS45" s="299"/>
      <c r="LFT45" s="299"/>
      <c r="LFU45" s="299"/>
      <c r="LFV45" s="299"/>
      <c r="LFW45" s="299"/>
      <c r="LFX45" s="299"/>
      <c r="LFY45" s="299"/>
      <c r="LFZ45" s="299"/>
      <c r="LGA45" s="299"/>
      <c r="LGB45" s="299"/>
      <c r="LGC45" s="299"/>
      <c r="LGD45" s="299"/>
      <c r="LGE45" s="299"/>
      <c r="LGF45" s="299"/>
      <c r="LGG45" s="299"/>
      <c r="LGH45" s="299"/>
      <c r="LGI45" s="299"/>
      <c r="LGJ45" s="299"/>
      <c r="LGK45" s="299"/>
      <c r="LGL45" s="299"/>
      <c r="LGM45" s="299"/>
      <c r="LGN45" s="299"/>
      <c r="LGO45" s="299"/>
      <c r="LGP45" s="299"/>
      <c r="LGQ45" s="299"/>
      <c r="LGR45" s="299"/>
      <c r="LGS45" s="299"/>
      <c r="LGT45" s="299"/>
      <c r="LGU45" s="299"/>
      <c r="LGV45" s="299"/>
      <c r="LGW45" s="299"/>
      <c r="LGX45" s="299"/>
      <c r="LGY45" s="299"/>
      <c r="LGZ45" s="299"/>
      <c r="LHA45" s="299"/>
      <c r="LHB45" s="299"/>
      <c r="LHC45" s="299"/>
      <c r="LHD45" s="299"/>
      <c r="LHE45" s="299"/>
      <c r="LHF45" s="299"/>
      <c r="LHG45" s="299"/>
      <c r="LHH45" s="299"/>
      <c r="LHI45" s="299"/>
      <c r="LHJ45" s="299"/>
      <c r="LHK45" s="299"/>
      <c r="LHL45" s="299"/>
      <c r="LHM45" s="299"/>
      <c r="LHN45" s="299"/>
      <c r="LHO45" s="299"/>
      <c r="LHP45" s="299"/>
      <c r="LHQ45" s="299"/>
      <c r="LHR45" s="299"/>
      <c r="LHS45" s="299"/>
      <c r="LHT45" s="299"/>
      <c r="LHU45" s="299"/>
      <c r="LHV45" s="299"/>
      <c r="LHW45" s="299"/>
      <c r="LHX45" s="299"/>
      <c r="LHY45" s="299"/>
      <c r="LHZ45" s="299"/>
      <c r="LIA45" s="299"/>
      <c r="LIB45" s="299"/>
      <c r="LIC45" s="299"/>
      <c r="LID45" s="299"/>
      <c r="LIE45" s="299"/>
      <c r="LIF45" s="299"/>
      <c r="LIG45" s="299"/>
      <c r="LIH45" s="299"/>
      <c r="LII45" s="299"/>
      <c r="LIJ45" s="299"/>
      <c r="LIK45" s="299"/>
      <c r="LIL45" s="299"/>
      <c r="LIM45" s="299"/>
      <c r="LIN45" s="299"/>
      <c r="LIO45" s="299"/>
      <c r="LIP45" s="299"/>
      <c r="LIQ45" s="299"/>
      <c r="LIR45" s="299"/>
      <c r="LIS45" s="299"/>
      <c r="LIT45" s="299"/>
      <c r="LIU45" s="299"/>
      <c r="LIV45" s="299"/>
      <c r="LIW45" s="299"/>
      <c r="LIX45" s="299"/>
      <c r="LIY45" s="299"/>
      <c r="LIZ45" s="299"/>
      <c r="LJA45" s="299"/>
      <c r="LJB45" s="299"/>
      <c r="LJC45" s="299"/>
      <c r="LJD45" s="299"/>
      <c r="LJE45" s="299"/>
      <c r="LJF45" s="299"/>
      <c r="LJG45" s="299"/>
      <c r="LJH45" s="299"/>
      <c r="LJI45" s="299"/>
      <c r="LJJ45" s="299"/>
      <c r="LJK45" s="299"/>
      <c r="LJL45" s="299"/>
      <c r="LJM45" s="299"/>
      <c r="LJN45" s="299"/>
      <c r="LJO45" s="299"/>
      <c r="LJP45" s="299"/>
      <c r="LJQ45" s="299"/>
      <c r="LJR45" s="299"/>
      <c r="LJS45" s="299"/>
      <c r="LJT45" s="299"/>
      <c r="LJU45" s="299"/>
      <c r="LJV45" s="299"/>
      <c r="LJW45" s="299"/>
      <c r="LJX45" s="299"/>
      <c r="LJY45" s="299"/>
      <c r="LJZ45" s="299"/>
      <c r="LKA45" s="299"/>
      <c r="LKB45" s="299"/>
      <c r="LKC45" s="299"/>
      <c r="LKD45" s="299"/>
      <c r="LKE45" s="299"/>
      <c r="LKF45" s="299"/>
      <c r="LKG45" s="299"/>
      <c r="LKH45" s="299"/>
      <c r="LKI45" s="299"/>
      <c r="LKJ45" s="299"/>
      <c r="LKK45" s="299"/>
      <c r="LKL45" s="299"/>
      <c r="LKM45" s="299"/>
      <c r="LKN45" s="299"/>
      <c r="LKO45" s="299"/>
      <c r="LKP45" s="299"/>
      <c r="LKQ45" s="299"/>
      <c r="LKR45" s="299"/>
      <c r="LKS45" s="299"/>
      <c r="LKT45" s="299"/>
      <c r="LKU45" s="299"/>
      <c r="LKV45" s="299"/>
      <c r="LKW45" s="299"/>
      <c r="LKX45" s="299"/>
      <c r="LKY45" s="299"/>
      <c r="LKZ45" s="299"/>
      <c r="LLA45" s="299"/>
      <c r="LLB45" s="299"/>
      <c r="LLC45" s="299"/>
      <c r="LLD45" s="299"/>
      <c r="LLE45" s="299"/>
      <c r="LLF45" s="299"/>
      <c r="LLG45" s="299"/>
      <c r="LLH45" s="299"/>
      <c r="LLI45" s="299"/>
      <c r="LLJ45" s="299"/>
      <c r="LLK45" s="299"/>
      <c r="LLL45" s="299"/>
      <c r="LLM45" s="299"/>
      <c r="LLN45" s="299"/>
      <c r="LLO45" s="299"/>
      <c r="LLP45" s="299"/>
      <c r="LLQ45" s="299"/>
      <c r="LLR45" s="299"/>
      <c r="LLS45" s="299"/>
      <c r="LLT45" s="299"/>
      <c r="LLU45" s="299"/>
      <c r="LLV45" s="299"/>
      <c r="LLW45" s="299"/>
      <c r="LLX45" s="299"/>
      <c r="LLY45" s="299"/>
      <c r="LLZ45" s="299"/>
      <c r="LMA45" s="299"/>
      <c r="LMB45" s="299"/>
      <c r="LMC45" s="299"/>
      <c r="LMD45" s="299"/>
      <c r="LME45" s="299"/>
      <c r="LMF45" s="299"/>
      <c r="LMG45" s="299"/>
      <c r="LMH45" s="299"/>
      <c r="LMI45" s="299"/>
      <c r="LMJ45" s="299"/>
      <c r="LMK45" s="299"/>
      <c r="LML45" s="299"/>
      <c r="LMM45" s="299"/>
      <c r="LMN45" s="299"/>
      <c r="LMO45" s="299"/>
      <c r="LMP45" s="299"/>
      <c r="LMQ45" s="299"/>
      <c r="LMR45" s="299"/>
      <c r="LMS45" s="299"/>
      <c r="LMT45" s="299"/>
      <c r="LMU45" s="299"/>
      <c r="LMV45" s="299"/>
      <c r="LMW45" s="299"/>
      <c r="LMX45" s="299"/>
      <c r="LMY45" s="299"/>
      <c r="LMZ45" s="299"/>
      <c r="LNA45" s="299"/>
      <c r="LNB45" s="299"/>
      <c r="LNC45" s="299"/>
      <c r="LND45" s="299"/>
      <c r="LNE45" s="299"/>
      <c r="LNF45" s="299"/>
      <c r="LNG45" s="299"/>
      <c r="LNH45" s="299"/>
      <c r="LNI45" s="299"/>
      <c r="LNJ45" s="299"/>
      <c r="LNK45" s="299"/>
      <c r="LNL45" s="299"/>
      <c r="LNM45" s="299"/>
      <c r="LNN45" s="299"/>
      <c r="LNO45" s="299"/>
      <c r="LNP45" s="299"/>
      <c r="LNQ45" s="299"/>
      <c r="LNR45" s="299"/>
      <c r="LNS45" s="299"/>
      <c r="LNT45" s="299"/>
      <c r="LNU45" s="299"/>
      <c r="LNV45" s="299"/>
      <c r="LNW45" s="299"/>
      <c r="LNX45" s="299"/>
      <c r="LNY45" s="299"/>
      <c r="LNZ45" s="299"/>
      <c r="LOA45" s="299"/>
      <c r="LOB45" s="299"/>
      <c r="LOC45" s="299"/>
      <c r="LOD45" s="299"/>
      <c r="LOE45" s="299"/>
      <c r="LOF45" s="299"/>
      <c r="LOG45" s="299"/>
      <c r="LOH45" s="299"/>
      <c r="LOI45" s="299"/>
      <c r="LOJ45" s="299"/>
      <c r="LOK45" s="299"/>
      <c r="LOL45" s="299"/>
      <c r="LOM45" s="299"/>
      <c r="LON45" s="299"/>
      <c r="LOO45" s="299"/>
      <c r="LOP45" s="299"/>
      <c r="LOQ45" s="299"/>
      <c r="LOR45" s="299"/>
      <c r="LOS45" s="299"/>
      <c r="LOT45" s="299"/>
      <c r="LOU45" s="299"/>
      <c r="LOV45" s="299"/>
      <c r="LOW45" s="299"/>
      <c r="LOX45" s="299"/>
      <c r="LOY45" s="299"/>
      <c r="LOZ45" s="299"/>
      <c r="LPA45" s="299"/>
      <c r="LPB45" s="299"/>
      <c r="LPC45" s="299"/>
      <c r="LPD45" s="299"/>
      <c r="LPE45" s="299"/>
      <c r="LPF45" s="299"/>
      <c r="LPG45" s="299"/>
      <c r="LPH45" s="299"/>
      <c r="LPI45" s="299"/>
      <c r="LPJ45" s="299"/>
      <c r="LPK45" s="299"/>
      <c r="LPL45" s="299"/>
      <c r="LPM45" s="299"/>
      <c r="LPN45" s="299"/>
      <c r="LPO45" s="299"/>
      <c r="LPP45" s="299"/>
      <c r="LPQ45" s="299"/>
      <c r="LPR45" s="299"/>
      <c r="LPS45" s="299"/>
      <c r="LPT45" s="299"/>
      <c r="LPU45" s="299"/>
      <c r="LPV45" s="299"/>
      <c r="LPW45" s="299"/>
      <c r="LPX45" s="299"/>
      <c r="LPY45" s="299"/>
      <c r="LPZ45" s="299"/>
      <c r="LQA45" s="299"/>
      <c r="LQB45" s="299"/>
      <c r="LQC45" s="299"/>
      <c r="LQD45" s="299"/>
      <c r="LQE45" s="299"/>
      <c r="LQF45" s="299"/>
      <c r="LQG45" s="299"/>
      <c r="LQH45" s="299"/>
      <c r="LQI45" s="299"/>
      <c r="LQJ45" s="299"/>
      <c r="LQK45" s="299"/>
      <c r="LQL45" s="299"/>
      <c r="LQM45" s="299"/>
      <c r="LQN45" s="299"/>
      <c r="LQO45" s="299"/>
      <c r="LQP45" s="299"/>
      <c r="LQQ45" s="299"/>
      <c r="LQR45" s="299"/>
      <c r="LQS45" s="299"/>
      <c r="LQT45" s="299"/>
      <c r="LQU45" s="299"/>
      <c r="LQV45" s="299"/>
      <c r="LQW45" s="299"/>
      <c r="LQX45" s="299"/>
      <c r="LQY45" s="299"/>
      <c r="LQZ45" s="299"/>
      <c r="LRA45" s="299"/>
      <c r="LRB45" s="299"/>
      <c r="LRC45" s="299"/>
      <c r="LRD45" s="299"/>
      <c r="LRE45" s="299"/>
      <c r="LRF45" s="299"/>
      <c r="LRG45" s="299"/>
      <c r="LRH45" s="299"/>
      <c r="LRI45" s="299"/>
      <c r="LRJ45" s="299"/>
      <c r="LRK45" s="299"/>
      <c r="LRL45" s="299"/>
      <c r="LRM45" s="299"/>
      <c r="LRN45" s="299"/>
      <c r="LRO45" s="299"/>
      <c r="LRP45" s="299"/>
      <c r="LRQ45" s="299"/>
      <c r="LRR45" s="299"/>
      <c r="LRS45" s="299"/>
      <c r="LRT45" s="299"/>
      <c r="LRU45" s="299"/>
      <c r="LRV45" s="299"/>
      <c r="LRW45" s="299"/>
      <c r="LRX45" s="299"/>
      <c r="LRY45" s="299"/>
      <c r="LRZ45" s="299"/>
      <c r="LSA45" s="299"/>
      <c r="LSB45" s="299"/>
      <c r="LSC45" s="299"/>
      <c r="LSD45" s="299"/>
      <c r="LSE45" s="299"/>
      <c r="LSF45" s="299"/>
      <c r="LSG45" s="299"/>
      <c r="LSH45" s="299"/>
      <c r="LSI45" s="299"/>
      <c r="LSJ45" s="299"/>
      <c r="LSK45" s="299"/>
      <c r="LSL45" s="299"/>
      <c r="LSM45" s="299"/>
      <c r="LSN45" s="299"/>
      <c r="LSO45" s="299"/>
      <c r="LSP45" s="299"/>
      <c r="LSQ45" s="299"/>
      <c r="LSR45" s="299"/>
      <c r="LSS45" s="299"/>
      <c r="LST45" s="299"/>
      <c r="LSU45" s="299"/>
      <c r="LSV45" s="299"/>
      <c r="LSW45" s="299"/>
      <c r="LSX45" s="299"/>
      <c r="LSY45" s="299"/>
      <c r="LSZ45" s="299"/>
      <c r="LTA45" s="299"/>
      <c r="LTB45" s="299"/>
      <c r="LTC45" s="299"/>
      <c r="LTD45" s="299"/>
      <c r="LTE45" s="299"/>
      <c r="LTF45" s="299"/>
      <c r="LTG45" s="299"/>
      <c r="LTH45" s="299"/>
      <c r="LTI45" s="299"/>
      <c r="LTJ45" s="299"/>
      <c r="LTK45" s="299"/>
      <c r="LTL45" s="299"/>
      <c r="LTM45" s="299"/>
      <c r="LTN45" s="299"/>
      <c r="LTO45" s="299"/>
      <c r="LTP45" s="299"/>
      <c r="LTQ45" s="299"/>
      <c r="LTR45" s="299"/>
      <c r="LTS45" s="299"/>
      <c r="LTT45" s="299"/>
      <c r="LTU45" s="299"/>
      <c r="LTV45" s="299"/>
      <c r="LTW45" s="299"/>
      <c r="LTX45" s="299"/>
      <c r="LTY45" s="299"/>
      <c r="LTZ45" s="299"/>
      <c r="LUA45" s="299"/>
      <c r="LUB45" s="299"/>
      <c r="LUC45" s="299"/>
      <c r="LUD45" s="299"/>
      <c r="LUE45" s="299"/>
      <c r="LUF45" s="299"/>
      <c r="LUG45" s="299"/>
      <c r="LUH45" s="299"/>
      <c r="LUI45" s="299"/>
      <c r="LUJ45" s="299"/>
      <c r="LUK45" s="299"/>
      <c r="LUL45" s="299"/>
      <c r="LUM45" s="299"/>
      <c r="LUN45" s="299"/>
      <c r="LUO45" s="299"/>
      <c r="LUP45" s="299"/>
      <c r="LUQ45" s="299"/>
      <c r="LUR45" s="299"/>
      <c r="LUS45" s="299"/>
      <c r="LUT45" s="299"/>
      <c r="LUU45" s="299"/>
      <c r="LUV45" s="299"/>
      <c r="LUW45" s="299"/>
      <c r="LUX45" s="299"/>
      <c r="LUY45" s="299"/>
      <c r="LUZ45" s="299"/>
      <c r="LVA45" s="299"/>
      <c r="LVB45" s="299"/>
      <c r="LVC45" s="299"/>
      <c r="LVD45" s="299"/>
      <c r="LVE45" s="299"/>
      <c r="LVF45" s="299"/>
      <c r="LVG45" s="299"/>
      <c r="LVH45" s="299"/>
      <c r="LVI45" s="299"/>
      <c r="LVJ45" s="299"/>
      <c r="LVK45" s="299"/>
      <c r="LVL45" s="299"/>
      <c r="LVM45" s="299"/>
      <c r="LVN45" s="299"/>
      <c r="LVO45" s="299"/>
      <c r="LVP45" s="299"/>
      <c r="LVQ45" s="299"/>
      <c r="LVR45" s="299"/>
      <c r="LVS45" s="299"/>
      <c r="LVT45" s="299"/>
      <c r="LVU45" s="299"/>
      <c r="LVV45" s="299"/>
      <c r="LVW45" s="299"/>
      <c r="LVX45" s="299"/>
      <c r="LVY45" s="299"/>
      <c r="LVZ45" s="299"/>
      <c r="LWA45" s="299"/>
      <c r="LWB45" s="299"/>
      <c r="LWC45" s="299"/>
      <c r="LWD45" s="299"/>
      <c r="LWE45" s="299"/>
      <c r="LWF45" s="299"/>
      <c r="LWG45" s="299"/>
      <c r="LWH45" s="299"/>
      <c r="LWI45" s="299"/>
      <c r="LWJ45" s="299"/>
      <c r="LWK45" s="299"/>
      <c r="LWL45" s="299"/>
      <c r="LWM45" s="299"/>
      <c r="LWN45" s="299"/>
      <c r="LWO45" s="299"/>
      <c r="LWP45" s="299"/>
      <c r="LWQ45" s="299"/>
      <c r="LWR45" s="299"/>
      <c r="LWS45" s="299"/>
      <c r="LWT45" s="299"/>
      <c r="LWU45" s="299"/>
      <c r="LWV45" s="299"/>
      <c r="LWW45" s="299"/>
      <c r="LWX45" s="299"/>
      <c r="LWY45" s="299"/>
      <c r="LWZ45" s="299"/>
      <c r="LXA45" s="299"/>
      <c r="LXB45" s="299"/>
      <c r="LXC45" s="299"/>
      <c r="LXD45" s="299"/>
      <c r="LXE45" s="299"/>
      <c r="LXF45" s="299"/>
      <c r="LXG45" s="299"/>
      <c r="LXH45" s="299"/>
      <c r="LXI45" s="299"/>
      <c r="LXJ45" s="299"/>
      <c r="LXK45" s="299"/>
      <c r="LXL45" s="299"/>
      <c r="LXM45" s="299"/>
      <c r="LXN45" s="299"/>
      <c r="LXO45" s="299"/>
      <c r="LXP45" s="299"/>
      <c r="LXQ45" s="299"/>
      <c r="LXR45" s="299"/>
      <c r="LXS45" s="299"/>
      <c r="LXT45" s="299"/>
      <c r="LXU45" s="299"/>
      <c r="LXV45" s="299"/>
      <c r="LXW45" s="299"/>
      <c r="LXX45" s="299"/>
      <c r="LXY45" s="299"/>
      <c r="LXZ45" s="299"/>
      <c r="LYA45" s="299"/>
      <c r="LYB45" s="299"/>
      <c r="LYC45" s="299"/>
      <c r="LYD45" s="299"/>
      <c r="LYE45" s="299"/>
      <c r="LYF45" s="299"/>
      <c r="LYG45" s="299"/>
      <c r="LYH45" s="299"/>
      <c r="LYI45" s="299"/>
      <c r="LYJ45" s="299"/>
      <c r="LYK45" s="299"/>
      <c r="LYL45" s="299"/>
      <c r="LYM45" s="299"/>
      <c r="LYN45" s="299"/>
      <c r="LYO45" s="299"/>
      <c r="LYP45" s="299"/>
      <c r="LYQ45" s="299"/>
      <c r="LYR45" s="299"/>
      <c r="LYS45" s="299"/>
      <c r="LYT45" s="299"/>
      <c r="LYU45" s="299"/>
      <c r="LYV45" s="299"/>
      <c r="LYW45" s="299"/>
      <c r="LYX45" s="299"/>
      <c r="LYY45" s="299"/>
      <c r="LYZ45" s="299"/>
      <c r="LZA45" s="299"/>
      <c r="LZB45" s="299"/>
      <c r="LZC45" s="299"/>
      <c r="LZD45" s="299"/>
      <c r="LZE45" s="299"/>
      <c r="LZF45" s="299"/>
      <c r="LZG45" s="299"/>
      <c r="LZH45" s="299"/>
      <c r="LZI45" s="299"/>
      <c r="LZJ45" s="299"/>
      <c r="LZK45" s="299"/>
      <c r="LZL45" s="299"/>
      <c r="LZM45" s="299"/>
      <c r="LZN45" s="299"/>
      <c r="LZO45" s="299"/>
      <c r="LZP45" s="299"/>
      <c r="LZQ45" s="299"/>
      <c r="LZR45" s="299"/>
      <c r="LZS45" s="299"/>
      <c r="LZT45" s="299"/>
      <c r="LZU45" s="299"/>
      <c r="LZV45" s="299"/>
      <c r="LZW45" s="299"/>
      <c r="LZX45" s="299"/>
      <c r="LZY45" s="299"/>
      <c r="LZZ45" s="299"/>
      <c r="MAA45" s="299"/>
      <c r="MAB45" s="299"/>
      <c r="MAC45" s="299"/>
      <c r="MAD45" s="299"/>
      <c r="MAE45" s="299"/>
      <c r="MAF45" s="299"/>
      <c r="MAG45" s="299"/>
      <c r="MAH45" s="299"/>
      <c r="MAI45" s="299"/>
      <c r="MAJ45" s="299"/>
      <c r="MAK45" s="299"/>
      <c r="MAL45" s="299"/>
      <c r="MAM45" s="299"/>
      <c r="MAN45" s="299"/>
      <c r="MAO45" s="299"/>
      <c r="MAP45" s="299"/>
      <c r="MAQ45" s="299"/>
      <c r="MAR45" s="299"/>
      <c r="MAS45" s="299"/>
      <c r="MAT45" s="299"/>
      <c r="MAU45" s="299"/>
      <c r="MAV45" s="299"/>
      <c r="MAW45" s="299"/>
      <c r="MAX45" s="299"/>
      <c r="MAY45" s="299"/>
      <c r="MAZ45" s="299"/>
      <c r="MBA45" s="299"/>
      <c r="MBB45" s="299"/>
      <c r="MBC45" s="299"/>
      <c r="MBD45" s="299"/>
      <c r="MBE45" s="299"/>
      <c r="MBF45" s="299"/>
      <c r="MBG45" s="299"/>
      <c r="MBH45" s="299"/>
      <c r="MBI45" s="299"/>
      <c r="MBJ45" s="299"/>
      <c r="MBK45" s="299"/>
      <c r="MBL45" s="299"/>
      <c r="MBM45" s="299"/>
      <c r="MBN45" s="299"/>
      <c r="MBO45" s="299"/>
      <c r="MBP45" s="299"/>
      <c r="MBQ45" s="299"/>
      <c r="MBR45" s="299"/>
      <c r="MBS45" s="299"/>
      <c r="MBT45" s="299"/>
      <c r="MBU45" s="299"/>
      <c r="MBV45" s="299"/>
      <c r="MBW45" s="299"/>
      <c r="MBX45" s="299"/>
      <c r="MBY45" s="299"/>
      <c r="MBZ45" s="299"/>
      <c r="MCA45" s="299"/>
      <c r="MCB45" s="299"/>
      <c r="MCC45" s="299"/>
      <c r="MCD45" s="299"/>
      <c r="MCE45" s="299"/>
      <c r="MCF45" s="299"/>
      <c r="MCG45" s="299"/>
      <c r="MCH45" s="299"/>
      <c r="MCI45" s="299"/>
      <c r="MCJ45" s="299"/>
      <c r="MCK45" s="299"/>
      <c r="MCL45" s="299"/>
      <c r="MCM45" s="299"/>
      <c r="MCN45" s="299"/>
      <c r="MCO45" s="299"/>
      <c r="MCP45" s="299"/>
      <c r="MCQ45" s="299"/>
      <c r="MCR45" s="299"/>
      <c r="MCS45" s="299"/>
      <c r="MCT45" s="299"/>
      <c r="MCU45" s="299"/>
      <c r="MCV45" s="299"/>
      <c r="MCW45" s="299"/>
      <c r="MCX45" s="299"/>
      <c r="MCY45" s="299"/>
      <c r="MCZ45" s="299"/>
      <c r="MDA45" s="299"/>
      <c r="MDB45" s="299"/>
      <c r="MDC45" s="299"/>
      <c r="MDD45" s="299"/>
      <c r="MDE45" s="299"/>
      <c r="MDF45" s="299"/>
      <c r="MDG45" s="299"/>
      <c r="MDH45" s="299"/>
      <c r="MDI45" s="299"/>
      <c r="MDJ45" s="299"/>
      <c r="MDK45" s="299"/>
      <c r="MDL45" s="299"/>
      <c r="MDM45" s="299"/>
      <c r="MDN45" s="299"/>
      <c r="MDO45" s="299"/>
      <c r="MDP45" s="299"/>
      <c r="MDQ45" s="299"/>
      <c r="MDR45" s="299"/>
      <c r="MDS45" s="299"/>
      <c r="MDT45" s="299"/>
      <c r="MDU45" s="299"/>
      <c r="MDV45" s="299"/>
      <c r="MDW45" s="299"/>
      <c r="MDX45" s="299"/>
      <c r="MDY45" s="299"/>
      <c r="MDZ45" s="299"/>
      <c r="MEA45" s="299"/>
      <c r="MEB45" s="299"/>
      <c r="MEC45" s="299"/>
      <c r="MED45" s="299"/>
      <c r="MEE45" s="299"/>
      <c r="MEF45" s="299"/>
      <c r="MEG45" s="299"/>
      <c r="MEH45" s="299"/>
      <c r="MEI45" s="299"/>
      <c r="MEJ45" s="299"/>
      <c r="MEK45" s="299"/>
      <c r="MEL45" s="299"/>
      <c r="MEM45" s="299"/>
      <c r="MEN45" s="299"/>
      <c r="MEO45" s="299"/>
      <c r="MEP45" s="299"/>
      <c r="MEQ45" s="299"/>
      <c r="MER45" s="299"/>
      <c r="MES45" s="299"/>
      <c r="MET45" s="299"/>
      <c r="MEU45" s="299"/>
      <c r="MEV45" s="299"/>
      <c r="MEW45" s="299"/>
      <c r="MEX45" s="299"/>
      <c r="MEY45" s="299"/>
      <c r="MEZ45" s="299"/>
      <c r="MFA45" s="299"/>
      <c r="MFB45" s="299"/>
      <c r="MFC45" s="299"/>
      <c r="MFD45" s="299"/>
      <c r="MFE45" s="299"/>
      <c r="MFF45" s="299"/>
      <c r="MFG45" s="299"/>
      <c r="MFH45" s="299"/>
      <c r="MFI45" s="299"/>
      <c r="MFJ45" s="299"/>
      <c r="MFK45" s="299"/>
      <c r="MFL45" s="299"/>
      <c r="MFM45" s="299"/>
      <c r="MFN45" s="299"/>
      <c r="MFO45" s="299"/>
      <c r="MFP45" s="299"/>
      <c r="MFQ45" s="299"/>
      <c r="MFR45" s="299"/>
      <c r="MFS45" s="299"/>
      <c r="MFT45" s="299"/>
      <c r="MFU45" s="299"/>
      <c r="MFV45" s="299"/>
      <c r="MFW45" s="299"/>
      <c r="MFX45" s="299"/>
      <c r="MFY45" s="299"/>
      <c r="MFZ45" s="299"/>
      <c r="MGA45" s="299"/>
      <c r="MGB45" s="299"/>
      <c r="MGC45" s="299"/>
      <c r="MGD45" s="299"/>
      <c r="MGE45" s="299"/>
      <c r="MGF45" s="299"/>
      <c r="MGG45" s="299"/>
      <c r="MGH45" s="299"/>
      <c r="MGI45" s="299"/>
      <c r="MGJ45" s="299"/>
      <c r="MGK45" s="299"/>
      <c r="MGL45" s="299"/>
      <c r="MGM45" s="299"/>
      <c r="MGN45" s="299"/>
      <c r="MGO45" s="299"/>
      <c r="MGP45" s="299"/>
      <c r="MGQ45" s="299"/>
      <c r="MGR45" s="299"/>
      <c r="MGS45" s="299"/>
      <c r="MGT45" s="299"/>
      <c r="MGU45" s="299"/>
      <c r="MGV45" s="299"/>
      <c r="MGW45" s="299"/>
      <c r="MGX45" s="299"/>
      <c r="MGY45" s="299"/>
      <c r="MGZ45" s="299"/>
      <c r="MHA45" s="299"/>
      <c r="MHB45" s="299"/>
      <c r="MHC45" s="299"/>
      <c r="MHD45" s="299"/>
      <c r="MHE45" s="299"/>
      <c r="MHF45" s="299"/>
      <c r="MHG45" s="299"/>
      <c r="MHH45" s="299"/>
      <c r="MHI45" s="299"/>
      <c r="MHJ45" s="299"/>
      <c r="MHK45" s="299"/>
      <c r="MHL45" s="299"/>
      <c r="MHM45" s="299"/>
      <c r="MHN45" s="299"/>
      <c r="MHO45" s="299"/>
      <c r="MHP45" s="299"/>
      <c r="MHQ45" s="299"/>
      <c r="MHR45" s="299"/>
      <c r="MHS45" s="299"/>
      <c r="MHT45" s="299"/>
      <c r="MHU45" s="299"/>
      <c r="MHV45" s="299"/>
      <c r="MHW45" s="299"/>
      <c r="MHX45" s="299"/>
      <c r="MHY45" s="299"/>
      <c r="MHZ45" s="299"/>
      <c r="MIA45" s="299"/>
      <c r="MIB45" s="299"/>
      <c r="MIC45" s="299"/>
      <c r="MID45" s="299"/>
      <c r="MIE45" s="299"/>
      <c r="MIF45" s="299"/>
      <c r="MIG45" s="299"/>
      <c r="MIH45" s="299"/>
      <c r="MII45" s="299"/>
      <c r="MIJ45" s="299"/>
      <c r="MIK45" s="299"/>
      <c r="MIL45" s="299"/>
      <c r="MIM45" s="299"/>
      <c r="MIN45" s="299"/>
      <c r="MIO45" s="299"/>
      <c r="MIP45" s="299"/>
      <c r="MIQ45" s="299"/>
      <c r="MIR45" s="299"/>
      <c r="MIS45" s="299"/>
      <c r="MIT45" s="299"/>
      <c r="MIU45" s="299"/>
      <c r="MIV45" s="299"/>
      <c r="MIW45" s="299"/>
      <c r="MIX45" s="299"/>
      <c r="MIY45" s="299"/>
      <c r="MIZ45" s="299"/>
      <c r="MJA45" s="299"/>
      <c r="MJB45" s="299"/>
      <c r="MJC45" s="299"/>
      <c r="MJD45" s="299"/>
      <c r="MJE45" s="299"/>
      <c r="MJF45" s="299"/>
      <c r="MJG45" s="299"/>
      <c r="MJH45" s="299"/>
      <c r="MJI45" s="299"/>
      <c r="MJJ45" s="299"/>
      <c r="MJK45" s="299"/>
      <c r="MJL45" s="299"/>
      <c r="MJM45" s="299"/>
      <c r="MJN45" s="299"/>
      <c r="MJO45" s="299"/>
      <c r="MJP45" s="299"/>
      <c r="MJQ45" s="299"/>
      <c r="MJR45" s="299"/>
      <c r="MJS45" s="299"/>
      <c r="MJT45" s="299"/>
      <c r="MJU45" s="299"/>
      <c r="MJV45" s="299"/>
      <c r="MJW45" s="299"/>
      <c r="MJX45" s="299"/>
      <c r="MJY45" s="299"/>
      <c r="MJZ45" s="299"/>
      <c r="MKA45" s="299"/>
      <c r="MKB45" s="299"/>
      <c r="MKC45" s="299"/>
      <c r="MKD45" s="299"/>
      <c r="MKE45" s="299"/>
      <c r="MKF45" s="299"/>
      <c r="MKG45" s="299"/>
      <c r="MKH45" s="299"/>
      <c r="MKI45" s="299"/>
      <c r="MKJ45" s="299"/>
      <c r="MKK45" s="299"/>
      <c r="MKL45" s="299"/>
      <c r="MKM45" s="299"/>
      <c r="MKN45" s="299"/>
      <c r="MKO45" s="299"/>
      <c r="MKP45" s="299"/>
      <c r="MKQ45" s="299"/>
      <c r="MKR45" s="299"/>
      <c r="MKS45" s="299"/>
      <c r="MKT45" s="299"/>
      <c r="MKU45" s="299"/>
      <c r="MKV45" s="299"/>
      <c r="MKW45" s="299"/>
      <c r="MKX45" s="299"/>
      <c r="MKY45" s="299"/>
      <c r="MKZ45" s="299"/>
      <c r="MLA45" s="299"/>
      <c r="MLB45" s="299"/>
      <c r="MLC45" s="299"/>
      <c r="MLD45" s="299"/>
      <c r="MLE45" s="299"/>
      <c r="MLF45" s="299"/>
      <c r="MLG45" s="299"/>
      <c r="MLH45" s="299"/>
      <c r="MLI45" s="299"/>
      <c r="MLJ45" s="299"/>
      <c r="MLK45" s="299"/>
      <c r="MLL45" s="299"/>
      <c r="MLM45" s="299"/>
      <c r="MLN45" s="299"/>
      <c r="MLO45" s="299"/>
      <c r="MLP45" s="299"/>
      <c r="MLQ45" s="299"/>
      <c r="MLR45" s="299"/>
      <c r="MLS45" s="299"/>
      <c r="MLT45" s="299"/>
      <c r="MLU45" s="299"/>
      <c r="MLV45" s="299"/>
      <c r="MLW45" s="299"/>
      <c r="MLX45" s="299"/>
      <c r="MLY45" s="299"/>
      <c r="MLZ45" s="299"/>
      <c r="MMA45" s="299"/>
      <c r="MMB45" s="299"/>
      <c r="MMC45" s="299"/>
      <c r="MMD45" s="299"/>
      <c r="MME45" s="299"/>
      <c r="MMF45" s="299"/>
      <c r="MMG45" s="299"/>
      <c r="MMH45" s="299"/>
      <c r="MMI45" s="299"/>
      <c r="MMJ45" s="299"/>
      <c r="MMK45" s="299"/>
      <c r="MML45" s="299"/>
      <c r="MMM45" s="299"/>
      <c r="MMN45" s="299"/>
      <c r="MMO45" s="299"/>
      <c r="MMP45" s="299"/>
      <c r="MMQ45" s="299"/>
      <c r="MMR45" s="299"/>
      <c r="MMS45" s="299"/>
      <c r="MMT45" s="299"/>
      <c r="MMU45" s="299"/>
      <c r="MMV45" s="299"/>
      <c r="MMW45" s="299"/>
      <c r="MMX45" s="299"/>
      <c r="MMY45" s="299"/>
      <c r="MMZ45" s="299"/>
      <c r="MNA45" s="299"/>
      <c r="MNB45" s="299"/>
      <c r="MNC45" s="299"/>
      <c r="MND45" s="299"/>
      <c r="MNE45" s="299"/>
      <c r="MNF45" s="299"/>
      <c r="MNG45" s="299"/>
      <c r="MNH45" s="299"/>
      <c r="MNI45" s="299"/>
      <c r="MNJ45" s="299"/>
      <c r="MNK45" s="299"/>
      <c r="MNL45" s="299"/>
      <c r="MNM45" s="299"/>
      <c r="MNN45" s="299"/>
      <c r="MNO45" s="299"/>
      <c r="MNP45" s="299"/>
      <c r="MNQ45" s="299"/>
      <c r="MNR45" s="299"/>
      <c r="MNS45" s="299"/>
      <c r="MNT45" s="299"/>
      <c r="MNU45" s="299"/>
      <c r="MNV45" s="299"/>
      <c r="MNW45" s="299"/>
      <c r="MNX45" s="299"/>
      <c r="MNY45" s="299"/>
      <c r="MNZ45" s="299"/>
      <c r="MOA45" s="299"/>
      <c r="MOB45" s="299"/>
      <c r="MOC45" s="299"/>
      <c r="MOD45" s="299"/>
      <c r="MOE45" s="299"/>
      <c r="MOF45" s="299"/>
      <c r="MOG45" s="299"/>
      <c r="MOH45" s="299"/>
      <c r="MOI45" s="299"/>
      <c r="MOJ45" s="299"/>
      <c r="MOK45" s="299"/>
      <c r="MOL45" s="299"/>
      <c r="MOM45" s="299"/>
      <c r="MON45" s="299"/>
      <c r="MOO45" s="299"/>
      <c r="MOP45" s="299"/>
      <c r="MOQ45" s="299"/>
      <c r="MOR45" s="299"/>
      <c r="MOS45" s="299"/>
      <c r="MOT45" s="299"/>
      <c r="MOU45" s="299"/>
      <c r="MOV45" s="299"/>
      <c r="MOW45" s="299"/>
      <c r="MOX45" s="299"/>
      <c r="MOY45" s="299"/>
      <c r="MOZ45" s="299"/>
      <c r="MPA45" s="299"/>
      <c r="MPB45" s="299"/>
      <c r="MPC45" s="299"/>
      <c r="MPD45" s="299"/>
      <c r="MPE45" s="299"/>
      <c r="MPF45" s="299"/>
      <c r="MPG45" s="299"/>
      <c r="MPH45" s="299"/>
      <c r="MPI45" s="299"/>
      <c r="MPJ45" s="299"/>
      <c r="MPK45" s="299"/>
      <c r="MPL45" s="299"/>
      <c r="MPM45" s="299"/>
      <c r="MPN45" s="299"/>
      <c r="MPO45" s="299"/>
      <c r="MPP45" s="299"/>
      <c r="MPQ45" s="299"/>
      <c r="MPR45" s="299"/>
      <c r="MPS45" s="299"/>
      <c r="MPT45" s="299"/>
      <c r="MPU45" s="299"/>
      <c r="MPV45" s="299"/>
      <c r="MPW45" s="299"/>
      <c r="MPX45" s="299"/>
      <c r="MPY45" s="299"/>
      <c r="MPZ45" s="299"/>
      <c r="MQA45" s="299"/>
      <c r="MQB45" s="299"/>
      <c r="MQC45" s="299"/>
      <c r="MQD45" s="299"/>
      <c r="MQE45" s="299"/>
      <c r="MQF45" s="299"/>
      <c r="MQG45" s="299"/>
      <c r="MQH45" s="299"/>
      <c r="MQI45" s="299"/>
      <c r="MQJ45" s="299"/>
      <c r="MQK45" s="299"/>
      <c r="MQL45" s="299"/>
      <c r="MQM45" s="299"/>
      <c r="MQN45" s="299"/>
      <c r="MQO45" s="299"/>
      <c r="MQP45" s="299"/>
      <c r="MQQ45" s="299"/>
      <c r="MQR45" s="299"/>
      <c r="MQS45" s="299"/>
      <c r="MQT45" s="299"/>
      <c r="MQU45" s="299"/>
      <c r="MQV45" s="299"/>
      <c r="MQW45" s="299"/>
      <c r="MQX45" s="299"/>
      <c r="MQY45" s="299"/>
      <c r="MQZ45" s="299"/>
      <c r="MRA45" s="299"/>
      <c r="MRB45" s="299"/>
      <c r="MRC45" s="299"/>
      <c r="MRD45" s="299"/>
      <c r="MRE45" s="299"/>
      <c r="MRF45" s="299"/>
      <c r="MRG45" s="299"/>
      <c r="MRH45" s="299"/>
      <c r="MRI45" s="299"/>
      <c r="MRJ45" s="299"/>
      <c r="MRK45" s="299"/>
      <c r="MRL45" s="299"/>
      <c r="MRM45" s="299"/>
      <c r="MRN45" s="299"/>
      <c r="MRO45" s="299"/>
      <c r="MRP45" s="299"/>
      <c r="MRQ45" s="299"/>
      <c r="MRR45" s="299"/>
      <c r="MRS45" s="299"/>
      <c r="MRT45" s="299"/>
      <c r="MRU45" s="299"/>
      <c r="MRV45" s="299"/>
      <c r="MRW45" s="299"/>
      <c r="MRX45" s="299"/>
      <c r="MRY45" s="299"/>
      <c r="MRZ45" s="299"/>
      <c r="MSA45" s="299"/>
      <c r="MSB45" s="299"/>
      <c r="MSC45" s="299"/>
      <c r="MSD45" s="299"/>
      <c r="MSE45" s="299"/>
      <c r="MSF45" s="299"/>
      <c r="MSG45" s="299"/>
      <c r="MSH45" s="299"/>
      <c r="MSI45" s="299"/>
      <c r="MSJ45" s="299"/>
      <c r="MSK45" s="299"/>
      <c r="MSL45" s="299"/>
      <c r="MSM45" s="299"/>
      <c r="MSN45" s="299"/>
      <c r="MSO45" s="299"/>
      <c r="MSP45" s="299"/>
      <c r="MSQ45" s="299"/>
      <c r="MSR45" s="299"/>
      <c r="MSS45" s="299"/>
      <c r="MST45" s="299"/>
      <c r="MSU45" s="299"/>
      <c r="MSV45" s="299"/>
      <c r="MSW45" s="299"/>
      <c r="MSX45" s="299"/>
      <c r="MSY45" s="299"/>
      <c r="MSZ45" s="299"/>
      <c r="MTA45" s="299"/>
      <c r="MTB45" s="299"/>
      <c r="MTC45" s="299"/>
      <c r="MTD45" s="299"/>
      <c r="MTE45" s="299"/>
      <c r="MTF45" s="299"/>
      <c r="MTG45" s="299"/>
      <c r="MTH45" s="299"/>
      <c r="MTI45" s="299"/>
      <c r="MTJ45" s="299"/>
      <c r="MTK45" s="299"/>
      <c r="MTL45" s="299"/>
      <c r="MTM45" s="299"/>
      <c r="MTN45" s="299"/>
      <c r="MTO45" s="299"/>
      <c r="MTP45" s="299"/>
      <c r="MTQ45" s="299"/>
      <c r="MTR45" s="299"/>
      <c r="MTS45" s="299"/>
      <c r="MTT45" s="299"/>
      <c r="MTU45" s="299"/>
      <c r="MTV45" s="299"/>
      <c r="MTW45" s="299"/>
      <c r="MTX45" s="299"/>
      <c r="MTY45" s="299"/>
      <c r="MTZ45" s="299"/>
      <c r="MUA45" s="299"/>
      <c r="MUB45" s="299"/>
      <c r="MUC45" s="299"/>
      <c r="MUD45" s="299"/>
      <c r="MUE45" s="299"/>
      <c r="MUF45" s="299"/>
      <c r="MUG45" s="299"/>
      <c r="MUH45" s="299"/>
      <c r="MUI45" s="299"/>
      <c r="MUJ45" s="299"/>
      <c r="MUK45" s="299"/>
      <c r="MUL45" s="299"/>
      <c r="MUM45" s="299"/>
      <c r="MUN45" s="299"/>
      <c r="MUO45" s="299"/>
      <c r="MUP45" s="299"/>
      <c r="MUQ45" s="299"/>
      <c r="MUR45" s="299"/>
      <c r="MUS45" s="299"/>
      <c r="MUT45" s="299"/>
      <c r="MUU45" s="299"/>
      <c r="MUV45" s="299"/>
      <c r="MUW45" s="299"/>
      <c r="MUX45" s="299"/>
      <c r="MUY45" s="299"/>
      <c r="MUZ45" s="299"/>
      <c r="MVA45" s="299"/>
      <c r="MVB45" s="299"/>
      <c r="MVC45" s="299"/>
      <c r="MVD45" s="299"/>
      <c r="MVE45" s="299"/>
      <c r="MVF45" s="299"/>
      <c r="MVG45" s="299"/>
      <c r="MVH45" s="299"/>
      <c r="MVI45" s="299"/>
      <c r="MVJ45" s="299"/>
      <c r="MVK45" s="299"/>
      <c r="MVL45" s="299"/>
      <c r="MVM45" s="299"/>
      <c r="MVN45" s="299"/>
      <c r="MVO45" s="299"/>
      <c r="MVP45" s="299"/>
      <c r="MVQ45" s="299"/>
      <c r="MVR45" s="299"/>
      <c r="MVS45" s="299"/>
      <c r="MVT45" s="299"/>
      <c r="MVU45" s="299"/>
      <c r="MVV45" s="299"/>
      <c r="MVW45" s="299"/>
      <c r="MVX45" s="299"/>
      <c r="MVY45" s="299"/>
      <c r="MVZ45" s="299"/>
      <c r="MWA45" s="299"/>
      <c r="MWB45" s="299"/>
      <c r="MWC45" s="299"/>
      <c r="MWD45" s="299"/>
      <c r="MWE45" s="299"/>
      <c r="MWF45" s="299"/>
      <c r="MWG45" s="299"/>
      <c r="MWH45" s="299"/>
      <c r="MWI45" s="299"/>
      <c r="MWJ45" s="299"/>
      <c r="MWK45" s="299"/>
      <c r="MWL45" s="299"/>
      <c r="MWM45" s="299"/>
      <c r="MWN45" s="299"/>
      <c r="MWO45" s="299"/>
      <c r="MWP45" s="299"/>
      <c r="MWQ45" s="299"/>
      <c r="MWR45" s="299"/>
      <c r="MWS45" s="299"/>
      <c r="MWT45" s="299"/>
      <c r="MWU45" s="299"/>
      <c r="MWV45" s="299"/>
      <c r="MWW45" s="299"/>
      <c r="MWX45" s="299"/>
      <c r="MWY45" s="299"/>
      <c r="MWZ45" s="299"/>
      <c r="MXA45" s="299"/>
      <c r="MXB45" s="299"/>
      <c r="MXC45" s="299"/>
      <c r="MXD45" s="299"/>
      <c r="MXE45" s="299"/>
      <c r="MXF45" s="299"/>
      <c r="MXG45" s="299"/>
      <c r="MXH45" s="299"/>
      <c r="MXI45" s="299"/>
      <c r="MXJ45" s="299"/>
      <c r="MXK45" s="299"/>
      <c r="MXL45" s="299"/>
      <c r="MXM45" s="299"/>
      <c r="MXN45" s="299"/>
      <c r="MXO45" s="299"/>
      <c r="MXP45" s="299"/>
      <c r="MXQ45" s="299"/>
      <c r="MXR45" s="299"/>
      <c r="MXS45" s="299"/>
      <c r="MXT45" s="299"/>
      <c r="MXU45" s="299"/>
      <c r="MXV45" s="299"/>
      <c r="MXW45" s="299"/>
      <c r="MXX45" s="299"/>
      <c r="MXY45" s="299"/>
      <c r="MXZ45" s="299"/>
      <c r="MYA45" s="299"/>
      <c r="MYB45" s="299"/>
      <c r="MYC45" s="299"/>
      <c r="MYD45" s="299"/>
      <c r="MYE45" s="299"/>
      <c r="MYF45" s="299"/>
      <c r="MYG45" s="299"/>
      <c r="MYH45" s="299"/>
      <c r="MYI45" s="299"/>
      <c r="MYJ45" s="299"/>
      <c r="MYK45" s="299"/>
      <c r="MYL45" s="299"/>
      <c r="MYM45" s="299"/>
      <c r="MYN45" s="299"/>
      <c r="MYO45" s="299"/>
      <c r="MYP45" s="299"/>
      <c r="MYQ45" s="299"/>
      <c r="MYR45" s="299"/>
      <c r="MYS45" s="299"/>
      <c r="MYT45" s="299"/>
      <c r="MYU45" s="299"/>
      <c r="MYV45" s="299"/>
      <c r="MYW45" s="299"/>
      <c r="MYX45" s="299"/>
      <c r="MYY45" s="299"/>
      <c r="MYZ45" s="299"/>
      <c r="MZA45" s="299"/>
      <c r="MZB45" s="299"/>
      <c r="MZC45" s="299"/>
      <c r="MZD45" s="299"/>
      <c r="MZE45" s="299"/>
      <c r="MZF45" s="299"/>
      <c r="MZG45" s="299"/>
      <c r="MZH45" s="299"/>
      <c r="MZI45" s="299"/>
      <c r="MZJ45" s="299"/>
      <c r="MZK45" s="299"/>
      <c r="MZL45" s="299"/>
      <c r="MZM45" s="299"/>
      <c r="MZN45" s="299"/>
      <c r="MZO45" s="299"/>
      <c r="MZP45" s="299"/>
      <c r="MZQ45" s="299"/>
      <c r="MZR45" s="299"/>
      <c r="MZS45" s="299"/>
      <c r="MZT45" s="299"/>
      <c r="MZU45" s="299"/>
      <c r="MZV45" s="299"/>
      <c r="MZW45" s="299"/>
      <c r="MZX45" s="299"/>
      <c r="MZY45" s="299"/>
      <c r="MZZ45" s="299"/>
      <c r="NAA45" s="299"/>
      <c r="NAB45" s="299"/>
      <c r="NAC45" s="299"/>
      <c r="NAD45" s="299"/>
      <c r="NAE45" s="299"/>
      <c r="NAF45" s="299"/>
      <c r="NAG45" s="299"/>
      <c r="NAH45" s="299"/>
      <c r="NAI45" s="299"/>
      <c r="NAJ45" s="299"/>
      <c r="NAK45" s="299"/>
      <c r="NAL45" s="299"/>
      <c r="NAM45" s="299"/>
      <c r="NAN45" s="299"/>
      <c r="NAO45" s="299"/>
      <c r="NAP45" s="299"/>
      <c r="NAQ45" s="299"/>
      <c r="NAR45" s="299"/>
      <c r="NAS45" s="299"/>
      <c r="NAT45" s="299"/>
      <c r="NAU45" s="299"/>
      <c r="NAV45" s="299"/>
      <c r="NAW45" s="299"/>
      <c r="NAX45" s="299"/>
      <c r="NAY45" s="299"/>
      <c r="NAZ45" s="299"/>
      <c r="NBA45" s="299"/>
      <c r="NBB45" s="299"/>
      <c r="NBC45" s="299"/>
      <c r="NBD45" s="299"/>
      <c r="NBE45" s="299"/>
      <c r="NBF45" s="299"/>
      <c r="NBG45" s="299"/>
      <c r="NBH45" s="299"/>
      <c r="NBI45" s="299"/>
      <c r="NBJ45" s="299"/>
      <c r="NBK45" s="299"/>
      <c r="NBL45" s="299"/>
      <c r="NBM45" s="299"/>
      <c r="NBN45" s="299"/>
      <c r="NBO45" s="299"/>
      <c r="NBP45" s="299"/>
      <c r="NBQ45" s="299"/>
      <c r="NBR45" s="299"/>
      <c r="NBS45" s="299"/>
      <c r="NBT45" s="299"/>
      <c r="NBU45" s="299"/>
      <c r="NBV45" s="299"/>
      <c r="NBW45" s="299"/>
      <c r="NBX45" s="299"/>
      <c r="NBY45" s="299"/>
      <c r="NBZ45" s="299"/>
      <c r="NCA45" s="299"/>
      <c r="NCB45" s="299"/>
      <c r="NCC45" s="299"/>
      <c r="NCD45" s="299"/>
      <c r="NCE45" s="299"/>
      <c r="NCF45" s="299"/>
      <c r="NCG45" s="299"/>
      <c r="NCH45" s="299"/>
      <c r="NCI45" s="299"/>
      <c r="NCJ45" s="299"/>
      <c r="NCK45" s="299"/>
      <c r="NCL45" s="299"/>
      <c r="NCM45" s="299"/>
      <c r="NCN45" s="299"/>
      <c r="NCO45" s="299"/>
      <c r="NCP45" s="299"/>
      <c r="NCQ45" s="299"/>
      <c r="NCR45" s="299"/>
      <c r="NCS45" s="299"/>
      <c r="NCT45" s="299"/>
      <c r="NCU45" s="299"/>
      <c r="NCV45" s="299"/>
      <c r="NCW45" s="299"/>
      <c r="NCX45" s="299"/>
      <c r="NCY45" s="299"/>
      <c r="NCZ45" s="299"/>
      <c r="NDA45" s="299"/>
      <c r="NDB45" s="299"/>
      <c r="NDC45" s="299"/>
      <c r="NDD45" s="299"/>
      <c r="NDE45" s="299"/>
      <c r="NDF45" s="299"/>
      <c r="NDG45" s="299"/>
      <c r="NDH45" s="299"/>
      <c r="NDI45" s="299"/>
      <c r="NDJ45" s="299"/>
      <c r="NDK45" s="299"/>
      <c r="NDL45" s="299"/>
      <c r="NDM45" s="299"/>
      <c r="NDN45" s="299"/>
      <c r="NDO45" s="299"/>
      <c r="NDP45" s="299"/>
      <c r="NDQ45" s="299"/>
      <c r="NDR45" s="299"/>
      <c r="NDS45" s="299"/>
      <c r="NDT45" s="299"/>
      <c r="NDU45" s="299"/>
      <c r="NDV45" s="299"/>
      <c r="NDW45" s="299"/>
      <c r="NDX45" s="299"/>
      <c r="NDY45" s="299"/>
      <c r="NDZ45" s="299"/>
      <c r="NEA45" s="299"/>
      <c r="NEB45" s="299"/>
      <c r="NEC45" s="299"/>
      <c r="NED45" s="299"/>
      <c r="NEE45" s="299"/>
      <c r="NEF45" s="299"/>
      <c r="NEG45" s="299"/>
      <c r="NEH45" s="299"/>
      <c r="NEI45" s="299"/>
      <c r="NEJ45" s="299"/>
      <c r="NEK45" s="299"/>
      <c r="NEL45" s="299"/>
      <c r="NEM45" s="299"/>
      <c r="NEN45" s="299"/>
      <c r="NEO45" s="299"/>
      <c r="NEP45" s="299"/>
      <c r="NEQ45" s="299"/>
      <c r="NER45" s="299"/>
      <c r="NES45" s="299"/>
      <c r="NET45" s="299"/>
      <c r="NEU45" s="299"/>
      <c r="NEV45" s="299"/>
      <c r="NEW45" s="299"/>
      <c r="NEX45" s="299"/>
      <c r="NEY45" s="299"/>
      <c r="NEZ45" s="299"/>
      <c r="NFA45" s="299"/>
      <c r="NFB45" s="299"/>
      <c r="NFC45" s="299"/>
      <c r="NFD45" s="299"/>
      <c r="NFE45" s="299"/>
      <c r="NFF45" s="299"/>
      <c r="NFG45" s="299"/>
      <c r="NFH45" s="299"/>
      <c r="NFI45" s="299"/>
      <c r="NFJ45" s="299"/>
      <c r="NFK45" s="299"/>
      <c r="NFL45" s="299"/>
      <c r="NFM45" s="299"/>
      <c r="NFN45" s="299"/>
      <c r="NFO45" s="299"/>
      <c r="NFP45" s="299"/>
      <c r="NFQ45" s="299"/>
      <c r="NFR45" s="299"/>
      <c r="NFS45" s="299"/>
      <c r="NFT45" s="299"/>
      <c r="NFU45" s="299"/>
      <c r="NFV45" s="299"/>
      <c r="NFW45" s="299"/>
      <c r="NFX45" s="299"/>
      <c r="NFY45" s="299"/>
      <c r="NFZ45" s="299"/>
      <c r="NGA45" s="299"/>
      <c r="NGB45" s="299"/>
      <c r="NGC45" s="299"/>
      <c r="NGD45" s="299"/>
      <c r="NGE45" s="299"/>
      <c r="NGF45" s="299"/>
      <c r="NGG45" s="299"/>
      <c r="NGH45" s="299"/>
      <c r="NGI45" s="299"/>
      <c r="NGJ45" s="299"/>
      <c r="NGK45" s="299"/>
      <c r="NGL45" s="299"/>
      <c r="NGM45" s="299"/>
      <c r="NGN45" s="299"/>
      <c r="NGO45" s="299"/>
      <c r="NGP45" s="299"/>
      <c r="NGQ45" s="299"/>
      <c r="NGR45" s="299"/>
      <c r="NGS45" s="299"/>
      <c r="NGT45" s="299"/>
      <c r="NGU45" s="299"/>
      <c r="NGV45" s="299"/>
      <c r="NGW45" s="299"/>
      <c r="NGX45" s="299"/>
      <c r="NGY45" s="299"/>
      <c r="NGZ45" s="299"/>
      <c r="NHA45" s="299"/>
      <c r="NHB45" s="299"/>
      <c r="NHC45" s="299"/>
      <c r="NHD45" s="299"/>
      <c r="NHE45" s="299"/>
      <c r="NHF45" s="299"/>
      <c r="NHG45" s="299"/>
      <c r="NHH45" s="299"/>
      <c r="NHI45" s="299"/>
      <c r="NHJ45" s="299"/>
      <c r="NHK45" s="299"/>
      <c r="NHL45" s="299"/>
      <c r="NHM45" s="299"/>
      <c r="NHN45" s="299"/>
      <c r="NHO45" s="299"/>
      <c r="NHP45" s="299"/>
      <c r="NHQ45" s="299"/>
      <c r="NHR45" s="299"/>
      <c r="NHS45" s="299"/>
      <c r="NHT45" s="299"/>
      <c r="NHU45" s="299"/>
      <c r="NHV45" s="299"/>
      <c r="NHW45" s="299"/>
      <c r="NHX45" s="299"/>
      <c r="NHY45" s="299"/>
      <c r="NHZ45" s="299"/>
      <c r="NIA45" s="299"/>
      <c r="NIB45" s="299"/>
      <c r="NIC45" s="299"/>
      <c r="NID45" s="299"/>
      <c r="NIE45" s="299"/>
      <c r="NIF45" s="299"/>
      <c r="NIG45" s="299"/>
      <c r="NIH45" s="299"/>
      <c r="NII45" s="299"/>
      <c r="NIJ45" s="299"/>
      <c r="NIK45" s="299"/>
      <c r="NIL45" s="299"/>
      <c r="NIM45" s="299"/>
      <c r="NIN45" s="299"/>
      <c r="NIO45" s="299"/>
      <c r="NIP45" s="299"/>
      <c r="NIQ45" s="299"/>
      <c r="NIR45" s="299"/>
      <c r="NIS45" s="299"/>
      <c r="NIT45" s="299"/>
      <c r="NIU45" s="299"/>
      <c r="NIV45" s="299"/>
      <c r="NIW45" s="299"/>
      <c r="NIX45" s="299"/>
      <c r="NIY45" s="299"/>
      <c r="NIZ45" s="299"/>
      <c r="NJA45" s="299"/>
      <c r="NJB45" s="299"/>
      <c r="NJC45" s="299"/>
      <c r="NJD45" s="299"/>
      <c r="NJE45" s="299"/>
      <c r="NJF45" s="299"/>
      <c r="NJG45" s="299"/>
      <c r="NJH45" s="299"/>
      <c r="NJI45" s="299"/>
      <c r="NJJ45" s="299"/>
      <c r="NJK45" s="299"/>
      <c r="NJL45" s="299"/>
      <c r="NJM45" s="299"/>
      <c r="NJN45" s="299"/>
      <c r="NJO45" s="299"/>
      <c r="NJP45" s="299"/>
      <c r="NJQ45" s="299"/>
      <c r="NJR45" s="299"/>
      <c r="NJS45" s="299"/>
      <c r="NJT45" s="299"/>
      <c r="NJU45" s="299"/>
      <c r="NJV45" s="299"/>
      <c r="NJW45" s="299"/>
      <c r="NJX45" s="299"/>
      <c r="NJY45" s="299"/>
      <c r="NJZ45" s="299"/>
      <c r="NKA45" s="299"/>
      <c r="NKB45" s="299"/>
      <c r="NKC45" s="299"/>
      <c r="NKD45" s="299"/>
      <c r="NKE45" s="299"/>
      <c r="NKF45" s="299"/>
      <c r="NKG45" s="299"/>
      <c r="NKH45" s="299"/>
      <c r="NKI45" s="299"/>
      <c r="NKJ45" s="299"/>
      <c r="NKK45" s="299"/>
      <c r="NKL45" s="299"/>
      <c r="NKM45" s="299"/>
      <c r="NKN45" s="299"/>
      <c r="NKO45" s="299"/>
      <c r="NKP45" s="299"/>
      <c r="NKQ45" s="299"/>
      <c r="NKR45" s="299"/>
      <c r="NKS45" s="299"/>
      <c r="NKT45" s="299"/>
      <c r="NKU45" s="299"/>
      <c r="NKV45" s="299"/>
      <c r="NKW45" s="299"/>
      <c r="NKX45" s="299"/>
      <c r="NKY45" s="299"/>
      <c r="NKZ45" s="299"/>
      <c r="NLA45" s="299"/>
      <c r="NLB45" s="299"/>
      <c r="NLC45" s="299"/>
      <c r="NLD45" s="299"/>
      <c r="NLE45" s="299"/>
      <c r="NLF45" s="299"/>
      <c r="NLG45" s="299"/>
      <c r="NLH45" s="299"/>
      <c r="NLI45" s="299"/>
      <c r="NLJ45" s="299"/>
      <c r="NLK45" s="299"/>
      <c r="NLL45" s="299"/>
      <c r="NLM45" s="299"/>
      <c r="NLN45" s="299"/>
      <c r="NLO45" s="299"/>
      <c r="NLP45" s="299"/>
      <c r="NLQ45" s="299"/>
      <c r="NLR45" s="299"/>
      <c r="NLS45" s="299"/>
      <c r="NLT45" s="299"/>
      <c r="NLU45" s="299"/>
      <c r="NLV45" s="299"/>
      <c r="NLW45" s="299"/>
      <c r="NLX45" s="299"/>
      <c r="NLY45" s="299"/>
      <c r="NLZ45" s="299"/>
      <c r="NMA45" s="299"/>
      <c r="NMB45" s="299"/>
      <c r="NMC45" s="299"/>
      <c r="NMD45" s="299"/>
      <c r="NME45" s="299"/>
      <c r="NMF45" s="299"/>
      <c r="NMG45" s="299"/>
      <c r="NMH45" s="299"/>
      <c r="NMI45" s="299"/>
      <c r="NMJ45" s="299"/>
      <c r="NMK45" s="299"/>
      <c r="NML45" s="299"/>
      <c r="NMM45" s="299"/>
      <c r="NMN45" s="299"/>
      <c r="NMO45" s="299"/>
      <c r="NMP45" s="299"/>
      <c r="NMQ45" s="299"/>
      <c r="NMR45" s="299"/>
      <c r="NMS45" s="299"/>
      <c r="NMT45" s="299"/>
      <c r="NMU45" s="299"/>
      <c r="NMV45" s="299"/>
      <c r="NMW45" s="299"/>
      <c r="NMX45" s="299"/>
      <c r="NMY45" s="299"/>
      <c r="NMZ45" s="299"/>
      <c r="NNA45" s="299"/>
      <c r="NNB45" s="299"/>
      <c r="NNC45" s="299"/>
      <c r="NND45" s="299"/>
      <c r="NNE45" s="299"/>
      <c r="NNF45" s="299"/>
      <c r="NNG45" s="299"/>
      <c r="NNH45" s="299"/>
      <c r="NNI45" s="299"/>
      <c r="NNJ45" s="299"/>
      <c r="NNK45" s="299"/>
      <c r="NNL45" s="299"/>
      <c r="NNM45" s="299"/>
      <c r="NNN45" s="299"/>
      <c r="NNO45" s="299"/>
      <c r="NNP45" s="299"/>
      <c r="NNQ45" s="299"/>
      <c r="NNR45" s="299"/>
      <c r="NNS45" s="299"/>
      <c r="NNT45" s="299"/>
      <c r="NNU45" s="299"/>
      <c r="NNV45" s="299"/>
      <c r="NNW45" s="299"/>
      <c r="NNX45" s="299"/>
      <c r="NNY45" s="299"/>
      <c r="NNZ45" s="299"/>
      <c r="NOA45" s="299"/>
      <c r="NOB45" s="299"/>
      <c r="NOC45" s="299"/>
      <c r="NOD45" s="299"/>
      <c r="NOE45" s="299"/>
      <c r="NOF45" s="299"/>
      <c r="NOG45" s="299"/>
      <c r="NOH45" s="299"/>
      <c r="NOI45" s="299"/>
      <c r="NOJ45" s="299"/>
      <c r="NOK45" s="299"/>
      <c r="NOL45" s="299"/>
      <c r="NOM45" s="299"/>
      <c r="NON45" s="299"/>
      <c r="NOO45" s="299"/>
      <c r="NOP45" s="299"/>
      <c r="NOQ45" s="299"/>
      <c r="NOR45" s="299"/>
      <c r="NOS45" s="299"/>
      <c r="NOT45" s="299"/>
      <c r="NOU45" s="299"/>
      <c r="NOV45" s="299"/>
      <c r="NOW45" s="299"/>
      <c r="NOX45" s="299"/>
      <c r="NOY45" s="299"/>
      <c r="NOZ45" s="299"/>
      <c r="NPA45" s="299"/>
      <c r="NPB45" s="299"/>
      <c r="NPC45" s="299"/>
      <c r="NPD45" s="299"/>
      <c r="NPE45" s="299"/>
      <c r="NPF45" s="299"/>
      <c r="NPG45" s="299"/>
      <c r="NPH45" s="299"/>
      <c r="NPI45" s="299"/>
      <c r="NPJ45" s="299"/>
      <c r="NPK45" s="299"/>
      <c r="NPL45" s="299"/>
      <c r="NPM45" s="299"/>
      <c r="NPN45" s="299"/>
      <c r="NPO45" s="299"/>
      <c r="NPP45" s="299"/>
      <c r="NPQ45" s="299"/>
      <c r="NPR45" s="299"/>
      <c r="NPS45" s="299"/>
      <c r="NPT45" s="299"/>
      <c r="NPU45" s="299"/>
      <c r="NPV45" s="299"/>
      <c r="NPW45" s="299"/>
      <c r="NPX45" s="299"/>
      <c r="NPY45" s="299"/>
      <c r="NPZ45" s="299"/>
      <c r="NQA45" s="299"/>
      <c r="NQB45" s="299"/>
      <c r="NQC45" s="299"/>
      <c r="NQD45" s="299"/>
      <c r="NQE45" s="299"/>
      <c r="NQF45" s="299"/>
      <c r="NQG45" s="299"/>
      <c r="NQH45" s="299"/>
      <c r="NQI45" s="299"/>
      <c r="NQJ45" s="299"/>
      <c r="NQK45" s="299"/>
      <c r="NQL45" s="299"/>
      <c r="NQM45" s="299"/>
      <c r="NQN45" s="299"/>
      <c r="NQO45" s="299"/>
      <c r="NQP45" s="299"/>
      <c r="NQQ45" s="299"/>
      <c r="NQR45" s="299"/>
      <c r="NQS45" s="299"/>
      <c r="NQT45" s="299"/>
      <c r="NQU45" s="299"/>
      <c r="NQV45" s="299"/>
      <c r="NQW45" s="299"/>
      <c r="NQX45" s="299"/>
      <c r="NQY45" s="299"/>
      <c r="NQZ45" s="299"/>
      <c r="NRA45" s="299"/>
      <c r="NRB45" s="299"/>
      <c r="NRC45" s="299"/>
      <c r="NRD45" s="299"/>
      <c r="NRE45" s="299"/>
      <c r="NRF45" s="299"/>
      <c r="NRG45" s="299"/>
      <c r="NRH45" s="299"/>
      <c r="NRI45" s="299"/>
      <c r="NRJ45" s="299"/>
      <c r="NRK45" s="299"/>
      <c r="NRL45" s="299"/>
      <c r="NRM45" s="299"/>
      <c r="NRN45" s="299"/>
      <c r="NRO45" s="299"/>
      <c r="NRP45" s="299"/>
      <c r="NRQ45" s="299"/>
      <c r="NRR45" s="299"/>
      <c r="NRS45" s="299"/>
      <c r="NRT45" s="299"/>
      <c r="NRU45" s="299"/>
      <c r="NRV45" s="299"/>
      <c r="NRW45" s="299"/>
      <c r="NRX45" s="299"/>
      <c r="NRY45" s="299"/>
      <c r="NRZ45" s="299"/>
      <c r="NSA45" s="299"/>
      <c r="NSB45" s="299"/>
      <c r="NSC45" s="299"/>
      <c r="NSD45" s="299"/>
      <c r="NSE45" s="299"/>
      <c r="NSF45" s="299"/>
      <c r="NSG45" s="299"/>
      <c r="NSH45" s="299"/>
      <c r="NSI45" s="299"/>
      <c r="NSJ45" s="299"/>
      <c r="NSK45" s="299"/>
      <c r="NSL45" s="299"/>
      <c r="NSM45" s="299"/>
      <c r="NSN45" s="299"/>
      <c r="NSO45" s="299"/>
      <c r="NSP45" s="299"/>
      <c r="NSQ45" s="299"/>
      <c r="NSR45" s="299"/>
      <c r="NSS45" s="299"/>
      <c r="NST45" s="299"/>
      <c r="NSU45" s="299"/>
      <c r="NSV45" s="299"/>
      <c r="NSW45" s="299"/>
      <c r="NSX45" s="299"/>
      <c r="NSY45" s="299"/>
      <c r="NSZ45" s="299"/>
      <c r="NTA45" s="299"/>
      <c r="NTB45" s="299"/>
      <c r="NTC45" s="299"/>
      <c r="NTD45" s="299"/>
      <c r="NTE45" s="299"/>
      <c r="NTF45" s="299"/>
      <c r="NTG45" s="299"/>
      <c r="NTH45" s="299"/>
      <c r="NTI45" s="299"/>
      <c r="NTJ45" s="299"/>
      <c r="NTK45" s="299"/>
      <c r="NTL45" s="299"/>
      <c r="NTM45" s="299"/>
      <c r="NTN45" s="299"/>
      <c r="NTO45" s="299"/>
      <c r="NTP45" s="299"/>
      <c r="NTQ45" s="299"/>
      <c r="NTR45" s="299"/>
      <c r="NTS45" s="299"/>
      <c r="NTT45" s="299"/>
      <c r="NTU45" s="299"/>
      <c r="NTV45" s="299"/>
      <c r="NTW45" s="299"/>
      <c r="NTX45" s="299"/>
      <c r="NTY45" s="299"/>
      <c r="NTZ45" s="299"/>
      <c r="NUA45" s="299"/>
      <c r="NUB45" s="299"/>
      <c r="NUC45" s="299"/>
      <c r="NUD45" s="299"/>
      <c r="NUE45" s="299"/>
      <c r="NUF45" s="299"/>
      <c r="NUG45" s="299"/>
      <c r="NUH45" s="299"/>
      <c r="NUI45" s="299"/>
      <c r="NUJ45" s="299"/>
      <c r="NUK45" s="299"/>
      <c r="NUL45" s="299"/>
      <c r="NUM45" s="299"/>
      <c r="NUN45" s="299"/>
      <c r="NUO45" s="299"/>
      <c r="NUP45" s="299"/>
      <c r="NUQ45" s="299"/>
      <c r="NUR45" s="299"/>
      <c r="NUS45" s="299"/>
      <c r="NUT45" s="299"/>
      <c r="NUU45" s="299"/>
      <c r="NUV45" s="299"/>
      <c r="NUW45" s="299"/>
      <c r="NUX45" s="299"/>
      <c r="NUY45" s="299"/>
      <c r="NUZ45" s="299"/>
      <c r="NVA45" s="299"/>
      <c r="NVB45" s="299"/>
      <c r="NVC45" s="299"/>
      <c r="NVD45" s="299"/>
      <c r="NVE45" s="299"/>
      <c r="NVF45" s="299"/>
      <c r="NVG45" s="299"/>
      <c r="NVH45" s="299"/>
      <c r="NVI45" s="299"/>
      <c r="NVJ45" s="299"/>
      <c r="NVK45" s="299"/>
      <c r="NVL45" s="299"/>
      <c r="NVM45" s="299"/>
      <c r="NVN45" s="299"/>
      <c r="NVO45" s="299"/>
      <c r="NVP45" s="299"/>
      <c r="NVQ45" s="299"/>
      <c r="NVR45" s="299"/>
      <c r="NVS45" s="299"/>
      <c r="NVT45" s="299"/>
      <c r="NVU45" s="299"/>
      <c r="NVV45" s="299"/>
      <c r="NVW45" s="299"/>
      <c r="NVX45" s="299"/>
      <c r="NVY45" s="299"/>
      <c r="NVZ45" s="299"/>
      <c r="NWA45" s="299"/>
      <c r="NWB45" s="299"/>
      <c r="NWC45" s="299"/>
      <c r="NWD45" s="299"/>
      <c r="NWE45" s="299"/>
      <c r="NWF45" s="299"/>
      <c r="NWG45" s="299"/>
      <c r="NWH45" s="299"/>
      <c r="NWI45" s="299"/>
      <c r="NWJ45" s="299"/>
      <c r="NWK45" s="299"/>
      <c r="NWL45" s="299"/>
      <c r="NWM45" s="299"/>
      <c r="NWN45" s="299"/>
      <c r="NWO45" s="299"/>
      <c r="NWP45" s="299"/>
      <c r="NWQ45" s="299"/>
      <c r="NWR45" s="299"/>
      <c r="NWS45" s="299"/>
      <c r="NWT45" s="299"/>
      <c r="NWU45" s="299"/>
      <c r="NWV45" s="299"/>
      <c r="NWW45" s="299"/>
      <c r="NWX45" s="299"/>
      <c r="NWY45" s="299"/>
      <c r="NWZ45" s="299"/>
      <c r="NXA45" s="299"/>
      <c r="NXB45" s="299"/>
      <c r="NXC45" s="299"/>
      <c r="NXD45" s="299"/>
      <c r="NXE45" s="299"/>
      <c r="NXF45" s="299"/>
      <c r="NXG45" s="299"/>
      <c r="NXH45" s="299"/>
      <c r="NXI45" s="299"/>
      <c r="NXJ45" s="299"/>
      <c r="NXK45" s="299"/>
      <c r="NXL45" s="299"/>
      <c r="NXM45" s="299"/>
      <c r="NXN45" s="299"/>
      <c r="NXO45" s="299"/>
      <c r="NXP45" s="299"/>
      <c r="NXQ45" s="299"/>
      <c r="NXR45" s="299"/>
      <c r="NXS45" s="299"/>
      <c r="NXT45" s="299"/>
      <c r="NXU45" s="299"/>
      <c r="NXV45" s="299"/>
      <c r="NXW45" s="299"/>
      <c r="NXX45" s="299"/>
      <c r="NXY45" s="299"/>
      <c r="NXZ45" s="299"/>
      <c r="NYA45" s="299"/>
      <c r="NYB45" s="299"/>
      <c r="NYC45" s="299"/>
      <c r="NYD45" s="299"/>
      <c r="NYE45" s="299"/>
      <c r="NYF45" s="299"/>
      <c r="NYG45" s="299"/>
      <c r="NYH45" s="299"/>
      <c r="NYI45" s="299"/>
      <c r="NYJ45" s="299"/>
      <c r="NYK45" s="299"/>
      <c r="NYL45" s="299"/>
      <c r="NYM45" s="299"/>
      <c r="NYN45" s="299"/>
      <c r="NYO45" s="299"/>
      <c r="NYP45" s="299"/>
      <c r="NYQ45" s="299"/>
      <c r="NYR45" s="299"/>
      <c r="NYS45" s="299"/>
      <c r="NYT45" s="299"/>
      <c r="NYU45" s="299"/>
      <c r="NYV45" s="299"/>
      <c r="NYW45" s="299"/>
      <c r="NYX45" s="299"/>
      <c r="NYY45" s="299"/>
      <c r="NYZ45" s="299"/>
      <c r="NZA45" s="299"/>
      <c r="NZB45" s="299"/>
      <c r="NZC45" s="299"/>
      <c r="NZD45" s="299"/>
      <c r="NZE45" s="299"/>
      <c r="NZF45" s="299"/>
      <c r="NZG45" s="299"/>
      <c r="NZH45" s="299"/>
      <c r="NZI45" s="299"/>
      <c r="NZJ45" s="299"/>
      <c r="NZK45" s="299"/>
      <c r="NZL45" s="299"/>
      <c r="NZM45" s="299"/>
      <c r="NZN45" s="299"/>
      <c r="NZO45" s="299"/>
      <c r="NZP45" s="299"/>
      <c r="NZQ45" s="299"/>
      <c r="NZR45" s="299"/>
      <c r="NZS45" s="299"/>
      <c r="NZT45" s="299"/>
      <c r="NZU45" s="299"/>
      <c r="NZV45" s="299"/>
      <c r="NZW45" s="299"/>
      <c r="NZX45" s="299"/>
      <c r="NZY45" s="299"/>
      <c r="NZZ45" s="299"/>
      <c r="OAA45" s="299"/>
      <c r="OAB45" s="299"/>
      <c r="OAC45" s="299"/>
      <c r="OAD45" s="299"/>
      <c r="OAE45" s="299"/>
      <c r="OAF45" s="299"/>
      <c r="OAG45" s="299"/>
      <c r="OAH45" s="299"/>
      <c r="OAI45" s="299"/>
      <c r="OAJ45" s="299"/>
      <c r="OAK45" s="299"/>
      <c r="OAL45" s="299"/>
      <c r="OAM45" s="299"/>
      <c r="OAN45" s="299"/>
      <c r="OAO45" s="299"/>
      <c r="OAP45" s="299"/>
      <c r="OAQ45" s="299"/>
      <c r="OAR45" s="299"/>
      <c r="OAS45" s="299"/>
      <c r="OAT45" s="299"/>
      <c r="OAU45" s="299"/>
      <c r="OAV45" s="299"/>
      <c r="OAW45" s="299"/>
      <c r="OAX45" s="299"/>
      <c r="OAY45" s="299"/>
      <c r="OAZ45" s="299"/>
      <c r="OBA45" s="299"/>
      <c r="OBB45" s="299"/>
      <c r="OBC45" s="299"/>
      <c r="OBD45" s="299"/>
      <c r="OBE45" s="299"/>
      <c r="OBF45" s="299"/>
      <c r="OBG45" s="299"/>
      <c r="OBH45" s="299"/>
      <c r="OBI45" s="299"/>
      <c r="OBJ45" s="299"/>
      <c r="OBK45" s="299"/>
      <c r="OBL45" s="299"/>
      <c r="OBM45" s="299"/>
      <c r="OBN45" s="299"/>
      <c r="OBO45" s="299"/>
      <c r="OBP45" s="299"/>
      <c r="OBQ45" s="299"/>
      <c r="OBR45" s="299"/>
      <c r="OBS45" s="299"/>
      <c r="OBT45" s="299"/>
      <c r="OBU45" s="299"/>
      <c r="OBV45" s="299"/>
      <c r="OBW45" s="299"/>
      <c r="OBX45" s="299"/>
      <c r="OBY45" s="299"/>
      <c r="OBZ45" s="299"/>
      <c r="OCA45" s="299"/>
      <c r="OCB45" s="299"/>
      <c r="OCC45" s="299"/>
      <c r="OCD45" s="299"/>
      <c r="OCE45" s="299"/>
      <c r="OCF45" s="299"/>
      <c r="OCG45" s="299"/>
      <c r="OCH45" s="299"/>
      <c r="OCI45" s="299"/>
      <c r="OCJ45" s="299"/>
      <c r="OCK45" s="299"/>
      <c r="OCL45" s="299"/>
      <c r="OCM45" s="299"/>
      <c r="OCN45" s="299"/>
      <c r="OCO45" s="299"/>
      <c r="OCP45" s="299"/>
      <c r="OCQ45" s="299"/>
      <c r="OCR45" s="299"/>
      <c r="OCS45" s="299"/>
      <c r="OCT45" s="299"/>
      <c r="OCU45" s="299"/>
      <c r="OCV45" s="299"/>
      <c r="OCW45" s="299"/>
      <c r="OCX45" s="299"/>
      <c r="OCY45" s="299"/>
      <c r="OCZ45" s="299"/>
      <c r="ODA45" s="299"/>
      <c r="ODB45" s="299"/>
      <c r="ODC45" s="299"/>
      <c r="ODD45" s="299"/>
      <c r="ODE45" s="299"/>
      <c r="ODF45" s="299"/>
      <c r="ODG45" s="299"/>
      <c r="ODH45" s="299"/>
      <c r="ODI45" s="299"/>
      <c r="ODJ45" s="299"/>
      <c r="ODK45" s="299"/>
      <c r="ODL45" s="299"/>
      <c r="ODM45" s="299"/>
      <c r="ODN45" s="299"/>
      <c r="ODO45" s="299"/>
      <c r="ODP45" s="299"/>
      <c r="ODQ45" s="299"/>
      <c r="ODR45" s="299"/>
      <c r="ODS45" s="299"/>
      <c r="ODT45" s="299"/>
      <c r="ODU45" s="299"/>
      <c r="ODV45" s="299"/>
      <c r="ODW45" s="299"/>
      <c r="ODX45" s="299"/>
      <c r="ODY45" s="299"/>
      <c r="ODZ45" s="299"/>
      <c r="OEA45" s="299"/>
      <c r="OEB45" s="299"/>
      <c r="OEC45" s="299"/>
      <c r="OED45" s="299"/>
      <c r="OEE45" s="299"/>
      <c r="OEF45" s="299"/>
      <c r="OEG45" s="299"/>
      <c r="OEH45" s="299"/>
      <c r="OEI45" s="299"/>
      <c r="OEJ45" s="299"/>
      <c r="OEK45" s="299"/>
      <c r="OEL45" s="299"/>
      <c r="OEM45" s="299"/>
      <c r="OEN45" s="299"/>
      <c r="OEO45" s="299"/>
      <c r="OEP45" s="299"/>
      <c r="OEQ45" s="299"/>
      <c r="OER45" s="299"/>
      <c r="OES45" s="299"/>
      <c r="OET45" s="299"/>
      <c r="OEU45" s="299"/>
      <c r="OEV45" s="299"/>
      <c r="OEW45" s="299"/>
      <c r="OEX45" s="299"/>
      <c r="OEY45" s="299"/>
      <c r="OEZ45" s="299"/>
      <c r="OFA45" s="299"/>
      <c r="OFB45" s="299"/>
      <c r="OFC45" s="299"/>
      <c r="OFD45" s="299"/>
      <c r="OFE45" s="299"/>
      <c r="OFF45" s="299"/>
      <c r="OFG45" s="299"/>
      <c r="OFH45" s="299"/>
      <c r="OFI45" s="299"/>
      <c r="OFJ45" s="299"/>
      <c r="OFK45" s="299"/>
      <c r="OFL45" s="299"/>
      <c r="OFM45" s="299"/>
      <c r="OFN45" s="299"/>
      <c r="OFO45" s="299"/>
      <c r="OFP45" s="299"/>
      <c r="OFQ45" s="299"/>
      <c r="OFR45" s="299"/>
      <c r="OFS45" s="299"/>
      <c r="OFT45" s="299"/>
      <c r="OFU45" s="299"/>
      <c r="OFV45" s="299"/>
      <c r="OFW45" s="299"/>
      <c r="OFX45" s="299"/>
      <c r="OFY45" s="299"/>
      <c r="OFZ45" s="299"/>
      <c r="OGA45" s="299"/>
      <c r="OGB45" s="299"/>
      <c r="OGC45" s="299"/>
      <c r="OGD45" s="299"/>
      <c r="OGE45" s="299"/>
      <c r="OGF45" s="299"/>
      <c r="OGG45" s="299"/>
      <c r="OGH45" s="299"/>
      <c r="OGI45" s="299"/>
      <c r="OGJ45" s="299"/>
      <c r="OGK45" s="299"/>
      <c r="OGL45" s="299"/>
      <c r="OGM45" s="299"/>
      <c r="OGN45" s="299"/>
      <c r="OGO45" s="299"/>
      <c r="OGP45" s="299"/>
      <c r="OGQ45" s="299"/>
      <c r="OGR45" s="299"/>
      <c r="OGS45" s="299"/>
      <c r="OGT45" s="299"/>
      <c r="OGU45" s="299"/>
      <c r="OGV45" s="299"/>
      <c r="OGW45" s="299"/>
      <c r="OGX45" s="299"/>
      <c r="OGY45" s="299"/>
      <c r="OGZ45" s="299"/>
      <c r="OHA45" s="299"/>
      <c r="OHB45" s="299"/>
      <c r="OHC45" s="299"/>
      <c r="OHD45" s="299"/>
      <c r="OHE45" s="299"/>
      <c r="OHF45" s="299"/>
      <c r="OHG45" s="299"/>
      <c r="OHH45" s="299"/>
      <c r="OHI45" s="299"/>
      <c r="OHJ45" s="299"/>
      <c r="OHK45" s="299"/>
      <c r="OHL45" s="299"/>
      <c r="OHM45" s="299"/>
      <c r="OHN45" s="299"/>
      <c r="OHO45" s="299"/>
      <c r="OHP45" s="299"/>
      <c r="OHQ45" s="299"/>
      <c r="OHR45" s="299"/>
      <c r="OHS45" s="299"/>
      <c r="OHT45" s="299"/>
      <c r="OHU45" s="299"/>
      <c r="OHV45" s="299"/>
      <c r="OHW45" s="299"/>
      <c r="OHX45" s="299"/>
      <c r="OHY45" s="299"/>
      <c r="OHZ45" s="299"/>
      <c r="OIA45" s="299"/>
      <c r="OIB45" s="299"/>
      <c r="OIC45" s="299"/>
      <c r="OID45" s="299"/>
      <c r="OIE45" s="299"/>
      <c r="OIF45" s="299"/>
      <c r="OIG45" s="299"/>
      <c r="OIH45" s="299"/>
      <c r="OII45" s="299"/>
      <c r="OIJ45" s="299"/>
      <c r="OIK45" s="299"/>
      <c r="OIL45" s="299"/>
      <c r="OIM45" s="299"/>
      <c r="OIN45" s="299"/>
      <c r="OIO45" s="299"/>
      <c r="OIP45" s="299"/>
      <c r="OIQ45" s="299"/>
      <c r="OIR45" s="299"/>
      <c r="OIS45" s="299"/>
      <c r="OIT45" s="299"/>
      <c r="OIU45" s="299"/>
      <c r="OIV45" s="299"/>
      <c r="OIW45" s="299"/>
      <c r="OIX45" s="299"/>
      <c r="OIY45" s="299"/>
      <c r="OIZ45" s="299"/>
      <c r="OJA45" s="299"/>
      <c r="OJB45" s="299"/>
      <c r="OJC45" s="299"/>
      <c r="OJD45" s="299"/>
      <c r="OJE45" s="299"/>
      <c r="OJF45" s="299"/>
      <c r="OJG45" s="299"/>
      <c r="OJH45" s="299"/>
      <c r="OJI45" s="299"/>
      <c r="OJJ45" s="299"/>
      <c r="OJK45" s="299"/>
      <c r="OJL45" s="299"/>
      <c r="OJM45" s="299"/>
      <c r="OJN45" s="299"/>
      <c r="OJO45" s="299"/>
      <c r="OJP45" s="299"/>
      <c r="OJQ45" s="299"/>
      <c r="OJR45" s="299"/>
      <c r="OJS45" s="299"/>
      <c r="OJT45" s="299"/>
      <c r="OJU45" s="299"/>
      <c r="OJV45" s="299"/>
      <c r="OJW45" s="299"/>
      <c r="OJX45" s="299"/>
      <c r="OJY45" s="299"/>
      <c r="OJZ45" s="299"/>
      <c r="OKA45" s="299"/>
      <c r="OKB45" s="299"/>
      <c r="OKC45" s="299"/>
      <c r="OKD45" s="299"/>
      <c r="OKE45" s="299"/>
      <c r="OKF45" s="299"/>
      <c r="OKG45" s="299"/>
      <c r="OKH45" s="299"/>
      <c r="OKI45" s="299"/>
      <c r="OKJ45" s="299"/>
      <c r="OKK45" s="299"/>
      <c r="OKL45" s="299"/>
      <c r="OKM45" s="299"/>
      <c r="OKN45" s="299"/>
      <c r="OKO45" s="299"/>
      <c r="OKP45" s="299"/>
      <c r="OKQ45" s="299"/>
      <c r="OKR45" s="299"/>
      <c r="OKS45" s="299"/>
      <c r="OKT45" s="299"/>
      <c r="OKU45" s="299"/>
      <c r="OKV45" s="299"/>
      <c r="OKW45" s="299"/>
      <c r="OKX45" s="299"/>
      <c r="OKY45" s="299"/>
      <c r="OKZ45" s="299"/>
      <c r="OLA45" s="299"/>
      <c r="OLB45" s="299"/>
      <c r="OLC45" s="299"/>
      <c r="OLD45" s="299"/>
      <c r="OLE45" s="299"/>
      <c r="OLF45" s="299"/>
      <c r="OLG45" s="299"/>
      <c r="OLH45" s="299"/>
      <c r="OLI45" s="299"/>
      <c r="OLJ45" s="299"/>
      <c r="OLK45" s="299"/>
      <c r="OLL45" s="299"/>
      <c r="OLM45" s="299"/>
      <c r="OLN45" s="299"/>
      <c r="OLO45" s="299"/>
      <c r="OLP45" s="299"/>
      <c r="OLQ45" s="299"/>
      <c r="OLR45" s="299"/>
      <c r="OLS45" s="299"/>
      <c r="OLT45" s="299"/>
      <c r="OLU45" s="299"/>
      <c r="OLV45" s="299"/>
      <c r="OLW45" s="299"/>
      <c r="OLX45" s="299"/>
      <c r="OLY45" s="299"/>
      <c r="OLZ45" s="299"/>
      <c r="OMA45" s="299"/>
      <c r="OMB45" s="299"/>
      <c r="OMC45" s="299"/>
      <c r="OMD45" s="299"/>
      <c r="OME45" s="299"/>
      <c r="OMF45" s="299"/>
      <c r="OMG45" s="299"/>
      <c r="OMH45" s="299"/>
      <c r="OMI45" s="299"/>
      <c r="OMJ45" s="299"/>
      <c r="OMK45" s="299"/>
      <c r="OML45" s="299"/>
      <c r="OMM45" s="299"/>
      <c r="OMN45" s="299"/>
      <c r="OMO45" s="299"/>
      <c r="OMP45" s="299"/>
      <c r="OMQ45" s="299"/>
      <c r="OMR45" s="299"/>
      <c r="OMS45" s="299"/>
      <c r="OMT45" s="299"/>
      <c r="OMU45" s="299"/>
      <c r="OMV45" s="299"/>
      <c r="OMW45" s="299"/>
      <c r="OMX45" s="299"/>
      <c r="OMY45" s="299"/>
      <c r="OMZ45" s="299"/>
      <c r="ONA45" s="299"/>
      <c r="ONB45" s="299"/>
      <c r="ONC45" s="299"/>
      <c r="OND45" s="299"/>
      <c r="ONE45" s="299"/>
      <c r="ONF45" s="299"/>
      <c r="ONG45" s="299"/>
      <c r="ONH45" s="299"/>
      <c r="ONI45" s="299"/>
      <c r="ONJ45" s="299"/>
      <c r="ONK45" s="299"/>
      <c r="ONL45" s="299"/>
      <c r="ONM45" s="299"/>
      <c r="ONN45" s="299"/>
      <c r="ONO45" s="299"/>
      <c r="ONP45" s="299"/>
      <c r="ONQ45" s="299"/>
      <c r="ONR45" s="299"/>
      <c r="ONS45" s="299"/>
      <c r="ONT45" s="299"/>
      <c r="ONU45" s="299"/>
      <c r="ONV45" s="299"/>
      <c r="ONW45" s="299"/>
      <c r="ONX45" s="299"/>
      <c r="ONY45" s="299"/>
      <c r="ONZ45" s="299"/>
      <c r="OOA45" s="299"/>
      <c r="OOB45" s="299"/>
      <c r="OOC45" s="299"/>
      <c r="OOD45" s="299"/>
      <c r="OOE45" s="299"/>
      <c r="OOF45" s="299"/>
      <c r="OOG45" s="299"/>
      <c r="OOH45" s="299"/>
      <c r="OOI45" s="299"/>
      <c r="OOJ45" s="299"/>
      <c r="OOK45" s="299"/>
      <c r="OOL45" s="299"/>
      <c r="OOM45" s="299"/>
      <c r="OON45" s="299"/>
      <c r="OOO45" s="299"/>
      <c r="OOP45" s="299"/>
      <c r="OOQ45" s="299"/>
      <c r="OOR45" s="299"/>
      <c r="OOS45" s="299"/>
      <c r="OOT45" s="299"/>
      <c r="OOU45" s="299"/>
      <c r="OOV45" s="299"/>
      <c r="OOW45" s="299"/>
      <c r="OOX45" s="299"/>
      <c r="OOY45" s="299"/>
      <c r="OOZ45" s="299"/>
      <c r="OPA45" s="299"/>
      <c r="OPB45" s="299"/>
      <c r="OPC45" s="299"/>
      <c r="OPD45" s="299"/>
      <c r="OPE45" s="299"/>
      <c r="OPF45" s="299"/>
      <c r="OPG45" s="299"/>
      <c r="OPH45" s="299"/>
      <c r="OPI45" s="299"/>
      <c r="OPJ45" s="299"/>
      <c r="OPK45" s="299"/>
      <c r="OPL45" s="299"/>
      <c r="OPM45" s="299"/>
      <c r="OPN45" s="299"/>
      <c r="OPO45" s="299"/>
      <c r="OPP45" s="299"/>
      <c r="OPQ45" s="299"/>
      <c r="OPR45" s="299"/>
      <c r="OPS45" s="299"/>
      <c r="OPT45" s="299"/>
      <c r="OPU45" s="299"/>
      <c r="OPV45" s="299"/>
      <c r="OPW45" s="299"/>
      <c r="OPX45" s="299"/>
      <c r="OPY45" s="299"/>
      <c r="OPZ45" s="299"/>
      <c r="OQA45" s="299"/>
      <c r="OQB45" s="299"/>
      <c r="OQC45" s="299"/>
      <c r="OQD45" s="299"/>
      <c r="OQE45" s="299"/>
      <c r="OQF45" s="299"/>
      <c r="OQG45" s="299"/>
      <c r="OQH45" s="299"/>
      <c r="OQI45" s="299"/>
      <c r="OQJ45" s="299"/>
      <c r="OQK45" s="299"/>
      <c r="OQL45" s="299"/>
      <c r="OQM45" s="299"/>
      <c r="OQN45" s="299"/>
      <c r="OQO45" s="299"/>
      <c r="OQP45" s="299"/>
      <c r="OQQ45" s="299"/>
      <c r="OQR45" s="299"/>
      <c r="OQS45" s="299"/>
      <c r="OQT45" s="299"/>
      <c r="OQU45" s="299"/>
      <c r="OQV45" s="299"/>
      <c r="OQW45" s="299"/>
      <c r="OQX45" s="299"/>
      <c r="OQY45" s="299"/>
      <c r="OQZ45" s="299"/>
      <c r="ORA45" s="299"/>
      <c r="ORB45" s="299"/>
      <c r="ORC45" s="299"/>
      <c r="ORD45" s="299"/>
      <c r="ORE45" s="299"/>
      <c r="ORF45" s="299"/>
      <c r="ORG45" s="299"/>
      <c r="ORH45" s="299"/>
      <c r="ORI45" s="299"/>
      <c r="ORJ45" s="299"/>
      <c r="ORK45" s="299"/>
      <c r="ORL45" s="299"/>
      <c r="ORM45" s="299"/>
      <c r="ORN45" s="299"/>
      <c r="ORO45" s="299"/>
      <c r="ORP45" s="299"/>
      <c r="ORQ45" s="299"/>
      <c r="ORR45" s="299"/>
      <c r="ORS45" s="299"/>
      <c r="ORT45" s="299"/>
      <c r="ORU45" s="299"/>
      <c r="ORV45" s="299"/>
      <c r="ORW45" s="299"/>
      <c r="ORX45" s="299"/>
      <c r="ORY45" s="299"/>
      <c r="ORZ45" s="299"/>
      <c r="OSA45" s="299"/>
      <c r="OSB45" s="299"/>
      <c r="OSC45" s="299"/>
      <c r="OSD45" s="299"/>
      <c r="OSE45" s="299"/>
      <c r="OSF45" s="299"/>
      <c r="OSG45" s="299"/>
      <c r="OSH45" s="299"/>
      <c r="OSI45" s="299"/>
      <c r="OSJ45" s="299"/>
      <c r="OSK45" s="299"/>
      <c r="OSL45" s="299"/>
      <c r="OSM45" s="299"/>
      <c r="OSN45" s="299"/>
      <c r="OSO45" s="299"/>
      <c r="OSP45" s="299"/>
      <c r="OSQ45" s="299"/>
      <c r="OSR45" s="299"/>
      <c r="OSS45" s="299"/>
      <c r="OST45" s="299"/>
      <c r="OSU45" s="299"/>
      <c r="OSV45" s="299"/>
      <c r="OSW45" s="299"/>
      <c r="OSX45" s="299"/>
      <c r="OSY45" s="299"/>
      <c r="OSZ45" s="299"/>
      <c r="OTA45" s="299"/>
      <c r="OTB45" s="299"/>
      <c r="OTC45" s="299"/>
      <c r="OTD45" s="299"/>
      <c r="OTE45" s="299"/>
      <c r="OTF45" s="299"/>
      <c r="OTG45" s="299"/>
      <c r="OTH45" s="299"/>
      <c r="OTI45" s="299"/>
      <c r="OTJ45" s="299"/>
      <c r="OTK45" s="299"/>
      <c r="OTL45" s="299"/>
      <c r="OTM45" s="299"/>
      <c r="OTN45" s="299"/>
      <c r="OTO45" s="299"/>
      <c r="OTP45" s="299"/>
      <c r="OTQ45" s="299"/>
      <c r="OTR45" s="299"/>
      <c r="OTS45" s="299"/>
      <c r="OTT45" s="299"/>
      <c r="OTU45" s="299"/>
      <c r="OTV45" s="299"/>
      <c r="OTW45" s="299"/>
      <c r="OTX45" s="299"/>
      <c r="OTY45" s="299"/>
      <c r="OTZ45" s="299"/>
      <c r="OUA45" s="299"/>
      <c r="OUB45" s="299"/>
      <c r="OUC45" s="299"/>
      <c r="OUD45" s="299"/>
      <c r="OUE45" s="299"/>
      <c r="OUF45" s="299"/>
      <c r="OUG45" s="299"/>
      <c r="OUH45" s="299"/>
      <c r="OUI45" s="299"/>
      <c r="OUJ45" s="299"/>
      <c r="OUK45" s="299"/>
      <c r="OUL45" s="299"/>
      <c r="OUM45" s="299"/>
      <c r="OUN45" s="299"/>
      <c r="OUO45" s="299"/>
      <c r="OUP45" s="299"/>
      <c r="OUQ45" s="299"/>
      <c r="OUR45" s="299"/>
      <c r="OUS45" s="299"/>
      <c r="OUT45" s="299"/>
      <c r="OUU45" s="299"/>
      <c r="OUV45" s="299"/>
      <c r="OUW45" s="299"/>
      <c r="OUX45" s="299"/>
      <c r="OUY45" s="299"/>
      <c r="OUZ45" s="299"/>
      <c r="OVA45" s="299"/>
      <c r="OVB45" s="299"/>
      <c r="OVC45" s="299"/>
      <c r="OVD45" s="299"/>
      <c r="OVE45" s="299"/>
      <c r="OVF45" s="299"/>
      <c r="OVG45" s="299"/>
      <c r="OVH45" s="299"/>
      <c r="OVI45" s="299"/>
      <c r="OVJ45" s="299"/>
      <c r="OVK45" s="299"/>
      <c r="OVL45" s="299"/>
      <c r="OVM45" s="299"/>
      <c r="OVN45" s="299"/>
      <c r="OVO45" s="299"/>
      <c r="OVP45" s="299"/>
      <c r="OVQ45" s="299"/>
      <c r="OVR45" s="299"/>
      <c r="OVS45" s="299"/>
      <c r="OVT45" s="299"/>
      <c r="OVU45" s="299"/>
      <c r="OVV45" s="299"/>
      <c r="OVW45" s="299"/>
      <c r="OVX45" s="299"/>
      <c r="OVY45" s="299"/>
      <c r="OVZ45" s="299"/>
      <c r="OWA45" s="299"/>
      <c r="OWB45" s="299"/>
      <c r="OWC45" s="299"/>
      <c r="OWD45" s="299"/>
      <c r="OWE45" s="299"/>
      <c r="OWF45" s="299"/>
      <c r="OWG45" s="299"/>
      <c r="OWH45" s="299"/>
      <c r="OWI45" s="299"/>
      <c r="OWJ45" s="299"/>
      <c r="OWK45" s="299"/>
      <c r="OWL45" s="299"/>
      <c r="OWM45" s="299"/>
      <c r="OWN45" s="299"/>
      <c r="OWO45" s="299"/>
      <c r="OWP45" s="299"/>
      <c r="OWQ45" s="299"/>
      <c r="OWR45" s="299"/>
      <c r="OWS45" s="299"/>
      <c r="OWT45" s="299"/>
      <c r="OWU45" s="299"/>
      <c r="OWV45" s="299"/>
      <c r="OWW45" s="299"/>
      <c r="OWX45" s="299"/>
      <c r="OWY45" s="299"/>
      <c r="OWZ45" s="299"/>
      <c r="OXA45" s="299"/>
      <c r="OXB45" s="299"/>
      <c r="OXC45" s="299"/>
      <c r="OXD45" s="299"/>
      <c r="OXE45" s="299"/>
      <c r="OXF45" s="299"/>
      <c r="OXG45" s="299"/>
      <c r="OXH45" s="299"/>
      <c r="OXI45" s="299"/>
      <c r="OXJ45" s="299"/>
      <c r="OXK45" s="299"/>
      <c r="OXL45" s="299"/>
      <c r="OXM45" s="299"/>
      <c r="OXN45" s="299"/>
      <c r="OXO45" s="299"/>
      <c r="OXP45" s="299"/>
      <c r="OXQ45" s="299"/>
      <c r="OXR45" s="299"/>
      <c r="OXS45" s="299"/>
      <c r="OXT45" s="299"/>
      <c r="OXU45" s="299"/>
      <c r="OXV45" s="299"/>
      <c r="OXW45" s="299"/>
      <c r="OXX45" s="299"/>
      <c r="OXY45" s="299"/>
      <c r="OXZ45" s="299"/>
      <c r="OYA45" s="299"/>
      <c r="OYB45" s="299"/>
      <c r="OYC45" s="299"/>
      <c r="OYD45" s="299"/>
      <c r="OYE45" s="299"/>
      <c r="OYF45" s="299"/>
      <c r="OYG45" s="299"/>
      <c r="OYH45" s="299"/>
      <c r="OYI45" s="299"/>
      <c r="OYJ45" s="299"/>
      <c r="OYK45" s="299"/>
      <c r="OYL45" s="299"/>
      <c r="OYM45" s="299"/>
      <c r="OYN45" s="299"/>
      <c r="OYO45" s="299"/>
      <c r="OYP45" s="299"/>
      <c r="OYQ45" s="299"/>
      <c r="OYR45" s="299"/>
      <c r="OYS45" s="299"/>
      <c r="OYT45" s="299"/>
      <c r="OYU45" s="299"/>
      <c r="OYV45" s="299"/>
      <c r="OYW45" s="299"/>
      <c r="OYX45" s="299"/>
      <c r="OYY45" s="299"/>
      <c r="OYZ45" s="299"/>
      <c r="OZA45" s="299"/>
      <c r="OZB45" s="299"/>
      <c r="OZC45" s="299"/>
      <c r="OZD45" s="299"/>
      <c r="OZE45" s="299"/>
      <c r="OZF45" s="299"/>
      <c r="OZG45" s="299"/>
      <c r="OZH45" s="299"/>
      <c r="OZI45" s="299"/>
      <c r="OZJ45" s="299"/>
      <c r="OZK45" s="299"/>
      <c r="OZL45" s="299"/>
      <c r="OZM45" s="299"/>
      <c r="OZN45" s="299"/>
      <c r="OZO45" s="299"/>
      <c r="OZP45" s="299"/>
      <c r="OZQ45" s="299"/>
      <c r="OZR45" s="299"/>
      <c r="OZS45" s="299"/>
      <c r="OZT45" s="299"/>
      <c r="OZU45" s="299"/>
      <c r="OZV45" s="299"/>
      <c r="OZW45" s="299"/>
      <c r="OZX45" s="299"/>
      <c r="OZY45" s="299"/>
      <c r="OZZ45" s="299"/>
      <c r="PAA45" s="299"/>
      <c r="PAB45" s="299"/>
      <c r="PAC45" s="299"/>
      <c r="PAD45" s="299"/>
      <c r="PAE45" s="299"/>
      <c r="PAF45" s="299"/>
      <c r="PAG45" s="299"/>
      <c r="PAH45" s="299"/>
      <c r="PAI45" s="299"/>
      <c r="PAJ45" s="299"/>
      <c r="PAK45" s="299"/>
      <c r="PAL45" s="299"/>
      <c r="PAM45" s="299"/>
      <c r="PAN45" s="299"/>
      <c r="PAO45" s="299"/>
      <c r="PAP45" s="299"/>
      <c r="PAQ45" s="299"/>
      <c r="PAR45" s="299"/>
      <c r="PAS45" s="299"/>
      <c r="PAT45" s="299"/>
      <c r="PAU45" s="299"/>
      <c r="PAV45" s="299"/>
      <c r="PAW45" s="299"/>
      <c r="PAX45" s="299"/>
      <c r="PAY45" s="299"/>
      <c r="PAZ45" s="299"/>
      <c r="PBA45" s="299"/>
      <c r="PBB45" s="299"/>
      <c r="PBC45" s="299"/>
      <c r="PBD45" s="299"/>
      <c r="PBE45" s="299"/>
      <c r="PBF45" s="299"/>
      <c r="PBG45" s="299"/>
      <c r="PBH45" s="299"/>
      <c r="PBI45" s="299"/>
      <c r="PBJ45" s="299"/>
      <c r="PBK45" s="299"/>
      <c r="PBL45" s="299"/>
      <c r="PBM45" s="299"/>
      <c r="PBN45" s="299"/>
      <c r="PBO45" s="299"/>
      <c r="PBP45" s="299"/>
      <c r="PBQ45" s="299"/>
      <c r="PBR45" s="299"/>
      <c r="PBS45" s="299"/>
      <c r="PBT45" s="299"/>
      <c r="PBU45" s="299"/>
      <c r="PBV45" s="299"/>
      <c r="PBW45" s="299"/>
      <c r="PBX45" s="299"/>
      <c r="PBY45" s="299"/>
      <c r="PBZ45" s="299"/>
      <c r="PCA45" s="299"/>
      <c r="PCB45" s="299"/>
      <c r="PCC45" s="299"/>
      <c r="PCD45" s="299"/>
      <c r="PCE45" s="299"/>
      <c r="PCF45" s="299"/>
      <c r="PCG45" s="299"/>
      <c r="PCH45" s="299"/>
      <c r="PCI45" s="299"/>
      <c r="PCJ45" s="299"/>
      <c r="PCK45" s="299"/>
      <c r="PCL45" s="299"/>
      <c r="PCM45" s="299"/>
      <c r="PCN45" s="299"/>
      <c r="PCO45" s="299"/>
      <c r="PCP45" s="299"/>
      <c r="PCQ45" s="299"/>
      <c r="PCR45" s="299"/>
      <c r="PCS45" s="299"/>
      <c r="PCT45" s="299"/>
      <c r="PCU45" s="299"/>
      <c r="PCV45" s="299"/>
      <c r="PCW45" s="299"/>
      <c r="PCX45" s="299"/>
      <c r="PCY45" s="299"/>
      <c r="PCZ45" s="299"/>
      <c r="PDA45" s="299"/>
      <c r="PDB45" s="299"/>
      <c r="PDC45" s="299"/>
      <c r="PDD45" s="299"/>
      <c r="PDE45" s="299"/>
      <c r="PDF45" s="299"/>
      <c r="PDG45" s="299"/>
      <c r="PDH45" s="299"/>
      <c r="PDI45" s="299"/>
      <c r="PDJ45" s="299"/>
      <c r="PDK45" s="299"/>
      <c r="PDL45" s="299"/>
      <c r="PDM45" s="299"/>
      <c r="PDN45" s="299"/>
      <c r="PDO45" s="299"/>
      <c r="PDP45" s="299"/>
      <c r="PDQ45" s="299"/>
      <c r="PDR45" s="299"/>
      <c r="PDS45" s="299"/>
      <c r="PDT45" s="299"/>
      <c r="PDU45" s="299"/>
      <c r="PDV45" s="299"/>
      <c r="PDW45" s="299"/>
      <c r="PDX45" s="299"/>
      <c r="PDY45" s="299"/>
      <c r="PDZ45" s="299"/>
      <c r="PEA45" s="299"/>
      <c r="PEB45" s="299"/>
      <c r="PEC45" s="299"/>
      <c r="PED45" s="299"/>
      <c r="PEE45" s="299"/>
      <c r="PEF45" s="299"/>
      <c r="PEG45" s="299"/>
      <c r="PEH45" s="299"/>
      <c r="PEI45" s="299"/>
      <c r="PEJ45" s="299"/>
      <c r="PEK45" s="299"/>
      <c r="PEL45" s="299"/>
      <c r="PEM45" s="299"/>
      <c r="PEN45" s="299"/>
      <c r="PEO45" s="299"/>
      <c r="PEP45" s="299"/>
      <c r="PEQ45" s="299"/>
      <c r="PER45" s="299"/>
      <c r="PES45" s="299"/>
      <c r="PET45" s="299"/>
      <c r="PEU45" s="299"/>
      <c r="PEV45" s="299"/>
      <c r="PEW45" s="299"/>
      <c r="PEX45" s="299"/>
      <c r="PEY45" s="299"/>
      <c r="PEZ45" s="299"/>
      <c r="PFA45" s="299"/>
      <c r="PFB45" s="299"/>
      <c r="PFC45" s="299"/>
      <c r="PFD45" s="299"/>
      <c r="PFE45" s="299"/>
      <c r="PFF45" s="299"/>
      <c r="PFG45" s="299"/>
      <c r="PFH45" s="299"/>
      <c r="PFI45" s="299"/>
      <c r="PFJ45" s="299"/>
      <c r="PFK45" s="299"/>
      <c r="PFL45" s="299"/>
      <c r="PFM45" s="299"/>
      <c r="PFN45" s="299"/>
      <c r="PFO45" s="299"/>
      <c r="PFP45" s="299"/>
      <c r="PFQ45" s="299"/>
      <c r="PFR45" s="299"/>
      <c r="PFS45" s="299"/>
      <c r="PFT45" s="299"/>
      <c r="PFU45" s="299"/>
      <c r="PFV45" s="299"/>
      <c r="PFW45" s="299"/>
      <c r="PFX45" s="299"/>
      <c r="PFY45" s="299"/>
      <c r="PFZ45" s="299"/>
      <c r="PGA45" s="299"/>
      <c r="PGB45" s="299"/>
      <c r="PGC45" s="299"/>
      <c r="PGD45" s="299"/>
      <c r="PGE45" s="299"/>
      <c r="PGF45" s="299"/>
      <c r="PGG45" s="299"/>
      <c r="PGH45" s="299"/>
      <c r="PGI45" s="299"/>
      <c r="PGJ45" s="299"/>
      <c r="PGK45" s="299"/>
      <c r="PGL45" s="299"/>
      <c r="PGM45" s="299"/>
      <c r="PGN45" s="299"/>
      <c r="PGO45" s="299"/>
      <c r="PGP45" s="299"/>
      <c r="PGQ45" s="299"/>
      <c r="PGR45" s="299"/>
      <c r="PGS45" s="299"/>
      <c r="PGT45" s="299"/>
      <c r="PGU45" s="299"/>
      <c r="PGV45" s="299"/>
      <c r="PGW45" s="299"/>
      <c r="PGX45" s="299"/>
      <c r="PGY45" s="299"/>
      <c r="PGZ45" s="299"/>
      <c r="PHA45" s="299"/>
      <c r="PHB45" s="299"/>
      <c r="PHC45" s="299"/>
      <c r="PHD45" s="299"/>
      <c r="PHE45" s="299"/>
      <c r="PHF45" s="299"/>
      <c r="PHG45" s="299"/>
      <c r="PHH45" s="299"/>
      <c r="PHI45" s="299"/>
      <c r="PHJ45" s="299"/>
      <c r="PHK45" s="299"/>
      <c r="PHL45" s="299"/>
      <c r="PHM45" s="299"/>
      <c r="PHN45" s="299"/>
      <c r="PHO45" s="299"/>
      <c r="PHP45" s="299"/>
      <c r="PHQ45" s="299"/>
      <c r="PHR45" s="299"/>
      <c r="PHS45" s="299"/>
      <c r="PHT45" s="299"/>
      <c r="PHU45" s="299"/>
      <c r="PHV45" s="299"/>
      <c r="PHW45" s="299"/>
      <c r="PHX45" s="299"/>
      <c r="PHY45" s="299"/>
      <c r="PHZ45" s="299"/>
      <c r="PIA45" s="299"/>
      <c r="PIB45" s="299"/>
      <c r="PIC45" s="299"/>
      <c r="PID45" s="299"/>
      <c r="PIE45" s="299"/>
      <c r="PIF45" s="299"/>
      <c r="PIG45" s="299"/>
      <c r="PIH45" s="299"/>
      <c r="PII45" s="299"/>
      <c r="PIJ45" s="299"/>
      <c r="PIK45" s="299"/>
      <c r="PIL45" s="299"/>
      <c r="PIM45" s="299"/>
      <c r="PIN45" s="299"/>
      <c r="PIO45" s="299"/>
      <c r="PIP45" s="299"/>
      <c r="PIQ45" s="299"/>
      <c r="PIR45" s="299"/>
      <c r="PIS45" s="299"/>
      <c r="PIT45" s="299"/>
      <c r="PIU45" s="299"/>
      <c r="PIV45" s="299"/>
      <c r="PIW45" s="299"/>
      <c r="PIX45" s="299"/>
      <c r="PIY45" s="299"/>
      <c r="PIZ45" s="299"/>
      <c r="PJA45" s="299"/>
      <c r="PJB45" s="299"/>
      <c r="PJC45" s="299"/>
      <c r="PJD45" s="299"/>
      <c r="PJE45" s="299"/>
      <c r="PJF45" s="299"/>
      <c r="PJG45" s="299"/>
      <c r="PJH45" s="299"/>
      <c r="PJI45" s="299"/>
      <c r="PJJ45" s="299"/>
      <c r="PJK45" s="299"/>
      <c r="PJL45" s="299"/>
      <c r="PJM45" s="299"/>
      <c r="PJN45" s="299"/>
      <c r="PJO45" s="299"/>
      <c r="PJP45" s="299"/>
      <c r="PJQ45" s="299"/>
      <c r="PJR45" s="299"/>
      <c r="PJS45" s="299"/>
      <c r="PJT45" s="299"/>
      <c r="PJU45" s="299"/>
      <c r="PJV45" s="299"/>
      <c r="PJW45" s="299"/>
      <c r="PJX45" s="299"/>
      <c r="PJY45" s="299"/>
      <c r="PJZ45" s="299"/>
      <c r="PKA45" s="299"/>
      <c r="PKB45" s="299"/>
      <c r="PKC45" s="299"/>
      <c r="PKD45" s="299"/>
      <c r="PKE45" s="299"/>
      <c r="PKF45" s="299"/>
      <c r="PKG45" s="299"/>
      <c r="PKH45" s="299"/>
      <c r="PKI45" s="299"/>
      <c r="PKJ45" s="299"/>
      <c r="PKK45" s="299"/>
      <c r="PKL45" s="299"/>
      <c r="PKM45" s="299"/>
      <c r="PKN45" s="299"/>
      <c r="PKO45" s="299"/>
      <c r="PKP45" s="299"/>
      <c r="PKQ45" s="299"/>
      <c r="PKR45" s="299"/>
      <c r="PKS45" s="299"/>
      <c r="PKT45" s="299"/>
      <c r="PKU45" s="299"/>
      <c r="PKV45" s="299"/>
      <c r="PKW45" s="299"/>
      <c r="PKX45" s="299"/>
      <c r="PKY45" s="299"/>
      <c r="PKZ45" s="299"/>
      <c r="PLA45" s="299"/>
      <c r="PLB45" s="299"/>
      <c r="PLC45" s="299"/>
      <c r="PLD45" s="299"/>
      <c r="PLE45" s="299"/>
      <c r="PLF45" s="299"/>
      <c r="PLG45" s="299"/>
      <c r="PLH45" s="299"/>
      <c r="PLI45" s="299"/>
      <c r="PLJ45" s="299"/>
      <c r="PLK45" s="299"/>
      <c r="PLL45" s="299"/>
      <c r="PLM45" s="299"/>
      <c r="PLN45" s="299"/>
      <c r="PLO45" s="299"/>
      <c r="PLP45" s="299"/>
      <c r="PLQ45" s="299"/>
      <c r="PLR45" s="299"/>
      <c r="PLS45" s="299"/>
      <c r="PLT45" s="299"/>
      <c r="PLU45" s="299"/>
      <c r="PLV45" s="299"/>
      <c r="PLW45" s="299"/>
      <c r="PLX45" s="299"/>
      <c r="PLY45" s="299"/>
      <c r="PLZ45" s="299"/>
      <c r="PMA45" s="299"/>
      <c r="PMB45" s="299"/>
      <c r="PMC45" s="299"/>
      <c r="PMD45" s="299"/>
      <c r="PME45" s="299"/>
      <c r="PMF45" s="299"/>
      <c r="PMG45" s="299"/>
      <c r="PMH45" s="299"/>
      <c r="PMI45" s="299"/>
      <c r="PMJ45" s="299"/>
      <c r="PMK45" s="299"/>
      <c r="PML45" s="299"/>
      <c r="PMM45" s="299"/>
      <c r="PMN45" s="299"/>
      <c r="PMO45" s="299"/>
      <c r="PMP45" s="299"/>
      <c r="PMQ45" s="299"/>
      <c r="PMR45" s="299"/>
      <c r="PMS45" s="299"/>
      <c r="PMT45" s="299"/>
      <c r="PMU45" s="299"/>
      <c r="PMV45" s="299"/>
      <c r="PMW45" s="299"/>
      <c r="PMX45" s="299"/>
      <c r="PMY45" s="299"/>
      <c r="PMZ45" s="299"/>
      <c r="PNA45" s="299"/>
      <c r="PNB45" s="299"/>
      <c r="PNC45" s="299"/>
      <c r="PND45" s="299"/>
      <c r="PNE45" s="299"/>
      <c r="PNF45" s="299"/>
      <c r="PNG45" s="299"/>
      <c r="PNH45" s="299"/>
      <c r="PNI45" s="299"/>
      <c r="PNJ45" s="299"/>
      <c r="PNK45" s="299"/>
      <c r="PNL45" s="299"/>
      <c r="PNM45" s="299"/>
      <c r="PNN45" s="299"/>
      <c r="PNO45" s="299"/>
      <c r="PNP45" s="299"/>
      <c r="PNQ45" s="299"/>
      <c r="PNR45" s="299"/>
      <c r="PNS45" s="299"/>
      <c r="PNT45" s="299"/>
      <c r="PNU45" s="299"/>
      <c r="PNV45" s="299"/>
      <c r="PNW45" s="299"/>
      <c r="PNX45" s="299"/>
      <c r="PNY45" s="299"/>
      <c r="PNZ45" s="299"/>
      <c r="POA45" s="299"/>
      <c r="POB45" s="299"/>
      <c r="POC45" s="299"/>
      <c r="POD45" s="299"/>
      <c r="POE45" s="299"/>
      <c r="POF45" s="299"/>
      <c r="POG45" s="299"/>
      <c r="POH45" s="299"/>
      <c r="POI45" s="299"/>
      <c r="POJ45" s="299"/>
      <c r="POK45" s="299"/>
      <c r="POL45" s="299"/>
      <c r="POM45" s="299"/>
      <c r="PON45" s="299"/>
      <c r="POO45" s="299"/>
      <c r="POP45" s="299"/>
      <c r="POQ45" s="299"/>
      <c r="POR45" s="299"/>
      <c r="POS45" s="299"/>
      <c r="POT45" s="299"/>
      <c r="POU45" s="299"/>
      <c r="POV45" s="299"/>
      <c r="POW45" s="299"/>
      <c r="POX45" s="299"/>
      <c r="POY45" s="299"/>
      <c r="POZ45" s="299"/>
      <c r="PPA45" s="299"/>
      <c r="PPB45" s="299"/>
      <c r="PPC45" s="299"/>
      <c r="PPD45" s="299"/>
      <c r="PPE45" s="299"/>
      <c r="PPF45" s="299"/>
      <c r="PPG45" s="299"/>
      <c r="PPH45" s="299"/>
      <c r="PPI45" s="299"/>
      <c r="PPJ45" s="299"/>
      <c r="PPK45" s="299"/>
      <c r="PPL45" s="299"/>
      <c r="PPM45" s="299"/>
      <c r="PPN45" s="299"/>
      <c r="PPO45" s="299"/>
      <c r="PPP45" s="299"/>
      <c r="PPQ45" s="299"/>
      <c r="PPR45" s="299"/>
      <c r="PPS45" s="299"/>
      <c r="PPT45" s="299"/>
      <c r="PPU45" s="299"/>
      <c r="PPV45" s="299"/>
      <c r="PPW45" s="299"/>
      <c r="PPX45" s="299"/>
      <c r="PPY45" s="299"/>
      <c r="PPZ45" s="299"/>
      <c r="PQA45" s="299"/>
      <c r="PQB45" s="299"/>
      <c r="PQC45" s="299"/>
      <c r="PQD45" s="299"/>
      <c r="PQE45" s="299"/>
      <c r="PQF45" s="299"/>
      <c r="PQG45" s="299"/>
      <c r="PQH45" s="299"/>
      <c r="PQI45" s="299"/>
      <c r="PQJ45" s="299"/>
      <c r="PQK45" s="299"/>
      <c r="PQL45" s="299"/>
      <c r="PQM45" s="299"/>
      <c r="PQN45" s="299"/>
      <c r="PQO45" s="299"/>
      <c r="PQP45" s="299"/>
      <c r="PQQ45" s="299"/>
      <c r="PQR45" s="299"/>
      <c r="PQS45" s="299"/>
      <c r="PQT45" s="299"/>
      <c r="PQU45" s="299"/>
      <c r="PQV45" s="299"/>
      <c r="PQW45" s="299"/>
      <c r="PQX45" s="299"/>
      <c r="PQY45" s="299"/>
      <c r="PQZ45" s="299"/>
      <c r="PRA45" s="299"/>
      <c r="PRB45" s="299"/>
      <c r="PRC45" s="299"/>
      <c r="PRD45" s="299"/>
      <c r="PRE45" s="299"/>
      <c r="PRF45" s="299"/>
      <c r="PRG45" s="299"/>
      <c r="PRH45" s="299"/>
      <c r="PRI45" s="299"/>
      <c r="PRJ45" s="299"/>
      <c r="PRK45" s="299"/>
      <c r="PRL45" s="299"/>
      <c r="PRM45" s="299"/>
      <c r="PRN45" s="299"/>
      <c r="PRO45" s="299"/>
      <c r="PRP45" s="299"/>
      <c r="PRQ45" s="299"/>
      <c r="PRR45" s="299"/>
      <c r="PRS45" s="299"/>
      <c r="PRT45" s="299"/>
      <c r="PRU45" s="299"/>
      <c r="PRV45" s="299"/>
      <c r="PRW45" s="299"/>
      <c r="PRX45" s="299"/>
      <c r="PRY45" s="299"/>
      <c r="PRZ45" s="299"/>
      <c r="PSA45" s="299"/>
      <c r="PSB45" s="299"/>
      <c r="PSC45" s="299"/>
      <c r="PSD45" s="299"/>
      <c r="PSE45" s="299"/>
      <c r="PSF45" s="299"/>
      <c r="PSG45" s="299"/>
      <c r="PSH45" s="299"/>
      <c r="PSI45" s="299"/>
      <c r="PSJ45" s="299"/>
      <c r="PSK45" s="299"/>
      <c r="PSL45" s="299"/>
      <c r="PSM45" s="299"/>
      <c r="PSN45" s="299"/>
      <c r="PSO45" s="299"/>
      <c r="PSP45" s="299"/>
      <c r="PSQ45" s="299"/>
      <c r="PSR45" s="299"/>
      <c r="PSS45" s="299"/>
      <c r="PST45" s="299"/>
      <c r="PSU45" s="299"/>
      <c r="PSV45" s="299"/>
      <c r="PSW45" s="299"/>
      <c r="PSX45" s="299"/>
      <c r="PSY45" s="299"/>
      <c r="PSZ45" s="299"/>
      <c r="PTA45" s="299"/>
      <c r="PTB45" s="299"/>
      <c r="PTC45" s="299"/>
      <c r="PTD45" s="299"/>
      <c r="PTE45" s="299"/>
      <c r="PTF45" s="299"/>
      <c r="PTG45" s="299"/>
      <c r="PTH45" s="299"/>
      <c r="PTI45" s="299"/>
      <c r="PTJ45" s="299"/>
      <c r="PTK45" s="299"/>
      <c r="PTL45" s="299"/>
      <c r="PTM45" s="299"/>
      <c r="PTN45" s="299"/>
      <c r="PTO45" s="299"/>
      <c r="PTP45" s="299"/>
      <c r="PTQ45" s="299"/>
      <c r="PTR45" s="299"/>
      <c r="PTS45" s="299"/>
      <c r="PTT45" s="299"/>
      <c r="PTU45" s="299"/>
      <c r="PTV45" s="299"/>
      <c r="PTW45" s="299"/>
      <c r="PTX45" s="299"/>
      <c r="PTY45" s="299"/>
      <c r="PTZ45" s="299"/>
      <c r="PUA45" s="299"/>
      <c r="PUB45" s="299"/>
      <c r="PUC45" s="299"/>
      <c r="PUD45" s="299"/>
      <c r="PUE45" s="299"/>
      <c r="PUF45" s="299"/>
      <c r="PUG45" s="299"/>
      <c r="PUH45" s="299"/>
      <c r="PUI45" s="299"/>
      <c r="PUJ45" s="299"/>
      <c r="PUK45" s="299"/>
      <c r="PUL45" s="299"/>
      <c r="PUM45" s="299"/>
      <c r="PUN45" s="299"/>
      <c r="PUO45" s="299"/>
      <c r="PUP45" s="299"/>
      <c r="PUQ45" s="299"/>
      <c r="PUR45" s="299"/>
      <c r="PUS45" s="299"/>
      <c r="PUT45" s="299"/>
      <c r="PUU45" s="299"/>
      <c r="PUV45" s="299"/>
      <c r="PUW45" s="299"/>
      <c r="PUX45" s="299"/>
      <c r="PUY45" s="299"/>
      <c r="PUZ45" s="299"/>
      <c r="PVA45" s="299"/>
      <c r="PVB45" s="299"/>
      <c r="PVC45" s="299"/>
      <c r="PVD45" s="299"/>
      <c r="PVE45" s="299"/>
      <c r="PVF45" s="299"/>
      <c r="PVG45" s="299"/>
      <c r="PVH45" s="299"/>
      <c r="PVI45" s="299"/>
      <c r="PVJ45" s="299"/>
      <c r="PVK45" s="299"/>
      <c r="PVL45" s="299"/>
      <c r="PVM45" s="299"/>
      <c r="PVN45" s="299"/>
      <c r="PVO45" s="299"/>
      <c r="PVP45" s="299"/>
      <c r="PVQ45" s="299"/>
      <c r="PVR45" s="299"/>
      <c r="PVS45" s="299"/>
      <c r="PVT45" s="299"/>
      <c r="PVU45" s="299"/>
      <c r="PVV45" s="299"/>
      <c r="PVW45" s="299"/>
      <c r="PVX45" s="299"/>
      <c r="PVY45" s="299"/>
      <c r="PVZ45" s="299"/>
      <c r="PWA45" s="299"/>
      <c r="PWB45" s="299"/>
      <c r="PWC45" s="299"/>
      <c r="PWD45" s="299"/>
      <c r="PWE45" s="299"/>
      <c r="PWF45" s="299"/>
      <c r="PWG45" s="299"/>
      <c r="PWH45" s="299"/>
      <c r="PWI45" s="299"/>
      <c r="PWJ45" s="299"/>
      <c r="PWK45" s="299"/>
      <c r="PWL45" s="299"/>
      <c r="PWM45" s="299"/>
      <c r="PWN45" s="299"/>
      <c r="PWO45" s="299"/>
      <c r="PWP45" s="299"/>
      <c r="PWQ45" s="299"/>
      <c r="PWR45" s="299"/>
      <c r="PWS45" s="299"/>
      <c r="PWT45" s="299"/>
      <c r="PWU45" s="299"/>
      <c r="PWV45" s="299"/>
      <c r="PWW45" s="299"/>
      <c r="PWX45" s="299"/>
      <c r="PWY45" s="299"/>
      <c r="PWZ45" s="299"/>
      <c r="PXA45" s="299"/>
      <c r="PXB45" s="299"/>
      <c r="PXC45" s="299"/>
      <c r="PXD45" s="299"/>
      <c r="PXE45" s="299"/>
      <c r="PXF45" s="299"/>
      <c r="PXG45" s="299"/>
      <c r="PXH45" s="299"/>
      <c r="PXI45" s="299"/>
      <c r="PXJ45" s="299"/>
      <c r="PXK45" s="299"/>
      <c r="PXL45" s="299"/>
      <c r="PXM45" s="299"/>
      <c r="PXN45" s="299"/>
      <c r="PXO45" s="299"/>
      <c r="PXP45" s="299"/>
      <c r="PXQ45" s="299"/>
      <c r="PXR45" s="299"/>
      <c r="PXS45" s="299"/>
      <c r="PXT45" s="299"/>
      <c r="PXU45" s="299"/>
      <c r="PXV45" s="299"/>
      <c r="PXW45" s="299"/>
      <c r="PXX45" s="299"/>
      <c r="PXY45" s="299"/>
      <c r="PXZ45" s="299"/>
      <c r="PYA45" s="299"/>
      <c r="PYB45" s="299"/>
      <c r="PYC45" s="299"/>
      <c r="PYD45" s="299"/>
      <c r="PYE45" s="299"/>
      <c r="PYF45" s="299"/>
      <c r="PYG45" s="299"/>
      <c r="PYH45" s="299"/>
      <c r="PYI45" s="299"/>
      <c r="PYJ45" s="299"/>
      <c r="PYK45" s="299"/>
      <c r="PYL45" s="299"/>
      <c r="PYM45" s="299"/>
      <c r="PYN45" s="299"/>
      <c r="PYO45" s="299"/>
      <c r="PYP45" s="299"/>
      <c r="PYQ45" s="299"/>
      <c r="PYR45" s="299"/>
      <c r="PYS45" s="299"/>
      <c r="PYT45" s="299"/>
      <c r="PYU45" s="299"/>
      <c r="PYV45" s="299"/>
      <c r="PYW45" s="299"/>
      <c r="PYX45" s="299"/>
      <c r="PYY45" s="299"/>
      <c r="PYZ45" s="299"/>
      <c r="PZA45" s="299"/>
      <c r="PZB45" s="299"/>
      <c r="PZC45" s="299"/>
      <c r="PZD45" s="299"/>
      <c r="PZE45" s="299"/>
      <c r="PZF45" s="299"/>
      <c r="PZG45" s="299"/>
      <c r="PZH45" s="299"/>
      <c r="PZI45" s="299"/>
      <c r="PZJ45" s="299"/>
      <c r="PZK45" s="299"/>
      <c r="PZL45" s="299"/>
      <c r="PZM45" s="299"/>
      <c r="PZN45" s="299"/>
      <c r="PZO45" s="299"/>
      <c r="PZP45" s="299"/>
      <c r="PZQ45" s="299"/>
      <c r="PZR45" s="299"/>
      <c r="PZS45" s="299"/>
      <c r="PZT45" s="299"/>
      <c r="PZU45" s="299"/>
      <c r="PZV45" s="299"/>
      <c r="PZW45" s="299"/>
      <c r="PZX45" s="299"/>
      <c r="PZY45" s="299"/>
      <c r="PZZ45" s="299"/>
      <c r="QAA45" s="299"/>
      <c r="QAB45" s="299"/>
      <c r="QAC45" s="299"/>
      <c r="QAD45" s="299"/>
      <c r="QAE45" s="299"/>
      <c r="QAF45" s="299"/>
      <c r="QAG45" s="299"/>
      <c r="QAH45" s="299"/>
      <c r="QAI45" s="299"/>
      <c r="QAJ45" s="299"/>
      <c r="QAK45" s="299"/>
      <c r="QAL45" s="299"/>
      <c r="QAM45" s="299"/>
      <c r="QAN45" s="299"/>
      <c r="QAO45" s="299"/>
      <c r="QAP45" s="299"/>
      <c r="QAQ45" s="299"/>
      <c r="QAR45" s="299"/>
      <c r="QAS45" s="299"/>
      <c r="QAT45" s="299"/>
      <c r="QAU45" s="299"/>
      <c r="QAV45" s="299"/>
      <c r="QAW45" s="299"/>
      <c r="QAX45" s="299"/>
      <c r="QAY45" s="299"/>
      <c r="QAZ45" s="299"/>
      <c r="QBA45" s="299"/>
      <c r="QBB45" s="299"/>
      <c r="QBC45" s="299"/>
      <c r="QBD45" s="299"/>
      <c r="QBE45" s="299"/>
      <c r="QBF45" s="299"/>
      <c r="QBG45" s="299"/>
      <c r="QBH45" s="299"/>
      <c r="QBI45" s="299"/>
      <c r="QBJ45" s="299"/>
      <c r="QBK45" s="299"/>
      <c r="QBL45" s="299"/>
      <c r="QBM45" s="299"/>
      <c r="QBN45" s="299"/>
      <c r="QBO45" s="299"/>
      <c r="QBP45" s="299"/>
      <c r="QBQ45" s="299"/>
      <c r="QBR45" s="299"/>
      <c r="QBS45" s="299"/>
      <c r="QBT45" s="299"/>
      <c r="QBU45" s="299"/>
      <c r="QBV45" s="299"/>
      <c r="QBW45" s="299"/>
      <c r="QBX45" s="299"/>
      <c r="QBY45" s="299"/>
      <c r="QBZ45" s="299"/>
      <c r="QCA45" s="299"/>
      <c r="QCB45" s="299"/>
      <c r="QCC45" s="299"/>
      <c r="QCD45" s="299"/>
      <c r="QCE45" s="299"/>
      <c r="QCF45" s="299"/>
      <c r="QCG45" s="299"/>
      <c r="QCH45" s="299"/>
      <c r="QCI45" s="299"/>
      <c r="QCJ45" s="299"/>
      <c r="QCK45" s="299"/>
      <c r="QCL45" s="299"/>
      <c r="QCM45" s="299"/>
      <c r="QCN45" s="299"/>
      <c r="QCO45" s="299"/>
      <c r="QCP45" s="299"/>
      <c r="QCQ45" s="299"/>
      <c r="QCR45" s="299"/>
      <c r="QCS45" s="299"/>
      <c r="QCT45" s="299"/>
      <c r="QCU45" s="299"/>
      <c r="QCV45" s="299"/>
      <c r="QCW45" s="299"/>
      <c r="QCX45" s="299"/>
      <c r="QCY45" s="299"/>
      <c r="QCZ45" s="299"/>
      <c r="QDA45" s="299"/>
      <c r="QDB45" s="299"/>
      <c r="QDC45" s="299"/>
      <c r="QDD45" s="299"/>
      <c r="QDE45" s="299"/>
      <c r="QDF45" s="299"/>
      <c r="QDG45" s="299"/>
      <c r="QDH45" s="299"/>
      <c r="QDI45" s="299"/>
      <c r="QDJ45" s="299"/>
      <c r="QDK45" s="299"/>
      <c r="QDL45" s="299"/>
      <c r="QDM45" s="299"/>
      <c r="QDN45" s="299"/>
      <c r="QDO45" s="299"/>
      <c r="QDP45" s="299"/>
      <c r="QDQ45" s="299"/>
      <c r="QDR45" s="299"/>
      <c r="QDS45" s="299"/>
      <c r="QDT45" s="299"/>
      <c r="QDU45" s="299"/>
      <c r="QDV45" s="299"/>
      <c r="QDW45" s="299"/>
      <c r="QDX45" s="299"/>
      <c r="QDY45" s="299"/>
      <c r="QDZ45" s="299"/>
      <c r="QEA45" s="299"/>
      <c r="QEB45" s="299"/>
      <c r="QEC45" s="299"/>
      <c r="QED45" s="299"/>
      <c r="QEE45" s="299"/>
      <c r="QEF45" s="299"/>
      <c r="QEG45" s="299"/>
      <c r="QEH45" s="299"/>
      <c r="QEI45" s="299"/>
      <c r="QEJ45" s="299"/>
      <c r="QEK45" s="299"/>
      <c r="QEL45" s="299"/>
      <c r="QEM45" s="299"/>
      <c r="QEN45" s="299"/>
      <c r="QEO45" s="299"/>
      <c r="QEP45" s="299"/>
      <c r="QEQ45" s="299"/>
      <c r="QER45" s="299"/>
      <c r="QES45" s="299"/>
      <c r="QET45" s="299"/>
      <c r="QEU45" s="299"/>
      <c r="QEV45" s="299"/>
      <c r="QEW45" s="299"/>
      <c r="QEX45" s="299"/>
      <c r="QEY45" s="299"/>
      <c r="QEZ45" s="299"/>
      <c r="QFA45" s="299"/>
      <c r="QFB45" s="299"/>
      <c r="QFC45" s="299"/>
      <c r="QFD45" s="299"/>
      <c r="QFE45" s="299"/>
      <c r="QFF45" s="299"/>
      <c r="QFG45" s="299"/>
      <c r="QFH45" s="299"/>
      <c r="QFI45" s="299"/>
      <c r="QFJ45" s="299"/>
      <c r="QFK45" s="299"/>
      <c r="QFL45" s="299"/>
      <c r="QFM45" s="299"/>
      <c r="QFN45" s="299"/>
      <c r="QFO45" s="299"/>
      <c r="QFP45" s="299"/>
      <c r="QFQ45" s="299"/>
      <c r="QFR45" s="299"/>
      <c r="QFS45" s="299"/>
      <c r="QFT45" s="299"/>
      <c r="QFU45" s="299"/>
      <c r="QFV45" s="299"/>
      <c r="QFW45" s="299"/>
      <c r="QFX45" s="299"/>
      <c r="QFY45" s="299"/>
      <c r="QFZ45" s="299"/>
      <c r="QGA45" s="299"/>
      <c r="QGB45" s="299"/>
      <c r="QGC45" s="299"/>
      <c r="QGD45" s="299"/>
      <c r="QGE45" s="299"/>
      <c r="QGF45" s="299"/>
      <c r="QGG45" s="299"/>
      <c r="QGH45" s="299"/>
      <c r="QGI45" s="299"/>
      <c r="QGJ45" s="299"/>
      <c r="QGK45" s="299"/>
      <c r="QGL45" s="299"/>
      <c r="QGM45" s="299"/>
      <c r="QGN45" s="299"/>
      <c r="QGO45" s="299"/>
      <c r="QGP45" s="299"/>
      <c r="QGQ45" s="299"/>
      <c r="QGR45" s="299"/>
      <c r="QGS45" s="299"/>
      <c r="QGT45" s="299"/>
      <c r="QGU45" s="299"/>
      <c r="QGV45" s="299"/>
      <c r="QGW45" s="299"/>
      <c r="QGX45" s="299"/>
      <c r="QGY45" s="299"/>
      <c r="QGZ45" s="299"/>
      <c r="QHA45" s="299"/>
      <c r="QHB45" s="299"/>
      <c r="QHC45" s="299"/>
      <c r="QHD45" s="299"/>
      <c r="QHE45" s="299"/>
      <c r="QHF45" s="299"/>
      <c r="QHG45" s="299"/>
      <c r="QHH45" s="299"/>
      <c r="QHI45" s="299"/>
      <c r="QHJ45" s="299"/>
      <c r="QHK45" s="299"/>
      <c r="QHL45" s="299"/>
      <c r="QHM45" s="299"/>
      <c r="QHN45" s="299"/>
      <c r="QHO45" s="299"/>
      <c r="QHP45" s="299"/>
      <c r="QHQ45" s="299"/>
      <c r="QHR45" s="299"/>
      <c r="QHS45" s="299"/>
      <c r="QHT45" s="299"/>
      <c r="QHU45" s="299"/>
      <c r="QHV45" s="299"/>
      <c r="QHW45" s="299"/>
      <c r="QHX45" s="299"/>
      <c r="QHY45" s="299"/>
      <c r="QHZ45" s="299"/>
      <c r="QIA45" s="299"/>
      <c r="QIB45" s="299"/>
      <c r="QIC45" s="299"/>
      <c r="QID45" s="299"/>
      <c r="QIE45" s="299"/>
      <c r="QIF45" s="299"/>
      <c r="QIG45" s="299"/>
      <c r="QIH45" s="299"/>
      <c r="QII45" s="299"/>
      <c r="QIJ45" s="299"/>
      <c r="QIK45" s="299"/>
      <c r="QIL45" s="299"/>
      <c r="QIM45" s="299"/>
      <c r="QIN45" s="299"/>
      <c r="QIO45" s="299"/>
      <c r="QIP45" s="299"/>
      <c r="QIQ45" s="299"/>
      <c r="QIR45" s="299"/>
      <c r="QIS45" s="299"/>
      <c r="QIT45" s="299"/>
      <c r="QIU45" s="299"/>
      <c r="QIV45" s="299"/>
      <c r="QIW45" s="299"/>
      <c r="QIX45" s="299"/>
      <c r="QIY45" s="299"/>
      <c r="QIZ45" s="299"/>
      <c r="QJA45" s="299"/>
      <c r="QJB45" s="299"/>
      <c r="QJC45" s="299"/>
      <c r="QJD45" s="299"/>
      <c r="QJE45" s="299"/>
      <c r="QJF45" s="299"/>
      <c r="QJG45" s="299"/>
      <c r="QJH45" s="299"/>
      <c r="QJI45" s="299"/>
      <c r="QJJ45" s="299"/>
      <c r="QJK45" s="299"/>
      <c r="QJL45" s="299"/>
      <c r="QJM45" s="299"/>
      <c r="QJN45" s="299"/>
      <c r="QJO45" s="299"/>
      <c r="QJP45" s="299"/>
      <c r="QJQ45" s="299"/>
      <c r="QJR45" s="299"/>
      <c r="QJS45" s="299"/>
      <c r="QJT45" s="299"/>
      <c r="QJU45" s="299"/>
      <c r="QJV45" s="299"/>
      <c r="QJW45" s="299"/>
      <c r="QJX45" s="299"/>
      <c r="QJY45" s="299"/>
      <c r="QJZ45" s="299"/>
      <c r="QKA45" s="299"/>
      <c r="QKB45" s="299"/>
      <c r="QKC45" s="299"/>
      <c r="QKD45" s="299"/>
      <c r="QKE45" s="299"/>
      <c r="QKF45" s="299"/>
      <c r="QKG45" s="299"/>
      <c r="QKH45" s="299"/>
      <c r="QKI45" s="299"/>
      <c r="QKJ45" s="299"/>
      <c r="QKK45" s="299"/>
      <c r="QKL45" s="299"/>
      <c r="QKM45" s="299"/>
      <c r="QKN45" s="299"/>
      <c r="QKO45" s="299"/>
      <c r="QKP45" s="299"/>
      <c r="QKQ45" s="299"/>
      <c r="QKR45" s="299"/>
      <c r="QKS45" s="299"/>
      <c r="QKT45" s="299"/>
      <c r="QKU45" s="299"/>
      <c r="QKV45" s="299"/>
      <c r="QKW45" s="299"/>
      <c r="QKX45" s="299"/>
      <c r="QKY45" s="299"/>
      <c r="QKZ45" s="299"/>
      <c r="QLA45" s="299"/>
      <c r="QLB45" s="299"/>
      <c r="QLC45" s="299"/>
      <c r="QLD45" s="299"/>
      <c r="QLE45" s="299"/>
      <c r="QLF45" s="299"/>
      <c r="QLG45" s="299"/>
      <c r="QLH45" s="299"/>
      <c r="QLI45" s="299"/>
      <c r="QLJ45" s="299"/>
      <c r="QLK45" s="299"/>
      <c r="QLL45" s="299"/>
      <c r="QLM45" s="299"/>
      <c r="QLN45" s="299"/>
      <c r="QLO45" s="299"/>
      <c r="QLP45" s="299"/>
      <c r="QLQ45" s="299"/>
      <c r="QLR45" s="299"/>
      <c r="QLS45" s="299"/>
      <c r="QLT45" s="299"/>
      <c r="QLU45" s="299"/>
      <c r="QLV45" s="299"/>
      <c r="QLW45" s="299"/>
      <c r="QLX45" s="299"/>
      <c r="QLY45" s="299"/>
      <c r="QLZ45" s="299"/>
      <c r="QMA45" s="299"/>
      <c r="QMB45" s="299"/>
      <c r="QMC45" s="299"/>
      <c r="QMD45" s="299"/>
      <c r="QME45" s="299"/>
      <c r="QMF45" s="299"/>
      <c r="QMG45" s="299"/>
      <c r="QMH45" s="299"/>
      <c r="QMI45" s="299"/>
      <c r="QMJ45" s="299"/>
      <c r="QMK45" s="299"/>
      <c r="QML45" s="299"/>
      <c r="QMM45" s="299"/>
      <c r="QMN45" s="299"/>
      <c r="QMO45" s="299"/>
      <c r="QMP45" s="299"/>
      <c r="QMQ45" s="299"/>
      <c r="QMR45" s="299"/>
      <c r="QMS45" s="299"/>
      <c r="QMT45" s="299"/>
      <c r="QMU45" s="299"/>
      <c r="QMV45" s="299"/>
      <c r="QMW45" s="299"/>
      <c r="QMX45" s="299"/>
      <c r="QMY45" s="299"/>
      <c r="QMZ45" s="299"/>
      <c r="QNA45" s="299"/>
      <c r="QNB45" s="299"/>
      <c r="QNC45" s="299"/>
      <c r="QND45" s="299"/>
      <c r="QNE45" s="299"/>
      <c r="QNF45" s="299"/>
      <c r="QNG45" s="299"/>
      <c r="QNH45" s="299"/>
      <c r="QNI45" s="299"/>
      <c r="QNJ45" s="299"/>
      <c r="QNK45" s="299"/>
      <c r="QNL45" s="299"/>
      <c r="QNM45" s="299"/>
      <c r="QNN45" s="299"/>
      <c r="QNO45" s="299"/>
      <c r="QNP45" s="299"/>
      <c r="QNQ45" s="299"/>
      <c r="QNR45" s="299"/>
      <c r="QNS45" s="299"/>
      <c r="QNT45" s="299"/>
      <c r="QNU45" s="299"/>
      <c r="QNV45" s="299"/>
      <c r="QNW45" s="299"/>
      <c r="QNX45" s="299"/>
      <c r="QNY45" s="299"/>
      <c r="QNZ45" s="299"/>
      <c r="QOA45" s="299"/>
      <c r="QOB45" s="299"/>
      <c r="QOC45" s="299"/>
      <c r="QOD45" s="299"/>
      <c r="QOE45" s="299"/>
      <c r="QOF45" s="299"/>
      <c r="QOG45" s="299"/>
      <c r="QOH45" s="299"/>
      <c r="QOI45" s="299"/>
      <c r="QOJ45" s="299"/>
      <c r="QOK45" s="299"/>
      <c r="QOL45" s="299"/>
      <c r="QOM45" s="299"/>
      <c r="QON45" s="299"/>
      <c r="QOO45" s="299"/>
      <c r="QOP45" s="299"/>
      <c r="QOQ45" s="299"/>
      <c r="QOR45" s="299"/>
      <c r="QOS45" s="299"/>
      <c r="QOT45" s="299"/>
      <c r="QOU45" s="299"/>
      <c r="QOV45" s="299"/>
      <c r="QOW45" s="299"/>
      <c r="QOX45" s="299"/>
      <c r="QOY45" s="299"/>
      <c r="QOZ45" s="299"/>
      <c r="QPA45" s="299"/>
      <c r="QPB45" s="299"/>
      <c r="QPC45" s="299"/>
      <c r="QPD45" s="299"/>
      <c r="QPE45" s="299"/>
      <c r="QPF45" s="299"/>
      <c r="QPG45" s="299"/>
      <c r="QPH45" s="299"/>
      <c r="QPI45" s="299"/>
      <c r="QPJ45" s="299"/>
      <c r="QPK45" s="299"/>
      <c r="QPL45" s="299"/>
      <c r="QPM45" s="299"/>
      <c r="QPN45" s="299"/>
      <c r="QPO45" s="299"/>
      <c r="QPP45" s="299"/>
      <c r="QPQ45" s="299"/>
      <c r="QPR45" s="299"/>
      <c r="QPS45" s="299"/>
      <c r="QPT45" s="299"/>
      <c r="QPU45" s="299"/>
      <c r="QPV45" s="299"/>
      <c r="QPW45" s="299"/>
      <c r="QPX45" s="299"/>
      <c r="QPY45" s="299"/>
      <c r="QPZ45" s="299"/>
      <c r="QQA45" s="299"/>
      <c r="QQB45" s="299"/>
      <c r="QQC45" s="299"/>
      <c r="QQD45" s="299"/>
      <c r="QQE45" s="299"/>
      <c r="QQF45" s="299"/>
      <c r="QQG45" s="299"/>
      <c r="QQH45" s="299"/>
      <c r="QQI45" s="299"/>
      <c r="QQJ45" s="299"/>
      <c r="QQK45" s="299"/>
      <c r="QQL45" s="299"/>
      <c r="QQM45" s="299"/>
      <c r="QQN45" s="299"/>
      <c r="QQO45" s="299"/>
      <c r="QQP45" s="299"/>
      <c r="QQQ45" s="299"/>
      <c r="QQR45" s="299"/>
      <c r="QQS45" s="299"/>
      <c r="QQT45" s="299"/>
      <c r="QQU45" s="299"/>
      <c r="QQV45" s="299"/>
      <c r="QQW45" s="299"/>
      <c r="QQX45" s="299"/>
      <c r="QQY45" s="299"/>
      <c r="QQZ45" s="299"/>
      <c r="QRA45" s="299"/>
      <c r="QRB45" s="299"/>
      <c r="QRC45" s="299"/>
      <c r="QRD45" s="299"/>
      <c r="QRE45" s="299"/>
      <c r="QRF45" s="299"/>
      <c r="QRG45" s="299"/>
      <c r="QRH45" s="299"/>
      <c r="QRI45" s="299"/>
      <c r="QRJ45" s="299"/>
      <c r="QRK45" s="299"/>
      <c r="QRL45" s="299"/>
      <c r="QRM45" s="299"/>
      <c r="QRN45" s="299"/>
      <c r="QRO45" s="299"/>
      <c r="QRP45" s="299"/>
      <c r="QRQ45" s="299"/>
      <c r="QRR45" s="299"/>
      <c r="QRS45" s="299"/>
      <c r="QRT45" s="299"/>
      <c r="QRU45" s="299"/>
      <c r="QRV45" s="299"/>
      <c r="QRW45" s="299"/>
      <c r="QRX45" s="299"/>
      <c r="QRY45" s="299"/>
      <c r="QRZ45" s="299"/>
      <c r="QSA45" s="299"/>
      <c r="QSB45" s="299"/>
      <c r="QSC45" s="299"/>
      <c r="QSD45" s="299"/>
      <c r="QSE45" s="299"/>
      <c r="QSF45" s="299"/>
      <c r="QSG45" s="299"/>
      <c r="QSH45" s="299"/>
      <c r="QSI45" s="299"/>
      <c r="QSJ45" s="299"/>
      <c r="QSK45" s="299"/>
      <c r="QSL45" s="299"/>
      <c r="QSM45" s="299"/>
      <c r="QSN45" s="299"/>
      <c r="QSO45" s="299"/>
      <c r="QSP45" s="299"/>
      <c r="QSQ45" s="299"/>
      <c r="QSR45" s="299"/>
      <c r="QSS45" s="299"/>
      <c r="QST45" s="299"/>
      <c r="QSU45" s="299"/>
      <c r="QSV45" s="299"/>
      <c r="QSW45" s="299"/>
      <c r="QSX45" s="299"/>
      <c r="QSY45" s="299"/>
      <c r="QSZ45" s="299"/>
      <c r="QTA45" s="299"/>
      <c r="QTB45" s="299"/>
      <c r="QTC45" s="299"/>
      <c r="QTD45" s="299"/>
      <c r="QTE45" s="299"/>
      <c r="QTF45" s="299"/>
      <c r="QTG45" s="299"/>
      <c r="QTH45" s="299"/>
      <c r="QTI45" s="299"/>
      <c r="QTJ45" s="299"/>
      <c r="QTK45" s="299"/>
      <c r="QTL45" s="299"/>
      <c r="QTM45" s="299"/>
      <c r="QTN45" s="299"/>
      <c r="QTO45" s="299"/>
      <c r="QTP45" s="299"/>
      <c r="QTQ45" s="299"/>
      <c r="QTR45" s="299"/>
      <c r="QTS45" s="299"/>
      <c r="QTT45" s="299"/>
      <c r="QTU45" s="299"/>
      <c r="QTV45" s="299"/>
      <c r="QTW45" s="299"/>
      <c r="QTX45" s="299"/>
      <c r="QTY45" s="299"/>
      <c r="QTZ45" s="299"/>
      <c r="QUA45" s="299"/>
      <c r="QUB45" s="299"/>
      <c r="QUC45" s="299"/>
      <c r="QUD45" s="299"/>
      <c r="QUE45" s="299"/>
      <c r="QUF45" s="299"/>
      <c r="QUG45" s="299"/>
      <c r="QUH45" s="299"/>
      <c r="QUI45" s="299"/>
      <c r="QUJ45" s="299"/>
      <c r="QUK45" s="299"/>
      <c r="QUL45" s="299"/>
      <c r="QUM45" s="299"/>
      <c r="QUN45" s="299"/>
      <c r="QUO45" s="299"/>
      <c r="QUP45" s="299"/>
      <c r="QUQ45" s="299"/>
      <c r="QUR45" s="299"/>
      <c r="QUS45" s="299"/>
      <c r="QUT45" s="299"/>
      <c r="QUU45" s="299"/>
      <c r="QUV45" s="299"/>
      <c r="QUW45" s="299"/>
      <c r="QUX45" s="299"/>
      <c r="QUY45" s="299"/>
      <c r="QUZ45" s="299"/>
      <c r="QVA45" s="299"/>
      <c r="QVB45" s="299"/>
      <c r="QVC45" s="299"/>
      <c r="QVD45" s="299"/>
      <c r="QVE45" s="299"/>
      <c r="QVF45" s="299"/>
      <c r="QVG45" s="299"/>
      <c r="QVH45" s="299"/>
      <c r="QVI45" s="299"/>
      <c r="QVJ45" s="299"/>
      <c r="QVK45" s="299"/>
      <c r="QVL45" s="299"/>
      <c r="QVM45" s="299"/>
      <c r="QVN45" s="299"/>
      <c r="QVO45" s="299"/>
      <c r="QVP45" s="299"/>
      <c r="QVQ45" s="299"/>
      <c r="QVR45" s="299"/>
      <c r="QVS45" s="299"/>
      <c r="QVT45" s="299"/>
      <c r="QVU45" s="299"/>
      <c r="QVV45" s="299"/>
      <c r="QVW45" s="299"/>
      <c r="QVX45" s="299"/>
      <c r="QVY45" s="299"/>
      <c r="QVZ45" s="299"/>
      <c r="QWA45" s="299"/>
      <c r="QWB45" s="299"/>
      <c r="QWC45" s="299"/>
      <c r="QWD45" s="299"/>
      <c r="QWE45" s="299"/>
      <c r="QWF45" s="299"/>
      <c r="QWG45" s="299"/>
      <c r="QWH45" s="299"/>
      <c r="QWI45" s="299"/>
      <c r="QWJ45" s="299"/>
      <c r="QWK45" s="299"/>
      <c r="QWL45" s="299"/>
      <c r="QWM45" s="299"/>
      <c r="QWN45" s="299"/>
      <c r="QWO45" s="299"/>
      <c r="QWP45" s="299"/>
      <c r="QWQ45" s="299"/>
      <c r="QWR45" s="299"/>
      <c r="QWS45" s="299"/>
      <c r="QWT45" s="299"/>
      <c r="QWU45" s="299"/>
      <c r="QWV45" s="299"/>
      <c r="QWW45" s="299"/>
      <c r="QWX45" s="299"/>
      <c r="QWY45" s="299"/>
      <c r="QWZ45" s="299"/>
      <c r="QXA45" s="299"/>
      <c r="QXB45" s="299"/>
      <c r="QXC45" s="299"/>
      <c r="QXD45" s="299"/>
      <c r="QXE45" s="299"/>
      <c r="QXF45" s="299"/>
      <c r="QXG45" s="299"/>
      <c r="QXH45" s="299"/>
      <c r="QXI45" s="299"/>
      <c r="QXJ45" s="299"/>
      <c r="QXK45" s="299"/>
      <c r="QXL45" s="299"/>
      <c r="QXM45" s="299"/>
      <c r="QXN45" s="299"/>
      <c r="QXO45" s="299"/>
      <c r="QXP45" s="299"/>
      <c r="QXQ45" s="299"/>
      <c r="QXR45" s="299"/>
      <c r="QXS45" s="299"/>
      <c r="QXT45" s="299"/>
      <c r="QXU45" s="299"/>
      <c r="QXV45" s="299"/>
      <c r="QXW45" s="299"/>
      <c r="QXX45" s="299"/>
      <c r="QXY45" s="299"/>
      <c r="QXZ45" s="299"/>
      <c r="QYA45" s="299"/>
      <c r="QYB45" s="299"/>
      <c r="QYC45" s="299"/>
      <c r="QYD45" s="299"/>
      <c r="QYE45" s="299"/>
      <c r="QYF45" s="299"/>
      <c r="QYG45" s="299"/>
      <c r="QYH45" s="299"/>
      <c r="QYI45" s="299"/>
      <c r="QYJ45" s="299"/>
      <c r="QYK45" s="299"/>
      <c r="QYL45" s="299"/>
      <c r="QYM45" s="299"/>
      <c r="QYN45" s="299"/>
      <c r="QYO45" s="299"/>
      <c r="QYP45" s="299"/>
      <c r="QYQ45" s="299"/>
      <c r="QYR45" s="299"/>
      <c r="QYS45" s="299"/>
      <c r="QYT45" s="299"/>
      <c r="QYU45" s="299"/>
      <c r="QYV45" s="299"/>
      <c r="QYW45" s="299"/>
      <c r="QYX45" s="299"/>
      <c r="QYY45" s="299"/>
      <c r="QYZ45" s="299"/>
      <c r="QZA45" s="299"/>
      <c r="QZB45" s="299"/>
      <c r="QZC45" s="299"/>
      <c r="QZD45" s="299"/>
      <c r="QZE45" s="299"/>
      <c r="QZF45" s="299"/>
      <c r="QZG45" s="299"/>
      <c r="QZH45" s="299"/>
      <c r="QZI45" s="299"/>
      <c r="QZJ45" s="299"/>
      <c r="QZK45" s="299"/>
      <c r="QZL45" s="299"/>
      <c r="QZM45" s="299"/>
      <c r="QZN45" s="299"/>
      <c r="QZO45" s="299"/>
      <c r="QZP45" s="299"/>
      <c r="QZQ45" s="299"/>
      <c r="QZR45" s="299"/>
      <c r="QZS45" s="299"/>
      <c r="QZT45" s="299"/>
      <c r="QZU45" s="299"/>
      <c r="QZV45" s="299"/>
      <c r="QZW45" s="299"/>
      <c r="QZX45" s="299"/>
      <c r="QZY45" s="299"/>
      <c r="QZZ45" s="299"/>
      <c r="RAA45" s="299"/>
      <c r="RAB45" s="299"/>
      <c r="RAC45" s="299"/>
      <c r="RAD45" s="299"/>
      <c r="RAE45" s="299"/>
      <c r="RAF45" s="299"/>
      <c r="RAG45" s="299"/>
      <c r="RAH45" s="299"/>
      <c r="RAI45" s="299"/>
      <c r="RAJ45" s="299"/>
      <c r="RAK45" s="299"/>
      <c r="RAL45" s="299"/>
      <c r="RAM45" s="299"/>
      <c r="RAN45" s="299"/>
      <c r="RAO45" s="299"/>
      <c r="RAP45" s="299"/>
      <c r="RAQ45" s="299"/>
      <c r="RAR45" s="299"/>
      <c r="RAS45" s="299"/>
      <c r="RAT45" s="299"/>
      <c r="RAU45" s="299"/>
      <c r="RAV45" s="299"/>
      <c r="RAW45" s="299"/>
      <c r="RAX45" s="299"/>
      <c r="RAY45" s="299"/>
      <c r="RAZ45" s="299"/>
      <c r="RBA45" s="299"/>
      <c r="RBB45" s="299"/>
      <c r="RBC45" s="299"/>
      <c r="RBD45" s="299"/>
      <c r="RBE45" s="299"/>
      <c r="RBF45" s="299"/>
      <c r="RBG45" s="299"/>
      <c r="RBH45" s="299"/>
      <c r="RBI45" s="299"/>
      <c r="RBJ45" s="299"/>
      <c r="RBK45" s="299"/>
      <c r="RBL45" s="299"/>
      <c r="RBM45" s="299"/>
      <c r="RBN45" s="299"/>
      <c r="RBO45" s="299"/>
      <c r="RBP45" s="299"/>
      <c r="RBQ45" s="299"/>
      <c r="RBR45" s="299"/>
      <c r="RBS45" s="299"/>
      <c r="RBT45" s="299"/>
      <c r="RBU45" s="299"/>
      <c r="RBV45" s="299"/>
      <c r="RBW45" s="299"/>
      <c r="RBX45" s="299"/>
      <c r="RBY45" s="299"/>
      <c r="RBZ45" s="299"/>
      <c r="RCA45" s="299"/>
      <c r="RCB45" s="299"/>
      <c r="RCC45" s="299"/>
      <c r="RCD45" s="299"/>
      <c r="RCE45" s="299"/>
      <c r="RCF45" s="299"/>
      <c r="RCG45" s="299"/>
      <c r="RCH45" s="299"/>
      <c r="RCI45" s="299"/>
      <c r="RCJ45" s="299"/>
      <c r="RCK45" s="299"/>
      <c r="RCL45" s="299"/>
      <c r="RCM45" s="299"/>
      <c r="RCN45" s="299"/>
      <c r="RCO45" s="299"/>
      <c r="RCP45" s="299"/>
      <c r="RCQ45" s="299"/>
      <c r="RCR45" s="299"/>
      <c r="RCS45" s="299"/>
      <c r="RCT45" s="299"/>
      <c r="RCU45" s="299"/>
      <c r="RCV45" s="299"/>
      <c r="RCW45" s="299"/>
      <c r="RCX45" s="299"/>
      <c r="RCY45" s="299"/>
      <c r="RCZ45" s="299"/>
      <c r="RDA45" s="299"/>
      <c r="RDB45" s="299"/>
      <c r="RDC45" s="299"/>
      <c r="RDD45" s="299"/>
      <c r="RDE45" s="299"/>
      <c r="RDF45" s="299"/>
      <c r="RDG45" s="299"/>
      <c r="RDH45" s="299"/>
      <c r="RDI45" s="299"/>
      <c r="RDJ45" s="299"/>
      <c r="RDK45" s="299"/>
      <c r="RDL45" s="299"/>
      <c r="RDM45" s="299"/>
      <c r="RDN45" s="299"/>
      <c r="RDO45" s="299"/>
      <c r="RDP45" s="299"/>
      <c r="RDQ45" s="299"/>
      <c r="RDR45" s="299"/>
      <c r="RDS45" s="299"/>
      <c r="RDT45" s="299"/>
      <c r="RDU45" s="299"/>
      <c r="RDV45" s="299"/>
      <c r="RDW45" s="299"/>
      <c r="RDX45" s="299"/>
      <c r="RDY45" s="299"/>
      <c r="RDZ45" s="299"/>
      <c r="REA45" s="299"/>
      <c r="REB45" s="299"/>
      <c r="REC45" s="299"/>
      <c r="RED45" s="299"/>
      <c r="REE45" s="299"/>
      <c r="REF45" s="299"/>
      <c r="REG45" s="299"/>
      <c r="REH45" s="299"/>
      <c r="REI45" s="299"/>
      <c r="REJ45" s="299"/>
      <c r="REK45" s="299"/>
      <c r="REL45" s="299"/>
      <c r="REM45" s="299"/>
      <c r="REN45" s="299"/>
      <c r="REO45" s="299"/>
      <c r="REP45" s="299"/>
      <c r="REQ45" s="299"/>
      <c r="RER45" s="299"/>
      <c r="RES45" s="299"/>
      <c r="RET45" s="299"/>
      <c r="REU45" s="299"/>
      <c r="REV45" s="299"/>
      <c r="REW45" s="299"/>
      <c r="REX45" s="299"/>
      <c r="REY45" s="299"/>
      <c r="REZ45" s="299"/>
      <c r="RFA45" s="299"/>
      <c r="RFB45" s="299"/>
      <c r="RFC45" s="299"/>
      <c r="RFD45" s="299"/>
      <c r="RFE45" s="299"/>
      <c r="RFF45" s="299"/>
      <c r="RFG45" s="299"/>
      <c r="RFH45" s="299"/>
      <c r="RFI45" s="299"/>
      <c r="RFJ45" s="299"/>
      <c r="RFK45" s="299"/>
      <c r="RFL45" s="299"/>
      <c r="RFM45" s="299"/>
      <c r="RFN45" s="299"/>
      <c r="RFO45" s="299"/>
      <c r="RFP45" s="299"/>
      <c r="RFQ45" s="299"/>
      <c r="RFR45" s="299"/>
      <c r="RFS45" s="299"/>
      <c r="RFT45" s="299"/>
      <c r="RFU45" s="299"/>
      <c r="RFV45" s="299"/>
      <c r="RFW45" s="299"/>
      <c r="RFX45" s="299"/>
      <c r="RFY45" s="299"/>
      <c r="RFZ45" s="299"/>
      <c r="RGA45" s="299"/>
      <c r="RGB45" s="299"/>
      <c r="RGC45" s="299"/>
      <c r="RGD45" s="299"/>
      <c r="RGE45" s="299"/>
      <c r="RGF45" s="299"/>
      <c r="RGG45" s="299"/>
      <c r="RGH45" s="299"/>
      <c r="RGI45" s="299"/>
      <c r="RGJ45" s="299"/>
      <c r="RGK45" s="299"/>
      <c r="RGL45" s="299"/>
      <c r="RGM45" s="299"/>
      <c r="RGN45" s="299"/>
      <c r="RGO45" s="299"/>
      <c r="RGP45" s="299"/>
      <c r="RGQ45" s="299"/>
      <c r="RGR45" s="299"/>
      <c r="RGS45" s="299"/>
      <c r="RGT45" s="299"/>
      <c r="RGU45" s="299"/>
      <c r="RGV45" s="299"/>
      <c r="RGW45" s="299"/>
      <c r="RGX45" s="299"/>
      <c r="RGY45" s="299"/>
      <c r="RGZ45" s="299"/>
      <c r="RHA45" s="299"/>
      <c r="RHB45" s="299"/>
      <c r="RHC45" s="299"/>
      <c r="RHD45" s="299"/>
      <c r="RHE45" s="299"/>
      <c r="RHF45" s="299"/>
      <c r="RHG45" s="299"/>
      <c r="RHH45" s="299"/>
      <c r="RHI45" s="299"/>
      <c r="RHJ45" s="299"/>
      <c r="RHK45" s="299"/>
      <c r="RHL45" s="299"/>
      <c r="RHM45" s="299"/>
      <c r="RHN45" s="299"/>
      <c r="RHO45" s="299"/>
      <c r="RHP45" s="299"/>
      <c r="RHQ45" s="299"/>
      <c r="RHR45" s="299"/>
      <c r="RHS45" s="299"/>
      <c r="RHT45" s="299"/>
      <c r="RHU45" s="299"/>
      <c r="RHV45" s="299"/>
      <c r="RHW45" s="299"/>
      <c r="RHX45" s="299"/>
      <c r="RHY45" s="299"/>
      <c r="RHZ45" s="299"/>
      <c r="RIA45" s="299"/>
      <c r="RIB45" s="299"/>
      <c r="RIC45" s="299"/>
      <c r="RID45" s="299"/>
      <c r="RIE45" s="299"/>
      <c r="RIF45" s="299"/>
      <c r="RIG45" s="299"/>
      <c r="RIH45" s="299"/>
      <c r="RII45" s="299"/>
      <c r="RIJ45" s="299"/>
      <c r="RIK45" s="299"/>
      <c r="RIL45" s="299"/>
      <c r="RIM45" s="299"/>
      <c r="RIN45" s="299"/>
      <c r="RIO45" s="299"/>
      <c r="RIP45" s="299"/>
      <c r="RIQ45" s="299"/>
      <c r="RIR45" s="299"/>
      <c r="RIS45" s="299"/>
      <c r="RIT45" s="299"/>
      <c r="RIU45" s="299"/>
      <c r="RIV45" s="299"/>
      <c r="RIW45" s="299"/>
      <c r="RIX45" s="299"/>
      <c r="RIY45" s="299"/>
      <c r="RIZ45" s="299"/>
      <c r="RJA45" s="299"/>
      <c r="RJB45" s="299"/>
      <c r="RJC45" s="299"/>
      <c r="RJD45" s="299"/>
      <c r="RJE45" s="299"/>
      <c r="RJF45" s="299"/>
      <c r="RJG45" s="299"/>
      <c r="RJH45" s="299"/>
      <c r="RJI45" s="299"/>
      <c r="RJJ45" s="299"/>
      <c r="RJK45" s="299"/>
      <c r="RJL45" s="299"/>
      <c r="RJM45" s="299"/>
      <c r="RJN45" s="299"/>
      <c r="RJO45" s="299"/>
      <c r="RJP45" s="299"/>
      <c r="RJQ45" s="299"/>
      <c r="RJR45" s="299"/>
      <c r="RJS45" s="299"/>
      <c r="RJT45" s="299"/>
      <c r="RJU45" s="299"/>
      <c r="RJV45" s="299"/>
      <c r="RJW45" s="299"/>
      <c r="RJX45" s="299"/>
      <c r="RJY45" s="299"/>
      <c r="RJZ45" s="299"/>
      <c r="RKA45" s="299"/>
      <c r="RKB45" s="299"/>
      <c r="RKC45" s="299"/>
      <c r="RKD45" s="299"/>
      <c r="RKE45" s="299"/>
      <c r="RKF45" s="299"/>
      <c r="RKG45" s="299"/>
      <c r="RKH45" s="299"/>
      <c r="RKI45" s="299"/>
      <c r="RKJ45" s="299"/>
      <c r="RKK45" s="299"/>
      <c r="RKL45" s="299"/>
      <c r="RKM45" s="299"/>
      <c r="RKN45" s="299"/>
      <c r="RKO45" s="299"/>
      <c r="RKP45" s="299"/>
      <c r="RKQ45" s="299"/>
      <c r="RKR45" s="299"/>
      <c r="RKS45" s="299"/>
      <c r="RKT45" s="299"/>
      <c r="RKU45" s="299"/>
      <c r="RKV45" s="299"/>
      <c r="RKW45" s="299"/>
      <c r="RKX45" s="299"/>
      <c r="RKY45" s="299"/>
      <c r="RKZ45" s="299"/>
      <c r="RLA45" s="299"/>
      <c r="RLB45" s="299"/>
      <c r="RLC45" s="299"/>
      <c r="RLD45" s="299"/>
      <c r="RLE45" s="299"/>
      <c r="RLF45" s="299"/>
      <c r="RLG45" s="299"/>
      <c r="RLH45" s="299"/>
      <c r="RLI45" s="299"/>
      <c r="RLJ45" s="299"/>
      <c r="RLK45" s="299"/>
      <c r="RLL45" s="299"/>
      <c r="RLM45" s="299"/>
      <c r="RLN45" s="299"/>
      <c r="RLO45" s="299"/>
      <c r="RLP45" s="299"/>
      <c r="RLQ45" s="299"/>
      <c r="RLR45" s="299"/>
      <c r="RLS45" s="299"/>
      <c r="RLT45" s="299"/>
      <c r="RLU45" s="299"/>
      <c r="RLV45" s="299"/>
      <c r="RLW45" s="299"/>
      <c r="RLX45" s="299"/>
      <c r="RLY45" s="299"/>
      <c r="RLZ45" s="299"/>
      <c r="RMA45" s="299"/>
      <c r="RMB45" s="299"/>
      <c r="RMC45" s="299"/>
      <c r="RMD45" s="299"/>
      <c r="RME45" s="299"/>
      <c r="RMF45" s="299"/>
      <c r="RMG45" s="299"/>
      <c r="RMH45" s="299"/>
      <c r="RMI45" s="299"/>
      <c r="RMJ45" s="299"/>
      <c r="RMK45" s="299"/>
      <c r="RML45" s="299"/>
      <c r="RMM45" s="299"/>
      <c r="RMN45" s="299"/>
      <c r="RMO45" s="299"/>
      <c r="RMP45" s="299"/>
      <c r="RMQ45" s="299"/>
      <c r="RMR45" s="299"/>
      <c r="RMS45" s="299"/>
      <c r="RMT45" s="299"/>
      <c r="RMU45" s="299"/>
      <c r="RMV45" s="299"/>
      <c r="RMW45" s="299"/>
      <c r="RMX45" s="299"/>
      <c r="RMY45" s="299"/>
      <c r="RMZ45" s="299"/>
      <c r="RNA45" s="299"/>
      <c r="RNB45" s="299"/>
      <c r="RNC45" s="299"/>
      <c r="RND45" s="299"/>
      <c r="RNE45" s="299"/>
      <c r="RNF45" s="299"/>
      <c r="RNG45" s="299"/>
      <c r="RNH45" s="299"/>
      <c r="RNI45" s="299"/>
      <c r="RNJ45" s="299"/>
      <c r="RNK45" s="299"/>
      <c r="RNL45" s="299"/>
      <c r="RNM45" s="299"/>
      <c r="RNN45" s="299"/>
      <c r="RNO45" s="299"/>
      <c r="RNP45" s="299"/>
      <c r="RNQ45" s="299"/>
      <c r="RNR45" s="299"/>
      <c r="RNS45" s="299"/>
      <c r="RNT45" s="299"/>
      <c r="RNU45" s="299"/>
      <c r="RNV45" s="299"/>
      <c r="RNW45" s="299"/>
      <c r="RNX45" s="299"/>
      <c r="RNY45" s="299"/>
      <c r="RNZ45" s="299"/>
      <c r="ROA45" s="299"/>
      <c r="ROB45" s="299"/>
      <c r="ROC45" s="299"/>
      <c r="ROD45" s="299"/>
      <c r="ROE45" s="299"/>
      <c r="ROF45" s="299"/>
      <c r="ROG45" s="299"/>
      <c r="ROH45" s="299"/>
      <c r="ROI45" s="299"/>
      <c r="ROJ45" s="299"/>
      <c r="ROK45" s="299"/>
      <c r="ROL45" s="299"/>
      <c r="ROM45" s="299"/>
      <c r="RON45" s="299"/>
      <c r="ROO45" s="299"/>
      <c r="ROP45" s="299"/>
      <c r="ROQ45" s="299"/>
      <c r="ROR45" s="299"/>
      <c r="ROS45" s="299"/>
      <c r="ROT45" s="299"/>
      <c r="ROU45" s="299"/>
      <c r="ROV45" s="299"/>
      <c r="ROW45" s="299"/>
      <c r="ROX45" s="299"/>
      <c r="ROY45" s="299"/>
      <c r="ROZ45" s="299"/>
      <c r="RPA45" s="299"/>
      <c r="RPB45" s="299"/>
      <c r="RPC45" s="299"/>
      <c r="RPD45" s="299"/>
      <c r="RPE45" s="299"/>
      <c r="RPF45" s="299"/>
      <c r="RPG45" s="299"/>
      <c r="RPH45" s="299"/>
      <c r="RPI45" s="299"/>
      <c r="RPJ45" s="299"/>
      <c r="RPK45" s="299"/>
      <c r="RPL45" s="299"/>
      <c r="RPM45" s="299"/>
      <c r="RPN45" s="299"/>
      <c r="RPO45" s="299"/>
      <c r="RPP45" s="299"/>
      <c r="RPQ45" s="299"/>
      <c r="RPR45" s="299"/>
      <c r="RPS45" s="299"/>
      <c r="RPT45" s="299"/>
      <c r="RPU45" s="299"/>
      <c r="RPV45" s="299"/>
      <c r="RPW45" s="299"/>
      <c r="RPX45" s="299"/>
      <c r="RPY45" s="299"/>
      <c r="RPZ45" s="299"/>
      <c r="RQA45" s="299"/>
      <c r="RQB45" s="299"/>
      <c r="RQC45" s="299"/>
      <c r="RQD45" s="299"/>
      <c r="RQE45" s="299"/>
      <c r="RQF45" s="299"/>
      <c r="RQG45" s="299"/>
      <c r="RQH45" s="299"/>
      <c r="RQI45" s="299"/>
      <c r="RQJ45" s="299"/>
      <c r="RQK45" s="299"/>
      <c r="RQL45" s="299"/>
      <c r="RQM45" s="299"/>
      <c r="RQN45" s="299"/>
      <c r="RQO45" s="299"/>
      <c r="RQP45" s="299"/>
      <c r="RQQ45" s="299"/>
      <c r="RQR45" s="299"/>
      <c r="RQS45" s="299"/>
      <c r="RQT45" s="299"/>
      <c r="RQU45" s="299"/>
      <c r="RQV45" s="299"/>
      <c r="RQW45" s="299"/>
      <c r="RQX45" s="299"/>
      <c r="RQY45" s="299"/>
      <c r="RQZ45" s="299"/>
      <c r="RRA45" s="299"/>
      <c r="RRB45" s="299"/>
      <c r="RRC45" s="299"/>
      <c r="RRD45" s="299"/>
      <c r="RRE45" s="299"/>
      <c r="RRF45" s="299"/>
      <c r="RRG45" s="299"/>
      <c r="RRH45" s="299"/>
      <c r="RRI45" s="299"/>
      <c r="RRJ45" s="299"/>
      <c r="RRK45" s="299"/>
      <c r="RRL45" s="299"/>
      <c r="RRM45" s="299"/>
      <c r="RRN45" s="299"/>
      <c r="RRO45" s="299"/>
      <c r="RRP45" s="299"/>
      <c r="RRQ45" s="299"/>
      <c r="RRR45" s="299"/>
      <c r="RRS45" s="299"/>
      <c r="RRT45" s="299"/>
      <c r="RRU45" s="299"/>
      <c r="RRV45" s="299"/>
      <c r="RRW45" s="299"/>
      <c r="RRX45" s="299"/>
      <c r="RRY45" s="299"/>
      <c r="RRZ45" s="299"/>
      <c r="RSA45" s="299"/>
      <c r="RSB45" s="299"/>
      <c r="RSC45" s="299"/>
      <c r="RSD45" s="299"/>
      <c r="RSE45" s="299"/>
      <c r="RSF45" s="299"/>
      <c r="RSG45" s="299"/>
      <c r="RSH45" s="299"/>
      <c r="RSI45" s="299"/>
      <c r="RSJ45" s="299"/>
      <c r="RSK45" s="299"/>
      <c r="RSL45" s="299"/>
      <c r="RSM45" s="299"/>
      <c r="RSN45" s="299"/>
      <c r="RSO45" s="299"/>
      <c r="RSP45" s="299"/>
      <c r="RSQ45" s="299"/>
      <c r="RSR45" s="299"/>
      <c r="RSS45" s="299"/>
      <c r="RST45" s="299"/>
      <c r="RSU45" s="299"/>
      <c r="RSV45" s="299"/>
      <c r="RSW45" s="299"/>
      <c r="RSX45" s="299"/>
      <c r="RSY45" s="299"/>
      <c r="RSZ45" s="299"/>
      <c r="RTA45" s="299"/>
      <c r="RTB45" s="299"/>
      <c r="RTC45" s="299"/>
      <c r="RTD45" s="299"/>
      <c r="RTE45" s="299"/>
      <c r="RTF45" s="299"/>
      <c r="RTG45" s="299"/>
      <c r="RTH45" s="299"/>
      <c r="RTI45" s="299"/>
      <c r="RTJ45" s="299"/>
      <c r="RTK45" s="299"/>
      <c r="RTL45" s="299"/>
      <c r="RTM45" s="299"/>
      <c r="RTN45" s="299"/>
      <c r="RTO45" s="299"/>
      <c r="RTP45" s="299"/>
      <c r="RTQ45" s="299"/>
      <c r="RTR45" s="299"/>
      <c r="RTS45" s="299"/>
      <c r="RTT45" s="299"/>
      <c r="RTU45" s="299"/>
      <c r="RTV45" s="299"/>
      <c r="RTW45" s="299"/>
      <c r="RTX45" s="299"/>
      <c r="RTY45" s="299"/>
      <c r="RTZ45" s="299"/>
      <c r="RUA45" s="299"/>
      <c r="RUB45" s="299"/>
      <c r="RUC45" s="299"/>
      <c r="RUD45" s="299"/>
      <c r="RUE45" s="299"/>
      <c r="RUF45" s="299"/>
      <c r="RUG45" s="299"/>
      <c r="RUH45" s="299"/>
      <c r="RUI45" s="299"/>
      <c r="RUJ45" s="299"/>
      <c r="RUK45" s="299"/>
      <c r="RUL45" s="299"/>
      <c r="RUM45" s="299"/>
      <c r="RUN45" s="299"/>
      <c r="RUO45" s="299"/>
      <c r="RUP45" s="299"/>
      <c r="RUQ45" s="299"/>
      <c r="RUR45" s="299"/>
      <c r="RUS45" s="299"/>
      <c r="RUT45" s="299"/>
      <c r="RUU45" s="299"/>
      <c r="RUV45" s="299"/>
      <c r="RUW45" s="299"/>
      <c r="RUX45" s="299"/>
      <c r="RUY45" s="299"/>
      <c r="RUZ45" s="299"/>
      <c r="RVA45" s="299"/>
      <c r="RVB45" s="299"/>
      <c r="RVC45" s="299"/>
      <c r="RVD45" s="299"/>
      <c r="RVE45" s="299"/>
      <c r="RVF45" s="299"/>
      <c r="RVG45" s="299"/>
      <c r="RVH45" s="299"/>
      <c r="RVI45" s="299"/>
      <c r="RVJ45" s="299"/>
      <c r="RVK45" s="299"/>
      <c r="RVL45" s="299"/>
      <c r="RVM45" s="299"/>
      <c r="RVN45" s="299"/>
      <c r="RVO45" s="299"/>
      <c r="RVP45" s="299"/>
      <c r="RVQ45" s="299"/>
      <c r="RVR45" s="299"/>
      <c r="RVS45" s="299"/>
      <c r="RVT45" s="299"/>
      <c r="RVU45" s="299"/>
      <c r="RVV45" s="299"/>
      <c r="RVW45" s="299"/>
      <c r="RVX45" s="299"/>
      <c r="RVY45" s="299"/>
      <c r="RVZ45" s="299"/>
      <c r="RWA45" s="299"/>
      <c r="RWB45" s="299"/>
      <c r="RWC45" s="299"/>
      <c r="RWD45" s="299"/>
      <c r="RWE45" s="299"/>
      <c r="RWF45" s="299"/>
      <c r="RWG45" s="299"/>
      <c r="RWH45" s="299"/>
      <c r="RWI45" s="299"/>
      <c r="RWJ45" s="299"/>
      <c r="RWK45" s="299"/>
      <c r="RWL45" s="299"/>
      <c r="RWM45" s="299"/>
      <c r="RWN45" s="299"/>
      <c r="RWO45" s="299"/>
      <c r="RWP45" s="299"/>
      <c r="RWQ45" s="299"/>
      <c r="RWR45" s="299"/>
      <c r="RWS45" s="299"/>
      <c r="RWT45" s="299"/>
      <c r="RWU45" s="299"/>
      <c r="RWV45" s="299"/>
      <c r="RWW45" s="299"/>
      <c r="RWX45" s="299"/>
      <c r="RWY45" s="299"/>
      <c r="RWZ45" s="299"/>
      <c r="RXA45" s="299"/>
      <c r="RXB45" s="299"/>
      <c r="RXC45" s="299"/>
      <c r="RXD45" s="299"/>
      <c r="RXE45" s="299"/>
      <c r="RXF45" s="299"/>
      <c r="RXG45" s="299"/>
      <c r="RXH45" s="299"/>
      <c r="RXI45" s="299"/>
      <c r="RXJ45" s="299"/>
      <c r="RXK45" s="299"/>
      <c r="RXL45" s="299"/>
      <c r="RXM45" s="299"/>
      <c r="RXN45" s="299"/>
      <c r="RXO45" s="299"/>
      <c r="RXP45" s="299"/>
      <c r="RXQ45" s="299"/>
      <c r="RXR45" s="299"/>
      <c r="RXS45" s="299"/>
      <c r="RXT45" s="299"/>
      <c r="RXU45" s="299"/>
      <c r="RXV45" s="299"/>
      <c r="RXW45" s="299"/>
      <c r="RXX45" s="299"/>
      <c r="RXY45" s="299"/>
      <c r="RXZ45" s="299"/>
      <c r="RYA45" s="299"/>
      <c r="RYB45" s="299"/>
      <c r="RYC45" s="299"/>
      <c r="RYD45" s="299"/>
      <c r="RYE45" s="299"/>
      <c r="RYF45" s="299"/>
      <c r="RYG45" s="299"/>
      <c r="RYH45" s="299"/>
      <c r="RYI45" s="299"/>
      <c r="RYJ45" s="299"/>
      <c r="RYK45" s="299"/>
      <c r="RYL45" s="299"/>
      <c r="RYM45" s="299"/>
      <c r="RYN45" s="299"/>
      <c r="RYO45" s="299"/>
      <c r="RYP45" s="299"/>
      <c r="RYQ45" s="299"/>
      <c r="RYR45" s="299"/>
      <c r="RYS45" s="299"/>
      <c r="RYT45" s="299"/>
      <c r="RYU45" s="299"/>
      <c r="RYV45" s="299"/>
      <c r="RYW45" s="299"/>
      <c r="RYX45" s="299"/>
      <c r="RYY45" s="299"/>
      <c r="RYZ45" s="299"/>
      <c r="RZA45" s="299"/>
      <c r="RZB45" s="299"/>
      <c r="RZC45" s="299"/>
      <c r="RZD45" s="299"/>
      <c r="RZE45" s="299"/>
      <c r="RZF45" s="299"/>
      <c r="RZG45" s="299"/>
      <c r="RZH45" s="299"/>
      <c r="RZI45" s="299"/>
      <c r="RZJ45" s="299"/>
      <c r="RZK45" s="299"/>
      <c r="RZL45" s="299"/>
      <c r="RZM45" s="299"/>
      <c r="RZN45" s="299"/>
      <c r="RZO45" s="299"/>
      <c r="RZP45" s="299"/>
      <c r="RZQ45" s="299"/>
      <c r="RZR45" s="299"/>
      <c r="RZS45" s="299"/>
      <c r="RZT45" s="299"/>
      <c r="RZU45" s="299"/>
      <c r="RZV45" s="299"/>
      <c r="RZW45" s="299"/>
      <c r="RZX45" s="299"/>
      <c r="RZY45" s="299"/>
      <c r="RZZ45" s="299"/>
      <c r="SAA45" s="299"/>
      <c r="SAB45" s="299"/>
      <c r="SAC45" s="299"/>
      <c r="SAD45" s="299"/>
      <c r="SAE45" s="299"/>
      <c r="SAF45" s="299"/>
      <c r="SAG45" s="299"/>
      <c r="SAH45" s="299"/>
      <c r="SAI45" s="299"/>
      <c r="SAJ45" s="299"/>
      <c r="SAK45" s="299"/>
      <c r="SAL45" s="299"/>
      <c r="SAM45" s="299"/>
      <c r="SAN45" s="299"/>
      <c r="SAO45" s="299"/>
      <c r="SAP45" s="299"/>
      <c r="SAQ45" s="299"/>
      <c r="SAR45" s="299"/>
      <c r="SAS45" s="299"/>
      <c r="SAT45" s="299"/>
      <c r="SAU45" s="299"/>
      <c r="SAV45" s="299"/>
      <c r="SAW45" s="299"/>
      <c r="SAX45" s="299"/>
      <c r="SAY45" s="299"/>
      <c r="SAZ45" s="299"/>
      <c r="SBA45" s="299"/>
      <c r="SBB45" s="299"/>
      <c r="SBC45" s="299"/>
      <c r="SBD45" s="299"/>
      <c r="SBE45" s="299"/>
      <c r="SBF45" s="299"/>
      <c r="SBG45" s="299"/>
      <c r="SBH45" s="299"/>
      <c r="SBI45" s="299"/>
      <c r="SBJ45" s="299"/>
      <c r="SBK45" s="299"/>
      <c r="SBL45" s="299"/>
      <c r="SBM45" s="299"/>
      <c r="SBN45" s="299"/>
      <c r="SBO45" s="299"/>
      <c r="SBP45" s="299"/>
      <c r="SBQ45" s="299"/>
      <c r="SBR45" s="299"/>
      <c r="SBS45" s="299"/>
      <c r="SBT45" s="299"/>
      <c r="SBU45" s="299"/>
      <c r="SBV45" s="299"/>
      <c r="SBW45" s="299"/>
      <c r="SBX45" s="299"/>
      <c r="SBY45" s="299"/>
      <c r="SBZ45" s="299"/>
      <c r="SCA45" s="299"/>
      <c r="SCB45" s="299"/>
      <c r="SCC45" s="299"/>
      <c r="SCD45" s="299"/>
      <c r="SCE45" s="299"/>
      <c r="SCF45" s="299"/>
      <c r="SCG45" s="299"/>
      <c r="SCH45" s="299"/>
      <c r="SCI45" s="299"/>
      <c r="SCJ45" s="299"/>
      <c r="SCK45" s="299"/>
      <c r="SCL45" s="299"/>
      <c r="SCM45" s="299"/>
      <c r="SCN45" s="299"/>
      <c r="SCO45" s="299"/>
      <c r="SCP45" s="299"/>
      <c r="SCQ45" s="299"/>
      <c r="SCR45" s="299"/>
      <c r="SCS45" s="299"/>
      <c r="SCT45" s="299"/>
      <c r="SCU45" s="299"/>
      <c r="SCV45" s="299"/>
      <c r="SCW45" s="299"/>
      <c r="SCX45" s="299"/>
      <c r="SCY45" s="299"/>
      <c r="SCZ45" s="299"/>
      <c r="SDA45" s="299"/>
      <c r="SDB45" s="299"/>
      <c r="SDC45" s="299"/>
      <c r="SDD45" s="299"/>
      <c r="SDE45" s="299"/>
      <c r="SDF45" s="299"/>
      <c r="SDG45" s="299"/>
      <c r="SDH45" s="299"/>
      <c r="SDI45" s="299"/>
      <c r="SDJ45" s="299"/>
      <c r="SDK45" s="299"/>
      <c r="SDL45" s="299"/>
      <c r="SDM45" s="299"/>
      <c r="SDN45" s="299"/>
      <c r="SDO45" s="299"/>
      <c r="SDP45" s="299"/>
      <c r="SDQ45" s="299"/>
      <c r="SDR45" s="299"/>
      <c r="SDS45" s="299"/>
      <c r="SDT45" s="299"/>
      <c r="SDU45" s="299"/>
      <c r="SDV45" s="299"/>
      <c r="SDW45" s="299"/>
      <c r="SDX45" s="299"/>
      <c r="SDY45" s="299"/>
      <c r="SDZ45" s="299"/>
      <c r="SEA45" s="299"/>
      <c r="SEB45" s="299"/>
      <c r="SEC45" s="299"/>
      <c r="SED45" s="299"/>
      <c r="SEE45" s="299"/>
      <c r="SEF45" s="299"/>
      <c r="SEG45" s="299"/>
      <c r="SEH45" s="299"/>
      <c r="SEI45" s="299"/>
      <c r="SEJ45" s="299"/>
      <c r="SEK45" s="299"/>
      <c r="SEL45" s="299"/>
      <c r="SEM45" s="299"/>
      <c r="SEN45" s="299"/>
      <c r="SEO45" s="299"/>
      <c r="SEP45" s="299"/>
      <c r="SEQ45" s="299"/>
      <c r="SER45" s="299"/>
      <c r="SES45" s="299"/>
      <c r="SET45" s="299"/>
      <c r="SEU45" s="299"/>
      <c r="SEV45" s="299"/>
      <c r="SEW45" s="299"/>
      <c r="SEX45" s="299"/>
      <c r="SEY45" s="299"/>
      <c r="SEZ45" s="299"/>
      <c r="SFA45" s="299"/>
      <c r="SFB45" s="299"/>
      <c r="SFC45" s="299"/>
      <c r="SFD45" s="299"/>
      <c r="SFE45" s="299"/>
      <c r="SFF45" s="299"/>
      <c r="SFG45" s="299"/>
      <c r="SFH45" s="299"/>
      <c r="SFI45" s="299"/>
      <c r="SFJ45" s="299"/>
      <c r="SFK45" s="299"/>
      <c r="SFL45" s="299"/>
      <c r="SFM45" s="299"/>
      <c r="SFN45" s="299"/>
      <c r="SFO45" s="299"/>
      <c r="SFP45" s="299"/>
      <c r="SFQ45" s="299"/>
      <c r="SFR45" s="299"/>
      <c r="SFS45" s="299"/>
      <c r="SFT45" s="299"/>
      <c r="SFU45" s="299"/>
      <c r="SFV45" s="299"/>
      <c r="SFW45" s="299"/>
      <c r="SFX45" s="299"/>
      <c r="SFY45" s="299"/>
      <c r="SFZ45" s="299"/>
      <c r="SGA45" s="299"/>
      <c r="SGB45" s="299"/>
      <c r="SGC45" s="299"/>
      <c r="SGD45" s="299"/>
      <c r="SGE45" s="299"/>
      <c r="SGF45" s="299"/>
      <c r="SGG45" s="299"/>
      <c r="SGH45" s="299"/>
      <c r="SGI45" s="299"/>
      <c r="SGJ45" s="299"/>
      <c r="SGK45" s="299"/>
      <c r="SGL45" s="299"/>
      <c r="SGM45" s="299"/>
      <c r="SGN45" s="299"/>
      <c r="SGO45" s="299"/>
      <c r="SGP45" s="299"/>
      <c r="SGQ45" s="299"/>
      <c r="SGR45" s="299"/>
      <c r="SGS45" s="299"/>
      <c r="SGT45" s="299"/>
      <c r="SGU45" s="299"/>
      <c r="SGV45" s="299"/>
      <c r="SGW45" s="299"/>
      <c r="SGX45" s="299"/>
      <c r="SGY45" s="299"/>
      <c r="SGZ45" s="299"/>
      <c r="SHA45" s="299"/>
      <c r="SHB45" s="299"/>
      <c r="SHC45" s="299"/>
      <c r="SHD45" s="299"/>
      <c r="SHE45" s="299"/>
      <c r="SHF45" s="299"/>
      <c r="SHG45" s="299"/>
      <c r="SHH45" s="299"/>
      <c r="SHI45" s="299"/>
      <c r="SHJ45" s="299"/>
      <c r="SHK45" s="299"/>
      <c r="SHL45" s="299"/>
      <c r="SHM45" s="299"/>
      <c r="SHN45" s="299"/>
      <c r="SHO45" s="299"/>
      <c r="SHP45" s="299"/>
      <c r="SHQ45" s="299"/>
      <c r="SHR45" s="299"/>
      <c r="SHS45" s="299"/>
      <c r="SHT45" s="299"/>
      <c r="SHU45" s="299"/>
      <c r="SHV45" s="299"/>
      <c r="SHW45" s="299"/>
      <c r="SHX45" s="299"/>
      <c r="SHY45" s="299"/>
      <c r="SHZ45" s="299"/>
      <c r="SIA45" s="299"/>
      <c r="SIB45" s="299"/>
      <c r="SIC45" s="299"/>
      <c r="SID45" s="299"/>
      <c r="SIE45" s="299"/>
      <c r="SIF45" s="299"/>
      <c r="SIG45" s="299"/>
      <c r="SIH45" s="299"/>
      <c r="SII45" s="299"/>
      <c r="SIJ45" s="299"/>
      <c r="SIK45" s="299"/>
      <c r="SIL45" s="299"/>
      <c r="SIM45" s="299"/>
      <c r="SIN45" s="299"/>
      <c r="SIO45" s="299"/>
      <c r="SIP45" s="299"/>
      <c r="SIQ45" s="299"/>
      <c r="SIR45" s="299"/>
      <c r="SIS45" s="299"/>
      <c r="SIT45" s="299"/>
      <c r="SIU45" s="299"/>
      <c r="SIV45" s="299"/>
      <c r="SIW45" s="299"/>
      <c r="SIX45" s="299"/>
      <c r="SIY45" s="299"/>
      <c r="SIZ45" s="299"/>
      <c r="SJA45" s="299"/>
      <c r="SJB45" s="299"/>
      <c r="SJC45" s="299"/>
      <c r="SJD45" s="299"/>
      <c r="SJE45" s="299"/>
      <c r="SJF45" s="299"/>
      <c r="SJG45" s="299"/>
      <c r="SJH45" s="299"/>
      <c r="SJI45" s="299"/>
      <c r="SJJ45" s="299"/>
      <c r="SJK45" s="299"/>
      <c r="SJL45" s="299"/>
      <c r="SJM45" s="299"/>
      <c r="SJN45" s="299"/>
      <c r="SJO45" s="299"/>
      <c r="SJP45" s="299"/>
      <c r="SJQ45" s="299"/>
      <c r="SJR45" s="299"/>
      <c r="SJS45" s="299"/>
      <c r="SJT45" s="299"/>
      <c r="SJU45" s="299"/>
      <c r="SJV45" s="299"/>
      <c r="SJW45" s="299"/>
      <c r="SJX45" s="299"/>
      <c r="SJY45" s="299"/>
      <c r="SJZ45" s="299"/>
      <c r="SKA45" s="299"/>
      <c r="SKB45" s="299"/>
      <c r="SKC45" s="299"/>
      <c r="SKD45" s="299"/>
      <c r="SKE45" s="299"/>
      <c r="SKF45" s="299"/>
      <c r="SKG45" s="299"/>
      <c r="SKH45" s="299"/>
      <c r="SKI45" s="299"/>
      <c r="SKJ45" s="299"/>
      <c r="SKK45" s="299"/>
      <c r="SKL45" s="299"/>
      <c r="SKM45" s="299"/>
      <c r="SKN45" s="299"/>
      <c r="SKO45" s="299"/>
      <c r="SKP45" s="299"/>
      <c r="SKQ45" s="299"/>
      <c r="SKR45" s="299"/>
      <c r="SKS45" s="299"/>
      <c r="SKT45" s="299"/>
      <c r="SKU45" s="299"/>
      <c r="SKV45" s="299"/>
      <c r="SKW45" s="299"/>
      <c r="SKX45" s="299"/>
      <c r="SKY45" s="299"/>
      <c r="SKZ45" s="299"/>
      <c r="SLA45" s="299"/>
      <c r="SLB45" s="299"/>
      <c r="SLC45" s="299"/>
      <c r="SLD45" s="299"/>
      <c r="SLE45" s="299"/>
      <c r="SLF45" s="299"/>
      <c r="SLG45" s="299"/>
      <c r="SLH45" s="299"/>
      <c r="SLI45" s="299"/>
      <c r="SLJ45" s="299"/>
      <c r="SLK45" s="299"/>
      <c r="SLL45" s="299"/>
      <c r="SLM45" s="299"/>
      <c r="SLN45" s="299"/>
      <c r="SLO45" s="299"/>
      <c r="SLP45" s="299"/>
      <c r="SLQ45" s="299"/>
      <c r="SLR45" s="299"/>
      <c r="SLS45" s="299"/>
      <c r="SLT45" s="299"/>
      <c r="SLU45" s="299"/>
      <c r="SLV45" s="299"/>
      <c r="SLW45" s="299"/>
      <c r="SLX45" s="299"/>
      <c r="SLY45" s="299"/>
      <c r="SLZ45" s="299"/>
      <c r="SMA45" s="299"/>
      <c r="SMB45" s="299"/>
      <c r="SMC45" s="299"/>
      <c r="SMD45" s="299"/>
      <c r="SME45" s="299"/>
      <c r="SMF45" s="299"/>
      <c r="SMG45" s="299"/>
      <c r="SMH45" s="299"/>
      <c r="SMI45" s="299"/>
      <c r="SMJ45" s="299"/>
      <c r="SMK45" s="299"/>
      <c r="SML45" s="299"/>
      <c r="SMM45" s="299"/>
      <c r="SMN45" s="299"/>
      <c r="SMO45" s="299"/>
      <c r="SMP45" s="299"/>
      <c r="SMQ45" s="299"/>
      <c r="SMR45" s="299"/>
      <c r="SMS45" s="299"/>
      <c r="SMT45" s="299"/>
      <c r="SMU45" s="299"/>
      <c r="SMV45" s="299"/>
      <c r="SMW45" s="299"/>
      <c r="SMX45" s="299"/>
      <c r="SMY45" s="299"/>
      <c r="SMZ45" s="299"/>
      <c r="SNA45" s="299"/>
      <c r="SNB45" s="299"/>
      <c r="SNC45" s="299"/>
      <c r="SND45" s="299"/>
      <c r="SNE45" s="299"/>
      <c r="SNF45" s="299"/>
      <c r="SNG45" s="299"/>
      <c r="SNH45" s="299"/>
      <c r="SNI45" s="299"/>
      <c r="SNJ45" s="299"/>
      <c r="SNK45" s="299"/>
      <c r="SNL45" s="299"/>
      <c r="SNM45" s="299"/>
      <c r="SNN45" s="299"/>
      <c r="SNO45" s="299"/>
      <c r="SNP45" s="299"/>
      <c r="SNQ45" s="299"/>
      <c r="SNR45" s="299"/>
      <c r="SNS45" s="299"/>
      <c r="SNT45" s="299"/>
      <c r="SNU45" s="299"/>
      <c r="SNV45" s="299"/>
      <c r="SNW45" s="299"/>
      <c r="SNX45" s="299"/>
      <c r="SNY45" s="299"/>
      <c r="SNZ45" s="299"/>
      <c r="SOA45" s="299"/>
      <c r="SOB45" s="299"/>
      <c r="SOC45" s="299"/>
      <c r="SOD45" s="299"/>
      <c r="SOE45" s="299"/>
      <c r="SOF45" s="299"/>
      <c r="SOG45" s="299"/>
      <c r="SOH45" s="299"/>
      <c r="SOI45" s="299"/>
      <c r="SOJ45" s="299"/>
      <c r="SOK45" s="299"/>
      <c r="SOL45" s="299"/>
      <c r="SOM45" s="299"/>
      <c r="SON45" s="299"/>
      <c r="SOO45" s="299"/>
      <c r="SOP45" s="299"/>
      <c r="SOQ45" s="299"/>
      <c r="SOR45" s="299"/>
      <c r="SOS45" s="299"/>
      <c r="SOT45" s="299"/>
      <c r="SOU45" s="299"/>
      <c r="SOV45" s="299"/>
      <c r="SOW45" s="299"/>
      <c r="SOX45" s="299"/>
      <c r="SOY45" s="299"/>
      <c r="SOZ45" s="299"/>
      <c r="SPA45" s="299"/>
      <c r="SPB45" s="299"/>
      <c r="SPC45" s="299"/>
      <c r="SPD45" s="299"/>
      <c r="SPE45" s="299"/>
      <c r="SPF45" s="299"/>
      <c r="SPG45" s="299"/>
      <c r="SPH45" s="299"/>
      <c r="SPI45" s="299"/>
      <c r="SPJ45" s="299"/>
      <c r="SPK45" s="299"/>
      <c r="SPL45" s="299"/>
      <c r="SPM45" s="299"/>
      <c r="SPN45" s="299"/>
      <c r="SPO45" s="299"/>
      <c r="SPP45" s="299"/>
      <c r="SPQ45" s="299"/>
      <c r="SPR45" s="299"/>
      <c r="SPS45" s="299"/>
      <c r="SPT45" s="299"/>
      <c r="SPU45" s="299"/>
      <c r="SPV45" s="299"/>
      <c r="SPW45" s="299"/>
      <c r="SPX45" s="299"/>
      <c r="SPY45" s="299"/>
      <c r="SPZ45" s="299"/>
      <c r="SQA45" s="299"/>
      <c r="SQB45" s="299"/>
      <c r="SQC45" s="299"/>
      <c r="SQD45" s="299"/>
      <c r="SQE45" s="299"/>
      <c r="SQF45" s="299"/>
      <c r="SQG45" s="299"/>
      <c r="SQH45" s="299"/>
      <c r="SQI45" s="299"/>
      <c r="SQJ45" s="299"/>
      <c r="SQK45" s="299"/>
      <c r="SQL45" s="299"/>
      <c r="SQM45" s="299"/>
      <c r="SQN45" s="299"/>
      <c r="SQO45" s="299"/>
      <c r="SQP45" s="299"/>
      <c r="SQQ45" s="299"/>
      <c r="SQR45" s="299"/>
      <c r="SQS45" s="299"/>
      <c r="SQT45" s="299"/>
      <c r="SQU45" s="299"/>
      <c r="SQV45" s="299"/>
      <c r="SQW45" s="299"/>
      <c r="SQX45" s="299"/>
      <c r="SQY45" s="299"/>
      <c r="SQZ45" s="299"/>
      <c r="SRA45" s="299"/>
      <c r="SRB45" s="299"/>
      <c r="SRC45" s="299"/>
      <c r="SRD45" s="299"/>
      <c r="SRE45" s="299"/>
      <c r="SRF45" s="299"/>
      <c r="SRG45" s="299"/>
      <c r="SRH45" s="299"/>
      <c r="SRI45" s="299"/>
      <c r="SRJ45" s="299"/>
      <c r="SRK45" s="299"/>
      <c r="SRL45" s="299"/>
      <c r="SRM45" s="299"/>
      <c r="SRN45" s="299"/>
      <c r="SRO45" s="299"/>
      <c r="SRP45" s="299"/>
      <c r="SRQ45" s="299"/>
      <c r="SRR45" s="299"/>
      <c r="SRS45" s="299"/>
      <c r="SRT45" s="299"/>
      <c r="SRU45" s="299"/>
      <c r="SRV45" s="299"/>
      <c r="SRW45" s="299"/>
      <c r="SRX45" s="299"/>
      <c r="SRY45" s="299"/>
      <c r="SRZ45" s="299"/>
      <c r="SSA45" s="299"/>
      <c r="SSB45" s="299"/>
      <c r="SSC45" s="299"/>
      <c r="SSD45" s="299"/>
      <c r="SSE45" s="299"/>
      <c r="SSF45" s="299"/>
      <c r="SSG45" s="299"/>
      <c r="SSH45" s="299"/>
      <c r="SSI45" s="299"/>
      <c r="SSJ45" s="299"/>
      <c r="SSK45" s="299"/>
      <c r="SSL45" s="299"/>
      <c r="SSM45" s="299"/>
      <c r="SSN45" s="299"/>
      <c r="SSO45" s="299"/>
      <c r="SSP45" s="299"/>
      <c r="SSQ45" s="299"/>
      <c r="SSR45" s="299"/>
      <c r="SSS45" s="299"/>
      <c r="SST45" s="299"/>
      <c r="SSU45" s="299"/>
      <c r="SSV45" s="299"/>
      <c r="SSW45" s="299"/>
      <c r="SSX45" s="299"/>
      <c r="SSY45" s="299"/>
      <c r="SSZ45" s="299"/>
      <c r="STA45" s="299"/>
      <c r="STB45" s="299"/>
      <c r="STC45" s="299"/>
      <c r="STD45" s="299"/>
      <c r="STE45" s="299"/>
      <c r="STF45" s="299"/>
      <c r="STG45" s="299"/>
      <c r="STH45" s="299"/>
      <c r="STI45" s="299"/>
      <c r="STJ45" s="299"/>
      <c r="STK45" s="299"/>
      <c r="STL45" s="299"/>
      <c r="STM45" s="299"/>
      <c r="STN45" s="299"/>
      <c r="STO45" s="299"/>
      <c r="STP45" s="299"/>
      <c r="STQ45" s="299"/>
      <c r="STR45" s="299"/>
      <c r="STS45" s="299"/>
      <c r="STT45" s="299"/>
      <c r="STU45" s="299"/>
      <c r="STV45" s="299"/>
      <c r="STW45" s="299"/>
      <c r="STX45" s="299"/>
      <c r="STY45" s="299"/>
      <c r="STZ45" s="299"/>
      <c r="SUA45" s="299"/>
      <c r="SUB45" s="299"/>
      <c r="SUC45" s="299"/>
      <c r="SUD45" s="299"/>
      <c r="SUE45" s="299"/>
      <c r="SUF45" s="299"/>
      <c r="SUG45" s="299"/>
      <c r="SUH45" s="299"/>
      <c r="SUI45" s="299"/>
      <c r="SUJ45" s="299"/>
      <c r="SUK45" s="299"/>
      <c r="SUL45" s="299"/>
      <c r="SUM45" s="299"/>
      <c r="SUN45" s="299"/>
      <c r="SUO45" s="299"/>
      <c r="SUP45" s="299"/>
      <c r="SUQ45" s="299"/>
      <c r="SUR45" s="299"/>
      <c r="SUS45" s="299"/>
      <c r="SUT45" s="299"/>
      <c r="SUU45" s="299"/>
      <c r="SUV45" s="299"/>
      <c r="SUW45" s="299"/>
      <c r="SUX45" s="299"/>
      <c r="SUY45" s="299"/>
      <c r="SUZ45" s="299"/>
      <c r="SVA45" s="299"/>
      <c r="SVB45" s="299"/>
      <c r="SVC45" s="299"/>
      <c r="SVD45" s="299"/>
      <c r="SVE45" s="299"/>
      <c r="SVF45" s="299"/>
      <c r="SVG45" s="299"/>
      <c r="SVH45" s="299"/>
      <c r="SVI45" s="299"/>
      <c r="SVJ45" s="299"/>
      <c r="SVK45" s="299"/>
      <c r="SVL45" s="299"/>
      <c r="SVM45" s="299"/>
      <c r="SVN45" s="299"/>
      <c r="SVO45" s="299"/>
      <c r="SVP45" s="299"/>
      <c r="SVQ45" s="299"/>
      <c r="SVR45" s="299"/>
      <c r="SVS45" s="299"/>
      <c r="SVT45" s="299"/>
      <c r="SVU45" s="299"/>
      <c r="SVV45" s="299"/>
      <c r="SVW45" s="299"/>
      <c r="SVX45" s="299"/>
      <c r="SVY45" s="299"/>
      <c r="SVZ45" s="299"/>
      <c r="SWA45" s="299"/>
      <c r="SWB45" s="299"/>
      <c r="SWC45" s="299"/>
      <c r="SWD45" s="299"/>
      <c r="SWE45" s="299"/>
      <c r="SWF45" s="299"/>
      <c r="SWG45" s="299"/>
      <c r="SWH45" s="299"/>
      <c r="SWI45" s="299"/>
      <c r="SWJ45" s="299"/>
      <c r="SWK45" s="299"/>
      <c r="SWL45" s="299"/>
      <c r="SWM45" s="299"/>
      <c r="SWN45" s="299"/>
      <c r="SWO45" s="299"/>
      <c r="SWP45" s="299"/>
      <c r="SWQ45" s="299"/>
      <c r="SWR45" s="299"/>
      <c r="SWS45" s="299"/>
      <c r="SWT45" s="299"/>
      <c r="SWU45" s="299"/>
      <c r="SWV45" s="299"/>
      <c r="SWW45" s="299"/>
      <c r="SWX45" s="299"/>
      <c r="SWY45" s="299"/>
      <c r="SWZ45" s="299"/>
      <c r="SXA45" s="299"/>
      <c r="SXB45" s="299"/>
      <c r="SXC45" s="299"/>
      <c r="SXD45" s="299"/>
      <c r="SXE45" s="299"/>
      <c r="SXF45" s="299"/>
      <c r="SXG45" s="299"/>
      <c r="SXH45" s="299"/>
      <c r="SXI45" s="299"/>
      <c r="SXJ45" s="299"/>
      <c r="SXK45" s="299"/>
      <c r="SXL45" s="299"/>
      <c r="SXM45" s="299"/>
      <c r="SXN45" s="299"/>
      <c r="SXO45" s="299"/>
      <c r="SXP45" s="299"/>
      <c r="SXQ45" s="299"/>
      <c r="SXR45" s="299"/>
      <c r="SXS45" s="299"/>
      <c r="SXT45" s="299"/>
      <c r="SXU45" s="299"/>
      <c r="SXV45" s="299"/>
      <c r="SXW45" s="299"/>
      <c r="SXX45" s="299"/>
      <c r="SXY45" s="299"/>
      <c r="SXZ45" s="299"/>
      <c r="SYA45" s="299"/>
      <c r="SYB45" s="299"/>
      <c r="SYC45" s="299"/>
      <c r="SYD45" s="299"/>
      <c r="SYE45" s="299"/>
      <c r="SYF45" s="299"/>
      <c r="SYG45" s="299"/>
      <c r="SYH45" s="299"/>
      <c r="SYI45" s="299"/>
      <c r="SYJ45" s="299"/>
      <c r="SYK45" s="299"/>
      <c r="SYL45" s="299"/>
      <c r="SYM45" s="299"/>
      <c r="SYN45" s="299"/>
      <c r="SYO45" s="299"/>
      <c r="SYP45" s="299"/>
      <c r="SYQ45" s="299"/>
      <c r="SYR45" s="299"/>
      <c r="SYS45" s="299"/>
      <c r="SYT45" s="299"/>
      <c r="SYU45" s="299"/>
      <c r="SYV45" s="299"/>
      <c r="SYW45" s="299"/>
      <c r="SYX45" s="299"/>
      <c r="SYY45" s="299"/>
      <c r="SYZ45" s="299"/>
      <c r="SZA45" s="299"/>
      <c r="SZB45" s="299"/>
      <c r="SZC45" s="299"/>
      <c r="SZD45" s="299"/>
      <c r="SZE45" s="299"/>
      <c r="SZF45" s="299"/>
      <c r="SZG45" s="299"/>
      <c r="SZH45" s="299"/>
      <c r="SZI45" s="299"/>
      <c r="SZJ45" s="299"/>
      <c r="SZK45" s="299"/>
      <c r="SZL45" s="299"/>
      <c r="SZM45" s="299"/>
      <c r="SZN45" s="299"/>
      <c r="SZO45" s="299"/>
      <c r="SZP45" s="299"/>
      <c r="SZQ45" s="299"/>
      <c r="SZR45" s="299"/>
      <c r="SZS45" s="299"/>
      <c r="SZT45" s="299"/>
      <c r="SZU45" s="299"/>
      <c r="SZV45" s="299"/>
      <c r="SZW45" s="299"/>
      <c r="SZX45" s="299"/>
      <c r="SZY45" s="299"/>
      <c r="SZZ45" s="299"/>
      <c r="TAA45" s="299"/>
      <c r="TAB45" s="299"/>
      <c r="TAC45" s="299"/>
      <c r="TAD45" s="299"/>
      <c r="TAE45" s="299"/>
      <c r="TAF45" s="299"/>
      <c r="TAG45" s="299"/>
      <c r="TAH45" s="299"/>
      <c r="TAI45" s="299"/>
      <c r="TAJ45" s="299"/>
      <c r="TAK45" s="299"/>
      <c r="TAL45" s="299"/>
      <c r="TAM45" s="299"/>
      <c r="TAN45" s="299"/>
      <c r="TAO45" s="299"/>
      <c r="TAP45" s="299"/>
      <c r="TAQ45" s="299"/>
      <c r="TAR45" s="299"/>
      <c r="TAS45" s="299"/>
      <c r="TAT45" s="299"/>
      <c r="TAU45" s="299"/>
      <c r="TAV45" s="299"/>
      <c r="TAW45" s="299"/>
      <c r="TAX45" s="299"/>
      <c r="TAY45" s="299"/>
      <c r="TAZ45" s="299"/>
      <c r="TBA45" s="299"/>
      <c r="TBB45" s="299"/>
      <c r="TBC45" s="299"/>
      <c r="TBD45" s="299"/>
      <c r="TBE45" s="299"/>
      <c r="TBF45" s="299"/>
      <c r="TBG45" s="299"/>
      <c r="TBH45" s="299"/>
      <c r="TBI45" s="299"/>
      <c r="TBJ45" s="299"/>
      <c r="TBK45" s="299"/>
      <c r="TBL45" s="299"/>
      <c r="TBM45" s="299"/>
      <c r="TBN45" s="299"/>
      <c r="TBO45" s="299"/>
      <c r="TBP45" s="299"/>
      <c r="TBQ45" s="299"/>
      <c r="TBR45" s="299"/>
      <c r="TBS45" s="299"/>
      <c r="TBT45" s="299"/>
      <c r="TBU45" s="299"/>
      <c r="TBV45" s="299"/>
      <c r="TBW45" s="299"/>
      <c r="TBX45" s="299"/>
      <c r="TBY45" s="299"/>
      <c r="TBZ45" s="299"/>
      <c r="TCA45" s="299"/>
      <c r="TCB45" s="299"/>
      <c r="TCC45" s="299"/>
      <c r="TCD45" s="299"/>
      <c r="TCE45" s="299"/>
      <c r="TCF45" s="299"/>
      <c r="TCG45" s="299"/>
      <c r="TCH45" s="299"/>
      <c r="TCI45" s="299"/>
      <c r="TCJ45" s="299"/>
      <c r="TCK45" s="299"/>
      <c r="TCL45" s="299"/>
      <c r="TCM45" s="299"/>
      <c r="TCN45" s="299"/>
      <c r="TCO45" s="299"/>
      <c r="TCP45" s="299"/>
      <c r="TCQ45" s="299"/>
      <c r="TCR45" s="299"/>
      <c r="TCS45" s="299"/>
      <c r="TCT45" s="299"/>
      <c r="TCU45" s="299"/>
      <c r="TCV45" s="299"/>
      <c r="TCW45" s="299"/>
      <c r="TCX45" s="299"/>
      <c r="TCY45" s="299"/>
      <c r="TCZ45" s="299"/>
      <c r="TDA45" s="299"/>
      <c r="TDB45" s="299"/>
      <c r="TDC45" s="299"/>
      <c r="TDD45" s="299"/>
      <c r="TDE45" s="299"/>
      <c r="TDF45" s="299"/>
      <c r="TDG45" s="299"/>
      <c r="TDH45" s="299"/>
      <c r="TDI45" s="299"/>
      <c r="TDJ45" s="299"/>
      <c r="TDK45" s="299"/>
      <c r="TDL45" s="299"/>
      <c r="TDM45" s="299"/>
      <c r="TDN45" s="299"/>
      <c r="TDO45" s="299"/>
      <c r="TDP45" s="299"/>
      <c r="TDQ45" s="299"/>
      <c r="TDR45" s="299"/>
      <c r="TDS45" s="299"/>
      <c r="TDT45" s="299"/>
      <c r="TDU45" s="299"/>
      <c r="TDV45" s="299"/>
      <c r="TDW45" s="299"/>
      <c r="TDX45" s="299"/>
      <c r="TDY45" s="299"/>
      <c r="TDZ45" s="299"/>
      <c r="TEA45" s="299"/>
      <c r="TEB45" s="299"/>
      <c r="TEC45" s="299"/>
      <c r="TED45" s="299"/>
      <c r="TEE45" s="299"/>
      <c r="TEF45" s="299"/>
      <c r="TEG45" s="299"/>
      <c r="TEH45" s="299"/>
      <c r="TEI45" s="299"/>
      <c r="TEJ45" s="299"/>
      <c r="TEK45" s="299"/>
      <c r="TEL45" s="299"/>
      <c r="TEM45" s="299"/>
      <c r="TEN45" s="299"/>
      <c r="TEO45" s="299"/>
      <c r="TEP45" s="299"/>
      <c r="TEQ45" s="299"/>
      <c r="TER45" s="299"/>
      <c r="TES45" s="299"/>
      <c r="TET45" s="299"/>
      <c r="TEU45" s="299"/>
      <c r="TEV45" s="299"/>
      <c r="TEW45" s="299"/>
      <c r="TEX45" s="299"/>
      <c r="TEY45" s="299"/>
      <c r="TEZ45" s="299"/>
      <c r="TFA45" s="299"/>
      <c r="TFB45" s="299"/>
      <c r="TFC45" s="299"/>
      <c r="TFD45" s="299"/>
      <c r="TFE45" s="299"/>
      <c r="TFF45" s="299"/>
      <c r="TFG45" s="299"/>
      <c r="TFH45" s="299"/>
      <c r="TFI45" s="299"/>
      <c r="TFJ45" s="299"/>
      <c r="TFK45" s="299"/>
      <c r="TFL45" s="299"/>
      <c r="TFM45" s="299"/>
      <c r="TFN45" s="299"/>
      <c r="TFO45" s="299"/>
      <c r="TFP45" s="299"/>
      <c r="TFQ45" s="299"/>
      <c r="TFR45" s="299"/>
      <c r="TFS45" s="299"/>
      <c r="TFT45" s="299"/>
      <c r="TFU45" s="299"/>
      <c r="TFV45" s="299"/>
      <c r="TFW45" s="299"/>
      <c r="TFX45" s="299"/>
      <c r="TFY45" s="299"/>
      <c r="TFZ45" s="299"/>
      <c r="TGA45" s="299"/>
      <c r="TGB45" s="299"/>
      <c r="TGC45" s="299"/>
      <c r="TGD45" s="299"/>
      <c r="TGE45" s="299"/>
      <c r="TGF45" s="299"/>
      <c r="TGG45" s="299"/>
      <c r="TGH45" s="299"/>
      <c r="TGI45" s="299"/>
      <c r="TGJ45" s="299"/>
      <c r="TGK45" s="299"/>
      <c r="TGL45" s="299"/>
      <c r="TGM45" s="299"/>
      <c r="TGN45" s="299"/>
      <c r="TGO45" s="299"/>
      <c r="TGP45" s="299"/>
      <c r="TGQ45" s="299"/>
      <c r="TGR45" s="299"/>
      <c r="TGS45" s="299"/>
      <c r="TGT45" s="299"/>
      <c r="TGU45" s="299"/>
      <c r="TGV45" s="299"/>
      <c r="TGW45" s="299"/>
      <c r="TGX45" s="299"/>
      <c r="TGY45" s="299"/>
      <c r="TGZ45" s="299"/>
      <c r="THA45" s="299"/>
      <c r="THB45" s="299"/>
      <c r="THC45" s="299"/>
      <c r="THD45" s="299"/>
      <c r="THE45" s="299"/>
      <c r="THF45" s="299"/>
      <c r="THG45" s="299"/>
      <c r="THH45" s="299"/>
      <c r="THI45" s="299"/>
      <c r="THJ45" s="299"/>
      <c r="THK45" s="299"/>
      <c r="THL45" s="299"/>
      <c r="THM45" s="299"/>
      <c r="THN45" s="299"/>
      <c r="THO45" s="299"/>
      <c r="THP45" s="299"/>
      <c r="THQ45" s="299"/>
      <c r="THR45" s="299"/>
      <c r="THS45" s="299"/>
      <c r="THT45" s="299"/>
      <c r="THU45" s="299"/>
      <c r="THV45" s="299"/>
      <c r="THW45" s="299"/>
      <c r="THX45" s="299"/>
      <c r="THY45" s="299"/>
      <c r="THZ45" s="299"/>
      <c r="TIA45" s="299"/>
      <c r="TIB45" s="299"/>
      <c r="TIC45" s="299"/>
      <c r="TID45" s="299"/>
      <c r="TIE45" s="299"/>
      <c r="TIF45" s="299"/>
      <c r="TIG45" s="299"/>
      <c r="TIH45" s="299"/>
      <c r="TII45" s="299"/>
      <c r="TIJ45" s="299"/>
      <c r="TIK45" s="299"/>
      <c r="TIL45" s="299"/>
      <c r="TIM45" s="299"/>
      <c r="TIN45" s="299"/>
      <c r="TIO45" s="299"/>
      <c r="TIP45" s="299"/>
      <c r="TIQ45" s="299"/>
      <c r="TIR45" s="299"/>
      <c r="TIS45" s="299"/>
      <c r="TIT45" s="299"/>
      <c r="TIU45" s="299"/>
      <c r="TIV45" s="299"/>
      <c r="TIW45" s="299"/>
      <c r="TIX45" s="299"/>
      <c r="TIY45" s="299"/>
      <c r="TIZ45" s="299"/>
      <c r="TJA45" s="299"/>
      <c r="TJB45" s="299"/>
      <c r="TJC45" s="299"/>
      <c r="TJD45" s="299"/>
      <c r="TJE45" s="299"/>
      <c r="TJF45" s="299"/>
      <c r="TJG45" s="299"/>
      <c r="TJH45" s="299"/>
      <c r="TJI45" s="299"/>
      <c r="TJJ45" s="299"/>
      <c r="TJK45" s="299"/>
      <c r="TJL45" s="299"/>
      <c r="TJM45" s="299"/>
      <c r="TJN45" s="299"/>
      <c r="TJO45" s="299"/>
      <c r="TJP45" s="299"/>
      <c r="TJQ45" s="299"/>
      <c r="TJR45" s="299"/>
      <c r="TJS45" s="299"/>
      <c r="TJT45" s="299"/>
      <c r="TJU45" s="299"/>
      <c r="TJV45" s="299"/>
      <c r="TJW45" s="299"/>
      <c r="TJX45" s="299"/>
      <c r="TJY45" s="299"/>
      <c r="TJZ45" s="299"/>
      <c r="TKA45" s="299"/>
      <c r="TKB45" s="299"/>
      <c r="TKC45" s="299"/>
      <c r="TKD45" s="299"/>
      <c r="TKE45" s="299"/>
      <c r="TKF45" s="299"/>
      <c r="TKG45" s="299"/>
      <c r="TKH45" s="299"/>
      <c r="TKI45" s="299"/>
      <c r="TKJ45" s="299"/>
      <c r="TKK45" s="299"/>
      <c r="TKL45" s="299"/>
      <c r="TKM45" s="299"/>
      <c r="TKN45" s="299"/>
      <c r="TKO45" s="299"/>
      <c r="TKP45" s="299"/>
      <c r="TKQ45" s="299"/>
      <c r="TKR45" s="299"/>
      <c r="TKS45" s="299"/>
      <c r="TKT45" s="299"/>
      <c r="TKU45" s="299"/>
      <c r="TKV45" s="299"/>
      <c r="TKW45" s="299"/>
      <c r="TKX45" s="299"/>
      <c r="TKY45" s="299"/>
      <c r="TKZ45" s="299"/>
      <c r="TLA45" s="299"/>
      <c r="TLB45" s="299"/>
      <c r="TLC45" s="299"/>
      <c r="TLD45" s="299"/>
      <c r="TLE45" s="299"/>
      <c r="TLF45" s="299"/>
      <c r="TLG45" s="299"/>
      <c r="TLH45" s="299"/>
      <c r="TLI45" s="299"/>
      <c r="TLJ45" s="299"/>
      <c r="TLK45" s="299"/>
      <c r="TLL45" s="299"/>
      <c r="TLM45" s="299"/>
      <c r="TLN45" s="299"/>
      <c r="TLO45" s="299"/>
      <c r="TLP45" s="299"/>
      <c r="TLQ45" s="299"/>
      <c r="TLR45" s="299"/>
      <c r="TLS45" s="299"/>
      <c r="TLT45" s="299"/>
      <c r="TLU45" s="299"/>
      <c r="TLV45" s="299"/>
      <c r="TLW45" s="299"/>
      <c r="TLX45" s="299"/>
      <c r="TLY45" s="299"/>
      <c r="TLZ45" s="299"/>
      <c r="TMA45" s="299"/>
      <c r="TMB45" s="299"/>
      <c r="TMC45" s="299"/>
      <c r="TMD45" s="299"/>
      <c r="TME45" s="299"/>
      <c r="TMF45" s="299"/>
      <c r="TMG45" s="299"/>
      <c r="TMH45" s="299"/>
      <c r="TMI45" s="299"/>
      <c r="TMJ45" s="299"/>
      <c r="TMK45" s="299"/>
      <c r="TML45" s="299"/>
      <c r="TMM45" s="299"/>
      <c r="TMN45" s="299"/>
      <c r="TMO45" s="299"/>
      <c r="TMP45" s="299"/>
      <c r="TMQ45" s="299"/>
      <c r="TMR45" s="299"/>
      <c r="TMS45" s="299"/>
      <c r="TMT45" s="299"/>
      <c r="TMU45" s="299"/>
      <c r="TMV45" s="299"/>
      <c r="TMW45" s="299"/>
      <c r="TMX45" s="299"/>
      <c r="TMY45" s="299"/>
      <c r="TMZ45" s="299"/>
      <c r="TNA45" s="299"/>
      <c r="TNB45" s="299"/>
      <c r="TNC45" s="299"/>
      <c r="TND45" s="299"/>
      <c r="TNE45" s="299"/>
      <c r="TNF45" s="299"/>
      <c r="TNG45" s="299"/>
      <c r="TNH45" s="299"/>
      <c r="TNI45" s="299"/>
      <c r="TNJ45" s="299"/>
      <c r="TNK45" s="299"/>
      <c r="TNL45" s="299"/>
      <c r="TNM45" s="299"/>
      <c r="TNN45" s="299"/>
      <c r="TNO45" s="299"/>
      <c r="TNP45" s="299"/>
      <c r="TNQ45" s="299"/>
      <c r="TNR45" s="299"/>
      <c r="TNS45" s="299"/>
      <c r="TNT45" s="299"/>
      <c r="TNU45" s="299"/>
      <c r="TNV45" s="299"/>
      <c r="TNW45" s="299"/>
      <c r="TNX45" s="299"/>
      <c r="TNY45" s="299"/>
      <c r="TNZ45" s="299"/>
      <c r="TOA45" s="299"/>
      <c r="TOB45" s="299"/>
      <c r="TOC45" s="299"/>
      <c r="TOD45" s="299"/>
      <c r="TOE45" s="299"/>
      <c r="TOF45" s="299"/>
      <c r="TOG45" s="299"/>
      <c r="TOH45" s="299"/>
      <c r="TOI45" s="299"/>
      <c r="TOJ45" s="299"/>
      <c r="TOK45" s="299"/>
      <c r="TOL45" s="299"/>
      <c r="TOM45" s="299"/>
      <c r="TON45" s="299"/>
      <c r="TOO45" s="299"/>
      <c r="TOP45" s="299"/>
      <c r="TOQ45" s="299"/>
      <c r="TOR45" s="299"/>
      <c r="TOS45" s="299"/>
      <c r="TOT45" s="299"/>
      <c r="TOU45" s="299"/>
      <c r="TOV45" s="299"/>
      <c r="TOW45" s="299"/>
      <c r="TOX45" s="299"/>
      <c r="TOY45" s="299"/>
      <c r="TOZ45" s="299"/>
      <c r="TPA45" s="299"/>
      <c r="TPB45" s="299"/>
      <c r="TPC45" s="299"/>
      <c r="TPD45" s="299"/>
      <c r="TPE45" s="299"/>
      <c r="TPF45" s="299"/>
      <c r="TPG45" s="299"/>
      <c r="TPH45" s="299"/>
      <c r="TPI45" s="299"/>
      <c r="TPJ45" s="299"/>
      <c r="TPK45" s="299"/>
      <c r="TPL45" s="299"/>
      <c r="TPM45" s="299"/>
      <c r="TPN45" s="299"/>
      <c r="TPO45" s="299"/>
      <c r="TPP45" s="299"/>
      <c r="TPQ45" s="299"/>
      <c r="TPR45" s="299"/>
      <c r="TPS45" s="299"/>
      <c r="TPT45" s="299"/>
      <c r="TPU45" s="299"/>
      <c r="TPV45" s="299"/>
      <c r="TPW45" s="299"/>
      <c r="TPX45" s="299"/>
      <c r="TPY45" s="299"/>
      <c r="TPZ45" s="299"/>
      <c r="TQA45" s="299"/>
      <c r="TQB45" s="299"/>
      <c r="TQC45" s="299"/>
      <c r="TQD45" s="299"/>
      <c r="TQE45" s="299"/>
      <c r="TQF45" s="299"/>
      <c r="TQG45" s="299"/>
      <c r="TQH45" s="299"/>
      <c r="TQI45" s="299"/>
      <c r="TQJ45" s="299"/>
      <c r="TQK45" s="299"/>
      <c r="TQL45" s="299"/>
      <c r="TQM45" s="299"/>
      <c r="TQN45" s="299"/>
      <c r="TQO45" s="299"/>
      <c r="TQP45" s="299"/>
      <c r="TQQ45" s="299"/>
      <c r="TQR45" s="299"/>
      <c r="TQS45" s="299"/>
      <c r="TQT45" s="299"/>
      <c r="TQU45" s="299"/>
      <c r="TQV45" s="299"/>
      <c r="TQW45" s="299"/>
      <c r="TQX45" s="299"/>
      <c r="TQY45" s="299"/>
      <c r="TQZ45" s="299"/>
      <c r="TRA45" s="299"/>
      <c r="TRB45" s="299"/>
      <c r="TRC45" s="299"/>
      <c r="TRD45" s="299"/>
      <c r="TRE45" s="299"/>
      <c r="TRF45" s="299"/>
      <c r="TRG45" s="299"/>
      <c r="TRH45" s="299"/>
      <c r="TRI45" s="299"/>
      <c r="TRJ45" s="299"/>
      <c r="TRK45" s="299"/>
      <c r="TRL45" s="299"/>
      <c r="TRM45" s="299"/>
      <c r="TRN45" s="299"/>
      <c r="TRO45" s="299"/>
      <c r="TRP45" s="299"/>
      <c r="TRQ45" s="299"/>
      <c r="TRR45" s="299"/>
      <c r="TRS45" s="299"/>
      <c r="TRT45" s="299"/>
      <c r="TRU45" s="299"/>
      <c r="TRV45" s="299"/>
      <c r="TRW45" s="299"/>
      <c r="TRX45" s="299"/>
      <c r="TRY45" s="299"/>
      <c r="TRZ45" s="299"/>
      <c r="TSA45" s="299"/>
      <c r="TSB45" s="299"/>
      <c r="TSC45" s="299"/>
      <c r="TSD45" s="299"/>
      <c r="TSE45" s="299"/>
      <c r="TSF45" s="299"/>
      <c r="TSG45" s="299"/>
      <c r="TSH45" s="299"/>
      <c r="TSI45" s="299"/>
      <c r="TSJ45" s="299"/>
      <c r="TSK45" s="299"/>
      <c r="TSL45" s="299"/>
      <c r="TSM45" s="299"/>
      <c r="TSN45" s="299"/>
      <c r="TSO45" s="299"/>
      <c r="TSP45" s="299"/>
      <c r="TSQ45" s="299"/>
      <c r="TSR45" s="299"/>
      <c r="TSS45" s="299"/>
      <c r="TST45" s="299"/>
      <c r="TSU45" s="299"/>
      <c r="TSV45" s="299"/>
      <c r="TSW45" s="299"/>
      <c r="TSX45" s="299"/>
      <c r="TSY45" s="299"/>
      <c r="TSZ45" s="299"/>
      <c r="TTA45" s="299"/>
      <c r="TTB45" s="299"/>
      <c r="TTC45" s="299"/>
      <c r="TTD45" s="299"/>
      <c r="TTE45" s="299"/>
      <c r="TTF45" s="299"/>
      <c r="TTG45" s="299"/>
      <c r="TTH45" s="299"/>
      <c r="TTI45" s="299"/>
      <c r="TTJ45" s="299"/>
      <c r="TTK45" s="299"/>
      <c r="TTL45" s="299"/>
      <c r="TTM45" s="299"/>
      <c r="TTN45" s="299"/>
      <c r="TTO45" s="299"/>
      <c r="TTP45" s="299"/>
      <c r="TTQ45" s="299"/>
      <c r="TTR45" s="299"/>
      <c r="TTS45" s="299"/>
      <c r="TTT45" s="299"/>
      <c r="TTU45" s="299"/>
      <c r="TTV45" s="299"/>
      <c r="TTW45" s="299"/>
      <c r="TTX45" s="299"/>
      <c r="TTY45" s="299"/>
      <c r="TTZ45" s="299"/>
      <c r="TUA45" s="299"/>
      <c r="TUB45" s="299"/>
      <c r="TUC45" s="299"/>
      <c r="TUD45" s="299"/>
      <c r="TUE45" s="299"/>
      <c r="TUF45" s="299"/>
      <c r="TUG45" s="299"/>
      <c r="TUH45" s="299"/>
      <c r="TUI45" s="299"/>
      <c r="TUJ45" s="299"/>
      <c r="TUK45" s="299"/>
      <c r="TUL45" s="299"/>
      <c r="TUM45" s="299"/>
      <c r="TUN45" s="299"/>
      <c r="TUO45" s="299"/>
      <c r="TUP45" s="299"/>
      <c r="TUQ45" s="299"/>
      <c r="TUR45" s="299"/>
      <c r="TUS45" s="299"/>
      <c r="TUT45" s="299"/>
      <c r="TUU45" s="299"/>
      <c r="TUV45" s="299"/>
      <c r="TUW45" s="299"/>
      <c r="TUX45" s="299"/>
      <c r="TUY45" s="299"/>
      <c r="TUZ45" s="299"/>
      <c r="TVA45" s="299"/>
      <c r="TVB45" s="299"/>
      <c r="TVC45" s="299"/>
      <c r="TVD45" s="299"/>
      <c r="TVE45" s="299"/>
      <c r="TVF45" s="299"/>
      <c r="TVG45" s="299"/>
      <c r="TVH45" s="299"/>
      <c r="TVI45" s="299"/>
      <c r="TVJ45" s="299"/>
      <c r="TVK45" s="299"/>
      <c r="TVL45" s="299"/>
      <c r="TVM45" s="299"/>
      <c r="TVN45" s="299"/>
      <c r="TVO45" s="299"/>
      <c r="TVP45" s="299"/>
      <c r="TVQ45" s="299"/>
      <c r="TVR45" s="299"/>
      <c r="TVS45" s="299"/>
      <c r="TVT45" s="299"/>
      <c r="TVU45" s="299"/>
      <c r="TVV45" s="299"/>
      <c r="TVW45" s="299"/>
      <c r="TVX45" s="299"/>
      <c r="TVY45" s="299"/>
      <c r="TVZ45" s="299"/>
      <c r="TWA45" s="299"/>
      <c r="TWB45" s="299"/>
      <c r="TWC45" s="299"/>
      <c r="TWD45" s="299"/>
      <c r="TWE45" s="299"/>
      <c r="TWF45" s="299"/>
      <c r="TWG45" s="299"/>
      <c r="TWH45" s="299"/>
      <c r="TWI45" s="299"/>
      <c r="TWJ45" s="299"/>
      <c r="TWK45" s="299"/>
      <c r="TWL45" s="299"/>
      <c r="TWM45" s="299"/>
      <c r="TWN45" s="299"/>
      <c r="TWO45" s="299"/>
      <c r="TWP45" s="299"/>
      <c r="TWQ45" s="299"/>
      <c r="TWR45" s="299"/>
      <c r="TWS45" s="299"/>
      <c r="TWT45" s="299"/>
      <c r="TWU45" s="299"/>
      <c r="TWV45" s="299"/>
      <c r="TWW45" s="299"/>
      <c r="TWX45" s="299"/>
      <c r="TWY45" s="299"/>
      <c r="TWZ45" s="299"/>
      <c r="TXA45" s="299"/>
      <c r="TXB45" s="299"/>
      <c r="TXC45" s="299"/>
      <c r="TXD45" s="299"/>
      <c r="TXE45" s="299"/>
      <c r="TXF45" s="299"/>
      <c r="TXG45" s="299"/>
      <c r="TXH45" s="299"/>
      <c r="TXI45" s="299"/>
      <c r="TXJ45" s="299"/>
      <c r="TXK45" s="299"/>
      <c r="TXL45" s="299"/>
      <c r="TXM45" s="299"/>
      <c r="TXN45" s="299"/>
      <c r="TXO45" s="299"/>
      <c r="TXP45" s="299"/>
      <c r="TXQ45" s="299"/>
      <c r="TXR45" s="299"/>
      <c r="TXS45" s="299"/>
      <c r="TXT45" s="299"/>
      <c r="TXU45" s="299"/>
      <c r="TXV45" s="299"/>
      <c r="TXW45" s="299"/>
      <c r="TXX45" s="299"/>
      <c r="TXY45" s="299"/>
      <c r="TXZ45" s="299"/>
      <c r="TYA45" s="299"/>
      <c r="TYB45" s="299"/>
      <c r="TYC45" s="299"/>
      <c r="TYD45" s="299"/>
      <c r="TYE45" s="299"/>
      <c r="TYF45" s="299"/>
      <c r="TYG45" s="299"/>
      <c r="TYH45" s="299"/>
      <c r="TYI45" s="299"/>
      <c r="TYJ45" s="299"/>
      <c r="TYK45" s="299"/>
      <c r="TYL45" s="299"/>
      <c r="TYM45" s="299"/>
      <c r="TYN45" s="299"/>
      <c r="TYO45" s="299"/>
      <c r="TYP45" s="299"/>
      <c r="TYQ45" s="299"/>
      <c r="TYR45" s="299"/>
      <c r="TYS45" s="299"/>
      <c r="TYT45" s="299"/>
      <c r="TYU45" s="299"/>
      <c r="TYV45" s="299"/>
      <c r="TYW45" s="299"/>
      <c r="TYX45" s="299"/>
      <c r="TYY45" s="299"/>
      <c r="TYZ45" s="299"/>
      <c r="TZA45" s="299"/>
      <c r="TZB45" s="299"/>
      <c r="TZC45" s="299"/>
      <c r="TZD45" s="299"/>
      <c r="TZE45" s="299"/>
      <c r="TZF45" s="299"/>
      <c r="TZG45" s="299"/>
      <c r="TZH45" s="299"/>
      <c r="TZI45" s="299"/>
      <c r="TZJ45" s="299"/>
      <c r="TZK45" s="299"/>
      <c r="TZL45" s="299"/>
      <c r="TZM45" s="299"/>
      <c r="TZN45" s="299"/>
      <c r="TZO45" s="299"/>
      <c r="TZP45" s="299"/>
      <c r="TZQ45" s="299"/>
      <c r="TZR45" s="299"/>
      <c r="TZS45" s="299"/>
      <c r="TZT45" s="299"/>
      <c r="TZU45" s="299"/>
      <c r="TZV45" s="299"/>
      <c r="TZW45" s="299"/>
      <c r="TZX45" s="299"/>
      <c r="TZY45" s="299"/>
      <c r="TZZ45" s="299"/>
      <c r="UAA45" s="299"/>
      <c r="UAB45" s="299"/>
      <c r="UAC45" s="299"/>
      <c r="UAD45" s="299"/>
      <c r="UAE45" s="299"/>
      <c r="UAF45" s="299"/>
      <c r="UAG45" s="299"/>
      <c r="UAH45" s="299"/>
      <c r="UAI45" s="299"/>
      <c r="UAJ45" s="299"/>
      <c r="UAK45" s="299"/>
      <c r="UAL45" s="299"/>
      <c r="UAM45" s="299"/>
      <c r="UAN45" s="299"/>
      <c r="UAO45" s="299"/>
      <c r="UAP45" s="299"/>
      <c r="UAQ45" s="299"/>
      <c r="UAR45" s="299"/>
      <c r="UAS45" s="299"/>
      <c r="UAT45" s="299"/>
      <c r="UAU45" s="299"/>
      <c r="UAV45" s="299"/>
      <c r="UAW45" s="299"/>
      <c r="UAX45" s="299"/>
      <c r="UAY45" s="299"/>
      <c r="UAZ45" s="299"/>
      <c r="UBA45" s="299"/>
      <c r="UBB45" s="299"/>
      <c r="UBC45" s="299"/>
      <c r="UBD45" s="299"/>
      <c r="UBE45" s="299"/>
      <c r="UBF45" s="299"/>
      <c r="UBG45" s="299"/>
      <c r="UBH45" s="299"/>
      <c r="UBI45" s="299"/>
      <c r="UBJ45" s="299"/>
      <c r="UBK45" s="299"/>
      <c r="UBL45" s="299"/>
      <c r="UBM45" s="299"/>
      <c r="UBN45" s="299"/>
      <c r="UBO45" s="299"/>
      <c r="UBP45" s="299"/>
      <c r="UBQ45" s="299"/>
      <c r="UBR45" s="299"/>
      <c r="UBS45" s="299"/>
      <c r="UBT45" s="299"/>
      <c r="UBU45" s="299"/>
      <c r="UBV45" s="299"/>
      <c r="UBW45" s="299"/>
      <c r="UBX45" s="299"/>
      <c r="UBY45" s="299"/>
      <c r="UBZ45" s="299"/>
      <c r="UCA45" s="299"/>
      <c r="UCB45" s="299"/>
      <c r="UCC45" s="299"/>
      <c r="UCD45" s="299"/>
      <c r="UCE45" s="299"/>
      <c r="UCF45" s="299"/>
      <c r="UCG45" s="299"/>
      <c r="UCH45" s="299"/>
      <c r="UCI45" s="299"/>
      <c r="UCJ45" s="299"/>
      <c r="UCK45" s="299"/>
      <c r="UCL45" s="299"/>
      <c r="UCM45" s="299"/>
      <c r="UCN45" s="299"/>
      <c r="UCO45" s="299"/>
      <c r="UCP45" s="299"/>
      <c r="UCQ45" s="299"/>
      <c r="UCR45" s="299"/>
      <c r="UCS45" s="299"/>
      <c r="UCT45" s="299"/>
      <c r="UCU45" s="299"/>
      <c r="UCV45" s="299"/>
      <c r="UCW45" s="299"/>
      <c r="UCX45" s="299"/>
      <c r="UCY45" s="299"/>
      <c r="UCZ45" s="299"/>
      <c r="UDA45" s="299"/>
      <c r="UDB45" s="299"/>
      <c r="UDC45" s="299"/>
      <c r="UDD45" s="299"/>
      <c r="UDE45" s="299"/>
      <c r="UDF45" s="299"/>
      <c r="UDG45" s="299"/>
      <c r="UDH45" s="299"/>
      <c r="UDI45" s="299"/>
      <c r="UDJ45" s="299"/>
      <c r="UDK45" s="299"/>
      <c r="UDL45" s="299"/>
      <c r="UDM45" s="299"/>
      <c r="UDN45" s="299"/>
      <c r="UDO45" s="299"/>
      <c r="UDP45" s="299"/>
      <c r="UDQ45" s="299"/>
      <c r="UDR45" s="299"/>
      <c r="UDS45" s="299"/>
      <c r="UDT45" s="299"/>
      <c r="UDU45" s="299"/>
      <c r="UDV45" s="299"/>
      <c r="UDW45" s="299"/>
      <c r="UDX45" s="299"/>
      <c r="UDY45" s="299"/>
      <c r="UDZ45" s="299"/>
      <c r="UEA45" s="299"/>
      <c r="UEB45" s="299"/>
      <c r="UEC45" s="299"/>
      <c r="UED45" s="299"/>
      <c r="UEE45" s="299"/>
      <c r="UEF45" s="299"/>
      <c r="UEG45" s="299"/>
      <c r="UEH45" s="299"/>
      <c r="UEI45" s="299"/>
      <c r="UEJ45" s="299"/>
      <c r="UEK45" s="299"/>
      <c r="UEL45" s="299"/>
      <c r="UEM45" s="299"/>
      <c r="UEN45" s="299"/>
      <c r="UEO45" s="299"/>
      <c r="UEP45" s="299"/>
      <c r="UEQ45" s="299"/>
      <c r="UER45" s="299"/>
      <c r="UES45" s="299"/>
      <c r="UET45" s="299"/>
      <c r="UEU45" s="299"/>
      <c r="UEV45" s="299"/>
      <c r="UEW45" s="299"/>
      <c r="UEX45" s="299"/>
      <c r="UEY45" s="299"/>
      <c r="UEZ45" s="299"/>
      <c r="UFA45" s="299"/>
      <c r="UFB45" s="299"/>
      <c r="UFC45" s="299"/>
      <c r="UFD45" s="299"/>
      <c r="UFE45" s="299"/>
      <c r="UFF45" s="299"/>
      <c r="UFG45" s="299"/>
      <c r="UFH45" s="299"/>
      <c r="UFI45" s="299"/>
      <c r="UFJ45" s="299"/>
      <c r="UFK45" s="299"/>
      <c r="UFL45" s="299"/>
      <c r="UFM45" s="299"/>
      <c r="UFN45" s="299"/>
      <c r="UFO45" s="299"/>
      <c r="UFP45" s="299"/>
      <c r="UFQ45" s="299"/>
      <c r="UFR45" s="299"/>
      <c r="UFS45" s="299"/>
      <c r="UFT45" s="299"/>
      <c r="UFU45" s="299"/>
      <c r="UFV45" s="299"/>
      <c r="UFW45" s="299"/>
      <c r="UFX45" s="299"/>
      <c r="UFY45" s="299"/>
      <c r="UFZ45" s="299"/>
      <c r="UGA45" s="299"/>
      <c r="UGB45" s="299"/>
      <c r="UGC45" s="299"/>
      <c r="UGD45" s="299"/>
      <c r="UGE45" s="299"/>
      <c r="UGF45" s="299"/>
      <c r="UGG45" s="299"/>
      <c r="UGH45" s="299"/>
      <c r="UGI45" s="299"/>
      <c r="UGJ45" s="299"/>
      <c r="UGK45" s="299"/>
      <c r="UGL45" s="299"/>
      <c r="UGM45" s="299"/>
      <c r="UGN45" s="299"/>
      <c r="UGO45" s="299"/>
      <c r="UGP45" s="299"/>
      <c r="UGQ45" s="299"/>
      <c r="UGR45" s="299"/>
      <c r="UGS45" s="299"/>
      <c r="UGT45" s="299"/>
      <c r="UGU45" s="299"/>
      <c r="UGV45" s="299"/>
      <c r="UGW45" s="299"/>
      <c r="UGX45" s="299"/>
      <c r="UGY45" s="299"/>
      <c r="UGZ45" s="299"/>
      <c r="UHA45" s="299"/>
      <c r="UHB45" s="299"/>
      <c r="UHC45" s="299"/>
      <c r="UHD45" s="299"/>
      <c r="UHE45" s="299"/>
      <c r="UHF45" s="299"/>
      <c r="UHG45" s="299"/>
      <c r="UHH45" s="299"/>
      <c r="UHI45" s="299"/>
      <c r="UHJ45" s="299"/>
      <c r="UHK45" s="299"/>
      <c r="UHL45" s="299"/>
      <c r="UHM45" s="299"/>
      <c r="UHN45" s="299"/>
      <c r="UHO45" s="299"/>
      <c r="UHP45" s="299"/>
      <c r="UHQ45" s="299"/>
      <c r="UHR45" s="299"/>
      <c r="UHS45" s="299"/>
      <c r="UHT45" s="299"/>
      <c r="UHU45" s="299"/>
      <c r="UHV45" s="299"/>
      <c r="UHW45" s="299"/>
      <c r="UHX45" s="299"/>
      <c r="UHY45" s="299"/>
      <c r="UHZ45" s="299"/>
      <c r="UIA45" s="299"/>
      <c r="UIB45" s="299"/>
      <c r="UIC45" s="299"/>
      <c r="UID45" s="299"/>
      <c r="UIE45" s="299"/>
      <c r="UIF45" s="299"/>
      <c r="UIG45" s="299"/>
      <c r="UIH45" s="299"/>
      <c r="UII45" s="299"/>
      <c r="UIJ45" s="299"/>
      <c r="UIK45" s="299"/>
      <c r="UIL45" s="299"/>
      <c r="UIM45" s="299"/>
      <c r="UIN45" s="299"/>
      <c r="UIO45" s="299"/>
      <c r="UIP45" s="299"/>
      <c r="UIQ45" s="299"/>
      <c r="UIR45" s="299"/>
      <c r="UIS45" s="299"/>
      <c r="UIT45" s="299"/>
      <c r="UIU45" s="299"/>
      <c r="UIV45" s="299"/>
      <c r="UIW45" s="299"/>
      <c r="UIX45" s="299"/>
      <c r="UIY45" s="299"/>
      <c r="UIZ45" s="299"/>
      <c r="UJA45" s="299"/>
      <c r="UJB45" s="299"/>
      <c r="UJC45" s="299"/>
      <c r="UJD45" s="299"/>
      <c r="UJE45" s="299"/>
      <c r="UJF45" s="299"/>
      <c r="UJG45" s="299"/>
      <c r="UJH45" s="299"/>
      <c r="UJI45" s="299"/>
      <c r="UJJ45" s="299"/>
      <c r="UJK45" s="299"/>
      <c r="UJL45" s="299"/>
      <c r="UJM45" s="299"/>
      <c r="UJN45" s="299"/>
      <c r="UJO45" s="299"/>
      <c r="UJP45" s="299"/>
      <c r="UJQ45" s="299"/>
      <c r="UJR45" s="299"/>
      <c r="UJS45" s="299"/>
      <c r="UJT45" s="299"/>
      <c r="UJU45" s="299"/>
      <c r="UJV45" s="299"/>
      <c r="UJW45" s="299"/>
      <c r="UJX45" s="299"/>
      <c r="UJY45" s="299"/>
      <c r="UJZ45" s="299"/>
      <c r="UKA45" s="299"/>
      <c r="UKB45" s="299"/>
      <c r="UKC45" s="299"/>
      <c r="UKD45" s="299"/>
      <c r="UKE45" s="299"/>
      <c r="UKF45" s="299"/>
      <c r="UKG45" s="299"/>
      <c r="UKH45" s="299"/>
      <c r="UKI45" s="299"/>
      <c r="UKJ45" s="299"/>
      <c r="UKK45" s="299"/>
      <c r="UKL45" s="299"/>
      <c r="UKM45" s="299"/>
      <c r="UKN45" s="299"/>
      <c r="UKO45" s="299"/>
      <c r="UKP45" s="299"/>
      <c r="UKQ45" s="299"/>
      <c r="UKR45" s="299"/>
      <c r="UKS45" s="299"/>
      <c r="UKT45" s="299"/>
      <c r="UKU45" s="299"/>
      <c r="UKV45" s="299"/>
      <c r="UKW45" s="299"/>
      <c r="UKX45" s="299"/>
      <c r="UKY45" s="299"/>
      <c r="UKZ45" s="299"/>
      <c r="ULA45" s="299"/>
      <c r="ULB45" s="299"/>
      <c r="ULC45" s="299"/>
      <c r="ULD45" s="299"/>
      <c r="ULE45" s="299"/>
      <c r="ULF45" s="299"/>
      <c r="ULG45" s="299"/>
      <c r="ULH45" s="299"/>
      <c r="ULI45" s="299"/>
      <c r="ULJ45" s="299"/>
      <c r="ULK45" s="299"/>
      <c r="ULL45" s="299"/>
      <c r="ULM45" s="299"/>
      <c r="ULN45" s="299"/>
      <c r="ULO45" s="299"/>
      <c r="ULP45" s="299"/>
      <c r="ULQ45" s="299"/>
      <c r="ULR45" s="299"/>
      <c r="ULS45" s="299"/>
      <c r="ULT45" s="299"/>
      <c r="ULU45" s="299"/>
      <c r="ULV45" s="299"/>
      <c r="ULW45" s="299"/>
      <c r="ULX45" s="299"/>
      <c r="ULY45" s="299"/>
      <c r="ULZ45" s="299"/>
      <c r="UMA45" s="299"/>
      <c r="UMB45" s="299"/>
      <c r="UMC45" s="299"/>
      <c r="UMD45" s="299"/>
      <c r="UME45" s="299"/>
      <c r="UMF45" s="299"/>
      <c r="UMG45" s="299"/>
      <c r="UMH45" s="299"/>
      <c r="UMI45" s="299"/>
      <c r="UMJ45" s="299"/>
      <c r="UMK45" s="299"/>
      <c r="UML45" s="299"/>
      <c r="UMM45" s="299"/>
      <c r="UMN45" s="299"/>
      <c r="UMO45" s="299"/>
      <c r="UMP45" s="299"/>
      <c r="UMQ45" s="299"/>
      <c r="UMR45" s="299"/>
      <c r="UMS45" s="299"/>
      <c r="UMT45" s="299"/>
      <c r="UMU45" s="299"/>
      <c r="UMV45" s="299"/>
      <c r="UMW45" s="299"/>
      <c r="UMX45" s="299"/>
      <c r="UMY45" s="299"/>
      <c r="UMZ45" s="299"/>
      <c r="UNA45" s="299"/>
      <c r="UNB45" s="299"/>
      <c r="UNC45" s="299"/>
      <c r="UND45" s="299"/>
      <c r="UNE45" s="299"/>
      <c r="UNF45" s="299"/>
      <c r="UNG45" s="299"/>
      <c r="UNH45" s="299"/>
      <c r="UNI45" s="299"/>
      <c r="UNJ45" s="299"/>
      <c r="UNK45" s="299"/>
      <c r="UNL45" s="299"/>
      <c r="UNM45" s="299"/>
      <c r="UNN45" s="299"/>
      <c r="UNO45" s="299"/>
      <c r="UNP45" s="299"/>
      <c r="UNQ45" s="299"/>
      <c r="UNR45" s="299"/>
      <c r="UNS45" s="299"/>
      <c r="UNT45" s="299"/>
      <c r="UNU45" s="299"/>
      <c r="UNV45" s="299"/>
      <c r="UNW45" s="299"/>
      <c r="UNX45" s="299"/>
      <c r="UNY45" s="299"/>
      <c r="UNZ45" s="299"/>
      <c r="UOA45" s="299"/>
      <c r="UOB45" s="299"/>
      <c r="UOC45" s="299"/>
      <c r="UOD45" s="299"/>
      <c r="UOE45" s="299"/>
      <c r="UOF45" s="299"/>
      <c r="UOG45" s="299"/>
      <c r="UOH45" s="299"/>
      <c r="UOI45" s="299"/>
      <c r="UOJ45" s="299"/>
      <c r="UOK45" s="299"/>
      <c r="UOL45" s="299"/>
      <c r="UOM45" s="299"/>
      <c r="UON45" s="299"/>
      <c r="UOO45" s="299"/>
      <c r="UOP45" s="299"/>
      <c r="UOQ45" s="299"/>
      <c r="UOR45" s="299"/>
      <c r="UOS45" s="299"/>
      <c r="UOT45" s="299"/>
      <c r="UOU45" s="299"/>
      <c r="UOV45" s="299"/>
      <c r="UOW45" s="299"/>
      <c r="UOX45" s="299"/>
      <c r="UOY45" s="299"/>
      <c r="UOZ45" s="299"/>
      <c r="UPA45" s="299"/>
      <c r="UPB45" s="299"/>
      <c r="UPC45" s="299"/>
      <c r="UPD45" s="299"/>
      <c r="UPE45" s="299"/>
      <c r="UPF45" s="299"/>
      <c r="UPG45" s="299"/>
      <c r="UPH45" s="299"/>
      <c r="UPI45" s="299"/>
      <c r="UPJ45" s="299"/>
      <c r="UPK45" s="299"/>
      <c r="UPL45" s="299"/>
      <c r="UPM45" s="299"/>
      <c r="UPN45" s="299"/>
      <c r="UPO45" s="299"/>
      <c r="UPP45" s="299"/>
      <c r="UPQ45" s="299"/>
      <c r="UPR45" s="299"/>
      <c r="UPS45" s="299"/>
      <c r="UPT45" s="299"/>
      <c r="UPU45" s="299"/>
      <c r="UPV45" s="299"/>
      <c r="UPW45" s="299"/>
      <c r="UPX45" s="299"/>
      <c r="UPY45" s="299"/>
      <c r="UPZ45" s="299"/>
      <c r="UQA45" s="299"/>
      <c r="UQB45" s="299"/>
      <c r="UQC45" s="299"/>
      <c r="UQD45" s="299"/>
      <c r="UQE45" s="299"/>
      <c r="UQF45" s="299"/>
      <c r="UQG45" s="299"/>
      <c r="UQH45" s="299"/>
      <c r="UQI45" s="299"/>
      <c r="UQJ45" s="299"/>
      <c r="UQK45" s="299"/>
      <c r="UQL45" s="299"/>
      <c r="UQM45" s="299"/>
      <c r="UQN45" s="299"/>
      <c r="UQO45" s="299"/>
      <c r="UQP45" s="299"/>
      <c r="UQQ45" s="299"/>
      <c r="UQR45" s="299"/>
      <c r="UQS45" s="299"/>
      <c r="UQT45" s="299"/>
      <c r="UQU45" s="299"/>
      <c r="UQV45" s="299"/>
      <c r="UQW45" s="299"/>
      <c r="UQX45" s="299"/>
      <c r="UQY45" s="299"/>
      <c r="UQZ45" s="299"/>
      <c r="URA45" s="299"/>
      <c r="URB45" s="299"/>
      <c r="URC45" s="299"/>
      <c r="URD45" s="299"/>
      <c r="URE45" s="299"/>
      <c r="URF45" s="299"/>
      <c r="URG45" s="299"/>
      <c r="URH45" s="299"/>
      <c r="URI45" s="299"/>
      <c r="URJ45" s="299"/>
      <c r="URK45" s="299"/>
      <c r="URL45" s="299"/>
      <c r="URM45" s="299"/>
      <c r="URN45" s="299"/>
      <c r="URO45" s="299"/>
      <c r="URP45" s="299"/>
      <c r="URQ45" s="299"/>
      <c r="URR45" s="299"/>
      <c r="URS45" s="299"/>
      <c r="URT45" s="299"/>
      <c r="URU45" s="299"/>
      <c r="URV45" s="299"/>
      <c r="URW45" s="299"/>
      <c r="URX45" s="299"/>
      <c r="URY45" s="299"/>
      <c r="URZ45" s="299"/>
      <c r="USA45" s="299"/>
      <c r="USB45" s="299"/>
      <c r="USC45" s="299"/>
      <c r="USD45" s="299"/>
      <c r="USE45" s="299"/>
      <c r="USF45" s="299"/>
      <c r="USG45" s="299"/>
      <c r="USH45" s="299"/>
      <c r="USI45" s="299"/>
      <c r="USJ45" s="299"/>
      <c r="USK45" s="299"/>
      <c r="USL45" s="299"/>
      <c r="USM45" s="299"/>
      <c r="USN45" s="299"/>
      <c r="USO45" s="299"/>
      <c r="USP45" s="299"/>
      <c r="USQ45" s="299"/>
      <c r="USR45" s="299"/>
      <c r="USS45" s="299"/>
      <c r="UST45" s="299"/>
      <c r="USU45" s="299"/>
      <c r="USV45" s="299"/>
      <c r="USW45" s="299"/>
      <c r="USX45" s="299"/>
      <c r="USY45" s="299"/>
      <c r="USZ45" s="299"/>
      <c r="UTA45" s="299"/>
      <c r="UTB45" s="299"/>
      <c r="UTC45" s="299"/>
      <c r="UTD45" s="299"/>
      <c r="UTE45" s="299"/>
      <c r="UTF45" s="299"/>
      <c r="UTG45" s="299"/>
      <c r="UTH45" s="299"/>
      <c r="UTI45" s="299"/>
      <c r="UTJ45" s="299"/>
      <c r="UTK45" s="299"/>
      <c r="UTL45" s="299"/>
      <c r="UTM45" s="299"/>
      <c r="UTN45" s="299"/>
      <c r="UTO45" s="299"/>
      <c r="UTP45" s="299"/>
      <c r="UTQ45" s="299"/>
      <c r="UTR45" s="299"/>
      <c r="UTS45" s="299"/>
      <c r="UTT45" s="299"/>
      <c r="UTU45" s="299"/>
      <c r="UTV45" s="299"/>
      <c r="UTW45" s="299"/>
      <c r="UTX45" s="299"/>
      <c r="UTY45" s="299"/>
      <c r="UTZ45" s="299"/>
      <c r="UUA45" s="299"/>
      <c r="UUB45" s="299"/>
      <c r="UUC45" s="299"/>
      <c r="UUD45" s="299"/>
      <c r="UUE45" s="299"/>
      <c r="UUF45" s="299"/>
      <c r="UUG45" s="299"/>
      <c r="UUH45" s="299"/>
      <c r="UUI45" s="299"/>
      <c r="UUJ45" s="299"/>
      <c r="UUK45" s="299"/>
      <c r="UUL45" s="299"/>
      <c r="UUM45" s="299"/>
      <c r="UUN45" s="299"/>
      <c r="UUO45" s="299"/>
      <c r="UUP45" s="299"/>
      <c r="UUQ45" s="299"/>
      <c r="UUR45" s="299"/>
      <c r="UUS45" s="299"/>
      <c r="UUT45" s="299"/>
      <c r="UUU45" s="299"/>
      <c r="UUV45" s="299"/>
      <c r="UUW45" s="299"/>
      <c r="UUX45" s="299"/>
      <c r="UUY45" s="299"/>
      <c r="UUZ45" s="299"/>
      <c r="UVA45" s="299"/>
      <c r="UVB45" s="299"/>
      <c r="UVC45" s="299"/>
      <c r="UVD45" s="299"/>
      <c r="UVE45" s="299"/>
      <c r="UVF45" s="299"/>
      <c r="UVG45" s="299"/>
      <c r="UVH45" s="299"/>
      <c r="UVI45" s="299"/>
      <c r="UVJ45" s="299"/>
      <c r="UVK45" s="299"/>
      <c r="UVL45" s="299"/>
      <c r="UVM45" s="299"/>
      <c r="UVN45" s="299"/>
      <c r="UVO45" s="299"/>
      <c r="UVP45" s="299"/>
      <c r="UVQ45" s="299"/>
      <c r="UVR45" s="299"/>
      <c r="UVS45" s="299"/>
      <c r="UVT45" s="299"/>
      <c r="UVU45" s="299"/>
      <c r="UVV45" s="299"/>
      <c r="UVW45" s="299"/>
      <c r="UVX45" s="299"/>
      <c r="UVY45" s="299"/>
      <c r="UVZ45" s="299"/>
      <c r="UWA45" s="299"/>
      <c r="UWB45" s="299"/>
      <c r="UWC45" s="299"/>
      <c r="UWD45" s="299"/>
      <c r="UWE45" s="299"/>
      <c r="UWF45" s="299"/>
      <c r="UWG45" s="299"/>
      <c r="UWH45" s="299"/>
      <c r="UWI45" s="299"/>
      <c r="UWJ45" s="299"/>
      <c r="UWK45" s="299"/>
      <c r="UWL45" s="299"/>
      <c r="UWM45" s="299"/>
      <c r="UWN45" s="299"/>
      <c r="UWO45" s="299"/>
      <c r="UWP45" s="299"/>
      <c r="UWQ45" s="299"/>
      <c r="UWR45" s="299"/>
      <c r="UWS45" s="299"/>
      <c r="UWT45" s="299"/>
      <c r="UWU45" s="299"/>
      <c r="UWV45" s="299"/>
      <c r="UWW45" s="299"/>
      <c r="UWX45" s="299"/>
      <c r="UWY45" s="299"/>
      <c r="UWZ45" s="299"/>
      <c r="UXA45" s="299"/>
      <c r="UXB45" s="299"/>
      <c r="UXC45" s="299"/>
      <c r="UXD45" s="299"/>
      <c r="UXE45" s="299"/>
      <c r="UXF45" s="299"/>
      <c r="UXG45" s="299"/>
      <c r="UXH45" s="299"/>
      <c r="UXI45" s="299"/>
      <c r="UXJ45" s="299"/>
      <c r="UXK45" s="299"/>
      <c r="UXL45" s="299"/>
      <c r="UXM45" s="299"/>
      <c r="UXN45" s="299"/>
      <c r="UXO45" s="299"/>
      <c r="UXP45" s="299"/>
      <c r="UXQ45" s="299"/>
      <c r="UXR45" s="299"/>
      <c r="UXS45" s="299"/>
      <c r="UXT45" s="299"/>
      <c r="UXU45" s="299"/>
      <c r="UXV45" s="299"/>
      <c r="UXW45" s="299"/>
      <c r="UXX45" s="299"/>
      <c r="UXY45" s="299"/>
      <c r="UXZ45" s="299"/>
      <c r="UYA45" s="299"/>
      <c r="UYB45" s="299"/>
      <c r="UYC45" s="299"/>
      <c r="UYD45" s="299"/>
      <c r="UYE45" s="299"/>
      <c r="UYF45" s="299"/>
      <c r="UYG45" s="299"/>
      <c r="UYH45" s="299"/>
      <c r="UYI45" s="299"/>
      <c r="UYJ45" s="299"/>
      <c r="UYK45" s="299"/>
      <c r="UYL45" s="299"/>
      <c r="UYM45" s="299"/>
      <c r="UYN45" s="299"/>
      <c r="UYO45" s="299"/>
      <c r="UYP45" s="299"/>
      <c r="UYQ45" s="299"/>
      <c r="UYR45" s="299"/>
      <c r="UYS45" s="299"/>
      <c r="UYT45" s="299"/>
      <c r="UYU45" s="299"/>
      <c r="UYV45" s="299"/>
      <c r="UYW45" s="299"/>
      <c r="UYX45" s="299"/>
      <c r="UYY45" s="299"/>
      <c r="UYZ45" s="299"/>
      <c r="UZA45" s="299"/>
      <c r="UZB45" s="299"/>
      <c r="UZC45" s="299"/>
      <c r="UZD45" s="299"/>
      <c r="UZE45" s="299"/>
      <c r="UZF45" s="299"/>
      <c r="UZG45" s="299"/>
      <c r="UZH45" s="299"/>
      <c r="UZI45" s="299"/>
      <c r="UZJ45" s="299"/>
      <c r="UZK45" s="299"/>
      <c r="UZL45" s="299"/>
      <c r="UZM45" s="299"/>
      <c r="UZN45" s="299"/>
      <c r="UZO45" s="299"/>
      <c r="UZP45" s="299"/>
      <c r="UZQ45" s="299"/>
      <c r="UZR45" s="299"/>
      <c r="UZS45" s="299"/>
      <c r="UZT45" s="299"/>
      <c r="UZU45" s="299"/>
      <c r="UZV45" s="299"/>
      <c r="UZW45" s="299"/>
      <c r="UZX45" s="299"/>
      <c r="UZY45" s="299"/>
      <c r="UZZ45" s="299"/>
      <c r="VAA45" s="299"/>
      <c r="VAB45" s="299"/>
      <c r="VAC45" s="299"/>
      <c r="VAD45" s="299"/>
      <c r="VAE45" s="299"/>
      <c r="VAF45" s="299"/>
      <c r="VAG45" s="299"/>
      <c r="VAH45" s="299"/>
      <c r="VAI45" s="299"/>
      <c r="VAJ45" s="299"/>
      <c r="VAK45" s="299"/>
      <c r="VAL45" s="299"/>
      <c r="VAM45" s="299"/>
      <c r="VAN45" s="299"/>
      <c r="VAO45" s="299"/>
      <c r="VAP45" s="299"/>
      <c r="VAQ45" s="299"/>
      <c r="VAR45" s="299"/>
      <c r="VAS45" s="299"/>
      <c r="VAT45" s="299"/>
      <c r="VAU45" s="299"/>
      <c r="VAV45" s="299"/>
      <c r="VAW45" s="299"/>
      <c r="VAX45" s="299"/>
      <c r="VAY45" s="299"/>
      <c r="VAZ45" s="299"/>
      <c r="VBA45" s="299"/>
      <c r="VBB45" s="299"/>
      <c r="VBC45" s="299"/>
      <c r="VBD45" s="299"/>
      <c r="VBE45" s="299"/>
      <c r="VBF45" s="299"/>
      <c r="VBG45" s="299"/>
      <c r="VBH45" s="299"/>
      <c r="VBI45" s="299"/>
      <c r="VBJ45" s="299"/>
      <c r="VBK45" s="299"/>
      <c r="VBL45" s="299"/>
      <c r="VBM45" s="299"/>
      <c r="VBN45" s="299"/>
      <c r="VBO45" s="299"/>
      <c r="VBP45" s="299"/>
      <c r="VBQ45" s="299"/>
      <c r="VBR45" s="299"/>
      <c r="VBS45" s="299"/>
      <c r="VBT45" s="299"/>
      <c r="VBU45" s="299"/>
      <c r="VBV45" s="299"/>
      <c r="VBW45" s="299"/>
      <c r="VBX45" s="299"/>
      <c r="VBY45" s="299"/>
      <c r="VBZ45" s="299"/>
      <c r="VCA45" s="299"/>
      <c r="VCB45" s="299"/>
      <c r="VCC45" s="299"/>
      <c r="VCD45" s="299"/>
      <c r="VCE45" s="299"/>
      <c r="VCF45" s="299"/>
      <c r="VCG45" s="299"/>
      <c r="VCH45" s="299"/>
      <c r="VCI45" s="299"/>
      <c r="VCJ45" s="299"/>
      <c r="VCK45" s="299"/>
      <c r="VCL45" s="299"/>
      <c r="VCM45" s="299"/>
      <c r="VCN45" s="299"/>
      <c r="VCO45" s="299"/>
      <c r="VCP45" s="299"/>
      <c r="VCQ45" s="299"/>
      <c r="VCR45" s="299"/>
      <c r="VCS45" s="299"/>
      <c r="VCT45" s="299"/>
      <c r="VCU45" s="299"/>
      <c r="VCV45" s="299"/>
      <c r="VCW45" s="299"/>
      <c r="VCX45" s="299"/>
      <c r="VCY45" s="299"/>
      <c r="VCZ45" s="299"/>
      <c r="VDA45" s="299"/>
      <c r="VDB45" s="299"/>
      <c r="VDC45" s="299"/>
      <c r="VDD45" s="299"/>
      <c r="VDE45" s="299"/>
      <c r="VDF45" s="299"/>
      <c r="VDG45" s="299"/>
      <c r="VDH45" s="299"/>
      <c r="VDI45" s="299"/>
      <c r="VDJ45" s="299"/>
      <c r="VDK45" s="299"/>
      <c r="VDL45" s="299"/>
      <c r="VDM45" s="299"/>
      <c r="VDN45" s="299"/>
      <c r="VDO45" s="299"/>
      <c r="VDP45" s="299"/>
      <c r="VDQ45" s="299"/>
      <c r="VDR45" s="299"/>
      <c r="VDS45" s="299"/>
      <c r="VDT45" s="299"/>
      <c r="VDU45" s="299"/>
      <c r="VDV45" s="299"/>
      <c r="VDW45" s="299"/>
      <c r="VDX45" s="299"/>
      <c r="VDY45" s="299"/>
      <c r="VDZ45" s="299"/>
      <c r="VEA45" s="299"/>
      <c r="VEB45" s="299"/>
      <c r="VEC45" s="299"/>
      <c r="VED45" s="299"/>
      <c r="VEE45" s="299"/>
      <c r="VEF45" s="299"/>
      <c r="VEG45" s="299"/>
      <c r="VEH45" s="299"/>
      <c r="VEI45" s="299"/>
      <c r="VEJ45" s="299"/>
      <c r="VEK45" s="299"/>
      <c r="VEL45" s="299"/>
      <c r="VEM45" s="299"/>
      <c r="VEN45" s="299"/>
      <c r="VEO45" s="299"/>
      <c r="VEP45" s="299"/>
      <c r="VEQ45" s="299"/>
      <c r="VER45" s="299"/>
      <c r="VES45" s="299"/>
      <c r="VET45" s="299"/>
      <c r="VEU45" s="299"/>
      <c r="VEV45" s="299"/>
      <c r="VEW45" s="299"/>
      <c r="VEX45" s="299"/>
      <c r="VEY45" s="299"/>
      <c r="VEZ45" s="299"/>
      <c r="VFA45" s="299"/>
      <c r="VFB45" s="299"/>
      <c r="VFC45" s="299"/>
      <c r="VFD45" s="299"/>
      <c r="VFE45" s="299"/>
      <c r="VFF45" s="299"/>
      <c r="VFG45" s="299"/>
      <c r="VFH45" s="299"/>
      <c r="VFI45" s="299"/>
      <c r="VFJ45" s="299"/>
      <c r="VFK45" s="299"/>
      <c r="VFL45" s="299"/>
      <c r="VFM45" s="299"/>
      <c r="VFN45" s="299"/>
      <c r="VFO45" s="299"/>
      <c r="VFP45" s="299"/>
      <c r="VFQ45" s="299"/>
      <c r="VFR45" s="299"/>
      <c r="VFS45" s="299"/>
      <c r="VFT45" s="299"/>
      <c r="VFU45" s="299"/>
      <c r="VFV45" s="299"/>
      <c r="VFW45" s="299"/>
      <c r="VFX45" s="299"/>
      <c r="VFY45" s="299"/>
      <c r="VFZ45" s="299"/>
      <c r="VGA45" s="299"/>
      <c r="VGB45" s="299"/>
      <c r="VGC45" s="299"/>
      <c r="VGD45" s="299"/>
      <c r="VGE45" s="299"/>
      <c r="VGF45" s="299"/>
      <c r="VGG45" s="299"/>
      <c r="VGH45" s="299"/>
      <c r="VGI45" s="299"/>
      <c r="VGJ45" s="299"/>
      <c r="VGK45" s="299"/>
      <c r="VGL45" s="299"/>
      <c r="VGM45" s="299"/>
      <c r="VGN45" s="299"/>
      <c r="VGO45" s="299"/>
      <c r="VGP45" s="299"/>
      <c r="VGQ45" s="299"/>
      <c r="VGR45" s="299"/>
      <c r="VGS45" s="299"/>
      <c r="VGT45" s="299"/>
      <c r="VGU45" s="299"/>
      <c r="VGV45" s="299"/>
      <c r="VGW45" s="299"/>
      <c r="VGX45" s="299"/>
      <c r="VGY45" s="299"/>
      <c r="VGZ45" s="299"/>
      <c r="VHA45" s="299"/>
      <c r="VHB45" s="299"/>
      <c r="VHC45" s="299"/>
      <c r="VHD45" s="299"/>
      <c r="VHE45" s="299"/>
      <c r="VHF45" s="299"/>
      <c r="VHG45" s="299"/>
      <c r="VHH45" s="299"/>
      <c r="VHI45" s="299"/>
      <c r="VHJ45" s="299"/>
      <c r="VHK45" s="299"/>
      <c r="VHL45" s="299"/>
      <c r="VHM45" s="299"/>
      <c r="VHN45" s="299"/>
      <c r="VHO45" s="299"/>
      <c r="VHP45" s="299"/>
      <c r="VHQ45" s="299"/>
      <c r="VHR45" s="299"/>
      <c r="VHS45" s="299"/>
      <c r="VHT45" s="299"/>
      <c r="VHU45" s="299"/>
      <c r="VHV45" s="299"/>
      <c r="VHW45" s="299"/>
      <c r="VHX45" s="299"/>
      <c r="VHY45" s="299"/>
      <c r="VHZ45" s="299"/>
      <c r="VIA45" s="299"/>
      <c r="VIB45" s="299"/>
      <c r="VIC45" s="299"/>
      <c r="VID45" s="299"/>
      <c r="VIE45" s="299"/>
      <c r="VIF45" s="299"/>
      <c r="VIG45" s="299"/>
      <c r="VIH45" s="299"/>
      <c r="VII45" s="299"/>
      <c r="VIJ45" s="299"/>
      <c r="VIK45" s="299"/>
      <c r="VIL45" s="299"/>
      <c r="VIM45" s="299"/>
      <c r="VIN45" s="299"/>
      <c r="VIO45" s="299"/>
      <c r="VIP45" s="299"/>
      <c r="VIQ45" s="299"/>
      <c r="VIR45" s="299"/>
      <c r="VIS45" s="299"/>
      <c r="VIT45" s="299"/>
      <c r="VIU45" s="299"/>
      <c r="VIV45" s="299"/>
      <c r="VIW45" s="299"/>
      <c r="VIX45" s="299"/>
      <c r="VIY45" s="299"/>
      <c r="VIZ45" s="299"/>
      <c r="VJA45" s="299"/>
      <c r="VJB45" s="299"/>
      <c r="VJC45" s="299"/>
      <c r="VJD45" s="299"/>
      <c r="VJE45" s="299"/>
      <c r="VJF45" s="299"/>
      <c r="VJG45" s="299"/>
      <c r="VJH45" s="299"/>
      <c r="VJI45" s="299"/>
      <c r="VJJ45" s="299"/>
      <c r="VJK45" s="299"/>
      <c r="VJL45" s="299"/>
      <c r="VJM45" s="299"/>
      <c r="VJN45" s="299"/>
      <c r="VJO45" s="299"/>
      <c r="VJP45" s="299"/>
      <c r="VJQ45" s="299"/>
      <c r="VJR45" s="299"/>
      <c r="VJS45" s="299"/>
      <c r="VJT45" s="299"/>
      <c r="VJU45" s="299"/>
      <c r="VJV45" s="299"/>
      <c r="VJW45" s="299"/>
      <c r="VJX45" s="299"/>
      <c r="VJY45" s="299"/>
      <c r="VJZ45" s="299"/>
      <c r="VKA45" s="299"/>
      <c r="VKB45" s="299"/>
      <c r="VKC45" s="299"/>
      <c r="VKD45" s="299"/>
      <c r="VKE45" s="299"/>
      <c r="VKF45" s="299"/>
      <c r="VKG45" s="299"/>
      <c r="VKH45" s="299"/>
      <c r="VKI45" s="299"/>
      <c r="VKJ45" s="299"/>
      <c r="VKK45" s="299"/>
      <c r="VKL45" s="299"/>
      <c r="VKM45" s="299"/>
      <c r="VKN45" s="299"/>
      <c r="VKO45" s="299"/>
      <c r="VKP45" s="299"/>
      <c r="VKQ45" s="299"/>
      <c r="VKR45" s="299"/>
      <c r="VKS45" s="299"/>
      <c r="VKT45" s="299"/>
      <c r="VKU45" s="299"/>
      <c r="VKV45" s="299"/>
      <c r="VKW45" s="299"/>
      <c r="VKX45" s="299"/>
      <c r="VKY45" s="299"/>
      <c r="VKZ45" s="299"/>
      <c r="VLA45" s="299"/>
      <c r="VLB45" s="299"/>
      <c r="VLC45" s="299"/>
      <c r="VLD45" s="299"/>
      <c r="VLE45" s="299"/>
      <c r="VLF45" s="299"/>
      <c r="VLG45" s="299"/>
      <c r="VLH45" s="299"/>
      <c r="VLI45" s="299"/>
      <c r="VLJ45" s="299"/>
      <c r="VLK45" s="299"/>
      <c r="VLL45" s="299"/>
      <c r="VLM45" s="299"/>
      <c r="VLN45" s="299"/>
      <c r="VLO45" s="299"/>
      <c r="VLP45" s="299"/>
      <c r="VLQ45" s="299"/>
      <c r="VLR45" s="299"/>
      <c r="VLS45" s="299"/>
      <c r="VLT45" s="299"/>
      <c r="VLU45" s="299"/>
      <c r="VLV45" s="299"/>
      <c r="VLW45" s="299"/>
      <c r="VLX45" s="299"/>
      <c r="VLY45" s="299"/>
      <c r="VLZ45" s="299"/>
      <c r="VMA45" s="299"/>
      <c r="VMB45" s="299"/>
      <c r="VMC45" s="299"/>
      <c r="VMD45" s="299"/>
      <c r="VME45" s="299"/>
      <c r="VMF45" s="299"/>
      <c r="VMG45" s="299"/>
      <c r="VMH45" s="299"/>
      <c r="VMI45" s="299"/>
      <c r="VMJ45" s="299"/>
      <c r="VMK45" s="299"/>
      <c r="VML45" s="299"/>
      <c r="VMM45" s="299"/>
      <c r="VMN45" s="299"/>
      <c r="VMO45" s="299"/>
      <c r="VMP45" s="299"/>
      <c r="VMQ45" s="299"/>
      <c r="VMR45" s="299"/>
      <c r="VMS45" s="299"/>
      <c r="VMT45" s="299"/>
      <c r="VMU45" s="299"/>
      <c r="VMV45" s="299"/>
      <c r="VMW45" s="299"/>
      <c r="VMX45" s="299"/>
      <c r="VMY45" s="299"/>
      <c r="VMZ45" s="299"/>
      <c r="VNA45" s="299"/>
      <c r="VNB45" s="299"/>
      <c r="VNC45" s="299"/>
      <c r="VND45" s="299"/>
      <c r="VNE45" s="299"/>
      <c r="VNF45" s="299"/>
      <c r="VNG45" s="299"/>
      <c r="VNH45" s="299"/>
      <c r="VNI45" s="299"/>
      <c r="VNJ45" s="299"/>
      <c r="VNK45" s="299"/>
      <c r="VNL45" s="299"/>
      <c r="VNM45" s="299"/>
      <c r="VNN45" s="299"/>
      <c r="VNO45" s="299"/>
      <c r="VNP45" s="299"/>
      <c r="VNQ45" s="299"/>
      <c r="VNR45" s="299"/>
      <c r="VNS45" s="299"/>
      <c r="VNT45" s="299"/>
      <c r="VNU45" s="299"/>
      <c r="VNV45" s="299"/>
      <c r="VNW45" s="299"/>
      <c r="VNX45" s="299"/>
      <c r="VNY45" s="299"/>
      <c r="VNZ45" s="299"/>
      <c r="VOA45" s="299"/>
      <c r="VOB45" s="299"/>
      <c r="VOC45" s="299"/>
      <c r="VOD45" s="299"/>
      <c r="VOE45" s="299"/>
      <c r="VOF45" s="299"/>
      <c r="VOG45" s="299"/>
      <c r="VOH45" s="299"/>
      <c r="VOI45" s="299"/>
      <c r="VOJ45" s="299"/>
      <c r="VOK45" s="299"/>
      <c r="VOL45" s="299"/>
      <c r="VOM45" s="299"/>
      <c r="VON45" s="299"/>
      <c r="VOO45" s="299"/>
      <c r="VOP45" s="299"/>
      <c r="VOQ45" s="299"/>
      <c r="VOR45" s="299"/>
      <c r="VOS45" s="299"/>
      <c r="VOT45" s="299"/>
      <c r="VOU45" s="299"/>
      <c r="VOV45" s="299"/>
      <c r="VOW45" s="299"/>
      <c r="VOX45" s="299"/>
      <c r="VOY45" s="299"/>
      <c r="VOZ45" s="299"/>
      <c r="VPA45" s="299"/>
      <c r="VPB45" s="299"/>
      <c r="VPC45" s="299"/>
      <c r="VPD45" s="299"/>
      <c r="VPE45" s="299"/>
      <c r="VPF45" s="299"/>
      <c r="VPG45" s="299"/>
      <c r="VPH45" s="299"/>
      <c r="VPI45" s="299"/>
      <c r="VPJ45" s="299"/>
      <c r="VPK45" s="299"/>
      <c r="VPL45" s="299"/>
      <c r="VPM45" s="299"/>
      <c r="VPN45" s="299"/>
      <c r="VPO45" s="299"/>
      <c r="VPP45" s="299"/>
      <c r="VPQ45" s="299"/>
      <c r="VPR45" s="299"/>
      <c r="VPS45" s="299"/>
      <c r="VPT45" s="299"/>
      <c r="VPU45" s="299"/>
      <c r="VPV45" s="299"/>
      <c r="VPW45" s="299"/>
      <c r="VPX45" s="299"/>
      <c r="VPY45" s="299"/>
      <c r="VPZ45" s="299"/>
      <c r="VQA45" s="299"/>
      <c r="VQB45" s="299"/>
      <c r="VQC45" s="299"/>
      <c r="VQD45" s="299"/>
      <c r="VQE45" s="299"/>
      <c r="VQF45" s="299"/>
      <c r="VQG45" s="299"/>
      <c r="VQH45" s="299"/>
      <c r="VQI45" s="299"/>
      <c r="VQJ45" s="299"/>
      <c r="VQK45" s="299"/>
      <c r="VQL45" s="299"/>
      <c r="VQM45" s="299"/>
      <c r="VQN45" s="299"/>
      <c r="VQO45" s="299"/>
      <c r="VQP45" s="299"/>
      <c r="VQQ45" s="299"/>
      <c r="VQR45" s="299"/>
      <c r="VQS45" s="299"/>
      <c r="VQT45" s="299"/>
      <c r="VQU45" s="299"/>
      <c r="VQV45" s="299"/>
      <c r="VQW45" s="299"/>
      <c r="VQX45" s="299"/>
      <c r="VQY45" s="299"/>
      <c r="VQZ45" s="299"/>
      <c r="VRA45" s="299"/>
      <c r="VRB45" s="299"/>
      <c r="VRC45" s="299"/>
      <c r="VRD45" s="299"/>
      <c r="VRE45" s="299"/>
      <c r="VRF45" s="299"/>
      <c r="VRG45" s="299"/>
      <c r="VRH45" s="299"/>
      <c r="VRI45" s="299"/>
      <c r="VRJ45" s="299"/>
      <c r="VRK45" s="299"/>
      <c r="VRL45" s="299"/>
      <c r="VRM45" s="299"/>
      <c r="VRN45" s="299"/>
      <c r="VRO45" s="299"/>
      <c r="VRP45" s="299"/>
      <c r="VRQ45" s="299"/>
      <c r="VRR45" s="299"/>
      <c r="VRS45" s="299"/>
      <c r="VRT45" s="299"/>
      <c r="VRU45" s="299"/>
      <c r="VRV45" s="299"/>
      <c r="VRW45" s="299"/>
      <c r="VRX45" s="299"/>
      <c r="VRY45" s="299"/>
      <c r="VRZ45" s="299"/>
      <c r="VSA45" s="299"/>
      <c r="VSB45" s="299"/>
      <c r="VSC45" s="299"/>
      <c r="VSD45" s="299"/>
      <c r="VSE45" s="299"/>
      <c r="VSF45" s="299"/>
      <c r="VSG45" s="299"/>
      <c r="VSH45" s="299"/>
      <c r="VSI45" s="299"/>
      <c r="VSJ45" s="299"/>
      <c r="VSK45" s="299"/>
      <c r="VSL45" s="299"/>
      <c r="VSM45" s="299"/>
      <c r="VSN45" s="299"/>
      <c r="VSO45" s="299"/>
      <c r="VSP45" s="299"/>
      <c r="VSQ45" s="299"/>
      <c r="VSR45" s="299"/>
      <c r="VSS45" s="299"/>
      <c r="VST45" s="299"/>
      <c r="VSU45" s="299"/>
      <c r="VSV45" s="299"/>
      <c r="VSW45" s="299"/>
      <c r="VSX45" s="299"/>
      <c r="VSY45" s="299"/>
      <c r="VSZ45" s="299"/>
      <c r="VTA45" s="299"/>
      <c r="VTB45" s="299"/>
      <c r="VTC45" s="299"/>
      <c r="VTD45" s="299"/>
      <c r="VTE45" s="299"/>
      <c r="VTF45" s="299"/>
      <c r="VTG45" s="299"/>
      <c r="VTH45" s="299"/>
      <c r="VTI45" s="299"/>
      <c r="VTJ45" s="299"/>
      <c r="VTK45" s="299"/>
      <c r="VTL45" s="299"/>
      <c r="VTM45" s="299"/>
      <c r="VTN45" s="299"/>
      <c r="VTO45" s="299"/>
      <c r="VTP45" s="299"/>
      <c r="VTQ45" s="299"/>
      <c r="VTR45" s="299"/>
      <c r="VTS45" s="299"/>
      <c r="VTT45" s="299"/>
      <c r="VTU45" s="299"/>
      <c r="VTV45" s="299"/>
      <c r="VTW45" s="299"/>
      <c r="VTX45" s="299"/>
      <c r="VTY45" s="299"/>
      <c r="VTZ45" s="299"/>
      <c r="VUA45" s="299"/>
      <c r="VUB45" s="299"/>
      <c r="VUC45" s="299"/>
      <c r="VUD45" s="299"/>
      <c r="VUE45" s="299"/>
      <c r="VUF45" s="299"/>
      <c r="VUG45" s="299"/>
      <c r="VUH45" s="299"/>
      <c r="VUI45" s="299"/>
      <c r="VUJ45" s="299"/>
      <c r="VUK45" s="299"/>
      <c r="VUL45" s="299"/>
      <c r="VUM45" s="299"/>
      <c r="VUN45" s="299"/>
      <c r="VUO45" s="299"/>
      <c r="VUP45" s="299"/>
      <c r="VUQ45" s="299"/>
      <c r="VUR45" s="299"/>
      <c r="VUS45" s="299"/>
      <c r="VUT45" s="299"/>
      <c r="VUU45" s="299"/>
      <c r="VUV45" s="299"/>
      <c r="VUW45" s="299"/>
      <c r="VUX45" s="299"/>
      <c r="VUY45" s="299"/>
      <c r="VUZ45" s="299"/>
      <c r="VVA45" s="299"/>
      <c r="VVB45" s="299"/>
      <c r="VVC45" s="299"/>
      <c r="VVD45" s="299"/>
      <c r="VVE45" s="299"/>
      <c r="VVF45" s="299"/>
      <c r="VVG45" s="299"/>
      <c r="VVH45" s="299"/>
      <c r="VVI45" s="299"/>
      <c r="VVJ45" s="299"/>
      <c r="VVK45" s="299"/>
      <c r="VVL45" s="299"/>
      <c r="VVM45" s="299"/>
      <c r="VVN45" s="299"/>
      <c r="VVO45" s="299"/>
      <c r="VVP45" s="299"/>
      <c r="VVQ45" s="299"/>
      <c r="VVR45" s="299"/>
      <c r="VVS45" s="299"/>
      <c r="VVT45" s="299"/>
      <c r="VVU45" s="299"/>
      <c r="VVV45" s="299"/>
      <c r="VVW45" s="299"/>
      <c r="VVX45" s="299"/>
      <c r="VVY45" s="299"/>
      <c r="VVZ45" s="299"/>
      <c r="VWA45" s="299"/>
      <c r="VWB45" s="299"/>
      <c r="VWC45" s="299"/>
      <c r="VWD45" s="299"/>
      <c r="VWE45" s="299"/>
      <c r="VWF45" s="299"/>
      <c r="VWG45" s="299"/>
      <c r="VWH45" s="299"/>
      <c r="VWI45" s="299"/>
      <c r="VWJ45" s="299"/>
      <c r="VWK45" s="299"/>
      <c r="VWL45" s="299"/>
      <c r="VWM45" s="299"/>
      <c r="VWN45" s="299"/>
      <c r="VWO45" s="299"/>
      <c r="VWP45" s="299"/>
      <c r="VWQ45" s="299"/>
      <c r="VWR45" s="299"/>
      <c r="VWS45" s="299"/>
      <c r="VWT45" s="299"/>
      <c r="VWU45" s="299"/>
      <c r="VWV45" s="299"/>
      <c r="VWW45" s="299"/>
      <c r="VWX45" s="299"/>
      <c r="VWY45" s="299"/>
      <c r="VWZ45" s="299"/>
      <c r="VXA45" s="299"/>
      <c r="VXB45" s="299"/>
      <c r="VXC45" s="299"/>
      <c r="VXD45" s="299"/>
      <c r="VXE45" s="299"/>
      <c r="VXF45" s="299"/>
      <c r="VXG45" s="299"/>
      <c r="VXH45" s="299"/>
      <c r="VXI45" s="299"/>
      <c r="VXJ45" s="299"/>
      <c r="VXK45" s="299"/>
      <c r="VXL45" s="299"/>
      <c r="VXM45" s="299"/>
      <c r="VXN45" s="299"/>
      <c r="VXO45" s="299"/>
      <c r="VXP45" s="299"/>
      <c r="VXQ45" s="299"/>
      <c r="VXR45" s="299"/>
      <c r="VXS45" s="299"/>
      <c r="VXT45" s="299"/>
      <c r="VXU45" s="299"/>
      <c r="VXV45" s="299"/>
      <c r="VXW45" s="299"/>
      <c r="VXX45" s="299"/>
      <c r="VXY45" s="299"/>
      <c r="VXZ45" s="299"/>
      <c r="VYA45" s="299"/>
      <c r="VYB45" s="299"/>
      <c r="VYC45" s="299"/>
      <c r="VYD45" s="299"/>
      <c r="VYE45" s="299"/>
      <c r="VYF45" s="299"/>
      <c r="VYG45" s="299"/>
      <c r="VYH45" s="299"/>
      <c r="VYI45" s="299"/>
      <c r="VYJ45" s="299"/>
      <c r="VYK45" s="299"/>
      <c r="VYL45" s="299"/>
      <c r="VYM45" s="299"/>
      <c r="VYN45" s="299"/>
      <c r="VYO45" s="299"/>
      <c r="VYP45" s="299"/>
      <c r="VYQ45" s="299"/>
      <c r="VYR45" s="299"/>
      <c r="VYS45" s="299"/>
      <c r="VYT45" s="299"/>
      <c r="VYU45" s="299"/>
      <c r="VYV45" s="299"/>
      <c r="VYW45" s="299"/>
      <c r="VYX45" s="299"/>
      <c r="VYY45" s="299"/>
      <c r="VYZ45" s="299"/>
      <c r="VZA45" s="299"/>
      <c r="VZB45" s="299"/>
      <c r="VZC45" s="299"/>
      <c r="VZD45" s="299"/>
      <c r="VZE45" s="299"/>
      <c r="VZF45" s="299"/>
      <c r="VZG45" s="299"/>
      <c r="VZH45" s="299"/>
      <c r="VZI45" s="299"/>
      <c r="VZJ45" s="299"/>
      <c r="VZK45" s="299"/>
      <c r="VZL45" s="299"/>
      <c r="VZM45" s="299"/>
      <c r="VZN45" s="299"/>
      <c r="VZO45" s="299"/>
      <c r="VZP45" s="299"/>
      <c r="VZQ45" s="299"/>
      <c r="VZR45" s="299"/>
      <c r="VZS45" s="299"/>
      <c r="VZT45" s="299"/>
      <c r="VZU45" s="299"/>
      <c r="VZV45" s="299"/>
      <c r="VZW45" s="299"/>
      <c r="VZX45" s="299"/>
      <c r="VZY45" s="299"/>
      <c r="VZZ45" s="299"/>
      <c r="WAA45" s="299"/>
      <c r="WAB45" s="299"/>
      <c r="WAC45" s="299"/>
      <c r="WAD45" s="299"/>
      <c r="WAE45" s="299"/>
      <c r="WAF45" s="299"/>
      <c r="WAG45" s="299"/>
      <c r="WAH45" s="299"/>
      <c r="WAI45" s="299"/>
      <c r="WAJ45" s="299"/>
      <c r="WAK45" s="299"/>
      <c r="WAL45" s="299"/>
      <c r="WAM45" s="299"/>
      <c r="WAN45" s="299"/>
      <c r="WAO45" s="299"/>
      <c r="WAP45" s="299"/>
      <c r="WAQ45" s="299"/>
      <c r="WAR45" s="299"/>
      <c r="WAS45" s="299"/>
      <c r="WAT45" s="299"/>
      <c r="WAU45" s="299"/>
      <c r="WAV45" s="299"/>
      <c r="WAW45" s="299"/>
      <c r="WAX45" s="299"/>
      <c r="WAY45" s="299"/>
      <c r="WAZ45" s="299"/>
      <c r="WBA45" s="299"/>
      <c r="WBB45" s="299"/>
      <c r="WBC45" s="299"/>
      <c r="WBD45" s="299"/>
      <c r="WBE45" s="299"/>
      <c r="WBF45" s="299"/>
      <c r="WBG45" s="299"/>
      <c r="WBH45" s="299"/>
      <c r="WBI45" s="299"/>
      <c r="WBJ45" s="299"/>
      <c r="WBK45" s="299"/>
      <c r="WBL45" s="299"/>
      <c r="WBM45" s="299"/>
      <c r="WBN45" s="299"/>
      <c r="WBO45" s="299"/>
      <c r="WBP45" s="299"/>
      <c r="WBQ45" s="299"/>
      <c r="WBR45" s="299"/>
      <c r="WBS45" s="299"/>
      <c r="WBT45" s="299"/>
      <c r="WBU45" s="299"/>
      <c r="WBV45" s="299"/>
      <c r="WBW45" s="299"/>
      <c r="WBX45" s="299"/>
      <c r="WBY45" s="299"/>
      <c r="WBZ45" s="299"/>
      <c r="WCA45" s="299"/>
      <c r="WCB45" s="299"/>
      <c r="WCC45" s="299"/>
      <c r="WCD45" s="299"/>
      <c r="WCE45" s="299"/>
      <c r="WCF45" s="299"/>
      <c r="WCG45" s="299"/>
      <c r="WCH45" s="299"/>
      <c r="WCI45" s="299"/>
      <c r="WCJ45" s="299"/>
      <c r="WCK45" s="299"/>
      <c r="WCL45" s="299"/>
      <c r="WCM45" s="299"/>
      <c r="WCN45" s="299"/>
      <c r="WCO45" s="299"/>
      <c r="WCP45" s="299"/>
      <c r="WCQ45" s="299"/>
      <c r="WCR45" s="299"/>
      <c r="WCS45" s="299"/>
      <c r="WCT45" s="299"/>
      <c r="WCU45" s="299"/>
      <c r="WCV45" s="299"/>
      <c r="WCW45" s="299"/>
      <c r="WCX45" s="299"/>
      <c r="WCY45" s="299"/>
      <c r="WCZ45" s="299"/>
      <c r="WDA45" s="299"/>
      <c r="WDB45" s="299"/>
      <c r="WDC45" s="299"/>
      <c r="WDD45" s="299"/>
      <c r="WDE45" s="299"/>
      <c r="WDF45" s="299"/>
      <c r="WDG45" s="299"/>
      <c r="WDH45" s="299"/>
      <c r="WDI45" s="299"/>
      <c r="WDJ45" s="299"/>
      <c r="WDK45" s="299"/>
      <c r="WDL45" s="299"/>
      <c r="WDM45" s="299"/>
      <c r="WDN45" s="299"/>
      <c r="WDO45" s="299"/>
      <c r="WDP45" s="299"/>
      <c r="WDQ45" s="299"/>
      <c r="WDR45" s="299"/>
      <c r="WDS45" s="299"/>
      <c r="WDT45" s="299"/>
      <c r="WDU45" s="299"/>
      <c r="WDV45" s="299"/>
      <c r="WDW45" s="299"/>
      <c r="WDX45" s="299"/>
      <c r="WDY45" s="299"/>
      <c r="WDZ45" s="299"/>
      <c r="WEA45" s="299"/>
      <c r="WEB45" s="299"/>
      <c r="WEC45" s="299"/>
      <c r="WED45" s="299"/>
      <c r="WEE45" s="299"/>
      <c r="WEF45" s="299"/>
      <c r="WEG45" s="299"/>
      <c r="WEH45" s="299"/>
      <c r="WEI45" s="299"/>
      <c r="WEJ45" s="299"/>
      <c r="WEK45" s="299"/>
      <c r="WEL45" s="299"/>
      <c r="WEM45" s="299"/>
      <c r="WEN45" s="299"/>
      <c r="WEO45" s="299"/>
      <c r="WEP45" s="299"/>
      <c r="WEQ45" s="299"/>
      <c r="WER45" s="299"/>
      <c r="WES45" s="299"/>
      <c r="WET45" s="299"/>
      <c r="WEU45" s="299"/>
      <c r="WEV45" s="299"/>
      <c r="WEW45" s="299"/>
      <c r="WEX45" s="299"/>
      <c r="WEY45" s="299"/>
      <c r="WEZ45" s="299"/>
      <c r="WFA45" s="299"/>
      <c r="WFB45" s="299"/>
      <c r="WFC45" s="299"/>
      <c r="WFD45" s="299"/>
      <c r="WFE45" s="299"/>
      <c r="WFF45" s="299"/>
      <c r="WFG45" s="299"/>
      <c r="WFH45" s="299"/>
      <c r="WFI45" s="299"/>
      <c r="WFJ45" s="299"/>
      <c r="WFK45" s="299"/>
      <c r="WFL45" s="299"/>
      <c r="WFM45" s="299"/>
      <c r="WFN45" s="299"/>
      <c r="WFO45" s="299"/>
      <c r="WFP45" s="299"/>
      <c r="WFQ45" s="299"/>
      <c r="WFR45" s="299"/>
      <c r="WFS45" s="299"/>
      <c r="WFT45" s="299"/>
      <c r="WFU45" s="299"/>
      <c r="WFV45" s="299"/>
      <c r="WFW45" s="299"/>
      <c r="WFX45" s="299"/>
      <c r="WFY45" s="299"/>
      <c r="WFZ45" s="299"/>
      <c r="WGA45" s="299"/>
      <c r="WGB45" s="299"/>
      <c r="WGC45" s="299"/>
      <c r="WGD45" s="299"/>
      <c r="WGE45" s="299"/>
      <c r="WGF45" s="299"/>
      <c r="WGG45" s="299"/>
      <c r="WGH45" s="299"/>
      <c r="WGI45" s="299"/>
      <c r="WGJ45" s="299"/>
      <c r="WGK45" s="299"/>
      <c r="WGL45" s="299"/>
      <c r="WGM45" s="299"/>
      <c r="WGN45" s="299"/>
      <c r="WGO45" s="299"/>
      <c r="WGP45" s="299"/>
      <c r="WGQ45" s="299"/>
      <c r="WGR45" s="299"/>
      <c r="WGS45" s="299"/>
      <c r="WGT45" s="299"/>
      <c r="WGU45" s="299"/>
      <c r="WGV45" s="299"/>
      <c r="WGW45" s="299"/>
      <c r="WGX45" s="299"/>
      <c r="WGY45" s="299"/>
      <c r="WGZ45" s="299"/>
      <c r="WHA45" s="299"/>
      <c r="WHB45" s="299"/>
      <c r="WHC45" s="299"/>
      <c r="WHD45" s="299"/>
      <c r="WHE45" s="299"/>
      <c r="WHF45" s="299"/>
      <c r="WHG45" s="299"/>
      <c r="WHH45" s="299"/>
      <c r="WHI45" s="299"/>
      <c r="WHJ45" s="299"/>
      <c r="WHK45" s="299"/>
      <c r="WHL45" s="299"/>
      <c r="WHM45" s="299"/>
      <c r="WHN45" s="299"/>
      <c r="WHO45" s="299"/>
      <c r="WHP45" s="299"/>
      <c r="WHQ45" s="299"/>
      <c r="WHR45" s="299"/>
      <c r="WHS45" s="299"/>
      <c r="WHT45" s="299"/>
      <c r="WHU45" s="299"/>
      <c r="WHV45" s="299"/>
      <c r="WHW45" s="299"/>
      <c r="WHX45" s="299"/>
      <c r="WHY45" s="299"/>
      <c r="WHZ45" s="299"/>
      <c r="WIA45" s="299"/>
      <c r="WIB45" s="299"/>
      <c r="WIC45" s="299"/>
      <c r="WID45" s="299"/>
      <c r="WIE45" s="299"/>
      <c r="WIF45" s="299"/>
      <c r="WIG45" s="299"/>
      <c r="WIH45" s="299"/>
      <c r="WII45" s="299"/>
      <c r="WIJ45" s="299"/>
      <c r="WIK45" s="299"/>
      <c r="WIL45" s="299"/>
      <c r="WIM45" s="299"/>
      <c r="WIN45" s="299"/>
      <c r="WIO45" s="299"/>
      <c r="WIP45" s="299"/>
      <c r="WIQ45" s="299"/>
      <c r="WIR45" s="299"/>
      <c r="WIS45" s="299"/>
      <c r="WIT45" s="299"/>
      <c r="WIU45" s="299"/>
      <c r="WIV45" s="299"/>
      <c r="WIW45" s="299"/>
      <c r="WIX45" s="299"/>
      <c r="WIY45" s="299"/>
      <c r="WIZ45" s="299"/>
      <c r="WJA45" s="299"/>
      <c r="WJB45" s="299"/>
      <c r="WJC45" s="299"/>
      <c r="WJD45" s="299"/>
      <c r="WJE45" s="299"/>
      <c r="WJF45" s="299"/>
      <c r="WJG45" s="299"/>
      <c r="WJH45" s="299"/>
      <c r="WJI45" s="299"/>
      <c r="WJJ45" s="299"/>
      <c r="WJK45" s="299"/>
      <c r="WJL45" s="299"/>
      <c r="WJM45" s="299"/>
      <c r="WJN45" s="299"/>
      <c r="WJO45" s="299"/>
      <c r="WJP45" s="299"/>
      <c r="WJQ45" s="299"/>
      <c r="WJR45" s="299"/>
      <c r="WJS45" s="299"/>
      <c r="WJT45" s="299"/>
      <c r="WJU45" s="299"/>
      <c r="WJV45" s="299"/>
      <c r="WJW45" s="299"/>
      <c r="WJX45" s="299"/>
      <c r="WJY45" s="299"/>
      <c r="WJZ45" s="299"/>
      <c r="WKA45" s="299"/>
      <c r="WKB45" s="299"/>
      <c r="WKC45" s="299"/>
      <c r="WKD45" s="299"/>
      <c r="WKE45" s="299"/>
      <c r="WKF45" s="299"/>
      <c r="WKG45" s="299"/>
      <c r="WKH45" s="299"/>
      <c r="WKI45" s="299"/>
      <c r="WKJ45" s="299"/>
      <c r="WKK45" s="299"/>
      <c r="WKL45" s="299"/>
      <c r="WKM45" s="299"/>
      <c r="WKN45" s="299"/>
      <c r="WKO45" s="299"/>
      <c r="WKP45" s="299"/>
      <c r="WKQ45" s="299"/>
      <c r="WKR45" s="299"/>
      <c r="WKS45" s="299"/>
      <c r="WKT45" s="299"/>
      <c r="WKU45" s="299"/>
      <c r="WKV45" s="299"/>
      <c r="WKW45" s="299"/>
      <c r="WKX45" s="299"/>
      <c r="WKY45" s="299"/>
      <c r="WKZ45" s="299"/>
      <c r="WLA45" s="299"/>
      <c r="WLB45" s="299"/>
      <c r="WLC45" s="299"/>
      <c r="WLD45" s="299"/>
      <c r="WLE45" s="299"/>
      <c r="WLF45" s="299"/>
      <c r="WLG45" s="299"/>
      <c r="WLH45" s="299"/>
      <c r="WLI45" s="299"/>
      <c r="WLJ45" s="299"/>
      <c r="WLK45" s="299"/>
      <c r="WLL45" s="299"/>
      <c r="WLM45" s="299"/>
      <c r="WLN45" s="299"/>
      <c r="WLO45" s="299"/>
      <c r="WLP45" s="299"/>
      <c r="WLQ45" s="299"/>
      <c r="WLR45" s="299"/>
      <c r="WLS45" s="299"/>
      <c r="WLT45" s="299"/>
      <c r="WLU45" s="299"/>
      <c r="WLV45" s="299"/>
      <c r="WLW45" s="299"/>
      <c r="WLX45" s="299"/>
      <c r="WLY45" s="299"/>
      <c r="WLZ45" s="299"/>
      <c r="WMA45" s="299"/>
      <c r="WMB45" s="299"/>
      <c r="WMC45" s="299"/>
      <c r="WMD45" s="299"/>
      <c r="WME45" s="299"/>
      <c r="WMF45" s="299"/>
      <c r="WMG45" s="299"/>
      <c r="WMH45" s="299"/>
      <c r="WMI45" s="299"/>
      <c r="WMJ45" s="299"/>
      <c r="WMK45" s="299"/>
      <c r="WML45" s="299"/>
      <c r="WMM45" s="299"/>
      <c r="WMN45" s="299"/>
      <c r="WMO45" s="299"/>
      <c r="WMP45" s="299"/>
      <c r="WMQ45" s="299"/>
      <c r="WMR45" s="299"/>
      <c r="WMS45" s="299"/>
      <c r="WMT45" s="299"/>
      <c r="WMU45" s="299"/>
      <c r="WMV45" s="299"/>
      <c r="WMW45" s="299"/>
      <c r="WMX45" s="299"/>
      <c r="WMY45" s="299"/>
      <c r="WMZ45" s="299"/>
      <c r="WNA45" s="299"/>
      <c r="WNB45" s="299"/>
      <c r="WNC45" s="299"/>
      <c r="WND45" s="299"/>
      <c r="WNE45" s="299"/>
      <c r="WNF45" s="299"/>
      <c r="WNG45" s="299"/>
      <c r="WNH45" s="299"/>
      <c r="WNI45" s="299"/>
      <c r="WNJ45" s="299"/>
      <c r="WNK45" s="299"/>
      <c r="WNL45" s="299"/>
      <c r="WNM45" s="299"/>
      <c r="WNN45" s="299"/>
      <c r="WNO45" s="299"/>
      <c r="WNP45" s="299"/>
      <c r="WNQ45" s="299"/>
      <c r="WNR45" s="299"/>
      <c r="WNS45" s="299"/>
      <c r="WNT45" s="299"/>
      <c r="WNU45" s="299"/>
      <c r="WNV45" s="299"/>
      <c r="WNW45" s="299"/>
      <c r="WNX45" s="299"/>
      <c r="WNY45" s="299"/>
      <c r="WNZ45" s="299"/>
      <c r="WOA45" s="299"/>
      <c r="WOB45" s="299"/>
      <c r="WOC45" s="299"/>
      <c r="WOD45" s="299"/>
      <c r="WOE45" s="299"/>
      <c r="WOF45" s="299"/>
      <c r="WOG45" s="299"/>
      <c r="WOH45" s="299"/>
      <c r="WOI45" s="299"/>
      <c r="WOJ45" s="299"/>
      <c r="WOK45" s="299"/>
      <c r="WOL45" s="299"/>
      <c r="WOM45" s="299"/>
      <c r="WON45" s="299"/>
      <c r="WOO45" s="299"/>
      <c r="WOP45" s="299"/>
      <c r="WOQ45" s="299"/>
      <c r="WOR45" s="299"/>
      <c r="WOS45" s="299"/>
      <c r="WOT45" s="299"/>
      <c r="WOU45" s="299"/>
      <c r="WOV45" s="299"/>
      <c r="WOW45" s="299"/>
      <c r="WOX45" s="299"/>
      <c r="WOY45" s="299"/>
      <c r="WOZ45" s="299"/>
      <c r="WPA45" s="299"/>
      <c r="WPB45" s="299"/>
      <c r="WPC45" s="299"/>
      <c r="WPD45" s="299"/>
      <c r="WPE45" s="299"/>
      <c r="WPF45" s="299"/>
      <c r="WPG45" s="299"/>
      <c r="WPH45" s="299"/>
      <c r="WPI45" s="299"/>
      <c r="WPJ45" s="299"/>
      <c r="WPK45" s="299"/>
      <c r="WPL45" s="299"/>
      <c r="WPM45" s="299"/>
      <c r="WPN45" s="299"/>
      <c r="WPO45" s="299"/>
      <c r="WPP45" s="299"/>
      <c r="WPQ45" s="299"/>
      <c r="WPR45" s="299"/>
      <c r="WPS45" s="299"/>
      <c r="WPT45" s="299"/>
      <c r="WPU45" s="299"/>
      <c r="WPV45" s="299"/>
      <c r="WPW45" s="299"/>
      <c r="WPX45" s="299"/>
      <c r="WPY45" s="299"/>
      <c r="WPZ45" s="299"/>
      <c r="WQA45" s="299"/>
      <c r="WQB45" s="299"/>
      <c r="WQC45" s="299"/>
      <c r="WQD45" s="299"/>
      <c r="WQE45" s="299"/>
      <c r="WQF45" s="299"/>
      <c r="WQG45" s="299"/>
      <c r="WQH45" s="299"/>
      <c r="WQI45" s="299"/>
      <c r="WQJ45" s="299"/>
      <c r="WQK45" s="299"/>
      <c r="WQL45" s="299"/>
      <c r="WQM45" s="299"/>
      <c r="WQN45" s="299"/>
      <c r="WQO45" s="299"/>
      <c r="WQP45" s="299"/>
      <c r="WQQ45" s="299"/>
      <c r="WQR45" s="299"/>
      <c r="WQS45" s="299"/>
      <c r="WQT45" s="299"/>
      <c r="WQU45" s="299"/>
      <c r="WQV45" s="299"/>
      <c r="WQW45" s="299"/>
      <c r="WQX45" s="299"/>
      <c r="WQY45" s="299"/>
      <c r="WQZ45" s="299"/>
      <c r="WRA45" s="299"/>
      <c r="WRB45" s="299"/>
      <c r="WRC45" s="299"/>
      <c r="WRD45" s="299"/>
      <c r="WRE45" s="299"/>
      <c r="WRF45" s="299"/>
      <c r="WRG45" s="299"/>
      <c r="WRH45" s="299"/>
      <c r="WRI45" s="299"/>
      <c r="WRJ45" s="299"/>
      <c r="WRK45" s="299"/>
      <c r="WRL45" s="299"/>
      <c r="WRM45" s="299"/>
      <c r="WRN45" s="299"/>
      <c r="WRO45" s="299"/>
      <c r="WRP45" s="299"/>
      <c r="WRQ45" s="299"/>
      <c r="WRR45" s="299"/>
      <c r="WRS45" s="299"/>
      <c r="WRT45" s="299"/>
      <c r="WRU45" s="299"/>
      <c r="WRV45" s="299"/>
      <c r="WRW45" s="299"/>
      <c r="WRX45" s="299"/>
      <c r="WRY45" s="299"/>
      <c r="WRZ45" s="299"/>
      <c r="WSA45" s="299"/>
      <c r="WSB45" s="299"/>
      <c r="WSC45" s="299"/>
      <c r="WSD45" s="299"/>
      <c r="WSE45" s="299"/>
      <c r="WSF45" s="299"/>
      <c r="WSG45" s="299"/>
      <c r="WSH45" s="299"/>
      <c r="WSI45" s="299"/>
      <c r="WSJ45" s="299"/>
      <c r="WSK45" s="299"/>
      <c r="WSL45" s="299"/>
      <c r="WSM45" s="299"/>
      <c r="WSN45" s="299"/>
      <c r="WSO45" s="299"/>
      <c r="WSP45" s="299"/>
      <c r="WSQ45" s="299"/>
      <c r="WSR45" s="299"/>
      <c r="WSS45" s="299"/>
      <c r="WST45" s="299"/>
      <c r="WSU45" s="299"/>
      <c r="WSV45" s="299"/>
      <c r="WSW45" s="299"/>
      <c r="WSX45" s="299"/>
      <c r="WSY45" s="299"/>
      <c r="WSZ45" s="299"/>
      <c r="WTA45" s="299"/>
      <c r="WTB45" s="299"/>
      <c r="WTC45" s="299"/>
      <c r="WTD45" s="299"/>
      <c r="WTE45" s="299"/>
      <c r="WTF45" s="299"/>
      <c r="WTG45" s="299"/>
      <c r="WTH45" s="299"/>
      <c r="WTI45" s="299"/>
      <c r="WTJ45" s="299"/>
      <c r="WTK45" s="299"/>
      <c r="WTL45" s="299"/>
      <c r="WTM45" s="299"/>
      <c r="WTN45" s="299"/>
      <c r="WTO45" s="299"/>
      <c r="WTP45" s="299"/>
      <c r="WTQ45" s="299"/>
      <c r="WTR45" s="299"/>
      <c r="WTS45" s="299"/>
      <c r="WTT45" s="299"/>
      <c r="WTU45" s="299"/>
      <c r="WTV45" s="299"/>
      <c r="WTW45" s="299"/>
      <c r="WTX45" s="299"/>
      <c r="WTY45" s="299"/>
      <c r="WTZ45" s="299"/>
      <c r="WUA45" s="299"/>
      <c r="WUB45" s="299"/>
      <c r="WUC45" s="299"/>
      <c r="WUD45" s="299"/>
      <c r="WUE45" s="299"/>
      <c r="WUF45" s="299"/>
      <c r="WUG45" s="299"/>
      <c r="WUH45" s="299"/>
      <c r="WUI45" s="299"/>
      <c r="WUJ45" s="299"/>
      <c r="WUK45" s="299"/>
      <c r="WUL45" s="299"/>
      <c r="WUM45" s="299"/>
      <c r="WUN45" s="299"/>
      <c r="WUO45" s="299"/>
      <c r="WUP45" s="299"/>
      <c r="WUQ45" s="299"/>
      <c r="WUR45" s="299"/>
      <c r="WUS45" s="299"/>
      <c r="WUT45" s="299"/>
      <c r="WUU45" s="299"/>
      <c r="WUV45" s="299"/>
      <c r="WUW45" s="299"/>
      <c r="WUX45" s="299"/>
      <c r="WUY45" s="299"/>
      <c r="WUZ45" s="299"/>
      <c r="WVA45" s="299"/>
      <c r="WVB45" s="299"/>
      <c r="WVC45" s="299"/>
      <c r="WVD45" s="299"/>
      <c r="WVE45" s="299"/>
      <c r="WVF45" s="299"/>
      <c r="WVG45" s="299"/>
      <c r="WVH45" s="299"/>
      <c r="WVI45" s="299"/>
      <c r="WVJ45" s="299"/>
      <c r="WVK45" s="299"/>
      <c r="WVL45" s="299"/>
      <c r="WVM45" s="299"/>
      <c r="WVN45" s="299"/>
      <c r="WVO45" s="299"/>
      <c r="WVP45" s="299"/>
      <c r="WVQ45" s="299"/>
      <c r="WVR45" s="299"/>
      <c r="WVS45" s="299"/>
      <c r="WVT45" s="299"/>
      <c r="WVU45" s="299"/>
      <c r="WVV45" s="299"/>
      <c r="WVW45" s="299"/>
      <c r="WVX45" s="299"/>
      <c r="WVY45" s="299"/>
      <c r="WVZ45" s="299"/>
      <c r="WWA45" s="299"/>
      <c r="WWB45" s="299"/>
      <c r="WWC45" s="299"/>
      <c r="WWD45" s="299"/>
      <c r="WWE45" s="299"/>
      <c r="WWF45" s="299"/>
      <c r="WWG45" s="299"/>
      <c r="WWH45" s="299"/>
      <c r="WWI45" s="299"/>
    </row>
    <row r="46" spans="1:16155" s="306" customFormat="1" ht="1.8" customHeight="1">
      <c r="A46" s="299"/>
      <c r="B46" s="299"/>
      <c r="C46" s="300"/>
      <c r="D46" s="1829"/>
      <c r="E46" s="1829"/>
      <c r="F46" s="1829"/>
      <c r="G46" s="1829"/>
      <c r="H46" s="1829"/>
      <c r="I46" s="1829"/>
      <c r="J46" s="1830"/>
      <c r="K46" s="302"/>
      <c r="L46" s="302"/>
      <c r="M46" s="302"/>
      <c r="N46" s="302"/>
      <c r="O46" s="302"/>
      <c r="P46" s="302"/>
      <c r="Q46" s="302"/>
      <c r="R46" s="380"/>
      <c r="S46" s="380"/>
      <c r="T46" s="380"/>
      <c r="U46" s="380"/>
      <c r="V46" s="380"/>
      <c r="W46" s="302"/>
      <c r="X46" s="307"/>
      <c r="AB46" s="370"/>
      <c r="AC46" s="299"/>
      <c r="AE46" s="299"/>
      <c r="AF46" s="287"/>
      <c r="AG46" s="299"/>
      <c r="AH46" s="299"/>
      <c r="AI46" s="299"/>
      <c r="AJ46" s="299"/>
      <c r="AK46" s="299"/>
      <c r="AL46" s="299"/>
      <c r="AM46" s="299"/>
      <c r="AN46" s="299"/>
      <c r="AO46" s="299"/>
      <c r="AP46" s="299"/>
      <c r="AQ46" s="299"/>
      <c r="AR46" s="299"/>
      <c r="AS46" s="299"/>
      <c r="AT46" s="299"/>
      <c r="AU46" s="299"/>
      <c r="AV46" s="299"/>
      <c r="AW46" s="299"/>
      <c r="AX46" s="299"/>
      <c r="AY46" s="299"/>
      <c r="AZ46" s="299"/>
      <c r="BA46" s="299"/>
      <c r="BB46" s="299"/>
      <c r="BC46" s="299"/>
      <c r="BD46" s="299"/>
      <c r="BE46" s="299"/>
      <c r="BF46" s="299"/>
      <c r="BG46" s="299"/>
      <c r="BH46" s="299"/>
      <c r="BI46" s="299"/>
      <c r="BJ46" s="299"/>
      <c r="BK46" s="299"/>
      <c r="BL46" s="299"/>
      <c r="BM46" s="299"/>
      <c r="BN46" s="299"/>
      <c r="BO46" s="299"/>
      <c r="BP46" s="299"/>
      <c r="BQ46" s="299"/>
      <c r="BR46" s="299"/>
      <c r="BS46" s="299"/>
      <c r="BT46" s="299"/>
      <c r="BU46" s="299"/>
      <c r="BV46" s="299"/>
      <c r="BW46" s="299"/>
      <c r="BX46" s="299"/>
      <c r="BY46" s="299"/>
      <c r="BZ46" s="299"/>
      <c r="CA46" s="299"/>
      <c r="CB46" s="299"/>
      <c r="CC46" s="299"/>
      <c r="CD46" s="299"/>
      <c r="CE46" s="299"/>
      <c r="CF46" s="299"/>
      <c r="CG46" s="299"/>
      <c r="CH46" s="299"/>
      <c r="CI46" s="299"/>
      <c r="CJ46" s="299"/>
      <c r="CK46" s="299"/>
      <c r="CL46" s="299"/>
      <c r="CM46" s="299"/>
      <c r="CN46" s="299"/>
      <c r="CO46" s="299"/>
      <c r="CP46" s="299"/>
      <c r="CQ46" s="299"/>
      <c r="CR46" s="299"/>
      <c r="CS46" s="299"/>
      <c r="CT46" s="299"/>
      <c r="CU46" s="299"/>
      <c r="CV46" s="299"/>
      <c r="CW46" s="299"/>
      <c r="CX46" s="299"/>
      <c r="CY46" s="299"/>
      <c r="CZ46" s="299"/>
      <c r="DA46" s="299"/>
      <c r="DB46" s="299"/>
      <c r="DC46" s="299"/>
      <c r="DD46" s="299"/>
      <c r="DE46" s="299"/>
      <c r="DF46" s="299"/>
      <c r="DG46" s="299"/>
      <c r="DH46" s="299"/>
      <c r="DI46" s="299"/>
      <c r="DJ46" s="299"/>
      <c r="DK46" s="299"/>
      <c r="DL46" s="299"/>
      <c r="DM46" s="299"/>
      <c r="DN46" s="299"/>
      <c r="DO46" s="299"/>
      <c r="DP46" s="299"/>
      <c r="DQ46" s="299"/>
      <c r="DR46" s="299"/>
      <c r="DS46" s="299"/>
      <c r="DT46" s="299"/>
      <c r="DU46" s="299"/>
      <c r="DV46" s="299"/>
      <c r="DW46" s="299"/>
      <c r="DX46" s="299"/>
      <c r="DY46" s="299"/>
      <c r="DZ46" s="299"/>
      <c r="EA46" s="299"/>
      <c r="EB46" s="299"/>
      <c r="EC46" s="299"/>
      <c r="ED46" s="299"/>
      <c r="EE46" s="299"/>
      <c r="EF46" s="299"/>
      <c r="EG46" s="299"/>
      <c r="EH46" s="299"/>
      <c r="EI46" s="299"/>
      <c r="EJ46" s="299"/>
      <c r="EK46" s="299"/>
      <c r="EL46" s="299"/>
      <c r="EM46" s="299"/>
      <c r="EN46" s="299"/>
      <c r="EO46" s="299"/>
      <c r="EP46" s="299"/>
      <c r="EQ46" s="299"/>
      <c r="ER46" s="299"/>
      <c r="ES46" s="299"/>
      <c r="ET46" s="299"/>
      <c r="EU46" s="299"/>
      <c r="EV46" s="299"/>
      <c r="EW46" s="299"/>
      <c r="EX46" s="299"/>
      <c r="EY46" s="299"/>
      <c r="EZ46" s="299"/>
      <c r="FA46" s="299"/>
      <c r="FB46" s="299"/>
      <c r="FC46" s="299"/>
      <c r="FD46" s="299"/>
      <c r="FE46" s="299"/>
      <c r="FF46" s="299"/>
      <c r="FG46" s="299"/>
      <c r="FH46" s="299"/>
      <c r="FI46" s="299"/>
      <c r="FJ46" s="299"/>
      <c r="FK46" s="299"/>
      <c r="FL46" s="299"/>
      <c r="FM46" s="299"/>
      <c r="FN46" s="299"/>
      <c r="FO46" s="299"/>
      <c r="FP46" s="299"/>
      <c r="FQ46" s="299"/>
      <c r="FR46" s="299"/>
      <c r="FS46" s="299"/>
      <c r="FT46" s="299"/>
      <c r="FU46" s="299"/>
      <c r="FV46" s="299"/>
      <c r="FW46" s="299"/>
      <c r="FX46" s="299"/>
      <c r="FY46" s="299"/>
      <c r="FZ46" s="299"/>
      <c r="GA46" s="299"/>
      <c r="GB46" s="299"/>
      <c r="GC46" s="299"/>
      <c r="GD46" s="299"/>
      <c r="GE46" s="299"/>
      <c r="GF46" s="299"/>
      <c r="GG46" s="299"/>
      <c r="GH46" s="299"/>
      <c r="GI46" s="299"/>
      <c r="GJ46" s="299"/>
      <c r="GK46" s="299"/>
      <c r="GL46" s="299"/>
      <c r="GM46" s="299"/>
      <c r="GN46" s="299"/>
      <c r="GO46" s="299"/>
      <c r="GP46" s="299"/>
      <c r="GQ46" s="299"/>
      <c r="GR46" s="299"/>
      <c r="GS46" s="299"/>
      <c r="GT46" s="299"/>
      <c r="GU46" s="299"/>
      <c r="GV46" s="299"/>
      <c r="GW46" s="299"/>
      <c r="GX46" s="299"/>
      <c r="GY46" s="299"/>
      <c r="GZ46" s="299"/>
      <c r="HA46" s="299"/>
      <c r="HB46" s="299"/>
      <c r="HC46" s="299"/>
      <c r="HD46" s="299"/>
      <c r="HE46" s="299"/>
      <c r="HF46" s="299"/>
      <c r="HG46" s="299"/>
      <c r="HH46" s="299"/>
      <c r="HI46" s="299"/>
      <c r="HJ46" s="299"/>
      <c r="HK46" s="299"/>
      <c r="HL46" s="299"/>
      <c r="HM46" s="299"/>
      <c r="HN46" s="299"/>
      <c r="HO46" s="299"/>
      <c r="HP46" s="299"/>
      <c r="HQ46" s="299"/>
      <c r="HR46" s="299"/>
      <c r="HS46" s="299"/>
      <c r="HT46" s="299"/>
      <c r="HU46" s="299"/>
      <c r="HV46" s="299"/>
      <c r="HW46" s="299"/>
      <c r="HX46" s="299"/>
      <c r="HY46" s="299"/>
      <c r="HZ46" s="299"/>
      <c r="IA46" s="299"/>
      <c r="IB46" s="299"/>
      <c r="IC46" s="299"/>
      <c r="ID46" s="299"/>
      <c r="IE46" s="299"/>
      <c r="IF46" s="299"/>
      <c r="IG46" s="299"/>
      <c r="IH46" s="299"/>
      <c r="II46" s="299"/>
      <c r="IJ46" s="299"/>
      <c r="IK46" s="299"/>
      <c r="IL46" s="299"/>
      <c r="IM46" s="299"/>
      <c r="IN46" s="299"/>
      <c r="IO46" s="299"/>
      <c r="IP46" s="299"/>
      <c r="IQ46" s="299"/>
      <c r="IR46" s="299"/>
      <c r="IS46" s="299"/>
      <c r="IT46" s="299"/>
      <c r="IU46" s="299"/>
      <c r="IV46" s="299"/>
      <c r="IW46" s="299"/>
      <c r="IX46" s="299"/>
      <c r="IY46" s="299"/>
      <c r="IZ46" s="299"/>
      <c r="JA46" s="299"/>
      <c r="JB46" s="299"/>
      <c r="JC46" s="299"/>
      <c r="JD46" s="299"/>
      <c r="JE46" s="299"/>
      <c r="JF46" s="299"/>
      <c r="JG46" s="299"/>
      <c r="JH46" s="299"/>
      <c r="JI46" s="299"/>
      <c r="JJ46" s="299"/>
      <c r="JK46" s="299"/>
      <c r="JL46" s="299"/>
      <c r="JM46" s="299"/>
      <c r="JN46" s="299"/>
      <c r="JO46" s="299"/>
      <c r="JP46" s="299"/>
      <c r="JQ46" s="299"/>
      <c r="JR46" s="299"/>
      <c r="JS46" s="299"/>
      <c r="JT46" s="299"/>
      <c r="JU46" s="299"/>
      <c r="JV46" s="299"/>
      <c r="JW46" s="299"/>
      <c r="JX46" s="299"/>
      <c r="JY46" s="299"/>
      <c r="JZ46" s="299"/>
      <c r="KA46" s="299"/>
      <c r="KB46" s="299"/>
      <c r="KC46" s="299"/>
      <c r="KD46" s="299"/>
      <c r="KE46" s="299"/>
      <c r="KF46" s="299"/>
      <c r="KG46" s="299"/>
      <c r="KH46" s="299"/>
      <c r="KI46" s="299"/>
      <c r="KJ46" s="299"/>
      <c r="KK46" s="299"/>
      <c r="KL46" s="299"/>
      <c r="KM46" s="299"/>
      <c r="KN46" s="299"/>
      <c r="KO46" s="299"/>
      <c r="KP46" s="299"/>
      <c r="KQ46" s="299"/>
      <c r="KR46" s="299"/>
      <c r="KS46" s="299"/>
      <c r="KT46" s="299"/>
      <c r="KU46" s="299"/>
      <c r="KV46" s="299"/>
      <c r="KW46" s="299"/>
      <c r="KX46" s="299"/>
      <c r="KY46" s="299"/>
      <c r="KZ46" s="299"/>
      <c r="LA46" s="299"/>
      <c r="LB46" s="299"/>
      <c r="LC46" s="299"/>
      <c r="LD46" s="299"/>
      <c r="LE46" s="299"/>
      <c r="LF46" s="299"/>
      <c r="LG46" s="299"/>
      <c r="LH46" s="299"/>
      <c r="LI46" s="299"/>
      <c r="LJ46" s="299"/>
      <c r="LK46" s="299"/>
      <c r="LL46" s="299"/>
      <c r="LM46" s="299"/>
      <c r="LN46" s="299"/>
      <c r="LO46" s="299"/>
      <c r="LP46" s="299"/>
      <c r="LQ46" s="299"/>
      <c r="LR46" s="299"/>
      <c r="LS46" s="299"/>
      <c r="LT46" s="299"/>
      <c r="LU46" s="299"/>
      <c r="LV46" s="299"/>
      <c r="LW46" s="299"/>
      <c r="LX46" s="299"/>
      <c r="LY46" s="299"/>
      <c r="LZ46" s="299"/>
      <c r="MA46" s="299"/>
      <c r="MB46" s="299"/>
      <c r="MC46" s="299"/>
      <c r="MD46" s="299"/>
      <c r="ME46" s="299"/>
      <c r="MF46" s="299"/>
      <c r="MG46" s="299"/>
      <c r="MH46" s="299"/>
      <c r="MI46" s="299"/>
      <c r="MJ46" s="299"/>
      <c r="MK46" s="299"/>
      <c r="ML46" s="299"/>
      <c r="MM46" s="299"/>
      <c r="MN46" s="299"/>
      <c r="MO46" s="299"/>
      <c r="MP46" s="299"/>
      <c r="MQ46" s="299"/>
      <c r="MR46" s="299"/>
      <c r="MS46" s="299"/>
      <c r="MT46" s="299"/>
      <c r="MU46" s="299"/>
      <c r="MV46" s="299"/>
      <c r="MW46" s="299"/>
      <c r="MX46" s="299"/>
      <c r="MY46" s="299"/>
      <c r="MZ46" s="299"/>
      <c r="NA46" s="299"/>
      <c r="NB46" s="299"/>
      <c r="NC46" s="299"/>
      <c r="ND46" s="299"/>
      <c r="NE46" s="299"/>
      <c r="NF46" s="299"/>
      <c r="NG46" s="299"/>
      <c r="NH46" s="299"/>
      <c r="NI46" s="299"/>
      <c r="NJ46" s="299"/>
      <c r="NK46" s="299"/>
      <c r="NL46" s="299"/>
      <c r="NM46" s="299"/>
      <c r="NN46" s="299"/>
      <c r="NO46" s="299"/>
      <c r="NP46" s="299"/>
      <c r="NQ46" s="299"/>
      <c r="NR46" s="299"/>
      <c r="NS46" s="299"/>
      <c r="NT46" s="299"/>
      <c r="NU46" s="299"/>
      <c r="NV46" s="299"/>
      <c r="NW46" s="299"/>
      <c r="NX46" s="299"/>
      <c r="NY46" s="299"/>
      <c r="NZ46" s="299"/>
      <c r="OA46" s="299"/>
      <c r="OB46" s="299"/>
      <c r="OC46" s="299"/>
      <c r="OD46" s="299"/>
      <c r="OE46" s="299"/>
      <c r="OF46" s="299"/>
      <c r="OG46" s="299"/>
      <c r="OH46" s="299"/>
      <c r="OI46" s="299"/>
      <c r="OJ46" s="299"/>
      <c r="OK46" s="299"/>
      <c r="OL46" s="299"/>
      <c r="OM46" s="299"/>
      <c r="ON46" s="299"/>
      <c r="OO46" s="299"/>
      <c r="OP46" s="299"/>
      <c r="OQ46" s="299"/>
      <c r="OR46" s="299"/>
      <c r="OS46" s="299"/>
      <c r="OT46" s="299"/>
      <c r="OU46" s="299"/>
      <c r="OV46" s="299"/>
      <c r="OW46" s="299"/>
      <c r="OX46" s="299"/>
      <c r="OY46" s="299"/>
      <c r="OZ46" s="299"/>
      <c r="PA46" s="299"/>
      <c r="PB46" s="299"/>
      <c r="PC46" s="299"/>
      <c r="PD46" s="299"/>
      <c r="PE46" s="299"/>
      <c r="PF46" s="299"/>
      <c r="PG46" s="299"/>
      <c r="PH46" s="299"/>
      <c r="PI46" s="299"/>
      <c r="PJ46" s="299"/>
      <c r="PK46" s="299"/>
      <c r="PL46" s="299"/>
      <c r="PM46" s="299"/>
      <c r="PN46" s="299"/>
      <c r="PO46" s="299"/>
      <c r="PP46" s="299"/>
      <c r="PQ46" s="299"/>
      <c r="PR46" s="299"/>
      <c r="PS46" s="299"/>
      <c r="PT46" s="299"/>
      <c r="PU46" s="299"/>
      <c r="PV46" s="299"/>
      <c r="PW46" s="299"/>
      <c r="PX46" s="299"/>
      <c r="PY46" s="299"/>
      <c r="PZ46" s="299"/>
      <c r="QA46" s="299"/>
      <c r="QB46" s="299"/>
      <c r="QC46" s="299"/>
      <c r="QD46" s="299"/>
      <c r="QE46" s="299"/>
      <c r="QF46" s="299"/>
      <c r="QG46" s="299"/>
      <c r="QH46" s="299"/>
      <c r="QI46" s="299"/>
      <c r="QJ46" s="299"/>
      <c r="QK46" s="299"/>
      <c r="QL46" s="299"/>
      <c r="QM46" s="299"/>
      <c r="QN46" s="299"/>
      <c r="QO46" s="299"/>
      <c r="QP46" s="299"/>
      <c r="QQ46" s="299"/>
      <c r="QR46" s="299"/>
      <c r="QS46" s="299"/>
      <c r="QT46" s="299"/>
      <c r="QU46" s="299"/>
      <c r="QV46" s="299"/>
      <c r="QW46" s="299"/>
      <c r="QX46" s="299"/>
      <c r="QY46" s="299"/>
      <c r="QZ46" s="299"/>
      <c r="RA46" s="299"/>
      <c r="RB46" s="299"/>
      <c r="RC46" s="299"/>
      <c r="RD46" s="299"/>
      <c r="RE46" s="299"/>
      <c r="RF46" s="299"/>
      <c r="RG46" s="299"/>
      <c r="RH46" s="299"/>
      <c r="RI46" s="299"/>
      <c r="RJ46" s="299"/>
      <c r="RK46" s="299"/>
      <c r="RL46" s="299"/>
      <c r="RM46" s="299"/>
      <c r="RN46" s="299"/>
      <c r="RO46" s="299"/>
      <c r="RP46" s="299"/>
      <c r="RQ46" s="299"/>
      <c r="RR46" s="299"/>
      <c r="RS46" s="299"/>
      <c r="RT46" s="299"/>
      <c r="RU46" s="299"/>
      <c r="RV46" s="299"/>
      <c r="RW46" s="299"/>
      <c r="RX46" s="299"/>
      <c r="RY46" s="299"/>
      <c r="RZ46" s="299"/>
      <c r="SA46" s="299"/>
      <c r="SB46" s="299"/>
      <c r="SC46" s="299"/>
      <c r="SD46" s="299"/>
      <c r="SE46" s="299"/>
      <c r="SF46" s="299"/>
      <c r="SG46" s="299"/>
      <c r="SH46" s="299"/>
      <c r="SI46" s="299"/>
      <c r="SJ46" s="299"/>
      <c r="SK46" s="299"/>
      <c r="SL46" s="299"/>
      <c r="SM46" s="299"/>
      <c r="SN46" s="299"/>
      <c r="SO46" s="299"/>
      <c r="SP46" s="299"/>
      <c r="SQ46" s="299"/>
      <c r="SR46" s="299"/>
      <c r="SS46" s="299"/>
      <c r="ST46" s="299"/>
      <c r="SU46" s="299"/>
      <c r="SV46" s="299"/>
      <c r="SW46" s="299"/>
      <c r="SX46" s="299"/>
      <c r="SY46" s="299"/>
      <c r="SZ46" s="299"/>
      <c r="TA46" s="299"/>
      <c r="TB46" s="299"/>
      <c r="TC46" s="299"/>
      <c r="TD46" s="299"/>
      <c r="TE46" s="299"/>
      <c r="TF46" s="299"/>
      <c r="TG46" s="299"/>
      <c r="TH46" s="299"/>
      <c r="TI46" s="299"/>
      <c r="TJ46" s="299"/>
      <c r="TK46" s="299"/>
      <c r="TL46" s="299"/>
      <c r="TM46" s="299"/>
      <c r="TN46" s="299"/>
      <c r="TO46" s="299"/>
      <c r="TP46" s="299"/>
      <c r="TQ46" s="299"/>
      <c r="TR46" s="299"/>
      <c r="TS46" s="299"/>
      <c r="TT46" s="299"/>
      <c r="TU46" s="299"/>
      <c r="TV46" s="299"/>
      <c r="TW46" s="299"/>
      <c r="TX46" s="299"/>
      <c r="TY46" s="299"/>
      <c r="TZ46" s="299"/>
      <c r="UA46" s="299"/>
      <c r="UB46" s="299"/>
      <c r="UC46" s="299"/>
      <c r="UD46" s="299"/>
      <c r="UE46" s="299"/>
      <c r="UF46" s="299"/>
      <c r="UG46" s="299"/>
      <c r="UH46" s="299"/>
      <c r="UI46" s="299"/>
      <c r="UJ46" s="299"/>
      <c r="UK46" s="299"/>
      <c r="UL46" s="299"/>
      <c r="UM46" s="299"/>
      <c r="UN46" s="299"/>
      <c r="UO46" s="299"/>
      <c r="UP46" s="299"/>
      <c r="UQ46" s="299"/>
      <c r="UR46" s="299"/>
      <c r="US46" s="299"/>
      <c r="UT46" s="299"/>
      <c r="UU46" s="299"/>
      <c r="UV46" s="299"/>
      <c r="UW46" s="299"/>
      <c r="UX46" s="299"/>
      <c r="UY46" s="299"/>
      <c r="UZ46" s="299"/>
      <c r="VA46" s="299"/>
      <c r="VB46" s="299"/>
      <c r="VC46" s="299"/>
      <c r="VD46" s="299"/>
      <c r="VE46" s="299"/>
      <c r="VF46" s="299"/>
      <c r="VG46" s="299"/>
      <c r="VH46" s="299"/>
      <c r="VI46" s="299"/>
      <c r="VJ46" s="299"/>
      <c r="VK46" s="299"/>
      <c r="VL46" s="299"/>
      <c r="VM46" s="299"/>
      <c r="VN46" s="299"/>
      <c r="VO46" s="299"/>
      <c r="VP46" s="299"/>
      <c r="VQ46" s="299"/>
      <c r="VR46" s="299"/>
      <c r="VS46" s="299"/>
      <c r="VT46" s="299"/>
      <c r="VU46" s="299"/>
      <c r="VV46" s="299"/>
      <c r="VW46" s="299"/>
      <c r="VX46" s="299"/>
      <c r="VY46" s="299"/>
      <c r="VZ46" s="299"/>
      <c r="WA46" s="299"/>
      <c r="WB46" s="299"/>
      <c r="WC46" s="299"/>
      <c r="WD46" s="299"/>
      <c r="WE46" s="299"/>
      <c r="WF46" s="299"/>
      <c r="WG46" s="299"/>
      <c r="WH46" s="299"/>
      <c r="WI46" s="299"/>
      <c r="WJ46" s="299"/>
      <c r="WK46" s="299"/>
      <c r="WL46" s="299"/>
      <c r="WM46" s="299"/>
      <c r="WN46" s="299"/>
      <c r="WO46" s="299"/>
      <c r="WP46" s="299"/>
      <c r="WQ46" s="299"/>
      <c r="WR46" s="299"/>
      <c r="WS46" s="299"/>
      <c r="WT46" s="299"/>
      <c r="WU46" s="299"/>
      <c r="WV46" s="299"/>
      <c r="WW46" s="299"/>
      <c r="WX46" s="299"/>
      <c r="WY46" s="299"/>
      <c r="WZ46" s="299"/>
      <c r="XA46" s="299"/>
      <c r="XB46" s="299"/>
      <c r="XC46" s="299"/>
      <c r="XD46" s="299"/>
      <c r="XE46" s="299"/>
      <c r="XF46" s="299"/>
      <c r="XG46" s="299"/>
      <c r="XH46" s="299"/>
      <c r="XI46" s="299"/>
      <c r="XJ46" s="299"/>
      <c r="XK46" s="299"/>
      <c r="XL46" s="299"/>
      <c r="XM46" s="299"/>
      <c r="XN46" s="299"/>
      <c r="XO46" s="299"/>
      <c r="XP46" s="299"/>
      <c r="XQ46" s="299"/>
      <c r="XR46" s="299"/>
      <c r="XS46" s="299"/>
      <c r="XT46" s="299"/>
      <c r="XU46" s="299"/>
      <c r="XV46" s="299"/>
      <c r="XW46" s="299"/>
      <c r="XX46" s="299"/>
      <c r="XY46" s="299"/>
      <c r="XZ46" s="299"/>
      <c r="YA46" s="299"/>
      <c r="YB46" s="299"/>
      <c r="YC46" s="299"/>
      <c r="YD46" s="299"/>
      <c r="YE46" s="299"/>
      <c r="YF46" s="299"/>
      <c r="YG46" s="299"/>
      <c r="YH46" s="299"/>
      <c r="YI46" s="299"/>
      <c r="YJ46" s="299"/>
      <c r="YK46" s="299"/>
      <c r="YL46" s="299"/>
      <c r="YM46" s="299"/>
      <c r="YN46" s="299"/>
      <c r="YO46" s="299"/>
      <c r="YP46" s="299"/>
      <c r="YQ46" s="299"/>
      <c r="YR46" s="299"/>
      <c r="YS46" s="299"/>
      <c r="YT46" s="299"/>
      <c r="YU46" s="299"/>
      <c r="YV46" s="299"/>
      <c r="YW46" s="299"/>
      <c r="YX46" s="299"/>
      <c r="YY46" s="299"/>
      <c r="YZ46" s="299"/>
      <c r="ZA46" s="299"/>
      <c r="ZB46" s="299"/>
      <c r="ZC46" s="299"/>
      <c r="ZD46" s="299"/>
      <c r="ZE46" s="299"/>
      <c r="ZF46" s="299"/>
      <c r="ZG46" s="299"/>
      <c r="ZH46" s="299"/>
      <c r="ZI46" s="299"/>
      <c r="ZJ46" s="299"/>
      <c r="ZK46" s="299"/>
      <c r="ZL46" s="299"/>
      <c r="ZM46" s="299"/>
      <c r="ZN46" s="299"/>
      <c r="ZO46" s="299"/>
      <c r="ZP46" s="299"/>
      <c r="ZQ46" s="299"/>
      <c r="ZR46" s="299"/>
      <c r="ZS46" s="299"/>
      <c r="ZT46" s="299"/>
      <c r="ZU46" s="299"/>
      <c r="ZV46" s="299"/>
      <c r="ZW46" s="299"/>
      <c r="ZX46" s="299"/>
      <c r="ZY46" s="299"/>
      <c r="ZZ46" s="299"/>
      <c r="AAA46" s="299"/>
      <c r="AAB46" s="299"/>
      <c r="AAC46" s="299"/>
      <c r="AAD46" s="299"/>
      <c r="AAE46" s="299"/>
      <c r="AAF46" s="299"/>
      <c r="AAG46" s="299"/>
      <c r="AAH46" s="299"/>
      <c r="AAI46" s="299"/>
      <c r="AAJ46" s="299"/>
      <c r="AAK46" s="299"/>
      <c r="AAL46" s="299"/>
      <c r="AAM46" s="299"/>
      <c r="AAN46" s="299"/>
      <c r="AAO46" s="299"/>
      <c r="AAP46" s="299"/>
      <c r="AAQ46" s="299"/>
      <c r="AAR46" s="299"/>
      <c r="AAS46" s="299"/>
      <c r="AAT46" s="299"/>
      <c r="AAU46" s="299"/>
      <c r="AAV46" s="299"/>
      <c r="AAW46" s="299"/>
      <c r="AAX46" s="299"/>
      <c r="AAY46" s="299"/>
      <c r="AAZ46" s="299"/>
      <c r="ABA46" s="299"/>
      <c r="ABB46" s="299"/>
      <c r="ABC46" s="299"/>
      <c r="ABD46" s="299"/>
      <c r="ABE46" s="299"/>
      <c r="ABF46" s="299"/>
      <c r="ABG46" s="299"/>
      <c r="ABH46" s="299"/>
      <c r="ABI46" s="299"/>
      <c r="ABJ46" s="299"/>
      <c r="ABK46" s="299"/>
      <c r="ABL46" s="299"/>
      <c r="ABM46" s="299"/>
      <c r="ABN46" s="299"/>
      <c r="ABO46" s="299"/>
      <c r="ABP46" s="299"/>
      <c r="ABQ46" s="299"/>
      <c r="ABR46" s="299"/>
      <c r="ABS46" s="299"/>
      <c r="ABT46" s="299"/>
      <c r="ABU46" s="299"/>
      <c r="ABV46" s="299"/>
      <c r="ABW46" s="299"/>
      <c r="ABX46" s="299"/>
      <c r="ABY46" s="299"/>
      <c r="ABZ46" s="299"/>
      <c r="ACA46" s="299"/>
      <c r="ACB46" s="299"/>
      <c r="ACC46" s="299"/>
      <c r="ACD46" s="299"/>
      <c r="ACE46" s="299"/>
      <c r="ACF46" s="299"/>
      <c r="ACG46" s="299"/>
      <c r="ACH46" s="299"/>
      <c r="ACI46" s="299"/>
      <c r="ACJ46" s="299"/>
      <c r="ACK46" s="299"/>
      <c r="ACL46" s="299"/>
      <c r="ACM46" s="299"/>
      <c r="ACN46" s="299"/>
      <c r="ACO46" s="299"/>
      <c r="ACP46" s="299"/>
      <c r="ACQ46" s="299"/>
      <c r="ACR46" s="299"/>
      <c r="ACS46" s="299"/>
      <c r="ACT46" s="299"/>
      <c r="ACU46" s="299"/>
      <c r="ACV46" s="299"/>
      <c r="ACW46" s="299"/>
      <c r="ACX46" s="299"/>
      <c r="ACY46" s="299"/>
      <c r="ACZ46" s="299"/>
      <c r="ADA46" s="299"/>
      <c r="ADB46" s="299"/>
      <c r="ADC46" s="299"/>
      <c r="ADD46" s="299"/>
      <c r="ADE46" s="299"/>
      <c r="ADF46" s="299"/>
      <c r="ADG46" s="299"/>
      <c r="ADH46" s="299"/>
      <c r="ADI46" s="299"/>
      <c r="ADJ46" s="299"/>
      <c r="ADK46" s="299"/>
      <c r="ADL46" s="299"/>
      <c r="ADM46" s="299"/>
      <c r="ADN46" s="299"/>
      <c r="ADO46" s="299"/>
      <c r="ADP46" s="299"/>
      <c r="ADQ46" s="299"/>
      <c r="ADR46" s="299"/>
      <c r="ADS46" s="299"/>
      <c r="ADT46" s="299"/>
      <c r="ADU46" s="299"/>
      <c r="ADV46" s="299"/>
      <c r="ADW46" s="299"/>
      <c r="ADX46" s="299"/>
      <c r="ADY46" s="299"/>
      <c r="ADZ46" s="299"/>
      <c r="AEA46" s="299"/>
      <c r="AEB46" s="299"/>
      <c r="AEC46" s="299"/>
      <c r="AED46" s="299"/>
      <c r="AEE46" s="299"/>
      <c r="AEF46" s="299"/>
      <c r="AEG46" s="299"/>
      <c r="AEH46" s="299"/>
      <c r="AEI46" s="299"/>
      <c r="AEJ46" s="299"/>
      <c r="AEK46" s="299"/>
      <c r="AEL46" s="299"/>
      <c r="AEM46" s="299"/>
      <c r="AEN46" s="299"/>
      <c r="AEO46" s="299"/>
      <c r="AEP46" s="299"/>
      <c r="AEQ46" s="299"/>
      <c r="AER46" s="299"/>
      <c r="AES46" s="299"/>
      <c r="AET46" s="299"/>
      <c r="AEU46" s="299"/>
      <c r="AEV46" s="299"/>
      <c r="AEW46" s="299"/>
      <c r="AEX46" s="299"/>
      <c r="AEY46" s="299"/>
      <c r="AEZ46" s="299"/>
      <c r="AFA46" s="299"/>
      <c r="AFB46" s="299"/>
      <c r="AFC46" s="299"/>
      <c r="AFD46" s="299"/>
      <c r="AFE46" s="299"/>
      <c r="AFF46" s="299"/>
      <c r="AFG46" s="299"/>
      <c r="AFH46" s="299"/>
      <c r="AFI46" s="299"/>
      <c r="AFJ46" s="299"/>
      <c r="AFK46" s="299"/>
      <c r="AFL46" s="299"/>
      <c r="AFM46" s="299"/>
      <c r="AFN46" s="299"/>
      <c r="AFO46" s="299"/>
      <c r="AFP46" s="299"/>
      <c r="AFQ46" s="299"/>
      <c r="AFR46" s="299"/>
      <c r="AFS46" s="299"/>
      <c r="AFT46" s="299"/>
      <c r="AFU46" s="299"/>
      <c r="AFV46" s="299"/>
      <c r="AFW46" s="299"/>
      <c r="AFX46" s="299"/>
      <c r="AFY46" s="299"/>
      <c r="AFZ46" s="299"/>
      <c r="AGA46" s="299"/>
      <c r="AGB46" s="299"/>
      <c r="AGC46" s="299"/>
      <c r="AGD46" s="299"/>
      <c r="AGE46" s="299"/>
      <c r="AGF46" s="299"/>
      <c r="AGG46" s="299"/>
      <c r="AGH46" s="299"/>
      <c r="AGI46" s="299"/>
      <c r="AGJ46" s="299"/>
      <c r="AGK46" s="299"/>
      <c r="AGL46" s="299"/>
      <c r="AGM46" s="299"/>
      <c r="AGN46" s="299"/>
      <c r="AGO46" s="299"/>
      <c r="AGP46" s="299"/>
      <c r="AGQ46" s="299"/>
      <c r="AGR46" s="299"/>
      <c r="AGS46" s="299"/>
      <c r="AGT46" s="299"/>
      <c r="AGU46" s="299"/>
      <c r="AGV46" s="299"/>
      <c r="AGW46" s="299"/>
      <c r="AGX46" s="299"/>
      <c r="AGY46" s="299"/>
      <c r="AGZ46" s="299"/>
      <c r="AHA46" s="299"/>
      <c r="AHB46" s="299"/>
      <c r="AHC46" s="299"/>
      <c r="AHD46" s="299"/>
      <c r="AHE46" s="299"/>
      <c r="AHF46" s="299"/>
      <c r="AHG46" s="299"/>
      <c r="AHH46" s="299"/>
      <c r="AHI46" s="299"/>
      <c r="AHJ46" s="299"/>
      <c r="AHK46" s="299"/>
      <c r="AHL46" s="299"/>
      <c r="AHM46" s="299"/>
      <c r="AHN46" s="299"/>
      <c r="AHO46" s="299"/>
      <c r="AHP46" s="299"/>
      <c r="AHQ46" s="299"/>
      <c r="AHR46" s="299"/>
      <c r="AHS46" s="299"/>
      <c r="AHT46" s="299"/>
      <c r="AHU46" s="299"/>
      <c r="AHV46" s="299"/>
      <c r="AHW46" s="299"/>
      <c r="AHX46" s="299"/>
      <c r="AHY46" s="299"/>
      <c r="AHZ46" s="299"/>
      <c r="AIA46" s="299"/>
      <c r="AIB46" s="299"/>
      <c r="AIC46" s="299"/>
      <c r="AID46" s="299"/>
      <c r="AIE46" s="299"/>
      <c r="AIF46" s="299"/>
      <c r="AIG46" s="299"/>
      <c r="AIH46" s="299"/>
      <c r="AII46" s="299"/>
      <c r="AIJ46" s="299"/>
      <c r="AIK46" s="299"/>
      <c r="AIL46" s="299"/>
      <c r="AIM46" s="299"/>
      <c r="AIN46" s="299"/>
      <c r="AIO46" s="299"/>
      <c r="AIP46" s="299"/>
      <c r="AIQ46" s="299"/>
      <c r="AIR46" s="299"/>
      <c r="AIS46" s="299"/>
      <c r="AIT46" s="299"/>
      <c r="AIU46" s="299"/>
      <c r="AIV46" s="299"/>
      <c r="AIW46" s="299"/>
      <c r="AIX46" s="299"/>
      <c r="AIY46" s="299"/>
      <c r="AIZ46" s="299"/>
      <c r="AJA46" s="299"/>
      <c r="AJB46" s="299"/>
      <c r="AJC46" s="299"/>
      <c r="AJD46" s="299"/>
      <c r="AJE46" s="299"/>
      <c r="AJF46" s="299"/>
      <c r="AJG46" s="299"/>
      <c r="AJH46" s="299"/>
      <c r="AJI46" s="299"/>
      <c r="AJJ46" s="299"/>
      <c r="AJK46" s="299"/>
      <c r="AJL46" s="299"/>
      <c r="AJM46" s="299"/>
      <c r="AJN46" s="299"/>
      <c r="AJO46" s="299"/>
      <c r="AJP46" s="299"/>
      <c r="AJQ46" s="299"/>
      <c r="AJR46" s="299"/>
      <c r="AJS46" s="299"/>
      <c r="AJT46" s="299"/>
      <c r="AJU46" s="299"/>
      <c r="AJV46" s="299"/>
      <c r="AJW46" s="299"/>
      <c r="AJX46" s="299"/>
      <c r="AJY46" s="299"/>
      <c r="AJZ46" s="299"/>
      <c r="AKA46" s="299"/>
      <c r="AKB46" s="299"/>
      <c r="AKC46" s="299"/>
      <c r="AKD46" s="299"/>
      <c r="AKE46" s="299"/>
      <c r="AKF46" s="299"/>
      <c r="AKG46" s="299"/>
      <c r="AKH46" s="299"/>
      <c r="AKI46" s="299"/>
      <c r="AKJ46" s="299"/>
      <c r="AKK46" s="299"/>
      <c r="AKL46" s="299"/>
      <c r="AKM46" s="299"/>
      <c r="AKN46" s="299"/>
      <c r="AKO46" s="299"/>
      <c r="AKP46" s="299"/>
      <c r="AKQ46" s="299"/>
      <c r="AKR46" s="299"/>
      <c r="AKS46" s="299"/>
      <c r="AKT46" s="299"/>
      <c r="AKU46" s="299"/>
      <c r="AKV46" s="299"/>
      <c r="AKW46" s="299"/>
      <c r="AKX46" s="299"/>
      <c r="AKY46" s="299"/>
      <c r="AKZ46" s="299"/>
      <c r="ALA46" s="299"/>
      <c r="ALB46" s="299"/>
      <c r="ALC46" s="299"/>
      <c r="ALD46" s="299"/>
      <c r="ALE46" s="299"/>
      <c r="ALF46" s="299"/>
      <c r="ALG46" s="299"/>
      <c r="ALH46" s="299"/>
      <c r="ALI46" s="299"/>
      <c r="ALJ46" s="299"/>
      <c r="ALK46" s="299"/>
      <c r="ALL46" s="299"/>
      <c r="ALM46" s="299"/>
      <c r="ALN46" s="299"/>
      <c r="ALO46" s="299"/>
      <c r="ALP46" s="299"/>
      <c r="ALQ46" s="299"/>
      <c r="ALR46" s="299"/>
      <c r="ALS46" s="299"/>
      <c r="ALT46" s="299"/>
      <c r="ALU46" s="299"/>
      <c r="ALV46" s="299"/>
      <c r="ALW46" s="299"/>
      <c r="ALX46" s="299"/>
      <c r="ALY46" s="299"/>
      <c r="ALZ46" s="299"/>
      <c r="AMA46" s="299"/>
      <c r="AMB46" s="299"/>
      <c r="AMC46" s="299"/>
      <c r="AMD46" s="299"/>
      <c r="AME46" s="299"/>
      <c r="AMF46" s="299"/>
      <c r="AMG46" s="299"/>
      <c r="AMH46" s="299"/>
      <c r="AMI46" s="299"/>
      <c r="AMJ46" s="299"/>
      <c r="AMK46" s="299"/>
      <c r="AML46" s="299"/>
      <c r="AMM46" s="299"/>
      <c r="AMN46" s="299"/>
      <c r="AMO46" s="299"/>
      <c r="AMP46" s="299"/>
      <c r="AMQ46" s="299"/>
      <c r="AMR46" s="299"/>
      <c r="AMS46" s="299"/>
      <c r="AMT46" s="299"/>
      <c r="AMU46" s="299"/>
      <c r="AMV46" s="299"/>
      <c r="AMW46" s="299"/>
      <c r="AMX46" s="299"/>
      <c r="AMY46" s="299"/>
      <c r="AMZ46" s="299"/>
      <c r="ANA46" s="299"/>
      <c r="ANB46" s="299"/>
      <c r="ANC46" s="299"/>
      <c r="AND46" s="299"/>
      <c r="ANE46" s="299"/>
      <c r="ANF46" s="299"/>
      <c r="ANG46" s="299"/>
      <c r="ANH46" s="299"/>
      <c r="ANI46" s="299"/>
      <c r="ANJ46" s="299"/>
      <c r="ANK46" s="299"/>
      <c r="ANL46" s="299"/>
      <c r="ANM46" s="299"/>
      <c r="ANN46" s="299"/>
      <c r="ANO46" s="299"/>
      <c r="ANP46" s="299"/>
      <c r="ANQ46" s="299"/>
      <c r="ANR46" s="299"/>
      <c r="ANS46" s="299"/>
      <c r="ANT46" s="299"/>
      <c r="ANU46" s="299"/>
      <c r="ANV46" s="299"/>
      <c r="ANW46" s="299"/>
      <c r="ANX46" s="299"/>
      <c r="ANY46" s="299"/>
      <c r="ANZ46" s="299"/>
      <c r="AOA46" s="299"/>
      <c r="AOB46" s="299"/>
      <c r="AOC46" s="299"/>
      <c r="AOD46" s="299"/>
      <c r="AOE46" s="299"/>
      <c r="AOF46" s="299"/>
      <c r="AOG46" s="299"/>
      <c r="AOH46" s="299"/>
      <c r="AOI46" s="299"/>
      <c r="AOJ46" s="299"/>
      <c r="AOK46" s="299"/>
      <c r="AOL46" s="299"/>
      <c r="AOM46" s="299"/>
      <c r="AON46" s="299"/>
      <c r="AOO46" s="299"/>
      <c r="AOP46" s="299"/>
      <c r="AOQ46" s="299"/>
      <c r="AOR46" s="299"/>
      <c r="AOS46" s="299"/>
      <c r="AOT46" s="299"/>
      <c r="AOU46" s="299"/>
      <c r="AOV46" s="299"/>
      <c r="AOW46" s="299"/>
      <c r="AOX46" s="299"/>
      <c r="AOY46" s="299"/>
      <c r="AOZ46" s="299"/>
      <c r="APA46" s="299"/>
      <c r="APB46" s="299"/>
      <c r="APC46" s="299"/>
      <c r="APD46" s="299"/>
      <c r="APE46" s="299"/>
      <c r="APF46" s="299"/>
      <c r="APG46" s="299"/>
      <c r="APH46" s="299"/>
      <c r="API46" s="299"/>
      <c r="APJ46" s="299"/>
      <c r="APK46" s="299"/>
      <c r="APL46" s="299"/>
      <c r="APM46" s="299"/>
      <c r="APN46" s="299"/>
      <c r="APO46" s="299"/>
      <c r="APP46" s="299"/>
      <c r="APQ46" s="299"/>
      <c r="APR46" s="299"/>
      <c r="APS46" s="299"/>
      <c r="APT46" s="299"/>
      <c r="APU46" s="299"/>
      <c r="APV46" s="299"/>
      <c r="APW46" s="299"/>
      <c r="APX46" s="299"/>
      <c r="APY46" s="299"/>
      <c r="APZ46" s="299"/>
      <c r="AQA46" s="299"/>
      <c r="AQB46" s="299"/>
      <c r="AQC46" s="299"/>
      <c r="AQD46" s="299"/>
      <c r="AQE46" s="299"/>
      <c r="AQF46" s="299"/>
      <c r="AQG46" s="299"/>
      <c r="AQH46" s="299"/>
      <c r="AQI46" s="299"/>
      <c r="AQJ46" s="299"/>
      <c r="AQK46" s="299"/>
      <c r="AQL46" s="299"/>
      <c r="AQM46" s="299"/>
      <c r="AQN46" s="299"/>
      <c r="AQO46" s="299"/>
      <c r="AQP46" s="299"/>
      <c r="AQQ46" s="299"/>
      <c r="AQR46" s="299"/>
      <c r="AQS46" s="299"/>
      <c r="AQT46" s="299"/>
      <c r="AQU46" s="299"/>
      <c r="AQV46" s="299"/>
      <c r="AQW46" s="299"/>
      <c r="AQX46" s="299"/>
      <c r="AQY46" s="299"/>
      <c r="AQZ46" s="299"/>
      <c r="ARA46" s="299"/>
      <c r="ARB46" s="299"/>
      <c r="ARC46" s="299"/>
      <c r="ARD46" s="299"/>
      <c r="ARE46" s="299"/>
      <c r="ARF46" s="299"/>
      <c r="ARG46" s="299"/>
      <c r="ARH46" s="299"/>
      <c r="ARI46" s="299"/>
      <c r="ARJ46" s="299"/>
      <c r="ARK46" s="299"/>
      <c r="ARL46" s="299"/>
      <c r="ARM46" s="299"/>
      <c r="ARN46" s="299"/>
      <c r="ARO46" s="299"/>
      <c r="ARP46" s="299"/>
      <c r="ARQ46" s="299"/>
      <c r="ARR46" s="299"/>
      <c r="ARS46" s="299"/>
      <c r="ART46" s="299"/>
      <c r="ARU46" s="299"/>
      <c r="ARV46" s="299"/>
      <c r="ARW46" s="299"/>
      <c r="ARX46" s="299"/>
      <c r="ARY46" s="299"/>
      <c r="ARZ46" s="299"/>
      <c r="ASA46" s="299"/>
      <c r="ASB46" s="299"/>
      <c r="ASC46" s="299"/>
      <c r="ASD46" s="299"/>
      <c r="ASE46" s="299"/>
      <c r="ASF46" s="299"/>
      <c r="ASG46" s="299"/>
      <c r="ASH46" s="299"/>
      <c r="ASI46" s="299"/>
      <c r="ASJ46" s="299"/>
      <c r="ASK46" s="299"/>
      <c r="ASL46" s="299"/>
      <c r="ASM46" s="299"/>
      <c r="ASN46" s="299"/>
      <c r="ASO46" s="299"/>
      <c r="ASP46" s="299"/>
      <c r="ASQ46" s="299"/>
      <c r="ASR46" s="299"/>
      <c r="ASS46" s="299"/>
      <c r="AST46" s="299"/>
      <c r="ASU46" s="299"/>
      <c r="ASV46" s="299"/>
      <c r="ASW46" s="299"/>
      <c r="ASX46" s="299"/>
      <c r="ASY46" s="299"/>
      <c r="ASZ46" s="299"/>
      <c r="ATA46" s="299"/>
      <c r="ATB46" s="299"/>
      <c r="ATC46" s="299"/>
      <c r="ATD46" s="299"/>
      <c r="ATE46" s="299"/>
      <c r="ATF46" s="299"/>
      <c r="ATG46" s="299"/>
      <c r="ATH46" s="299"/>
      <c r="ATI46" s="299"/>
      <c r="ATJ46" s="299"/>
      <c r="ATK46" s="299"/>
      <c r="ATL46" s="299"/>
      <c r="ATM46" s="299"/>
      <c r="ATN46" s="299"/>
      <c r="ATO46" s="299"/>
      <c r="ATP46" s="299"/>
      <c r="ATQ46" s="299"/>
      <c r="ATR46" s="299"/>
      <c r="ATS46" s="299"/>
      <c r="ATT46" s="299"/>
      <c r="ATU46" s="299"/>
      <c r="ATV46" s="299"/>
      <c r="ATW46" s="299"/>
      <c r="ATX46" s="299"/>
      <c r="ATY46" s="299"/>
      <c r="ATZ46" s="299"/>
      <c r="AUA46" s="299"/>
      <c r="AUB46" s="299"/>
      <c r="AUC46" s="299"/>
      <c r="AUD46" s="299"/>
      <c r="AUE46" s="299"/>
      <c r="AUF46" s="299"/>
      <c r="AUG46" s="299"/>
      <c r="AUH46" s="299"/>
      <c r="AUI46" s="299"/>
      <c r="AUJ46" s="299"/>
      <c r="AUK46" s="299"/>
      <c r="AUL46" s="299"/>
      <c r="AUM46" s="299"/>
      <c r="AUN46" s="299"/>
      <c r="AUO46" s="299"/>
      <c r="AUP46" s="299"/>
      <c r="AUQ46" s="299"/>
      <c r="AUR46" s="299"/>
      <c r="AUS46" s="299"/>
      <c r="AUT46" s="299"/>
      <c r="AUU46" s="299"/>
      <c r="AUV46" s="299"/>
      <c r="AUW46" s="299"/>
      <c r="AUX46" s="299"/>
      <c r="AUY46" s="299"/>
      <c r="AUZ46" s="299"/>
      <c r="AVA46" s="299"/>
      <c r="AVB46" s="299"/>
      <c r="AVC46" s="299"/>
      <c r="AVD46" s="299"/>
      <c r="AVE46" s="299"/>
      <c r="AVF46" s="299"/>
      <c r="AVG46" s="299"/>
      <c r="AVH46" s="299"/>
      <c r="AVI46" s="299"/>
      <c r="AVJ46" s="299"/>
      <c r="AVK46" s="299"/>
      <c r="AVL46" s="299"/>
      <c r="AVM46" s="299"/>
      <c r="AVN46" s="299"/>
      <c r="AVO46" s="299"/>
      <c r="AVP46" s="299"/>
      <c r="AVQ46" s="299"/>
      <c r="AVR46" s="299"/>
      <c r="AVS46" s="299"/>
      <c r="AVT46" s="299"/>
      <c r="AVU46" s="299"/>
      <c r="AVV46" s="299"/>
      <c r="AVW46" s="299"/>
      <c r="AVX46" s="299"/>
      <c r="AVY46" s="299"/>
      <c r="AVZ46" s="299"/>
      <c r="AWA46" s="299"/>
      <c r="AWB46" s="299"/>
      <c r="AWC46" s="299"/>
      <c r="AWD46" s="299"/>
      <c r="AWE46" s="299"/>
      <c r="AWF46" s="299"/>
      <c r="AWG46" s="299"/>
      <c r="AWH46" s="299"/>
      <c r="AWI46" s="299"/>
      <c r="AWJ46" s="299"/>
      <c r="AWK46" s="299"/>
      <c r="AWL46" s="299"/>
      <c r="AWM46" s="299"/>
      <c r="AWN46" s="299"/>
      <c r="AWO46" s="299"/>
      <c r="AWP46" s="299"/>
      <c r="AWQ46" s="299"/>
      <c r="AWR46" s="299"/>
      <c r="AWS46" s="299"/>
      <c r="AWT46" s="299"/>
      <c r="AWU46" s="299"/>
      <c r="AWV46" s="299"/>
      <c r="AWW46" s="299"/>
      <c r="AWX46" s="299"/>
      <c r="AWY46" s="299"/>
      <c r="AWZ46" s="299"/>
      <c r="AXA46" s="299"/>
      <c r="AXB46" s="299"/>
      <c r="AXC46" s="299"/>
      <c r="AXD46" s="299"/>
      <c r="AXE46" s="299"/>
      <c r="AXF46" s="299"/>
      <c r="AXG46" s="299"/>
      <c r="AXH46" s="299"/>
      <c r="AXI46" s="299"/>
      <c r="AXJ46" s="299"/>
      <c r="AXK46" s="299"/>
      <c r="AXL46" s="299"/>
      <c r="AXM46" s="299"/>
      <c r="AXN46" s="299"/>
      <c r="AXO46" s="299"/>
      <c r="AXP46" s="299"/>
      <c r="AXQ46" s="299"/>
      <c r="AXR46" s="299"/>
      <c r="AXS46" s="299"/>
      <c r="AXT46" s="299"/>
      <c r="AXU46" s="299"/>
      <c r="AXV46" s="299"/>
      <c r="AXW46" s="299"/>
      <c r="AXX46" s="299"/>
      <c r="AXY46" s="299"/>
      <c r="AXZ46" s="299"/>
      <c r="AYA46" s="299"/>
      <c r="AYB46" s="299"/>
      <c r="AYC46" s="299"/>
      <c r="AYD46" s="299"/>
      <c r="AYE46" s="299"/>
      <c r="AYF46" s="299"/>
      <c r="AYG46" s="299"/>
      <c r="AYH46" s="299"/>
      <c r="AYI46" s="299"/>
      <c r="AYJ46" s="299"/>
      <c r="AYK46" s="299"/>
      <c r="AYL46" s="299"/>
      <c r="AYM46" s="299"/>
      <c r="AYN46" s="299"/>
      <c r="AYO46" s="299"/>
      <c r="AYP46" s="299"/>
      <c r="AYQ46" s="299"/>
      <c r="AYR46" s="299"/>
      <c r="AYS46" s="299"/>
      <c r="AYT46" s="299"/>
      <c r="AYU46" s="299"/>
      <c r="AYV46" s="299"/>
      <c r="AYW46" s="299"/>
      <c r="AYX46" s="299"/>
      <c r="AYY46" s="299"/>
      <c r="AYZ46" s="299"/>
      <c r="AZA46" s="299"/>
      <c r="AZB46" s="299"/>
      <c r="AZC46" s="299"/>
      <c r="AZD46" s="299"/>
      <c r="AZE46" s="299"/>
      <c r="AZF46" s="299"/>
      <c r="AZG46" s="299"/>
      <c r="AZH46" s="299"/>
      <c r="AZI46" s="299"/>
      <c r="AZJ46" s="299"/>
      <c r="AZK46" s="299"/>
      <c r="AZL46" s="299"/>
      <c r="AZM46" s="299"/>
      <c r="AZN46" s="299"/>
      <c r="AZO46" s="299"/>
      <c r="AZP46" s="299"/>
      <c r="AZQ46" s="299"/>
      <c r="AZR46" s="299"/>
      <c r="AZS46" s="299"/>
      <c r="AZT46" s="299"/>
      <c r="AZU46" s="299"/>
      <c r="AZV46" s="299"/>
      <c r="AZW46" s="299"/>
      <c r="AZX46" s="299"/>
      <c r="AZY46" s="299"/>
      <c r="AZZ46" s="299"/>
      <c r="BAA46" s="299"/>
      <c r="BAB46" s="299"/>
      <c r="BAC46" s="299"/>
      <c r="BAD46" s="299"/>
      <c r="BAE46" s="299"/>
      <c r="BAF46" s="299"/>
      <c r="BAG46" s="299"/>
      <c r="BAH46" s="299"/>
      <c r="BAI46" s="299"/>
      <c r="BAJ46" s="299"/>
      <c r="BAK46" s="299"/>
      <c r="BAL46" s="299"/>
      <c r="BAM46" s="299"/>
      <c r="BAN46" s="299"/>
      <c r="BAO46" s="299"/>
      <c r="BAP46" s="299"/>
      <c r="BAQ46" s="299"/>
      <c r="BAR46" s="299"/>
      <c r="BAS46" s="299"/>
      <c r="BAT46" s="299"/>
      <c r="BAU46" s="299"/>
      <c r="BAV46" s="299"/>
      <c r="BAW46" s="299"/>
      <c r="BAX46" s="299"/>
      <c r="BAY46" s="299"/>
      <c r="BAZ46" s="299"/>
      <c r="BBA46" s="299"/>
      <c r="BBB46" s="299"/>
      <c r="BBC46" s="299"/>
      <c r="BBD46" s="299"/>
      <c r="BBE46" s="299"/>
      <c r="BBF46" s="299"/>
      <c r="BBG46" s="299"/>
      <c r="BBH46" s="299"/>
      <c r="BBI46" s="299"/>
      <c r="BBJ46" s="299"/>
      <c r="BBK46" s="299"/>
      <c r="BBL46" s="299"/>
      <c r="BBM46" s="299"/>
      <c r="BBN46" s="299"/>
      <c r="BBO46" s="299"/>
      <c r="BBP46" s="299"/>
      <c r="BBQ46" s="299"/>
      <c r="BBR46" s="299"/>
      <c r="BBS46" s="299"/>
      <c r="BBT46" s="299"/>
      <c r="BBU46" s="299"/>
      <c r="BBV46" s="299"/>
      <c r="BBW46" s="299"/>
      <c r="BBX46" s="299"/>
      <c r="BBY46" s="299"/>
      <c r="BBZ46" s="299"/>
      <c r="BCA46" s="299"/>
      <c r="BCB46" s="299"/>
      <c r="BCC46" s="299"/>
      <c r="BCD46" s="299"/>
      <c r="BCE46" s="299"/>
      <c r="BCF46" s="299"/>
      <c r="BCG46" s="299"/>
      <c r="BCH46" s="299"/>
      <c r="BCI46" s="299"/>
      <c r="BCJ46" s="299"/>
      <c r="BCK46" s="299"/>
      <c r="BCL46" s="299"/>
      <c r="BCM46" s="299"/>
      <c r="BCN46" s="299"/>
      <c r="BCO46" s="299"/>
      <c r="BCP46" s="299"/>
      <c r="BCQ46" s="299"/>
      <c r="BCR46" s="299"/>
      <c r="BCS46" s="299"/>
      <c r="BCT46" s="299"/>
      <c r="BCU46" s="299"/>
      <c r="BCV46" s="299"/>
      <c r="BCW46" s="299"/>
      <c r="BCX46" s="299"/>
      <c r="BCY46" s="299"/>
      <c r="BCZ46" s="299"/>
      <c r="BDA46" s="299"/>
      <c r="BDB46" s="299"/>
      <c r="BDC46" s="299"/>
      <c r="BDD46" s="299"/>
      <c r="BDE46" s="299"/>
      <c r="BDF46" s="299"/>
      <c r="BDG46" s="299"/>
      <c r="BDH46" s="299"/>
      <c r="BDI46" s="299"/>
      <c r="BDJ46" s="299"/>
      <c r="BDK46" s="299"/>
      <c r="BDL46" s="299"/>
      <c r="BDM46" s="299"/>
      <c r="BDN46" s="299"/>
      <c r="BDO46" s="299"/>
      <c r="BDP46" s="299"/>
      <c r="BDQ46" s="299"/>
      <c r="BDR46" s="299"/>
      <c r="BDS46" s="299"/>
      <c r="BDT46" s="299"/>
      <c r="BDU46" s="299"/>
      <c r="BDV46" s="299"/>
      <c r="BDW46" s="299"/>
      <c r="BDX46" s="299"/>
      <c r="BDY46" s="299"/>
      <c r="BDZ46" s="299"/>
      <c r="BEA46" s="299"/>
      <c r="BEB46" s="299"/>
      <c r="BEC46" s="299"/>
      <c r="BED46" s="299"/>
      <c r="BEE46" s="299"/>
      <c r="BEF46" s="299"/>
      <c r="BEG46" s="299"/>
      <c r="BEH46" s="299"/>
      <c r="BEI46" s="299"/>
      <c r="BEJ46" s="299"/>
      <c r="BEK46" s="299"/>
      <c r="BEL46" s="299"/>
      <c r="BEM46" s="299"/>
      <c r="BEN46" s="299"/>
      <c r="BEO46" s="299"/>
      <c r="BEP46" s="299"/>
      <c r="BEQ46" s="299"/>
      <c r="BER46" s="299"/>
      <c r="BES46" s="299"/>
      <c r="BET46" s="299"/>
      <c r="BEU46" s="299"/>
      <c r="BEV46" s="299"/>
      <c r="BEW46" s="299"/>
      <c r="BEX46" s="299"/>
      <c r="BEY46" s="299"/>
      <c r="BEZ46" s="299"/>
      <c r="BFA46" s="299"/>
      <c r="BFB46" s="299"/>
      <c r="BFC46" s="299"/>
      <c r="BFD46" s="299"/>
      <c r="BFE46" s="299"/>
      <c r="BFF46" s="299"/>
      <c r="BFG46" s="299"/>
      <c r="BFH46" s="299"/>
      <c r="BFI46" s="299"/>
      <c r="BFJ46" s="299"/>
      <c r="BFK46" s="299"/>
      <c r="BFL46" s="299"/>
      <c r="BFM46" s="299"/>
      <c r="BFN46" s="299"/>
      <c r="BFO46" s="299"/>
      <c r="BFP46" s="299"/>
      <c r="BFQ46" s="299"/>
      <c r="BFR46" s="299"/>
      <c r="BFS46" s="299"/>
      <c r="BFT46" s="299"/>
      <c r="BFU46" s="299"/>
      <c r="BFV46" s="299"/>
      <c r="BFW46" s="299"/>
      <c r="BFX46" s="299"/>
      <c r="BFY46" s="299"/>
      <c r="BFZ46" s="299"/>
      <c r="BGA46" s="299"/>
      <c r="BGB46" s="299"/>
      <c r="BGC46" s="299"/>
      <c r="BGD46" s="299"/>
      <c r="BGE46" s="299"/>
      <c r="BGF46" s="299"/>
      <c r="BGG46" s="299"/>
      <c r="BGH46" s="299"/>
      <c r="BGI46" s="299"/>
      <c r="BGJ46" s="299"/>
      <c r="BGK46" s="299"/>
      <c r="BGL46" s="299"/>
      <c r="BGM46" s="299"/>
      <c r="BGN46" s="299"/>
      <c r="BGO46" s="299"/>
      <c r="BGP46" s="299"/>
      <c r="BGQ46" s="299"/>
      <c r="BGR46" s="299"/>
      <c r="BGS46" s="299"/>
      <c r="BGT46" s="299"/>
      <c r="BGU46" s="299"/>
      <c r="BGV46" s="299"/>
      <c r="BGW46" s="299"/>
      <c r="BGX46" s="299"/>
      <c r="BGY46" s="299"/>
      <c r="BGZ46" s="299"/>
      <c r="BHA46" s="299"/>
      <c r="BHB46" s="299"/>
      <c r="BHC46" s="299"/>
      <c r="BHD46" s="299"/>
      <c r="BHE46" s="299"/>
      <c r="BHF46" s="299"/>
      <c r="BHG46" s="299"/>
      <c r="BHH46" s="299"/>
      <c r="BHI46" s="299"/>
      <c r="BHJ46" s="299"/>
      <c r="BHK46" s="299"/>
      <c r="BHL46" s="299"/>
      <c r="BHM46" s="299"/>
      <c r="BHN46" s="299"/>
      <c r="BHO46" s="299"/>
      <c r="BHP46" s="299"/>
      <c r="BHQ46" s="299"/>
      <c r="BHR46" s="299"/>
      <c r="BHS46" s="299"/>
      <c r="BHT46" s="299"/>
      <c r="BHU46" s="299"/>
      <c r="BHV46" s="299"/>
      <c r="BHW46" s="299"/>
      <c r="BHX46" s="299"/>
      <c r="BHY46" s="299"/>
      <c r="BHZ46" s="299"/>
      <c r="BIA46" s="299"/>
      <c r="BIB46" s="299"/>
      <c r="BIC46" s="299"/>
      <c r="BID46" s="299"/>
      <c r="BIE46" s="299"/>
      <c r="BIF46" s="299"/>
      <c r="BIG46" s="299"/>
      <c r="BIH46" s="299"/>
      <c r="BII46" s="299"/>
      <c r="BIJ46" s="299"/>
      <c r="BIK46" s="299"/>
      <c r="BIL46" s="299"/>
      <c r="BIM46" s="299"/>
      <c r="BIN46" s="299"/>
      <c r="BIO46" s="299"/>
      <c r="BIP46" s="299"/>
      <c r="BIQ46" s="299"/>
      <c r="BIR46" s="299"/>
      <c r="BIS46" s="299"/>
      <c r="BIT46" s="299"/>
      <c r="BIU46" s="299"/>
      <c r="BIV46" s="299"/>
      <c r="BIW46" s="299"/>
      <c r="BIX46" s="299"/>
      <c r="BIY46" s="299"/>
      <c r="BIZ46" s="299"/>
      <c r="BJA46" s="299"/>
      <c r="BJB46" s="299"/>
      <c r="BJC46" s="299"/>
      <c r="BJD46" s="299"/>
      <c r="BJE46" s="299"/>
      <c r="BJF46" s="299"/>
      <c r="BJG46" s="299"/>
      <c r="BJH46" s="299"/>
      <c r="BJI46" s="299"/>
      <c r="BJJ46" s="299"/>
      <c r="BJK46" s="299"/>
      <c r="BJL46" s="299"/>
      <c r="BJM46" s="299"/>
      <c r="BJN46" s="299"/>
      <c r="BJO46" s="299"/>
      <c r="BJP46" s="299"/>
      <c r="BJQ46" s="299"/>
      <c r="BJR46" s="299"/>
      <c r="BJS46" s="299"/>
      <c r="BJT46" s="299"/>
      <c r="BJU46" s="299"/>
      <c r="BJV46" s="299"/>
      <c r="BJW46" s="299"/>
      <c r="BJX46" s="299"/>
      <c r="BJY46" s="299"/>
      <c r="BJZ46" s="299"/>
      <c r="BKA46" s="299"/>
      <c r="BKB46" s="299"/>
      <c r="BKC46" s="299"/>
      <c r="BKD46" s="299"/>
      <c r="BKE46" s="299"/>
      <c r="BKF46" s="299"/>
      <c r="BKG46" s="299"/>
      <c r="BKH46" s="299"/>
      <c r="BKI46" s="299"/>
      <c r="BKJ46" s="299"/>
      <c r="BKK46" s="299"/>
      <c r="BKL46" s="299"/>
      <c r="BKM46" s="299"/>
      <c r="BKN46" s="299"/>
      <c r="BKO46" s="299"/>
      <c r="BKP46" s="299"/>
      <c r="BKQ46" s="299"/>
      <c r="BKR46" s="299"/>
      <c r="BKS46" s="299"/>
      <c r="BKT46" s="299"/>
      <c r="BKU46" s="299"/>
      <c r="BKV46" s="299"/>
      <c r="BKW46" s="299"/>
      <c r="BKX46" s="299"/>
      <c r="BKY46" s="299"/>
      <c r="BKZ46" s="299"/>
      <c r="BLA46" s="299"/>
      <c r="BLB46" s="299"/>
      <c r="BLC46" s="299"/>
      <c r="BLD46" s="299"/>
      <c r="BLE46" s="299"/>
      <c r="BLF46" s="299"/>
      <c r="BLG46" s="299"/>
      <c r="BLH46" s="299"/>
      <c r="BLI46" s="299"/>
      <c r="BLJ46" s="299"/>
      <c r="BLK46" s="299"/>
      <c r="BLL46" s="299"/>
      <c r="BLM46" s="299"/>
      <c r="BLN46" s="299"/>
      <c r="BLO46" s="299"/>
      <c r="BLP46" s="299"/>
      <c r="BLQ46" s="299"/>
      <c r="BLR46" s="299"/>
      <c r="BLS46" s="299"/>
      <c r="BLT46" s="299"/>
      <c r="BLU46" s="299"/>
      <c r="BLV46" s="299"/>
      <c r="BLW46" s="299"/>
      <c r="BLX46" s="299"/>
      <c r="BLY46" s="299"/>
      <c r="BLZ46" s="299"/>
      <c r="BMA46" s="299"/>
      <c r="BMB46" s="299"/>
      <c r="BMC46" s="299"/>
      <c r="BMD46" s="299"/>
      <c r="BME46" s="299"/>
      <c r="BMF46" s="299"/>
      <c r="BMG46" s="299"/>
      <c r="BMH46" s="299"/>
      <c r="BMI46" s="299"/>
      <c r="BMJ46" s="299"/>
      <c r="BMK46" s="299"/>
      <c r="BML46" s="299"/>
      <c r="BMM46" s="299"/>
      <c r="BMN46" s="299"/>
      <c r="BMO46" s="299"/>
      <c r="BMP46" s="299"/>
      <c r="BMQ46" s="299"/>
      <c r="BMR46" s="299"/>
      <c r="BMS46" s="299"/>
      <c r="BMT46" s="299"/>
      <c r="BMU46" s="299"/>
      <c r="BMV46" s="299"/>
      <c r="BMW46" s="299"/>
      <c r="BMX46" s="299"/>
      <c r="BMY46" s="299"/>
      <c r="BMZ46" s="299"/>
      <c r="BNA46" s="299"/>
      <c r="BNB46" s="299"/>
      <c r="BNC46" s="299"/>
      <c r="BND46" s="299"/>
      <c r="BNE46" s="299"/>
      <c r="BNF46" s="299"/>
      <c r="BNG46" s="299"/>
      <c r="BNH46" s="299"/>
      <c r="BNI46" s="299"/>
      <c r="BNJ46" s="299"/>
      <c r="BNK46" s="299"/>
      <c r="BNL46" s="299"/>
      <c r="BNM46" s="299"/>
      <c r="BNN46" s="299"/>
      <c r="BNO46" s="299"/>
      <c r="BNP46" s="299"/>
      <c r="BNQ46" s="299"/>
      <c r="BNR46" s="299"/>
      <c r="BNS46" s="299"/>
      <c r="BNT46" s="299"/>
      <c r="BNU46" s="299"/>
      <c r="BNV46" s="299"/>
      <c r="BNW46" s="299"/>
      <c r="BNX46" s="299"/>
      <c r="BNY46" s="299"/>
      <c r="BNZ46" s="299"/>
      <c r="BOA46" s="299"/>
      <c r="BOB46" s="299"/>
      <c r="BOC46" s="299"/>
      <c r="BOD46" s="299"/>
      <c r="BOE46" s="299"/>
      <c r="BOF46" s="299"/>
      <c r="BOG46" s="299"/>
      <c r="BOH46" s="299"/>
      <c r="BOI46" s="299"/>
      <c r="BOJ46" s="299"/>
      <c r="BOK46" s="299"/>
      <c r="BOL46" s="299"/>
      <c r="BOM46" s="299"/>
      <c r="BON46" s="299"/>
      <c r="BOO46" s="299"/>
      <c r="BOP46" s="299"/>
      <c r="BOQ46" s="299"/>
      <c r="BOR46" s="299"/>
      <c r="BOS46" s="299"/>
      <c r="BOT46" s="299"/>
      <c r="BOU46" s="299"/>
      <c r="BOV46" s="299"/>
      <c r="BOW46" s="299"/>
      <c r="BOX46" s="299"/>
      <c r="BOY46" s="299"/>
      <c r="BOZ46" s="299"/>
      <c r="BPA46" s="299"/>
      <c r="BPB46" s="299"/>
      <c r="BPC46" s="299"/>
      <c r="BPD46" s="299"/>
      <c r="BPE46" s="299"/>
      <c r="BPF46" s="299"/>
      <c r="BPG46" s="299"/>
      <c r="BPH46" s="299"/>
      <c r="BPI46" s="299"/>
      <c r="BPJ46" s="299"/>
      <c r="BPK46" s="299"/>
      <c r="BPL46" s="299"/>
      <c r="BPM46" s="299"/>
      <c r="BPN46" s="299"/>
      <c r="BPO46" s="299"/>
      <c r="BPP46" s="299"/>
      <c r="BPQ46" s="299"/>
      <c r="BPR46" s="299"/>
      <c r="BPS46" s="299"/>
      <c r="BPT46" s="299"/>
      <c r="BPU46" s="299"/>
      <c r="BPV46" s="299"/>
      <c r="BPW46" s="299"/>
      <c r="BPX46" s="299"/>
      <c r="BPY46" s="299"/>
      <c r="BPZ46" s="299"/>
      <c r="BQA46" s="299"/>
      <c r="BQB46" s="299"/>
      <c r="BQC46" s="299"/>
      <c r="BQD46" s="299"/>
      <c r="BQE46" s="299"/>
      <c r="BQF46" s="299"/>
      <c r="BQG46" s="299"/>
      <c r="BQH46" s="299"/>
      <c r="BQI46" s="299"/>
      <c r="BQJ46" s="299"/>
      <c r="BQK46" s="299"/>
      <c r="BQL46" s="299"/>
      <c r="BQM46" s="299"/>
      <c r="BQN46" s="299"/>
      <c r="BQO46" s="299"/>
      <c r="BQP46" s="299"/>
      <c r="BQQ46" s="299"/>
      <c r="BQR46" s="299"/>
      <c r="BQS46" s="299"/>
      <c r="BQT46" s="299"/>
      <c r="BQU46" s="299"/>
      <c r="BQV46" s="299"/>
      <c r="BQW46" s="299"/>
      <c r="BQX46" s="299"/>
      <c r="BQY46" s="299"/>
      <c r="BQZ46" s="299"/>
      <c r="BRA46" s="299"/>
      <c r="BRB46" s="299"/>
      <c r="BRC46" s="299"/>
      <c r="BRD46" s="299"/>
      <c r="BRE46" s="299"/>
      <c r="BRF46" s="299"/>
      <c r="BRG46" s="299"/>
      <c r="BRH46" s="299"/>
      <c r="BRI46" s="299"/>
      <c r="BRJ46" s="299"/>
      <c r="BRK46" s="299"/>
      <c r="BRL46" s="299"/>
      <c r="BRM46" s="299"/>
      <c r="BRN46" s="299"/>
      <c r="BRO46" s="299"/>
      <c r="BRP46" s="299"/>
      <c r="BRQ46" s="299"/>
      <c r="BRR46" s="299"/>
      <c r="BRS46" s="299"/>
      <c r="BRT46" s="299"/>
      <c r="BRU46" s="299"/>
      <c r="BRV46" s="299"/>
      <c r="BRW46" s="299"/>
      <c r="BRX46" s="299"/>
      <c r="BRY46" s="299"/>
      <c r="BRZ46" s="299"/>
      <c r="BSA46" s="299"/>
      <c r="BSB46" s="299"/>
      <c r="BSC46" s="299"/>
      <c r="BSD46" s="299"/>
      <c r="BSE46" s="299"/>
      <c r="BSF46" s="299"/>
      <c r="BSG46" s="299"/>
      <c r="BSH46" s="299"/>
      <c r="BSI46" s="299"/>
      <c r="BSJ46" s="299"/>
      <c r="BSK46" s="299"/>
      <c r="BSL46" s="299"/>
      <c r="BSM46" s="299"/>
      <c r="BSN46" s="299"/>
      <c r="BSO46" s="299"/>
      <c r="BSP46" s="299"/>
      <c r="BSQ46" s="299"/>
      <c r="BSR46" s="299"/>
      <c r="BSS46" s="299"/>
      <c r="BST46" s="299"/>
      <c r="BSU46" s="299"/>
      <c r="BSV46" s="299"/>
      <c r="BSW46" s="299"/>
      <c r="BSX46" s="299"/>
      <c r="BSY46" s="299"/>
      <c r="BSZ46" s="299"/>
      <c r="BTA46" s="299"/>
      <c r="BTB46" s="299"/>
      <c r="BTC46" s="299"/>
      <c r="BTD46" s="299"/>
      <c r="BTE46" s="299"/>
      <c r="BTF46" s="299"/>
      <c r="BTG46" s="299"/>
      <c r="BTH46" s="299"/>
      <c r="BTI46" s="299"/>
      <c r="BTJ46" s="299"/>
      <c r="BTK46" s="299"/>
      <c r="BTL46" s="299"/>
      <c r="BTM46" s="299"/>
      <c r="BTN46" s="299"/>
      <c r="BTO46" s="299"/>
      <c r="BTP46" s="299"/>
      <c r="BTQ46" s="299"/>
      <c r="BTR46" s="299"/>
      <c r="BTS46" s="299"/>
      <c r="BTT46" s="299"/>
      <c r="BTU46" s="299"/>
      <c r="BTV46" s="299"/>
      <c r="BTW46" s="299"/>
      <c r="BTX46" s="299"/>
      <c r="BTY46" s="299"/>
      <c r="BTZ46" s="299"/>
      <c r="BUA46" s="299"/>
      <c r="BUB46" s="299"/>
      <c r="BUC46" s="299"/>
      <c r="BUD46" s="299"/>
      <c r="BUE46" s="299"/>
      <c r="BUF46" s="299"/>
      <c r="BUG46" s="299"/>
      <c r="BUH46" s="299"/>
      <c r="BUI46" s="299"/>
      <c r="BUJ46" s="299"/>
      <c r="BUK46" s="299"/>
      <c r="BUL46" s="299"/>
      <c r="BUM46" s="299"/>
      <c r="BUN46" s="299"/>
      <c r="BUO46" s="299"/>
      <c r="BUP46" s="299"/>
      <c r="BUQ46" s="299"/>
      <c r="BUR46" s="299"/>
      <c r="BUS46" s="299"/>
      <c r="BUT46" s="299"/>
      <c r="BUU46" s="299"/>
      <c r="BUV46" s="299"/>
      <c r="BUW46" s="299"/>
      <c r="BUX46" s="299"/>
      <c r="BUY46" s="299"/>
      <c r="BUZ46" s="299"/>
      <c r="BVA46" s="299"/>
      <c r="BVB46" s="299"/>
      <c r="BVC46" s="299"/>
      <c r="BVD46" s="299"/>
      <c r="BVE46" s="299"/>
      <c r="BVF46" s="299"/>
      <c r="BVG46" s="299"/>
      <c r="BVH46" s="299"/>
      <c r="BVI46" s="299"/>
      <c r="BVJ46" s="299"/>
      <c r="BVK46" s="299"/>
      <c r="BVL46" s="299"/>
      <c r="BVM46" s="299"/>
      <c r="BVN46" s="299"/>
      <c r="BVO46" s="299"/>
      <c r="BVP46" s="299"/>
      <c r="BVQ46" s="299"/>
      <c r="BVR46" s="299"/>
      <c r="BVS46" s="299"/>
      <c r="BVT46" s="299"/>
      <c r="BVU46" s="299"/>
      <c r="BVV46" s="299"/>
      <c r="BVW46" s="299"/>
      <c r="BVX46" s="299"/>
      <c r="BVY46" s="299"/>
      <c r="BVZ46" s="299"/>
      <c r="BWA46" s="299"/>
      <c r="BWB46" s="299"/>
      <c r="BWC46" s="299"/>
      <c r="BWD46" s="299"/>
      <c r="BWE46" s="299"/>
      <c r="BWF46" s="299"/>
      <c r="BWG46" s="299"/>
      <c r="BWH46" s="299"/>
      <c r="BWI46" s="299"/>
      <c r="BWJ46" s="299"/>
      <c r="BWK46" s="299"/>
      <c r="BWL46" s="299"/>
      <c r="BWM46" s="299"/>
      <c r="BWN46" s="299"/>
      <c r="BWO46" s="299"/>
      <c r="BWP46" s="299"/>
      <c r="BWQ46" s="299"/>
      <c r="BWR46" s="299"/>
      <c r="BWS46" s="299"/>
      <c r="BWT46" s="299"/>
      <c r="BWU46" s="299"/>
      <c r="BWV46" s="299"/>
      <c r="BWW46" s="299"/>
      <c r="BWX46" s="299"/>
      <c r="BWY46" s="299"/>
      <c r="BWZ46" s="299"/>
      <c r="BXA46" s="299"/>
      <c r="BXB46" s="299"/>
      <c r="BXC46" s="299"/>
      <c r="BXD46" s="299"/>
      <c r="BXE46" s="299"/>
      <c r="BXF46" s="299"/>
      <c r="BXG46" s="299"/>
      <c r="BXH46" s="299"/>
      <c r="BXI46" s="299"/>
      <c r="BXJ46" s="299"/>
      <c r="BXK46" s="299"/>
      <c r="BXL46" s="299"/>
      <c r="BXM46" s="299"/>
      <c r="BXN46" s="299"/>
      <c r="BXO46" s="299"/>
      <c r="BXP46" s="299"/>
      <c r="BXQ46" s="299"/>
      <c r="BXR46" s="299"/>
      <c r="BXS46" s="299"/>
      <c r="BXT46" s="299"/>
      <c r="BXU46" s="299"/>
      <c r="BXV46" s="299"/>
      <c r="BXW46" s="299"/>
      <c r="BXX46" s="299"/>
      <c r="BXY46" s="299"/>
      <c r="BXZ46" s="299"/>
      <c r="BYA46" s="299"/>
      <c r="BYB46" s="299"/>
      <c r="BYC46" s="299"/>
      <c r="BYD46" s="299"/>
      <c r="BYE46" s="299"/>
      <c r="BYF46" s="299"/>
      <c r="BYG46" s="299"/>
      <c r="BYH46" s="299"/>
      <c r="BYI46" s="299"/>
      <c r="BYJ46" s="299"/>
      <c r="BYK46" s="299"/>
      <c r="BYL46" s="299"/>
      <c r="BYM46" s="299"/>
      <c r="BYN46" s="299"/>
      <c r="BYO46" s="299"/>
      <c r="BYP46" s="299"/>
      <c r="BYQ46" s="299"/>
      <c r="BYR46" s="299"/>
      <c r="BYS46" s="299"/>
      <c r="BYT46" s="299"/>
      <c r="BYU46" s="299"/>
      <c r="BYV46" s="299"/>
      <c r="BYW46" s="299"/>
      <c r="BYX46" s="299"/>
      <c r="BYY46" s="299"/>
      <c r="BYZ46" s="299"/>
      <c r="BZA46" s="299"/>
      <c r="BZB46" s="299"/>
      <c r="BZC46" s="299"/>
      <c r="BZD46" s="299"/>
      <c r="BZE46" s="299"/>
      <c r="BZF46" s="299"/>
      <c r="BZG46" s="299"/>
      <c r="BZH46" s="299"/>
      <c r="BZI46" s="299"/>
      <c r="BZJ46" s="299"/>
      <c r="BZK46" s="299"/>
      <c r="BZL46" s="299"/>
      <c r="BZM46" s="299"/>
      <c r="BZN46" s="299"/>
      <c r="BZO46" s="299"/>
      <c r="BZP46" s="299"/>
      <c r="BZQ46" s="299"/>
      <c r="BZR46" s="299"/>
      <c r="BZS46" s="299"/>
      <c r="BZT46" s="299"/>
      <c r="BZU46" s="299"/>
      <c r="BZV46" s="299"/>
      <c r="BZW46" s="299"/>
      <c r="BZX46" s="299"/>
      <c r="BZY46" s="299"/>
      <c r="BZZ46" s="299"/>
      <c r="CAA46" s="299"/>
      <c r="CAB46" s="299"/>
      <c r="CAC46" s="299"/>
      <c r="CAD46" s="299"/>
      <c r="CAE46" s="299"/>
      <c r="CAF46" s="299"/>
      <c r="CAG46" s="299"/>
      <c r="CAH46" s="299"/>
      <c r="CAI46" s="299"/>
      <c r="CAJ46" s="299"/>
      <c r="CAK46" s="299"/>
      <c r="CAL46" s="299"/>
      <c r="CAM46" s="299"/>
      <c r="CAN46" s="299"/>
      <c r="CAO46" s="299"/>
      <c r="CAP46" s="299"/>
      <c r="CAQ46" s="299"/>
      <c r="CAR46" s="299"/>
      <c r="CAS46" s="299"/>
      <c r="CAT46" s="299"/>
      <c r="CAU46" s="299"/>
      <c r="CAV46" s="299"/>
      <c r="CAW46" s="299"/>
      <c r="CAX46" s="299"/>
      <c r="CAY46" s="299"/>
      <c r="CAZ46" s="299"/>
      <c r="CBA46" s="299"/>
      <c r="CBB46" s="299"/>
      <c r="CBC46" s="299"/>
      <c r="CBD46" s="299"/>
      <c r="CBE46" s="299"/>
      <c r="CBF46" s="299"/>
      <c r="CBG46" s="299"/>
      <c r="CBH46" s="299"/>
      <c r="CBI46" s="299"/>
      <c r="CBJ46" s="299"/>
      <c r="CBK46" s="299"/>
      <c r="CBL46" s="299"/>
      <c r="CBM46" s="299"/>
      <c r="CBN46" s="299"/>
      <c r="CBO46" s="299"/>
      <c r="CBP46" s="299"/>
      <c r="CBQ46" s="299"/>
      <c r="CBR46" s="299"/>
      <c r="CBS46" s="299"/>
      <c r="CBT46" s="299"/>
      <c r="CBU46" s="299"/>
      <c r="CBV46" s="299"/>
      <c r="CBW46" s="299"/>
      <c r="CBX46" s="299"/>
      <c r="CBY46" s="299"/>
      <c r="CBZ46" s="299"/>
      <c r="CCA46" s="299"/>
      <c r="CCB46" s="299"/>
      <c r="CCC46" s="299"/>
      <c r="CCD46" s="299"/>
      <c r="CCE46" s="299"/>
      <c r="CCF46" s="299"/>
      <c r="CCG46" s="299"/>
      <c r="CCH46" s="299"/>
      <c r="CCI46" s="299"/>
      <c r="CCJ46" s="299"/>
      <c r="CCK46" s="299"/>
      <c r="CCL46" s="299"/>
      <c r="CCM46" s="299"/>
      <c r="CCN46" s="299"/>
      <c r="CCO46" s="299"/>
      <c r="CCP46" s="299"/>
      <c r="CCQ46" s="299"/>
      <c r="CCR46" s="299"/>
      <c r="CCS46" s="299"/>
      <c r="CCT46" s="299"/>
      <c r="CCU46" s="299"/>
      <c r="CCV46" s="299"/>
      <c r="CCW46" s="299"/>
      <c r="CCX46" s="299"/>
      <c r="CCY46" s="299"/>
      <c r="CCZ46" s="299"/>
      <c r="CDA46" s="299"/>
      <c r="CDB46" s="299"/>
      <c r="CDC46" s="299"/>
      <c r="CDD46" s="299"/>
      <c r="CDE46" s="299"/>
      <c r="CDF46" s="299"/>
      <c r="CDG46" s="299"/>
      <c r="CDH46" s="299"/>
      <c r="CDI46" s="299"/>
      <c r="CDJ46" s="299"/>
      <c r="CDK46" s="299"/>
      <c r="CDL46" s="299"/>
      <c r="CDM46" s="299"/>
      <c r="CDN46" s="299"/>
      <c r="CDO46" s="299"/>
      <c r="CDP46" s="299"/>
      <c r="CDQ46" s="299"/>
      <c r="CDR46" s="299"/>
      <c r="CDS46" s="299"/>
      <c r="CDT46" s="299"/>
      <c r="CDU46" s="299"/>
      <c r="CDV46" s="299"/>
      <c r="CDW46" s="299"/>
      <c r="CDX46" s="299"/>
      <c r="CDY46" s="299"/>
      <c r="CDZ46" s="299"/>
      <c r="CEA46" s="299"/>
      <c r="CEB46" s="299"/>
      <c r="CEC46" s="299"/>
      <c r="CED46" s="299"/>
      <c r="CEE46" s="299"/>
      <c r="CEF46" s="299"/>
      <c r="CEG46" s="299"/>
      <c r="CEH46" s="299"/>
      <c r="CEI46" s="299"/>
      <c r="CEJ46" s="299"/>
      <c r="CEK46" s="299"/>
      <c r="CEL46" s="299"/>
      <c r="CEM46" s="299"/>
      <c r="CEN46" s="299"/>
      <c r="CEO46" s="299"/>
      <c r="CEP46" s="299"/>
      <c r="CEQ46" s="299"/>
      <c r="CER46" s="299"/>
      <c r="CES46" s="299"/>
      <c r="CET46" s="299"/>
      <c r="CEU46" s="299"/>
      <c r="CEV46" s="299"/>
      <c r="CEW46" s="299"/>
      <c r="CEX46" s="299"/>
      <c r="CEY46" s="299"/>
      <c r="CEZ46" s="299"/>
      <c r="CFA46" s="299"/>
      <c r="CFB46" s="299"/>
      <c r="CFC46" s="299"/>
      <c r="CFD46" s="299"/>
      <c r="CFE46" s="299"/>
      <c r="CFF46" s="299"/>
      <c r="CFG46" s="299"/>
      <c r="CFH46" s="299"/>
      <c r="CFI46" s="299"/>
      <c r="CFJ46" s="299"/>
      <c r="CFK46" s="299"/>
      <c r="CFL46" s="299"/>
      <c r="CFM46" s="299"/>
      <c r="CFN46" s="299"/>
      <c r="CFO46" s="299"/>
      <c r="CFP46" s="299"/>
      <c r="CFQ46" s="299"/>
      <c r="CFR46" s="299"/>
      <c r="CFS46" s="299"/>
      <c r="CFT46" s="299"/>
      <c r="CFU46" s="299"/>
      <c r="CFV46" s="299"/>
      <c r="CFW46" s="299"/>
      <c r="CFX46" s="299"/>
      <c r="CFY46" s="299"/>
      <c r="CFZ46" s="299"/>
      <c r="CGA46" s="299"/>
      <c r="CGB46" s="299"/>
      <c r="CGC46" s="299"/>
      <c r="CGD46" s="299"/>
      <c r="CGE46" s="299"/>
      <c r="CGF46" s="299"/>
      <c r="CGG46" s="299"/>
      <c r="CGH46" s="299"/>
      <c r="CGI46" s="299"/>
      <c r="CGJ46" s="299"/>
      <c r="CGK46" s="299"/>
      <c r="CGL46" s="299"/>
      <c r="CGM46" s="299"/>
      <c r="CGN46" s="299"/>
      <c r="CGO46" s="299"/>
      <c r="CGP46" s="299"/>
      <c r="CGQ46" s="299"/>
      <c r="CGR46" s="299"/>
      <c r="CGS46" s="299"/>
      <c r="CGT46" s="299"/>
      <c r="CGU46" s="299"/>
      <c r="CGV46" s="299"/>
      <c r="CGW46" s="299"/>
      <c r="CGX46" s="299"/>
      <c r="CGY46" s="299"/>
      <c r="CGZ46" s="299"/>
      <c r="CHA46" s="299"/>
      <c r="CHB46" s="299"/>
      <c r="CHC46" s="299"/>
      <c r="CHD46" s="299"/>
      <c r="CHE46" s="299"/>
      <c r="CHF46" s="299"/>
      <c r="CHG46" s="299"/>
      <c r="CHH46" s="299"/>
      <c r="CHI46" s="299"/>
      <c r="CHJ46" s="299"/>
      <c r="CHK46" s="299"/>
      <c r="CHL46" s="299"/>
      <c r="CHM46" s="299"/>
      <c r="CHN46" s="299"/>
      <c r="CHO46" s="299"/>
      <c r="CHP46" s="299"/>
      <c r="CHQ46" s="299"/>
      <c r="CHR46" s="299"/>
      <c r="CHS46" s="299"/>
      <c r="CHT46" s="299"/>
      <c r="CHU46" s="299"/>
      <c r="CHV46" s="299"/>
      <c r="CHW46" s="299"/>
      <c r="CHX46" s="299"/>
      <c r="CHY46" s="299"/>
      <c r="CHZ46" s="299"/>
      <c r="CIA46" s="299"/>
      <c r="CIB46" s="299"/>
      <c r="CIC46" s="299"/>
      <c r="CID46" s="299"/>
      <c r="CIE46" s="299"/>
      <c r="CIF46" s="299"/>
      <c r="CIG46" s="299"/>
      <c r="CIH46" s="299"/>
      <c r="CII46" s="299"/>
      <c r="CIJ46" s="299"/>
      <c r="CIK46" s="299"/>
      <c r="CIL46" s="299"/>
      <c r="CIM46" s="299"/>
      <c r="CIN46" s="299"/>
      <c r="CIO46" s="299"/>
      <c r="CIP46" s="299"/>
      <c r="CIQ46" s="299"/>
      <c r="CIR46" s="299"/>
      <c r="CIS46" s="299"/>
      <c r="CIT46" s="299"/>
      <c r="CIU46" s="299"/>
      <c r="CIV46" s="299"/>
      <c r="CIW46" s="299"/>
      <c r="CIX46" s="299"/>
      <c r="CIY46" s="299"/>
      <c r="CIZ46" s="299"/>
      <c r="CJA46" s="299"/>
      <c r="CJB46" s="299"/>
      <c r="CJC46" s="299"/>
      <c r="CJD46" s="299"/>
      <c r="CJE46" s="299"/>
      <c r="CJF46" s="299"/>
      <c r="CJG46" s="299"/>
      <c r="CJH46" s="299"/>
      <c r="CJI46" s="299"/>
      <c r="CJJ46" s="299"/>
      <c r="CJK46" s="299"/>
      <c r="CJL46" s="299"/>
      <c r="CJM46" s="299"/>
      <c r="CJN46" s="299"/>
      <c r="CJO46" s="299"/>
      <c r="CJP46" s="299"/>
      <c r="CJQ46" s="299"/>
      <c r="CJR46" s="299"/>
      <c r="CJS46" s="299"/>
      <c r="CJT46" s="299"/>
      <c r="CJU46" s="299"/>
      <c r="CJV46" s="299"/>
      <c r="CJW46" s="299"/>
      <c r="CJX46" s="299"/>
      <c r="CJY46" s="299"/>
      <c r="CJZ46" s="299"/>
      <c r="CKA46" s="299"/>
      <c r="CKB46" s="299"/>
      <c r="CKC46" s="299"/>
      <c r="CKD46" s="299"/>
      <c r="CKE46" s="299"/>
      <c r="CKF46" s="299"/>
      <c r="CKG46" s="299"/>
      <c r="CKH46" s="299"/>
      <c r="CKI46" s="299"/>
      <c r="CKJ46" s="299"/>
      <c r="CKK46" s="299"/>
      <c r="CKL46" s="299"/>
      <c r="CKM46" s="299"/>
      <c r="CKN46" s="299"/>
      <c r="CKO46" s="299"/>
      <c r="CKP46" s="299"/>
      <c r="CKQ46" s="299"/>
      <c r="CKR46" s="299"/>
      <c r="CKS46" s="299"/>
      <c r="CKT46" s="299"/>
      <c r="CKU46" s="299"/>
      <c r="CKV46" s="299"/>
      <c r="CKW46" s="299"/>
      <c r="CKX46" s="299"/>
      <c r="CKY46" s="299"/>
      <c r="CKZ46" s="299"/>
      <c r="CLA46" s="299"/>
      <c r="CLB46" s="299"/>
      <c r="CLC46" s="299"/>
      <c r="CLD46" s="299"/>
      <c r="CLE46" s="299"/>
      <c r="CLF46" s="299"/>
      <c r="CLG46" s="299"/>
      <c r="CLH46" s="299"/>
      <c r="CLI46" s="299"/>
      <c r="CLJ46" s="299"/>
      <c r="CLK46" s="299"/>
      <c r="CLL46" s="299"/>
      <c r="CLM46" s="299"/>
      <c r="CLN46" s="299"/>
      <c r="CLO46" s="299"/>
      <c r="CLP46" s="299"/>
      <c r="CLQ46" s="299"/>
      <c r="CLR46" s="299"/>
      <c r="CLS46" s="299"/>
      <c r="CLT46" s="299"/>
      <c r="CLU46" s="299"/>
      <c r="CLV46" s="299"/>
      <c r="CLW46" s="299"/>
      <c r="CLX46" s="299"/>
      <c r="CLY46" s="299"/>
      <c r="CLZ46" s="299"/>
      <c r="CMA46" s="299"/>
      <c r="CMB46" s="299"/>
      <c r="CMC46" s="299"/>
      <c r="CMD46" s="299"/>
      <c r="CME46" s="299"/>
      <c r="CMF46" s="299"/>
      <c r="CMG46" s="299"/>
      <c r="CMH46" s="299"/>
      <c r="CMI46" s="299"/>
      <c r="CMJ46" s="299"/>
      <c r="CMK46" s="299"/>
      <c r="CML46" s="299"/>
      <c r="CMM46" s="299"/>
      <c r="CMN46" s="299"/>
      <c r="CMO46" s="299"/>
      <c r="CMP46" s="299"/>
      <c r="CMQ46" s="299"/>
      <c r="CMR46" s="299"/>
      <c r="CMS46" s="299"/>
      <c r="CMT46" s="299"/>
      <c r="CMU46" s="299"/>
      <c r="CMV46" s="299"/>
      <c r="CMW46" s="299"/>
      <c r="CMX46" s="299"/>
      <c r="CMY46" s="299"/>
      <c r="CMZ46" s="299"/>
      <c r="CNA46" s="299"/>
      <c r="CNB46" s="299"/>
      <c r="CNC46" s="299"/>
      <c r="CND46" s="299"/>
      <c r="CNE46" s="299"/>
      <c r="CNF46" s="299"/>
      <c r="CNG46" s="299"/>
      <c r="CNH46" s="299"/>
      <c r="CNI46" s="299"/>
      <c r="CNJ46" s="299"/>
      <c r="CNK46" s="299"/>
      <c r="CNL46" s="299"/>
      <c r="CNM46" s="299"/>
      <c r="CNN46" s="299"/>
      <c r="CNO46" s="299"/>
      <c r="CNP46" s="299"/>
      <c r="CNQ46" s="299"/>
      <c r="CNR46" s="299"/>
      <c r="CNS46" s="299"/>
      <c r="CNT46" s="299"/>
      <c r="CNU46" s="299"/>
      <c r="CNV46" s="299"/>
      <c r="CNW46" s="299"/>
      <c r="CNX46" s="299"/>
      <c r="CNY46" s="299"/>
      <c r="CNZ46" s="299"/>
      <c r="COA46" s="299"/>
      <c r="COB46" s="299"/>
      <c r="COC46" s="299"/>
      <c r="COD46" s="299"/>
      <c r="COE46" s="299"/>
      <c r="COF46" s="299"/>
      <c r="COG46" s="299"/>
      <c r="COH46" s="299"/>
      <c r="COI46" s="299"/>
      <c r="COJ46" s="299"/>
      <c r="COK46" s="299"/>
      <c r="COL46" s="299"/>
      <c r="COM46" s="299"/>
      <c r="CON46" s="299"/>
      <c r="COO46" s="299"/>
      <c r="COP46" s="299"/>
      <c r="COQ46" s="299"/>
      <c r="COR46" s="299"/>
      <c r="COS46" s="299"/>
      <c r="COT46" s="299"/>
      <c r="COU46" s="299"/>
      <c r="COV46" s="299"/>
      <c r="COW46" s="299"/>
      <c r="COX46" s="299"/>
      <c r="COY46" s="299"/>
      <c r="COZ46" s="299"/>
      <c r="CPA46" s="299"/>
      <c r="CPB46" s="299"/>
      <c r="CPC46" s="299"/>
      <c r="CPD46" s="299"/>
      <c r="CPE46" s="299"/>
      <c r="CPF46" s="299"/>
      <c r="CPG46" s="299"/>
      <c r="CPH46" s="299"/>
      <c r="CPI46" s="299"/>
      <c r="CPJ46" s="299"/>
      <c r="CPK46" s="299"/>
      <c r="CPL46" s="299"/>
      <c r="CPM46" s="299"/>
      <c r="CPN46" s="299"/>
      <c r="CPO46" s="299"/>
      <c r="CPP46" s="299"/>
      <c r="CPQ46" s="299"/>
      <c r="CPR46" s="299"/>
      <c r="CPS46" s="299"/>
      <c r="CPT46" s="299"/>
      <c r="CPU46" s="299"/>
      <c r="CPV46" s="299"/>
      <c r="CPW46" s="299"/>
      <c r="CPX46" s="299"/>
      <c r="CPY46" s="299"/>
      <c r="CPZ46" s="299"/>
      <c r="CQA46" s="299"/>
      <c r="CQB46" s="299"/>
      <c r="CQC46" s="299"/>
      <c r="CQD46" s="299"/>
      <c r="CQE46" s="299"/>
      <c r="CQF46" s="299"/>
      <c r="CQG46" s="299"/>
      <c r="CQH46" s="299"/>
      <c r="CQI46" s="299"/>
      <c r="CQJ46" s="299"/>
      <c r="CQK46" s="299"/>
      <c r="CQL46" s="299"/>
      <c r="CQM46" s="299"/>
      <c r="CQN46" s="299"/>
      <c r="CQO46" s="299"/>
      <c r="CQP46" s="299"/>
      <c r="CQQ46" s="299"/>
      <c r="CQR46" s="299"/>
      <c r="CQS46" s="299"/>
      <c r="CQT46" s="299"/>
      <c r="CQU46" s="299"/>
      <c r="CQV46" s="299"/>
      <c r="CQW46" s="299"/>
      <c r="CQX46" s="299"/>
      <c r="CQY46" s="299"/>
      <c r="CQZ46" s="299"/>
      <c r="CRA46" s="299"/>
      <c r="CRB46" s="299"/>
      <c r="CRC46" s="299"/>
      <c r="CRD46" s="299"/>
      <c r="CRE46" s="299"/>
      <c r="CRF46" s="299"/>
      <c r="CRG46" s="299"/>
      <c r="CRH46" s="299"/>
      <c r="CRI46" s="299"/>
      <c r="CRJ46" s="299"/>
      <c r="CRK46" s="299"/>
      <c r="CRL46" s="299"/>
      <c r="CRM46" s="299"/>
      <c r="CRN46" s="299"/>
      <c r="CRO46" s="299"/>
      <c r="CRP46" s="299"/>
      <c r="CRQ46" s="299"/>
      <c r="CRR46" s="299"/>
      <c r="CRS46" s="299"/>
      <c r="CRT46" s="299"/>
      <c r="CRU46" s="299"/>
      <c r="CRV46" s="299"/>
      <c r="CRW46" s="299"/>
      <c r="CRX46" s="299"/>
      <c r="CRY46" s="299"/>
      <c r="CRZ46" s="299"/>
      <c r="CSA46" s="299"/>
      <c r="CSB46" s="299"/>
      <c r="CSC46" s="299"/>
      <c r="CSD46" s="299"/>
      <c r="CSE46" s="299"/>
      <c r="CSF46" s="299"/>
      <c r="CSG46" s="299"/>
      <c r="CSH46" s="299"/>
      <c r="CSI46" s="299"/>
      <c r="CSJ46" s="299"/>
      <c r="CSK46" s="299"/>
      <c r="CSL46" s="299"/>
      <c r="CSM46" s="299"/>
      <c r="CSN46" s="299"/>
      <c r="CSO46" s="299"/>
      <c r="CSP46" s="299"/>
      <c r="CSQ46" s="299"/>
      <c r="CSR46" s="299"/>
      <c r="CSS46" s="299"/>
      <c r="CST46" s="299"/>
      <c r="CSU46" s="299"/>
      <c r="CSV46" s="299"/>
      <c r="CSW46" s="299"/>
      <c r="CSX46" s="299"/>
      <c r="CSY46" s="299"/>
      <c r="CSZ46" s="299"/>
      <c r="CTA46" s="299"/>
      <c r="CTB46" s="299"/>
      <c r="CTC46" s="299"/>
      <c r="CTD46" s="299"/>
      <c r="CTE46" s="299"/>
      <c r="CTF46" s="299"/>
      <c r="CTG46" s="299"/>
      <c r="CTH46" s="299"/>
      <c r="CTI46" s="299"/>
      <c r="CTJ46" s="299"/>
      <c r="CTK46" s="299"/>
      <c r="CTL46" s="299"/>
      <c r="CTM46" s="299"/>
      <c r="CTN46" s="299"/>
      <c r="CTO46" s="299"/>
      <c r="CTP46" s="299"/>
      <c r="CTQ46" s="299"/>
      <c r="CTR46" s="299"/>
      <c r="CTS46" s="299"/>
      <c r="CTT46" s="299"/>
      <c r="CTU46" s="299"/>
      <c r="CTV46" s="299"/>
      <c r="CTW46" s="299"/>
      <c r="CTX46" s="299"/>
      <c r="CTY46" s="299"/>
      <c r="CTZ46" s="299"/>
      <c r="CUA46" s="299"/>
      <c r="CUB46" s="299"/>
      <c r="CUC46" s="299"/>
      <c r="CUD46" s="299"/>
      <c r="CUE46" s="299"/>
      <c r="CUF46" s="299"/>
      <c r="CUG46" s="299"/>
      <c r="CUH46" s="299"/>
      <c r="CUI46" s="299"/>
      <c r="CUJ46" s="299"/>
      <c r="CUK46" s="299"/>
      <c r="CUL46" s="299"/>
      <c r="CUM46" s="299"/>
      <c r="CUN46" s="299"/>
      <c r="CUO46" s="299"/>
      <c r="CUP46" s="299"/>
      <c r="CUQ46" s="299"/>
      <c r="CUR46" s="299"/>
      <c r="CUS46" s="299"/>
      <c r="CUT46" s="299"/>
      <c r="CUU46" s="299"/>
      <c r="CUV46" s="299"/>
      <c r="CUW46" s="299"/>
      <c r="CUX46" s="299"/>
      <c r="CUY46" s="299"/>
      <c r="CUZ46" s="299"/>
      <c r="CVA46" s="299"/>
      <c r="CVB46" s="299"/>
      <c r="CVC46" s="299"/>
      <c r="CVD46" s="299"/>
      <c r="CVE46" s="299"/>
      <c r="CVF46" s="299"/>
      <c r="CVG46" s="299"/>
      <c r="CVH46" s="299"/>
      <c r="CVI46" s="299"/>
      <c r="CVJ46" s="299"/>
      <c r="CVK46" s="299"/>
      <c r="CVL46" s="299"/>
      <c r="CVM46" s="299"/>
      <c r="CVN46" s="299"/>
      <c r="CVO46" s="299"/>
      <c r="CVP46" s="299"/>
      <c r="CVQ46" s="299"/>
      <c r="CVR46" s="299"/>
      <c r="CVS46" s="299"/>
      <c r="CVT46" s="299"/>
      <c r="CVU46" s="299"/>
      <c r="CVV46" s="299"/>
      <c r="CVW46" s="299"/>
      <c r="CVX46" s="299"/>
      <c r="CVY46" s="299"/>
      <c r="CVZ46" s="299"/>
      <c r="CWA46" s="299"/>
      <c r="CWB46" s="299"/>
      <c r="CWC46" s="299"/>
      <c r="CWD46" s="299"/>
      <c r="CWE46" s="299"/>
      <c r="CWF46" s="299"/>
      <c r="CWG46" s="299"/>
      <c r="CWH46" s="299"/>
      <c r="CWI46" s="299"/>
      <c r="CWJ46" s="299"/>
      <c r="CWK46" s="299"/>
      <c r="CWL46" s="299"/>
      <c r="CWM46" s="299"/>
      <c r="CWN46" s="299"/>
      <c r="CWO46" s="299"/>
      <c r="CWP46" s="299"/>
      <c r="CWQ46" s="299"/>
      <c r="CWR46" s="299"/>
      <c r="CWS46" s="299"/>
      <c r="CWT46" s="299"/>
      <c r="CWU46" s="299"/>
      <c r="CWV46" s="299"/>
      <c r="CWW46" s="299"/>
      <c r="CWX46" s="299"/>
      <c r="CWY46" s="299"/>
      <c r="CWZ46" s="299"/>
      <c r="CXA46" s="299"/>
      <c r="CXB46" s="299"/>
      <c r="CXC46" s="299"/>
      <c r="CXD46" s="299"/>
      <c r="CXE46" s="299"/>
      <c r="CXF46" s="299"/>
      <c r="CXG46" s="299"/>
      <c r="CXH46" s="299"/>
      <c r="CXI46" s="299"/>
      <c r="CXJ46" s="299"/>
      <c r="CXK46" s="299"/>
      <c r="CXL46" s="299"/>
      <c r="CXM46" s="299"/>
      <c r="CXN46" s="299"/>
      <c r="CXO46" s="299"/>
      <c r="CXP46" s="299"/>
      <c r="CXQ46" s="299"/>
      <c r="CXR46" s="299"/>
      <c r="CXS46" s="299"/>
      <c r="CXT46" s="299"/>
      <c r="CXU46" s="299"/>
      <c r="CXV46" s="299"/>
      <c r="CXW46" s="299"/>
      <c r="CXX46" s="299"/>
      <c r="CXY46" s="299"/>
      <c r="CXZ46" s="299"/>
      <c r="CYA46" s="299"/>
      <c r="CYB46" s="299"/>
      <c r="CYC46" s="299"/>
      <c r="CYD46" s="299"/>
      <c r="CYE46" s="299"/>
      <c r="CYF46" s="299"/>
      <c r="CYG46" s="299"/>
      <c r="CYH46" s="299"/>
      <c r="CYI46" s="299"/>
      <c r="CYJ46" s="299"/>
      <c r="CYK46" s="299"/>
      <c r="CYL46" s="299"/>
      <c r="CYM46" s="299"/>
      <c r="CYN46" s="299"/>
      <c r="CYO46" s="299"/>
      <c r="CYP46" s="299"/>
      <c r="CYQ46" s="299"/>
      <c r="CYR46" s="299"/>
      <c r="CYS46" s="299"/>
      <c r="CYT46" s="299"/>
      <c r="CYU46" s="299"/>
      <c r="CYV46" s="299"/>
      <c r="CYW46" s="299"/>
      <c r="CYX46" s="299"/>
      <c r="CYY46" s="299"/>
      <c r="CYZ46" s="299"/>
      <c r="CZA46" s="299"/>
      <c r="CZB46" s="299"/>
      <c r="CZC46" s="299"/>
      <c r="CZD46" s="299"/>
      <c r="CZE46" s="299"/>
      <c r="CZF46" s="299"/>
      <c r="CZG46" s="299"/>
      <c r="CZH46" s="299"/>
      <c r="CZI46" s="299"/>
      <c r="CZJ46" s="299"/>
      <c r="CZK46" s="299"/>
      <c r="CZL46" s="299"/>
      <c r="CZM46" s="299"/>
      <c r="CZN46" s="299"/>
      <c r="CZO46" s="299"/>
      <c r="CZP46" s="299"/>
      <c r="CZQ46" s="299"/>
      <c r="CZR46" s="299"/>
      <c r="CZS46" s="299"/>
      <c r="CZT46" s="299"/>
      <c r="CZU46" s="299"/>
      <c r="CZV46" s="299"/>
      <c r="CZW46" s="299"/>
      <c r="CZX46" s="299"/>
      <c r="CZY46" s="299"/>
      <c r="CZZ46" s="299"/>
      <c r="DAA46" s="299"/>
      <c r="DAB46" s="299"/>
      <c r="DAC46" s="299"/>
      <c r="DAD46" s="299"/>
      <c r="DAE46" s="299"/>
      <c r="DAF46" s="299"/>
      <c r="DAG46" s="299"/>
      <c r="DAH46" s="299"/>
      <c r="DAI46" s="299"/>
      <c r="DAJ46" s="299"/>
      <c r="DAK46" s="299"/>
      <c r="DAL46" s="299"/>
      <c r="DAM46" s="299"/>
      <c r="DAN46" s="299"/>
      <c r="DAO46" s="299"/>
      <c r="DAP46" s="299"/>
      <c r="DAQ46" s="299"/>
      <c r="DAR46" s="299"/>
      <c r="DAS46" s="299"/>
      <c r="DAT46" s="299"/>
      <c r="DAU46" s="299"/>
      <c r="DAV46" s="299"/>
      <c r="DAW46" s="299"/>
      <c r="DAX46" s="299"/>
      <c r="DAY46" s="299"/>
      <c r="DAZ46" s="299"/>
      <c r="DBA46" s="299"/>
      <c r="DBB46" s="299"/>
      <c r="DBC46" s="299"/>
      <c r="DBD46" s="299"/>
      <c r="DBE46" s="299"/>
      <c r="DBF46" s="299"/>
      <c r="DBG46" s="299"/>
      <c r="DBH46" s="299"/>
      <c r="DBI46" s="299"/>
      <c r="DBJ46" s="299"/>
      <c r="DBK46" s="299"/>
      <c r="DBL46" s="299"/>
      <c r="DBM46" s="299"/>
      <c r="DBN46" s="299"/>
      <c r="DBO46" s="299"/>
      <c r="DBP46" s="299"/>
      <c r="DBQ46" s="299"/>
      <c r="DBR46" s="299"/>
      <c r="DBS46" s="299"/>
      <c r="DBT46" s="299"/>
      <c r="DBU46" s="299"/>
      <c r="DBV46" s="299"/>
      <c r="DBW46" s="299"/>
      <c r="DBX46" s="299"/>
      <c r="DBY46" s="299"/>
      <c r="DBZ46" s="299"/>
      <c r="DCA46" s="299"/>
      <c r="DCB46" s="299"/>
      <c r="DCC46" s="299"/>
      <c r="DCD46" s="299"/>
      <c r="DCE46" s="299"/>
      <c r="DCF46" s="299"/>
      <c r="DCG46" s="299"/>
      <c r="DCH46" s="299"/>
      <c r="DCI46" s="299"/>
      <c r="DCJ46" s="299"/>
      <c r="DCK46" s="299"/>
      <c r="DCL46" s="299"/>
      <c r="DCM46" s="299"/>
      <c r="DCN46" s="299"/>
      <c r="DCO46" s="299"/>
      <c r="DCP46" s="299"/>
      <c r="DCQ46" s="299"/>
      <c r="DCR46" s="299"/>
      <c r="DCS46" s="299"/>
      <c r="DCT46" s="299"/>
      <c r="DCU46" s="299"/>
      <c r="DCV46" s="299"/>
      <c r="DCW46" s="299"/>
      <c r="DCX46" s="299"/>
      <c r="DCY46" s="299"/>
      <c r="DCZ46" s="299"/>
      <c r="DDA46" s="299"/>
      <c r="DDB46" s="299"/>
      <c r="DDC46" s="299"/>
      <c r="DDD46" s="299"/>
      <c r="DDE46" s="299"/>
      <c r="DDF46" s="299"/>
      <c r="DDG46" s="299"/>
      <c r="DDH46" s="299"/>
      <c r="DDI46" s="299"/>
      <c r="DDJ46" s="299"/>
      <c r="DDK46" s="299"/>
      <c r="DDL46" s="299"/>
      <c r="DDM46" s="299"/>
      <c r="DDN46" s="299"/>
      <c r="DDO46" s="299"/>
      <c r="DDP46" s="299"/>
      <c r="DDQ46" s="299"/>
      <c r="DDR46" s="299"/>
      <c r="DDS46" s="299"/>
      <c r="DDT46" s="299"/>
      <c r="DDU46" s="299"/>
      <c r="DDV46" s="299"/>
      <c r="DDW46" s="299"/>
      <c r="DDX46" s="299"/>
      <c r="DDY46" s="299"/>
      <c r="DDZ46" s="299"/>
      <c r="DEA46" s="299"/>
      <c r="DEB46" s="299"/>
      <c r="DEC46" s="299"/>
      <c r="DED46" s="299"/>
      <c r="DEE46" s="299"/>
      <c r="DEF46" s="299"/>
      <c r="DEG46" s="299"/>
      <c r="DEH46" s="299"/>
      <c r="DEI46" s="299"/>
      <c r="DEJ46" s="299"/>
      <c r="DEK46" s="299"/>
      <c r="DEL46" s="299"/>
      <c r="DEM46" s="299"/>
      <c r="DEN46" s="299"/>
      <c r="DEO46" s="299"/>
      <c r="DEP46" s="299"/>
      <c r="DEQ46" s="299"/>
      <c r="DER46" s="299"/>
      <c r="DES46" s="299"/>
      <c r="DET46" s="299"/>
      <c r="DEU46" s="299"/>
      <c r="DEV46" s="299"/>
      <c r="DEW46" s="299"/>
      <c r="DEX46" s="299"/>
      <c r="DEY46" s="299"/>
      <c r="DEZ46" s="299"/>
      <c r="DFA46" s="299"/>
      <c r="DFB46" s="299"/>
      <c r="DFC46" s="299"/>
      <c r="DFD46" s="299"/>
      <c r="DFE46" s="299"/>
      <c r="DFF46" s="299"/>
      <c r="DFG46" s="299"/>
      <c r="DFH46" s="299"/>
      <c r="DFI46" s="299"/>
      <c r="DFJ46" s="299"/>
      <c r="DFK46" s="299"/>
      <c r="DFL46" s="299"/>
      <c r="DFM46" s="299"/>
      <c r="DFN46" s="299"/>
      <c r="DFO46" s="299"/>
      <c r="DFP46" s="299"/>
      <c r="DFQ46" s="299"/>
      <c r="DFR46" s="299"/>
      <c r="DFS46" s="299"/>
      <c r="DFT46" s="299"/>
      <c r="DFU46" s="299"/>
      <c r="DFV46" s="299"/>
      <c r="DFW46" s="299"/>
      <c r="DFX46" s="299"/>
      <c r="DFY46" s="299"/>
      <c r="DFZ46" s="299"/>
      <c r="DGA46" s="299"/>
      <c r="DGB46" s="299"/>
      <c r="DGC46" s="299"/>
      <c r="DGD46" s="299"/>
      <c r="DGE46" s="299"/>
      <c r="DGF46" s="299"/>
      <c r="DGG46" s="299"/>
      <c r="DGH46" s="299"/>
      <c r="DGI46" s="299"/>
      <c r="DGJ46" s="299"/>
      <c r="DGK46" s="299"/>
      <c r="DGL46" s="299"/>
      <c r="DGM46" s="299"/>
      <c r="DGN46" s="299"/>
      <c r="DGO46" s="299"/>
      <c r="DGP46" s="299"/>
      <c r="DGQ46" s="299"/>
      <c r="DGR46" s="299"/>
      <c r="DGS46" s="299"/>
      <c r="DGT46" s="299"/>
      <c r="DGU46" s="299"/>
      <c r="DGV46" s="299"/>
      <c r="DGW46" s="299"/>
      <c r="DGX46" s="299"/>
      <c r="DGY46" s="299"/>
      <c r="DGZ46" s="299"/>
      <c r="DHA46" s="299"/>
      <c r="DHB46" s="299"/>
      <c r="DHC46" s="299"/>
      <c r="DHD46" s="299"/>
      <c r="DHE46" s="299"/>
      <c r="DHF46" s="299"/>
      <c r="DHG46" s="299"/>
      <c r="DHH46" s="299"/>
      <c r="DHI46" s="299"/>
      <c r="DHJ46" s="299"/>
      <c r="DHK46" s="299"/>
      <c r="DHL46" s="299"/>
      <c r="DHM46" s="299"/>
      <c r="DHN46" s="299"/>
      <c r="DHO46" s="299"/>
      <c r="DHP46" s="299"/>
      <c r="DHQ46" s="299"/>
      <c r="DHR46" s="299"/>
      <c r="DHS46" s="299"/>
      <c r="DHT46" s="299"/>
      <c r="DHU46" s="299"/>
      <c r="DHV46" s="299"/>
      <c r="DHW46" s="299"/>
      <c r="DHX46" s="299"/>
      <c r="DHY46" s="299"/>
      <c r="DHZ46" s="299"/>
      <c r="DIA46" s="299"/>
      <c r="DIB46" s="299"/>
      <c r="DIC46" s="299"/>
      <c r="DID46" s="299"/>
      <c r="DIE46" s="299"/>
      <c r="DIF46" s="299"/>
      <c r="DIG46" s="299"/>
      <c r="DIH46" s="299"/>
      <c r="DII46" s="299"/>
      <c r="DIJ46" s="299"/>
      <c r="DIK46" s="299"/>
      <c r="DIL46" s="299"/>
      <c r="DIM46" s="299"/>
      <c r="DIN46" s="299"/>
      <c r="DIO46" s="299"/>
      <c r="DIP46" s="299"/>
      <c r="DIQ46" s="299"/>
      <c r="DIR46" s="299"/>
      <c r="DIS46" s="299"/>
      <c r="DIT46" s="299"/>
      <c r="DIU46" s="299"/>
      <c r="DIV46" s="299"/>
      <c r="DIW46" s="299"/>
      <c r="DIX46" s="299"/>
      <c r="DIY46" s="299"/>
      <c r="DIZ46" s="299"/>
      <c r="DJA46" s="299"/>
      <c r="DJB46" s="299"/>
      <c r="DJC46" s="299"/>
      <c r="DJD46" s="299"/>
      <c r="DJE46" s="299"/>
      <c r="DJF46" s="299"/>
      <c r="DJG46" s="299"/>
      <c r="DJH46" s="299"/>
      <c r="DJI46" s="299"/>
      <c r="DJJ46" s="299"/>
      <c r="DJK46" s="299"/>
      <c r="DJL46" s="299"/>
      <c r="DJM46" s="299"/>
      <c r="DJN46" s="299"/>
      <c r="DJO46" s="299"/>
      <c r="DJP46" s="299"/>
      <c r="DJQ46" s="299"/>
      <c r="DJR46" s="299"/>
      <c r="DJS46" s="299"/>
      <c r="DJT46" s="299"/>
      <c r="DJU46" s="299"/>
      <c r="DJV46" s="299"/>
      <c r="DJW46" s="299"/>
      <c r="DJX46" s="299"/>
      <c r="DJY46" s="299"/>
      <c r="DJZ46" s="299"/>
      <c r="DKA46" s="299"/>
      <c r="DKB46" s="299"/>
      <c r="DKC46" s="299"/>
      <c r="DKD46" s="299"/>
      <c r="DKE46" s="299"/>
      <c r="DKF46" s="299"/>
      <c r="DKG46" s="299"/>
      <c r="DKH46" s="299"/>
      <c r="DKI46" s="299"/>
      <c r="DKJ46" s="299"/>
      <c r="DKK46" s="299"/>
      <c r="DKL46" s="299"/>
      <c r="DKM46" s="299"/>
      <c r="DKN46" s="299"/>
      <c r="DKO46" s="299"/>
      <c r="DKP46" s="299"/>
      <c r="DKQ46" s="299"/>
      <c r="DKR46" s="299"/>
      <c r="DKS46" s="299"/>
      <c r="DKT46" s="299"/>
      <c r="DKU46" s="299"/>
      <c r="DKV46" s="299"/>
      <c r="DKW46" s="299"/>
      <c r="DKX46" s="299"/>
      <c r="DKY46" s="299"/>
      <c r="DKZ46" s="299"/>
      <c r="DLA46" s="299"/>
      <c r="DLB46" s="299"/>
      <c r="DLC46" s="299"/>
      <c r="DLD46" s="299"/>
      <c r="DLE46" s="299"/>
      <c r="DLF46" s="299"/>
      <c r="DLG46" s="299"/>
      <c r="DLH46" s="299"/>
      <c r="DLI46" s="299"/>
      <c r="DLJ46" s="299"/>
      <c r="DLK46" s="299"/>
      <c r="DLL46" s="299"/>
      <c r="DLM46" s="299"/>
      <c r="DLN46" s="299"/>
      <c r="DLO46" s="299"/>
      <c r="DLP46" s="299"/>
      <c r="DLQ46" s="299"/>
      <c r="DLR46" s="299"/>
      <c r="DLS46" s="299"/>
      <c r="DLT46" s="299"/>
      <c r="DLU46" s="299"/>
      <c r="DLV46" s="299"/>
      <c r="DLW46" s="299"/>
      <c r="DLX46" s="299"/>
      <c r="DLY46" s="299"/>
      <c r="DLZ46" s="299"/>
      <c r="DMA46" s="299"/>
      <c r="DMB46" s="299"/>
      <c r="DMC46" s="299"/>
      <c r="DMD46" s="299"/>
      <c r="DME46" s="299"/>
      <c r="DMF46" s="299"/>
      <c r="DMG46" s="299"/>
      <c r="DMH46" s="299"/>
      <c r="DMI46" s="299"/>
      <c r="DMJ46" s="299"/>
      <c r="DMK46" s="299"/>
      <c r="DML46" s="299"/>
      <c r="DMM46" s="299"/>
      <c r="DMN46" s="299"/>
      <c r="DMO46" s="299"/>
      <c r="DMP46" s="299"/>
      <c r="DMQ46" s="299"/>
      <c r="DMR46" s="299"/>
      <c r="DMS46" s="299"/>
      <c r="DMT46" s="299"/>
      <c r="DMU46" s="299"/>
      <c r="DMV46" s="299"/>
      <c r="DMW46" s="299"/>
      <c r="DMX46" s="299"/>
      <c r="DMY46" s="299"/>
      <c r="DMZ46" s="299"/>
      <c r="DNA46" s="299"/>
      <c r="DNB46" s="299"/>
      <c r="DNC46" s="299"/>
      <c r="DND46" s="299"/>
      <c r="DNE46" s="299"/>
      <c r="DNF46" s="299"/>
      <c r="DNG46" s="299"/>
      <c r="DNH46" s="299"/>
      <c r="DNI46" s="299"/>
      <c r="DNJ46" s="299"/>
      <c r="DNK46" s="299"/>
      <c r="DNL46" s="299"/>
      <c r="DNM46" s="299"/>
      <c r="DNN46" s="299"/>
      <c r="DNO46" s="299"/>
      <c r="DNP46" s="299"/>
      <c r="DNQ46" s="299"/>
      <c r="DNR46" s="299"/>
      <c r="DNS46" s="299"/>
      <c r="DNT46" s="299"/>
      <c r="DNU46" s="299"/>
      <c r="DNV46" s="299"/>
      <c r="DNW46" s="299"/>
      <c r="DNX46" s="299"/>
      <c r="DNY46" s="299"/>
      <c r="DNZ46" s="299"/>
      <c r="DOA46" s="299"/>
      <c r="DOB46" s="299"/>
      <c r="DOC46" s="299"/>
      <c r="DOD46" s="299"/>
      <c r="DOE46" s="299"/>
      <c r="DOF46" s="299"/>
      <c r="DOG46" s="299"/>
      <c r="DOH46" s="299"/>
      <c r="DOI46" s="299"/>
      <c r="DOJ46" s="299"/>
      <c r="DOK46" s="299"/>
      <c r="DOL46" s="299"/>
      <c r="DOM46" s="299"/>
      <c r="DON46" s="299"/>
      <c r="DOO46" s="299"/>
      <c r="DOP46" s="299"/>
      <c r="DOQ46" s="299"/>
      <c r="DOR46" s="299"/>
      <c r="DOS46" s="299"/>
      <c r="DOT46" s="299"/>
      <c r="DOU46" s="299"/>
      <c r="DOV46" s="299"/>
      <c r="DOW46" s="299"/>
      <c r="DOX46" s="299"/>
      <c r="DOY46" s="299"/>
      <c r="DOZ46" s="299"/>
      <c r="DPA46" s="299"/>
      <c r="DPB46" s="299"/>
      <c r="DPC46" s="299"/>
      <c r="DPD46" s="299"/>
      <c r="DPE46" s="299"/>
      <c r="DPF46" s="299"/>
      <c r="DPG46" s="299"/>
      <c r="DPH46" s="299"/>
      <c r="DPI46" s="299"/>
      <c r="DPJ46" s="299"/>
      <c r="DPK46" s="299"/>
      <c r="DPL46" s="299"/>
      <c r="DPM46" s="299"/>
      <c r="DPN46" s="299"/>
      <c r="DPO46" s="299"/>
      <c r="DPP46" s="299"/>
      <c r="DPQ46" s="299"/>
      <c r="DPR46" s="299"/>
      <c r="DPS46" s="299"/>
      <c r="DPT46" s="299"/>
      <c r="DPU46" s="299"/>
      <c r="DPV46" s="299"/>
      <c r="DPW46" s="299"/>
      <c r="DPX46" s="299"/>
      <c r="DPY46" s="299"/>
      <c r="DPZ46" s="299"/>
      <c r="DQA46" s="299"/>
      <c r="DQB46" s="299"/>
      <c r="DQC46" s="299"/>
      <c r="DQD46" s="299"/>
      <c r="DQE46" s="299"/>
      <c r="DQF46" s="299"/>
      <c r="DQG46" s="299"/>
      <c r="DQH46" s="299"/>
      <c r="DQI46" s="299"/>
      <c r="DQJ46" s="299"/>
      <c r="DQK46" s="299"/>
      <c r="DQL46" s="299"/>
      <c r="DQM46" s="299"/>
      <c r="DQN46" s="299"/>
      <c r="DQO46" s="299"/>
      <c r="DQP46" s="299"/>
      <c r="DQQ46" s="299"/>
      <c r="DQR46" s="299"/>
      <c r="DQS46" s="299"/>
      <c r="DQT46" s="299"/>
      <c r="DQU46" s="299"/>
      <c r="DQV46" s="299"/>
      <c r="DQW46" s="299"/>
      <c r="DQX46" s="299"/>
      <c r="DQY46" s="299"/>
      <c r="DQZ46" s="299"/>
      <c r="DRA46" s="299"/>
      <c r="DRB46" s="299"/>
      <c r="DRC46" s="299"/>
      <c r="DRD46" s="299"/>
      <c r="DRE46" s="299"/>
      <c r="DRF46" s="299"/>
      <c r="DRG46" s="299"/>
      <c r="DRH46" s="299"/>
      <c r="DRI46" s="299"/>
      <c r="DRJ46" s="299"/>
      <c r="DRK46" s="299"/>
      <c r="DRL46" s="299"/>
      <c r="DRM46" s="299"/>
      <c r="DRN46" s="299"/>
      <c r="DRO46" s="299"/>
      <c r="DRP46" s="299"/>
      <c r="DRQ46" s="299"/>
      <c r="DRR46" s="299"/>
      <c r="DRS46" s="299"/>
      <c r="DRT46" s="299"/>
      <c r="DRU46" s="299"/>
      <c r="DRV46" s="299"/>
      <c r="DRW46" s="299"/>
      <c r="DRX46" s="299"/>
      <c r="DRY46" s="299"/>
      <c r="DRZ46" s="299"/>
      <c r="DSA46" s="299"/>
      <c r="DSB46" s="299"/>
      <c r="DSC46" s="299"/>
      <c r="DSD46" s="299"/>
      <c r="DSE46" s="299"/>
      <c r="DSF46" s="299"/>
      <c r="DSG46" s="299"/>
      <c r="DSH46" s="299"/>
      <c r="DSI46" s="299"/>
      <c r="DSJ46" s="299"/>
      <c r="DSK46" s="299"/>
      <c r="DSL46" s="299"/>
      <c r="DSM46" s="299"/>
      <c r="DSN46" s="299"/>
      <c r="DSO46" s="299"/>
      <c r="DSP46" s="299"/>
      <c r="DSQ46" s="299"/>
      <c r="DSR46" s="299"/>
      <c r="DSS46" s="299"/>
      <c r="DST46" s="299"/>
      <c r="DSU46" s="299"/>
      <c r="DSV46" s="299"/>
      <c r="DSW46" s="299"/>
      <c r="DSX46" s="299"/>
      <c r="DSY46" s="299"/>
      <c r="DSZ46" s="299"/>
      <c r="DTA46" s="299"/>
      <c r="DTB46" s="299"/>
      <c r="DTC46" s="299"/>
      <c r="DTD46" s="299"/>
      <c r="DTE46" s="299"/>
      <c r="DTF46" s="299"/>
      <c r="DTG46" s="299"/>
      <c r="DTH46" s="299"/>
      <c r="DTI46" s="299"/>
      <c r="DTJ46" s="299"/>
      <c r="DTK46" s="299"/>
      <c r="DTL46" s="299"/>
      <c r="DTM46" s="299"/>
      <c r="DTN46" s="299"/>
      <c r="DTO46" s="299"/>
      <c r="DTP46" s="299"/>
      <c r="DTQ46" s="299"/>
      <c r="DTR46" s="299"/>
      <c r="DTS46" s="299"/>
      <c r="DTT46" s="299"/>
      <c r="DTU46" s="299"/>
      <c r="DTV46" s="299"/>
      <c r="DTW46" s="299"/>
      <c r="DTX46" s="299"/>
      <c r="DTY46" s="299"/>
      <c r="DTZ46" s="299"/>
      <c r="DUA46" s="299"/>
      <c r="DUB46" s="299"/>
      <c r="DUC46" s="299"/>
      <c r="DUD46" s="299"/>
      <c r="DUE46" s="299"/>
      <c r="DUF46" s="299"/>
      <c r="DUG46" s="299"/>
      <c r="DUH46" s="299"/>
      <c r="DUI46" s="299"/>
      <c r="DUJ46" s="299"/>
      <c r="DUK46" s="299"/>
      <c r="DUL46" s="299"/>
      <c r="DUM46" s="299"/>
      <c r="DUN46" s="299"/>
      <c r="DUO46" s="299"/>
      <c r="DUP46" s="299"/>
      <c r="DUQ46" s="299"/>
      <c r="DUR46" s="299"/>
      <c r="DUS46" s="299"/>
      <c r="DUT46" s="299"/>
      <c r="DUU46" s="299"/>
      <c r="DUV46" s="299"/>
      <c r="DUW46" s="299"/>
      <c r="DUX46" s="299"/>
      <c r="DUY46" s="299"/>
      <c r="DUZ46" s="299"/>
      <c r="DVA46" s="299"/>
      <c r="DVB46" s="299"/>
      <c r="DVC46" s="299"/>
      <c r="DVD46" s="299"/>
      <c r="DVE46" s="299"/>
      <c r="DVF46" s="299"/>
      <c r="DVG46" s="299"/>
      <c r="DVH46" s="299"/>
      <c r="DVI46" s="299"/>
      <c r="DVJ46" s="299"/>
      <c r="DVK46" s="299"/>
      <c r="DVL46" s="299"/>
      <c r="DVM46" s="299"/>
      <c r="DVN46" s="299"/>
      <c r="DVO46" s="299"/>
      <c r="DVP46" s="299"/>
      <c r="DVQ46" s="299"/>
      <c r="DVR46" s="299"/>
      <c r="DVS46" s="299"/>
      <c r="DVT46" s="299"/>
      <c r="DVU46" s="299"/>
      <c r="DVV46" s="299"/>
      <c r="DVW46" s="299"/>
      <c r="DVX46" s="299"/>
      <c r="DVY46" s="299"/>
      <c r="DVZ46" s="299"/>
      <c r="DWA46" s="299"/>
      <c r="DWB46" s="299"/>
      <c r="DWC46" s="299"/>
      <c r="DWD46" s="299"/>
      <c r="DWE46" s="299"/>
      <c r="DWF46" s="299"/>
      <c r="DWG46" s="299"/>
      <c r="DWH46" s="299"/>
      <c r="DWI46" s="299"/>
      <c r="DWJ46" s="299"/>
      <c r="DWK46" s="299"/>
      <c r="DWL46" s="299"/>
      <c r="DWM46" s="299"/>
      <c r="DWN46" s="299"/>
      <c r="DWO46" s="299"/>
      <c r="DWP46" s="299"/>
      <c r="DWQ46" s="299"/>
      <c r="DWR46" s="299"/>
      <c r="DWS46" s="299"/>
      <c r="DWT46" s="299"/>
      <c r="DWU46" s="299"/>
      <c r="DWV46" s="299"/>
      <c r="DWW46" s="299"/>
      <c r="DWX46" s="299"/>
      <c r="DWY46" s="299"/>
      <c r="DWZ46" s="299"/>
      <c r="DXA46" s="299"/>
      <c r="DXB46" s="299"/>
      <c r="DXC46" s="299"/>
      <c r="DXD46" s="299"/>
      <c r="DXE46" s="299"/>
      <c r="DXF46" s="299"/>
      <c r="DXG46" s="299"/>
      <c r="DXH46" s="299"/>
      <c r="DXI46" s="299"/>
      <c r="DXJ46" s="299"/>
      <c r="DXK46" s="299"/>
      <c r="DXL46" s="299"/>
      <c r="DXM46" s="299"/>
      <c r="DXN46" s="299"/>
      <c r="DXO46" s="299"/>
      <c r="DXP46" s="299"/>
      <c r="DXQ46" s="299"/>
      <c r="DXR46" s="299"/>
      <c r="DXS46" s="299"/>
      <c r="DXT46" s="299"/>
      <c r="DXU46" s="299"/>
      <c r="DXV46" s="299"/>
      <c r="DXW46" s="299"/>
      <c r="DXX46" s="299"/>
      <c r="DXY46" s="299"/>
      <c r="DXZ46" s="299"/>
      <c r="DYA46" s="299"/>
      <c r="DYB46" s="299"/>
      <c r="DYC46" s="299"/>
      <c r="DYD46" s="299"/>
      <c r="DYE46" s="299"/>
      <c r="DYF46" s="299"/>
      <c r="DYG46" s="299"/>
      <c r="DYH46" s="299"/>
      <c r="DYI46" s="299"/>
      <c r="DYJ46" s="299"/>
      <c r="DYK46" s="299"/>
      <c r="DYL46" s="299"/>
      <c r="DYM46" s="299"/>
      <c r="DYN46" s="299"/>
      <c r="DYO46" s="299"/>
      <c r="DYP46" s="299"/>
      <c r="DYQ46" s="299"/>
      <c r="DYR46" s="299"/>
      <c r="DYS46" s="299"/>
      <c r="DYT46" s="299"/>
      <c r="DYU46" s="299"/>
      <c r="DYV46" s="299"/>
      <c r="DYW46" s="299"/>
      <c r="DYX46" s="299"/>
      <c r="DYY46" s="299"/>
      <c r="DYZ46" s="299"/>
      <c r="DZA46" s="299"/>
      <c r="DZB46" s="299"/>
      <c r="DZC46" s="299"/>
      <c r="DZD46" s="299"/>
      <c r="DZE46" s="299"/>
      <c r="DZF46" s="299"/>
      <c r="DZG46" s="299"/>
      <c r="DZH46" s="299"/>
      <c r="DZI46" s="299"/>
      <c r="DZJ46" s="299"/>
      <c r="DZK46" s="299"/>
      <c r="DZL46" s="299"/>
      <c r="DZM46" s="299"/>
      <c r="DZN46" s="299"/>
      <c r="DZO46" s="299"/>
      <c r="DZP46" s="299"/>
      <c r="DZQ46" s="299"/>
      <c r="DZR46" s="299"/>
      <c r="DZS46" s="299"/>
      <c r="DZT46" s="299"/>
      <c r="DZU46" s="299"/>
      <c r="DZV46" s="299"/>
      <c r="DZW46" s="299"/>
      <c r="DZX46" s="299"/>
      <c r="DZY46" s="299"/>
      <c r="DZZ46" s="299"/>
      <c r="EAA46" s="299"/>
      <c r="EAB46" s="299"/>
      <c r="EAC46" s="299"/>
      <c r="EAD46" s="299"/>
      <c r="EAE46" s="299"/>
      <c r="EAF46" s="299"/>
      <c r="EAG46" s="299"/>
      <c r="EAH46" s="299"/>
      <c r="EAI46" s="299"/>
      <c r="EAJ46" s="299"/>
      <c r="EAK46" s="299"/>
      <c r="EAL46" s="299"/>
      <c r="EAM46" s="299"/>
      <c r="EAN46" s="299"/>
      <c r="EAO46" s="299"/>
      <c r="EAP46" s="299"/>
      <c r="EAQ46" s="299"/>
      <c r="EAR46" s="299"/>
      <c r="EAS46" s="299"/>
      <c r="EAT46" s="299"/>
      <c r="EAU46" s="299"/>
      <c r="EAV46" s="299"/>
      <c r="EAW46" s="299"/>
      <c r="EAX46" s="299"/>
      <c r="EAY46" s="299"/>
      <c r="EAZ46" s="299"/>
      <c r="EBA46" s="299"/>
      <c r="EBB46" s="299"/>
      <c r="EBC46" s="299"/>
      <c r="EBD46" s="299"/>
      <c r="EBE46" s="299"/>
      <c r="EBF46" s="299"/>
      <c r="EBG46" s="299"/>
      <c r="EBH46" s="299"/>
      <c r="EBI46" s="299"/>
      <c r="EBJ46" s="299"/>
      <c r="EBK46" s="299"/>
      <c r="EBL46" s="299"/>
      <c r="EBM46" s="299"/>
      <c r="EBN46" s="299"/>
      <c r="EBO46" s="299"/>
      <c r="EBP46" s="299"/>
      <c r="EBQ46" s="299"/>
      <c r="EBR46" s="299"/>
      <c r="EBS46" s="299"/>
      <c r="EBT46" s="299"/>
      <c r="EBU46" s="299"/>
      <c r="EBV46" s="299"/>
      <c r="EBW46" s="299"/>
      <c r="EBX46" s="299"/>
      <c r="EBY46" s="299"/>
      <c r="EBZ46" s="299"/>
      <c r="ECA46" s="299"/>
      <c r="ECB46" s="299"/>
      <c r="ECC46" s="299"/>
      <c r="ECD46" s="299"/>
      <c r="ECE46" s="299"/>
      <c r="ECF46" s="299"/>
      <c r="ECG46" s="299"/>
      <c r="ECH46" s="299"/>
      <c r="ECI46" s="299"/>
      <c r="ECJ46" s="299"/>
      <c r="ECK46" s="299"/>
      <c r="ECL46" s="299"/>
      <c r="ECM46" s="299"/>
      <c r="ECN46" s="299"/>
      <c r="ECO46" s="299"/>
      <c r="ECP46" s="299"/>
      <c r="ECQ46" s="299"/>
      <c r="ECR46" s="299"/>
      <c r="ECS46" s="299"/>
      <c r="ECT46" s="299"/>
      <c r="ECU46" s="299"/>
      <c r="ECV46" s="299"/>
      <c r="ECW46" s="299"/>
      <c r="ECX46" s="299"/>
      <c r="ECY46" s="299"/>
      <c r="ECZ46" s="299"/>
      <c r="EDA46" s="299"/>
      <c r="EDB46" s="299"/>
      <c r="EDC46" s="299"/>
      <c r="EDD46" s="299"/>
      <c r="EDE46" s="299"/>
      <c r="EDF46" s="299"/>
      <c r="EDG46" s="299"/>
      <c r="EDH46" s="299"/>
      <c r="EDI46" s="299"/>
      <c r="EDJ46" s="299"/>
      <c r="EDK46" s="299"/>
      <c r="EDL46" s="299"/>
      <c r="EDM46" s="299"/>
      <c r="EDN46" s="299"/>
      <c r="EDO46" s="299"/>
      <c r="EDP46" s="299"/>
      <c r="EDQ46" s="299"/>
      <c r="EDR46" s="299"/>
      <c r="EDS46" s="299"/>
      <c r="EDT46" s="299"/>
      <c r="EDU46" s="299"/>
      <c r="EDV46" s="299"/>
      <c r="EDW46" s="299"/>
      <c r="EDX46" s="299"/>
      <c r="EDY46" s="299"/>
      <c r="EDZ46" s="299"/>
      <c r="EEA46" s="299"/>
      <c r="EEB46" s="299"/>
      <c r="EEC46" s="299"/>
      <c r="EED46" s="299"/>
      <c r="EEE46" s="299"/>
      <c r="EEF46" s="299"/>
      <c r="EEG46" s="299"/>
      <c r="EEH46" s="299"/>
      <c r="EEI46" s="299"/>
      <c r="EEJ46" s="299"/>
      <c r="EEK46" s="299"/>
      <c r="EEL46" s="299"/>
      <c r="EEM46" s="299"/>
      <c r="EEN46" s="299"/>
      <c r="EEO46" s="299"/>
      <c r="EEP46" s="299"/>
      <c r="EEQ46" s="299"/>
      <c r="EER46" s="299"/>
      <c r="EES46" s="299"/>
      <c r="EET46" s="299"/>
      <c r="EEU46" s="299"/>
      <c r="EEV46" s="299"/>
      <c r="EEW46" s="299"/>
      <c r="EEX46" s="299"/>
      <c r="EEY46" s="299"/>
      <c r="EEZ46" s="299"/>
      <c r="EFA46" s="299"/>
      <c r="EFB46" s="299"/>
      <c r="EFC46" s="299"/>
      <c r="EFD46" s="299"/>
      <c r="EFE46" s="299"/>
      <c r="EFF46" s="299"/>
      <c r="EFG46" s="299"/>
      <c r="EFH46" s="299"/>
      <c r="EFI46" s="299"/>
      <c r="EFJ46" s="299"/>
      <c r="EFK46" s="299"/>
      <c r="EFL46" s="299"/>
      <c r="EFM46" s="299"/>
      <c r="EFN46" s="299"/>
      <c r="EFO46" s="299"/>
      <c r="EFP46" s="299"/>
      <c r="EFQ46" s="299"/>
      <c r="EFR46" s="299"/>
      <c r="EFS46" s="299"/>
      <c r="EFT46" s="299"/>
      <c r="EFU46" s="299"/>
      <c r="EFV46" s="299"/>
      <c r="EFW46" s="299"/>
      <c r="EFX46" s="299"/>
      <c r="EFY46" s="299"/>
      <c r="EFZ46" s="299"/>
      <c r="EGA46" s="299"/>
      <c r="EGB46" s="299"/>
      <c r="EGC46" s="299"/>
      <c r="EGD46" s="299"/>
      <c r="EGE46" s="299"/>
      <c r="EGF46" s="299"/>
      <c r="EGG46" s="299"/>
      <c r="EGH46" s="299"/>
      <c r="EGI46" s="299"/>
      <c r="EGJ46" s="299"/>
      <c r="EGK46" s="299"/>
      <c r="EGL46" s="299"/>
      <c r="EGM46" s="299"/>
      <c r="EGN46" s="299"/>
      <c r="EGO46" s="299"/>
      <c r="EGP46" s="299"/>
      <c r="EGQ46" s="299"/>
      <c r="EGR46" s="299"/>
      <c r="EGS46" s="299"/>
      <c r="EGT46" s="299"/>
      <c r="EGU46" s="299"/>
      <c r="EGV46" s="299"/>
      <c r="EGW46" s="299"/>
      <c r="EGX46" s="299"/>
      <c r="EGY46" s="299"/>
      <c r="EGZ46" s="299"/>
      <c r="EHA46" s="299"/>
      <c r="EHB46" s="299"/>
      <c r="EHC46" s="299"/>
      <c r="EHD46" s="299"/>
      <c r="EHE46" s="299"/>
      <c r="EHF46" s="299"/>
      <c r="EHG46" s="299"/>
      <c r="EHH46" s="299"/>
      <c r="EHI46" s="299"/>
      <c r="EHJ46" s="299"/>
      <c r="EHK46" s="299"/>
      <c r="EHL46" s="299"/>
      <c r="EHM46" s="299"/>
      <c r="EHN46" s="299"/>
      <c r="EHO46" s="299"/>
      <c r="EHP46" s="299"/>
      <c r="EHQ46" s="299"/>
      <c r="EHR46" s="299"/>
      <c r="EHS46" s="299"/>
      <c r="EHT46" s="299"/>
      <c r="EHU46" s="299"/>
      <c r="EHV46" s="299"/>
      <c r="EHW46" s="299"/>
      <c r="EHX46" s="299"/>
      <c r="EHY46" s="299"/>
      <c r="EHZ46" s="299"/>
      <c r="EIA46" s="299"/>
      <c r="EIB46" s="299"/>
      <c r="EIC46" s="299"/>
      <c r="EID46" s="299"/>
      <c r="EIE46" s="299"/>
      <c r="EIF46" s="299"/>
      <c r="EIG46" s="299"/>
      <c r="EIH46" s="299"/>
      <c r="EII46" s="299"/>
      <c r="EIJ46" s="299"/>
      <c r="EIK46" s="299"/>
      <c r="EIL46" s="299"/>
      <c r="EIM46" s="299"/>
      <c r="EIN46" s="299"/>
      <c r="EIO46" s="299"/>
      <c r="EIP46" s="299"/>
      <c r="EIQ46" s="299"/>
      <c r="EIR46" s="299"/>
      <c r="EIS46" s="299"/>
      <c r="EIT46" s="299"/>
      <c r="EIU46" s="299"/>
      <c r="EIV46" s="299"/>
      <c r="EIW46" s="299"/>
      <c r="EIX46" s="299"/>
      <c r="EIY46" s="299"/>
      <c r="EIZ46" s="299"/>
      <c r="EJA46" s="299"/>
      <c r="EJB46" s="299"/>
      <c r="EJC46" s="299"/>
      <c r="EJD46" s="299"/>
      <c r="EJE46" s="299"/>
      <c r="EJF46" s="299"/>
      <c r="EJG46" s="299"/>
      <c r="EJH46" s="299"/>
      <c r="EJI46" s="299"/>
      <c r="EJJ46" s="299"/>
      <c r="EJK46" s="299"/>
      <c r="EJL46" s="299"/>
      <c r="EJM46" s="299"/>
      <c r="EJN46" s="299"/>
      <c r="EJO46" s="299"/>
      <c r="EJP46" s="299"/>
      <c r="EJQ46" s="299"/>
      <c r="EJR46" s="299"/>
      <c r="EJS46" s="299"/>
      <c r="EJT46" s="299"/>
      <c r="EJU46" s="299"/>
      <c r="EJV46" s="299"/>
      <c r="EJW46" s="299"/>
      <c r="EJX46" s="299"/>
      <c r="EJY46" s="299"/>
      <c r="EJZ46" s="299"/>
      <c r="EKA46" s="299"/>
      <c r="EKB46" s="299"/>
      <c r="EKC46" s="299"/>
      <c r="EKD46" s="299"/>
      <c r="EKE46" s="299"/>
      <c r="EKF46" s="299"/>
      <c r="EKG46" s="299"/>
      <c r="EKH46" s="299"/>
      <c r="EKI46" s="299"/>
      <c r="EKJ46" s="299"/>
      <c r="EKK46" s="299"/>
      <c r="EKL46" s="299"/>
      <c r="EKM46" s="299"/>
      <c r="EKN46" s="299"/>
      <c r="EKO46" s="299"/>
      <c r="EKP46" s="299"/>
      <c r="EKQ46" s="299"/>
      <c r="EKR46" s="299"/>
      <c r="EKS46" s="299"/>
      <c r="EKT46" s="299"/>
      <c r="EKU46" s="299"/>
      <c r="EKV46" s="299"/>
      <c r="EKW46" s="299"/>
      <c r="EKX46" s="299"/>
      <c r="EKY46" s="299"/>
      <c r="EKZ46" s="299"/>
      <c r="ELA46" s="299"/>
      <c r="ELB46" s="299"/>
      <c r="ELC46" s="299"/>
      <c r="ELD46" s="299"/>
      <c r="ELE46" s="299"/>
      <c r="ELF46" s="299"/>
      <c r="ELG46" s="299"/>
      <c r="ELH46" s="299"/>
      <c r="ELI46" s="299"/>
      <c r="ELJ46" s="299"/>
      <c r="ELK46" s="299"/>
      <c r="ELL46" s="299"/>
      <c r="ELM46" s="299"/>
      <c r="ELN46" s="299"/>
      <c r="ELO46" s="299"/>
      <c r="ELP46" s="299"/>
      <c r="ELQ46" s="299"/>
      <c r="ELR46" s="299"/>
      <c r="ELS46" s="299"/>
      <c r="ELT46" s="299"/>
      <c r="ELU46" s="299"/>
      <c r="ELV46" s="299"/>
      <c r="ELW46" s="299"/>
      <c r="ELX46" s="299"/>
      <c r="ELY46" s="299"/>
      <c r="ELZ46" s="299"/>
      <c r="EMA46" s="299"/>
      <c r="EMB46" s="299"/>
      <c r="EMC46" s="299"/>
      <c r="EMD46" s="299"/>
      <c r="EME46" s="299"/>
      <c r="EMF46" s="299"/>
      <c r="EMG46" s="299"/>
      <c r="EMH46" s="299"/>
      <c r="EMI46" s="299"/>
      <c r="EMJ46" s="299"/>
      <c r="EMK46" s="299"/>
      <c r="EML46" s="299"/>
      <c r="EMM46" s="299"/>
      <c r="EMN46" s="299"/>
      <c r="EMO46" s="299"/>
      <c r="EMP46" s="299"/>
      <c r="EMQ46" s="299"/>
      <c r="EMR46" s="299"/>
      <c r="EMS46" s="299"/>
      <c r="EMT46" s="299"/>
      <c r="EMU46" s="299"/>
      <c r="EMV46" s="299"/>
      <c r="EMW46" s="299"/>
      <c r="EMX46" s="299"/>
      <c r="EMY46" s="299"/>
      <c r="EMZ46" s="299"/>
      <c r="ENA46" s="299"/>
      <c r="ENB46" s="299"/>
      <c r="ENC46" s="299"/>
      <c r="END46" s="299"/>
      <c r="ENE46" s="299"/>
      <c r="ENF46" s="299"/>
      <c r="ENG46" s="299"/>
      <c r="ENH46" s="299"/>
      <c r="ENI46" s="299"/>
      <c r="ENJ46" s="299"/>
      <c r="ENK46" s="299"/>
      <c r="ENL46" s="299"/>
      <c r="ENM46" s="299"/>
      <c r="ENN46" s="299"/>
      <c r="ENO46" s="299"/>
      <c r="ENP46" s="299"/>
      <c r="ENQ46" s="299"/>
      <c r="ENR46" s="299"/>
      <c r="ENS46" s="299"/>
      <c r="ENT46" s="299"/>
      <c r="ENU46" s="299"/>
      <c r="ENV46" s="299"/>
      <c r="ENW46" s="299"/>
      <c r="ENX46" s="299"/>
      <c r="ENY46" s="299"/>
      <c r="ENZ46" s="299"/>
      <c r="EOA46" s="299"/>
      <c r="EOB46" s="299"/>
      <c r="EOC46" s="299"/>
      <c r="EOD46" s="299"/>
      <c r="EOE46" s="299"/>
      <c r="EOF46" s="299"/>
      <c r="EOG46" s="299"/>
      <c r="EOH46" s="299"/>
      <c r="EOI46" s="299"/>
      <c r="EOJ46" s="299"/>
      <c r="EOK46" s="299"/>
      <c r="EOL46" s="299"/>
      <c r="EOM46" s="299"/>
      <c r="EON46" s="299"/>
      <c r="EOO46" s="299"/>
      <c r="EOP46" s="299"/>
      <c r="EOQ46" s="299"/>
      <c r="EOR46" s="299"/>
      <c r="EOS46" s="299"/>
      <c r="EOT46" s="299"/>
      <c r="EOU46" s="299"/>
      <c r="EOV46" s="299"/>
      <c r="EOW46" s="299"/>
      <c r="EOX46" s="299"/>
      <c r="EOY46" s="299"/>
      <c r="EOZ46" s="299"/>
      <c r="EPA46" s="299"/>
      <c r="EPB46" s="299"/>
      <c r="EPC46" s="299"/>
      <c r="EPD46" s="299"/>
      <c r="EPE46" s="299"/>
      <c r="EPF46" s="299"/>
      <c r="EPG46" s="299"/>
      <c r="EPH46" s="299"/>
      <c r="EPI46" s="299"/>
      <c r="EPJ46" s="299"/>
      <c r="EPK46" s="299"/>
      <c r="EPL46" s="299"/>
      <c r="EPM46" s="299"/>
      <c r="EPN46" s="299"/>
      <c r="EPO46" s="299"/>
      <c r="EPP46" s="299"/>
      <c r="EPQ46" s="299"/>
      <c r="EPR46" s="299"/>
      <c r="EPS46" s="299"/>
      <c r="EPT46" s="299"/>
      <c r="EPU46" s="299"/>
      <c r="EPV46" s="299"/>
      <c r="EPW46" s="299"/>
      <c r="EPX46" s="299"/>
      <c r="EPY46" s="299"/>
      <c r="EPZ46" s="299"/>
      <c r="EQA46" s="299"/>
      <c r="EQB46" s="299"/>
      <c r="EQC46" s="299"/>
      <c r="EQD46" s="299"/>
      <c r="EQE46" s="299"/>
      <c r="EQF46" s="299"/>
      <c r="EQG46" s="299"/>
      <c r="EQH46" s="299"/>
      <c r="EQI46" s="299"/>
      <c r="EQJ46" s="299"/>
      <c r="EQK46" s="299"/>
      <c r="EQL46" s="299"/>
      <c r="EQM46" s="299"/>
      <c r="EQN46" s="299"/>
      <c r="EQO46" s="299"/>
      <c r="EQP46" s="299"/>
      <c r="EQQ46" s="299"/>
      <c r="EQR46" s="299"/>
      <c r="EQS46" s="299"/>
      <c r="EQT46" s="299"/>
      <c r="EQU46" s="299"/>
      <c r="EQV46" s="299"/>
      <c r="EQW46" s="299"/>
      <c r="EQX46" s="299"/>
      <c r="EQY46" s="299"/>
      <c r="EQZ46" s="299"/>
      <c r="ERA46" s="299"/>
      <c r="ERB46" s="299"/>
      <c r="ERC46" s="299"/>
      <c r="ERD46" s="299"/>
      <c r="ERE46" s="299"/>
      <c r="ERF46" s="299"/>
      <c r="ERG46" s="299"/>
      <c r="ERH46" s="299"/>
      <c r="ERI46" s="299"/>
      <c r="ERJ46" s="299"/>
      <c r="ERK46" s="299"/>
      <c r="ERL46" s="299"/>
      <c r="ERM46" s="299"/>
      <c r="ERN46" s="299"/>
      <c r="ERO46" s="299"/>
      <c r="ERP46" s="299"/>
      <c r="ERQ46" s="299"/>
      <c r="ERR46" s="299"/>
      <c r="ERS46" s="299"/>
      <c r="ERT46" s="299"/>
      <c r="ERU46" s="299"/>
      <c r="ERV46" s="299"/>
      <c r="ERW46" s="299"/>
      <c r="ERX46" s="299"/>
      <c r="ERY46" s="299"/>
      <c r="ERZ46" s="299"/>
      <c r="ESA46" s="299"/>
      <c r="ESB46" s="299"/>
      <c r="ESC46" s="299"/>
      <c r="ESD46" s="299"/>
      <c r="ESE46" s="299"/>
      <c r="ESF46" s="299"/>
      <c r="ESG46" s="299"/>
      <c r="ESH46" s="299"/>
      <c r="ESI46" s="299"/>
      <c r="ESJ46" s="299"/>
      <c r="ESK46" s="299"/>
      <c r="ESL46" s="299"/>
      <c r="ESM46" s="299"/>
      <c r="ESN46" s="299"/>
      <c r="ESO46" s="299"/>
      <c r="ESP46" s="299"/>
      <c r="ESQ46" s="299"/>
      <c r="ESR46" s="299"/>
      <c r="ESS46" s="299"/>
      <c r="EST46" s="299"/>
      <c r="ESU46" s="299"/>
      <c r="ESV46" s="299"/>
      <c r="ESW46" s="299"/>
      <c r="ESX46" s="299"/>
      <c r="ESY46" s="299"/>
      <c r="ESZ46" s="299"/>
      <c r="ETA46" s="299"/>
      <c r="ETB46" s="299"/>
      <c r="ETC46" s="299"/>
      <c r="ETD46" s="299"/>
      <c r="ETE46" s="299"/>
      <c r="ETF46" s="299"/>
      <c r="ETG46" s="299"/>
      <c r="ETH46" s="299"/>
      <c r="ETI46" s="299"/>
      <c r="ETJ46" s="299"/>
      <c r="ETK46" s="299"/>
      <c r="ETL46" s="299"/>
      <c r="ETM46" s="299"/>
      <c r="ETN46" s="299"/>
      <c r="ETO46" s="299"/>
      <c r="ETP46" s="299"/>
      <c r="ETQ46" s="299"/>
      <c r="ETR46" s="299"/>
      <c r="ETS46" s="299"/>
      <c r="ETT46" s="299"/>
      <c r="ETU46" s="299"/>
      <c r="ETV46" s="299"/>
      <c r="ETW46" s="299"/>
      <c r="ETX46" s="299"/>
      <c r="ETY46" s="299"/>
      <c r="ETZ46" s="299"/>
      <c r="EUA46" s="299"/>
      <c r="EUB46" s="299"/>
      <c r="EUC46" s="299"/>
      <c r="EUD46" s="299"/>
      <c r="EUE46" s="299"/>
      <c r="EUF46" s="299"/>
      <c r="EUG46" s="299"/>
      <c r="EUH46" s="299"/>
      <c r="EUI46" s="299"/>
      <c r="EUJ46" s="299"/>
      <c r="EUK46" s="299"/>
      <c r="EUL46" s="299"/>
      <c r="EUM46" s="299"/>
      <c r="EUN46" s="299"/>
      <c r="EUO46" s="299"/>
      <c r="EUP46" s="299"/>
      <c r="EUQ46" s="299"/>
      <c r="EUR46" s="299"/>
      <c r="EUS46" s="299"/>
      <c r="EUT46" s="299"/>
      <c r="EUU46" s="299"/>
      <c r="EUV46" s="299"/>
      <c r="EUW46" s="299"/>
      <c r="EUX46" s="299"/>
      <c r="EUY46" s="299"/>
      <c r="EUZ46" s="299"/>
      <c r="EVA46" s="299"/>
      <c r="EVB46" s="299"/>
      <c r="EVC46" s="299"/>
      <c r="EVD46" s="299"/>
      <c r="EVE46" s="299"/>
      <c r="EVF46" s="299"/>
      <c r="EVG46" s="299"/>
      <c r="EVH46" s="299"/>
      <c r="EVI46" s="299"/>
      <c r="EVJ46" s="299"/>
      <c r="EVK46" s="299"/>
      <c r="EVL46" s="299"/>
      <c r="EVM46" s="299"/>
      <c r="EVN46" s="299"/>
      <c r="EVO46" s="299"/>
      <c r="EVP46" s="299"/>
      <c r="EVQ46" s="299"/>
      <c r="EVR46" s="299"/>
      <c r="EVS46" s="299"/>
      <c r="EVT46" s="299"/>
      <c r="EVU46" s="299"/>
      <c r="EVV46" s="299"/>
      <c r="EVW46" s="299"/>
      <c r="EVX46" s="299"/>
      <c r="EVY46" s="299"/>
      <c r="EVZ46" s="299"/>
      <c r="EWA46" s="299"/>
      <c r="EWB46" s="299"/>
      <c r="EWC46" s="299"/>
      <c r="EWD46" s="299"/>
      <c r="EWE46" s="299"/>
      <c r="EWF46" s="299"/>
      <c r="EWG46" s="299"/>
      <c r="EWH46" s="299"/>
      <c r="EWI46" s="299"/>
      <c r="EWJ46" s="299"/>
      <c r="EWK46" s="299"/>
      <c r="EWL46" s="299"/>
      <c r="EWM46" s="299"/>
      <c r="EWN46" s="299"/>
      <c r="EWO46" s="299"/>
      <c r="EWP46" s="299"/>
      <c r="EWQ46" s="299"/>
      <c r="EWR46" s="299"/>
      <c r="EWS46" s="299"/>
      <c r="EWT46" s="299"/>
      <c r="EWU46" s="299"/>
      <c r="EWV46" s="299"/>
      <c r="EWW46" s="299"/>
      <c r="EWX46" s="299"/>
      <c r="EWY46" s="299"/>
      <c r="EWZ46" s="299"/>
      <c r="EXA46" s="299"/>
      <c r="EXB46" s="299"/>
      <c r="EXC46" s="299"/>
      <c r="EXD46" s="299"/>
      <c r="EXE46" s="299"/>
      <c r="EXF46" s="299"/>
      <c r="EXG46" s="299"/>
      <c r="EXH46" s="299"/>
      <c r="EXI46" s="299"/>
      <c r="EXJ46" s="299"/>
      <c r="EXK46" s="299"/>
      <c r="EXL46" s="299"/>
      <c r="EXM46" s="299"/>
      <c r="EXN46" s="299"/>
      <c r="EXO46" s="299"/>
      <c r="EXP46" s="299"/>
      <c r="EXQ46" s="299"/>
      <c r="EXR46" s="299"/>
      <c r="EXS46" s="299"/>
      <c r="EXT46" s="299"/>
      <c r="EXU46" s="299"/>
      <c r="EXV46" s="299"/>
      <c r="EXW46" s="299"/>
      <c r="EXX46" s="299"/>
      <c r="EXY46" s="299"/>
      <c r="EXZ46" s="299"/>
      <c r="EYA46" s="299"/>
      <c r="EYB46" s="299"/>
      <c r="EYC46" s="299"/>
      <c r="EYD46" s="299"/>
      <c r="EYE46" s="299"/>
      <c r="EYF46" s="299"/>
      <c r="EYG46" s="299"/>
      <c r="EYH46" s="299"/>
      <c r="EYI46" s="299"/>
      <c r="EYJ46" s="299"/>
      <c r="EYK46" s="299"/>
      <c r="EYL46" s="299"/>
      <c r="EYM46" s="299"/>
      <c r="EYN46" s="299"/>
      <c r="EYO46" s="299"/>
      <c r="EYP46" s="299"/>
      <c r="EYQ46" s="299"/>
      <c r="EYR46" s="299"/>
      <c r="EYS46" s="299"/>
      <c r="EYT46" s="299"/>
      <c r="EYU46" s="299"/>
      <c r="EYV46" s="299"/>
      <c r="EYW46" s="299"/>
      <c r="EYX46" s="299"/>
      <c r="EYY46" s="299"/>
      <c r="EYZ46" s="299"/>
      <c r="EZA46" s="299"/>
      <c r="EZB46" s="299"/>
      <c r="EZC46" s="299"/>
      <c r="EZD46" s="299"/>
      <c r="EZE46" s="299"/>
      <c r="EZF46" s="299"/>
      <c r="EZG46" s="299"/>
      <c r="EZH46" s="299"/>
      <c r="EZI46" s="299"/>
      <c r="EZJ46" s="299"/>
      <c r="EZK46" s="299"/>
      <c r="EZL46" s="299"/>
      <c r="EZM46" s="299"/>
      <c r="EZN46" s="299"/>
      <c r="EZO46" s="299"/>
      <c r="EZP46" s="299"/>
      <c r="EZQ46" s="299"/>
      <c r="EZR46" s="299"/>
      <c r="EZS46" s="299"/>
      <c r="EZT46" s="299"/>
      <c r="EZU46" s="299"/>
      <c r="EZV46" s="299"/>
      <c r="EZW46" s="299"/>
      <c r="EZX46" s="299"/>
      <c r="EZY46" s="299"/>
      <c r="EZZ46" s="299"/>
      <c r="FAA46" s="299"/>
      <c r="FAB46" s="299"/>
      <c r="FAC46" s="299"/>
      <c r="FAD46" s="299"/>
      <c r="FAE46" s="299"/>
      <c r="FAF46" s="299"/>
      <c r="FAG46" s="299"/>
      <c r="FAH46" s="299"/>
      <c r="FAI46" s="299"/>
      <c r="FAJ46" s="299"/>
      <c r="FAK46" s="299"/>
      <c r="FAL46" s="299"/>
      <c r="FAM46" s="299"/>
      <c r="FAN46" s="299"/>
      <c r="FAO46" s="299"/>
      <c r="FAP46" s="299"/>
      <c r="FAQ46" s="299"/>
      <c r="FAR46" s="299"/>
      <c r="FAS46" s="299"/>
      <c r="FAT46" s="299"/>
      <c r="FAU46" s="299"/>
      <c r="FAV46" s="299"/>
      <c r="FAW46" s="299"/>
      <c r="FAX46" s="299"/>
      <c r="FAY46" s="299"/>
      <c r="FAZ46" s="299"/>
      <c r="FBA46" s="299"/>
      <c r="FBB46" s="299"/>
      <c r="FBC46" s="299"/>
      <c r="FBD46" s="299"/>
      <c r="FBE46" s="299"/>
      <c r="FBF46" s="299"/>
      <c r="FBG46" s="299"/>
      <c r="FBH46" s="299"/>
      <c r="FBI46" s="299"/>
      <c r="FBJ46" s="299"/>
      <c r="FBK46" s="299"/>
      <c r="FBL46" s="299"/>
      <c r="FBM46" s="299"/>
      <c r="FBN46" s="299"/>
      <c r="FBO46" s="299"/>
      <c r="FBP46" s="299"/>
      <c r="FBQ46" s="299"/>
      <c r="FBR46" s="299"/>
      <c r="FBS46" s="299"/>
      <c r="FBT46" s="299"/>
      <c r="FBU46" s="299"/>
      <c r="FBV46" s="299"/>
      <c r="FBW46" s="299"/>
      <c r="FBX46" s="299"/>
      <c r="FBY46" s="299"/>
      <c r="FBZ46" s="299"/>
      <c r="FCA46" s="299"/>
      <c r="FCB46" s="299"/>
      <c r="FCC46" s="299"/>
      <c r="FCD46" s="299"/>
      <c r="FCE46" s="299"/>
      <c r="FCF46" s="299"/>
      <c r="FCG46" s="299"/>
      <c r="FCH46" s="299"/>
      <c r="FCI46" s="299"/>
      <c r="FCJ46" s="299"/>
      <c r="FCK46" s="299"/>
      <c r="FCL46" s="299"/>
      <c r="FCM46" s="299"/>
      <c r="FCN46" s="299"/>
      <c r="FCO46" s="299"/>
      <c r="FCP46" s="299"/>
      <c r="FCQ46" s="299"/>
      <c r="FCR46" s="299"/>
      <c r="FCS46" s="299"/>
      <c r="FCT46" s="299"/>
      <c r="FCU46" s="299"/>
      <c r="FCV46" s="299"/>
      <c r="FCW46" s="299"/>
      <c r="FCX46" s="299"/>
      <c r="FCY46" s="299"/>
      <c r="FCZ46" s="299"/>
      <c r="FDA46" s="299"/>
      <c r="FDB46" s="299"/>
      <c r="FDC46" s="299"/>
      <c r="FDD46" s="299"/>
      <c r="FDE46" s="299"/>
      <c r="FDF46" s="299"/>
      <c r="FDG46" s="299"/>
      <c r="FDH46" s="299"/>
      <c r="FDI46" s="299"/>
      <c r="FDJ46" s="299"/>
      <c r="FDK46" s="299"/>
      <c r="FDL46" s="299"/>
      <c r="FDM46" s="299"/>
      <c r="FDN46" s="299"/>
      <c r="FDO46" s="299"/>
      <c r="FDP46" s="299"/>
      <c r="FDQ46" s="299"/>
      <c r="FDR46" s="299"/>
      <c r="FDS46" s="299"/>
      <c r="FDT46" s="299"/>
      <c r="FDU46" s="299"/>
      <c r="FDV46" s="299"/>
      <c r="FDW46" s="299"/>
      <c r="FDX46" s="299"/>
      <c r="FDY46" s="299"/>
      <c r="FDZ46" s="299"/>
      <c r="FEA46" s="299"/>
      <c r="FEB46" s="299"/>
      <c r="FEC46" s="299"/>
      <c r="FED46" s="299"/>
      <c r="FEE46" s="299"/>
      <c r="FEF46" s="299"/>
      <c r="FEG46" s="299"/>
      <c r="FEH46" s="299"/>
      <c r="FEI46" s="299"/>
      <c r="FEJ46" s="299"/>
      <c r="FEK46" s="299"/>
      <c r="FEL46" s="299"/>
      <c r="FEM46" s="299"/>
      <c r="FEN46" s="299"/>
      <c r="FEO46" s="299"/>
      <c r="FEP46" s="299"/>
      <c r="FEQ46" s="299"/>
      <c r="FER46" s="299"/>
      <c r="FES46" s="299"/>
      <c r="FET46" s="299"/>
      <c r="FEU46" s="299"/>
      <c r="FEV46" s="299"/>
      <c r="FEW46" s="299"/>
      <c r="FEX46" s="299"/>
      <c r="FEY46" s="299"/>
      <c r="FEZ46" s="299"/>
      <c r="FFA46" s="299"/>
      <c r="FFB46" s="299"/>
      <c r="FFC46" s="299"/>
      <c r="FFD46" s="299"/>
      <c r="FFE46" s="299"/>
      <c r="FFF46" s="299"/>
      <c r="FFG46" s="299"/>
      <c r="FFH46" s="299"/>
      <c r="FFI46" s="299"/>
      <c r="FFJ46" s="299"/>
      <c r="FFK46" s="299"/>
      <c r="FFL46" s="299"/>
      <c r="FFM46" s="299"/>
      <c r="FFN46" s="299"/>
      <c r="FFO46" s="299"/>
      <c r="FFP46" s="299"/>
      <c r="FFQ46" s="299"/>
      <c r="FFR46" s="299"/>
      <c r="FFS46" s="299"/>
      <c r="FFT46" s="299"/>
      <c r="FFU46" s="299"/>
      <c r="FFV46" s="299"/>
      <c r="FFW46" s="299"/>
      <c r="FFX46" s="299"/>
      <c r="FFY46" s="299"/>
      <c r="FFZ46" s="299"/>
      <c r="FGA46" s="299"/>
      <c r="FGB46" s="299"/>
      <c r="FGC46" s="299"/>
      <c r="FGD46" s="299"/>
      <c r="FGE46" s="299"/>
      <c r="FGF46" s="299"/>
      <c r="FGG46" s="299"/>
      <c r="FGH46" s="299"/>
      <c r="FGI46" s="299"/>
      <c r="FGJ46" s="299"/>
      <c r="FGK46" s="299"/>
      <c r="FGL46" s="299"/>
      <c r="FGM46" s="299"/>
      <c r="FGN46" s="299"/>
      <c r="FGO46" s="299"/>
      <c r="FGP46" s="299"/>
      <c r="FGQ46" s="299"/>
      <c r="FGR46" s="299"/>
      <c r="FGS46" s="299"/>
      <c r="FGT46" s="299"/>
      <c r="FGU46" s="299"/>
      <c r="FGV46" s="299"/>
      <c r="FGW46" s="299"/>
      <c r="FGX46" s="299"/>
      <c r="FGY46" s="299"/>
      <c r="FGZ46" s="299"/>
      <c r="FHA46" s="299"/>
      <c r="FHB46" s="299"/>
      <c r="FHC46" s="299"/>
      <c r="FHD46" s="299"/>
      <c r="FHE46" s="299"/>
      <c r="FHF46" s="299"/>
      <c r="FHG46" s="299"/>
      <c r="FHH46" s="299"/>
      <c r="FHI46" s="299"/>
      <c r="FHJ46" s="299"/>
      <c r="FHK46" s="299"/>
      <c r="FHL46" s="299"/>
      <c r="FHM46" s="299"/>
      <c r="FHN46" s="299"/>
      <c r="FHO46" s="299"/>
      <c r="FHP46" s="299"/>
      <c r="FHQ46" s="299"/>
      <c r="FHR46" s="299"/>
      <c r="FHS46" s="299"/>
      <c r="FHT46" s="299"/>
      <c r="FHU46" s="299"/>
      <c r="FHV46" s="299"/>
      <c r="FHW46" s="299"/>
      <c r="FHX46" s="299"/>
      <c r="FHY46" s="299"/>
      <c r="FHZ46" s="299"/>
      <c r="FIA46" s="299"/>
      <c r="FIB46" s="299"/>
      <c r="FIC46" s="299"/>
      <c r="FID46" s="299"/>
      <c r="FIE46" s="299"/>
      <c r="FIF46" s="299"/>
      <c r="FIG46" s="299"/>
      <c r="FIH46" s="299"/>
      <c r="FII46" s="299"/>
      <c r="FIJ46" s="299"/>
      <c r="FIK46" s="299"/>
      <c r="FIL46" s="299"/>
      <c r="FIM46" s="299"/>
      <c r="FIN46" s="299"/>
      <c r="FIO46" s="299"/>
      <c r="FIP46" s="299"/>
      <c r="FIQ46" s="299"/>
      <c r="FIR46" s="299"/>
      <c r="FIS46" s="299"/>
      <c r="FIT46" s="299"/>
      <c r="FIU46" s="299"/>
      <c r="FIV46" s="299"/>
      <c r="FIW46" s="299"/>
      <c r="FIX46" s="299"/>
      <c r="FIY46" s="299"/>
      <c r="FIZ46" s="299"/>
      <c r="FJA46" s="299"/>
      <c r="FJB46" s="299"/>
      <c r="FJC46" s="299"/>
      <c r="FJD46" s="299"/>
      <c r="FJE46" s="299"/>
      <c r="FJF46" s="299"/>
      <c r="FJG46" s="299"/>
      <c r="FJH46" s="299"/>
      <c r="FJI46" s="299"/>
      <c r="FJJ46" s="299"/>
      <c r="FJK46" s="299"/>
      <c r="FJL46" s="299"/>
      <c r="FJM46" s="299"/>
      <c r="FJN46" s="299"/>
      <c r="FJO46" s="299"/>
      <c r="FJP46" s="299"/>
      <c r="FJQ46" s="299"/>
      <c r="FJR46" s="299"/>
      <c r="FJS46" s="299"/>
      <c r="FJT46" s="299"/>
      <c r="FJU46" s="299"/>
      <c r="FJV46" s="299"/>
      <c r="FJW46" s="299"/>
      <c r="FJX46" s="299"/>
      <c r="FJY46" s="299"/>
      <c r="FJZ46" s="299"/>
      <c r="FKA46" s="299"/>
      <c r="FKB46" s="299"/>
      <c r="FKC46" s="299"/>
      <c r="FKD46" s="299"/>
      <c r="FKE46" s="299"/>
      <c r="FKF46" s="299"/>
      <c r="FKG46" s="299"/>
      <c r="FKH46" s="299"/>
      <c r="FKI46" s="299"/>
      <c r="FKJ46" s="299"/>
      <c r="FKK46" s="299"/>
      <c r="FKL46" s="299"/>
      <c r="FKM46" s="299"/>
      <c r="FKN46" s="299"/>
      <c r="FKO46" s="299"/>
      <c r="FKP46" s="299"/>
      <c r="FKQ46" s="299"/>
      <c r="FKR46" s="299"/>
      <c r="FKS46" s="299"/>
      <c r="FKT46" s="299"/>
      <c r="FKU46" s="299"/>
      <c r="FKV46" s="299"/>
      <c r="FKW46" s="299"/>
      <c r="FKX46" s="299"/>
      <c r="FKY46" s="299"/>
      <c r="FKZ46" s="299"/>
      <c r="FLA46" s="299"/>
      <c r="FLB46" s="299"/>
      <c r="FLC46" s="299"/>
      <c r="FLD46" s="299"/>
      <c r="FLE46" s="299"/>
      <c r="FLF46" s="299"/>
      <c r="FLG46" s="299"/>
      <c r="FLH46" s="299"/>
      <c r="FLI46" s="299"/>
      <c r="FLJ46" s="299"/>
      <c r="FLK46" s="299"/>
      <c r="FLL46" s="299"/>
      <c r="FLM46" s="299"/>
      <c r="FLN46" s="299"/>
      <c r="FLO46" s="299"/>
      <c r="FLP46" s="299"/>
      <c r="FLQ46" s="299"/>
      <c r="FLR46" s="299"/>
      <c r="FLS46" s="299"/>
      <c r="FLT46" s="299"/>
      <c r="FLU46" s="299"/>
      <c r="FLV46" s="299"/>
      <c r="FLW46" s="299"/>
      <c r="FLX46" s="299"/>
      <c r="FLY46" s="299"/>
      <c r="FLZ46" s="299"/>
      <c r="FMA46" s="299"/>
      <c r="FMB46" s="299"/>
      <c r="FMC46" s="299"/>
      <c r="FMD46" s="299"/>
      <c r="FME46" s="299"/>
      <c r="FMF46" s="299"/>
      <c r="FMG46" s="299"/>
      <c r="FMH46" s="299"/>
      <c r="FMI46" s="299"/>
      <c r="FMJ46" s="299"/>
      <c r="FMK46" s="299"/>
      <c r="FML46" s="299"/>
      <c r="FMM46" s="299"/>
      <c r="FMN46" s="299"/>
      <c r="FMO46" s="299"/>
      <c r="FMP46" s="299"/>
      <c r="FMQ46" s="299"/>
      <c r="FMR46" s="299"/>
      <c r="FMS46" s="299"/>
      <c r="FMT46" s="299"/>
      <c r="FMU46" s="299"/>
      <c r="FMV46" s="299"/>
      <c r="FMW46" s="299"/>
      <c r="FMX46" s="299"/>
      <c r="FMY46" s="299"/>
      <c r="FMZ46" s="299"/>
      <c r="FNA46" s="299"/>
      <c r="FNB46" s="299"/>
      <c r="FNC46" s="299"/>
      <c r="FND46" s="299"/>
      <c r="FNE46" s="299"/>
      <c r="FNF46" s="299"/>
      <c r="FNG46" s="299"/>
      <c r="FNH46" s="299"/>
      <c r="FNI46" s="299"/>
      <c r="FNJ46" s="299"/>
      <c r="FNK46" s="299"/>
      <c r="FNL46" s="299"/>
      <c r="FNM46" s="299"/>
      <c r="FNN46" s="299"/>
      <c r="FNO46" s="299"/>
      <c r="FNP46" s="299"/>
      <c r="FNQ46" s="299"/>
      <c r="FNR46" s="299"/>
      <c r="FNS46" s="299"/>
      <c r="FNT46" s="299"/>
      <c r="FNU46" s="299"/>
      <c r="FNV46" s="299"/>
      <c r="FNW46" s="299"/>
      <c r="FNX46" s="299"/>
      <c r="FNY46" s="299"/>
      <c r="FNZ46" s="299"/>
      <c r="FOA46" s="299"/>
      <c r="FOB46" s="299"/>
      <c r="FOC46" s="299"/>
      <c r="FOD46" s="299"/>
      <c r="FOE46" s="299"/>
      <c r="FOF46" s="299"/>
      <c r="FOG46" s="299"/>
      <c r="FOH46" s="299"/>
      <c r="FOI46" s="299"/>
      <c r="FOJ46" s="299"/>
      <c r="FOK46" s="299"/>
      <c r="FOL46" s="299"/>
      <c r="FOM46" s="299"/>
      <c r="FON46" s="299"/>
      <c r="FOO46" s="299"/>
      <c r="FOP46" s="299"/>
      <c r="FOQ46" s="299"/>
      <c r="FOR46" s="299"/>
      <c r="FOS46" s="299"/>
      <c r="FOT46" s="299"/>
      <c r="FOU46" s="299"/>
      <c r="FOV46" s="299"/>
      <c r="FOW46" s="299"/>
      <c r="FOX46" s="299"/>
      <c r="FOY46" s="299"/>
      <c r="FOZ46" s="299"/>
      <c r="FPA46" s="299"/>
      <c r="FPB46" s="299"/>
      <c r="FPC46" s="299"/>
      <c r="FPD46" s="299"/>
      <c r="FPE46" s="299"/>
      <c r="FPF46" s="299"/>
      <c r="FPG46" s="299"/>
      <c r="FPH46" s="299"/>
      <c r="FPI46" s="299"/>
      <c r="FPJ46" s="299"/>
      <c r="FPK46" s="299"/>
      <c r="FPL46" s="299"/>
      <c r="FPM46" s="299"/>
      <c r="FPN46" s="299"/>
      <c r="FPO46" s="299"/>
      <c r="FPP46" s="299"/>
      <c r="FPQ46" s="299"/>
      <c r="FPR46" s="299"/>
      <c r="FPS46" s="299"/>
      <c r="FPT46" s="299"/>
      <c r="FPU46" s="299"/>
      <c r="FPV46" s="299"/>
      <c r="FPW46" s="299"/>
      <c r="FPX46" s="299"/>
      <c r="FPY46" s="299"/>
      <c r="FPZ46" s="299"/>
      <c r="FQA46" s="299"/>
      <c r="FQB46" s="299"/>
      <c r="FQC46" s="299"/>
      <c r="FQD46" s="299"/>
      <c r="FQE46" s="299"/>
      <c r="FQF46" s="299"/>
      <c r="FQG46" s="299"/>
      <c r="FQH46" s="299"/>
      <c r="FQI46" s="299"/>
      <c r="FQJ46" s="299"/>
      <c r="FQK46" s="299"/>
      <c r="FQL46" s="299"/>
      <c r="FQM46" s="299"/>
      <c r="FQN46" s="299"/>
      <c r="FQO46" s="299"/>
      <c r="FQP46" s="299"/>
      <c r="FQQ46" s="299"/>
      <c r="FQR46" s="299"/>
      <c r="FQS46" s="299"/>
      <c r="FQT46" s="299"/>
      <c r="FQU46" s="299"/>
      <c r="FQV46" s="299"/>
      <c r="FQW46" s="299"/>
      <c r="FQX46" s="299"/>
      <c r="FQY46" s="299"/>
      <c r="FQZ46" s="299"/>
      <c r="FRA46" s="299"/>
      <c r="FRB46" s="299"/>
      <c r="FRC46" s="299"/>
      <c r="FRD46" s="299"/>
      <c r="FRE46" s="299"/>
      <c r="FRF46" s="299"/>
      <c r="FRG46" s="299"/>
      <c r="FRH46" s="299"/>
      <c r="FRI46" s="299"/>
      <c r="FRJ46" s="299"/>
      <c r="FRK46" s="299"/>
      <c r="FRL46" s="299"/>
      <c r="FRM46" s="299"/>
      <c r="FRN46" s="299"/>
      <c r="FRO46" s="299"/>
      <c r="FRP46" s="299"/>
      <c r="FRQ46" s="299"/>
      <c r="FRR46" s="299"/>
      <c r="FRS46" s="299"/>
      <c r="FRT46" s="299"/>
      <c r="FRU46" s="299"/>
      <c r="FRV46" s="299"/>
      <c r="FRW46" s="299"/>
      <c r="FRX46" s="299"/>
      <c r="FRY46" s="299"/>
      <c r="FRZ46" s="299"/>
      <c r="FSA46" s="299"/>
      <c r="FSB46" s="299"/>
      <c r="FSC46" s="299"/>
      <c r="FSD46" s="299"/>
      <c r="FSE46" s="299"/>
      <c r="FSF46" s="299"/>
      <c r="FSG46" s="299"/>
      <c r="FSH46" s="299"/>
      <c r="FSI46" s="299"/>
      <c r="FSJ46" s="299"/>
      <c r="FSK46" s="299"/>
      <c r="FSL46" s="299"/>
      <c r="FSM46" s="299"/>
      <c r="FSN46" s="299"/>
      <c r="FSO46" s="299"/>
      <c r="FSP46" s="299"/>
      <c r="FSQ46" s="299"/>
      <c r="FSR46" s="299"/>
      <c r="FSS46" s="299"/>
      <c r="FST46" s="299"/>
      <c r="FSU46" s="299"/>
      <c r="FSV46" s="299"/>
      <c r="FSW46" s="299"/>
      <c r="FSX46" s="299"/>
      <c r="FSY46" s="299"/>
      <c r="FSZ46" s="299"/>
      <c r="FTA46" s="299"/>
      <c r="FTB46" s="299"/>
      <c r="FTC46" s="299"/>
      <c r="FTD46" s="299"/>
      <c r="FTE46" s="299"/>
      <c r="FTF46" s="299"/>
      <c r="FTG46" s="299"/>
      <c r="FTH46" s="299"/>
      <c r="FTI46" s="299"/>
      <c r="FTJ46" s="299"/>
      <c r="FTK46" s="299"/>
      <c r="FTL46" s="299"/>
      <c r="FTM46" s="299"/>
      <c r="FTN46" s="299"/>
      <c r="FTO46" s="299"/>
      <c r="FTP46" s="299"/>
      <c r="FTQ46" s="299"/>
      <c r="FTR46" s="299"/>
      <c r="FTS46" s="299"/>
      <c r="FTT46" s="299"/>
      <c r="FTU46" s="299"/>
      <c r="FTV46" s="299"/>
      <c r="FTW46" s="299"/>
      <c r="FTX46" s="299"/>
      <c r="FTY46" s="299"/>
      <c r="FTZ46" s="299"/>
      <c r="FUA46" s="299"/>
      <c r="FUB46" s="299"/>
      <c r="FUC46" s="299"/>
      <c r="FUD46" s="299"/>
      <c r="FUE46" s="299"/>
      <c r="FUF46" s="299"/>
      <c r="FUG46" s="299"/>
      <c r="FUH46" s="299"/>
      <c r="FUI46" s="299"/>
      <c r="FUJ46" s="299"/>
      <c r="FUK46" s="299"/>
      <c r="FUL46" s="299"/>
      <c r="FUM46" s="299"/>
      <c r="FUN46" s="299"/>
      <c r="FUO46" s="299"/>
      <c r="FUP46" s="299"/>
      <c r="FUQ46" s="299"/>
      <c r="FUR46" s="299"/>
      <c r="FUS46" s="299"/>
      <c r="FUT46" s="299"/>
      <c r="FUU46" s="299"/>
      <c r="FUV46" s="299"/>
      <c r="FUW46" s="299"/>
      <c r="FUX46" s="299"/>
      <c r="FUY46" s="299"/>
      <c r="FUZ46" s="299"/>
      <c r="FVA46" s="299"/>
      <c r="FVB46" s="299"/>
      <c r="FVC46" s="299"/>
      <c r="FVD46" s="299"/>
      <c r="FVE46" s="299"/>
      <c r="FVF46" s="299"/>
      <c r="FVG46" s="299"/>
      <c r="FVH46" s="299"/>
      <c r="FVI46" s="299"/>
      <c r="FVJ46" s="299"/>
      <c r="FVK46" s="299"/>
      <c r="FVL46" s="299"/>
      <c r="FVM46" s="299"/>
      <c r="FVN46" s="299"/>
      <c r="FVO46" s="299"/>
      <c r="FVP46" s="299"/>
      <c r="FVQ46" s="299"/>
      <c r="FVR46" s="299"/>
      <c r="FVS46" s="299"/>
      <c r="FVT46" s="299"/>
      <c r="FVU46" s="299"/>
      <c r="FVV46" s="299"/>
      <c r="FVW46" s="299"/>
      <c r="FVX46" s="299"/>
      <c r="FVY46" s="299"/>
      <c r="FVZ46" s="299"/>
      <c r="FWA46" s="299"/>
      <c r="FWB46" s="299"/>
      <c r="FWC46" s="299"/>
      <c r="FWD46" s="299"/>
      <c r="FWE46" s="299"/>
      <c r="FWF46" s="299"/>
      <c r="FWG46" s="299"/>
      <c r="FWH46" s="299"/>
      <c r="FWI46" s="299"/>
      <c r="FWJ46" s="299"/>
      <c r="FWK46" s="299"/>
      <c r="FWL46" s="299"/>
      <c r="FWM46" s="299"/>
      <c r="FWN46" s="299"/>
      <c r="FWO46" s="299"/>
      <c r="FWP46" s="299"/>
      <c r="FWQ46" s="299"/>
      <c r="FWR46" s="299"/>
      <c r="FWS46" s="299"/>
      <c r="FWT46" s="299"/>
      <c r="FWU46" s="299"/>
      <c r="FWV46" s="299"/>
      <c r="FWW46" s="299"/>
      <c r="FWX46" s="299"/>
      <c r="FWY46" s="299"/>
      <c r="FWZ46" s="299"/>
      <c r="FXA46" s="299"/>
      <c r="FXB46" s="299"/>
      <c r="FXC46" s="299"/>
      <c r="FXD46" s="299"/>
      <c r="FXE46" s="299"/>
      <c r="FXF46" s="299"/>
      <c r="FXG46" s="299"/>
      <c r="FXH46" s="299"/>
      <c r="FXI46" s="299"/>
      <c r="FXJ46" s="299"/>
      <c r="FXK46" s="299"/>
      <c r="FXL46" s="299"/>
      <c r="FXM46" s="299"/>
      <c r="FXN46" s="299"/>
      <c r="FXO46" s="299"/>
      <c r="FXP46" s="299"/>
      <c r="FXQ46" s="299"/>
      <c r="FXR46" s="299"/>
      <c r="FXS46" s="299"/>
      <c r="FXT46" s="299"/>
      <c r="FXU46" s="299"/>
      <c r="FXV46" s="299"/>
      <c r="FXW46" s="299"/>
      <c r="FXX46" s="299"/>
      <c r="FXY46" s="299"/>
      <c r="FXZ46" s="299"/>
      <c r="FYA46" s="299"/>
      <c r="FYB46" s="299"/>
      <c r="FYC46" s="299"/>
      <c r="FYD46" s="299"/>
      <c r="FYE46" s="299"/>
      <c r="FYF46" s="299"/>
      <c r="FYG46" s="299"/>
      <c r="FYH46" s="299"/>
      <c r="FYI46" s="299"/>
      <c r="FYJ46" s="299"/>
      <c r="FYK46" s="299"/>
      <c r="FYL46" s="299"/>
      <c r="FYM46" s="299"/>
      <c r="FYN46" s="299"/>
      <c r="FYO46" s="299"/>
      <c r="FYP46" s="299"/>
      <c r="FYQ46" s="299"/>
      <c r="FYR46" s="299"/>
      <c r="FYS46" s="299"/>
      <c r="FYT46" s="299"/>
      <c r="FYU46" s="299"/>
      <c r="FYV46" s="299"/>
      <c r="FYW46" s="299"/>
      <c r="FYX46" s="299"/>
      <c r="FYY46" s="299"/>
      <c r="FYZ46" s="299"/>
      <c r="FZA46" s="299"/>
      <c r="FZB46" s="299"/>
      <c r="FZC46" s="299"/>
      <c r="FZD46" s="299"/>
      <c r="FZE46" s="299"/>
      <c r="FZF46" s="299"/>
      <c r="FZG46" s="299"/>
      <c r="FZH46" s="299"/>
      <c r="FZI46" s="299"/>
      <c r="FZJ46" s="299"/>
      <c r="FZK46" s="299"/>
      <c r="FZL46" s="299"/>
      <c r="FZM46" s="299"/>
      <c r="FZN46" s="299"/>
      <c r="FZO46" s="299"/>
      <c r="FZP46" s="299"/>
      <c r="FZQ46" s="299"/>
      <c r="FZR46" s="299"/>
      <c r="FZS46" s="299"/>
      <c r="FZT46" s="299"/>
      <c r="FZU46" s="299"/>
      <c r="FZV46" s="299"/>
      <c r="FZW46" s="299"/>
      <c r="FZX46" s="299"/>
      <c r="FZY46" s="299"/>
      <c r="FZZ46" s="299"/>
      <c r="GAA46" s="299"/>
      <c r="GAB46" s="299"/>
      <c r="GAC46" s="299"/>
      <c r="GAD46" s="299"/>
      <c r="GAE46" s="299"/>
      <c r="GAF46" s="299"/>
      <c r="GAG46" s="299"/>
      <c r="GAH46" s="299"/>
      <c r="GAI46" s="299"/>
      <c r="GAJ46" s="299"/>
      <c r="GAK46" s="299"/>
      <c r="GAL46" s="299"/>
      <c r="GAM46" s="299"/>
      <c r="GAN46" s="299"/>
      <c r="GAO46" s="299"/>
      <c r="GAP46" s="299"/>
      <c r="GAQ46" s="299"/>
      <c r="GAR46" s="299"/>
      <c r="GAS46" s="299"/>
      <c r="GAT46" s="299"/>
      <c r="GAU46" s="299"/>
      <c r="GAV46" s="299"/>
      <c r="GAW46" s="299"/>
      <c r="GAX46" s="299"/>
      <c r="GAY46" s="299"/>
      <c r="GAZ46" s="299"/>
      <c r="GBA46" s="299"/>
      <c r="GBB46" s="299"/>
      <c r="GBC46" s="299"/>
      <c r="GBD46" s="299"/>
      <c r="GBE46" s="299"/>
      <c r="GBF46" s="299"/>
      <c r="GBG46" s="299"/>
      <c r="GBH46" s="299"/>
      <c r="GBI46" s="299"/>
      <c r="GBJ46" s="299"/>
      <c r="GBK46" s="299"/>
      <c r="GBL46" s="299"/>
      <c r="GBM46" s="299"/>
      <c r="GBN46" s="299"/>
      <c r="GBO46" s="299"/>
      <c r="GBP46" s="299"/>
      <c r="GBQ46" s="299"/>
      <c r="GBR46" s="299"/>
      <c r="GBS46" s="299"/>
      <c r="GBT46" s="299"/>
      <c r="GBU46" s="299"/>
      <c r="GBV46" s="299"/>
      <c r="GBW46" s="299"/>
      <c r="GBX46" s="299"/>
      <c r="GBY46" s="299"/>
      <c r="GBZ46" s="299"/>
      <c r="GCA46" s="299"/>
      <c r="GCB46" s="299"/>
      <c r="GCC46" s="299"/>
      <c r="GCD46" s="299"/>
      <c r="GCE46" s="299"/>
      <c r="GCF46" s="299"/>
      <c r="GCG46" s="299"/>
      <c r="GCH46" s="299"/>
      <c r="GCI46" s="299"/>
      <c r="GCJ46" s="299"/>
      <c r="GCK46" s="299"/>
      <c r="GCL46" s="299"/>
      <c r="GCM46" s="299"/>
      <c r="GCN46" s="299"/>
      <c r="GCO46" s="299"/>
      <c r="GCP46" s="299"/>
      <c r="GCQ46" s="299"/>
      <c r="GCR46" s="299"/>
      <c r="GCS46" s="299"/>
      <c r="GCT46" s="299"/>
      <c r="GCU46" s="299"/>
      <c r="GCV46" s="299"/>
      <c r="GCW46" s="299"/>
      <c r="GCX46" s="299"/>
      <c r="GCY46" s="299"/>
      <c r="GCZ46" s="299"/>
      <c r="GDA46" s="299"/>
      <c r="GDB46" s="299"/>
      <c r="GDC46" s="299"/>
      <c r="GDD46" s="299"/>
      <c r="GDE46" s="299"/>
      <c r="GDF46" s="299"/>
      <c r="GDG46" s="299"/>
      <c r="GDH46" s="299"/>
      <c r="GDI46" s="299"/>
      <c r="GDJ46" s="299"/>
      <c r="GDK46" s="299"/>
      <c r="GDL46" s="299"/>
      <c r="GDM46" s="299"/>
      <c r="GDN46" s="299"/>
      <c r="GDO46" s="299"/>
      <c r="GDP46" s="299"/>
      <c r="GDQ46" s="299"/>
      <c r="GDR46" s="299"/>
      <c r="GDS46" s="299"/>
      <c r="GDT46" s="299"/>
      <c r="GDU46" s="299"/>
      <c r="GDV46" s="299"/>
      <c r="GDW46" s="299"/>
      <c r="GDX46" s="299"/>
      <c r="GDY46" s="299"/>
      <c r="GDZ46" s="299"/>
      <c r="GEA46" s="299"/>
      <c r="GEB46" s="299"/>
      <c r="GEC46" s="299"/>
      <c r="GED46" s="299"/>
      <c r="GEE46" s="299"/>
      <c r="GEF46" s="299"/>
      <c r="GEG46" s="299"/>
      <c r="GEH46" s="299"/>
      <c r="GEI46" s="299"/>
      <c r="GEJ46" s="299"/>
      <c r="GEK46" s="299"/>
      <c r="GEL46" s="299"/>
      <c r="GEM46" s="299"/>
      <c r="GEN46" s="299"/>
      <c r="GEO46" s="299"/>
      <c r="GEP46" s="299"/>
      <c r="GEQ46" s="299"/>
      <c r="GER46" s="299"/>
      <c r="GES46" s="299"/>
      <c r="GET46" s="299"/>
      <c r="GEU46" s="299"/>
      <c r="GEV46" s="299"/>
      <c r="GEW46" s="299"/>
      <c r="GEX46" s="299"/>
      <c r="GEY46" s="299"/>
      <c r="GEZ46" s="299"/>
      <c r="GFA46" s="299"/>
      <c r="GFB46" s="299"/>
      <c r="GFC46" s="299"/>
      <c r="GFD46" s="299"/>
      <c r="GFE46" s="299"/>
      <c r="GFF46" s="299"/>
      <c r="GFG46" s="299"/>
      <c r="GFH46" s="299"/>
      <c r="GFI46" s="299"/>
      <c r="GFJ46" s="299"/>
      <c r="GFK46" s="299"/>
      <c r="GFL46" s="299"/>
      <c r="GFM46" s="299"/>
      <c r="GFN46" s="299"/>
      <c r="GFO46" s="299"/>
      <c r="GFP46" s="299"/>
      <c r="GFQ46" s="299"/>
      <c r="GFR46" s="299"/>
      <c r="GFS46" s="299"/>
      <c r="GFT46" s="299"/>
      <c r="GFU46" s="299"/>
      <c r="GFV46" s="299"/>
      <c r="GFW46" s="299"/>
      <c r="GFX46" s="299"/>
      <c r="GFY46" s="299"/>
      <c r="GFZ46" s="299"/>
      <c r="GGA46" s="299"/>
      <c r="GGB46" s="299"/>
      <c r="GGC46" s="299"/>
      <c r="GGD46" s="299"/>
      <c r="GGE46" s="299"/>
      <c r="GGF46" s="299"/>
      <c r="GGG46" s="299"/>
      <c r="GGH46" s="299"/>
      <c r="GGI46" s="299"/>
      <c r="GGJ46" s="299"/>
      <c r="GGK46" s="299"/>
      <c r="GGL46" s="299"/>
      <c r="GGM46" s="299"/>
      <c r="GGN46" s="299"/>
      <c r="GGO46" s="299"/>
      <c r="GGP46" s="299"/>
      <c r="GGQ46" s="299"/>
      <c r="GGR46" s="299"/>
      <c r="GGS46" s="299"/>
      <c r="GGT46" s="299"/>
      <c r="GGU46" s="299"/>
      <c r="GGV46" s="299"/>
      <c r="GGW46" s="299"/>
      <c r="GGX46" s="299"/>
      <c r="GGY46" s="299"/>
      <c r="GGZ46" s="299"/>
      <c r="GHA46" s="299"/>
      <c r="GHB46" s="299"/>
      <c r="GHC46" s="299"/>
      <c r="GHD46" s="299"/>
      <c r="GHE46" s="299"/>
      <c r="GHF46" s="299"/>
      <c r="GHG46" s="299"/>
      <c r="GHH46" s="299"/>
      <c r="GHI46" s="299"/>
      <c r="GHJ46" s="299"/>
      <c r="GHK46" s="299"/>
      <c r="GHL46" s="299"/>
      <c r="GHM46" s="299"/>
      <c r="GHN46" s="299"/>
      <c r="GHO46" s="299"/>
      <c r="GHP46" s="299"/>
      <c r="GHQ46" s="299"/>
      <c r="GHR46" s="299"/>
      <c r="GHS46" s="299"/>
      <c r="GHT46" s="299"/>
      <c r="GHU46" s="299"/>
      <c r="GHV46" s="299"/>
      <c r="GHW46" s="299"/>
      <c r="GHX46" s="299"/>
      <c r="GHY46" s="299"/>
      <c r="GHZ46" s="299"/>
      <c r="GIA46" s="299"/>
      <c r="GIB46" s="299"/>
      <c r="GIC46" s="299"/>
      <c r="GID46" s="299"/>
      <c r="GIE46" s="299"/>
      <c r="GIF46" s="299"/>
      <c r="GIG46" s="299"/>
      <c r="GIH46" s="299"/>
      <c r="GII46" s="299"/>
      <c r="GIJ46" s="299"/>
      <c r="GIK46" s="299"/>
      <c r="GIL46" s="299"/>
      <c r="GIM46" s="299"/>
      <c r="GIN46" s="299"/>
      <c r="GIO46" s="299"/>
      <c r="GIP46" s="299"/>
      <c r="GIQ46" s="299"/>
      <c r="GIR46" s="299"/>
      <c r="GIS46" s="299"/>
      <c r="GIT46" s="299"/>
      <c r="GIU46" s="299"/>
      <c r="GIV46" s="299"/>
      <c r="GIW46" s="299"/>
      <c r="GIX46" s="299"/>
      <c r="GIY46" s="299"/>
      <c r="GIZ46" s="299"/>
      <c r="GJA46" s="299"/>
      <c r="GJB46" s="299"/>
      <c r="GJC46" s="299"/>
      <c r="GJD46" s="299"/>
      <c r="GJE46" s="299"/>
      <c r="GJF46" s="299"/>
      <c r="GJG46" s="299"/>
      <c r="GJH46" s="299"/>
      <c r="GJI46" s="299"/>
      <c r="GJJ46" s="299"/>
      <c r="GJK46" s="299"/>
      <c r="GJL46" s="299"/>
      <c r="GJM46" s="299"/>
      <c r="GJN46" s="299"/>
      <c r="GJO46" s="299"/>
      <c r="GJP46" s="299"/>
      <c r="GJQ46" s="299"/>
      <c r="GJR46" s="299"/>
      <c r="GJS46" s="299"/>
      <c r="GJT46" s="299"/>
      <c r="GJU46" s="299"/>
      <c r="GJV46" s="299"/>
      <c r="GJW46" s="299"/>
      <c r="GJX46" s="299"/>
      <c r="GJY46" s="299"/>
      <c r="GJZ46" s="299"/>
      <c r="GKA46" s="299"/>
      <c r="GKB46" s="299"/>
      <c r="GKC46" s="299"/>
      <c r="GKD46" s="299"/>
      <c r="GKE46" s="299"/>
      <c r="GKF46" s="299"/>
      <c r="GKG46" s="299"/>
      <c r="GKH46" s="299"/>
      <c r="GKI46" s="299"/>
      <c r="GKJ46" s="299"/>
      <c r="GKK46" s="299"/>
      <c r="GKL46" s="299"/>
      <c r="GKM46" s="299"/>
      <c r="GKN46" s="299"/>
      <c r="GKO46" s="299"/>
      <c r="GKP46" s="299"/>
      <c r="GKQ46" s="299"/>
      <c r="GKR46" s="299"/>
      <c r="GKS46" s="299"/>
      <c r="GKT46" s="299"/>
      <c r="GKU46" s="299"/>
      <c r="GKV46" s="299"/>
      <c r="GKW46" s="299"/>
      <c r="GKX46" s="299"/>
      <c r="GKY46" s="299"/>
      <c r="GKZ46" s="299"/>
      <c r="GLA46" s="299"/>
      <c r="GLB46" s="299"/>
      <c r="GLC46" s="299"/>
      <c r="GLD46" s="299"/>
      <c r="GLE46" s="299"/>
      <c r="GLF46" s="299"/>
      <c r="GLG46" s="299"/>
      <c r="GLH46" s="299"/>
      <c r="GLI46" s="299"/>
      <c r="GLJ46" s="299"/>
      <c r="GLK46" s="299"/>
      <c r="GLL46" s="299"/>
      <c r="GLM46" s="299"/>
      <c r="GLN46" s="299"/>
      <c r="GLO46" s="299"/>
      <c r="GLP46" s="299"/>
      <c r="GLQ46" s="299"/>
      <c r="GLR46" s="299"/>
      <c r="GLS46" s="299"/>
      <c r="GLT46" s="299"/>
      <c r="GLU46" s="299"/>
      <c r="GLV46" s="299"/>
      <c r="GLW46" s="299"/>
      <c r="GLX46" s="299"/>
      <c r="GLY46" s="299"/>
      <c r="GLZ46" s="299"/>
      <c r="GMA46" s="299"/>
      <c r="GMB46" s="299"/>
      <c r="GMC46" s="299"/>
      <c r="GMD46" s="299"/>
      <c r="GME46" s="299"/>
      <c r="GMF46" s="299"/>
      <c r="GMG46" s="299"/>
      <c r="GMH46" s="299"/>
      <c r="GMI46" s="299"/>
      <c r="GMJ46" s="299"/>
      <c r="GMK46" s="299"/>
      <c r="GML46" s="299"/>
      <c r="GMM46" s="299"/>
      <c r="GMN46" s="299"/>
      <c r="GMO46" s="299"/>
      <c r="GMP46" s="299"/>
      <c r="GMQ46" s="299"/>
      <c r="GMR46" s="299"/>
      <c r="GMS46" s="299"/>
      <c r="GMT46" s="299"/>
      <c r="GMU46" s="299"/>
      <c r="GMV46" s="299"/>
      <c r="GMW46" s="299"/>
      <c r="GMX46" s="299"/>
      <c r="GMY46" s="299"/>
      <c r="GMZ46" s="299"/>
      <c r="GNA46" s="299"/>
      <c r="GNB46" s="299"/>
      <c r="GNC46" s="299"/>
      <c r="GND46" s="299"/>
      <c r="GNE46" s="299"/>
      <c r="GNF46" s="299"/>
      <c r="GNG46" s="299"/>
      <c r="GNH46" s="299"/>
      <c r="GNI46" s="299"/>
      <c r="GNJ46" s="299"/>
      <c r="GNK46" s="299"/>
      <c r="GNL46" s="299"/>
      <c r="GNM46" s="299"/>
      <c r="GNN46" s="299"/>
      <c r="GNO46" s="299"/>
      <c r="GNP46" s="299"/>
      <c r="GNQ46" s="299"/>
      <c r="GNR46" s="299"/>
      <c r="GNS46" s="299"/>
      <c r="GNT46" s="299"/>
      <c r="GNU46" s="299"/>
      <c r="GNV46" s="299"/>
      <c r="GNW46" s="299"/>
      <c r="GNX46" s="299"/>
      <c r="GNY46" s="299"/>
      <c r="GNZ46" s="299"/>
      <c r="GOA46" s="299"/>
      <c r="GOB46" s="299"/>
      <c r="GOC46" s="299"/>
      <c r="GOD46" s="299"/>
      <c r="GOE46" s="299"/>
      <c r="GOF46" s="299"/>
      <c r="GOG46" s="299"/>
      <c r="GOH46" s="299"/>
      <c r="GOI46" s="299"/>
      <c r="GOJ46" s="299"/>
      <c r="GOK46" s="299"/>
      <c r="GOL46" s="299"/>
      <c r="GOM46" s="299"/>
      <c r="GON46" s="299"/>
      <c r="GOO46" s="299"/>
      <c r="GOP46" s="299"/>
      <c r="GOQ46" s="299"/>
      <c r="GOR46" s="299"/>
      <c r="GOS46" s="299"/>
      <c r="GOT46" s="299"/>
      <c r="GOU46" s="299"/>
      <c r="GOV46" s="299"/>
      <c r="GOW46" s="299"/>
      <c r="GOX46" s="299"/>
      <c r="GOY46" s="299"/>
      <c r="GOZ46" s="299"/>
      <c r="GPA46" s="299"/>
      <c r="GPB46" s="299"/>
      <c r="GPC46" s="299"/>
      <c r="GPD46" s="299"/>
      <c r="GPE46" s="299"/>
      <c r="GPF46" s="299"/>
      <c r="GPG46" s="299"/>
      <c r="GPH46" s="299"/>
      <c r="GPI46" s="299"/>
      <c r="GPJ46" s="299"/>
      <c r="GPK46" s="299"/>
      <c r="GPL46" s="299"/>
      <c r="GPM46" s="299"/>
      <c r="GPN46" s="299"/>
      <c r="GPO46" s="299"/>
      <c r="GPP46" s="299"/>
      <c r="GPQ46" s="299"/>
      <c r="GPR46" s="299"/>
      <c r="GPS46" s="299"/>
      <c r="GPT46" s="299"/>
      <c r="GPU46" s="299"/>
      <c r="GPV46" s="299"/>
      <c r="GPW46" s="299"/>
      <c r="GPX46" s="299"/>
      <c r="GPY46" s="299"/>
      <c r="GPZ46" s="299"/>
      <c r="GQA46" s="299"/>
      <c r="GQB46" s="299"/>
      <c r="GQC46" s="299"/>
      <c r="GQD46" s="299"/>
      <c r="GQE46" s="299"/>
      <c r="GQF46" s="299"/>
      <c r="GQG46" s="299"/>
      <c r="GQH46" s="299"/>
      <c r="GQI46" s="299"/>
      <c r="GQJ46" s="299"/>
      <c r="GQK46" s="299"/>
      <c r="GQL46" s="299"/>
      <c r="GQM46" s="299"/>
      <c r="GQN46" s="299"/>
      <c r="GQO46" s="299"/>
      <c r="GQP46" s="299"/>
      <c r="GQQ46" s="299"/>
      <c r="GQR46" s="299"/>
      <c r="GQS46" s="299"/>
      <c r="GQT46" s="299"/>
      <c r="GQU46" s="299"/>
      <c r="GQV46" s="299"/>
      <c r="GQW46" s="299"/>
      <c r="GQX46" s="299"/>
      <c r="GQY46" s="299"/>
      <c r="GQZ46" s="299"/>
      <c r="GRA46" s="299"/>
      <c r="GRB46" s="299"/>
      <c r="GRC46" s="299"/>
      <c r="GRD46" s="299"/>
      <c r="GRE46" s="299"/>
      <c r="GRF46" s="299"/>
      <c r="GRG46" s="299"/>
      <c r="GRH46" s="299"/>
      <c r="GRI46" s="299"/>
      <c r="GRJ46" s="299"/>
      <c r="GRK46" s="299"/>
      <c r="GRL46" s="299"/>
      <c r="GRM46" s="299"/>
      <c r="GRN46" s="299"/>
      <c r="GRO46" s="299"/>
      <c r="GRP46" s="299"/>
      <c r="GRQ46" s="299"/>
      <c r="GRR46" s="299"/>
      <c r="GRS46" s="299"/>
      <c r="GRT46" s="299"/>
      <c r="GRU46" s="299"/>
      <c r="GRV46" s="299"/>
      <c r="GRW46" s="299"/>
      <c r="GRX46" s="299"/>
      <c r="GRY46" s="299"/>
      <c r="GRZ46" s="299"/>
      <c r="GSA46" s="299"/>
      <c r="GSB46" s="299"/>
      <c r="GSC46" s="299"/>
      <c r="GSD46" s="299"/>
      <c r="GSE46" s="299"/>
      <c r="GSF46" s="299"/>
      <c r="GSG46" s="299"/>
      <c r="GSH46" s="299"/>
      <c r="GSI46" s="299"/>
      <c r="GSJ46" s="299"/>
      <c r="GSK46" s="299"/>
      <c r="GSL46" s="299"/>
      <c r="GSM46" s="299"/>
      <c r="GSN46" s="299"/>
      <c r="GSO46" s="299"/>
      <c r="GSP46" s="299"/>
      <c r="GSQ46" s="299"/>
      <c r="GSR46" s="299"/>
      <c r="GSS46" s="299"/>
      <c r="GST46" s="299"/>
      <c r="GSU46" s="299"/>
      <c r="GSV46" s="299"/>
      <c r="GSW46" s="299"/>
      <c r="GSX46" s="299"/>
      <c r="GSY46" s="299"/>
      <c r="GSZ46" s="299"/>
      <c r="GTA46" s="299"/>
      <c r="GTB46" s="299"/>
      <c r="GTC46" s="299"/>
      <c r="GTD46" s="299"/>
      <c r="GTE46" s="299"/>
      <c r="GTF46" s="299"/>
      <c r="GTG46" s="299"/>
      <c r="GTH46" s="299"/>
      <c r="GTI46" s="299"/>
      <c r="GTJ46" s="299"/>
      <c r="GTK46" s="299"/>
      <c r="GTL46" s="299"/>
      <c r="GTM46" s="299"/>
      <c r="GTN46" s="299"/>
      <c r="GTO46" s="299"/>
      <c r="GTP46" s="299"/>
      <c r="GTQ46" s="299"/>
      <c r="GTR46" s="299"/>
      <c r="GTS46" s="299"/>
      <c r="GTT46" s="299"/>
      <c r="GTU46" s="299"/>
      <c r="GTV46" s="299"/>
      <c r="GTW46" s="299"/>
      <c r="GTX46" s="299"/>
      <c r="GTY46" s="299"/>
      <c r="GTZ46" s="299"/>
      <c r="GUA46" s="299"/>
      <c r="GUB46" s="299"/>
      <c r="GUC46" s="299"/>
      <c r="GUD46" s="299"/>
      <c r="GUE46" s="299"/>
      <c r="GUF46" s="299"/>
      <c r="GUG46" s="299"/>
      <c r="GUH46" s="299"/>
      <c r="GUI46" s="299"/>
      <c r="GUJ46" s="299"/>
      <c r="GUK46" s="299"/>
      <c r="GUL46" s="299"/>
      <c r="GUM46" s="299"/>
      <c r="GUN46" s="299"/>
      <c r="GUO46" s="299"/>
      <c r="GUP46" s="299"/>
      <c r="GUQ46" s="299"/>
      <c r="GUR46" s="299"/>
      <c r="GUS46" s="299"/>
      <c r="GUT46" s="299"/>
      <c r="GUU46" s="299"/>
      <c r="GUV46" s="299"/>
      <c r="GUW46" s="299"/>
      <c r="GUX46" s="299"/>
      <c r="GUY46" s="299"/>
      <c r="GUZ46" s="299"/>
      <c r="GVA46" s="299"/>
      <c r="GVB46" s="299"/>
      <c r="GVC46" s="299"/>
      <c r="GVD46" s="299"/>
      <c r="GVE46" s="299"/>
      <c r="GVF46" s="299"/>
      <c r="GVG46" s="299"/>
      <c r="GVH46" s="299"/>
      <c r="GVI46" s="299"/>
      <c r="GVJ46" s="299"/>
      <c r="GVK46" s="299"/>
      <c r="GVL46" s="299"/>
      <c r="GVM46" s="299"/>
      <c r="GVN46" s="299"/>
      <c r="GVO46" s="299"/>
      <c r="GVP46" s="299"/>
      <c r="GVQ46" s="299"/>
      <c r="GVR46" s="299"/>
      <c r="GVS46" s="299"/>
      <c r="GVT46" s="299"/>
      <c r="GVU46" s="299"/>
      <c r="GVV46" s="299"/>
      <c r="GVW46" s="299"/>
      <c r="GVX46" s="299"/>
      <c r="GVY46" s="299"/>
      <c r="GVZ46" s="299"/>
      <c r="GWA46" s="299"/>
      <c r="GWB46" s="299"/>
      <c r="GWC46" s="299"/>
      <c r="GWD46" s="299"/>
      <c r="GWE46" s="299"/>
      <c r="GWF46" s="299"/>
      <c r="GWG46" s="299"/>
      <c r="GWH46" s="299"/>
      <c r="GWI46" s="299"/>
      <c r="GWJ46" s="299"/>
      <c r="GWK46" s="299"/>
      <c r="GWL46" s="299"/>
      <c r="GWM46" s="299"/>
      <c r="GWN46" s="299"/>
      <c r="GWO46" s="299"/>
      <c r="GWP46" s="299"/>
      <c r="GWQ46" s="299"/>
      <c r="GWR46" s="299"/>
      <c r="GWS46" s="299"/>
      <c r="GWT46" s="299"/>
      <c r="GWU46" s="299"/>
      <c r="GWV46" s="299"/>
      <c r="GWW46" s="299"/>
      <c r="GWX46" s="299"/>
      <c r="GWY46" s="299"/>
      <c r="GWZ46" s="299"/>
      <c r="GXA46" s="299"/>
      <c r="GXB46" s="299"/>
      <c r="GXC46" s="299"/>
      <c r="GXD46" s="299"/>
      <c r="GXE46" s="299"/>
      <c r="GXF46" s="299"/>
      <c r="GXG46" s="299"/>
      <c r="GXH46" s="299"/>
      <c r="GXI46" s="299"/>
      <c r="GXJ46" s="299"/>
      <c r="GXK46" s="299"/>
      <c r="GXL46" s="299"/>
      <c r="GXM46" s="299"/>
      <c r="GXN46" s="299"/>
      <c r="GXO46" s="299"/>
      <c r="GXP46" s="299"/>
      <c r="GXQ46" s="299"/>
      <c r="GXR46" s="299"/>
      <c r="GXS46" s="299"/>
      <c r="GXT46" s="299"/>
      <c r="GXU46" s="299"/>
      <c r="GXV46" s="299"/>
      <c r="GXW46" s="299"/>
      <c r="GXX46" s="299"/>
      <c r="GXY46" s="299"/>
      <c r="GXZ46" s="299"/>
      <c r="GYA46" s="299"/>
      <c r="GYB46" s="299"/>
      <c r="GYC46" s="299"/>
      <c r="GYD46" s="299"/>
      <c r="GYE46" s="299"/>
      <c r="GYF46" s="299"/>
      <c r="GYG46" s="299"/>
      <c r="GYH46" s="299"/>
      <c r="GYI46" s="299"/>
      <c r="GYJ46" s="299"/>
      <c r="GYK46" s="299"/>
      <c r="GYL46" s="299"/>
      <c r="GYM46" s="299"/>
      <c r="GYN46" s="299"/>
      <c r="GYO46" s="299"/>
      <c r="GYP46" s="299"/>
      <c r="GYQ46" s="299"/>
      <c r="GYR46" s="299"/>
      <c r="GYS46" s="299"/>
      <c r="GYT46" s="299"/>
      <c r="GYU46" s="299"/>
      <c r="GYV46" s="299"/>
      <c r="GYW46" s="299"/>
      <c r="GYX46" s="299"/>
      <c r="GYY46" s="299"/>
      <c r="GYZ46" s="299"/>
      <c r="GZA46" s="299"/>
      <c r="GZB46" s="299"/>
      <c r="GZC46" s="299"/>
      <c r="GZD46" s="299"/>
      <c r="GZE46" s="299"/>
      <c r="GZF46" s="299"/>
      <c r="GZG46" s="299"/>
      <c r="GZH46" s="299"/>
      <c r="GZI46" s="299"/>
      <c r="GZJ46" s="299"/>
      <c r="GZK46" s="299"/>
      <c r="GZL46" s="299"/>
      <c r="GZM46" s="299"/>
      <c r="GZN46" s="299"/>
      <c r="GZO46" s="299"/>
      <c r="GZP46" s="299"/>
      <c r="GZQ46" s="299"/>
      <c r="GZR46" s="299"/>
      <c r="GZS46" s="299"/>
      <c r="GZT46" s="299"/>
      <c r="GZU46" s="299"/>
      <c r="GZV46" s="299"/>
      <c r="GZW46" s="299"/>
      <c r="GZX46" s="299"/>
      <c r="GZY46" s="299"/>
      <c r="GZZ46" s="299"/>
      <c r="HAA46" s="299"/>
      <c r="HAB46" s="299"/>
      <c r="HAC46" s="299"/>
      <c r="HAD46" s="299"/>
      <c r="HAE46" s="299"/>
      <c r="HAF46" s="299"/>
      <c r="HAG46" s="299"/>
      <c r="HAH46" s="299"/>
      <c r="HAI46" s="299"/>
      <c r="HAJ46" s="299"/>
      <c r="HAK46" s="299"/>
      <c r="HAL46" s="299"/>
      <c r="HAM46" s="299"/>
      <c r="HAN46" s="299"/>
      <c r="HAO46" s="299"/>
      <c r="HAP46" s="299"/>
      <c r="HAQ46" s="299"/>
      <c r="HAR46" s="299"/>
      <c r="HAS46" s="299"/>
      <c r="HAT46" s="299"/>
      <c r="HAU46" s="299"/>
      <c r="HAV46" s="299"/>
      <c r="HAW46" s="299"/>
      <c r="HAX46" s="299"/>
      <c r="HAY46" s="299"/>
      <c r="HAZ46" s="299"/>
      <c r="HBA46" s="299"/>
      <c r="HBB46" s="299"/>
      <c r="HBC46" s="299"/>
      <c r="HBD46" s="299"/>
      <c r="HBE46" s="299"/>
      <c r="HBF46" s="299"/>
      <c r="HBG46" s="299"/>
      <c r="HBH46" s="299"/>
      <c r="HBI46" s="299"/>
      <c r="HBJ46" s="299"/>
      <c r="HBK46" s="299"/>
      <c r="HBL46" s="299"/>
      <c r="HBM46" s="299"/>
      <c r="HBN46" s="299"/>
      <c r="HBO46" s="299"/>
      <c r="HBP46" s="299"/>
      <c r="HBQ46" s="299"/>
      <c r="HBR46" s="299"/>
      <c r="HBS46" s="299"/>
      <c r="HBT46" s="299"/>
      <c r="HBU46" s="299"/>
      <c r="HBV46" s="299"/>
      <c r="HBW46" s="299"/>
      <c r="HBX46" s="299"/>
      <c r="HBY46" s="299"/>
      <c r="HBZ46" s="299"/>
      <c r="HCA46" s="299"/>
      <c r="HCB46" s="299"/>
      <c r="HCC46" s="299"/>
      <c r="HCD46" s="299"/>
      <c r="HCE46" s="299"/>
      <c r="HCF46" s="299"/>
      <c r="HCG46" s="299"/>
      <c r="HCH46" s="299"/>
      <c r="HCI46" s="299"/>
      <c r="HCJ46" s="299"/>
      <c r="HCK46" s="299"/>
      <c r="HCL46" s="299"/>
      <c r="HCM46" s="299"/>
      <c r="HCN46" s="299"/>
      <c r="HCO46" s="299"/>
      <c r="HCP46" s="299"/>
      <c r="HCQ46" s="299"/>
      <c r="HCR46" s="299"/>
      <c r="HCS46" s="299"/>
      <c r="HCT46" s="299"/>
      <c r="HCU46" s="299"/>
      <c r="HCV46" s="299"/>
      <c r="HCW46" s="299"/>
      <c r="HCX46" s="299"/>
      <c r="HCY46" s="299"/>
      <c r="HCZ46" s="299"/>
      <c r="HDA46" s="299"/>
      <c r="HDB46" s="299"/>
      <c r="HDC46" s="299"/>
      <c r="HDD46" s="299"/>
      <c r="HDE46" s="299"/>
      <c r="HDF46" s="299"/>
      <c r="HDG46" s="299"/>
      <c r="HDH46" s="299"/>
      <c r="HDI46" s="299"/>
      <c r="HDJ46" s="299"/>
      <c r="HDK46" s="299"/>
      <c r="HDL46" s="299"/>
      <c r="HDM46" s="299"/>
      <c r="HDN46" s="299"/>
      <c r="HDO46" s="299"/>
      <c r="HDP46" s="299"/>
      <c r="HDQ46" s="299"/>
      <c r="HDR46" s="299"/>
      <c r="HDS46" s="299"/>
      <c r="HDT46" s="299"/>
      <c r="HDU46" s="299"/>
      <c r="HDV46" s="299"/>
      <c r="HDW46" s="299"/>
      <c r="HDX46" s="299"/>
      <c r="HDY46" s="299"/>
      <c r="HDZ46" s="299"/>
      <c r="HEA46" s="299"/>
      <c r="HEB46" s="299"/>
      <c r="HEC46" s="299"/>
      <c r="HED46" s="299"/>
      <c r="HEE46" s="299"/>
      <c r="HEF46" s="299"/>
      <c r="HEG46" s="299"/>
      <c r="HEH46" s="299"/>
      <c r="HEI46" s="299"/>
      <c r="HEJ46" s="299"/>
      <c r="HEK46" s="299"/>
      <c r="HEL46" s="299"/>
      <c r="HEM46" s="299"/>
      <c r="HEN46" s="299"/>
      <c r="HEO46" s="299"/>
      <c r="HEP46" s="299"/>
      <c r="HEQ46" s="299"/>
      <c r="HER46" s="299"/>
      <c r="HES46" s="299"/>
      <c r="HET46" s="299"/>
      <c r="HEU46" s="299"/>
      <c r="HEV46" s="299"/>
      <c r="HEW46" s="299"/>
      <c r="HEX46" s="299"/>
      <c r="HEY46" s="299"/>
      <c r="HEZ46" s="299"/>
      <c r="HFA46" s="299"/>
      <c r="HFB46" s="299"/>
      <c r="HFC46" s="299"/>
      <c r="HFD46" s="299"/>
      <c r="HFE46" s="299"/>
      <c r="HFF46" s="299"/>
      <c r="HFG46" s="299"/>
      <c r="HFH46" s="299"/>
      <c r="HFI46" s="299"/>
      <c r="HFJ46" s="299"/>
      <c r="HFK46" s="299"/>
      <c r="HFL46" s="299"/>
      <c r="HFM46" s="299"/>
      <c r="HFN46" s="299"/>
      <c r="HFO46" s="299"/>
      <c r="HFP46" s="299"/>
      <c r="HFQ46" s="299"/>
      <c r="HFR46" s="299"/>
      <c r="HFS46" s="299"/>
      <c r="HFT46" s="299"/>
      <c r="HFU46" s="299"/>
      <c r="HFV46" s="299"/>
      <c r="HFW46" s="299"/>
      <c r="HFX46" s="299"/>
      <c r="HFY46" s="299"/>
      <c r="HFZ46" s="299"/>
      <c r="HGA46" s="299"/>
      <c r="HGB46" s="299"/>
      <c r="HGC46" s="299"/>
      <c r="HGD46" s="299"/>
      <c r="HGE46" s="299"/>
      <c r="HGF46" s="299"/>
      <c r="HGG46" s="299"/>
      <c r="HGH46" s="299"/>
      <c r="HGI46" s="299"/>
      <c r="HGJ46" s="299"/>
      <c r="HGK46" s="299"/>
      <c r="HGL46" s="299"/>
      <c r="HGM46" s="299"/>
      <c r="HGN46" s="299"/>
      <c r="HGO46" s="299"/>
      <c r="HGP46" s="299"/>
      <c r="HGQ46" s="299"/>
      <c r="HGR46" s="299"/>
      <c r="HGS46" s="299"/>
      <c r="HGT46" s="299"/>
      <c r="HGU46" s="299"/>
      <c r="HGV46" s="299"/>
      <c r="HGW46" s="299"/>
      <c r="HGX46" s="299"/>
      <c r="HGY46" s="299"/>
      <c r="HGZ46" s="299"/>
      <c r="HHA46" s="299"/>
      <c r="HHB46" s="299"/>
      <c r="HHC46" s="299"/>
      <c r="HHD46" s="299"/>
      <c r="HHE46" s="299"/>
      <c r="HHF46" s="299"/>
      <c r="HHG46" s="299"/>
      <c r="HHH46" s="299"/>
      <c r="HHI46" s="299"/>
      <c r="HHJ46" s="299"/>
      <c r="HHK46" s="299"/>
      <c r="HHL46" s="299"/>
      <c r="HHM46" s="299"/>
      <c r="HHN46" s="299"/>
      <c r="HHO46" s="299"/>
      <c r="HHP46" s="299"/>
      <c r="HHQ46" s="299"/>
      <c r="HHR46" s="299"/>
      <c r="HHS46" s="299"/>
      <c r="HHT46" s="299"/>
      <c r="HHU46" s="299"/>
      <c r="HHV46" s="299"/>
      <c r="HHW46" s="299"/>
      <c r="HHX46" s="299"/>
      <c r="HHY46" s="299"/>
      <c r="HHZ46" s="299"/>
      <c r="HIA46" s="299"/>
      <c r="HIB46" s="299"/>
      <c r="HIC46" s="299"/>
      <c r="HID46" s="299"/>
      <c r="HIE46" s="299"/>
      <c r="HIF46" s="299"/>
      <c r="HIG46" s="299"/>
      <c r="HIH46" s="299"/>
      <c r="HII46" s="299"/>
      <c r="HIJ46" s="299"/>
      <c r="HIK46" s="299"/>
      <c r="HIL46" s="299"/>
      <c r="HIM46" s="299"/>
      <c r="HIN46" s="299"/>
      <c r="HIO46" s="299"/>
      <c r="HIP46" s="299"/>
      <c r="HIQ46" s="299"/>
      <c r="HIR46" s="299"/>
      <c r="HIS46" s="299"/>
      <c r="HIT46" s="299"/>
      <c r="HIU46" s="299"/>
      <c r="HIV46" s="299"/>
      <c r="HIW46" s="299"/>
      <c r="HIX46" s="299"/>
      <c r="HIY46" s="299"/>
      <c r="HIZ46" s="299"/>
      <c r="HJA46" s="299"/>
      <c r="HJB46" s="299"/>
      <c r="HJC46" s="299"/>
      <c r="HJD46" s="299"/>
      <c r="HJE46" s="299"/>
      <c r="HJF46" s="299"/>
      <c r="HJG46" s="299"/>
      <c r="HJH46" s="299"/>
      <c r="HJI46" s="299"/>
      <c r="HJJ46" s="299"/>
      <c r="HJK46" s="299"/>
      <c r="HJL46" s="299"/>
      <c r="HJM46" s="299"/>
      <c r="HJN46" s="299"/>
      <c r="HJO46" s="299"/>
      <c r="HJP46" s="299"/>
      <c r="HJQ46" s="299"/>
      <c r="HJR46" s="299"/>
      <c r="HJS46" s="299"/>
      <c r="HJT46" s="299"/>
      <c r="HJU46" s="299"/>
      <c r="HJV46" s="299"/>
      <c r="HJW46" s="299"/>
      <c r="HJX46" s="299"/>
      <c r="HJY46" s="299"/>
      <c r="HJZ46" s="299"/>
      <c r="HKA46" s="299"/>
      <c r="HKB46" s="299"/>
      <c r="HKC46" s="299"/>
      <c r="HKD46" s="299"/>
      <c r="HKE46" s="299"/>
      <c r="HKF46" s="299"/>
      <c r="HKG46" s="299"/>
      <c r="HKH46" s="299"/>
      <c r="HKI46" s="299"/>
      <c r="HKJ46" s="299"/>
      <c r="HKK46" s="299"/>
      <c r="HKL46" s="299"/>
      <c r="HKM46" s="299"/>
      <c r="HKN46" s="299"/>
      <c r="HKO46" s="299"/>
      <c r="HKP46" s="299"/>
      <c r="HKQ46" s="299"/>
      <c r="HKR46" s="299"/>
      <c r="HKS46" s="299"/>
      <c r="HKT46" s="299"/>
      <c r="HKU46" s="299"/>
      <c r="HKV46" s="299"/>
      <c r="HKW46" s="299"/>
      <c r="HKX46" s="299"/>
      <c r="HKY46" s="299"/>
      <c r="HKZ46" s="299"/>
      <c r="HLA46" s="299"/>
      <c r="HLB46" s="299"/>
      <c r="HLC46" s="299"/>
      <c r="HLD46" s="299"/>
      <c r="HLE46" s="299"/>
      <c r="HLF46" s="299"/>
      <c r="HLG46" s="299"/>
      <c r="HLH46" s="299"/>
      <c r="HLI46" s="299"/>
      <c r="HLJ46" s="299"/>
      <c r="HLK46" s="299"/>
      <c r="HLL46" s="299"/>
      <c r="HLM46" s="299"/>
      <c r="HLN46" s="299"/>
      <c r="HLO46" s="299"/>
      <c r="HLP46" s="299"/>
      <c r="HLQ46" s="299"/>
      <c r="HLR46" s="299"/>
      <c r="HLS46" s="299"/>
      <c r="HLT46" s="299"/>
      <c r="HLU46" s="299"/>
      <c r="HLV46" s="299"/>
      <c r="HLW46" s="299"/>
      <c r="HLX46" s="299"/>
      <c r="HLY46" s="299"/>
      <c r="HLZ46" s="299"/>
      <c r="HMA46" s="299"/>
      <c r="HMB46" s="299"/>
      <c r="HMC46" s="299"/>
      <c r="HMD46" s="299"/>
      <c r="HME46" s="299"/>
      <c r="HMF46" s="299"/>
      <c r="HMG46" s="299"/>
      <c r="HMH46" s="299"/>
      <c r="HMI46" s="299"/>
      <c r="HMJ46" s="299"/>
      <c r="HMK46" s="299"/>
      <c r="HML46" s="299"/>
      <c r="HMM46" s="299"/>
      <c r="HMN46" s="299"/>
      <c r="HMO46" s="299"/>
      <c r="HMP46" s="299"/>
      <c r="HMQ46" s="299"/>
      <c r="HMR46" s="299"/>
      <c r="HMS46" s="299"/>
      <c r="HMT46" s="299"/>
      <c r="HMU46" s="299"/>
      <c r="HMV46" s="299"/>
      <c r="HMW46" s="299"/>
      <c r="HMX46" s="299"/>
      <c r="HMY46" s="299"/>
      <c r="HMZ46" s="299"/>
      <c r="HNA46" s="299"/>
      <c r="HNB46" s="299"/>
      <c r="HNC46" s="299"/>
      <c r="HND46" s="299"/>
      <c r="HNE46" s="299"/>
      <c r="HNF46" s="299"/>
      <c r="HNG46" s="299"/>
      <c r="HNH46" s="299"/>
      <c r="HNI46" s="299"/>
      <c r="HNJ46" s="299"/>
      <c r="HNK46" s="299"/>
      <c r="HNL46" s="299"/>
      <c r="HNM46" s="299"/>
      <c r="HNN46" s="299"/>
      <c r="HNO46" s="299"/>
      <c r="HNP46" s="299"/>
      <c r="HNQ46" s="299"/>
      <c r="HNR46" s="299"/>
      <c r="HNS46" s="299"/>
      <c r="HNT46" s="299"/>
      <c r="HNU46" s="299"/>
      <c r="HNV46" s="299"/>
      <c r="HNW46" s="299"/>
      <c r="HNX46" s="299"/>
      <c r="HNY46" s="299"/>
      <c r="HNZ46" s="299"/>
      <c r="HOA46" s="299"/>
      <c r="HOB46" s="299"/>
      <c r="HOC46" s="299"/>
      <c r="HOD46" s="299"/>
      <c r="HOE46" s="299"/>
      <c r="HOF46" s="299"/>
      <c r="HOG46" s="299"/>
      <c r="HOH46" s="299"/>
      <c r="HOI46" s="299"/>
      <c r="HOJ46" s="299"/>
      <c r="HOK46" s="299"/>
      <c r="HOL46" s="299"/>
      <c r="HOM46" s="299"/>
      <c r="HON46" s="299"/>
      <c r="HOO46" s="299"/>
      <c r="HOP46" s="299"/>
      <c r="HOQ46" s="299"/>
      <c r="HOR46" s="299"/>
      <c r="HOS46" s="299"/>
      <c r="HOT46" s="299"/>
      <c r="HOU46" s="299"/>
      <c r="HOV46" s="299"/>
      <c r="HOW46" s="299"/>
      <c r="HOX46" s="299"/>
      <c r="HOY46" s="299"/>
      <c r="HOZ46" s="299"/>
      <c r="HPA46" s="299"/>
      <c r="HPB46" s="299"/>
      <c r="HPC46" s="299"/>
      <c r="HPD46" s="299"/>
      <c r="HPE46" s="299"/>
      <c r="HPF46" s="299"/>
      <c r="HPG46" s="299"/>
      <c r="HPH46" s="299"/>
      <c r="HPI46" s="299"/>
      <c r="HPJ46" s="299"/>
      <c r="HPK46" s="299"/>
      <c r="HPL46" s="299"/>
      <c r="HPM46" s="299"/>
      <c r="HPN46" s="299"/>
      <c r="HPO46" s="299"/>
      <c r="HPP46" s="299"/>
      <c r="HPQ46" s="299"/>
      <c r="HPR46" s="299"/>
      <c r="HPS46" s="299"/>
      <c r="HPT46" s="299"/>
      <c r="HPU46" s="299"/>
      <c r="HPV46" s="299"/>
      <c r="HPW46" s="299"/>
      <c r="HPX46" s="299"/>
      <c r="HPY46" s="299"/>
      <c r="HPZ46" s="299"/>
      <c r="HQA46" s="299"/>
      <c r="HQB46" s="299"/>
      <c r="HQC46" s="299"/>
      <c r="HQD46" s="299"/>
      <c r="HQE46" s="299"/>
      <c r="HQF46" s="299"/>
      <c r="HQG46" s="299"/>
      <c r="HQH46" s="299"/>
      <c r="HQI46" s="299"/>
      <c r="HQJ46" s="299"/>
      <c r="HQK46" s="299"/>
      <c r="HQL46" s="299"/>
      <c r="HQM46" s="299"/>
      <c r="HQN46" s="299"/>
      <c r="HQO46" s="299"/>
      <c r="HQP46" s="299"/>
      <c r="HQQ46" s="299"/>
      <c r="HQR46" s="299"/>
      <c r="HQS46" s="299"/>
      <c r="HQT46" s="299"/>
      <c r="HQU46" s="299"/>
      <c r="HQV46" s="299"/>
      <c r="HQW46" s="299"/>
      <c r="HQX46" s="299"/>
      <c r="HQY46" s="299"/>
      <c r="HQZ46" s="299"/>
      <c r="HRA46" s="299"/>
      <c r="HRB46" s="299"/>
      <c r="HRC46" s="299"/>
      <c r="HRD46" s="299"/>
      <c r="HRE46" s="299"/>
      <c r="HRF46" s="299"/>
      <c r="HRG46" s="299"/>
      <c r="HRH46" s="299"/>
      <c r="HRI46" s="299"/>
      <c r="HRJ46" s="299"/>
      <c r="HRK46" s="299"/>
      <c r="HRL46" s="299"/>
      <c r="HRM46" s="299"/>
      <c r="HRN46" s="299"/>
      <c r="HRO46" s="299"/>
      <c r="HRP46" s="299"/>
      <c r="HRQ46" s="299"/>
      <c r="HRR46" s="299"/>
      <c r="HRS46" s="299"/>
      <c r="HRT46" s="299"/>
      <c r="HRU46" s="299"/>
      <c r="HRV46" s="299"/>
      <c r="HRW46" s="299"/>
      <c r="HRX46" s="299"/>
      <c r="HRY46" s="299"/>
      <c r="HRZ46" s="299"/>
      <c r="HSA46" s="299"/>
      <c r="HSB46" s="299"/>
      <c r="HSC46" s="299"/>
      <c r="HSD46" s="299"/>
      <c r="HSE46" s="299"/>
      <c r="HSF46" s="299"/>
      <c r="HSG46" s="299"/>
      <c r="HSH46" s="299"/>
      <c r="HSI46" s="299"/>
      <c r="HSJ46" s="299"/>
      <c r="HSK46" s="299"/>
      <c r="HSL46" s="299"/>
      <c r="HSM46" s="299"/>
      <c r="HSN46" s="299"/>
      <c r="HSO46" s="299"/>
      <c r="HSP46" s="299"/>
      <c r="HSQ46" s="299"/>
      <c r="HSR46" s="299"/>
      <c r="HSS46" s="299"/>
      <c r="HST46" s="299"/>
      <c r="HSU46" s="299"/>
      <c r="HSV46" s="299"/>
      <c r="HSW46" s="299"/>
      <c r="HSX46" s="299"/>
      <c r="HSY46" s="299"/>
      <c r="HSZ46" s="299"/>
      <c r="HTA46" s="299"/>
      <c r="HTB46" s="299"/>
      <c r="HTC46" s="299"/>
      <c r="HTD46" s="299"/>
      <c r="HTE46" s="299"/>
      <c r="HTF46" s="299"/>
      <c r="HTG46" s="299"/>
      <c r="HTH46" s="299"/>
      <c r="HTI46" s="299"/>
      <c r="HTJ46" s="299"/>
      <c r="HTK46" s="299"/>
      <c r="HTL46" s="299"/>
      <c r="HTM46" s="299"/>
      <c r="HTN46" s="299"/>
      <c r="HTO46" s="299"/>
      <c r="HTP46" s="299"/>
      <c r="HTQ46" s="299"/>
      <c r="HTR46" s="299"/>
      <c r="HTS46" s="299"/>
      <c r="HTT46" s="299"/>
      <c r="HTU46" s="299"/>
      <c r="HTV46" s="299"/>
      <c r="HTW46" s="299"/>
      <c r="HTX46" s="299"/>
      <c r="HTY46" s="299"/>
      <c r="HTZ46" s="299"/>
      <c r="HUA46" s="299"/>
      <c r="HUB46" s="299"/>
      <c r="HUC46" s="299"/>
      <c r="HUD46" s="299"/>
      <c r="HUE46" s="299"/>
      <c r="HUF46" s="299"/>
      <c r="HUG46" s="299"/>
      <c r="HUH46" s="299"/>
      <c r="HUI46" s="299"/>
      <c r="HUJ46" s="299"/>
      <c r="HUK46" s="299"/>
      <c r="HUL46" s="299"/>
      <c r="HUM46" s="299"/>
      <c r="HUN46" s="299"/>
      <c r="HUO46" s="299"/>
      <c r="HUP46" s="299"/>
      <c r="HUQ46" s="299"/>
      <c r="HUR46" s="299"/>
      <c r="HUS46" s="299"/>
      <c r="HUT46" s="299"/>
      <c r="HUU46" s="299"/>
      <c r="HUV46" s="299"/>
      <c r="HUW46" s="299"/>
      <c r="HUX46" s="299"/>
      <c r="HUY46" s="299"/>
      <c r="HUZ46" s="299"/>
      <c r="HVA46" s="299"/>
      <c r="HVB46" s="299"/>
      <c r="HVC46" s="299"/>
      <c r="HVD46" s="299"/>
      <c r="HVE46" s="299"/>
      <c r="HVF46" s="299"/>
      <c r="HVG46" s="299"/>
      <c r="HVH46" s="299"/>
      <c r="HVI46" s="299"/>
      <c r="HVJ46" s="299"/>
      <c r="HVK46" s="299"/>
      <c r="HVL46" s="299"/>
      <c r="HVM46" s="299"/>
      <c r="HVN46" s="299"/>
      <c r="HVO46" s="299"/>
      <c r="HVP46" s="299"/>
      <c r="HVQ46" s="299"/>
      <c r="HVR46" s="299"/>
      <c r="HVS46" s="299"/>
      <c r="HVT46" s="299"/>
      <c r="HVU46" s="299"/>
      <c r="HVV46" s="299"/>
      <c r="HVW46" s="299"/>
      <c r="HVX46" s="299"/>
      <c r="HVY46" s="299"/>
      <c r="HVZ46" s="299"/>
      <c r="HWA46" s="299"/>
      <c r="HWB46" s="299"/>
      <c r="HWC46" s="299"/>
      <c r="HWD46" s="299"/>
      <c r="HWE46" s="299"/>
      <c r="HWF46" s="299"/>
      <c r="HWG46" s="299"/>
      <c r="HWH46" s="299"/>
      <c r="HWI46" s="299"/>
      <c r="HWJ46" s="299"/>
      <c r="HWK46" s="299"/>
      <c r="HWL46" s="299"/>
      <c r="HWM46" s="299"/>
      <c r="HWN46" s="299"/>
      <c r="HWO46" s="299"/>
      <c r="HWP46" s="299"/>
      <c r="HWQ46" s="299"/>
      <c r="HWR46" s="299"/>
      <c r="HWS46" s="299"/>
      <c r="HWT46" s="299"/>
      <c r="HWU46" s="299"/>
      <c r="HWV46" s="299"/>
      <c r="HWW46" s="299"/>
      <c r="HWX46" s="299"/>
      <c r="HWY46" s="299"/>
      <c r="HWZ46" s="299"/>
      <c r="HXA46" s="299"/>
      <c r="HXB46" s="299"/>
      <c r="HXC46" s="299"/>
      <c r="HXD46" s="299"/>
      <c r="HXE46" s="299"/>
      <c r="HXF46" s="299"/>
      <c r="HXG46" s="299"/>
      <c r="HXH46" s="299"/>
      <c r="HXI46" s="299"/>
      <c r="HXJ46" s="299"/>
      <c r="HXK46" s="299"/>
      <c r="HXL46" s="299"/>
      <c r="HXM46" s="299"/>
      <c r="HXN46" s="299"/>
      <c r="HXO46" s="299"/>
      <c r="HXP46" s="299"/>
      <c r="HXQ46" s="299"/>
      <c r="HXR46" s="299"/>
      <c r="HXS46" s="299"/>
      <c r="HXT46" s="299"/>
      <c r="HXU46" s="299"/>
      <c r="HXV46" s="299"/>
      <c r="HXW46" s="299"/>
      <c r="HXX46" s="299"/>
      <c r="HXY46" s="299"/>
      <c r="HXZ46" s="299"/>
      <c r="HYA46" s="299"/>
      <c r="HYB46" s="299"/>
      <c r="HYC46" s="299"/>
      <c r="HYD46" s="299"/>
      <c r="HYE46" s="299"/>
      <c r="HYF46" s="299"/>
      <c r="HYG46" s="299"/>
      <c r="HYH46" s="299"/>
      <c r="HYI46" s="299"/>
      <c r="HYJ46" s="299"/>
      <c r="HYK46" s="299"/>
      <c r="HYL46" s="299"/>
      <c r="HYM46" s="299"/>
      <c r="HYN46" s="299"/>
      <c r="HYO46" s="299"/>
      <c r="HYP46" s="299"/>
      <c r="HYQ46" s="299"/>
      <c r="HYR46" s="299"/>
      <c r="HYS46" s="299"/>
      <c r="HYT46" s="299"/>
      <c r="HYU46" s="299"/>
      <c r="HYV46" s="299"/>
      <c r="HYW46" s="299"/>
      <c r="HYX46" s="299"/>
      <c r="HYY46" s="299"/>
      <c r="HYZ46" s="299"/>
      <c r="HZA46" s="299"/>
      <c r="HZB46" s="299"/>
      <c r="HZC46" s="299"/>
      <c r="HZD46" s="299"/>
      <c r="HZE46" s="299"/>
      <c r="HZF46" s="299"/>
      <c r="HZG46" s="299"/>
      <c r="HZH46" s="299"/>
      <c r="HZI46" s="299"/>
      <c r="HZJ46" s="299"/>
      <c r="HZK46" s="299"/>
      <c r="HZL46" s="299"/>
      <c r="HZM46" s="299"/>
      <c r="HZN46" s="299"/>
      <c r="HZO46" s="299"/>
      <c r="HZP46" s="299"/>
      <c r="HZQ46" s="299"/>
      <c r="HZR46" s="299"/>
      <c r="HZS46" s="299"/>
      <c r="HZT46" s="299"/>
      <c r="HZU46" s="299"/>
      <c r="HZV46" s="299"/>
      <c r="HZW46" s="299"/>
      <c r="HZX46" s="299"/>
      <c r="HZY46" s="299"/>
      <c r="HZZ46" s="299"/>
      <c r="IAA46" s="299"/>
      <c r="IAB46" s="299"/>
      <c r="IAC46" s="299"/>
      <c r="IAD46" s="299"/>
      <c r="IAE46" s="299"/>
      <c r="IAF46" s="299"/>
      <c r="IAG46" s="299"/>
      <c r="IAH46" s="299"/>
      <c r="IAI46" s="299"/>
      <c r="IAJ46" s="299"/>
      <c r="IAK46" s="299"/>
      <c r="IAL46" s="299"/>
      <c r="IAM46" s="299"/>
      <c r="IAN46" s="299"/>
      <c r="IAO46" s="299"/>
      <c r="IAP46" s="299"/>
      <c r="IAQ46" s="299"/>
      <c r="IAR46" s="299"/>
      <c r="IAS46" s="299"/>
      <c r="IAT46" s="299"/>
      <c r="IAU46" s="299"/>
      <c r="IAV46" s="299"/>
      <c r="IAW46" s="299"/>
      <c r="IAX46" s="299"/>
      <c r="IAY46" s="299"/>
      <c r="IAZ46" s="299"/>
      <c r="IBA46" s="299"/>
      <c r="IBB46" s="299"/>
      <c r="IBC46" s="299"/>
      <c r="IBD46" s="299"/>
      <c r="IBE46" s="299"/>
      <c r="IBF46" s="299"/>
      <c r="IBG46" s="299"/>
      <c r="IBH46" s="299"/>
      <c r="IBI46" s="299"/>
      <c r="IBJ46" s="299"/>
      <c r="IBK46" s="299"/>
      <c r="IBL46" s="299"/>
      <c r="IBM46" s="299"/>
      <c r="IBN46" s="299"/>
      <c r="IBO46" s="299"/>
      <c r="IBP46" s="299"/>
      <c r="IBQ46" s="299"/>
      <c r="IBR46" s="299"/>
      <c r="IBS46" s="299"/>
      <c r="IBT46" s="299"/>
      <c r="IBU46" s="299"/>
      <c r="IBV46" s="299"/>
      <c r="IBW46" s="299"/>
      <c r="IBX46" s="299"/>
      <c r="IBY46" s="299"/>
      <c r="IBZ46" s="299"/>
      <c r="ICA46" s="299"/>
      <c r="ICB46" s="299"/>
      <c r="ICC46" s="299"/>
      <c r="ICD46" s="299"/>
      <c r="ICE46" s="299"/>
      <c r="ICF46" s="299"/>
      <c r="ICG46" s="299"/>
      <c r="ICH46" s="299"/>
      <c r="ICI46" s="299"/>
      <c r="ICJ46" s="299"/>
      <c r="ICK46" s="299"/>
      <c r="ICL46" s="299"/>
      <c r="ICM46" s="299"/>
      <c r="ICN46" s="299"/>
      <c r="ICO46" s="299"/>
      <c r="ICP46" s="299"/>
      <c r="ICQ46" s="299"/>
      <c r="ICR46" s="299"/>
      <c r="ICS46" s="299"/>
      <c r="ICT46" s="299"/>
      <c r="ICU46" s="299"/>
      <c r="ICV46" s="299"/>
      <c r="ICW46" s="299"/>
      <c r="ICX46" s="299"/>
      <c r="ICY46" s="299"/>
      <c r="ICZ46" s="299"/>
      <c r="IDA46" s="299"/>
      <c r="IDB46" s="299"/>
      <c r="IDC46" s="299"/>
      <c r="IDD46" s="299"/>
      <c r="IDE46" s="299"/>
      <c r="IDF46" s="299"/>
      <c r="IDG46" s="299"/>
      <c r="IDH46" s="299"/>
      <c r="IDI46" s="299"/>
      <c r="IDJ46" s="299"/>
      <c r="IDK46" s="299"/>
      <c r="IDL46" s="299"/>
      <c r="IDM46" s="299"/>
      <c r="IDN46" s="299"/>
      <c r="IDO46" s="299"/>
      <c r="IDP46" s="299"/>
      <c r="IDQ46" s="299"/>
      <c r="IDR46" s="299"/>
      <c r="IDS46" s="299"/>
      <c r="IDT46" s="299"/>
      <c r="IDU46" s="299"/>
      <c r="IDV46" s="299"/>
      <c r="IDW46" s="299"/>
      <c r="IDX46" s="299"/>
      <c r="IDY46" s="299"/>
      <c r="IDZ46" s="299"/>
      <c r="IEA46" s="299"/>
      <c r="IEB46" s="299"/>
      <c r="IEC46" s="299"/>
      <c r="IED46" s="299"/>
      <c r="IEE46" s="299"/>
      <c r="IEF46" s="299"/>
      <c r="IEG46" s="299"/>
      <c r="IEH46" s="299"/>
      <c r="IEI46" s="299"/>
      <c r="IEJ46" s="299"/>
      <c r="IEK46" s="299"/>
      <c r="IEL46" s="299"/>
      <c r="IEM46" s="299"/>
      <c r="IEN46" s="299"/>
      <c r="IEO46" s="299"/>
      <c r="IEP46" s="299"/>
      <c r="IEQ46" s="299"/>
      <c r="IER46" s="299"/>
      <c r="IES46" s="299"/>
      <c r="IET46" s="299"/>
      <c r="IEU46" s="299"/>
      <c r="IEV46" s="299"/>
      <c r="IEW46" s="299"/>
      <c r="IEX46" s="299"/>
      <c r="IEY46" s="299"/>
      <c r="IEZ46" s="299"/>
      <c r="IFA46" s="299"/>
      <c r="IFB46" s="299"/>
      <c r="IFC46" s="299"/>
      <c r="IFD46" s="299"/>
      <c r="IFE46" s="299"/>
      <c r="IFF46" s="299"/>
      <c r="IFG46" s="299"/>
      <c r="IFH46" s="299"/>
      <c r="IFI46" s="299"/>
      <c r="IFJ46" s="299"/>
      <c r="IFK46" s="299"/>
      <c r="IFL46" s="299"/>
      <c r="IFM46" s="299"/>
      <c r="IFN46" s="299"/>
      <c r="IFO46" s="299"/>
      <c r="IFP46" s="299"/>
      <c r="IFQ46" s="299"/>
      <c r="IFR46" s="299"/>
      <c r="IFS46" s="299"/>
      <c r="IFT46" s="299"/>
      <c r="IFU46" s="299"/>
      <c r="IFV46" s="299"/>
      <c r="IFW46" s="299"/>
      <c r="IFX46" s="299"/>
      <c r="IFY46" s="299"/>
      <c r="IFZ46" s="299"/>
      <c r="IGA46" s="299"/>
      <c r="IGB46" s="299"/>
      <c r="IGC46" s="299"/>
      <c r="IGD46" s="299"/>
      <c r="IGE46" s="299"/>
      <c r="IGF46" s="299"/>
      <c r="IGG46" s="299"/>
      <c r="IGH46" s="299"/>
      <c r="IGI46" s="299"/>
      <c r="IGJ46" s="299"/>
      <c r="IGK46" s="299"/>
      <c r="IGL46" s="299"/>
      <c r="IGM46" s="299"/>
      <c r="IGN46" s="299"/>
      <c r="IGO46" s="299"/>
      <c r="IGP46" s="299"/>
      <c r="IGQ46" s="299"/>
      <c r="IGR46" s="299"/>
      <c r="IGS46" s="299"/>
      <c r="IGT46" s="299"/>
      <c r="IGU46" s="299"/>
      <c r="IGV46" s="299"/>
      <c r="IGW46" s="299"/>
      <c r="IGX46" s="299"/>
      <c r="IGY46" s="299"/>
      <c r="IGZ46" s="299"/>
      <c r="IHA46" s="299"/>
      <c r="IHB46" s="299"/>
      <c r="IHC46" s="299"/>
      <c r="IHD46" s="299"/>
      <c r="IHE46" s="299"/>
      <c r="IHF46" s="299"/>
      <c r="IHG46" s="299"/>
      <c r="IHH46" s="299"/>
      <c r="IHI46" s="299"/>
      <c r="IHJ46" s="299"/>
      <c r="IHK46" s="299"/>
      <c r="IHL46" s="299"/>
      <c r="IHM46" s="299"/>
      <c r="IHN46" s="299"/>
      <c r="IHO46" s="299"/>
      <c r="IHP46" s="299"/>
      <c r="IHQ46" s="299"/>
      <c r="IHR46" s="299"/>
      <c r="IHS46" s="299"/>
      <c r="IHT46" s="299"/>
      <c r="IHU46" s="299"/>
      <c r="IHV46" s="299"/>
      <c r="IHW46" s="299"/>
      <c r="IHX46" s="299"/>
      <c r="IHY46" s="299"/>
      <c r="IHZ46" s="299"/>
      <c r="IIA46" s="299"/>
      <c r="IIB46" s="299"/>
      <c r="IIC46" s="299"/>
      <c r="IID46" s="299"/>
      <c r="IIE46" s="299"/>
      <c r="IIF46" s="299"/>
      <c r="IIG46" s="299"/>
      <c r="IIH46" s="299"/>
      <c r="III46" s="299"/>
      <c r="IIJ46" s="299"/>
      <c r="IIK46" s="299"/>
      <c r="IIL46" s="299"/>
      <c r="IIM46" s="299"/>
      <c r="IIN46" s="299"/>
      <c r="IIO46" s="299"/>
      <c r="IIP46" s="299"/>
      <c r="IIQ46" s="299"/>
      <c r="IIR46" s="299"/>
      <c r="IIS46" s="299"/>
      <c r="IIT46" s="299"/>
      <c r="IIU46" s="299"/>
      <c r="IIV46" s="299"/>
      <c r="IIW46" s="299"/>
      <c r="IIX46" s="299"/>
      <c r="IIY46" s="299"/>
      <c r="IIZ46" s="299"/>
      <c r="IJA46" s="299"/>
      <c r="IJB46" s="299"/>
      <c r="IJC46" s="299"/>
      <c r="IJD46" s="299"/>
      <c r="IJE46" s="299"/>
      <c r="IJF46" s="299"/>
      <c r="IJG46" s="299"/>
      <c r="IJH46" s="299"/>
      <c r="IJI46" s="299"/>
      <c r="IJJ46" s="299"/>
      <c r="IJK46" s="299"/>
      <c r="IJL46" s="299"/>
      <c r="IJM46" s="299"/>
      <c r="IJN46" s="299"/>
      <c r="IJO46" s="299"/>
      <c r="IJP46" s="299"/>
      <c r="IJQ46" s="299"/>
      <c r="IJR46" s="299"/>
      <c r="IJS46" s="299"/>
      <c r="IJT46" s="299"/>
      <c r="IJU46" s="299"/>
      <c r="IJV46" s="299"/>
      <c r="IJW46" s="299"/>
      <c r="IJX46" s="299"/>
      <c r="IJY46" s="299"/>
      <c r="IJZ46" s="299"/>
      <c r="IKA46" s="299"/>
      <c r="IKB46" s="299"/>
      <c r="IKC46" s="299"/>
      <c r="IKD46" s="299"/>
      <c r="IKE46" s="299"/>
      <c r="IKF46" s="299"/>
      <c r="IKG46" s="299"/>
      <c r="IKH46" s="299"/>
      <c r="IKI46" s="299"/>
      <c r="IKJ46" s="299"/>
      <c r="IKK46" s="299"/>
      <c r="IKL46" s="299"/>
      <c r="IKM46" s="299"/>
      <c r="IKN46" s="299"/>
      <c r="IKO46" s="299"/>
      <c r="IKP46" s="299"/>
      <c r="IKQ46" s="299"/>
      <c r="IKR46" s="299"/>
      <c r="IKS46" s="299"/>
      <c r="IKT46" s="299"/>
      <c r="IKU46" s="299"/>
      <c r="IKV46" s="299"/>
      <c r="IKW46" s="299"/>
      <c r="IKX46" s="299"/>
      <c r="IKY46" s="299"/>
      <c r="IKZ46" s="299"/>
      <c r="ILA46" s="299"/>
      <c r="ILB46" s="299"/>
      <c r="ILC46" s="299"/>
      <c r="ILD46" s="299"/>
      <c r="ILE46" s="299"/>
      <c r="ILF46" s="299"/>
      <c r="ILG46" s="299"/>
      <c r="ILH46" s="299"/>
      <c r="ILI46" s="299"/>
      <c r="ILJ46" s="299"/>
      <c r="ILK46" s="299"/>
      <c r="ILL46" s="299"/>
      <c r="ILM46" s="299"/>
      <c r="ILN46" s="299"/>
      <c r="ILO46" s="299"/>
      <c r="ILP46" s="299"/>
      <c r="ILQ46" s="299"/>
      <c r="ILR46" s="299"/>
      <c r="ILS46" s="299"/>
      <c r="ILT46" s="299"/>
      <c r="ILU46" s="299"/>
      <c r="ILV46" s="299"/>
      <c r="ILW46" s="299"/>
      <c r="ILX46" s="299"/>
      <c r="ILY46" s="299"/>
      <c r="ILZ46" s="299"/>
      <c r="IMA46" s="299"/>
      <c r="IMB46" s="299"/>
      <c r="IMC46" s="299"/>
      <c r="IMD46" s="299"/>
      <c r="IME46" s="299"/>
      <c r="IMF46" s="299"/>
      <c r="IMG46" s="299"/>
      <c r="IMH46" s="299"/>
      <c r="IMI46" s="299"/>
      <c r="IMJ46" s="299"/>
      <c r="IMK46" s="299"/>
      <c r="IML46" s="299"/>
      <c r="IMM46" s="299"/>
      <c r="IMN46" s="299"/>
      <c r="IMO46" s="299"/>
      <c r="IMP46" s="299"/>
      <c r="IMQ46" s="299"/>
      <c r="IMR46" s="299"/>
      <c r="IMS46" s="299"/>
      <c r="IMT46" s="299"/>
      <c r="IMU46" s="299"/>
      <c r="IMV46" s="299"/>
      <c r="IMW46" s="299"/>
      <c r="IMX46" s="299"/>
      <c r="IMY46" s="299"/>
      <c r="IMZ46" s="299"/>
      <c r="INA46" s="299"/>
      <c r="INB46" s="299"/>
      <c r="INC46" s="299"/>
      <c r="IND46" s="299"/>
      <c r="INE46" s="299"/>
      <c r="INF46" s="299"/>
      <c r="ING46" s="299"/>
      <c r="INH46" s="299"/>
      <c r="INI46" s="299"/>
      <c r="INJ46" s="299"/>
      <c r="INK46" s="299"/>
      <c r="INL46" s="299"/>
      <c r="INM46" s="299"/>
      <c r="INN46" s="299"/>
      <c r="INO46" s="299"/>
      <c r="INP46" s="299"/>
      <c r="INQ46" s="299"/>
      <c r="INR46" s="299"/>
      <c r="INS46" s="299"/>
      <c r="INT46" s="299"/>
      <c r="INU46" s="299"/>
      <c r="INV46" s="299"/>
      <c r="INW46" s="299"/>
      <c r="INX46" s="299"/>
      <c r="INY46" s="299"/>
      <c r="INZ46" s="299"/>
      <c r="IOA46" s="299"/>
      <c r="IOB46" s="299"/>
      <c r="IOC46" s="299"/>
      <c r="IOD46" s="299"/>
      <c r="IOE46" s="299"/>
      <c r="IOF46" s="299"/>
      <c r="IOG46" s="299"/>
      <c r="IOH46" s="299"/>
      <c r="IOI46" s="299"/>
      <c r="IOJ46" s="299"/>
      <c r="IOK46" s="299"/>
      <c r="IOL46" s="299"/>
      <c r="IOM46" s="299"/>
      <c r="ION46" s="299"/>
      <c r="IOO46" s="299"/>
      <c r="IOP46" s="299"/>
      <c r="IOQ46" s="299"/>
      <c r="IOR46" s="299"/>
      <c r="IOS46" s="299"/>
      <c r="IOT46" s="299"/>
      <c r="IOU46" s="299"/>
      <c r="IOV46" s="299"/>
      <c r="IOW46" s="299"/>
      <c r="IOX46" s="299"/>
      <c r="IOY46" s="299"/>
      <c r="IOZ46" s="299"/>
      <c r="IPA46" s="299"/>
      <c r="IPB46" s="299"/>
      <c r="IPC46" s="299"/>
      <c r="IPD46" s="299"/>
      <c r="IPE46" s="299"/>
      <c r="IPF46" s="299"/>
      <c r="IPG46" s="299"/>
      <c r="IPH46" s="299"/>
      <c r="IPI46" s="299"/>
      <c r="IPJ46" s="299"/>
      <c r="IPK46" s="299"/>
      <c r="IPL46" s="299"/>
      <c r="IPM46" s="299"/>
      <c r="IPN46" s="299"/>
      <c r="IPO46" s="299"/>
      <c r="IPP46" s="299"/>
      <c r="IPQ46" s="299"/>
      <c r="IPR46" s="299"/>
      <c r="IPS46" s="299"/>
      <c r="IPT46" s="299"/>
      <c r="IPU46" s="299"/>
      <c r="IPV46" s="299"/>
      <c r="IPW46" s="299"/>
      <c r="IPX46" s="299"/>
      <c r="IPY46" s="299"/>
      <c r="IPZ46" s="299"/>
      <c r="IQA46" s="299"/>
      <c r="IQB46" s="299"/>
      <c r="IQC46" s="299"/>
      <c r="IQD46" s="299"/>
      <c r="IQE46" s="299"/>
      <c r="IQF46" s="299"/>
      <c r="IQG46" s="299"/>
      <c r="IQH46" s="299"/>
      <c r="IQI46" s="299"/>
      <c r="IQJ46" s="299"/>
      <c r="IQK46" s="299"/>
      <c r="IQL46" s="299"/>
      <c r="IQM46" s="299"/>
      <c r="IQN46" s="299"/>
      <c r="IQO46" s="299"/>
      <c r="IQP46" s="299"/>
      <c r="IQQ46" s="299"/>
      <c r="IQR46" s="299"/>
      <c r="IQS46" s="299"/>
      <c r="IQT46" s="299"/>
      <c r="IQU46" s="299"/>
      <c r="IQV46" s="299"/>
      <c r="IQW46" s="299"/>
      <c r="IQX46" s="299"/>
      <c r="IQY46" s="299"/>
      <c r="IQZ46" s="299"/>
      <c r="IRA46" s="299"/>
      <c r="IRB46" s="299"/>
      <c r="IRC46" s="299"/>
      <c r="IRD46" s="299"/>
      <c r="IRE46" s="299"/>
      <c r="IRF46" s="299"/>
      <c r="IRG46" s="299"/>
      <c r="IRH46" s="299"/>
      <c r="IRI46" s="299"/>
      <c r="IRJ46" s="299"/>
      <c r="IRK46" s="299"/>
      <c r="IRL46" s="299"/>
      <c r="IRM46" s="299"/>
      <c r="IRN46" s="299"/>
      <c r="IRO46" s="299"/>
      <c r="IRP46" s="299"/>
      <c r="IRQ46" s="299"/>
      <c r="IRR46" s="299"/>
      <c r="IRS46" s="299"/>
      <c r="IRT46" s="299"/>
      <c r="IRU46" s="299"/>
      <c r="IRV46" s="299"/>
      <c r="IRW46" s="299"/>
      <c r="IRX46" s="299"/>
      <c r="IRY46" s="299"/>
      <c r="IRZ46" s="299"/>
      <c r="ISA46" s="299"/>
      <c r="ISB46" s="299"/>
      <c r="ISC46" s="299"/>
      <c r="ISD46" s="299"/>
      <c r="ISE46" s="299"/>
      <c r="ISF46" s="299"/>
      <c r="ISG46" s="299"/>
      <c r="ISH46" s="299"/>
      <c r="ISI46" s="299"/>
      <c r="ISJ46" s="299"/>
      <c r="ISK46" s="299"/>
      <c r="ISL46" s="299"/>
      <c r="ISM46" s="299"/>
      <c r="ISN46" s="299"/>
      <c r="ISO46" s="299"/>
      <c r="ISP46" s="299"/>
      <c r="ISQ46" s="299"/>
      <c r="ISR46" s="299"/>
      <c r="ISS46" s="299"/>
      <c r="IST46" s="299"/>
      <c r="ISU46" s="299"/>
      <c r="ISV46" s="299"/>
      <c r="ISW46" s="299"/>
      <c r="ISX46" s="299"/>
      <c r="ISY46" s="299"/>
      <c r="ISZ46" s="299"/>
      <c r="ITA46" s="299"/>
      <c r="ITB46" s="299"/>
      <c r="ITC46" s="299"/>
      <c r="ITD46" s="299"/>
      <c r="ITE46" s="299"/>
      <c r="ITF46" s="299"/>
      <c r="ITG46" s="299"/>
      <c r="ITH46" s="299"/>
      <c r="ITI46" s="299"/>
      <c r="ITJ46" s="299"/>
      <c r="ITK46" s="299"/>
      <c r="ITL46" s="299"/>
      <c r="ITM46" s="299"/>
      <c r="ITN46" s="299"/>
      <c r="ITO46" s="299"/>
      <c r="ITP46" s="299"/>
      <c r="ITQ46" s="299"/>
      <c r="ITR46" s="299"/>
      <c r="ITS46" s="299"/>
      <c r="ITT46" s="299"/>
      <c r="ITU46" s="299"/>
      <c r="ITV46" s="299"/>
      <c r="ITW46" s="299"/>
      <c r="ITX46" s="299"/>
      <c r="ITY46" s="299"/>
      <c r="ITZ46" s="299"/>
      <c r="IUA46" s="299"/>
      <c r="IUB46" s="299"/>
      <c r="IUC46" s="299"/>
      <c r="IUD46" s="299"/>
      <c r="IUE46" s="299"/>
      <c r="IUF46" s="299"/>
      <c r="IUG46" s="299"/>
      <c r="IUH46" s="299"/>
      <c r="IUI46" s="299"/>
      <c r="IUJ46" s="299"/>
      <c r="IUK46" s="299"/>
      <c r="IUL46" s="299"/>
      <c r="IUM46" s="299"/>
      <c r="IUN46" s="299"/>
      <c r="IUO46" s="299"/>
      <c r="IUP46" s="299"/>
      <c r="IUQ46" s="299"/>
      <c r="IUR46" s="299"/>
      <c r="IUS46" s="299"/>
      <c r="IUT46" s="299"/>
      <c r="IUU46" s="299"/>
      <c r="IUV46" s="299"/>
      <c r="IUW46" s="299"/>
      <c r="IUX46" s="299"/>
      <c r="IUY46" s="299"/>
      <c r="IUZ46" s="299"/>
      <c r="IVA46" s="299"/>
      <c r="IVB46" s="299"/>
      <c r="IVC46" s="299"/>
      <c r="IVD46" s="299"/>
      <c r="IVE46" s="299"/>
      <c r="IVF46" s="299"/>
      <c r="IVG46" s="299"/>
      <c r="IVH46" s="299"/>
      <c r="IVI46" s="299"/>
      <c r="IVJ46" s="299"/>
      <c r="IVK46" s="299"/>
      <c r="IVL46" s="299"/>
      <c r="IVM46" s="299"/>
      <c r="IVN46" s="299"/>
      <c r="IVO46" s="299"/>
      <c r="IVP46" s="299"/>
      <c r="IVQ46" s="299"/>
      <c r="IVR46" s="299"/>
      <c r="IVS46" s="299"/>
      <c r="IVT46" s="299"/>
      <c r="IVU46" s="299"/>
      <c r="IVV46" s="299"/>
      <c r="IVW46" s="299"/>
      <c r="IVX46" s="299"/>
      <c r="IVY46" s="299"/>
      <c r="IVZ46" s="299"/>
      <c r="IWA46" s="299"/>
      <c r="IWB46" s="299"/>
      <c r="IWC46" s="299"/>
      <c r="IWD46" s="299"/>
      <c r="IWE46" s="299"/>
      <c r="IWF46" s="299"/>
      <c r="IWG46" s="299"/>
      <c r="IWH46" s="299"/>
      <c r="IWI46" s="299"/>
      <c r="IWJ46" s="299"/>
      <c r="IWK46" s="299"/>
      <c r="IWL46" s="299"/>
      <c r="IWM46" s="299"/>
      <c r="IWN46" s="299"/>
      <c r="IWO46" s="299"/>
      <c r="IWP46" s="299"/>
      <c r="IWQ46" s="299"/>
      <c r="IWR46" s="299"/>
      <c r="IWS46" s="299"/>
      <c r="IWT46" s="299"/>
      <c r="IWU46" s="299"/>
      <c r="IWV46" s="299"/>
      <c r="IWW46" s="299"/>
      <c r="IWX46" s="299"/>
      <c r="IWY46" s="299"/>
      <c r="IWZ46" s="299"/>
      <c r="IXA46" s="299"/>
      <c r="IXB46" s="299"/>
      <c r="IXC46" s="299"/>
      <c r="IXD46" s="299"/>
      <c r="IXE46" s="299"/>
      <c r="IXF46" s="299"/>
      <c r="IXG46" s="299"/>
      <c r="IXH46" s="299"/>
      <c r="IXI46" s="299"/>
      <c r="IXJ46" s="299"/>
      <c r="IXK46" s="299"/>
      <c r="IXL46" s="299"/>
      <c r="IXM46" s="299"/>
      <c r="IXN46" s="299"/>
      <c r="IXO46" s="299"/>
      <c r="IXP46" s="299"/>
      <c r="IXQ46" s="299"/>
      <c r="IXR46" s="299"/>
      <c r="IXS46" s="299"/>
      <c r="IXT46" s="299"/>
      <c r="IXU46" s="299"/>
      <c r="IXV46" s="299"/>
      <c r="IXW46" s="299"/>
      <c r="IXX46" s="299"/>
      <c r="IXY46" s="299"/>
      <c r="IXZ46" s="299"/>
      <c r="IYA46" s="299"/>
      <c r="IYB46" s="299"/>
      <c r="IYC46" s="299"/>
      <c r="IYD46" s="299"/>
      <c r="IYE46" s="299"/>
      <c r="IYF46" s="299"/>
      <c r="IYG46" s="299"/>
      <c r="IYH46" s="299"/>
      <c r="IYI46" s="299"/>
      <c r="IYJ46" s="299"/>
      <c r="IYK46" s="299"/>
      <c r="IYL46" s="299"/>
      <c r="IYM46" s="299"/>
      <c r="IYN46" s="299"/>
      <c r="IYO46" s="299"/>
      <c r="IYP46" s="299"/>
      <c r="IYQ46" s="299"/>
      <c r="IYR46" s="299"/>
      <c r="IYS46" s="299"/>
      <c r="IYT46" s="299"/>
      <c r="IYU46" s="299"/>
      <c r="IYV46" s="299"/>
      <c r="IYW46" s="299"/>
      <c r="IYX46" s="299"/>
      <c r="IYY46" s="299"/>
      <c r="IYZ46" s="299"/>
      <c r="IZA46" s="299"/>
      <c r="IZB46" s="299"/>
      <c r="IZC46" s="299"/>
      <c r="IZD46" s="299"/>
      <c r="IZE46" s="299"/>
      <c r="IZF46" s="299"/>
      <c r="IZG46" s="299"/>
      <c r="IZH46" s="299"/>
      <c r="IZI46" s="299"/>
      <c r="IZJ46" s="299"/>
      <c r="IZK46" s="299"/>
      <c r="IZL46" s="299"/>
      <c r="IZM46" s="299"/>
      <c r="IZN46" s="299"/>
      <c r="IZO46" s="299"/>
      <c r="IZP46" s="299"/>
      <c r="IZQ46" s="299"/>
      <c r="IZR46" s="299"/>
      <c r="IZS46" s="299"/>
      <c r="IZT46" s="299"/>
      <c r="IZU46" s="299"/>
      <c r="IZV46" s="299"/>
      <c r="IZW46" s="299"/>
      <c r="IZX46" s="299"/>
      <c r="IZY46" s="299"/>
      <c r="IZZ46" s="299"/>
      <c r="JAA46" s="299"/>
      <c r="JAB46" s="299"/>
      <c r="JAC46" s="299"/>
      <c r="JAD46" s="299"/>
      <c r="JAE46" s="299"/>
      <c r="JAF46" s="299"/>
      <c r="JAG46" s="299"/>
      <c r="JAH46" s="299"/>
      <c r="JAI46" s="299"/>
      <c r="JAJ46" s="299"/>
      <c r="JAK46" s="299"/>
      <c r="JAL46" s="299"/>
      <c r="JAM46" s="299"/>
      <c r="JAN46" s="299"/>
      <c r="JAO46" s="299"/>
      <c r="JAP46" s="299"/>
      <c r="JAQ46" s="299"/>
      <c r="JAR46" s="299"/>
      <c r="JAS46" s="299"/>
      <c r="JAT46" s="299"/>
      <c r="JAU46" s="299"/>
      <c r="JAV46" s="299"/>
      <c r="JAW46" s="299"/>
      <c r="JAX46" s="299"/>
      <c r="JAY46" s="299"/>
      <c r="JAZ46" s="299"/>
      <c r="JBA46" s="299"/>
      <c r="JBB46" s="299"/>
      <c r="JBC46" s="299"/>
      <c r="JBD46" s="299"/>
      <c r="JBE46" s="299"/>
      <c r="JBF46" s="299"/>
      <c r="JBG46" s="299"/>
      <c r="JBH46" s="299"/>
      <c r="JBI46" s="299"/>
      <c r="JBJ46" s="299"/>
      <c r="JBK46" s="299"/>
      <c r="JBL46" s="299"/>
      <c r="JBM46" s="299"/>
      <c r="JBN46" s="299"/>
      <c r="JBO46" s="299"/>
      <c r="JBP46" s="299"/>
      <c r="JBQ46" s="299"/>
      <c r="JBR46" s="299"/>
      <c r="JBS46" s="299"/>
      <c r="JBT46" s="299"/>
      <c r="JBU46" s="299"/>
      <c r="JBV46" s="299"/>
      <c r="JBW46" s="299"/>
      <c r="JBX46" s="299"/>
      <c r="JBY46" s="299"/>
      <c r="JBZ46" s="299"/>
      <c r="JCA46" s="299"/>
      <c r="JCB46" s="299"/>
      <c r="JCC46" s="299"/>
      <c r="JCD46" s="299"/>
      <c r="JCE46" s="299"/>
      <c r="JCF46" s="299"/>
      <c r="JCG46" s="299"/>
      <c r="JCH46" s="299"/>
      <c r="JCI46" s="299"/>
      <c r="JCJ46" s="299"/>
      <c r="JCK46" s="299"/>
      <c r="JCL46" s="299"/>
      <c r="JCM46" s="299"/>
      <c r="JCN46" s="299"/>
      <c r="JCO46" s="299"/>
      <c r="JCP46" s="299"/>
      <c r="JCQ46" s="299"/>
      <c r="JCR46" s="299"/>
      <c r="JCS46" s="299"/>
      <c r="JCT46" s="299"/>
      <c r="JCU46" s="299"/>
      <c r="JCV46" s="299"/>
      <c r="JCW46" s="299"/>
      <c r="JCX46" s="299"/>
      <c r="JCY46" s="299"/>
      <c r="JCZ46" s="299"/>
      <c r="JDA46" s="299"/>
      <c r="JDB46" s="299"/>
      <c r="JDC46" s="299"/>
      <c r="JDD46" s="299"/>
      <c r="JDE46" s="299"/>
      <c r="JDF46" s="299"/>
      <c r="JDG46" s="299"/>
      <c r="JDH46" s="299"/>
      <c r="JDI46" s="299"/>
      <c r="JDJ46" s="299"/>
      <c r="JDK46" s="299"/>
      <c r="JDL46" s="299"/>
      <c r="JDM46" s="299"/>
      <c r="JDN46" s="299"/>
      <c r="JDO46" s="299"/>
      <c r="JDP46" s="299"/>
      <c r="JDQ46" s="299"/>
      <c r="JDR46" s="299"/>
      <c r="JDS46" s="299"/>
      <c r="JDT46" s="299"/>
      <c r="JDU46" s="299"/>
      <c r="JDV46" s="299"/>
      <c r="JDW46" s="299"/>
      <c r="JDX46" s="299"/>
      <c r="JDY46" s="299"/>
      <c r="JDZ46" s="299"/>
      <c r="JEA46" s="299"/>
      <c r="JEB46" s="299"/>
      <c r="JEC46" s="299"/>
      <c r="JED46" s="299"/>
      <c r="JEE46" s="299"/>
      <c r="JEF46" s="299"/>
      <c r="JEG46" s="299"/>
      <c r="JEH46" s="299"/>
      <c r="JEI46" s="299"/>
      <c r="JEJ46" s="299"/>
      <c r="JEK46" s="299"/>
      <c r="JEL46" s="299"/>
      <c r="JEM46" s="299"/>
      <c r="JEN46" s="299"/>
      <c r="JEO46" s="299"/>
      <c r="JEP46" s="299"/>
      <c r="JEQ46" s="299"/>
      <c r="JER46" s="299"/>
      <c r="JES46" s="299"/>
      <c r="JET46" s="299"/>
      <c r="JEU46" s="299"/>
      <c r="JEV46" s="299"/>
      <c r="JEW46" s="299"/>
      <c r="JEX46" s="299"/>
      <c r="JEY46" s="299"/>
      <c r="JEZ46" s="299"/>
      <c r="JFA46" s="299"/>
      <c r="JFB46" s="299"/>
      <c r="JFC46" s="299"/>
      <c r="JFD46" s="299"/>
      <c r="JFE46" s="299"/>
      <c r="JFF46" s="299"/>
      <c r="JFG46" s="299"/>
      <c r="JFH46" s="299"/>
      <c r="JFI46" s="299"/>
      <c r="JFJ46" s="299"/>
      <c r="JFK46" s="299"/>
      <c r="JFL46" s="299"/>
      <c r="JFM46" s="299"/>
      <c r="JFN46" s="299"/>
      <c r="JFO46" s="299"/>
      <c r="JFP46" s="299"/>
      <c r="JFQ46" s="299"/>
      <c r="JFR46" s="299"/>
      <c r="JFS46" s="299"/>
      <c r="JFT46" s="299"/>
      <c r="JFU46" s="299"/>
      <c r="JFV46" s="299"/>
      <c r="JFW46" s="299"/>
      <c r="JFX46" s="299"/>
      <c r="JFY46" s="299"/>
      <c r="JFZ46" s="299"/>
      <c r="JGA46" s="299"/>
      <c r="JGB46" s="299"/>
      <c r="JGC46" s="299"/>
      <c r="JGD46" s="299"/>
      <c r="JGE46" s="299"/>
      <c r="JGF46" s="299"/>
      <c r="JGG46" s="299"/>
      <c r="JGH46" s="299"/>
      <c r="JGI46" s="299"/>
      <c r="JGJ46" s="299"/>
      <c r="JGK46" s="299"/>
      <c r="JGL46" s="299"/>
      <c r="JGM46" s="299"/>
      <c r="JGN46" s="299"/>
      <c r="JGO46" s="299"/>
      <c r="JGP46" s="299"/>
      <c r="JGQ46" s="299"/>
      <c r="JGR46" s="299"/>
      <c r="JGS46" s="299"/>
      <c r="JGT46" s="299"/>
      <c r="JGU46" s="299"/>
      <c r="JGV46" s="299"/>
      <c r="JGW46" s="299"/>
      <c r="JGX46" s="299"/>
      <c r="JGY46" s="299"/>
      <c r="JGZ46" s="299"/>
      <c r="JHA46" s="299"/>
      <c r="JHB46" s="299"/>
      <c r="JHC46" s="299"/>
      <c r="JHD46" s="299"/>
      <c r="JHE46" s="299"/>
      <c r="JHF46" s="299"/>
      <c r="JHG46" s="299"/>
      <c r="JHH46" s="299"/>
      <c r="JHI46" s="299"/>
      <c r="JHJ46" s="299"/>
      <c r="JHK46" s="299"/>
      <c r="JHL46" s="299"/>
      <c r="JHM46" s="299"/>
      <c r="JHN46" s="299"/>
      <c r="JHO46" s="299"/>
      <c r="JHP46" s="299"/>
      <c r="JHQ46" s="299"/>
      <c r="JHR46" s="299"/>
      <c r="JHS46" s="299"/>
      <c r="JHT46" s="299"/>
      <c r="JHU46" s="299"/>
      <c r="JHV46" s="299"/>
      <c r="JHW46" s="299"/>
      <c r="JHX46" s="299"/>
      <c r="JHY46" s="299"/>
      <c r="JHZ46" s="299"/>
      <c r="JIA46" s="299"/>
      <c r="JIB46" s="299"/>
      <c r="JIC46" s="299"/>
      <c r="JID46" s="299"/>
      <c r="JIE46" s="299"/>
      <c r="JIF46" s="299"/>
      <c r="JIG46" s="299"/>
      <c r="JIH46" s="299"/>
      <c r="JII46" s="299"/>
      <c r="JIJ46" s="299"/>
      <c r="JIK46" s="299"/>
      <c r="JIL46" s="299"/>
      <c r="JIM46" s="299"/>
      <c r="JIN46" s="299"/>
      <c r="JIO46" s="299"/>
      <c r="JIP46" s="299"/>
      <c r="JIQ46" s="299"/>
      <c r="JIR46" s="299"/>
      <c r="JIS46" s="299"/>
      <c r="JIT46" s="299"/>
      <c r="JIU46" s="299"/>
      <c r="JIV46" s="299"/>
      <c r="JIW46" s="299"/>
      <c r="JIX46" s="299"/>
      <c r="JIY46" s="299"/>
      <c r="JIZ46" s="299"/>
      <c r="JJA46" s="299"/>
      <c r="JJB46" s="299"/>
      <c r="JJC46" s="299"/>
      <c r="JJD46" s="299"/>
      <c r="JJE46" s="299"/>
      <c r="JJF46" s="299"/>
      <c r="JJG46" s="299"/>
      <c r="JJH46" s="299"/>
      <c r="JJI46" s="299"/>
      <c r="JJJ46" s="299"/>
      <c r="JJK46" s="299"/>
      <c r="JJL46" s="299"/>
      <c r="JJM46" s="299"/>
      <c r="JJN46" s="299"/>
      <c r="JJO46" s="299"/>
      <c r="JJP46" s="299"/>
      <c r="JJQ46" s="299"/>
      <c r="JJR46" s="299"/>
      <c r="JJS46" s="299"/>
      <c r="JJT46" s="299"/>
      <c r="JJU46" s="299"/>
      <c r="JJV46" s="299"/>
      <c r="JJW46" s="299"/>
      <c r="JJX46" s="299"/>
      <c r="JJY46" s="299"/>
      <c r="JJZ46" s="299"/>
      <c r="JKA46" s="299"/>
      <c r="JKB46" s="299"/>
      <c r="JKC46" s="299"/>
      <c r="JKD46" s="299"/>
      <c r="JKE46" s="299"/>
      <c r="JKF46" s="299"/>
      <c r="JKG46" s="299"/>
      <c r="JKH46" s="299"/>
      <c r="JKI46" s="299"/>
      <c r="JKJ46" s="299"/>
      <c r="JKK46" s="299"/>
      <c r="JKL46" s="299"/>
      <c r="JKM46" s="299"/>
      <c r="JKN46" s="299"/>
      <c r="JKO46" s="299"/>
      <c r="JKP46" s="299"/>
      <c r="JKQ46" s="299"/>
      <c r="JKR46" s="299"/>
      <c r="JKS46" s="299"/>
      <c r="JKT46" s="299"/>
      <c r="JKU46" s="299"/>
      <c r="JKV46" s="299"/>
      <c r="JKW46" s="299"/>
      <c r="JKX46" s="299"/>
      <c r="JKY46" s="299"/>
      <c r="JKZ46" s="299"/>
      <c r="JLA46" s="299"/>
      <c r="JLB46" s="299"/>
      <c r="JLC46" s="299"/>
      <c r="JLD46" s="299"/>
      <c r="JLE46" s="299"/>
      <c r="JLF46" s="299"/>
      <c r="JLG46" s="299"/>
      <c r="JLH46" s="299"/>
      <c r="JLI46" s="299"/>
      <c r="JLJ46" s="299"/>
      <c r="JLK46" s="299"/>
      <c r="JLL46" s="299"/>
      <c r="JLM46" s="299"/>
      <c r="JLN46" s="299"/>
      <c r="JLO46" s="299"/>
      <c r="JLP46" s="299"/>
      <c r="JLQ46" s="299"/>
      <c r="JLR46" s="299"/>
      <c r="JLS46" s="299"/>
      <c r="JLT46" s="299"/>
      <c r="JLU46" s="299"/>
      <c r="JLV46" s="299"/>
      <c r="JLW46" s="299"/>
      <c r="JLX46" s="299"/>
      <c r="JLY46" s="299"/>
      <c r="JLZ46" s="299"/>
      <c r="JMA46" s="299"/>
      <c r="JMB46" s="299"/>
      <c r="JMC46" s="299"/>
      <c r="JMD46" s="299"/>
      <c r="JME46" s="299"/>
      <c r="JMF46" s="299"/>
      <c r="JMG46" s="299"/>
      <c r="JMH46" s="299"/>
      <c r="JMI46" s="299"/>
      <c r="JMJ46" s="299"/>
      <c r="JMK46" s="299"/>
      <c r="JML46" s="299"/>
      <c r="JMM46" s="299"/>
      <c r="JMN46" s="299"/>
      <c r="JMO46" s="299"/>
      <c r="JMP46" s="299"/>
      <c r="JMQ46" s="299"/>
      <c r="JMR46" s="299"/>
      <c r="JMS46" s="299"/>
      <c r="JMT46" s="299"/>
      <c r="JMU46" s="299"/>
      <c r="JMV46" s="299"/>
      <c r="JMW46" s="299"/>
      <c r="JMX46" s="299"/>
      <c r="JMY46" s="299"/>
      <c r="JMZ46" s="299"/>
      <c r="JNA46" s="299"/>
      <c r="JNB46" s="299"/>
      <c r="JNC46" s="299"/>
      <c r="JND46" s="299"/>
      <c r="JNE46" s="299"/>
      <c r="JNF46" s="299"/>
      <c r="JNG46" s="299"/>
      <c r="JNH46" s="299"/>
      <c r="JNI46" s="299"/>
      <c r="JNJ46" s="299"/>
      <c r="JNK46" s="299"/>
      <c r="JNL46" s="299"/>
      <c r="JNM46" s="299"/>
      <c r="JNN46" s="299"/>
      <c r="JNO46" s="299"/>
      <c r="JNP46" s="299"/>
      <c r="JNQ46" s="299"/>
      <c r="JNR46" s="299"/>
      <c r="JNS46" s="299"/>
      <c r="JNT46" s="299"/>
      <c r="JNU46" s="299"/>
      <c r="JNV46" s="299"/>
      <c r="JNW46" s="299"/>
      <c r="JNX46" s="299"/>
      <c r="JNY46" s="299"/>
      <c r="JNZ46" s="299"/>
      <c r="JOA46" s="299"/>
      <c r="JOB46" s="299"/>
      <c r="JOC46" s="299"/>
      <c r="JOD46" s="299"/>
      <c r="JOE46" s="299"/>
      <c r="JOF46" s="299"/>
      <c r="JOG46" s="299"/>
      <c r="JOH46" s="299"/>
      <c r="JOI46" s="299"/>
      <c r="JOJ46" s="299"/>
      <c r="JOK46" s="299"/>
      <c r="JOL46" s="299"/>
      <c r="JOM46" s="299"/>
      <c r="JON46" s="299"/>
      <c r="JOO46" s="299"/>
      <c r="JOP46" s="299"/>
      <c r="JOQ46" s="299"/>
      <c r="JOR46" s="299"/>
      <c r="JOS46" s="299"/>
      <c r="JOT46" s="299"/>
      <c r="JOU46" s="299"/>
      <c r="JOV46" s="299"/>
      <c r="JOW46" s="299"/>
      <c r="JOX46" s="299"/>
      <c r="JOY46" s="299"/>
      <c r="JOZ46" s="299"/>
      <c r="JPA46" s="299"/>
      <c r="JPB46" s="299"/>
      <c r="JPC46" s="299"/>
      <c r="JPD46" s="299"/>
      <c r="JPE46" s="299"/>
      <c r="JPF46" s="299"/>
      <c r="JPG46" s="299"/>
      <c r="JPH46" s="299"/>
      <c r="JPI46" s="299"/>
      <c r="JPJ46" s="299"/>
      <c r="JPK46" s="299"/>
      <c r="JPL46" s="299"/>
      <c r="JPM46" s="299"/>
      <c r="JPN46" s="299"/>
      <c r="JPO46" s="299"/>
      <c r="JPP46" s="299"/>
      <c r="JPQ46" s="299"/>
      <c r="JPR46" s="299"/>
      <c r="JPS46" s="299"/>
      <c r="JPT46" s="299"/>
      <c r="JPU46" s="299"/>
      <c r="JPV46" s="299"/>
      <c r="JPW46" s="299"/>
      <c r="JPX46" s="299"/>
      <c r="JPY46" s="299"/>
      <c r="JPZ46" s="299"/>
      <c r="JQA46" s="299"/>
      <c r="JQB46" s="299"/>
      <c r="JQC46" s="299"/>
      <c r="JQD46" s="299"/>
      <c r="JQE46" s="299"/>
      <c r="JQF46" s="299"/>
      <c r="JQG46" s="299"/>
      <c r="JQH46" s="299"/>
      <c r="JQI46" s="299"/>
      <c r="JQJ46" s="299"/>
      <c r="JQK46" s="299"/>
      <c r="JQL46" s="299"/>
      <c r="JQM46" s="299"/>
      <c r="JQN46" s="299"/>
      <c r="JQO46" s="299"/>
      <c r="JQP46" s="299"/>
      <c r="JQQ46" s="299"/>
      <c r="JQR46" s="299"/>
      <c r="JQS46" s="299"/>
      <c r="JQT46" s="299"/>
      <c r="JQU46" s="299"/>
      <c r="JQV46" s="299"/>
      <c r="JQW46" s="299"/>
      <c r="JQX46" s="299"/>
      <c r="JQY46" s="299"/>
      <c r="JQZ46" s="299"/>
      <c r="JRA46" s="299"/>
      <c r="JRB46" s="299"/>
      <c r="JRC46" s="299"/>
      <c r="JRD46" s="299"/>
      <c r="JRE46" s="299"/>
      <c r="JRF46" s="299"/>
      <c r="JRG46" s="299"/>
      <c r="JRH46" s="299"/>
      <c r="JRI46" s="299"/>
      <c r="JRJ46" s="299"/>
      <c r="JRK46" s="299"/>
      <c r="JRL46" s="299"/>
      <c r="JRM46" s="299"/>
      <c r="JRN46" s="299"/>
      <c r="JRO46" s="299"/>
      <c r="JRP46" s="299"/>
      <c r="JRQ46" s="299"/>
      <c r="JRR46" s="299"/>
      <c r="JRS46" s="299"/>
      <c r="JRT46" s="299"/>
      <c r="JRU46" s="299"/>
      <c r="JRV46" s="299"/>
      <c r="JRW46" s="299"/>
      <c r="JRX46" s="299"/>
      <c r="JRY46" s="299"/>
      <c r="JRZ46" s="299"/>
      <c r="JSA46" s="299"/>
      <c r="JSB46" s="299"/>
      <c r="JSC46" s="299"/>
      <c r="JSD46" s="299"/>
      <c r="JSE46" s="299"/>
      <c r="JSF46" s="299"/>
      <c r="JSG46" s="299"/>
      <c r="JSH46" s="299"/>
      <c r="JSI46" s="299"/>
      <c r="JSJ46" s="299"/>
      <c r="JSK46" s="299"/>
      <c r="JSL46" s="299"/>
      <c r="JSM46" s="299"/>
      <c r="JSN46" s="299"/>
      <c r="JSO46" s="299"/>
      <c r="JSP46" s="299"/>
      <c r="JSQ46" s="299"/>
      <c r="JSR46" s="299"/>
      <c r="JSS46" s="299"/>
      <c r="JST46" s="299"/>
      <c r="JSU46" s="299"/>
      <c r="JSV46" s="299"/>
      <c r="JSW46" s="299"/>
      <c r="JSX46" s="299"/>
      <c r="JSY46" s="299"/>
      <c r="JSZ46" s="299"/>
      <c r="JTA46" s="299"/>
      <c r="JTB46" s="299"/>
      <c r="JTC46" s="299"/>
      <c r="JTD46" s="299"/>
      <c r="JTE46" s="299"/>
      <c r="JTF46" s="299"/>
      <c r="JTG46" s="299"/>
      <c r="JTH46" s="299"/>
      <c r="JTI46" s="299"/>
      <c r="JTJ46" s="299"/>
      <c r="JTK46" s="299"/>
      <c r="JTL46" s="299"/>
      <c r="JTM46" s="299"/>
      <c r="JTN46" s="299"/>
      <c r="JTO46" s="299"/>
      <c r="JTP46" s="299"/>
      <c r="JTQ46" s="299"/>
      <c r="JTR46" s="299"/>
      <c r="JTS46" s="299"/>
      <c r="JTT46" s="299"/>
      <c r="JTU46" s="299"/>
      <c r="JTV46" s="299"/>
      <c r="JTW46" s="299"/>
      <c r="JTX46" s="299"/>
      <c r="JTY46" s="299"/>
      <c r="JTZ46" s="299"/>
      <c r="JUA46" s="299"/>
      <c r="JUB46" s="299"/>
      <c r="JUC46" s="299"/>
      <c r="JUD46" s="299"/>
      <c r="JUE46" s="299"/>
      <c r="JUF46" s="299"/>
      <c r="JUG46" s="299"/>
      <c r="JUH46" s="299"/>
      <c r="JUI46" s="299"/>
      <c r="JUJ46" s="299"/>
      <c r="JUK46" s="299"/>
      <c r="JUL46" s="299"/>
      <c r="JUM46" s="299"/>
      <c r="JUN46" s="299"/>
      <c r="JUO46" s="299"/>
      <c r="JUP46" s="299"/>
      <c r="JUQ46" s="299"/>
      <c r="JUR46" s="299"/>
      <c r="JUS46" s="299"/>
      <c r="JUT46" s="299"/>
      <c r="JUU46" s="299"/>
      <c r="JUV46" s="299"/>
      <c r="JUW46" s="299"/>
      <c r="JUX46" s="299"/>
      <c r="JUY46" s="299"/>
      <c r="JUZ46" s="299"/>
      <c r="JVA46" s="299"/>
      <c r="JVB46" s="299"/>
      <c r="JVC46" s="299"/>
      <c r="JVD46" s="299"/>
      <c r="JVE46" s="299"/>
      <c r="JVF46" s="299"/>
      <c r="JVG46" s="299"/>
      <c r="JVH46" s="299"/>
      <c r="JVI46" s="299"/>
      <c r="JVJ46" s="299"/>
      <c r="JVK46" s="299"/>
      <c r="JVL46" s="299"/>
      <c r="JVM46" s="299"/>
      <c r="JVN46" s="299"/>
      <c r="JVO46" s="299"/>
      <c r="JVP46" s="299"/>
      <c r="JVQ46" s="299"/>
      <c r="JVR46" s="299"/>
      <c r="JVS46" s="299"/>
      <c r="JVT46" s="299"/>
      <c r="JVU46" s="299"/>
      <c r="JVV46" s="299"/>
      <c r="JVW46" s="299"/>
      <c r="JVX46" s="299"/>
      <c r="JVY46" s="299"/>
      <c r="JVZ46" s="299"/>
      <c r="JWA46" s="299"/>
      <c r="JWB46" s="299"/>
      <c r="JWC46" s="299"/>
      <c r="JWD46" s="299"/>
      <c r="JWE46" s="299"/>
      <c r="JWF46" s="299"/>
      <c r="JWG46" s="299"/>
      <c r="JWH46" s="299"/>
      <c r="JWI46" s="299"/>
      <c r="JWJ46" s="299"/>
      <c r="JWK46" s="299"/>
      <c r="JWL46" s="299"/>
      <c r="JWM46" s="299"/>
      <c r="JWN46" s="299"/>
      <c r="JWO46" s="299"/>
      <c r="JWP46" s="299"/>
      <c r="JWQ46" s="299"/>
      <c r="JWR46" s="299"/>
      <c r="JWS46" s="299"/>
      <c r="JWT46" s="299"/>
      <c r="JWU46" s="299"/>
      <c r="JWV46" s="299"/>
      <c r="JWW46" s="299"/>
      <c r="JWX46" s="299"/>
      <c r="JWY46" s="299"/>
      <c r="JWZ46" s="299"/>
      <c r="JXA46" s="299"/>
      <c r="JXB46" s="299"/>
      <c r="JXC46" s="299"/>
      <c r="JXD46" s="299"/>
      <c r="JXE46" s="299"/>
      <c r="JXF46" s="299"/>
      <c r="JXG46" s="299"/>
      <c r="JXH46" s="299"/>
      <c r="JXI46" s="299"/>
      <c r="JXJ46" s="299"/>
      <c r="JXK46" s="299"/>
      <c r="JXL46" s="299"/>
      <c r="JXM46" s="299"/>
      <c r="JXN46" s="299"/>
      <c r="JXO46" s="299"/>
      <c r="JXP46" s="299"/>
      <c r="JXQ46" s="299"/>
      <c r="JXR46" s="299"/>
      <c r="JXS46" s="299"/>
      <c r="JXT46" s="299"/>
      <c r="JXU46" s="299"/>
      <c r="JXV46" s="299"/>
      <c r="JXW46" s="299"/>
      <c r="JXX46" s="299"/>
      <c r="JXY46" s="299"/>
      <c r="JXZ46" s="299"/>
      <c r="JYA46" s="299"/>
      <c r="JYB46" s="299"/>
      <c r="JYC46" s="299"/>
      <c r="JYD46" s="299"/>
      <c r="JYE46" s="299"/>
      <c r="JYF46" s="299"/>
      <c r="JYG46" s="299"/>
      <c r="JYH46" s="299"/>
      <c r="JYI46" s="299"/>
      <c r="JYJ46" s="299"/>
      <c r="JYK46" s="299"/>
      <c r="JYL46" s="299"/>
      <c r="JYM46" s="299"/>
      <c r="JYN46" s="299"/>
      <c r="JYO46" s="299"/>
      <c r="JYP46" s="299"/>
      <c r="JYQ46" s="299"/>
      <c r="JYR46" s="299"/>
      <c r="JYS46" s="299"/>
      <c r="JYT46" s="299"/>
      <c r="JYU46" s="299"/>
      <c r="JYV46" s="299"/>
      <c r="JYW46" s="299"/>
      <c r="JYX46" s="299"/>
      <c r="JYY46" s="299"/>
      <c r="JYZ46" s="299"/>
      <c r="JZA46" s="299"/>
      <c r="JZB46" s="299"/>
      <c r="JZC46" s="299"/>
      <c r="JZD46" s="299"/>
      <c r="JZE46" s="299"/>
      <c r="JZF46" s="299"/>
      <c r="JZG46" s="299"/>
      <c r="JZH46" s="299"/>
      <c r="JZI46" s="299"/>
      <c r="JZJ46" s="299"/>
      <c r="JZK46" s="299"/>
      <c r="JZL46" s="299"/>
      <c r="JZM46" s="299"/>
      <c r="JZN46" s="299"/>
      <c r="JZO46" s="299"/>
      <c r="JZP46" s="299"/>
      <c r="JZQ46" s="299"/>
      <c r="JZR46" s="299"/>
      <c r="JZS46" s="299"/>
      <c r="JZT46" s="299"/>
      <c r="JZU46" s="299"/>
      <c r="JZV46" s="299"/>
      <c r="JZW46" s="299"/>
      <c r="JZX46" s="299"/>
      <c r="JZY46" s="299"/>
      <c r="JZZ46" s="299"/>
      <c r="KAA46" s="299"/>
      <c r="KAB46" s="299"/>
      <c r="KAC46" s="299"/>
      <c r="KAD46" s="299"/>
      <c r="KAE46" s="299"/>
      <c r="KAF46" s="299"/>
      <c r="KAG46" s="299"/>
      <c r="KAH46" s="299"/>
      <c r="KAI46" s="299"/>
      <c r="KAJ46" s="299"/>
      <c r="KAK46" s="299"/>
      <c r="KAL46" s="299"/>
      <c r="KAM46" s="299"/>
      <c r="KAN46" s="299"/>
      <c r="KAO46" s="299"/>
      <c r="KAP46" s="299"/>
      <c r="KAQ46" s="299"/>
      <c r="KAR46" s="299"/>
      <c r="KAS46" s="299"/>
      <c r="KAT46" s="299"/>
      <c r="KAU46" s="299"/>
      <c r="KAV46" s="299"/>
      <c r="KAW46" s="299"/>
      <c r="KAX46" s="299"/>
      <c r="KAY46" s="299"/>
      <c r="KAZ46" s="299"/>
      <c r="KBA46" s="299"/>
      <c r="KBB46" s="299"/>
      <c r="KBC46" s="299"/>
      <c r="KBD46" s="299"/>
      <c r="KBE46" s="299"/>
      <c r="KBF46" s="299"/>
      <c r="KBG46" s="299"/>
      <c r="KBH46" s="299"/>
      <c r="KBI46" s="299"/>
      <c r="KBJ46" s="299"/>
      <c r="KBK46" s="299"/>
      <c r="KBL46" s="299"/>
      <c r="KBM46" s="299"/>
      <c r="KBN46" s="299"/>
      <c r="KBO46" s="299"/>
      <c r="KBP46" s="299"/>
      <c r="KBQ46" s="299"/>
      <c r="KBR46" s="299"/>
      <c r="KBS46" s="299"/>
      <c r="KBT46" s="299"/>
      <c r="KBU46" s="299"/>
      <c r="KBV46" s="299"/>
      <c r="KBW46" s="299"/>
      <c r="KBX46" s="299"/>
      <c r="KBY46" s="299"/>
      <c r="KBZ46" s="299"/>
      <c r="KCA46" s="299"/>
      <c r="KCB46" s="299"/>
      <c r="KCC46" s="299"/>
      <c r="KCD46" s="299"/>
      <c r="KCE46" s="299"/>
      <c r="KCF46" s="299"/>
      <c r="KCG46" s="299"/>
      <c r="KCH46" s="299"/>
      <c r="KCI46" s="299"/>
      <c r="KCJ46" s="299"/>
      <c r="KCK46" s="299"/>
      <c r="KCL46" s="299"/>
      <c r="KCM46" s="299"/>
      <c r="KCN46" s="299"/>
      <c r="KCO46" s="299"/>
      <c r="KCP46" s="299"/>
      <c r="KCQ46" s="299"/>
      <c r="KCR46" s="299"/>
      <c r="KCS46" s="299"/>
      <c r="KCT46" s="299"/>
      <c r="KCU46" s="299"/>
      <c r="KCV46" s="299"/>
      <c r="KCW46" s="299"/>
      <c r="KCX46" s="299"/>
      <c r="KCY46" s="299"/>
      <c r="KCZ46" s="299"/>
      <c r="KDA46" s="299"/>
      <c r="KDB46" s="299"/>
      <c r="KDC46" s="299"/>
      <c r="KDD46" s="299"/>
      <c r="KDE46" s="299"/>
      <c r="KDF46" s="299"/>
      <c r="KDG46" s="299"/>
      <c r="KDH46" s="299"/>
      <c r="KDI46" s="299"/>
      <c r="KDJ46" s="299"/>
      <c r="KDK46" s="299"/>
      <c r="KDL46" s="299"/>
      <c r="KDM46" s="299"/>
      <c r="KDN46" s="299"/>
      <c r="KDO46" s="299"/>
      <c r="KDP46" s="299"/>
      <c r="KDQ46" s="299"/>
      <c r="KDR46" s="299"/>
      <c r="KDS46" s="299"/>
      <c r="KDT46" s="299"/>
      <c r="KDU46" s="299"/>
      <c r="KDV46" s="299"/>
      <c r="KDW46" s="299"/>
      <c r="KDX46" s="299"/>
      <c r="KDY46" s="299"/>
      <c r="KDZ46" s="299"/>
      <c r="KEA46" s="299"/>
      <c r="KEB46" s="299"/>
      <c r="KEC46" s="299"/>
      <c r="KED46" s="299"/>
      <c r="KEE46" s="299"/>
      <c r="KEF46" s="299"/>
      <c r="KEG46" s="299"/>
      <c r="KEH46" s="299"/>
      <c r="KEI46" s="299"/>
      <c r="KEJ46" s="299"/>
      <c r="KEK46" s="299"/>
      <c r="KEL46" s="299"/>
      <c r="KEM46" s="299"/>
      <c r="KEN46" s="299"/>
      <c r="KEO46" s="299"/>
      <c r="KEP46" s="299"/>
      <c r="KEQ46" s="299"/>
      <c r="KER46" s="299"/>
      <c r="KES46" s="299"/>
      <c r="KET46" s="299"/>
      <c r="KEU46" s="299"/>
      <c r="KEV46" s="299"/>
      <c r="KEW46" s="299"/>
      <c r="KEX46" s="299"/>
      <c r="KEY46" s="299"/>
      <c r="KEZ46" s="299"/>
      <c r="KFA46" s="299"/>
      <c r="KFB46" s="299"/>
      <c r="KFC46" s="299"/>
      <c r="KFD46" s="299"/>
      <c r="KFE46" s="299"/>
      <c r="KFF46" s="299"/>
      <c r="KFG46" s="299"/>
      <c r="KFH46" s="299"/>
      <c r="KFI46" s="299"/>
      <c r="KFJ46" s="299"/>
      <c r="KFK46" s="299"/>
      <c r="KFL46" s="299"/>
      <c r="KFM46" s="299"/>
      <c r="KFN46" s="299"/>
      <c r="KFO46" s="299"/>
      <c r="KFP46" s="299"/>
      <c r="KFQ46" s="299"/>
      <c r="KFR46" s="299"/>
      <c r="KFS46" s="299"/>
      <c r="KFT46" s="299"/>
      <c r="KFU46" s="299"/>
      <c r="KFV46" s="299"/>
      <c r="KFW46" s="299"/>
      <c r="KFX46" s="299"/>
      <c r="KFY46" s="299"/>
      <c r="KFZ46" s="299"/>
      <c r="KGA46" s="299"/>
      <c r="KGB46" s="299"/>
      <c r="KGC46" s="299"/>
      <c r="KGD46" s="299"/>
      <c r="KGE46" s="299"/>
      <c r="KGF46" s="299"/>
      <c r="KGG46" s="299"/>
      <c r="KGH46" s="299"/>
      <c r="KGI46" s="299"/>
      <c r="KGJ46" s="299"/>
      <c r="KGK46" s="299"/>
      <c r="KGL46" s="299"/>
      <c r="KGM46" s="299"/>
      <c r="KGN46" s="299"/>
      <c r="KGO46" s="299"/>
      <c r="KGP46" s="299"/>
      <c r="KGQ46" s="299"/>
      <c r="KGR46" s="299"/>
      <c r="KGS46" s="299"/>
      <c r="KGT46" s="299"/>
      <c r="KGU46" s="299"/>
      <c r="KGV46" s="299"/>
      <c r="KGW46" s="299"/>
      <c r="KGX46" s="299"/>
      <c r="KGY46" s="299"/>
      <c r="KGZ46" s="299"/>
      <c r="KHA46" s="299"/>
      <c r="KHB46" s="299"/>
      <c r="KHC46" s="299"/>
      <c r="KHD46" s="299"/>
      <c r="KHE46" s="299"/>
      <c r="KHF46" s="299"/>
      <c r="KHG46" s="299"/>
      <c r="KHH46" s="299"/>
      <c r="KHI46" s="299"/>
      <c r="KHJ46" s="299"/>
      <c r="KHK46" s="299"/>
      <c r="KHL46" s="299"/>
      <c r="KHM46" s="299"/>
      <c r="KHN46" s="299"/>
      <c r="KHO46" s="299"/>
      <c r="KHP46" s="299"/>
      <c r="KHQ46" s="299"/>
      <c r="KHR46" s="299"/>
      <c r="KHS46" s="299"/>
      <c r="KHT46" s="299"/>
      <c r="KHU46" s="299"/>
      <c r="KHV46" s="299"/>
      <c r="KHW46" s="299"/>
      <c r="KHX46" s="299"/>
      <c r="KHY46" s="299"/>
      <c r="KHZ46" s="299"/>
      <c r="KIA46" s="299"/>
      <c r="KIB46" s="299"/>
      <c r="KIC46" s="299"/>
      <c r="KID46" s="299"/>
      <c r="KIE46" s="299"/>
      <c r="KIF46" s="299"/>
      <c r="KIG46" s="299"/>
      <c r="KIH46" s="299"/>
      <c r="KII46" s="299"/>
      <c r="KIJ46" s="299"/>
      <c r="KIK46" s="299"/>
      <c r="KIL46" s="299"/>
      <c r="KIM46" s="299"/>
      <c r="KIN46" s="299"/>
      <c r="KIO46" s="299"/>
      <c r="KIP46" s="299"/>
      <c r="KIQ46" s="299"/>
      <c r="KIR46" s="299"/>
      <c r="KIS46" s="299"/>
      <c r="KIT46" s="299"/>
      <c r="KIU46" s="299"/>
      <c r="KIV46" s="299"/>
      <c r="KIW46" s="299"/>
      <c r="KIX46" s="299"/>
      <c r="KIY46" s="299"/>
      <c r="KIZ46" s="299"/>
      <c r="KJA46" s="299"/>
      <c r="KJB46" s="299"/>
      <c r="KJC46" s="299"/>
      <c r="KJD46" s="299"/>
      <c r="KJE46" s="299"/>
      <c r="KJF46" s="299"/>
      <c r="KJG46" s="299"/>
      <c r="KJH46" s="299"/>
      <c r="KJI46" s="299"/>
      <c r="KJJ46" s="299"/>
      <c r="KJK46" s="299"/>
      <c r="KJL46" s="299"/>
      <c r="KJM46" s="299"/>
      <c r="KJN46" s="299"/>
      <c r="KJO46" s="299"/>
      <c r="KJP46" s="299"/>
      <c r="KJQ46" s="299"/>
      <c r="KJR46" s="299"/>
      <c r="KJS46" s="299"/>
      <c r="KJT46" s="299"/>
      <c r="KJU46" s="299"/>
      <c r="KJV46" s="299"/>
      <c r="KJW46" s="299"/>
      <c r="KJX46" s="299"/>
      <c r="KJY46" s="299"/>
      <c r="KJZ46" s="299"/>
      <c r="KKA46" s="299"/>
      <c r="KKB46" s="299"/>
      <c r="KKC46" s="299"/>
      <c r="KKD46" s="299"/>
      <c r="KKE46" s="299"/>
      <c r="KKF46" s="299"/>
      <c r="KKG46" s="299"/>
      <c r="KKH46" s="299"/>
      <c r="KKI46" s="299"/>
      <c r="KKJ46" s="299"/>
      <c r="KKK46" s="299"/>
      <c r="KKL46" s="299"/>
      <c r="KKM46" s="299"/>
      <c r="KKN46" s="299"/>
      <c r="KKO46" s="299"/>
      <c r="KKP46" s="299"/>
      <c r="KKQ46" s="299"/>
      <c r="KKR46" s="299"/>
      <c r="KKS46" s="299"/>
      <c r="KKT46" s="299"/>
      <c r="KKU46" s="299"/>
      <c r="KKV46" s="299"/>
      <c r="KKW46" s="299"/>
      <c r="KKX46" s="299"/>
      <c r="KKY46" s="299"/>
      <c r="KKZ46" s="299"/>
      <c r="KLA46" s="299"/>
      <c r="KLB46" s="299"/>
      <c r="KLC46" s="299"/>
      <c r="KLD46" s="299"/>
      <c r="KLE46" s="299"/>
      <c r="KLF46" s="299"/>
      <c r="KLG46" s="299"/>
      <c r="KLH46" s="299"/>
      <c r="KLI46" s="299"/>
      <c r="KLJ46" s="299"/>
      <c r="KLK46" s="299"/>
      <c r="KLL46" s="299"/>
      <c r="KLM46" s="299"/>
      <c r="KLN46" s="299"/>
      <c r="KLO46" s="299"/>
      <c r="KLP46" s="299"/>
      <c r="KLQ46" s="299"/>
      <c r="KLR46" s="299"/>
      <c r="KLS46" s="299"/>
      <c r="KLT46" s="299"/>
      <c r="KLU46" s="299"/>
      <c r="KLV46" s="299"/>
      <c r="KLW46" s="299"/>
      <c r="KLX46" s="299"/>
      <c r="KLY46" s="299"/>
      <c r="KLZ46" s="299"/>
      <c r="KMA46" s="299"/>
      <c r="KMB46" s="299"/>
      <c r="KMC46" s="299"/>
      <c r="KMD46" s="299"/>
      <c r="KME46" s="299"/>
      <c r="KMF46" s="299"/>
      <c r="KMG46" s="299"/>
      <c r="KMH46" s="299"/>
      <c r="KMI46" s="299"/>
      <c r="KMJ46" s="299"/>
      <c r="KMK46" s="299"/>
      <c r="KML46" s="299"/>
      <c r="KMM46" s="299"/>
      <c r="KMN46" s="299"/>
      <c r="KMO46" s="299"/>
      <c r="KMP46" s="299"/>
      <c r="KMQ46" s="299"/>
      <c r="KMR46" s="299"/>
      <c r="KMS46" s="299"/>
      <c r="KMT46" s="299"/>
      <c r="KMU46" s="299"/>
      <c r="KMV46" s="299"/>
      <c r="KMW46" s="299"/>
      <c r="KMX46" s="299"/>
      <c r="KMY46" s="299"/>
      <c r="KMZ46" s="299"/>
      <c r="KNA46" s="299"/>
      <c r="KNB46" s="299"/>
      <c r="KNC46" s="299"/>
      <c r="KND46" s="299"/>
      <c r="KNE46" s="299"/>
      <c r="KNF46" s="299"/>
      <c r="KNG46" s="299"/>
      <c r="KNH46" s="299"/>
      <c r="KNI46" s="299"/>
      <c r="KNJ46" s="299"/>
      <c r="KNK46" s="299"/>
      <c r="KNL46" s="299"/>
      <c r="KNM46" s="299"/>
      <c r="KNN46" s="299"/>
      <c r="KNO46" s="299"/>
      <c r="KNP46" s="299"/>
      <c r="KNQ46" s="299"/>
      <c r="KNR46" s="299"/>
      <c r="KNS46" s="299"/>
      <c r="KNT46" s="299"/>
      <c r="KNU46" s="299"/>
      <c r="KNV46" s="299"/>
      <c r="KNW46" s="299"/>
      <c r="KNX46" s="299"/>
      <c r="KNY46" s="299"/>
      <c r="KNZ46" s="299"/>
      <c r="KOA46" s="299"/>
      <c r="KOB46" s="299"/>
      <c r="KOC46" s="299"/>
      <c r="KOD46" s="299"/>
      <c r="KOE46" s="299"/>
      <c r="KOF46" s="299"/>
      <c r="KOG46" s="299"/>
      <c r="KOH46" s="299"/>
      <c r="KOI46" s="299"/>
      <c r="KOJ46" s="299"/>
      <c r="KOK46" s="299"/>
      <c r="KOL46" s="299"/>
      <c r="KOM46" s="299"/>
      <c r="KON46" s="299"/>
      <c r="KOO46" s="299"/>
      <c r="KOP46" s="299"/>
      <c r="KOQ46" s="299"/>
      <c r="KOR46" s="299"/>
      <c r="KOS46" s="299"/>
      <c r="KOT46" s="299"/>
      <c r="KOU46" s="299"/>
      <c r="KOV46" s="299"/>
      <c r="KOW46" s="299"/>
      <c r="KOX46" s="299"/>
      <c r="KOY46" s="299"/>
      <c r="KOZ46" s="299"/>
      <c r="KPA46" s="299"/>
      <c r="KPB46" s="299"/>
      <c r="KPC46" s="299"/>
      <c r="KPD46" s="299"/>
      <c r="KPE46" s="299"/>
      <c r="KPF46" s="299"/>
      <c r="KPG46" s="299"/>
      <c r="KPH46" s="299"/>
      <c r="KPI46" s="299"/>
      <c r="KPJ46" s="299"/>
      <c r="KPK46" s="299"/>
      <c r="KPL46" s="299"/>
      <c r="KPM46" s="299"/>
      <c r="KPN46" s="299"/>
      <c r="KPO46" s="299"/>
      <c r="KPP46" s="299"/>
      <c r="KPQ46" s="299"/>
      <c r="KPR46" s="299"/>
      <c r="KPS46" s="299"/>
      <c r="KPT46" s="299"/>
      <c r="KPU46" s="299"/>
      <c r="KPV46" s="299"/>
      <c r="KPW46" s="299"/>
      <c r="KPX46" s="299"/>
      <c r="KPY46" s="299"/>
      <c r="KPZ46" s="299"/>
      <c r="KQA46" s="299"/>
      <c r="KQB46" s="299"/>
      <c r="KQC46" s="299"/>
      <c r="KQD46" s="299"/>
      <c r="KQE46" s="299"/>
      <c r="KQF46" s="299"/>
      <c r="KQG46" s="299"/>
      <c r="KQH46" s="299"/>
      <c r="KQI46" s="299"/>
      <c r="KQJ46" s="299"/>
      <c r="KQK46" s="299"/>
      <c r="KQL46" s="299"/>
      <c r="KQM46" s="299"/>
      <c r="KQN46" s="299"/>
      <c r="KQO46" s="299"/>
      <c r="KQP46" s="299"/>
      <c r="KQQ46" s="299"/>
      <c r="KQR46" s="299"/>
      <c r="KQS46" s="299"/>
      <c r="KQT46" s="299"/>
      <c r="KQU46" s="299"/>
      <c r="KQV46" s="299"/>
      <c r="KQW46" s="299"/>
      <c r="KQX46" s="299"/>
      <c r="KQY46" s="299"/>
      <c r="KQZ46" s="299"/>
      <c r="KRA46" s="299"/>
      <c r="KRB46" s="299"/>
      <c r="KRC46" s="299"/>
      <c r="KRD46" s="299"/>
      <c r="KRE46" s="299"/>
      <c r="KRF46" s="299"/>
      <c r="KRG46" s="299"/>
      <c r="KRH46" s="299"/>
      <c r="KRI46" s="299"/>
      <c r="KRJ46" s="299"/>
      <c r="KRK46" s="299"/>
      <c r="KRL46" s="299"/>
      <c r="KRM46" s="299"/>
      <c r="KRN46" s="299"/>
      <c r="KRO46" s="299"/>
      <c r="KRP46" s="299"/>
      <c r="KRQ46" s="299"/>
      <c r="KRR46" s="299"/>
      <c r="KRS46" s="299"/>
      <c r="KRT46" s="299"/>
      <c r="KRU46" s="299"/>
      <c r="KRV46" s="299"/>
      <c r="KRW46" s="299"/>
      <c r="KRX46" s="299"/>
      <c r="KRY46" s="299"/>
      <c r="KRZ46" s="299"/>
      <c r="KSA46" s="299"/>
      <c r="KSB46" s="299"/>
      <c r="KSC46" s="299"/>
      <c r="KSD46" s="299"/>
      <c r="KSE46" s="299"/>
      <c r="KSF46" s="299"/>
      <c r="KSG46" s="299"/>
      <c r="KSH46" s="299"/>
      <c r="KSI46" s="299"/>
      <c r="KSJ46" s="299"/>
      <c r="KSK46" s="299"/>
      <c r="KSL46" s="299"/>
      <c r="KSM46" s="299"/>
      <c r="KSN46" s="299"/>
      <c r="KSO46" s="299"/>
      <c r="KSP46" s="299"/>
      <c r="KSQ46" s="299"/>
      <c r="KSR46" s="299"/>
      <c r="KSS46" s="299"/>
      <c r="KST46" s="299"/>
      <c r="KSU46" s="299"/>
      <c r="KSV46" s="299"/>
      <c r="KSW46" s="299"/>
      <c r="KSX46" s="299"/>
      <c r="KSY46" s="299"/>
      <c r="KSZ46" s="299"/>
      <c r="KTA46" s="299"/>
      <c r="KTB46" s="299"/>
      <c r="KTC46" s="299"/>
      <c r="KTD46" s="299"/>
      <c r="KTE46" s="299"/>
      <c r="KTF46" s="299"/>
      <c r="KTG46" s="299"/>
      <c r="KTH46" s="299"/>
      <c r="KTI46" s="299"/>
      <c r="KTJ46" s="299"/>
      <c r="KTK46" s="299"/>
      <c r="KTL46" s="299"/>
      <c r="KTM46" s="299"/>
      <c r="KTN46" s="299"/>
      <c r="KTO46" s="299"/>
      <c r="KTP46" s="299"/>
      <c r="KTQ46" s="299"/>
      <c r="KTR46" s="299"/>
      <c r="KTS46" s="299"/>
      <c r="KTT46" s="299"/>
      <c r="KTU46" s="299"/>
      <c r="KTV46" s="299"/>
      <c r="KTW46" s="299"/>
      <c r="KTX46" s="299"/>
      <c r="KTY46" s="299"/>
      <c r="KTZ46" s="299"/>
      <c r="KUA46" s="299"/>
      <c r="KUB46" s="299"/>
      <c r="KUC46" s="299"/>
      <c r="KUD46" s="299"/>
      <c r="KUE46" s="299"/>
      <c r="KUF46" s="299"/>
      <c r="KUG46" s="299"/>
      <c r="KUH46" s="299"/>
      <c r="KUI46" s="299"/>
      <c r="KUJ46" s="299"/>
      <c r="KUK46" s="299"/>
      <c r="KUL46" s="299"/>
      <c r="KUM46" s="299"/>
      <c r="KUN46" s="299"/>
      <c r="KUO46" s="299"/>
      <c r="KUP46" s="299"/>
      <c r="KUQ46" s="299"/>
      <c r="KUR46" s="299"/>
      <c r="KUS46" s="299"/>
      <c r="KUT46" s="299"/>
      <c r="KUU46" s="299"/>
      <c r="KUV46" s="299"/>
      <c r="KUW46" s="299"/>
      <c r="KUX46" s="299"/>
      <c r="KUY46" s="299"/>
      <c r="KUZ46" s="299"/>
      <c r="KVA46" s="299"/>
      <c r="KVB46" s="299"/>
      <c r="KVC46" s="299"/>
      <c r="KVD46" s="299"/>
      <c r="KVE46" s="299"/>
      <c r="KVF46" s="299"/>
      <c r="KVG46" s="299"/>
      <c r="KVH46" s="299"/>
      <c r="KVI46" s="299"/>
      <c r="KVJ46" s="299"/>
      <c r="KVK46" s="299"/>
      <c r="KVL46" s="299"/>
      <c r="KVM46" s="299"/>
      <c r="KVN46" s="299"/>
      <c r="KVO46" s="299"/>
      <c r="KVP46" s="299"/>
      <c r="KVQ46" s="299"/>
      <c r="KVR46" s="299"/>
      <c r="KVS46" s="299"/>
      <c r="KVT46" s="299"/>
      <c r="KVU46" s="299"/>
      <c r="KVV46" s="299"/>
      <c r="KVW46" s="299"/>
      <c r="KVX46" s="299"/>
      <c r="KVY46" s="299"/>
      <c r="KVZ46" s="299"/>
      <c r="KWA46" s="299"/>
      <c r="KWB46" s="299"/>
      <c r="KWC46" s="299"/>
      <c r="KWD46" s="299"/>
      <c r="KWE46" s="299"/>
      <c r="KWF46" s="299"/>
      <c r="KWG46" s="299"/>
      <c r="KWH46" s="299"/>
      <c r="KWI46" s="299"/>
      <c r="KWJ46" s="299"/>
      <c r="KWK46" s="299"/>
      <c r="KWL46" s="299"/>
      <c r="KWM46" s="299"/>
      <c r="KWN46" s="299"/>
      <c r="KWO46" s="299"/>
      <c r="KWP46" s="299"/>
      <c r="KWQ46" s="299"/>
      <c r="KWR46" s="299"/>
      <c r="KWS46" s="299"/>
      <c r="KWT46" s="299"/>
      <c r="KWU46" s="299"/>
      <c r="KWV46" s="299"/>
      <c r="KWW46" s="299"/>
      <c r="KWX46" s="299"/>
      <c r="KWY46" s="299"/>
      <c r="KWZ46" s="299"/>
      <c r="KXA46" s="299"/>
      <c r="KXB46" s="299"/>
      <c r="KXC46" s="299"/>
      <c r="KXD46" s="299"/>
      <c r="KXE46" s="299"/>
      <c r="KXF46" s="299"/>
      <c r="KXG46" s="299"/>
      <c r="KXH46" s="299"/>
      <c r="KXI46" s="299"/>
      <c r="KXJ46" s="299"/>
      <c r="KXK46" s="299"/>
      <c r="KXL46" s="299"/>
      <c r="KXM46" s="299"/>
      <c r="KXN46" s="299"/>
      <c r="KXO46" s="299"/>
      <c r="KXP46" s="299"/>
      <c r="KXQ46" s="299"/>
      <c r="KXR46" s="299"/>
      <c r="KXS46" s="299"/>
      <c r="KXT46" s="299"/>
      <c r="KXU46" s="299"/>
      <c r="KXV46" s="299"/>
      <c r="KXW46" s="299"/>
      <c r="KXX46" s="299"/>
      <c r="KXY46" s="299"/>
      <c r="KXZ46" s="299"/>
      <c r="KYA46" s="299"/>
      <c r="KYB46" s="299"/>
      <c r="KYC46" s="299"/>
      <c r="KYD46" s="299"/>
      <c r="KYE46" s="299"/>
      <c r="KYF46" s="299"/>
      <c r="KYG46" s="299"/>
      <c r="KYH46" s="299"/>
      <c r="KYI46" s="299"/>
      <c r="KYJ46" s="299"/>
      <c r="KYK46" s="299"/>
      <c r="KYL46" s="299"/>
      <c r="KYM46" s="299"/>
      <c r="KYN46" s="299"/>
      <c r="KYO46" s="299"/>
      <c r="KYP46" s="299"/>
      <c r="KYQ46" s="299"/>
      <c r="KYR46" s="299"/>
      <c r="KYS46" s="299"/>
      <c r="KYT46" s="299"/>
      <c r="KYU46" s="299"/>
      <c r="KYV46" s="299"/>
      <c r="KYW46" s="299"/>
      <c r="KYX46" s="299"/>
      <c r="KYY46" s="299"/>
      <c r="KYZ46" s="299"/>
      <c r="KZA46" s="299"/>
      <c r="KZB46" s="299"/>
      <c r="KZC46" s="299"/>
      <c r="KZD46" s="299"/>
      <c r="KZE46" s="299"/>
      <c r="KZF46" s="299"/>
      <c r="KZG46" s="299"/>
      <c r="KZH46" s="299"/>
      <c r="KZI46" s="299"/>
      <c r="KZJ46" s="299"/>
      <c r="KZK46" s="299"/>
      <c r="KZL46" s="299"/>
      <c r="KZM46" s="299"/>
      <c r="KZN46" s="299"/>
      <c r="KZO46" s="299"/>
      <c r="KZP46" s="299"/>
      <c r="KZQ46" s="299"/>
      <c r="KZR46" s="299"/>
      <c r="KZS46" s="299"/>
      <c r="KZT46" s="299"/>
      <c r="KZU46" s="299"/>
      <c r="KZV46" s="299"/>
      <c r="KZW46" s="299"/>
      <c r="KZX46" s="299"/>
      <c r="KZY46" s="299"/>
      <c r="KZZ46" s="299"/>
      <c r="LAA46" s="299"/>
      <c r="LAB46" s="299"/>
      <c r="LAC46" s="299"/>
      <c r="LAD46" s="299"/>
      <c r="LAE46" s="299"/>
      <c r="LAF46" s="299"/>
      <c r="LAG46" s="299"/>
      <c r="LAH46" s="299"/>
      <c r="LAI46" s="299"/>
      <c r="LAJ46" s="299"/>
      <c r="LAK46" s="299"/>
      <c r="LAL46" s="299"/>
      <c r="LAM46" s="299"/>
      <c r="LAN46" s="299"/>
      <c r="LAO46" s="299"/>
      <c r="LAP46" s="299"/>
      <c r="LAQ46" s="299"/>
      <c r="LAR46" s="299"/>
      <c r="LAS46" s="299"/>
      <c r="LAT46" s="299"/>
      <c r="LAU46" s="299"/>
      <c r="LAV46" s="299"/>
      <c r="LAW46" s="299"/>
      <c r="LAX46" s="299"/>
      <c r="LAY46" s="299"/>
      <c r="LAZ46" s="299"/>
      <c r="LBA46" s="299"/>
      <c r="LBB46" s="299"/>
      <c r="LBC46" s="299"/>
      <c r="LBD46" s="299"/>
      <c r="LBE46" s="299"/>
      <c r="LBF46" s="299"/>
      <c r="LBG46" s="299"/>
      <c r="LBH46" s="299"/>
      <c r="LBI46" s="299"/>
      <c r="LBJ46" s="299"/>
      <c r="LBK46" s="299"/>
      <c r="LBL46" s="299"/>
      <c r="LBM46" s="299"/>
      <c r="LBN46" s="299"/>
      <c r="LBO46" s="299"/>
      <c r="LBP46" s="299"/>
      <c r="LBQ46" s="299"/>
      <c r="LBR46" s="299"/>
      <c r="LBS46" s="299"/>
      <c r="LBT46" s="299"/>
      <c r="LBU46" s="299"/>
      <c r="LBV46" s="299"/>
      <c r="LBW46" s="299"/>
      <c r="LBX46" s="299"/>
      <c r="LBY46" s="299"/>
      <c r="LBZ46" s="299"/>
      <c r="LCA46" s="299"/>
      <c r="LCB46" s="299"/>
      <c r="LCC46" s="299"/>
      <c r="LCD46" s="299"/>
      <c r="LCE46" s="299"/>
      <c r="LCF46" s="299"/>
      <c r="LCG46" s="299"/>
      <c r="LCH46" s="299"/>
      <c r="LCI46" s="299"/>
      <c r="LCJ46" s="299"/>
      <c r="LCK46" s="299"/>
      <c r="LCL46" s="299"/>
      <c r="LCM46" s="299"/>
      <c r="LCN46" s="299"/>
      <c r="LCO46" s="299"/>
      <c r="LCP46" s="299"/>
      <c r="LCQ46" s="299"/>
      <c r="LCR46" s="299"/>
      <c r="LCS46" s="299"/>
      <c r="LCT46" s="299"/>
      <c r="LCU46" s="299"/>
      <c r="LCV46" s="299"/>
      <c r="LCW46" s="299"/>
      <c r="LCX46" s="299"/>
      <c r="LCY46" s="299"/>
      <c r="LCZ46" s="299"/>
      <c r="LDA46" s="299"/>
      <c r="LDB46" s="299"/>
      <c r="LDC46" s="299"/>
      <c r="LDD46" s="299"/>
      <c r="LDE46" s="299"/>
      <c r="LDF46" s="299"/>
      <c r="LDG46" s="299"/>
      <c r="LDH46" s="299"/>
      <c r="LDI46" s="299"/>
      <c r="LDJ46" s="299"/>
      <c r="LDK46" s="299"/>
      <c r="LDL46" s="299"/>
      <c r="LDM46" s="299"/>
      <c r="LDN46" s="299"/>
      <c r="LDO46" s="299"/>
      <c r="LDP46" s="299"/>
      <c r="LDQ46" s="299"/>
      <c r="LDR46" s="299"/>
      <c r="LDS46" s="299"/>
      <c r="LDT46" s="299"/>
      <c r="LDU46" s="299"/>
      <c r="LDV46" s="299"/>
      <c r="LDW46" s="299"/>
      <c r="LDX46" s="299"/>
      <c r="LDY46" s="299"/>
      <c r="LDZ46" s="299"/>
      <c r="LEA46" s="299"/>
      <c r="LEB46" s="299"/>
      <c r="LEC46" s="299"/>
      <c r="LED46" s="299"/>
      <c r="LEE46" s="299"/>
      <c r="LEF46" s="299"/>
      <c r="LEG46" s="299"/>
      <c r="LEH46" s="299"/>
      <c r="LEI46" s="299"/>
      <c r="LEJ46" s="299"/>
      <c r="LEK46" s="299"/>
      <c r="LEL46" s="299"/>
      <c r="LEM46" s="299"/>
      <c r="LEN46" s="299"/>
      <c r="LEO46" s="299"/>
      <c r="LEP46" s="299"/>
      <c r="LEQ46" s="299"/>
      <c r="LER46" s="299"/>
      <c r="LES46" s="299"/>
      <c r="LET46" s="299"/>
      <c r="LEU46" s="299"/>
      <c r="LEV46" s="299"/>
      <c r="LEW46" s="299"/>
      <c r="LEX46" s="299"/>
      <c r="LEY46" s="299"/>
      <c r="LEZ46" s="299"/>
      <c r="LFA46" s="299"/>
      <c r="LFB46" s="299"/>
      <c r="LFC46" s="299"/>
      <c r="LFD46" s="299"/>
      <c r="LFE46" s="299"/>
      <c r="LFF46" s="299"/>
      <c r="LFG46" s="299"/>
      <c r="LFH46" s="299"/>
      <c r="LFI46" s="299"/>
      <c r="LFJ46" s="299"/>
      <c r="LFK46" s="299"/>
      <c r="LFL46" s="299"/>
      <c r="LFM46" s="299"/>
      <c r="LFN46" s="299"/>
      <c r="LFO46" s="299"/>
      <c r="LFP46" s="299"/>
      <c r="LFQ46" s="299"/>
      <c r="LFR46" s="299"/>
      <c r="LFS46" s="299"/>
      <c r="LFT46" s="299"/>
      <c r="LFU46" s="299"/>
      <c r="LFV46" s="299"/>
      <c r="LFW46" s="299"/>
      <c r="LFX46" s="299"/>
      <c r="LFY46" s="299"/>
      <c r="LFZ46" s="299"/>
      <c r="LGA46" s="299"/>
      <c r="LGB46" s="299"/>
      <c r="LGC46" s="299"/>
      <c r="LGD46" s="299"/>
      <c r="LGE46" s="299"/>
      <c r="LGF46" s="299"/>
      <c r="LGG46" s="299"/>
      <c r="LGH46" s="299"/>
      <c r="LGI46" s="299"/>
      <c r="LGJ46" s="299"/>
      <c r="LGK46" s="299"/>
      <c r="LGL46" s="299"/>
      <c r="LGM46" s="299"/>
      <c r="LGN46" s="299"/>
      <c r="LGO46" s="299"/>
      <c r="LGP46" s="299"/>
      <c r="LGQ46" s="299"/>
      <c r="LGR46" s="299"/>
      <c r="LGS46" s="299"/>
      <c r="LGT46" s="299"/>
      <c r="LGU46" s="299"/>
      <c r="LGV46" s="299"/>
      <c r="LGW46" s="299"/>
      <c r="LGX46" s="299"/>
      <c r="LGY46" s="299"/>
      <c r="LGZ46" s="299"/>
      <c r="LHA46" s="299"/>
      <c r="LHB46" s="299"/>
      <c r="LHC46" s="299"/>
      <c r="LHD46" s="299"/>
      <c r="LHE46" s="299"/>
      <c r="LHF46" s="299"/>
      <c r="LHG46" s="299"/>
      <c r="LHH46" s="299"/>
      <c r="LHI46" s="299"/>
      <c r="LHJ46" s="299"/>
      <c r="LHK46" s="299"/>
      <c r="LHL46" s="299"/>
      <c r="LHM46" s="299"/>
      <c r="LHN46" s="299"/>
      <c r="LHO46" s="299"/>
      <c r="LHP46" s="299"/>
      <c r="LHQ46" s="299"/>
      <c r="LHR46" s="299"/>
      <c r="LHS46" s="299"/>
      <c r="LHT46" s="299"/>
      <c r="LHU46" s="299"/>
      <c r="LHV46" s="299"/>
      <c r="LHW46" s="299"/>
      <c r="LHX46" s="299"/>
      <c r="LHY46" s="299"/>
      <c r="LHZ46" s="299"/>
      <c r="LIA46" s="299"/>
      <c r="LIB46" s="299"/>
      <c r="LIC46" s="299"/>
      <c r="LID46" s="299"/>
      <c r="LIE46" s="299"/>
      <c r="LIF46" s="299"/>
      <c r="LIG46" s="299"/>
      <c r="LIH46" s="299"/>
      <c r="LII46" s="299"/>
      <c r="LIJ46" s="299"/>
      <c r="LIK46" s="299"/>
      <c r="LIL46" s="299"/>
      <c r="LIM46" s="299"/>
      <c r="LIN46" s="299"/>
      <c r="LIO46" s="299"/>
      <c r="LIP46" s="299"/>
      <c r="LIQ46" s="299"/>
      <c r="LIR46" s="299"/>
      <c r="LIS46" s="299"/>
      <c r="LIT46" s="299"/>
      <c r="LIU46" s="299"/>
      <c r="LIV46" s="299"/>
      <c r="LIW46" s="299"/>
      <c r="LIX46" s="299"/>
      <c r="LIY46" s="299"/>
      <c r="LIZ46" s="299"/>
      <c r="LJA46" s="299"/>
      <c r="LJB46" s="299"/>
      <c r="LJC46" s="299"/>
      <c r="LJD46" s="299"/>
      <c r="LJE46" s="299"/>
      <c r="LJF46" s="299"/>
      <c r="LJG46" s="299"/>
      <c r="LJH46" s="299"/>
      <c r="LJI46" s="299"/>
      <c r="LJJ46" s="299"/>
      <c r="LJK46" s="299"/>
      <c r="LJL46" s="299"/>
      <c r="LJM46" s="299"/>
      <c r="LJN46" s="299"/>
      <c r="LJO46" s="299"/>
      <c r="LJP46" s="299"/>
      <c r="LJQ46" s="299"/>
      <c r="LJR46" s="299"/>
      <c r="LJS46" s="299"/>
      <c r="LJT46" s="299"/>
      <c r="LJU46" s="299"/>
      <c r="LJV46" s="299"/>
      <c r="LJW46" s="299"/>
      <c r="LJX46" s="299"/>
      <c r="LJY46" s="299"/>
      <c r="LJZ46" s="299"/>
      <c r="LKA46" s="299"/>
      <c r="LKB46" s="299"/>
      <c r="LKC46" s="299"/>
      <c r="LKD46" s="299"/>
      <c r="LKE46" s="299"/>
      <c r="LKF46" s="299"/>
      <c r="LKG46" s="299"/>
      <c r="LKH46" s="299"/>
      <c r="LKI46" s="299"/>
      <c r="LKJ46" s="299"/>
      <c r="LKK46" s="299"/>
      <c r="LKL46" s="299"/>
      <c r="LKM46" s="299"/>
      <c r="LKN46" s="299"/>
      <c r="LKO46" s="299"/>
      <c r="LKP46" s="299"/>
      <c r="LKQ46" s="299"/>
      <c r="LKR46" s="299"/>
      <c r="LKS46" s="299"/>
      <c r="LKT46" s="299"/>
      <c r="LKU46" s="299"/>
      <c r="LKV46" s="299"/>
      <c r="LKW46" s="299"/>
      <c r="LKX46" s="299"/>
      <c r="LKY46" s="299"/>
      <c r="LKZ46" s="299"/>
      <c r="LLA46" s="299"/>
      <c r="LLB46" s="299"/>
      <c r="LLC46" s="299"/>
      <c r="LLD46" s="299"/>
      <c r="LLE46" s="299"/>
      <c r="LLF46" s="299"/>
      <c r="LLG46" s="299"/>
      <c r="LLH46" s="299"/>
      <c r="LLI46" s="299"/>
      <c r="LLJ46" s="299"/>
      <c r="LLK46" s="299"/>
      <c r="LLL46" s="299"/>
      <c r="LLM46" s="299"/>
      <c r="LLN46" s="299"/>
      <c r="LLO46" s="299"/>
      <c r="LLP46" s="299"/>
      <c r="LLQ46" s="299"/>
      <c r="LLR46" s="299"/>
      <c r="LLS46" s="299"/>
      <c r="LLT46" s="299"/>
      <c r="LLU46" s="299"/>
      <c r="LLV46" s="299"/>
      <c r="LLW46" s="299"/>
      <c r="LLX46" s="299"/>
      <c r="LLY46" s="299"/>
      <c r="LLZ46" s="299"/>
      <c r="LMA46" s="299"/>
      <c r="LMB46" s="299"/>
      <c r="LMC46" s="299"/>
      <c r="LMD46" s="299"/>
      <c r="LME46" s="299"/>
      <c r="LMF46" s="299"/>
      <c r="LMG46" s="299"/>
      <c r="LMH46" s="299"/>
      <c r="LMI46" s="299"/>
      <c r="LMJ46" s="299"/>
      <c r="LMK46" s="299"/>
      <c r="LML46" s="299"/>
      <c r="LMM46" s="299"/>
      <c r="LMN46" s="299"/>
      <c r="LMO46" s="299"/>
      <c r="LMP46" s="299"/>
      <c r="LMQ46" s="299"/>
      <c r="LMR46" s="299"/>
      <c r="LMS46" s="299"/>
      <c r="LMT46" s="299"/>
      <c r="LMU46" s="299"/>
      <c r="LMV46" s="299"/>
      <c r="LMW46" s="299"/>
      <c r="LMX46" s="299"/>
      <c r="LMY46" s="299"/>
      <c r="LMZ46" s="299"/>
      <c r="LNA46" s="299"/>
      <c r="LNB46" s="299"/>
      <c r="LNC46" s="299"/>
      <c r="LND46" s="299"/>
      <c r="LNE46" s="299"/>
      <c r="LNF46" s="299"/>
      <c r="LNG46" s="299"/>
      <c r="LNH46" s="299"/>
      <c r="LNI46" s="299"/>
      <c r="LNJ46" s="299"/>
      <c r="LNK46" s="299"/>
      <c r="LNL46" s="299"/>
      <c r="LNM46" s="299"/>
      <c r="LNN46" s="299"/>
      <c r="LNO46" s="299"/>
      <c r="LNP46" s="299"/>
      <c r="LNQ46" s="299"/>
      <c r="LNR46" s="299"/>
      <c r="LNS46" s="299"/>
      <c r="LNT46" s="299"/>
      <c r="LNU46" s="299"/>
      <c r="LNV46" s="299"/>
      <c r="LNW46" s="299"/>
      <c r="LNX46" s="299"/>
      <c r="LNY46" s="299"/>
      <c r="LNZ46" s="299"/>
      <c r="LOA46" s="299"/>
      <c r="LOB46" s="299"/>
      <c r="LOC46" s="299"/>
      <c r="LOD46" s="299"/>
      <c r="LOE46" s="299"/>
      <c r="LOF46" s="299"/>
      <c r="LOG46" s="299"/>
      <c r="LOH46" s="299"/>
      <c r="LOI46" s="299"/>
      <c r="LOJ46" s="299"/>
      <c r="LOK46" s="299"/>
      <c r="LOL46" s="299"/>
      <c r="LOM46" s="299"/>
      <c r="LON46" s="299"/>
      <c r="LOO46" s="299"/>
      <c r="LOP46" s="299"/>
      <c r="LOQ46" s="299"/>
      <c r="LOR46" s="299"/>
      <c r="LOS46" s="299"/>
      <c r="LOT46" s="299"/>
      <c r="LOU46" s="299"/>
      <c r="LOV46" s="299"/>
      <c r="LOW46" s="299"/>
      <c r="LOX46" s="299"/>
      <c r="LOY46" s="299"/>
      <c r="LOZ46" s="299"/>
      <c r="LPA46" s="299"/>
      <c r="LPB46" s="299"/>
      <c r="LPC46" s="299"/>
      <c r="LPD46" s="299"/>
      <c r="LPE46" s="299"/>
      <c r="LPF46" s="299"/>
      <c r="LPG46" s="299"/>
      <c r="LPH46" s="299"/>
      <c r="LPI46" s="299"/>
      <c r="LPJ46" s="299"/>
      <c r="LPK46" s="299"/>
      <c r="LPL46" s="299"/>
      <c r="LPM46" s="299"/>
      <c r="LPN46" s="299"/>
      <c r="LPO46" s="299"/>
      <c r="LPP46" s="299"/>
      <c r="LPQ46" s="299"/>
      <c r="LPR46" s="299"/>
      <c r="LPS46" s="299"/>
      <c r="LPT46" s="299"/>
      <c r="LPU46" s="299"/>
      <c r="LPV46" s="299"/>
      <c r="LPW46" s="299"/>
      <c r="LPX46" s="299"/>
      <c r="LPY46" s="299"/>
      <c r="LPZ46" s="299"/>
      <c r="LQA46" s="299"/>
      <c r="LQB46" s="299"/>
      <c r="LQC46" s="299"/>
      <c r="LQD46" s="299"/>
      <c r="LQE46" s="299"/>
      <c r="LQF46" s="299"/>
      <c r="LQG46" s="299"/>
      <c r="LQH46" s="299"/>
      <c r="LQI46" s="299"/>
      <c r="LQJ46" s="299"/>
      <c r="LQK46" s="299"/>
      <c r="LQL46" s="299"/>
      <c r="LQM46" s="299"/>
      <c r="LQN46" s="299"/>
      <c r="LQO46" s="299"/>
      <c r="LQP46" s="299"/>
      <c r="LQQ46" s="299"/>
      <c r="LQR46" s="299"/>
      <c r="LQS46" s="299"/>
      <c r="LQT46" s="299"/>
      <c r="LQU46" s="299"/>
      <c r="LQV46" s="299"/>
      <c r="LQW46" s="299"/>
      <c r="LQX46" s="299"/>
      <c r="LQY46" s="299"/>
      <c r="LQZ46" s="299"/>
      <c r="LRA46" s="299"/>
      <c r="LRB46" s="299"/>
      <c r="LRC46" s="299"/>
      <c r="LRD46" s="299"/>
      <c r="LRE46" s="299"/>
      <c r="LRF46" s="299"/>
      <c r="LRG46" s="299"/>
      <c r="LRH46" s="299"/>
      <c r="LRI46" s="299"/>
      <c r="LRJ46" s="299"/>
      <c r="LRK46" s="299"/>
      <c r="LRL46" s="299"/>
      <c r="LRM46" s="299"/>
      <c r="LRN46" s="299"/>
      <c r="LRO46" s="299"/>
      <c r="LRP46" s="299"/>
      <c r="LRQ46" s="299"/>
      <c r="LRR46" s="299"/>
      <c r="LRS46" s="299"/>
      <c r="LRT46" s="299"/>
      <c r="LRU46" s="299"/>
      <c r="LRV46" s="299"/>
      <c r="LRW46" s="299"/>
      <c r="LRX46" s="299"/>
      <c r="LRY46" s="299"/>
      <c r="LRZ46" s="299"/>
      <c r="LSA46" s="299"/>
      <c r="LSB46" s="299"/>
      <c r="LSC46" s="299"/>
      <c r="LSD46" s="299"/>
      <c r="LSE46" s="299"/>
      <c r="LSF46" s="299"/>
      <c r="LSG46" s="299"/>
      <c r="LSH46" s="299"/>
      <c r="LSI46" s="299"/>
      <c r="LSJ46" s="299"/>
      <c r="LSK46" s="299"/>
      <c r="LSL46" s="299"/>
      <c r="LSM46" s="299"/>
      <c r="LSN46" s="299"/>
      <c r="LSO46" s="299"/>
      <c r="LSP46" s="299"/>
      <c r="LSQ46" s="299"/>
      <c r="LSR46" s="299"/>
      <c r="LSS46" s="299"/>
      <c r="LST46" s="299"/>
      <c r="LSU46" s="299"/>
      <c r="LSV46" s="299"/>
      <c r="LSW46" s="299"/>
      <c r="LSX46" s="299"/>
      <c r="LSY46" s="299"/>
      <c r="LSZ46" s="299"/>
      <c r="LTA46" s="299"/>
      <c r="LTB46" s="299"/>
      <c r="LTC46" s="299"/>
      <c r="LTD46" s="299"/>
      <c r="LTE46" s="299"/>
      <c r="LTF46" s="299"/>
      <c r="LTG46" s="299"/>
      <c r="LTH46" s="299"/>
      <c r="LTI46" s="299"/>
      <c r="LTJ46" s="299"/>
      <c r="LTK46" s="299"/>
      <c r="LTL46" s="299"/>
      <c r="LTM46" s="299"/>
      <c r="LTN46" s="299"/>
      <c r="LTO46" s="299"/>
      <c r="LTP46" s="299"/>
      <c r="LTQ46" s="299"/>
      <c r="LTR46" s="299"/>
      <c r="LTS46" s="299"/>
      <c r="LTT46" s="299"/>
      <c r="LTU46" s="299"/>
      <c r="LTV46" s="299"/>
      <c r="LTW46" s="299"/>
      <c r="LTX46" s="299"/>
      <c r="LTY46" s="299"/>
      <c r="LTZ46" s="299"/>
      <c r="LUA46" s="299"/>
      <c r="LUB46" s="299"/>
      <c r="LUC46" s="299"/>
      <c r="LUD46" s="299"/>
      <c r="LUE46" s="299"/>
      <c r="LUF46" s="299"/>
      <c r="LUG46" s="299"/>
      <c r="LUH46" s="299"/>
      <c r="LUI46" s="299"/>
      <c r="LUJ46" s="299"/>
      <c r="LUK46" s="299"/>
      <c r="LUL46" s="299"/>
      <c r="LUM46" s="299"/>
      <c r="LUN46" s="299"/>
      <c r="LUO46" s="299"/>
      <c r="LUP46" s="299"/>
      <c r="LUQ46" s="299"/>
      <c r="LUR46" s="299"/>
      <c r="LUS46" s="299"/>
      <c r="LUT46" s="299"/>
      <c r="LUU46" s="299"/>
      <c r="LUV46" s="299"/>
      <c r="LUW46" s="299"/>
      <c r="LUX46" s="299"/>
      <c r="LUY46" s="299"/>
      <c r="LUZ46" s="299"/>
      <c r="LVA46" s="299"/>
      <c r="LVB46" s="299"/>
      <c r="LVC46" s="299"/>
      <c r="LVD46" s="299"/>
      <c r="LVE46" s="299"/>
      <c r="LVF46" s="299"/>
      <c r="LVG46" s="299"/>
      <c r="LVH46" s="299"/>
      <c r="LVI46" s="299"/>
      <c r="LVJ46" s="299"/>
      <c r="LVK46" s="299"/>
      <c r="LVL46" s="299"/>
      <c r="LVM46" s="299"/>
      <c r="LVN46" s="299"/>
      <c r="LVO46" s="299"/>
      <c r="LVP46" s="299"/>
      <c r="LVQ46" s="299"/>
      <c r="LVR46" s="299"/>
      <c r="LVS46" s="299"/>
      <c r="LVT46" s="299"/>
      <c r="LVU46" s="299"/>
      <c r="LVV46" s="299"/>
      <c r="LVW46" s="299"/>
      <c r="LVX46" s="299"/>
      <c r="LVY46" s="299"/>
      <c r="LVZ46" s="299"/>
      <c r="LWA46" s="299"/>
      <c r="LWB46" s="299"/>
      <c r="LWC46" s="299"/>
      <c r="LWD46" s="299"/>
      <c r="LWE46" s="299"/>
      <c r="LWF46" s="299"/>
      <c r="LWG46" s="299"/>
      <c r="LWH46" s="299"/>
      <c r="LWI46" s="299"/>
      <c r="LWJ46" s="299"/>
      <c r="LWK46" s="299"/>
      <c r="LWL46" s="299"/>
      <c r="LWM46" s="299"/>
      <c r="LWN46" s="299"/>
      <c r="LWO46" s="299"/>
      <c r="LWP46" s="299"/>
      <c r="LWQ46" s="299"/>
      <c r="LWR46" s="299"/>
      <c r="LWS46" s="299"/>
      <c r="LWT46" s="299"/>
      <c r="LWU46" s="299"/>
      <c r="LWV46" s="299"/>
      <c r="LWW46" s="299"/>
      <c r="LWX46" s="299"/>
      <c r="LWY46" s="299"/>
      <c r="LWZ46" s="299"/>
      <c r="LXA46" s="299"/>
      <c r="LXB46" s="299"/>
      <c r="LXC46" s="299"/>
      <c r="LXD46" s="299"/>
      <c r="LXE46" s="299"/>
      <c r="LXF46" s="299"/>
      <c r="LXG46" s="299"/>
      <c r="LXH46" s="299"/>
      <c r="LXI46" s="299"/>
      <c r="LXJ46" s="299"/>
      <c r="LXK46" s="299"/>
      <c r="LXL46" s="299"/>
      <c r="LXM46" s="299"/>
      <c r="LXN46" s="299"/>
      <c r="LXO46" s="299"/>
      <c r="LXP46" s="299"/>
      <c r="LXQ46" s="299"/>
      <c r="LXR46" s="299"/>
      <c r="LXS46" s="299"/>
      <c r="LXT46" s="299"/>
      <c r="LXU46" s="299"/>
      <c r="LXV46" s="299"/>
      <c r="LXW46" s="299"/>
      <c r="LXX46" s="299"/>
      <c r="LXY46" s="299"/>
      <c r="LXZ46" s="299"/>
      <c r="LYA46" s="299"/>
      <c r="LYB46" s="299"/>
      <c r="LYC46" s="299"/>
      <c r="LYD46" s="299"/>
      <c r="LYE46" s="299"/>
      <c r="LYF46" s="299"/>
      <c r="LYG46" s="299"/>
      <c r="LYH46" s="299"/>
      <c r="LYI46" s="299"/>
      <c r="LYJ46" s="299"/>
      <c r="LYK46" s="299"/>
      <c r="LYL46" s="299"/>
      <c r="LYM46" s="299"/>
      <c r="LYN46" s="299"/>
      <c r="LYO46" s="299"/>
      <c r="LYP46" s="299"/>
      <c r="LYQ46" s="299"/>
      <c r="LYR46" s="299"/>
      <c r="LYS46" s="299"/>
      <c r="LYT46" s="299"/>
      <c r="LYU46" s="299"/>
      <c r="LYV46" s="299"/>
      <c r="LYW46" s="299"/>
      <c r="LYX46" s="299"/>
      <c r="LYY46" s="299"/>
      <c r="LYZ46" s="299"/>
      <c r="LZA46" s="299"/>
      <c r="LZB46" s="299"/>
      <c r="LZC46" s="299"/>
      <c r="LZD46" s="299"/>
      <c r="LZE46" s="299"/>
      <c r="LZF46" s="299"/>
      <c r="LZG46" s="299"/>
      <c r="LZH46" s="299"/>
      <c r="LZI46" s="299"/>
      <c r="LZJ46" s="299"/>
      <c r="LZK46" s="299"/>
      <c r="LZL46" s="299"/>
      <c r="LZM46" s="299"/>
      <c r="LZN46" s="299"/>
      <c r="LZO46" s="299"/>
      <c r="LZP46" s="299"/>
      <c r="LZQ46" s="299"/>
      <c r="LZR46" s="299"/>
      <c r="LZS46" s="299"/>
      <c r="LZT46" s="299"/>
      <c r="LZU46" s="299"/>
      <c r="LZV46" s="299"/>
      <c r="LZW46" s="299"/>
      <c r="LZX46" s="299"/>
      <c r="LZY46" s="299"/>
      <c r="LZZ46" s="299"/>
      <c r="MAA46" s="299"/>
      <c r="MAB46" s="299"/>
      <c r="MAC46" s="299"/>
      <c r="MAD46" s="299"/>
      <c r="MAE46" s="299"/>
      <c r="MAF46" s="299"/>
      <c r="MAG46" s="299"/>
      <c r="MAH46" s="299"/>
      <c r="MAI46" s="299"/>
      <c r="MAJ46" s="299"/>
      <c r="MAK46" s="299"/>
      <c r="MAL46" s="299"/>
      <c r="MAM46" s="299"/>
      <c r="MAN46" s="299"/>
      <c r="MAO46" s="299"/>
      <c r="MAP46" s="299"/>
      <c r="MAQ46" s="299"/>
      <c r="MAR46" s="299"/>
      <c r="MAS46" s="299"/>
      <c r="MAT46" s="299"/>
      <c r="MAU46" s="299"/>
      <c r="MAV46" s="299"/>
      <c r="MAW46" s="299"/>
      <c r="MAX46" s="299"/>
      <c r="MAY46" s="299"/>
      <c r="MAZ46" s="299"/>
      <c r="MBA46" s="299"/>
      <c r="MBB46" s="299"/>
      <c r="MBC46" s="299"/>
      <c r="MBD46" s="299"/>
      <c r="MBE46" s="299"/>
      <c r="MBF46" s="299"/>
      <c r="MBG46" s="299"/>
      <c r="MBH46" s="299"/>
      <c r="MBI46" s="299"/>
      <c r="MBJ46" s="299"/>
      <c r="MBK46" s="299"/>
      <c r="MBL46" s="299"/>
      <c r="MBM46" s="299"/>
      <c r="MBN46" s="299"/>
      <c r="MBO46" s="299"/>
      <c r="MBP46" s="299"/>
      <c r="MBQ46" s="299"/>
      <c r="MBR46" s="299"/>
      <c r="MBS46" s="299"/>
      <c r="MBT46" s="299"/>
      <c r="MBU46" s="299"/>
      <c r="MBV46" s="299"/>
      <c r="MBW46" s="299"/>
      <c r="MBX46" s="299"/>
      <c r="MBY46" s="299"/>
      <c r="MBZ46" s="299"/>
      <c r="MCA46" s="299"/>
      <c r="MCB46" s="299"/>
      <c r="MCC46" s="299"/>
      <c r="MCD46" s="299"/>
      <c r="MCE46" s="299"/>
      <c r="MCF46" s="299"/>
      <c r="MCG46" s="299"/>
      <c r="MCH46" s="299"/>
      <c r="MCI46" s="299"/>
      <c r="MCJ46" s="299"/>
      <c r="MCK46" s="299"/>
      <c r="MCL46" s="299"/>
      <c r="MCM46" s="299"/>
      <c r="MCN46" s="299"/>
      <c r="MCO46" s="299"/>
      <c r="MCP46" s="299"/>
      <c r="MCQ46" s="299"/>
      <c r="MCR46" s="299"/>
      <c r="MCS46" s="299"/>
      <c r="MCT46" s="299"/>
      <c r="MCU46" s="299"/>
      <c r="MCV46" s="299"/>
      <c r="MCW46" s="299"/>
      <c r="MCX46" s="299"/>
      <c r="MCY46" s="299"/>
      <c r="MCZ46" s="299"/>
      <c r="MDA46" s="299"/>
      <c r="MDB46" s="299"/>
      <c r="MDC46" s="299"/>
      <c r="MDD46" s="299"/>
      <c r="MDE46" s="299"/>
      <c r="MDF46" s="299"/>
      <c r="MDG46" s="299"/>
      <c r="MDH46" s="299"/>
      <c r="MDI46" s="299"/>
      <c r="MDJ46" s="299"/>
      <c r="MDK46" s="299"/>
      <c r="MDL46" s="299"/>
      <c r="MDM46" s="299"/>
      <c r="MDN46" s="299"/>
      <c r="MDO46" s="299"/>
      <c r="MDP46" s="299"/>
      <c r="MDQ46" s="299"/>
      <c r="MDR46" s="299"/>
      <c r="MDS46" s="299"/>
      <c r="MDT46" s="299"/>
      <c r="MDU46" s="299"/>
      <c r="MDV46" s="299"/>
      <c r="MDW46" s="299"/>
      <c r="MDX46" s="299"/>
      <c r="MDY46" s="299"/>
      <c r="MDZ46" s="299"/>
      <c r="MEA46" s="299"/>
      <c r="MEB46" s="299"/>
      <c r="MEC46" s="299"/>
      <c r="MED46" s="299"/>
      <c r="MEE46" s="299"/>
      <c r="MEF46" s="299"/>
      <c r="MEG46" s="299"/>
      <c r="MEH46" s="299"/>
      <c r="MEI46" s="299"/>
      <c r="MEJ46" s="299"/>
      <c r="MEK46" s="299"/>
      <c r="MEL46" s="299"/>
      <c r="MEM46" s="299"/>
      <c r="MEN46" s="299"/>
      <c r="MEO46" s="299"/>
      <c r="MEP46" s="299"/>
      <c r="MEQ46" s="299"/>
      <c r="MER46" s="299"/>
      <c r="MES46" s="299"/>
      <c r="MET46" s="299"/>
      <c r="MEU46" s="299"/>
      <c r="MEV46" s="299"/>
      <c r="MEW46" s="299"/>
      <c r="MEX46" s="299"/>
      <c r="MEY46" s="299"/>
      <c r="MEZ46" s="299"/>
      <c r="MFA46" s="299"/>
      <c r="MFB46" s="299"/>
      <c r="MFC46" s="299"/>
      <c r="MFD46" s="299"/>
      <c r="MFE46" s="299"/>
      <c r="MFF46" s="299"/>
      <c r="MFG46" s="299"/>
      <c r="MFH46" s="299"/>
      <c r="MFI46" s="299"/>
      <c r="MFJ46" s="299"/>
      <c r="MFK46" s="299"/>
      <c r="MFL46" s="299"/>
      <c r="MFM46" s="299"/>
      <c r="MFN46" s="299"/>
      <c r="MFO46" s="299"/>
      <c r="MFP46" s="299"/>
      <c r="MFQ46" s="299"/>
      <c r="MFR46" s="299"/>
      <c r="MFS46" s="299"/>
      <c r="MFT46" s="299"/>
      <c r="MFU46" s="299"/>
      <c r="MFV46" s="299"/>
      <c r="MFW46" s="299"/>
      <c r="MFX46" s="299"/>
      <c r="MFY46" s="299"/>
      <c r="MFZ46" s="299"/>
      <c r="MGA46" s="299"/>
      <c r="MGB46" s="299"/>
      <c r="MGC46" s="299"/>
      <c r="MGD46" s="299"/>
      <c r="MGE46" s="299"/>
      <c r="MGF46" s="299"/>
      <c r="MGG46" s="299"/>
      <c r="MGH46" s="299"/>
      <c r="MGI46" s="299"/>
      <c r="MGJ46" s="299"/>
      <c r="MGK46" s="299"/>
      <c r="MGL46" s="299"/>
      <c r="MGM46" s="299"/>
      <c r="MGN46" s="299"/>
      <c r="MGO46" s="299"/>
      <c r="MGP46" s="299"/>
      <c r="MGQ46" s="299"/>
      <c r="MGR46" s="299"/>
      <c r="MGS46" s="299"/>
      <c r="MGT46" s="299"/>
      <c r="MGU46" s="299"/>
      <c r="MGV46" s="299"/>
      <c r="MGW46" s="299"/>
      <c r="MGX46" s="299"/>
      <c r="MGY46" s="299"/>
      <c r="MGZ46" s="299"/>
      <c r="MHA46" s="299"/>
      <c r="MHB46" s="299"/>
      <c r="MHC46" s="299"/>
      <c r="MHD46" s="299"/>
      <c r="MHE46" s="299"/>
      <c r="MHF46" s="299"/>
      <c r="MHG46" s="299"/>
      <c r="MHH46" s="299"/>
      <c r="MHI46" s="299"/>
      <c r="MHJ46" s="299"/>
      <c r="MHK46" s="299"/>
      <c r="MHL46" s="299"/>
      <c r="MHM46" s="299"/>
      <c r="MHN46" s="299"/>
      <c r="MHO46" s="299"/>
      <c r="MHP46" s="299"/>
      <c r="MHQ46" s="299"/>
      <c r="MHR46" s="299"/>
      <c r="MHS46" s="299"/>
      <c r="MHT46" s="299"/>
      <c r="MHU46" s="299"/>
      <c r="MHV46" s="299"/>
      <c r="MHW46" s="299"/>
      <c r="MHX46" s="299"/>
      <c r="MHY46" s="299"/>
      <c r="MHZ46" s="299"/>
      <c r="MIA46" s="299"/>
      <c r="MIB46" s="299"/>
      <c r="MIC46" s="299"/>
      <c r="MID46" s="299"/>
      <c r="MIE46" s="299"/>
      <c r="MIF46" s="299"/>
      <c r="MIG46" s="299"/>
      <c r="MIH46" s="299"/>
      <c r="MII46" s="299"/>
      <c r="MIJ46" s="299"/>
      <c r="MIK46" s="299"/>
      <c r="MIL46" s="299"/>
      <c r="MIM46" s="299"/>
      <c r="MIN46" s="299"/>
      <c r="MIO46" s="299"/>
      <c r="MIP46" s="299"/>
      <c r="MIQ46" s="299"/>
      <c r="MIR46" s="299"/>
      <c r="MIS46" s="299"/>
      <c r="MIT46" s="299"/>
      <c r="MIU46" s="299"/>
      <c r="MIV46" s="299"/>
      <c r="MIW46" s="299"/>
      <c r="MIX46" s="299"/>
      <c r="MIY46" s="299"/>
      <c r="MIZ46" s="299"/>
      <c r="MJA46" s="299"/>
      <c r="MJB46" s="299"/>
      <c r="MJC46" s="299"/>
      <c r="MJD46" s="299"/>
      <c r="MJE46" s="299"/>
      <c r="MJF46" s="299"/>
      <c r="MJG46" s="299"/>
      <c r="MJH46" s="299"/>
      <c r="MJI46" s="299"/>
      <c r="MJJ46" s="299"/>
      <c r="MJK46" s="299"/>
      <c r="MJL46" s="299"/>
      <c r="MJM46" s="299"/>
      <c r="MJN46" s="299"/>
      <c r="MJO46" s="299"/>
      <c r="MJP46" s="299"/>
      <c r="MJQ46" s="299"/>
      <c r="MJR46" s="299"/>
      <c r="MJS46" s="299"/>
      <c r="MJT46" s="299"/>
      <c r="MJU46" s="299"/>
      <c r="MJV46" s="299"/>
      <c r="MJW46" s="299"/>
      <c r="MJX46" s="299"/>
      <c r="MJY46" s="299"/>
      <c r="MJZ46" s="299"/>
      <c r="MKA46" s="299"/>
      <c r="MKB46" s="299"/>
      <c r="MKC46" s="299"/>
      <c r="MKD46" s="299"/>
      <c r="MKE46" s="299"/>
      <c r="MKF46" s="299"/>
      <c r="MKG46" s="299"/>
      <c r="MKH46" s="299"/>
      <c r="MKI46" s="299"/>
      <c r="MKJ46" s="299"/>
      <c r="MKK46" s="299"/>
      <c r="MKL46" s="299"/>
      <c r="MKM46" s="299"/>
      <c r="MKN46" s="299"/>
      <c r="MKO46" s="299"/>
      <c r="MKP46" s="299"/>
      <c r="MKQ46" s="299"/>
      <c r="MKR46" s="299"/>
      <c r="MKS46" s="299"/>
      <c r="MKT46" s="299"/>
      <c r="MKU46" s="299"/>
      <c r="MKV46" s="299"/>
      <c r="MKW46" s="299"/>
      <c r="MKX46" s="299"/>
      <c r="MKY46" s="299"/>
      <c r="MKZ46" s="299"/>
      <c r="MLA46" s="299"/>
      <c r="MLB46" s="299"/>
      <c r="MLC46" s="299"/>
      <c r="MLD46" s="299"/>
      <c r="MLE46" s="299"/>
      <c r="MLF46" s="299"/>
      <c r="MLG46" s="299"/>
      <c r="MLH46" s="299"/>
      <c r="MLI46" s="299"/>
      <c r="MLJ46" s="299"/>
      <c r="MLK46" s="299"/>
      <c r="MLL46" s="299"/>
      <c r="MLM46" s="299"/>
      <c r="MLN46" s="299"/>
      <c r="MLO46" s="299"/>
      <c r="MLP46" s="299"/>
      <c r="MLQ46" s="299"/>
      <c r="MLR46" s="299"/>
      <c r="MLS46" s="299"/>
      <c r="MLT46" s="299"/>
      <c r="MLU46" s="299"/>
      <c r="MLV46" s="299"/>
      <c r="MLW46" s="299"/>
      <c r="MLX46" s="299"/>
      <c r="MLY46" s="299"/>
      <c r="MLZ46" s="299"/>
      <c r="MMA46" s="299"/>
      <c r="MMB46" s="299"/>
      <c r="MMC46" s="299"/>
      <c r="MMD46" s="299"/>
      <c r="MME46" s="299"/>
      <c r="MMF46" s="299"/>
      <c r="MMG46" s="299"/>
      <c r="MMH46" s="299"/>
      <c r="MMI46" s="299"/>
      <c r="MMJ46" s="299"/>
      <c r="MMK46" s="299"/>
      <c r="MML46" s="299"/>
      <c r="MMM46" s="299"/>
      <c r="MMN46" s="299"/>
      <c r="MMO46" s="299"/>
      <c r="MMP46" s="299"/>
      <c r="MMQ46" s="299"/>
      <c r="MMR46" s="299"/>
      <c r="MMS46" s="299"/>
      <c r="MMT46" s="299"/>
      <c r="MMU46" s="299"/>
      <c r="MMV46" s="299"/>
      <c r="MMW46" s="299"/>
      <c r="MMX46" s="299"/>
      <c r="MMY46" s="299"/>
      <c r="MMZ46" s="299"/>
      <c r="MNA46" s="299"/>
      <c r="MNB46" s="299"/>
      <c r="MNC46" s="299"/>
      <c r="MND46" s="299"/>
      <c r="MNE46" s="299"/>
      <c r="MNF46" s="299"/>
      <c r="MNG46" s="299"/>
      <c r="MNH46" s="299"/>
      <c r="MNI46" s="299"/>
      <c r="MNJ46" s="299"/>
      <c r="MNK46" s="299"/>
      <c r="MNL46" s="299"/>
      <c r="MNM46" s="299"/>
      <c r="MNN46" s="299"/>
      <c r="MNO46" s="299"/>
      <c r="MNP46" s="299"/>
      <c r="MNQ46" s="299"/>
      <c r="MNR46" s="299"/>
      <c r="MNS46" s="299"/>
      <c r="MNT46" s="299"/>
      <c r="MNU46" s="299"/>
      <c r="MNV46" s="299"/>
      <c r="MNW46" s="299"/>
      <c r="MNX46" s="299"/>
      <c r="MNY46" s="299"/>
      <c r="MNZ46" s="299"/>
      <c r="MOA46" s="299"/>
      <c r="MOB46" s="299"/>
      <c r="MOC46" s="299"/>
      <c r="MOD46" s="299"/>
      <c r="MOE46" s="299"/>
      <c r="MOF46" s="299"/>
      <c r="MOG46" s="299"/>
      <c r="MOH46" s="299"/>
      <c r="MOI46" s="299"/>
      <c r="MOJ46" s="299"/>
      <c r="MOK46" s="299"/>
      <c r="MOL46" s="299"/>
      <c r="MOM46" s="299"/>
      <c r="MON46" s="299"/>
      <c r="MOO46" s="299"/>
      <c r="MOP46" s="299"/>
      <c r="MOQ46" s="299"/>
      <c r="MOR46" s="299"/>
      <c r="MOS46" s="299"/>
      <c r="MOT46" s="299"/>
      <c r="MOU46" s="299"/>
      <c r="MOV46" s="299"/>
      <c r="MOW46" s="299"/>
      <c r="MOX46" s="299"/>
      <c r="MOY46" s="299"/>
      <c r="MOZ46" s="299"/>
      <c r="MPA46" s="299"/>
      <c r="MPB46" s="299"/>
      <c r="MPC46" s="299"/>
      <c r="MPD46" s="299"/>
      <c r="MPE46" s="299"/>
      <c r="MPF46" s="299"/>
      <c r="MPG46" s="299"/>
      <c r="MPH46" s="299"/>
      <c r="MPI46" s="299"/>
      <c r="MPJ46" s="299"/>
      <c r="MPK46" s="299"/>
      <c r="MPL46" s="299"/>
      <c r="MPM46" s="299"/>
      <c r="MPN46" s="299"/>
      <c r="MPO46" s="299"/>
      <c r="MPP46" s="299"/>
      <c r="MPQ46" s="299"/>
      <c r="MPR46" s="299"/>
      <c r="MPS46" s="299"/>
      <c r="MPT46" s="299"/>
      <c r="MPU46" s="299"/>
      <c r="MPV46" s="299"/>
      <c r="MPW46" s="299"/>
      <c r="MPX46" s="299"/>
      <c r="MPY46" s="299"/>
      <c r="MPZ46" s="299"/>
      <c r="MQA46" s="299"/>
      <c r="MQB46" s="299"/>
      <c r="MQC46" s="299"/>
      <c r="MQD46" s="299"/>
      <c r="MQE46" s="299"/>
      <c r="MQF46" s="299"/>
      <c r="MQG46" s="299"/>
      <c r="MQH46" s="299"/>
      <c r="MQI46" s="299"/>
      <c r="MQJ46" s="299"/>
      <c r="MQK46" s="299"/>
      <c r="MQL46" s="299"/>
      <c r="MQM46" s="299"/>
      <c r="MQN46" s="299"/>
      <c r="MQO46" s="299"/>
      <c r="MQP46" s="299"/>
      <c r="MQQ46" s="299"/>
      <c r="MQR46" s="299"/>
      <c r="MQS46" s="299"/>
      <c r="MQT46" s="299"/>
      <c r="MQU46" s="299"/>
      <c r="MQV46" s="299"/>
      <c r="MQW46" s="299"/>
      <c r="MQX46" s="299"/>
      <c r="MQY46" s="299"/>
      <c r="MQZ46" s="299"/>
      <c r="MRA46" s="299"/>
      <c r="MRB46" s="299"/>
      <c r="MRC46" s="299"/>
      <c r="MRD46" s="299"/>
      <c r="MRE46" s="299"/>
      <c r="MRF46" s="299"/>
      <c r="MRG46" s="299"/>
      <c r="MRH46" s="299"/>
      <c r="MRI46" s="299"/>
      <c r="MRJ46" s="299"/>
      <c r="MRK46" s="299"/>
      <c r="MRL46" s="299"/>
      <c r="MRM46" s="299"/>
      <c r="MRN46" s="299"/>
      <c r="MRO46" s="299"/>
      <c r="MRP46" s="299"/>
      <c r="MRQ46" s="299"/>
      <c r="MRR46" s="299"/>
      <c r="MRS46" s="299"/>
      <c r="MRT46" s="299"/>
      <c r="MRU46" s="299"/>
      <c r="MRV46" s="299"/>
      <c r="MRW46" s="299"/>
      <c r="MRX46" s="299"/>
      <c r="MRY46" s="299"/>
      <c r="MRZ46" s="299"/>
      <c r="MSA46" s="299"/>
      <c r="MSB46" s="299"/>
      <c r="MSC46" s="299"/>
      <c r="MSD46" s="299"/>
      <c r="MSE46" s="299"/>
      <c r="MSF46" s="299"/>
      <c r="MSG46" s="299"/>
      <c r="MSH46" s="299"/>
      <c r="MSI46" s="299"/>
      <c r="MSJ46" s="299"/>
      <c r="MSK46" s="299"/>
      <c r="MSL46" s="299"/>
      <c r="MSM46" s="299"/>
      <c r="MSN46" s="299"/>
      <c r="MSO46" s="299"/>
      <c r="MSP46" s="299"/>
      <c r="MSQ46" s="299"/>
      <c r="MSR46" s="299"/>
      <c r="MSS46" s="299"/>
      <c r="MST46" s="299"/>
      <c r="MSU46" s="299"/>
      <c r="MSV46" s="299"/>
      <c r="MSW46" s="299"/>
      <c r="MSX46" s="299"/>
      <c r="MSY46" s="299"/>
      <c r="MSZ46" s="299"/>
      <c r="MTA46" s="299"/>
      <c r="MTB46" s="299"/>
      <c r="MTC46" s="299"/>
      <c r="MTD46" s="299"/>
      <c r="MTE46" s="299"/>
      <c r="MTF46" s="299"/>
      <c r="MTG46" s="299"/>
      <c r="MTH46" s="299"/>
      <c r="MTI46" s="299"/>
      <c r="MTJ46" s="299"/>
      <c r="MTK46" s="299"/>
      <c r="MTL46" s="299"/>
      <c r="MTM46" s="299"/>
      <c r="MTN46" s="299"/>
      <c r="MTO46" s="299"/>
      <c r="MTP46" s="299"/>
      <c r="MTQ46" s="299"/>
      <c r="MTR46" s="299"/>
      <c r="MTS46" s="299"/>
      <c r="MTT46" s="299"/>
      <c r="MTU46" s="299"/>
      <c r="MTV46" s="299"/>
      <c r="MTW46" s="299"/>
      <c r="MTX46" s="299"/>
      <c r="MTY46" s="299"/>
      <c r="MTZ46" s="299"/>
      <c r="MUA46" s="299"/>
      <c r="MUB46" s="299"/>
      <c r="MUC46" s="299"/>
      <c r="MUD46" s="299"/>
      <c r="MUE46" s="299"/>
      <c r="MUF46" s="299"/>
      <c r="MUG46" s="299"/>
      <c r="MUH46" s="299"/>
      <c r="MUI46" s="299"/>
      <c r="MUJ46" s="299"/>
      <c r="MUK46" s="299"/>
      <c r="MUL46" s="299"/>
      <c r="MUM46" s="299"/>
      <c r="MUN46" s="299"/>
      <c r="MUO46" s="299"/>
      <c r="MUP46" s="299"/>
      <c r="MUQ46" s="299"/>
      <c r="MUR46" s="299"/>
      <c r="MUS46" s="299"/>
      <c r="MUT46" s="299"/>
      <c r="MUU46" s="299"/>
      <c r="MUV46" s="299"/>
      <c r="MUW46" s="299"/>
      <c r="MUX46" s="299"/>
      <c r="MUY46" s="299"/>
      <c r="MUZ46" s="299"/>
      <c r="MVA46" s="299"/>
      <c r="MVB46" s="299"/>
      <c r="MVC46" s="299"/>
      <c r="MVD46" s="299"/>
      <c r="MVE46" s="299"/>
      <c r="MVF46" s="299"/>
      <c r="MVG46" s="299"/>
      <c r="MVH46" s="299"/>
      <c r="MVI46" s="299"/>
      <c r="MVJ46" s="299"/>
      <c r="MVK46" s="299"/>
      <c r="MVL46" s="299"/>
      <c r="MVM46" s="299"/>
      <c r="MVN46" s="299"/>
      <c r="MVO46" s="299"/>
      <c r="MVP46" s="299"/>
      <c r="MVQ46" s="299"/>
      <c r="MVR46" s="299"/>
      <c r="MVS46" s="299"/>
      <c r="MVT46" s="299"/>
      <c r="MVU46" s="299"/>
      <c r="MVV46" s="299"/>
      <c r="MVW46" s="299"/>
      <c r="MVX46" s="299"/>
      <c r="MVY46" s="299"/>
      <c r="MVZ46" s="299"/>
      <c r="MWA46" s="299"/>
      <c r="MWB46" s="299"/>
      <c r="MWC46" s="299"/>
      <c r="MWD46" s="299"/>
      <c r="MWE46" s="299"/>
      <c r="MWF46" s="299"/>
      <c r="MWG46" s="299"/>
      <c r="MWH46" s="299"/>
      <c r="MWI46" s="299"/>
      <c r="MWJ46" s="299"/>
      <c r="MWK46" s="299"/>
      <c r="MWL46" s="299"/>
      <c r="MWM46" s="299"/>
      <c r="MWN46" s="299"/>
      <c r="MWO46" s="299"/>
      <c r="MWP46" s="299"/>
      <c r="MWQ46" s="299"/>
      <c r="MWR46" s="299"/>
      <c r="MWS46" s="299"/>
      <c r="MWT46" s="299"/>
      <c r="MWU46" s="299"/>
      <c r="MWV46" s="299"/>
      <c r="MWW46" s="299"/>
      <c r="MWX46" s="299"/>
      <c r="MWY46" s="299"/>
      <c r="MWZ46" s="299"/>
      <c r="MXA46" s="299"/>
      <c r="MXB46" s="299"/>
      <c r="MXC46" s="299"/>
      <c r="MXD46" s="299"/>
      <c r="MXE46" s="299"/>
      <c r="MXF46" s="299"/>
      <c r="MXG46" s="299"/>
      <c r="MXH46" s="299"/>
      <c r="MXI46" s="299"/>
      <c r="MXJ46" s="299"/>
      <c r="MXK46" s="299"/>
      <c r="MXL46" s="299"/>
      <c r="MXM46" s="299"/>
      <c r="MXN46" s="299"/>
      <c r="MXO46" s="299"/>
      <c r="MXP46" s="299"/>
      <c r="MXQ46" s="299"/>
      <c r="MXR46" s="299"/>
      <c r="MXS46" s="299"/>
      <c r="MXT46" s="299"/>
      <c r="MXU46" s="299"/>
      <c r="MXV46" s="299"/>
      <c r="MXW46" s="299"/>
      <c r="MXX46" s="299"/>
      <c r="MXY46" s="299"/>
      <c r="MXZ46" s="299"/>
      <c r="MYA46" s="299"/>
      <c r="MYB46" s="299"/>
      <c r="MYC46" s="299"/>
      <c r="MYD46" s="299"/>
      <c r="MYE46" s="299"/>
      <c r="MYF46" s="299"/>
      <c r="MYG46" s="299"/>
      <c r="MYH46" s="299"/>
      <c r="MYI46" s="299"/>
      <c r="MYJ46" s="299"/>
      <c r="MYK46" s="299"/>
      <c r="MYL46" s="299"/>
      <c r="MYM46" s="299"/>
      <c r="MYN46" s="299"/>
      <c r="MYO46" s="299"/>
      <c r="MYP46" s="299"/>
      <c r="MYQ46" s="299"/>
      <c r="MYR46" s="299"/>
      <c r="MYS46" s="299"/>
      <c r="MYT46" s="299"/>
      <c r="MYU46" s="299"/>
      <c r="MYV46" s="299"/>
      <c r="MYW46" s="299"/>
      <c r="MYX46" s="299"/>
      <c r="MYY46" s="299"/>
      <c r="MYZ46" s="299"/>
      <c r="MZA46" s="299"/>
      <c r="MZB46" s="299"/>
      <c r="MZC46" s="299"/>
      <c r="MZD46" s="299"/>
      <c r="MZE46" s="299"/>
      <c r="MZF46" s="299"/>
      <c r="MZG46" s="299"/>
      <c r="MZH46" s="299"/>
      <c r="MZI46" s="299"/>
      <c r="MZJ46" s="299"/>
      <c r="MZK46" s="299"/>
      <c r="MZL46" s="299"/>
      <c r="MZM46" s="299"/>
      <c r="MZN46" s="299"/>
      <c r="MZO46" s="299"/>
      <c r="MZP46" s="299"/>
      <c r="MZQ46" s="299"/>
      <c r="MZR46" s="299"/>
      <c r="MZS46" s="299"/>
      <c r="MZT46" s="299"/>
      <c r="MZU46" s="299"/>
      <c r="MZV46" s="299"/>
      <c r="MZW46" s="299"/>
      <c r="MZX46" s="299"/>
      <c r="MZY46" s="299"/>
      <c r="MZZ46" s="299"/>
      <c r="NAA46" s="299"/>
      <c r="NAB46" s="299"/>
      <c r="NAC46" s="299"/>
      <c r="NAD46" s="299"/>
      <c r="NAE46" s="299"/>
      <c r="NAF46" s="299"/>
      <c r="NAG46" s="299"/>
      <c r="NAH46" s="299"/>
      <c r="NAI46" s="299"/>
      <c r="NAJ46" s="299"/>
      <c r="NAK46" s="299"/>
      <c r="NAL46" s="299"/>
      <c r="NAM46" s="299"/>
      <c r="NAN46" s="299"/>
      <c r="NAO46" s="299"/>
      <c r="NAP46" s="299"/>
      <c r="NAQ46" s="299"/>
      <c r="NAR46" s="299"/>
      <c r="NAS46" s="299"/>
      <c r="NAT46" s="299"/>
      <c r="NAU46" s="299"/>
      <c r="NAV46" s="299"/>
      <c r="NAW46" s="299"/>
      <c r="NAX46" s="299"/>
      <c r="NAY46" s="299"/>
      <c r="NAZ46" s="299"/>
      <c r="NBA46" s="299"/>
      <c r="NBB46" s="299"/>
      <c r="NBC46" s="299"/>
      <c r="NBD46" s="299"/>
      <c r="NBE46" s="299"/>
      <c r="NBF46" s="299"/>
      <c r="NBG46" s="299"/>
      <c r="NBH46" s="299"/>
      <c r="NBI46" s="299"/>
      <c r="NBJ46" s="299"/>
      <c r="NBK46" s="299"/>
      <c r="NBL46" s="299"/>
      <c r="NBM46" s="299"/>
      <c r="NBN46" s="299"/>
      <c r="NBO46" s="299"/>
      <c r="NBP46" s="299"/>
      <c r="NBQ46" s="299"/>
      <c r="NBR46" s="299"/>
      <c r="NBS46" s="299"/>
      <c r="NBT46" s="299"/>
      <c r="NBU46" s="299"/>
      <c r="NBV46" s="299"/>
      <c r="NBW46" s="299"/>
      <c r="NBX46" s="299"/>
      <c r="NBY46" s="299"/>
      <c r="NBZ46" s="299"/>
      <c r="NCA46" s="299"/>
      <c r="NCB46" s="299"/>
      <c r="NCC46" s="299"/>
      <c r="NCD46" s="299"/>
      <c r="NCE46" s="299"/>
      <c r="NCF46" s="299"/>
      <c r="NCG46" s="299"/>
      <c r="NCH46" s="299"/>
      <c r="NCI46" s="299"/>
      <c r="NCJ46" s="299"/>
      <c r="NCK46" s="299"/>
      <c r="NCL46" s="299"/>
      <c r="NCM46" s="299"/>
      <c r="NCN46" s="299"/>
      <c r="NCO46" s="299"/>
      <c r="NCP46" s="299"/>
      <c r="NCQ46" s="299"/>
      <c r="NCR46" s="299"/>
      <c r="NCS46" s="299"/>
      <c r="NCT46" s="299"/>
      <c r="NCU46" s="299"/>
      <c r="NCV46" s="299"/>
      <c r="NCW46" s="299"/>
      <c r="NCX46" s="299"/>
      <c r="NCY46" s="299"/>
      <c r="NCZ46" s="299"/>
      <c r="NDA46" s="299"/>
      <c r="NDB46" s="299"/>
      <c r="NDC46" s="299"/>
      <c r="NDD46" s="299"/>
      <c r="NDE46" s="299"/>
      <c r="NDF46" s="299"/>
      <c r="NDG46" s="299"/>
      <c r="NDH46" s="299"/>
      <c r="NDI46" s="299"/>
      <c r="NDJ46" s="299"/>
      <c r="NDK46" s="299"/>
      <c r="NDL46" s="299"/>
      <c r="NDM46" s="299"/>
      <c r="NDN46" s="299"/>
      <c r="NDO46" s="299"/>
      <c r="NDP46" s="299"/>
      <c r="NDQ46" s="299"/>
      <c r="NDR46" s="299"/>
      <c r="NDS46" s="299"/>
      <c r="NDT46" s="299"/>
      <c r="NDU46" s="299"/>
      <c r="NDV46" s="299"/>
      <c r="NDW46" s="299"/>
      <c r="NDX46" s="299"/>
      <c r="NDY46" s="299"/>
      <c r="NDZ46" s="299"/>
      <c r="NEA46" s="299"/>
      <c r="NEB46" s="299"/>
      <c r="NEC46" s="299"/>
      <c r="NED46" s="299"/>
      <c r="NEE46" s="299"/>
      <c r="NEF46" s="299"/>
      <c r="NEG46" s="299"/>
      <c r="NEH46" s="299"/>
      <c r="NEI46" s="299"/>
      <c r="NEJ46" s="299"/>
      <c r="NEK46" s="299"/>
      <c r="NEL46" s="299"/>
      <c r="NEM46" s="299"/>
      <c r="NEN46" s="299"/>
      <c r="NEO46" s="299"/>
      <c r="NEP46" s="299"/>
      <c r="NEQ46" s="299"/>
      <c r="NER46" s="299"/>
      <c r="NES46" s="299"/>
      <c r="NET46" s="299"/>
      <c r="NEU46" s="299"/>
      <c r="NEV46" s="299"/>
      <c r="NEW46" s="299"/>
      <c r="NEX46" s="299"/>
      <c r="NEY46" s="299"/>
      <c r="NEZ46" s="299"/>
      <c r="NFA46" s="299"/>
      <c r="NFB46" s="299"/>
      <c r="NFC46" s="299"/>
      <c r="NFD46" s="299"/>
      <c r="NFE46" s="299"/>
      <c r="NFF46" s="299"/>
      <c r="NFG46" s="299"/>
      <c r="NFH46" s="299"/>
      <c r="NFI46" s="299"/>
      <c r="NFJ46" s="299"/>
      <c r="NFK46" s="299"/>
      <c r="NFL46" s="299"/>
      <c r="NFM46" s="299"/>
      <c r="NFN46" s="299"/>
      <c r="NFO46" s="299"/>
      <c r="NFP46" s="299"/>
      <c r="NFQ46" s="299"/>
      <c r="NFR46" s="299"/>
      <c r="NFS46" s="299"/>
      <c r="NFT46" s="299"/>
      <c r="NFU46" s="299"/>
      <c r="NFV46" s="299"/>
      <c r="NFW46" s="299"/>
      <c r="NFX46" s="299"/>
      <c r="NFY46" s="299"/>
      <c r="NFZ46" s="299"/>
      <c r="NGA46" s="299"/>
      <c r="NGB46" s="299"/>
      <c r="NGC46" s="299"/>
      <c r="NGD46" s="299"/>
      <c r="NGE46" s="299"/>
      <c r="NGF46" s="299"/>
      <c r="NGG46" s="299"/>
      <c r="NGH46" s="299"/>
      <c r="NGI46" s="299"/>
      <c r="NGJ46" s="299"/>
      <c r="NGK46" s="299"/>
      <c r="NGL46" s="299"/>
      <c r="NGM46" s="299"/>
      <c r="NGN46" s="299"/>
      <c r="NGO46" s="299"/>
      <c r="NGP46" s="299"/>
      <c r="NGQ46" s="299"/>
      <c r="NGR46" s="299"/>
      <c r="NGS46" s="299"/>
      <c r="NGT46" s="299"/>
      <c r="NGU46" s="299"/>
      <c r="NGV46" s="299"/>
      <c r="NGW46" s="299"/>
      <c r="NGX46" s="299"/>
      <c r="NGY46" s="299"/>
      <c r="NGZ46" s="299"/>
      <c r="NHA46" s="299"/>
      <c r="NHB46" s="299"/>
      <c r="NHC46" s="299"/>
      <c r="NHD46" s="299"/>
      <c r="NHE46" s="299"/>
      <c r="NHF46" s="299"/>
      <c r="NHG46" s="299"/>
      <c r="NHH46" s="299"/>
      <c r="NHI46" s="299"/>
      <c r="NHJ46" s="299"/>
      <c r="NHK46" s="299"/>
      <c r="NHL46" s="299"/>
      <c r="NHM46" s="299"/>
      <c r="NHN46" s="299"/>
      <c r="NHO46" s="299"/>
      <c r="NHP46" s="299"/>
      <c r="NHQ46" s="299"/>
      <c r="NHR46" s="299"/>
      <c r="NHS46" s="299"/>
      <c r="NHT46" s="299"/>
      <c r="NHU46" s="299"/>
      <c r="NHV46" s="299"/>
      <c r="NHW46" s="299"/>
      <c r="NHX46" s="299"/>
      <c r="NHY46" s="299"/>
      <c r="NHZ46" s="299"/>
      <c r="NIA46" s="299"/>
      <c r="NIB46" s="299"/>
      <c r="NIC46" s="299"/>
      <c r="NID46" s="299"/>
      <c r="NIE46" s="299"/>
      <c r="NIF46" s="299"/>
      <c r="NIG46" s="299"/>
      <c r="NIH46" s="299"/>
      <c r="NII46" s="299"/>
      <c r="NIJ46" s="299"/>
      <c r="NIK46" s="299"/>
      <c r="NIL46" s="299"/>
      <c r="NIM46" s="299"/>
      <c r="NIN46" s="299"/>
      <c r="NIO46" s="299"/>
      <c r="NIP46" s="299"/>
      <c r="NIQ46" s="299"/>
      <c r="NIR46" s="299"/>
      <c r="NIS46" s="299"/>
      <c r="NIT46" s="299"/>
      <c r="NIU46" s="299"/>
      <c r="NIV46" s="299"/>
      <c r="NIW46" s="299"/>
      <c r="NIX46" s="299"/>
      <c r="NIY46" s="299"/>
      <c r="NIZ46" s="299"/>
      <c r="NJA46" s="299"/>
      <c r="NJB46" s="299"/>
      <c r="NJC46" s="299"/>
      <c r="NJD46" s="299"/>
      <c r="NJE46" s="299"/>
      <c r="NJF46" s="299"/>
      <c r="NJG46" s="299"/>
      <c r="NJH46" s="299"/>
      <c r="NJI46" s="299"/>
      <c r="NJJ46" s="299"/>
      <c r="NJK46" s="299"/>
      <c r="NJL46" s="299"/>
      <c r="NJM46" s="299"/>
      <c r="NJN46" s="299"/>
      <c r="NJO46" s="299"/>
      <c r="NJP46" s="299"/>
      <c r="NJQ46" s="299"/>
      <c r="NJR46" s="299"/>
      <c r="NJS46" s="299"/>
      <c r="NJT46" s="299"/>
      <c r="NJU46" s="299"/>
      <c r="NJV46" s="299"/>
      <c r="NJW46" s="299"/>
      <c r="NJX46" s="299"/>
      <c r="NJY46" s="299"/>
      <c r="NJZ46" s="299"/>
      <c r="NKA46" s="299"/>
      <c r="NKB46" s="299"/>
      <c r="NKC46" s="299"/>
      <c r="NKD46" s="299"/>
      <c r="NKE46" s="299"/>
      <c r="NKF46" s="299"/>
      <c r="NKG46" s="299"/>
      <c r="NKH46" s="299"/>
      <c r="NKI46" s="299"/>
      <c r="NKJ46" s="299"/>
      <c r="NKK46" s="299"/>
      <c r="NKL46" s="299"/>
      <c r="NKM46" s="299"/>
      <c r="NKN46" s="299"/>
      <c r="NKO46" s="299"/>
      <c r="NKP46" s="299"/>
      <c r="NKQ46" s="299"/>
      <c r="NKR46" s="299"/>
      <c r="NKS46" s="299"/>
      <c r="NKT46" s="299"/>
      <c r="NKU46" s="299"/>
      <c r="NKV46" s="299"/>
      <c r="NKW46" s="299"/>
      <c r="NKX46" s="299"/>
      <c r="NKY46" s="299"/>
      <c r="NKZ46" s="299"/>
      <c r="NLA46" s="299"/>
      <c r="NLB46" s="299"/>
      <c r="NLC46" s="299"/>
      <c r="NLD46" s="299"/>
      <c r="NLE46" s="299"/>
      <c r="NLF46" s="299"/>
      <c r="NLG46" s="299"/>
      <c r="NLH46" s="299"/>
      <c r="NLI46" s="299"/>
      <c r="NLJ46" s="299"/>
      <c r="NLK46" s="299"/>
      <c r="NLL46" s="299"/>
      <c r="NLM46" s="299"/>
      <c r="NLN46" s="299"/>
      <c r="NLO46" s="299"/>
      <c r="NLP46" s="299"/>
      <c r="NLQ46" s="299"/>
      <c r="NLR46" s="299"/>
      <c r="NLS46" s="299"/>
      <c r="NLT46" s="299"/>
      <c r="NLU46" s="299"/>
      <c r="NLV46" s="299"/>
      <c r="NLW46" s="299"/>
      <c r="NLX46" s="299"/>
      <c r="NLY46" s="299"/>
      <c r="NLZ46" s="299"/>
      <c r="NMA46" s="299"/>
      <c r="NMB46" s="299"/>
      <c r="NMC46" s="299"/>
      <c r="NMD46" s="299"/>
      <c r="NME46" s="299"/>
      <c r="NMF46" s="299"/>
      <c r="NMG46" s="299"/>
      <c r="NMH46" s="299"/>
      <c r="NMI46" s="299"/>
      <c r="NMJ46" s="299"/>
      <c r="NMK46" s="299"/>
      <c r="NML46" s="299"/>
      <c r="NMM46" s="299"/>
      <c r="NMN46" s="299"/>
      <c r="NMO46" s="299"/>
      <c r="NMP46" s="299"/>
      <c r="NMQ46" s="299"/>
      <c r="NMR46" s="299"/>
      <c r="NMS46" s="299"/>
      <c r="NMT46" s="299"/>
      <c r="NMU46" s="299"/>
      <c r="NMV46" s="299"/>
      <c r="NMW46" s="299"/>
      <c r="NMX46" s="299"/>
      <c r="NMY46" s="299"/>
      <c r="NMZ46" s="299"/>
      <c r="NNA46" s="299"/>
      <c r="NNB46" s="299"/>
      <c r="NNC46" s="299"/>
      <c r="NND46" s="299"/>
      <c r="NNE46" s="299"/>
      <c r="NNF46" s="299"/>
      <c r="NNG46" s="299"/>
      <c r="NNH46" s="299"/>
      <c r="NNI46" s="299"/>
      <c r="NNJ46" s="299"/>
      <c r="NNK46" s="299"/>
      <c r="NNL46" s="299"/>
      <c r="NNM46" s="299"/>
      <c r="NNN46" s="299"/>
      <c r="NNO46" s="299"/>
      <c r="NNP46" s="299"/>
      <c r="NNQ46" s="299"/>
      <c r="NNR46" s="299"/>
      <c r="NNS46" s="299"/>
      <c r="NNT46" s="299"/>
      <c r="NNU46" s="299"/>
      <c r="NNV46" s="299"/>
      <c r="NNW46" s="299"/>
      <c r="NNX46" s="299"/>
      <c r="NNY46" s="299"/>
      <c r="NNZ46" s="299"/>
      <c r="NOA46" s="299"/>
      <c r="NOB46" s="299"/>
      <c r="NOC46" s="299"/>
      <c r="NOD46" s="299"/>
      <c r="NOE46" s="299"/>
      <c r="NOF46" s="299"/>
      <c r="NOG46" s="299"/>
      <c r="NOH46" s="299"/>
      <c r="NOI46" s="299"/>
      <c r="NOJ46" s="299"/>
      <c r="NOK46" s="299"/>
      <c r="NOL46" s="299"/>
      <c r="NOM46" s="299"/>
      <c r="NON46" s="299"/>
      <c r="NOO46" s="299"/>
      <c r="NOP46" s="299"/>
      <c r="NOQ46" s="299"/>
      <c r="NOR46" s="299"/>
      <c r="NOS46" s="299"/>
      <c r="NOT46" s="299"/>
      <c r="NOU46" s="299"/>
      <c r="NOV46" s="299"/>
      <c r="NOW46" s="299"/>
      <c r="NOX46" s="299"/>
      <c r="NOY46" s="299"/>
      <c r="NOZ46" s="299"/>
      <c r="NPA46" s="299"/>
      <c r="NPB46" s="299"/>
      <c r="NPC46" s="299"/>
      <c r="NPD46" s="299"/>
      <c r="NPE46" s="299"/>
      <c r="NPF46" s="299"/>
      <c r="NPG46" s="299"/>
      <c r="NPH46" s="299"/>
      <c r="NPI46" s="299"/>
      <c r="NPJ46" s="299"/>
      <c r="NPK46" s="299"/>
      <c r="NPL46" s="299"/>
      <c r="NPM46" s="299"/>
      <c r="NPN46" s="299"/>
      <c r="NPO46" s="299"/>
      <c r="NPP46" s="299"/>
      <c r="NPQ46" s="299"/>
      <c r="NPR46" s="299"/>
      <c r="NPS46" s="299"/>
      <c r="NPT46" s="299"/>
      <c r="NPU46" s="299"/>
      <c r="NPV46" s="299"/>
      <c r="NPW46" s="299"/>
      <c r="NPX46" s="299"/>
      <c r="NPY46" s="299"/>
      <c r="NPZ46" s="299"/>
      <c r="NQA46" s="299"/>
      <c r="NQB46" s="299"/>
      <c r="NQC46" s="299"/>
      <c r="NQD46" s="299"/>
      <c r="NQE46" s="299"/>
      <c r="NQF46" s="299"/>
      <c r="NQG46" s="299"/>
      <c r="NQH46" s="299"/>
      <c r="NQI46" s="299"/>
      <c r="NQJ46" s="299"/>
      <c r="NQK46" s="299"/>
      <c r="NQL46" s="299"/>
      <c r="NQM46" s="299"/>
      <c r="NQN46" s="299"/>
      <c r="NQO46" s="299"/>
      <c r="NQP46" s="299"/>
      <c r="NQQ46" s="299"/>
      <c r="NQR46" s="299"/>
      <c r="NQS46" s="299"/>
      <c r="NQT46" s="299"/>
      <c r="NQU46" s="299"/>
      <c r="NQV46" s="299"/>
      <c r="NQW46" s="299"/>
      <c r="NQX46" s="299"/>
      <c r="NQY46" s="299"/>
      <c r="NQZ46" s="299"/>
      <c r="NRA46" s="299"/>
      <c r="NRB46" s="299"/>
      <c r="NRC46" s="299"/>
      <c r="NRD46" s="299"/>
      <c r="NRE46" s="299"/>
      <c r="NRF46" s="299"/>
      <c r="NRG46" s="299"/>
      <c r="NRH46" s="299"/>
      <c r="NRI46" s="299"/>
      <c r="NRJ46" s="299"/>
      <c r="NRK46" s="299"/>
      <c r="NRL46" s="299"/>
      <c r="NRM46" s="299"/>
      <c r="NRN46" s="299"/>
      <c r="NRO46" s="299"/>
      <c r="NRP46" s="299"/>
      <c r="NRQ46" s="299"/>
      <c r="NRR46" s="299"/>
      <c r="NRS46" s="299"/>
      <c r="NRT46" s="299"/>
      <c r="NRU46" s="299"/>
      <c r="NRV46" s="299"/>
      <c r="NRW46" s="299"/>
      <c r="NRX46" s="299"/>
      <c r="NRY46" s="299"/>
      <c r="NRZ46" s="299"/>
      <c r="NSA46" s="299"/>
      <c r="NSB46" s="299"/>
      <c r="NSC46" s="299"/>
      <c r="NSD46" s="299"/>
      <c r="NSE46" s="299"/>
      <c r="NSF46" s="299"/>
      <c r="NSG46" s="299"/>
      <c r="NSH46" s="299"/>
      <c r="NSI46" s="299"/>
      <c r="NSJ46" s="299"/>
      <c r="NSK46" s="299"/>
      <c r="NSL46" s="299"/>
      <c r="NSM46" s="299"/>
      <c r="NSN46" s="299"/>
      <c r="NSO46" s="299"/>
      <c r="NSP46" s="299"/>
      <c r="NSQ46" s="299"/>
      <c r="NSR46" s="299"/>
      <c r="NSS46" s="299"/>
      <c r="NST46" s="299"/>
      <c r="NSU46" s="299"/>
      <c r="NSV46" s="299"/>
      <c r="NSW46" s="299"/>
      <c r="NSX46" s="299"/>
      <c r="NSY46" s="299"/>
      <c r="NSZ46" s="299"/>
      <c r="NTA46" s="299"/>
      <c r="NTB46" s="299"/>
      <c r="NTC46" s="299"/>
      <c r="NTD46" s="299"/>
      <c r="NTE46" s="299"/>
      <c r="NTF46" s="299"/>
      <c r="NTG46" s="299"/>
      <c r="NTH46" s="299"/>
      <c r="NTI46" s="299"/>
      <c r="NTJ46" s="299"/>
      <c r="NTK46" s="299"/>
      <c r="NTL46" s="299"/>
      <c r="NTM46" s="299"/>
      <c r="NTN46" s="299"/>
      <c r="NTO46" s="299"/>
      <c r="NTP46" s="299"/>
      <c r="NTQ46" s="299"/>
      <c r="NTR46" s="299"/>
      <c r="NTS46" s="299"/>
      <c r="NTT46" s="299"/>
      <c r="NTU46" s="299"/>
      <c r="NTV46" s="299"/>
      <c r="NTW46" s="299"/>
      <c r="NTX46" s="299"/>
      <c r="NTY46" s="299"/>
      <c r="NTZ46" s="299"/>
      <c r="NUA46" s="299"/>
      <c r="NUB46" s="299"/>
      <c r="NUC46" s="299"/>
      <c r="NUD46" s="299"/>
      <c r="NUE46" s="299"/>
      <c r="NUF46" s="299"/>
      <c r="NUG46" s="299"/>
      <c r="NUH46" s="299"/>
      <c r="NUI46" s="299"/>
      <c r="NUJ46" s="299"/>
      <c r="NUK46" s="299"/>
      <c r="NUL46" s="299"/>
      <c r="NUM46" s="299"/>
      <c r="NUN46" s="299"/>
      <c r="NUO46" s="299"/>
      <c r="NUP46" s="299"/>
      <c r="NUQ46" s="299"/>
      <c r="NUR46" s="299"/>
      <c r="NUS46" s="299"/>
      <c r="NUT46" s="299"/>
      <c r="NUU46" s="299"/>
      <c r="NUV46" s="299"/>
      <c r="NUW46" s="299"/>
      <c r="NUX46" s="299"/>
      <c r="NUY46" s="299"/>
      <c r="NUZ46" s="299"/>
      <c r="NVA46" s="299"/>
      <c r="NVB46" s="299"/>
      <c r="NVC46" s="299"/>
      <c r="NVD46" s="299"/>
      <c r="NVE46" s="299"/>
      <c r="NVF46" s="299"/>
      <c r="NVG46" s="299"/>
      <c r="NVH46" s="299"/>
      <c r="NVI46" s="299"/>
      <c r="NVJ46" s="299"/>
      <c r="NVK46" s="299"/>
      <c r="NVL46" s="299"/>
      <c r="NVM46" s="299"/>
      <c r="NVN46" s="299"/>
      <c r="NVO46" s="299"/>
      <c r="NVP46" s="299"/>
      <c r="NVQ46" s="299"/>
      <c r="NVR46" s="299"/>
      <c r="NVS46" s="299"/>
      <c r="NVT46" s="299"/>
      <c r="NVU46" s="299"/>
      <c r="NVV46" s="299"/>
      <c r="NVW46" s="299"/>
      <c r="NVX46" s="299"/>
      <c r="NVY46" s="299"/>
      <c r="NVZ46" s="299"/>
      <c r="NWA46" s="299"/>
      <c r="NWB46" s="299"/>
      <c r="NWC46" s="299"/>
      <c r="NWD46" s="299"/>
      <c r="NWE46" s="299"/>
      <c r="NWF46" s="299"/>
      <c r="NWG46" s="299"/>
      <c r="NWH46" s="299"/>
      <c r="NWI46" s="299"/>
      <c r="NWJ46" s="299"/>
      <c r="NWK46" s="299"/>
      <c r="NWL46" s="299"/>
      <c r="NWM46" s="299"/>
      <c r="NWN46" s="299"/>
      <c r="NWO46" s="299"/>
      <c r="NWP46" s="299"/>
      <c r="NWQ46" s="299"/>
      <c r="NWR46" s="299"/>
      <c r="NWS46" s="299"/>
      <c r="NWT46" s="299"/>
      <c r="NWU46" s="299"/>
      <c r="NWV46" s="299"/>
      <c r="NWW46" s="299"/>
      <c r="NWX46" s="299"/>
      <c r="NWY46" s="299"/>
      <c r="NWZ46" s="299"/>
      <c r="NXA46" s="299"/>
      <c r="NXB46" s="299"/>
      <c r="NXC46" s="299"/>
      <c r="NXD46" s="299"/>
      <c r="NXE46" s="299"/>
      <c r="NXF46" s="299"/>
      <c r="NXG46" s="299"/>
      <c r="NXH46" s="299"/>
      <c r="NXI46" s="299"/>
      <c r="NXJ46" s="299"/>
      <c r="NXK46" s="299"/>
      <c r="NXL46" s="299"/>
      <c r="NXM46" s="299"/>
      <c r="NXN46" s="299"/>
      <c r="NXO46" s="299"/>
      <c r="NXP46" s="299"/>
      <c r="NXQ46" s="299"/>
      <c r="NXR46" s="299"/>
      <c r="NXS46" s="299"/>
      <c r="NXT46" s="299"/>
      <c r="NXU46" s="299"/>
      <c r="NXV46" s="299"/>
      <c r="NXW46" s="299"/>
      <c r="NXX46" s="299"/>
      <c r="NXY46" s="299"/>
      <c r="NXZ46" s="299"/>
      <c r="NYA46" s="299"/>
      <c r="NYB46" s="299"/>
      <c r="NYC46" s="299"/>
      <c r="NYD46" s="299"/>
      <c r="NYE46" s="299"/>
      <c r="NYF46" s="299"/>
      <c r="NYG46" s="299"/>
      <c r="NYH46" s="299"/>
      <c r="NYI46" s="299"/>
      <c r="NYJ46" s="299"/>
      <c r="NYK46" s="299"/>
      <c r="NYL46" s="299"/>
      <c r="NYM46" s="299"/>
      <c r="NYN46" s="299"/>
      <c r="NYO46" s="299"/>
      <c r="NYP46" s="299"/>
      <c r="NYQ46" s="299"/>
      <c r="NYR46" s="299"/>
      <c r="NYS46" s="299"/>
      <c r="NYT46" s="299"/>
      <c r="NYU46" s="299"/>
      <c r="NYV46" s="299"/>
      <c r="NYW46" s="299"/>
      <c r="NYX46" s="299"/>
      <c r="NYY46" s="299"/>
      <c r="NYZ46" s="299"/>
      <c r="NZA46" s="299"/>
      <c r="NZB46" s="299"/>
      <c r="NZC46" s="299"/>
      <c r="NZD46" s="299"/>
      <c r="NZE46" s="299"/>
      <c r="NZF46" s="299"/>
      <c r="NZG46" s="299"/>
      <c r="NZH46" s="299"/>
      <c r="NZI46" s="299"/>
      <c r="NZJ46" s="299"/>
      <c r="NZK46" s="299"/>
      <c r="NZL46" s="299"/>
      <c r="NZM46" s="299"/>
      <c r="NZN46" s="299"/>
      <c r="NZO46" s="299"/>
      <c r="NZP46" s="299"/>
      <c r="NZQ46" s="299"/>
      <c r="NZR46" s="299"/>
      <c r="NZS46" s="299"/>
      <c r="NZT46" s="299"/>
      <c r="NZU46" s="299"/>
      <c r="NZV46" s="299"/>
      <c r="NZW46" s="299"/>
      <c r="NZX46" s="299"/>
      <c r="NZY46" s="299"/>
      <c r="NZZ46" s="299"/>
      <c r="OAA46" s="299"/>
      <c r="OAB46" s="299"/>
      <c r="OAC46" s="299"/>
      <c r="OAD46" s="299"/>
      <c r="OAE46" s="299"/>
      <c r="OAF46" s="299"/>
      <c r="OAG46" s="299"/>
      <c r="OAH46" s="299"/>
      <c r="OAI46" s="299"/>
      <c r="OAJ46" s="299"/>
      <c r="OAK46" s="299"/>
      <c r="OAL46" s="299"/>
      <c r="OAM46" s="299"/>
      <c r="OAN46" s="299"/>
      <c r="OAO46" s="299"/>
      <c r="OAP46" s="299"/>
      <c r="OAQ46" s="299"/>
      <c r="OAR46" s="299"/>
      <c r="OAS46" s="299"/>
      <c r="OAT46" s="299"/>
      <c r="OAU46" s="299"/>
      <c r="OAV46" s="299"/>
      <c r="OAW46" s="299"/>
      <c r="OAX46" s="299"/>
      <c r="OAY46" s="299"/>
      <c r="OAZ46" s="299"/>
      <c r="OBA46" s="299"/>
      <c r="OBB46" s="299"/>
      <c r="OBC46" s="299"/>
      <c r="OBD46" s="299"/>
      <c r="OBE46" s="299"/>
      <c r="OBF46" s="299"/>
      <c r="OBG46" s="299"/>
      <c r="OBH46" s="299"/>
      <c r="OBI46" s="299"/>
      <c r="OBJ46" s="299"/>
      <c r="OBK46" s="299"/>
      <c r="OBL46" s="299"/>
      <c r="OBM46" s="299"/>
      <c r="OBN46" s="299"/>
      <c r="OBO46" s="299"/>
      <c r="OBP46" s="299"/>
      <c r="OBQ46" s="299"/>
      <c r="OBR46" s="299"/>
      <c r="OBS46" s="299"/>
      <c r="OBT46" s="299"/>
      <c r="OBU46" s="299"/>
      <c r="OBV46" s="299"/>
      <c r="OBW46" s="299"/>
      <c r="OBX46" s="299"/>
      <c r="OBY46" s="299"/>
      <c r="OBZ46" s="299"/>
      <c r="OCA46" s="299"/>
      <c r="OCB46" s="299"/>
      <c r="OCC46" s="299"/>
      <c r="OCD46" s="299"/>
      <c r="OCE46" s="299"/>
      <c r="OCF46" s="299"/>
      <c r="OCG46" s="299"/>
      <c r="OCH46" s="299"/>
      <c r="OCI46" s="299"/>
      <c r="OCJ46" s="299"/>
      <c r="OCK46" s="299"/>
      <c r="OCL46" s="299"/>
      <c r="OCM46" s="299"/>
      <c r="OCN46" s="299"/>
      <c r="OCO46" s="299"/>
      <c r="OCP46" s="299"/>
      <c r="OCQ46" s="299"/>
      <c r="OCR46" s="299"/>
      <c r="OCS46" s="299"/>
      <c r="OCT46" s="299"/>
      <c r="OCU46" s="299"/>
      <c r="OCV46" s="299"/>
      <c r="OCW46" s="299"/>
      <c r="OCX46" s="299"/>
      <c r="OCY46" s="299"/>
      <c r="OCZ46" s="299"/>
      <c r="ODA46" s="299"/>
      <c r="ODB46" s="299"/>
      <c r="ODC46" s="299"/>
      <c r="ODD46" s="299"/>
      <c r="ODE46" s="299"/>
      <c r="ODF46" s="299"/>
      <c r="ODG46" s="299"/>
      <c r="ODH46" s="299"/>
      <c r="ODI46" s="299"/>
      <c r="ODJ46" s="299"/>
      <c r="ODK46" s="299"/>
      <c r="ODL46" s="299"/>
      <c r="ODM46" s="299"/>
      <c r="ODN46" s="299"/>
      <c r="ODO46" s="299"/>
      <c r="ODP46" s="299"/>
      <c r="ODQ46" s="299"/>
      <c r="ODR46" s="299"/>
      <c r="ODS46" s="299"/>
      <c r="ODT46" s="299"/>
      <c r="ODU46" s="299"/>
      <c r="ODV46" s="299"/>
      <c r="ODW46" s="299"/>
      <c r="ODX46" s="299"/>
      <c r="ODY46" s="299"/>
      <c r="ODZ46" s="299"/>
      <c r="OEA46" s="299"/>
      <c r="OEB46" s="299"/>
      <c r="OEC46" s="299"/>
      <c r="OED46" s="299"/>
      <c r="OEE46" s="299"/>
      <c r="OEF46" s="299"/>
      <c r="OEG46" s="299"/>
      <c r="OEH46" s="299"/>
      <c r="OEI46" s="299"/>
      <c r="OEJ46" s="299"/>
      <c r="OEK46" s="299"/>
      <c r="OEL46" s="299"/>
      <c r="OEM46" s="299"/>
      <c r="OEN46" s="299"/>
      <c r="OEO46" s="299"/>
      <c r="OEP46" s="299"/>
      <c r="OEQ46" s="299"/>
      <c r="OER46" s="299"/>
      <c r="OES46" s="299"/>
      <c r="OET46" s="299"/>
      <c r="OEU46" s="299"/>
      <c r="OEV46" s="299"/>
      <c r="OEW46" s="299"/>
      <c r="OEX46" s="299"/>
      <c r="OEY46" s="299"/>
      <c r="OEZ46" s="299"/>
      <c r="OFA46" s="299"/>
      <c r="OFB46" s="299"/>
      <c r="OFC46" s="299"/>
      <c r="OFD46" s="299"/>
      <c r="OFE46" s="299"/>
      <c r="OFF46" s="299"/>
      <c r="OFG46" s="299"/>
      <c r="OFH46" s="299"/>
      <c r="OFI46" s="299"/>
      <c r="OFJ46" s="299"/>
      <c r="OFK46" s="299"/>
      <c r="OFL46" s="299"/>
      <c r="OFM46" s="299"/>
      <c r="OFN46" s="299"/>
      <c r="OFO46" s="299"/>
      <c r="OFP46" s="299"/>
      <c r="OFQ46" s="299"/>
      <c r="OFR46" s="299"/>
      <c r="OFS46" s="299"/>
      <c r="OFT46" s="299"/>
      <c r="OFU46" s="299"/>
      <c r="OFV46" s="299"/>
      <c r="OFW46" s="299"/>
      <c r="OFX46" s="299"/>
      <c r="OFY46" s="299"/>
      <c r="OFZ46" s="299"/>
      <c r="OGA46" s="299"/>
      <c r="OGB46" s="299"/>
      <c r="OGC46" s="299"/>
      <c r="OGD46" s="299"/>
      <c r="OGE46" s="299"/>
      <c r="OGF46" s="299"/>
      <c r="OGG46" s="299"/>
      <c r="OGH46" s="299"/>
      <c r="OGI46" s="299"/>
      <c r="OGJ46" s="299"/>
      <c r="OGK46" s="299"/>
      <c r="OGL46" s="299"/>
      <c r="OGM46" s="299"/>
      <c r="OGN46" s="299"/>
      <c r="OGO46" s="299"/>
      <c r="OGP46" s="299"/>
      <c r="OGQ46" s="299"/>
      <c r="OGR46" s="299"/>
      <c r="OGS46" s="299"/>
      <c r="OGT46" s="299"/>
      <c r="OGU46" s="299"/>
      <c r="OGV46" s="299"/>
      <c r="OGW46" s="299"/>
      <c r="OGX46" s="299"/>
      <c r="OGY46" s="299"/>
      <c r="OGZ46" s="299"/>
      <c r="OHA46" s="299"/>
      <c r="OHB46" s="299"/>
      <c r="OHC46" s="299"/>
      <c r="OHD46" s="299"/>
      <c r="OHE46" s="299"/>
      <c r="OHF46" s="299"/>
      <c r="OHG46" s="299"/>
      <c r="OHH46" s="299"/>
      <c r="OHI46" s="299"/>
      <c r="OHJ46" s="299"/>
      <c r="OHK46" s="299"/>
      <c r="OHL46" s="299"/>
      <c r="OHM46" s="299"/>
      <c r="OHN46" s="299"/>
      <c r="OHO46" s="299"/>
      <c r="OHP46" s="299"/>
      <c r="OHQ46" s="299"/>
      <c r="OHR46" s="299"/>
      <c r="OHS46" s="299"/>
      <c r="OHT46" s="299"/>
      <c r="OHU46" s="299"/>
      <c r="OHV46" s="299"/>
      <c r="OHW46" s="299"/>
      <c r="OHX46" s="299"/>
      <c r="OHY46" s="299"/>
      <c r="OHZ46" s="299"/>
      <c r="OIA46" s="299"/>
      <c r="OIB46" s="299"/>
      <c r="OIC46" s="299"/>
      <c r="OID46" s="299"/>
      <c r="OIE46" s="299"/>
      <c r="OIF46" s="299"/>
      <c r="OIG46" s="299"/>
      <c r="OIH46" s="299"/>
      <c r="OII46" s="299"/>
      <c r="OIJ46" s="299"/>
      <c r="OIK46" s="299"/>
      <c r="OIL46" s="299"/>
      <c r="OIM46" s="299"/>
      <c r="OIN46" s="299"/>
      <c r="OIO46" s="299"/>
      <c r="OIP46" s="299"/>
      <c r="OIQ46" s="299"/>
      <c r="OIR46" s="299"/>
      <c r="OIS46" s="299"/>
      <c r="OIT46" s="299"/>
      <c r="OIU46" s="299"/>
      <c r="OIV46" s="299"/>
      <c r="OIW46" s="299"/>
      <c r="OIX46" s="299"/>
      <c r="OIY46" s="299"/>
      <c r="OIZ46" s="299"/>
      <c r="OJA46" s="299"/>
      <c r="OJB46" s="299"/>
      <c r="OJC46" s="299"/>
      <c r="OJD46" s="299"/>
      <c r="OJE46" s="299"/>
      <c r="OJF46" s="299"/>
      <c r="OJG46" s="299"/>
      <c r="OJH46" s="299"/>
      <c r="OJI46" s="299"/>
      <c r="OJJ46" s="299"/>
      <c r="OJK46" s="299"/>
      <c r="OJL46" s="299"/>
      <c r="OJM46" s="299"/>
      <c r="OJN46" s="299"/>
      <c r="OJO46" s="299"/>
      <c r="OJP46" s="299"/>
      <c r="OJQ46" s="299"/>
      <c r="OJR46" s="299"/>
      <c r="OJS46" s="299"/>
      <c r="OJT46" s="299"/>
      <c r="OJU46" s="299"/>
      <c r="OJV46" s="299"/>
      <c r="OJW46" s="299"/>
      <c r="OJX46" s="299"/>
      <c r="OJY46" s="299"/>
      <c r="OJZ46" s="299"/>
      <c r="OKA46" s="299"/>
      <c r="OKB46" s="299"/>
      <c r="OKC46" s="299"/>
      <c r="OKD46" s="299"/>
      <c r="OKE46" s="299"/>
      <c r="OKF46" s="299"/>
      <c r="OKG46" s="299"/>
      <c r="OKH46" s="299"/>
      <c r="OKI46" s="299"/>
      <c r="OKJ46" s="299"/>
      <c r="OKK46" s="299"/>
      <c r="OKL46" s="299"/>
      <c r="OKM46" s="299"/>
      <c r="OKN46" s="299"/>
      <c r="OKO46" s="299"/>
      <c r="OKP46" s="299"/>
      <c r="OKQ46" s="299"/>
      <c r="OKR46" s="299"/>
      <c r="OKS46" s="299"/>
      <c r="OKT46" s="299"/>
      <c r="OKU46" s="299"/>
      <c r="OKV46" s="299"/>
      <c r="OKW46" s="299"/>
      <c r="OKX46" s="299"/>
      <c r="OKY46" s="299"/>
      <c r="OKZ46" s="299"/>
      <c r="OLA46" s="299"/>
      <c r="OLB46" s="299"/>
      <c r="OLC46" s="299"/>
      <c r="OLD46" s="299"/>
      <c r="OLE46" s="299"/>
      <c r="OLF46" s="299"/>
      <c r="OLG46" s="299"/>
      <c r="OLH46" s="299"/>
      <c r="OLI46" s="299"/>
      <c r="OLJ46" s="299"/>
      <c r="OLK46" s="299"/>
      <c r="OLL46" s="299"/>
      <c r="OLM46" s="299"/>
      <c r="OLN46" s="299"/>
      <c r="OLO46" s="299"/>
      <c r="OLP46" s="299"/>
      <c r="OLQ46" s="299"/>
      <c r="OLR46" s="299"/>
      <c r="OLS46" s="299"/>
      <c r="OLT46" s="299"/>
      <c r="OLU46" s="299"/>
      <c r="OLV46" s="299"/>
      <c r="OLW46" s="299"/>
      <c r="OLX46" s="299"/>
      <c r="OLY46" s="299"/>
      <c r="OLZ46" s="299"/>
      <c r="OMA46" s="299"/>
      <c r="OMB46" s="299"/>
      <c r="OMC46" s="299"/>
      <c r="OMD46" s="299"/>
      <c r="OME46" s="299"/>
      <c r="OMF46" s="299"/>
      <c r="OMG46" s="299"/>
      <c r="OMH46" s="299"/>
      <c r="OMI46" s="299"/>
      <c r="OMJ46" s="299"/>
      <c r="OMK46" s="299"/>
      <c r="OML46" s="299"/>
      <c r="OMM46" s="299"/>
      <c r="OMN46" s="299"/>
      <c r="OMO46" s="299"/>
      <c r="OMP46" s="299"/>
      <c r="OMQ46" s="299"/>
      <c r="OMR46" s="299"/>
      <c r="OMS46" s="299"/>
      <c r="OMT46" s="299"/>
      <c r="OMU46" s="299"/>
      <c r="OMV46" s="299"/>
      <c r="OMW46" s="299"/>
      <c r="OMX46" s="299"/>
      <c r="OMY46" s="299"/>
      <c r="OMZ46" s="299"/>
      <c r="ONA46" s="299"/>
      <c r="ONB46" s="299"/>
      <c r="ONC46" s="299"/>
      <c r="OND46" s="299"/>
      <c r="ONE46" s="299"/>
      <c r="ONF46" s="299"/>
      <c r="ONG46" s="299"/>
      <c r="ONH46" s="299"/>
      <c r="ONI46" s="299"/>
      <c r="ONJ46" s="299"/>
      <c r="ONK46" s="299"/>
      <c r="ONL46" s="299"/>
      <c r="ONM46" s="299"/>
      <c r="ONN46" s="299"/>
      <c r="ONO46" s="299"/>
      <c r="ONP46" s="299"/>
      <c r="ONQ46" s="299"/>
      <c r="ONR46" s="299"/>
      <c r="ONS46" s="299"/>
      <c r="ONT46" s="299"/>
      <c r="ONU46" s="299"/>
      <c r="ONV46" s="299"/>
      <c r="ONW46" s="299"/>
      <c r="ONX46" s="299"/>
      <c r="ONY46" s="299"/>
      <c r="ONZ46" s="299"/>
      <c r="OOA46" s="299"/>
      <c r="OOB46" s="299"/>
      <c r="OOC46" s="299"/>
      <c r="OOD46" s="299"/>
      <c r="OOE46" s="299"/>
      <c r="OOF46" s="299"/>
      <c r="OOG46" s="299"/>
      <c r="OOH46" s="299"/>
      <c r="OOI46" s="299"/>
      <c r="OOJ46" s="299"/>
      <c r="OOK46" s="299"/>
      <c r="OOL46" s="299"/>
      <c r="OOM46" s="299"/>
      <c r="OON46" s="299"/>
      <c r="OOO46" s="299"/>
      <c r="OOP46" s="299"/>
      <c r="OOQ46" s="299"/>
      <c r="OOR46" s="299"/>
      <c r="OOS46" s="299"/>
      <c r="OOT46" s="299"/>
      <c r="OOU46" s="299"/>
      <c r="OOV46" s="299"/>
      <c r="OOW46" s="299"/>
      <c r="OOX46" s="299"/>
      <c r="OOY46" s="299"/>
      <c r="OOZ46" s="299"/>
      <c r="OPA46" s="299"/>
      <c r="OPB46" s="299"/>
      <c r="OPC46" s="299"/>
      <c r="OPD46" s="299"/>
      <c r="OPE46" s="299"/>
      <c r="OPF46" s="299"/>
      <c r="OPG46" s="299"/>
      <c r="OPH46" s="299"/>
      <c r="OPI46" s="299"/>
      <c r="OPJ46" s="299"/>
      <c r="OPK46" s="299"/>
      <c r="OPL46" s="299"/>
      <c r="OPM46" s="299"/>
      <c r="OPN46" s="299"/>
      <c r="OPO46" s="299"/>
      <c r="OPP46" s="299"/>
      <c r="OPQ46" s="299"/>
      <c r="OPR46" s="299"/>
      <c r="OPS46" s="299"/>
      <c r="OPT46" s="299"/>
      <c r="OPU46" s="299"/>
      <c r="OPV46" s="299"/>
      <c r="OPW46" s="299"/>
      <c r="OPX46" s="299"/>
      <c r="OPY46" s="299"/>
      <c r="OPZ46" s="299"/>
      <c r="OQA46" s="299"/>
      <c r="OQB46" s="299"/>
      <c r="OQC46" s="299"/>
      <c r="OQD46" s="299"/>
      <c r="OQE46" s="299"/>
      <c r="OQF46" s="299"/>
      <c r="OQG46" s="299"/>
      <c r="OQH46" s="299"/>
      <c r="OQI46" s="299"/>
      <c r="OQJ46" s="299"/>
      <c r="OQK46" s="299"/>
      <c r="OQL46" s="299"/>
      <c r="OQM46" s="299"/>
      <c r="OQN46" s="299"/>
      <c r="OQO46" s="299"/>
      <c r="OQP46" s="299"/>
      <c r="OQQ46" s="299"/>
      <c r="OQR46" s="299"/>
      <c r="OQS46" s="299"/>
      <c r="OQT46" s="299"/>
      <c r="OQU46" s="299"/>
      <c r="OQV46" s="299"/>
      <c r="OQW46" s="299"/>
      <c r="OQX46" s="299"/>
      <c r="OQY46" s="299"/>
      <c r="OQZ46" s="299"/>
      <c r="ORA46" s="299"/>
      <c r="ORB46" s="299"/>
      <c r="ORC46" s="299"/>
      <c r="ORD46" s="299"/>
      <c r="ORE46" s="299"/>
      <c r="ORF46" s="299"/>
      <c r="ORG46" s="299"/>
      <c r="ORH46" s="299"/>
      <c r="ORI46" s="299"/>
      <c r="ORJ46" s="299"/>
      <c r="ORK46" s="299"/>
      <c r="ORL46" s="299"/>
      <c r="ORM46" s="299"/>
      <c r="ORN46" s="299"/>
      <c r="ORO46" s="299"/>
      <c r="ORP46" s="299"/>
      <c r="ORQ46" s="299"/>
      <c r="ORR46" s="299"/>
      <c r="ORS46" s="299"/>
      <c r="ORT46" s="299"/>
      <c r="ORU46" s="299"/>
      <c r="ORV46" s="299"/>
      <c r="ORW46" s="299"/>
      <c r="ORX46" s="299"/>
      <c r="ORY46" s="299"/>
      <c r="ORZ46" s="299"/>
      <c r="OSA46" s="299"/>
      <c r="OSB46" s="299"/>
      <c r="OSC46" s="299"/>
      <c r="OSD46" s="299"/>
      <c r="OSE46" s="299"/>
      <c r="OSF46" s="299"/>
      <c r="OSG46" s="299"/>
      <c r="OSH46" s="299"/>
      <c r="OSI46" s="299"/>
      <c r="OSJ46" s="299"/>
      <c r="OSK46" s="299"/>
      <c r="OSL46" s="299"/>
      <c r="OSM46" s="299"/>
      <c r="OSN46" s="299"/>
      <c r="OSO46" s="299"/>
      <c r="OSP46" s="299"/>
      <c r="OSQ46" s="299"/>
      <c r="OSR46" s="299"/>
      <c r="OSS46" s="299"/>
      <c r="OST46" s="299"/>
      <c r="OSU46" s="299"/>
      <c r="OSV46" s="299"/>
      <c r="OSW46" s="299"/>
      <c r="OSX46" s="299"/>
      <c r="OSY46" s="299"/>
      <c r="OSZ46" s="299"/>
      <c r="OTA46" s="299"/>
      <c r="OTB46" s="299"/>
      <c r="OTC46" s="299"/>
      <c r="OTD46" s="299"/>
      <c r="OTE46" s="299"/>
      <c r="OTF46" s="299"/>
      <c r="OTG46" s="299"/>
      <c r="OTH46" s="299"/>
      <c r="OTI46" s="299"/>
      <c r="OTJ46" s="299"/>
      <c r="OTK46" s="299"/>
      <c r="OTL46" s="299"/>
      <c r="OTM46" s="299"/>
      <c r="OTN46" s="299"/>
      <c r="OTO46" s="299"/>
      <c r="OTP46" s="299"/>
      <c r="OTQ46" s="299"/>
      <c r="OTR46" s="299"/>
      <c r="OTS46" s="299"/>
      <c r="OTT46" s="299"/>
      <c r="OTU46" s="299"/>
      <c r="OTV46" s="299"/>
      <c r="OTW46" s="299"/>
      <c r="OTX46" s="299"/>
      <c r="OTY46" s="299"/>
      <c r="OTZ46" s="299"/>
      <c r="OUA46" s="299"/>
      <c r="OUB46" s="299"/>
      <c r="OUC46" s="299"/>
      <c r="OUD46" s="299"/>
      <c r="OUE46" s="299"/>
      <c r="OUF46" s="299"/>
      <c r="OUG46" s="299"/>
      <c r="OUH46" s="299"/>
      <c r="OUI46" s="299"/>
      <c r="OUJ46" s="299"/>
      <c r="OUK46" s="299"/>
      <c r="OUL46" s="299"/>
      <c r="OUM46" s="299"/>
      <c r="OUN46" s="299"/>
      <c r="OUO46" s="299"/>
      <c r="OUP46" s="299"/>
      <c r="OUQ46" s="299"/>
      <c r="OUR46" s="299"/>
      <c r="OUS46" s="299"/>
      <c r="OUT46" s="299"/>
      <c r="OUU46" s="299"/>
      <c r="OUV46" s="299"/>
      <c r="OUW46" s="299"/>
      <c r="OUX46" s="299"/>
      <c r="OUY46" s="299"/>
      <c r="OUZ46" s="299"/>
      <c r="OVA46" s="299"/>
      <c r="OVB46" s="299"/>
      <c r="OVC46" s="299"/>
      <c r="OVD46" s="299"/>
      <c r="OVE46" s="299"/>
      <c r="OVF46" s="299"/>
      <c r="OVG46" s="299"/>
      <c r="OVH46" s="299"/>
      <c r="OVI46" s="299"/>
      <c r="OVJ46" s="299"/>
      <c r="OVK46" s="299"/>
      <c r="OVL46" s="299"/>
      <c r="OVM46" s="299"/>
      <c r="OVN46" s="299"/>
      <c r="OVO46" s="299"/>
      <c r="OVP46" s="299"/>
      <c r="OVQ46" s="299"/>
      <c r="OVR46" s="299"/>
      <c r="OVS46" s="299"/>
      <c r="OVT46" s="299"/>
      <c r="OVU46" s="299"/>
      <c r="OVV46" s="299"/>
      <c r="OVW46" s="299"/>
      <c r="OVX46" s="299"/>
      <c r="OVY46" s="299"/>
      <c r="OVZ46" s="299"/>
      <c r="OWA46" s="299"/>
      <c r="OWB46" s="299"/>
      <c r="OWC46" s="299"/>
      <c r="OWD46" s="299"/>
      <c r="OWE46" s="299"/>
      <c r="OWF46" s="299"/>
      <c r="OWG46" s="299"/>
      <c r="OWH46" s="299"/>
      <c r="OWI46" s="299"/>
      <c r="OWJ46" s="299"/>
      <c r="OWK46" s="299"/>
      <c r="OWL46" s="299"/>
      <c r="OWM46" s="299"/>
      <c r="OWN46" s="299"/>
      <c r="OWO46" s="299"/>
      <c r="OWP46" s="299"/>
      <c r="OWQ46" s="299"/>
      <c r="OWR46" s="299"/>
      <c r="OWS46" s="299"/>
      <c r="OWT46" s="299"/>
      <c r="OWU46" s="299"/>
      <c r="OWV46" s="299"/>
      <c r="OWW46" s="299"/>
      <c r="OWX46" s="299"/>
      <c r="OWY46" s="299"/>
      <c r="OWZ46" s="299"/>
      <c r="OXA46" s="299"/>
      <c r="OXB46" s="299"/>
      <c r="OXC46" s="299"/>
      <c r="OXD46" s="299"/>
      <c r="OXE46" s="299"/>
      <c r="OXF46" s="299"/>
      <c r="OXG46" s="299"/>
      <c r="OXH46" s="299"/>
      <c r="OXI46" s="299"/>
      <c r="OXJ46" s="299"/>
      <c r="OXK46" s="299"/>
      <c r="OXL46" s="299"/>
      <c r="OXM46" s="299"/>
      <c r="OXN46" s="299"/>
      <c r="OXO46" s="299"/>
      <c r="OXP46" s="299"/>
      <c r="OXQ46" s="299"/>
      <c r="OXR46" s="299"/>
      <c r="OXS46" s="299"/>
      <c r="OXT46" s="299"/>
      <c r="OXU46" s="299"/>
      <c r="OXV46" s="299"/>
      <c r="OXW46" s="299"/>
      <c r="OXX46" s="299"/>
      <c r="OXY46" s="299"/>
      <c r="OXZ46" s="299"/>
      <c r="OYA46" s="299"/>
      <c r="OYB46" s="299"/>
      <c r="OYC46" s="299"/>
      <c r="OYD46" s="299"/>
      <c r="OYE46" s="299"/>
      <c r="OYF46" s="299"/>
      <c r="OYG46" s="299"/>
      <c r="OYH46" s="299"/>
      <c r="OYI46" s="299"/>
      <c r="OYJ46" s="299"/>
      <c r="OYK46" s="299"/>
      <c r="OYL46" s="299"/>
      <c r="OYM46" s="299"/>
      <c r="OYN46" s="299"/>
      <c r="OYO46" s="299"/>
      <c r="OYP46" s="299"/>
      <c r="OYQ46" s="299"/>
      <c r="OYR46" s="299"/>
      <c r="OYS46" s="299"/>
      <c r="OYT46" s="299"/>
      <c r="OYU46" s="299"/>
      <c r="OYV46" s="299"/>
      <c r="OYW46" s="299"/>
      <c r="OYX46" s="299"/>
      <c r="OYY46" s="299"/>
      <c r="OYZ46" s="299"/>
      <c r="OZA46" s="299"/>
      <c r="OZB46" s="299"/>
      <c r="OZC46" s="299"/>
      <c r="OZD46" s="299"/>
      <c r="OZE46" s="299"/>
      <c r="OZF46" s="299"/>
      <c r="OZG46" s="299"/>
      <c r="OZH46" s="299"/>
      <c r="OZI46" s="299"/>
      <c r="OZJ46" s="299"/>
      <c r="OZK46" s="299"/>
      <c r="OZL46" s="299"/>
      <c r="OZM46" s="299"/>
      <c r="OZN46" s="299"/>
      <c r="OZO46" s="299"/>
      <c r="OZP46" s="299"/>
      <c r="OZQ46" s="299"/>
      <c r="OZR46" s="299"/>
      <c r="OZS46" s="299"/>
      <c r="OZT46" s="299"/>
      <c r="OZU46" s="299"/>
      <c r="OZV46" s="299"/>
      <c r="OZW46" s="299"/>
      <c r="OZX46" s="299"/>
      <c r="OZY46" s="299"/>
      <c r="OZZ46" s="299"/>
      <c r="PAA46" s="299"/>
      <c r="PAB46" s="299"/>
      <c r="PAC46" s="299"/>
      <c r="PAD46" s="299"/>
      <c r="PAE46" s="299"/>
      <c r="PAF46" s="299"/>
      <c r="PAG46" s="299"/>
      <c r="PAH46" s="299"/>
      <c r="PAI46" s="299"/>
      <c r="PAJ46" s="299"/>
      <c r="PAK46" s="299"/>
      <c r="PAL46" s="299"/>
      <c r="PAM46" s="299"/>
      <c r="PAN46" s="299"/>
      <c r="PAO46" s="299"/>
      <c r="PAP46" s="299"/>
      <c r="PAQ46" s="299"/>
      <c r="PAR46" s="299"/>
      <c r="PAS46" s="299"/>
      <c r="PAT46" s="299"/>
      <c r="PAU46" s="299"/>
      <c r="PAV46" s="299"/>
      <c r="PAW46" s="299"/>
      <c r="PAX46" s="299"/>
      <c r="PAY46" s="299"/>
      <c r="PAZ46" s="299"/>
      <c r="PBA46" s="299"/>
      <c r="PBB46" s="299"/>
      <c r="PBC46" s="299"/>
      <c r="PBD46" s="299"/>
      <c r="PBE46" s="299"/>
      <c r="PBF46" s="299"/>
      <c r="PBG46" s="299"/>
      <c r="PBH46" s="299"/>
      <c r="PBI46" s="299"/>
      <c r="PBJ46" s="299"/>
      <c r="PBK46" s="299"/>
      <c r="PBL46" s="299"/>
      <c r="PBM46" s="299"/>
      <c r="PBN46" s="299"/>
      <c r="PBO46" s="299"/>
      <c r="PBP46" s="299"/>
      <c r="PBQ46" s="299"/>
      <c r="PBR46" s="299"/>
      <c r="PBS46" s="299"/>
      <c r="PBT46" s="299"/>
      <c r="PBU46" s="299"/>
      <c r="PBV46" s="299"/>
      <c r="PBW46" s="299"/>
      <c r="PBX46" s="299"/>
      <c r="PBY46" s="299"/>
      <c r="PBZ46" s="299"/>
      <c r="PCA46" s="299"/>
      <c r="PCB46" s="299"/>
      <c r="PCC46" s="299"/>
      <c r="PCD46" s="299"/>
      <c r="PCE46" s="299"/>
      <c r="PCF46" s="299"/>
      <c r="PCG46" s="299"/>
      <c r="PCH46" s="299"/>
      <c r="PCI46" s="299"/>
      <c r="PCJ46" s="299"/>
      <c r="PCK46" s="299"/>
      <c r="PCL46" s="299"/>
      <c r="PCM46" s="299"/>
      <c r="PCN46" s="299"/>
      <c r="PCO46" s="299"/>
      <c r="PCP46" s="299"/>
      <c r="PCQ46" s="299"/>
      <c r="PCR46" s="299"/>
      <c r="PCS46" s="299"/>
      <c r="PCT46" s="299"/>
      <c r="PCU46" s="299"/>
      <c r="PCV46" s="299"/>
      <c r="PCW46" s="299"/>
      <c r="PCX46" s="299"/>
      <c r="PCY46" s="299"/>
      <c r="PCZ46" s="299"/>
      <c r="PDA46" s="299"/>
      <c r="PDB46" s="299"/>
      <c r="PDC46" s="299"/>
      <c r="PDD46" s="299"/>
      <c r="PDE46" s="299"/>
      <c r="PDF46" s="299"/>
      <c r="PDG46" s="299"/>
      <c r="PDH46" s="299"/>
      <c r="PDI46" s="299"/>
      <c r="PDJ46" s="299"/>
      <c r="PDK46" s="299"/>
      <c r="PDL46" s="299"/>
      <c r="PDM46" s="299"/>
      <c r="PDN46" s="299"/>
      <c r="PDO46" s="299"/>
      <c r="PDP46" s="299"/>
      <c r="PDQ46" s="299"/>
      <c r="PDR46" s="299"/>
      <c r="PDS46" s="299"/>
      <c r="PDT46" s="299"/>
      <c r="PDU46" s="299"/>
      <c r="PDV46" s="299"/>
      <c r="PDW46" s="299"/>
      <c r="PDX46" s="299"/>
      <c r="PDY46" s="299"/>
      <c r="PDZ46" s="299"/>
      <c r="PEA46" s="299"/>
      <c r="PEB46" s="299"/>
      <c r="PEC46" s="299"/>
      <c r="PED46" s="299"/>
      <c r="PEE46" s="299"/>
      <c r="PEF46" s="299"/>
      <c r="PEG46" s="299"/>
      <c r="PEH46" s="299"/>
      <c r="PEI46" s="299"/>
      <c r="PEJ46" s="299"/>
      <c r="PEK46" s="299"/>
      <c r="PEL46" s="299"/>
      <c r="PEM46" s="299"/>
      <c r="PEN46" s="299"/>
      <c r="PEO46" s="299"/>
      <c r="PEP46" s="299"/>
      <c r="PEQ46" s="299"/>
      <c r="PER46" s="299"/>
      <c r="PES46" s="299"/>
      <c r="PET46" s="299"/>
      <c r="PEU46" s="299"/>
      <c r="PEV46" s="299"/>
      <c r="PEW46" s="299"/>
      <c r="PEX46" s="299"/>
      <c r="PEY46" s="299"/>
      <c r="PEZ46" s="299"/>
      <c r="PFA46" s="299"/>
      <c r="PFB46" s="299"/>
      <c r="PFC46" s="299"/>
      <c r="PFD46" s="299"/>
      <c r="PFE46" s="299"/>
      <c r="PFF46" s="299"/>
      <c r="PFG46" s="299"/>
      <c r="PFH46" s="299"/>
      <c r="PFI46" s="299"/>
      <c r="PFJ46" s="299"/>
      <c r="PFK46" s="299"/>
      <c r="PFL46" s="299"/>
      <c r="PFM46" s="299"/>
      <c r="PFN46" s="299"/>
      <c r="PFO46" s="299"/>
      <c r="PFP46" s="299"/>
      <c r="PFQ46" s="299"/>
      <c r="PFR46" s="299"/>
      <c r="PFS46" s="299"/>
      <c r="PFT46" s="299"/>
      <c r="PFU46" s="299"/>
      <c r="PFV46" s="299"/>
      <c r="PFW46" s="299"/>
      <c r="PFX46" s="299"/>
      <c r="PFY46" s="299"/>
      <c r="PFZ46" s="299"/>
      <c r="PGA46" s="299"/>
      <c r="PGB46" s="299"/>
      <c r="PGC46" s="299"/>
      <c r="PGD46" s="299"/>
      <c r="PGE46" s="299"/>
      <c r="PGF46" s="299"/>
      <c r="PGG46" s="299"/>
      <c r="PGH46" s="299"/>
      <c r="PGI46" s="299"/>
      <c r="PGJ46" s="299"/>
      <c r="PGK46" s="299"/>
      <c r="PGL46" s="299"/>
      <c r="PGM46" s="299"/>
      <c r="PGN46" s="299"/>
      <c r="PGO46" s="299"/>
      <c r="PGP46" s="299"/>
      <c r="PGQ46" s="299"/>
      <c r="PGR46" s="299"/>
      <c r="PGS46" s="299"/>
      <c r="PGT46" s="299"/>
      <c r="PGU46" s="299"/>
      <c r="PGV46" s="299"/>
      <c r="PGW46" s="299"/>
      <c r="PGX46" s="299"/>
      <c r="PGY46" s="299"/>
      <c r="PGZ46" s="299"/>
      <c r="PHA46" s="299"/>
      <c r="PHB46" s="299"/>
      <c r="PHC46" s="299"/>
      <c r="PHD46" s="299"/>
      <c r="PHE46" s="299"/>
      <c r="PHF46" s="299"/>
      <c r="PHG46" s="299"/>
      <c r="PHH46" s="299"/>
      <c r="PHI46" s="299"/>
      <c r="PHJ46" s="299"/>
      <c r="PHK46" s="299"/>
      <c r="PHL46" s="299"/>
      <c r="PHM46" s="299"/>
      <c r="PHN46" s="299"/>
      <c r="PHO46" s="299"/>
      <c r="PHP46" s="299"/>
      <c r="PHQ46" s="299"/>
      <c r="PHR46" s="299"/>
      <c r="PHS46" s="299"/>
      <c r="PHT46" s="299"/>
      <c r="PHU46" s="299"/>
      <c r="PHV46" s="299"/>
      <c r="PHW46" s="299"/>
      <c r="PHX46" s="299"/>
      <c r="PHY46" s="299"/>
      <c r="PHZ46" s="299"/>
      <c r="PIA46" s="299"/>
      <c r="PIB46" s="299"/>
      <c r="PIC46" s="299"/>
      <c r="PID46" s="299"/>
      <c r="PIE46" s="299"/>
      <c r="PIF46" s="299"/>
      <c r="PIG46" s="299"/>
      <c r="PIH46" s="299"/>
      <c r="PII46" s="299"/>
      <c r="PIJ46" s="299"/>
      <c r="PIK46" s="299"/>
      <c r="PIL46" s="299"/>
      <c r="PIM46" s="299"/>
      <c r="PIN46" s="299"/>
      <c r="PIO46" s="299"/>
      <c r="PIP46" s="299"/>
      <c r="PIQ46" s="299"/>
      <c r="PIR46" s="299"/>
      <c r="PIS46" s="299"/>
      <c r="PIT46" s="299"/>
      <c r="PIU46" s="299"/>
      <c r="PIV46" s="299"/>
      <c r="PIW46" s="299"/>
      <c r="PIX46" s="299"/>
      <c r="PIY46" s="299"/>
      <c r="PIZ46" s="299"/>
      <c r="PJA46" s="299"/>
      <c r="PJB46" s="299"/>
      <c r="PJC46" s="299"/>
      <c r="PJD46" s="299"/>
      <c r="PJE46" s="299"/>
      <c r="PJF46" s="299"/>
      <c r="PJG46" s="299"/>
      <c r="PJH46" s="299"/>
      <c r="PJI46" s="299"/>
      <c r="PJJ46" s="299"/>
      <c r="PJK46" s="299"/>
      <c r="PJL46" s="299"/>
      <c r="PJM46" s="299"/>
      <c r="PJN46" s="299"/>
      <c r="PJO46" s="299"/>
      <c r="PJP46" s="299"/>
      <c r="PJQ46" s="299"/>
      <c r="PJR46" s="299"/>
      <c r="PJS46" s="299"/>
      <c r="PJT46" s="299"/>
      <c r="PJU46" s="299"/>
      <c r="PJV46" s="299"/>
      <c r="PJW46" s="299"/>
      <c r="PJX46" s="299"/>
      <c r="PJY46" s="299"/>
      <c r="PJZ46" s="299"/>
      <c r="PKA46" s="299"/>
      <c r="PKB46" s="299"/>
      <c r="PKC46" s="299"/>
      <c r="PKD46" s="299"/>
      <c r="PKE46" s="299"/>
      <c r="PKF46" s="299"/>
      <c r="PKG46" s="299"/>
      <c r="PKH46" s="299"/>
      <c r="PKI46" s="299"/>
      <c r="PKJ46" s="299"/>
      <c r="PKK46" s="299"/>
      <c r="PKL46" s="299"/>
      <c r="PKM46" s="299"/>
      <c r="PKN46" s="299"/>
      <c r="PKO46" s="299"/>
      <c r="PKP46" s="299"/>
      <c r="PKQ46" s="299"/>
      <c r="PKR46" s="299"/>
      <c r="PKS46" s="299"/>
      <c r="PKT46" s="299"/>
      <c r="PKU46" s="299"/>
      <c r="PKV46" s="299"/>
      <c r="PKW46" s="299"/>
      <c r="PKX46" s="299"/>
      <c r="PKY46" s="299"/>
      <c r="PKZ46" s="299"/>
      <c r="PLA46" s="299"/>
      <c r="PLB46" s="299"/>
      <c r="PLC46" s="299"/>
      <c r="PLD46" s="299"/>
      <c r="PLE46" s="299"/>
      <c r="PLF46" s="299"/>
      <c r="PLG46" s="299"/>
      <c r="PLH46" s="299"/>
      <c r="PLI46" s="299"/>
      <c r="PLJ46" s="299"/>
      <c r="PLK46" s="299"/>
      <c r="PLL46" s="299"/>
      <c r="PLM46" s="299"/>
      <c r="PLN46" s="299"/>
      <c r="PLO46" s="299"/>
      <c r="PLP46" s="299"/>
      <c r="PLQ46" s="299"/>
      <c r="PLR46" s="299"/>
      <c r="PLS46" s="299"/>
      <c r="PLT46" s="299"/>
      <c r="PLU46" s="299"/>
      <c r="PLV46" s="299"/>
      <c r="PLW46" s="299"/>
      <c r="PLX46" s="299"/>
      <c r="PLY46" s="299"/>
      <c r="PLZ46" s="299"/>
      <c r="PMA46" s="299"/>
      <c r="PMB46" s="299"/>
      <c r="PMC46" s="299"/>
      <c r="PMD46" s="299"/>
      <c r="PME46" s="299"/>
      <c r="PMF46" s="299"/>
      <c r="PMG46" s="299"/>
      <c r="PMH46" s="299"/>
      <c r="PMI46" s="299"/>
      <c r="PMJ46" s="299"/>
      <c r="PMK46" s="299"/>
      <c r="PML46" s="299"/>
      <c r="PMM46" s="299"/>
      <c r="PMN46" s="299"/>
      <c r="PMO46" s="299"/>
      <c r="PMP46" s="299"/>
      <c r="PMQ46" s="299"/>
      <c r="PMR46" s="299"/>
      <c r="PMS46" s="299"/>
      <c r="PMT46" s="299"/>
      <c r="PMU46" s="299"/>
      <c r="PMV46" s="299"/>
      <c r="PMW46" s="299"/>
      <c r="PMX46" s="299"/>
      <c r="PMY46" s="299"/>
      <c r="PMZ46" s="299"/>
      <c r="PNA46" s="299"/>
      <c r="PNB46" s="299"/>
      <c r="PNC46" s="299"/>
      <c r="PND46" s="299"/>
      <c r="PNE46" s="299"/>
      <c r="PNF46" s="299"/>
      <c r="PNG46" s="299"/>
      <c r="PNH46" s="299"/>
      <c r="PNI46" s="299"/>
      <c r="PNJ46" s="299"/>
      <c r="PNK46" s="299"/>
      <c r="PNL46" s="299"/>
      <c r="PNM46" s="299"/>
      <c r="PNN46" s="299"/>
      <c r="PNO46" s="299"/>
      <c r="PNP46" s="299"/>
      <c r="PNQ46" s="299"/>
      <c r="PNR46" s="299"/>
      <c r="PNS46" s="299"/>
      <c r="PNT46" s="299"/>
      <c r="PNU46" s="299"/>
      <c r="PNV46" s="299"/>
      <c r="PNW46" s="299"/>
      <c r="PNX46" s="299"/>
      <c r="PNY46" s="299"/>
      <c r="PNZ46" s="299"/>
      <c r="POA46" s="299"/>
      <c r="POB46" s="299"/>
      <c r="POC46" s="299"/>
      <c r="POD46" s="299"/>
      <c r="POE46" s="299"/>
      <c r="POF46" s="299"/>
      <c r="POG46" s="299"/>
      <c r="POH46" s="299"/>
      <c r="POI46" s="299"/>
      <c r="POJ46" s="299"/>
      <c r="POK46" s="299"/>
      <c r="POL46" s="299"/>
      <c r="POM46" s="299"/>
      <c r="PON46" s="299"/>
      <c r="POO46" s="299"/>
      <c r="POP46" s="299"/>
      <c r="POQ46" s="299"/>
      <c r="POR46" s="299"/>
      <c r="POS46" s="299"/>
      <c r="POT46" s="299"/>
      <c r="POU46" s="299"/>
      <c r="POV46" s="299"/>
      <c r="POW46" s="299"/>
      <c r="POX46" s="299"/>
      <c r="POY46" s="299"/>
      <c r="POZ46" s="299"/>
      <c r="PPA46" s="299"/>
      <c r="PPB46" s="299"/>
      <c r="PPC46" s="299"/>
      <c r="PPD46" s="299"/>
      <c r="PPE46" s="299"/>
      <c r="PPF46" s="299"/>
      <c r="PPG46" s="299"/>
      <c r="PPH46" s="299"/>
      <c r="PPI46" s="299"/>
      <c r="PPJ46" s="299"/>
      <c r="PPK46" s="299"/>
      <c r="PPL46" s="299"/>
      <c r="PPM46" s="299"/>
      <c r="PPN46" s="299"/>
      <c r="PPO46" s="299"/>
      <c r="PPP46" s="299"/>
      <c r="PPQ46" s="299"/>
      <c r="PPR46" s="299"/>
      <c r="PPS46" s="299"/>
      <c r="PPT46" s="299"/>
      <c r="PPU46" s="299"/>
      <c r="PPV46" s="299"/>
      <c r="PPW46" s="299"/>
      <c r="PPX46" s="299"/>
      <c r="PPY46" s="299"/>
      <c r="PPZ46" s="299"/>
      <c r="PQA46" s="299"/>
      <c r="PQB46" s="299"/>
      <c r="PQC46" s="299"/>
      <c r="PQD46" s="299"/>
      <c r="PQE46" s="299"/>
      <c r="PQF46" s="299"/>
      <c r="PQG46" s="299"/>
      <c r="PQH46" s="299"/>
      <c r="PQI46" s="299"/>
      <c r="PQJ46" s="299"/>
      <c r="PQK46" s="299"/>
      <c r="PQL46" s="299"/>
      <c r="PQM46" s="299"/>
      <c r="PQN46" s="299"/>
      <c r="PQO46" s="299"/>
      <c r="PQP46" s="299"/>
      <c r="PQQ46" s="299"/>
      <c r="PQR46" s="299"/>
      <c r="PQS46" s="299"/>
      <c r="PQT46" s="299"/>
      <c r="PQU46" s="299"/>
      <c r="PQV46" s="299"/>
      <c r="PQW46" s="299"/>
      <c r="PQX46" s="299"/>
      <c r="PQY46" s="299"/>
      <c r="PQZ46" s="299"/>
      <c r="PRA46" s="299"/>
      <c r="PRB46" s="299"/>
      <c r="PRC46" s="299"/>
      <c r="PRD46" s="299"/>
      <c r="PRE46" s="299"/>
      <c r="PRF46" s="299"/>
      <c r="PRG46" s="299"/>
      <c r="PRH46" s="299"/>
      <c r="PRI46" s="299"/>
      <c r="PRJ46" s="299"/>
      <c r="PRK46" s="299"/>
      <c r="PRL46" s="299"/>
      <c r="PRM46" s="299"/>
      <c r="PRN46" s="299"/>
      <c r="PRO46" s="299"/>
      <c r="PRP46" s="299"/>
      <c r="PRQ46" s="299"/>
      <c r="PRR46" s="299"/>
      <c r="PRS46" s="299"/>
      <c r="PRT46" s="299"/>
      <c r="PRU46" s="299"/>
      <c r="PRV46" s="299"/>
      <c r="PRW46" s="299"/>
      <c r="PRX46" s="299"/>
      <c r="PRY46" s="299"/>
      <c r="PRZ46" s="299"/>
      <c r="PSA46" s="299"/>
      <c r="PSB46" s="299"/>
      <c r="PSC46" s="299"/>
      <c r="PSD46" s="299"/>
      <c r="PSE46" s="299"/>
      <c r="PSF46" s="299"/>
      <c r="PSG46" s="299"/>
      <c r="PSH46" s="299"/>
      <c r="PSI46" s="299"/>
      <c r="PSJ46" s="299"/>
      <c r="PSK46" s="299"/>
      <c r="PSL46" s="299"/>
      <c r="PSM46" s="299"/>
      <c r="PSN46" s="299"/>
      <c r="PSO46" s="299"/>
      <c r="PSP46" s="299"/>
      <c r="PSQ46" s="299"/>
      <c r="PSR46" s="299"/>
      <c r="PSS46" s="299"/>
      <c r="PST46" s="299"/>
      <c r="PSU46" s="299"/>
      <c r="PSV46" s="299"/>
      <c r="PSW46" s="299"/>
      <c r="PSX46" s="299"/>
      <c r="PSY46" s="299"/>
      <c r="PSZ46" s="299"/>
      <c r="PTA46" s="299"/>
      <c r="PTB46" s="299"/>
      <c r="PTC46" s="299"/>
      <c r="PTD46" s="299"/>
      <c r="PTE46" s="299"/>
      <c r="PTF46" s="299"/>
      <c r="PTG46" s="299"/>
      <c r="PTH46" s="299"/>
      <c r="PTI46" s="299"/>
      <c r="PTJ46" s="299"/>
      <c r="PTK46" s="299"/>
      <c r="PTL46" s="299"/>
      <c r="PTM46" s="299"/>
      <c r="PTN46" s="299"/>
      <c r="PTO46" s="299"/>
      <c r="PTP46" s="299"/>
      <c r="PTQ46" s="299"/>
      <c r="PTR46" s="299"/>
      <c r="PTS46" s="299"/>
      <c r="PTT46" s="299"/>
      <c r="PTU46" s="299"/>
      <c r="PTV46" s="299"/>
      <c r="PTW46" s="299"/>
      <c r="PTX46" s="299"/>
      <c r="PTY46" s="299"/>
      <c r="PTZ46" s="299"/>
      <c r="PUA46" s="299"/>
      <c r="PUB46" s="299"/>
      <c r="PUC46" s="299"/>
      <c r="PUD46" s="299"/>
      <c r="PUE46" s="299"/>
      <c r="PUF46" s="299"/>
      <c r="PUG46" s="299"/>
      <c r="PUH46" s="299"/>
      <c r="PUI46" s="299"/>
      <c r="PUJ46" s="299"/>
      <c r="PUK46" s="299"/>
      <c r="PUL46" s="299"/>
      <c r="PUM46" s="299"/>
      <c r="PUN46" s="299"/>
      <c r="PUO46" s="299"/>
      <c r="PUP46" s="299"/>
      <c r="PUQ46" s="299"/>
      <c r="PUR46" s="299"/>
      <c r="PUS46" s="299"/>
      <c r="PUT46" s="299"/>
      <c r="PUU46" s="299"/>
      <c r="PUV46" s="299"/>
      <c r="PUW46" s="299"/>
      <c r="PUX46" s="299"/>
      <c r="PUY46" s="299"/>
      <c r="PUZ46" s="299"/>
      <c r="PVA46" s="299"/>
      <c r="PVB46" s="299"/>
      <c r="PVC46" s="299"/>
      <c r="PVD46" s="299"/>
      <c r="PVE46" s="299"/>
      <c r="PVF46" s="299"/>
      <c r="PVG46" s="299"/>
      <c r="PVH46" s="299"/>
      <c r="PVI46" s="299"/>
      <c r="PVJ46" s="299"/>
      <c r="PVK46" s="299"/>
      <c r="PVL46" s="299"/>
      <c r="PVM46" s="299"/>
      <c r="PVN46" s="299"/>
      <c r="PVO46" s="299"/>
      <c r="PVP46" s="299"/>
      <c r="PVQ46" s="299"/>
      <c r="PVR46" s="299"/>
      <c r="PVS46" s="299"/>
      <c r="PVT46" s="299"/>
      <c r="PVU46" s="299"/>
      <c r="PVV46" s="299"/>
      <c r="PVW46" s="299"/>
      <c r="PVX46" s="299"/>
      <c r="PVY46" s="299"/>
      <c r="PVZ46" s="299"/>
      <c r="PWA46" s="299"/>
      <c r="PWB46" s="299"/>
      <c r="PWC46" s="299"/>
      <c r="PWD46" s="299"/>
      <c r="PWE46" s="299"/>
      <c r="PWF46" s="299"/>
      <c r="PWG46" s="299"/>
      <c r="PWH46" s="299"/>
      <c r="PWI46" s="299"/>
      <c r="PWJ46" s="299"/>
      <c r="PWK46" s="299"/>
      <c r="PWL46" s="299"/>
      <c r="PWM46" s="299"/>
      <c r="PWN46" s="299"/>
      <c r="PWO46" s="299"/>
      <c r="PWP46" s="299"/>
      <c r="PWQ46" s="299"/>
      <c r="PWR46" s="299"/>
      <c r="PWS46" s="299"/>
      <c r="PWT46" s="299"/>
      <c r="PWU46" s="299"/>
      <c r="PWV46" s="299"/>
      <c r="PWW46" s="299"/>
      <c r="PWX46" s="299"/>
      <c r="PWY46" s="299"/>
      <c r="PWZ46" s="299"/>
      <c r="PXA46" s="299"/>
      <c r="PXB46" s="299"/>
      <c r="PXC46" s="299"/>
      <c r="PXD46" s="299"/>
      <c r="PXE46" s="299"/>
      <c r="PXF46" s="299"/>
      <c r="PXG46" s="299"/>
      <c r="PXH46" s="299"/>
      <c r="PXI46" s="299"/>
      <c r="PXJ46" s="299"/>
      <c r="PXK46" s="299"/>
      <c r="PXL46" s="299"/>
      <c r="PXM46" s="299"/>
      <c r="PXN46" s="299"/>
      <c r="PXO46" s="299"/>
      <c r="PXP46" s="299"/>
      <c r="PXQ46" s="299"/>
      <c r="PXR46" s="299"/>
      <c r="PXS46" s="299"/>
      <c r="PXT46" s="299"/>
      <c r="PXU46" s="299"/>
      <c r="PXV46" s="299"/>
      <c r="PXW46" s="299"/>
      <c r="PXX46" s="299"/>
      <c r="PXY46" s="299"/>
      <c r="PXZ46" s="299"/>
      <c r="PYA46" s="299"/>
      <c r="PYB46" s="299"/>
      <c r="PYC46" s="299"/>
      <c r="PYD46" s="299"/>
      <c r="PYE46" s="299"/>
      <c r="PYF46" s="299"/>
      <c r="PYG46" s="299"/>
      <c r="PYH46" s="299"/>
      <c r="PYI46" s="299"/>
      <c r="PYJ46" s="299"/>
      <c r="PYK46" s="299"/>
      <c r="PYL46" s="299"/>
      <c r="PYM46" s="299"/>
      <c r="PYN46" s="299"/>
      <c r="PYO46" s="299"/>
      <c r="PYP46" s="299"/>
      <c r="PYQ46" s="299"/>
      <c r="PYR46" s="299"/>
      <c r="PYS46" s="299"/>
      <c r="PYT46" s="299"/>
      <c r="PYU46" s="299"/>
      <c r="PYV46" s="299"/>
      <c r="PYW46" s="299"/>
      <c r="PYX46" s="299"/>
      <c r="PYY46" s="299"/>
      <c r="PYZ46" s="299"/>
      <c r="PZA46" s="299"/>
      <c r="PZB46" s="299"/>
      <c r="PZC46" s="299"/>
      <c r="PZD46" s="299"/>
      <c r="PZE46" s="299"/>
      <c r="PZF46" s="299"/>
      <c r="PZG46" s="299"/>
      <c r="PZH46" s="299"/>
      <c r="PZI46" s="299"/>
      <c r="PZJ46" s="299"/>
      <c r="PZK46" s="299"/>
      <c r="PZL46" s="299"/>
      <c r="PZM46" s="299"/>
      <c r="PZN46" s="299"/>
      <c r="PZO46" s="299"/>
      <c r="PZP46" s="299"/>
      <c r="PZQ46" s="299"/>
      <c r="PZR46" s="299"/>
      <c r="PZS46" s="299"/>
      <c r="PZT46" s="299"/>
      <c r="PZU46" s="299"/>
      <c r="PZV46" s="299"/>
      <c r="PZW46" s="299"/>
      <c r="PZX46" s="299"/>
      <c r="PZY46" s="299"/>
      <c r="PZZ46" s="299"/>
      <c r="QAA46" s="299"/>
      <c r="QAB46" s="299"/>
      <c r="QAC46" s="299"/>
      <c r="QAD46" s="299"/>
      <c r="QAE46" s="299"/>
      <c r="QAF46" s="299"/>
      <c r="QAG46" s="299"/>
      <c r="QAH46" s="299"/>
      <c r="QAI46" s="299"/>
      <c r="QAJ46" s="299"/>
      <c r="QAK46" s="299"/>
      <c r="QAL46" s="299"/>
      <c r="QAM46" s="299"/>
      <c r="QAN46" s="299"/>
      <c r="QAO46" s="299"/>
      <c r="QAP46" s="299"/>
      <c r="QAQ46" s="299"/>
      <c r="QAR46" s="299"/>
      <c r="QAS46" s="299"/>
      <c r="QAT46" s="299"/>
      <c r="QAU46" s="299"/>
      <c r="QAV46" s="299"/>
      <c r="QAW46" s="299"/>
      <c r="QAX46" s="299"/>
      <c r="QAY46" s="299"/>
      <c r="QAZ46" s="299"/>
      <c r="QBA46" s="299"/>
      <c r="QBB46" s="299"/>
      <c r="QBC46" s="299"/>
      <c r="QBD46" s="299"/>
      <c r="QBE46" s="299"/>
      <c r="QBF46" s="299"/>
      <c r="QBG46" s="299"/>
      <c r="QBH46" s="299"/>
      <c r="QBI46" s="299"/>
      <c r="QBJ46" s="299"/>
      <c r="QBK46" s="299"/>
      <c r="QBL46" s="299"/>
      <c r="QBM46" s="299"/>
      <c r="QBN46" s="299"/>
      <c r="QBO46" s="299"/>
      <c r="QBP46" s="299"/>
      <c r="QBQ46" s="299"/>
      <c r="QBR46" s="299"/>
      <c r="QBS46" s="299"/>
      <c r="QBT46" s="299"/>
      <c r="QBU46" s="299"/>
      <c r="QBV46" s="299"/>
      <c r="QBW46" s="299"/>
      <c r="QBX46" s="299"/>
      <c r="QBY46" s="299"/>
      <c r="QBZ46" s="299"/>
      <c r="QCA46" s="299"/>
      <c r="QCB46" s="299"/>
      <c r="QCC46" s="299"/>
      <c r="QCD46" s="299"/>
      <c r="QCE46" s="299"/>
      <c r="QCF46" s="299"/>
      <c r="QCG46" s="299"/>
      <c r="QCH46" s="299"/>
      <c r="QCI46" s="299"/>
      <c r="QCJ46" s="299"/>
      <c r="QCK46" s="299"/>
      <c r="QCL46" s="299"/>
      <c r="QCM46" s="299"/>
      <c r="QCN46" s="299"/>
      <c r="QCO46" s="299"/>
      <c r="QCP46" s="299"/>
      <c r="QCQ46" s="299"/>
      <c r="QCR46" s="299"/>
      <c r="QCS46" s="299"/>
      <c r="QCT46" s="299"/>
      <c r="QCU46" s="299"/>
      <c r="QCV46" s="299"/>
      <c r="QCW46" s="299"/>
      <c r="QCX46" s="299"/>
      <c r="QCY46" s="299"/>
      <c r="QCZ46" s="299"/>
      <c r="QDA46" s="299"/>
      <c r="QDB46" s="299"/>
      <c r="QDC46" s="299"/>
      <c r="QDD46" s="299"/>
      <c r="QDE46" s="299"/>
      <c r="QDF46" s="299"/>
      <c r="QDG46" s="299"/>
      <c r="QDH46" s="299"/>
      <c r="QDI46" s="299"/>
      <c r="QDJ46" s="299"/>
      <c r="QDK46" s="299"/>
      <c r="QDL46" s="299"/>
      <c r="QDM46" s="299"/>
      <c r="QDN46" s="299"/>
      <c r="QDO46" s="299"/>
      <c r="QDP46" s="299"/>
      <c r="QDQ46" s="299"/>
      <c r="QDR46" s="299"/>
      <c r="QDS46" s="299"/>
      <c r="QDT46" s="299"/>
      <c r="QDU46" s="299"/>
      <c r="QDV46" s="299"/>
      <c r="QDW46" s="299"/>
      <c r="QDX46" s="299"/>
      <c r="QDY46" s="299"/>
      <c r="QDZ46" s="299"/>
      <c r="QEA46" s="299"/>
      <c r="QEB46" s="299"/>
      <c r="QEC46" s="299"/>
      <c r="QED46" s="299"/>
      <c r="QEE46" s="299"/>
      <c r="QEF46" s="299"/>
      <c r="QEG46" s="299"/>
      <c r="QEH46" s="299"/>
      <c r="QEI46" s="299"/>
      <c r="QEJ46" s="299"/>
      <c r="QEK46" s="299"/>
      <c r="QEL46" s="299"/>
      <c r="QEM46" s="299"/>
      <c r="QEN46" s="299"/>
      <c r="QEO46" s="299"/>
      <c r="QEP46" s="299"/>
      <c r="QEQ46" s="299"/>
      <c r="QER46" s="299"/>
      <c r="QES46" s="299"/>
      <c r="QET46" s="299"/>
      <c r="QEU46" s="299"/>
      <c r="QEV46" s="299"/>
      <c r="QEW46" s="299"/>
      <c r="QEX46" s="299"/>
      <c r="QEY46" s="299"/>
      <c r="QEZ46" s="299"/>
      <c r="QFA46" s="299"/>
      <c r="QFB46" s="299"/>
      <c r="QFC46" s="299"/>
      <c r="QFD46" s="299"/>
      <c r="QFE46" s="299"/>
      <c r="QFF46" s="299"/>
      <c r="QFG46" s="299"/>
      <c r="QFH46" s="299"/>
      <c r="QFI46" s="299"/>
      <c r="QFJ46" s="299"/>
      <c r="QFK46" s="299"/>
      <c r="QFL46" s="299"/>
      <c r="QFM46" s="299"/>
      <c r="QFN46" s="299"/>
      <c r="QFO46" s="299"/>
      <c r="QFP46" s="299"/>
      <c r="QFQ46" s="299"/>
      <c r="QFR46" s="299"/>
      <c r="QFS46" s="299"/>
      <c r="QFT46" s="299"/>
      <c r="QFU46" s="299"/>
      <c r="QFV46" s="299"/>
      <c r="QFW46" s="299"/>
      <c r="QFX46" s="299"/>
      <c r="QFY46" s="299"/>
      <c r="QFZ46" s="299"/>
      <c r="QGA46" s="299"/>
      <c r="QGB46" s="299"/>
      <c r="QGC46" s="299"/>
      <c r="QGD46" s="299"/>
      <c r="QGE46" s="299"/>
      <c r="QGF46" s="299"/>
      <c r="QGG46" s="299"/>
      <c r="QGH46" s="299"/>
      <c r="QGI46" s="299"/>
      <c r="QGJ46" s="299"/>
      <c r="QGK46" s="299"/>
      <c r="QGL46" s="299"/>
      <c r="QGM46" s="299"/>
      <c r="QGN46" s="299"/>
      <c r="QGO46" s="299"/>
      <c r="QGP46" s="299"/>
      <c r="QGQ46" s="299"/>
      <c r="QGR46" s="299"/>
      <c r="QGS46" s="299"/>
      <c r="QGT46" s="299"/>
      <c r="QGU46" s="299"/>
      <c r="QGV46" s="299"/>
      <c r="QGW46" s="299"/>
      <c r="QGX46" s="299"/>
      <c r="QGY46" s="299"/>
      <c r="QGZ46" s="299"/>
      <c r="QHA46" s="299"/>
      <c r="QHB46" s="299"/>
      <c r="QHC46" s="299"/>
      <c r="QHD46" s="299"/>
      <c r="QHE46" s="299"/>
      <c r="QHF46" s="299"/>
      <c r="QHG46" s="299"/>
      <c r="QHH46" s="299"/>
      <c r="QHI46" s="299"/>
      <c r="QHJ46" s="299"/>
      <c r="QHK46" s="299"/>
      <c r="QHL46" s="299"/>
      <c r="QHM46" s="299"/>
      <c r="QHN46" s="299"/>
      <c r="QHO46" s="299"/>
      <c r="QHP46" s="299"/>
      <c r="QHQ46" s="299"/>
      <c r="QHR46" s="299"/>
      <c r="QHS46" s="299"/>
      <c r="QHT46" s="299"/>
      <c r="QHU46" s="299"/>
      <c r="QHV46" s="299"/>
      <c r="QHW46" s="299"/>
      <c r="QHX46" s="299"/>
      <c r="QHY46" s="299"/>
      <c r="QHZ46" s="299"/>
      <c r="QIA46" s="299"/>
      <c r="QIB46" s="299"/>
      <c r="QIC46" s="299"/>
      <c r="QID46" s="299"/>
      <c r="QIE46" s="299"/>
      <c r="QIF46" s="299"/>
      <c r="QIG46" s="299"/>
      <c r="QIH46" s="299"/>
      <c r="QII46" s="299"/>
      <c r="QIJ46" s="299"/>
      <c r="QIK46" s="299"/>
      <c r="QIL46" s="299"/>
      <c r="QIM46" s="299"/>
      <c r="QIN46" s="299"/>
      <c r="QIO46" s="299"/>
      <c r="QIP46" s="299"/>
      <c r="QIQ46" s="299"/>
      <c r="QIR46" s="299"/>
      <c r="QIS46" s="299"/>
      <c r="QIT46" s="299"/>
      <c r="QIU46" s="299"/>
      <c r="QIV46" s="299"/>
      <c r="QIW46" s="299"/>
      <c r="QIX46" s="299"/>
      <c r="QIY46" s="299"/>
      <c r="QIZ46" s="299"/>
      <c r="QJA46" s="299"/>
      <c r="QJB46" s="299"/>
      <c r="QJC46" s="299"/>
      <c r="QJD46" s="299"/>
      <c r="QJE46" s="299"/>
      <c r="QJF46" s="299"/>
      <c r="QJG46" s="299"/>
      <c r="QJH46" s="299"/>
      <c r="QJI46" s="299"/>
      <c r="QJJ46" s="299"/>
      <c r="QJK46" s="299"/>
      <c r="QJL46" s="299"/>
      <c r="QJM46" s="299"/>
      <c r="QJN46" s="299"/>
      <c r="QJO46" s="299"/>
      <c r="QJP46" s="299"/>
      <c r="QJQ46" s="299"/>
      <c r="QJR46" s="299"/>
      <c r="QJS46" s="299"/>
      <c r="QJT46" s="299"/>
      <c r="QJU46" s="299"/>
      <c r="QJV46" s="299"/>
      <c r="QJW46" s="299"/>
      <c r="QJX46" s="299"/>
      <c r="QJY46" s="299"/>
      <c r="QJZ46" s="299"/>
      <c r="QKA46" s="299"/>
      <c r="QKB46" s="299"/>
      <c r="QKC46" s="299"/>
      <c r="QKD46" s="299"/>
      <c r="QKE46" s="299"/>
      <c r="QKF46" s="299"/>
      <c r="QKG46" s="299"/>
      <c r="QKH46" s="299"/>
      <c r="QKI46" s="299"/>
      <c r="QKJ46" s="299"/>
      <c r="QKK46" s="299"/>
      <c r="QKL46" s="299"/>
      <c r="QKM46" s="299"/>
      <c r="QKN46" s="299"/>
      <c r="QKO46" s="299"/>
      <c r="QKP46" s="299"/>
      <c r="QKQ46" s="299"/>
      <c r="QKR46" s="299"/>
      <c r="QKS46" s="299"/>
      <c r="QKT46" s="299"/>
      <c r="QKU46" s="299"/>
      <c r="QKV46" s="299"/>
      <c r="QKW46" s="299"/>
      <c r="QKX46" s="299"/>
      <c r="QKY46" s="299"/>
      <c r="QKZ46" s="299"/>
      <c r="QLA46" s="299"/>
      <c r="QLB46" s="299"/>
      <c r="QLC46" s="299"/>
      <c r="QLD46" s="299"/>
      <c r="QLE46" s="299"/>
      <c r="QLF46" s="299"/>
      <c r="QLG46" s="299"/>
      <c r="QLH46" s="299"/>
      <c r="QLI46" s="299"/>
      <c r="QLJ46" s="299"/>
      <c r="QLK46" s="299"/>
      <c r="QLL46" s="299"/>
      <c r="QLM46" s="299"/>
      <c r="QLN46" s="299"/>
      <c r="QLO46" s="299"/>
      <c r="QLP46" s="299"/>
      <c r="QLQ46" s="299"/>
      <c r="QLR46" s="299"/>
      <c r="QLS46" s="299"/>
      <c r="QLT46" s="299"/>
      <c r="QLU46" s="299"/>
      <c r="QLV46" s="299"/>
      <c r="QLW46" s="299"/>
      <c r="QLX46" s="299"/>
      <c r="QLY46" s="299"/>
      <c r="QLZ46" s="299"/>
      <c r="QMA46" s="299"/>
      <c r="QMB46" s="299"/>
      <c r="QMC46" s="299"/>
      <c r="QMD46" s="299"/>
      <c r="QME46" s="299"/>
      <c r="QMF46" s="299"/>
      <c r="QMG46" s="299"/>
      <c r="QMH46" s="299"/>
      <c r="QMI46" s="299"/>
      <c r="QMJ46" s="299"/>
      <c r="QMK46" s="299"/>
      <c r="QML46" s="299"/>
      <c r="QMM46" s="299"/>
      <c r="QMN46" s="299"/>
      <c r="QMO46" s="299"/>
      <c r="QMP46" s="299"/>
      <c r="QMQ46" s="299"/>
      <c r="QMR46" s="299"/>
      <c r="QMS46" s="299"/>
      <c r="QMT46" s="299"/>
      <c r="QMU46" s="299"/>
      <c r="QMV46" s="299"/>
      <c r="QMW46" s="299"/>
      <c r="QMX46" s="299"/>
      <c r="QMY46" s="299"/>
      <c r="QMZ46" s="299"/>
      <c r="QNA46" s="299"/>
      <c r="QNB46" s="299"/>
      <c r="QNC46" s="299"/>
      <c r="QND46" s="299"/>
      <c r="QNE46" s="299"/>
      <c r="QNF46" s="299"/>
      <c r="QNG46" s="299"/>
      <c r="QNH46" s="299"/>
      <c r="QNI46" s="299"/>
      <c r="QNJ46" s="299"/>
      <c r="QNK46" s="299"/>
      <c r="QNL46" s="299"/>
      <c r="QNM46" s="299"/>
      <c r="QNN46" s="299"/>
      <c r="QNO46" s="299"/>
      <c r="QNP46" s="299"/>
      <c r="QNQ46" s="299"/>
      <c r="QNR46" s="299"/>
      <c r="QNS46" s="299"/>
      <c r="QNT46" s="299"/>
      <c r="QNU46" s="299"/>
      <c r="QNV46" s="299"/>
      <c r="QNW46" s="299"/>
      <c r="QNX46" s="299"/>
      <c r="QNY46" s="299"/>
      <c r="QNZ46" s="299"/>
      <c r="QOA46" s="299"/>
      <c r="QOB46" s="299"/>
      <c r="QOC46" s="299"/>
      <c r="QOD46" s="299"/>
      <c r="QOE46" s="299"/>
      <c r="QOF46" s="299"/>
      <c r="QOG46" s="299"/>
      <c r="QOH46" s="299"/>
      <c r="QOI46" s="299"/>
      <c r="QOJ46" s="299"/>
      <c r="QOK46" s="299"/>
      <c r="QOL46" s="299"/>
      <c r="QOM46" s="299"/>
      <c r="QON46" s="299"/>
      <c r="QOO46" s="299"/>
      <c r="QOP46" s="299"/>
      <c r="QOQ46" s="299"/>
      <c r="QOR46" s="299"/>
      <c r="QOS46" s="299"/>
      <c r="QOT46" s="299"/>
      <c r="QOU46" s="299"/>
      <c r="QOV46" s="299"/>
      <c r="QOW46" s="299"/>
      <c r="QOX46" s="299"/>
      <c r="QOY46" s="299"/>
      <c r="QOZ46" s="299"/>
      <c r="QPA46" s="299"/>
      <c r="QPB46" s="299"/>
      <c r="QPC46" s="299"/>
      <c r="QPD46" s="299"/>
      <c r="QPE46" s="299"/>
      <c r="QPF46" s="299"/>
      <c r="QPG46" s="299"/>
      <c r="QPH46" s="299"/>
      <c r="QPI46" s="299"/>
      <c r="QPJ46" s="299"/>
      <c r="QPK46" s="299"/>
      <c r="QPL46" s="299"/>
      <c r="QPM46" s="299"/>
      <c r="QPN46" s="299"/>
      <c r="QPO46" s="299"/>
      <c r="QPP46" s="299"/>
      <c r="QPQ46" s="299"/>
      <c r="QPR46" s="299"/>
      <c r="QPS46" s="299"/>
      <c r="QPT46" s="299"/>
      <c r="QPU46" s="299"/>
      <c r="QPV46" s="299"/>
      <c r="QPW46" s="299"/>
      <c r="QPX46" s="299"/>
      <c r="QPY46" s="299"/>
      <c r="QPZ46" s="299"/>
      <c r="QQA46" s="299"/>
      <c r="QQB46" s="299"/>
      <c r="QQC46" s="299"/>
      <c r="QQD46" s="299"/>
      <c r="QQE46" s="299"/>
      <c r="QQF46" s="299"/>
      <c r="QQG46" s="299"/>
      <c r="QQH46" s="299"/>
      <c r="QQI46" s="299"/>
      <c r="QQJ46" s="299"/>
      <c r="QQK46" s="299"/>
      <c r="QQL46" s="299"/>
      <c r="QQM46" s="299"/>
      <c r="QQN46" s="299"/>
      <c r="QQO46" s="299"/>
      <c r="QQP46" s="299"/>
      <c r="QQQ46" s="299"/>
      <c r="QQR46" s="299"/>
      <c r="QQS46" s="299"/>
      <c r="QQT46" s="299"/>
      <c r="QQU46" s="299"/>
      <c r="QQV46" s="299"/>
      <c r="QQW46" s="299"/>
      <c r="QQX46" s="299"/>
      <c r="QQY46" s="299"/>
      <c r="QQZ46" s="299"/>
      <c r="QRA46" s="299"/>
      <c r="QRB46" s="299"/>
      <c r="QRC46" s="299"/>
      <c r="QRD46" s="299"/>
      <c r="QRE46" s="299"/>
      <c r="QRF46" s="299"/>
      <c r="QRG46" s="299"/>
      <c r="QRH46" s="299"/>
      <c r="QRI46" s="299"/>
      <c r="QRJ46" s="299"/>
      <c r="QRK46" s="299"/>
      <c r="QRL46" s="299"/>
      <c r="QRM46" s="299"/>
      <c r="QRN46" s="299"/>
      <c r="QRO46" s="299"/>
      <c r="QRP46" s="299"/>
      <c r="QRQ46" s="299"/>
      <c r="QRR46" s="299"/>
      <c r="QRS46" s="299"/>
      <c r="QRT46" s="299"/>
      <c r="QRU46" s="299"/>
      <c r="QRV46" s="299"/>
      <c r="QRW46" s="299"/>
      <c r="QRX46" s="299"/>
      <c r="QRY46" s="299"/>
      <c r="QRZ46" s="299"/>
      <c r="QSA46" s="299"/>
      <c r="QSB46" s="299"/>
      <c r="QSC46" s="299"/>
      <c r="QSD46" s="299"/>
      <c r="QSE46" s="299"/>
      <c r="QSF46" s="299"/>
      <c r="QSG46" s="299"/>
      <c r="QSH46" s="299"/>
      <c r="QSI46" s="299"/>
      <c r="QSJ46" s="299"/>
      <c r="QSK46" s="299"/>
      <c r="QSL46" s="299"/>
      <c r="QSM46" s="299"/>
      <c r="QSN46" s="299"/>
      <c r="QSO46" s="299"/>
      <c r="QSP46" s="299"/>
      <c r="QSQ46" s="299"/>
      <c r="QSR46" s="299"/>
      <c r="QSS46" s="299"/>
      <c r="QST46" s="299"/>
      <c r="QSU46" s="299"/>
      <c r="QSV46" s="299"/>
      <c r="QSW46" s="299"/>
      <c r="QSX46" s="299"/>
      <c r="QSY46" s="299"/>
      <c r="QSZ46" s="299"/>
      <c r="QTA46" s="299"/>
      <c r="QTB46" s="299"/>
      <c r="QTC46" s="299"/>
      <c r="QTD46" s="299"/>
      <c r="QTE46" s="299"/>
      <c r="QTF46" s="299"/>
      <c r="QTG46" s="299"/>
      <c r="QTH46" s="299"/>
      <c r="QTI46" s="299"/>
      <c r="QTJ46" s="299"/>
      <c r="QTK46" s="299"/>
      <c r="QTL46" s="299"/>
      <c r="QTM46" s="299"/>
      <c r="QTN46" s="299"/>
      <c r="QTO46" s="299"/>
      <c r="QTP46" s="299"/>
      <c r="QTQ46" s="299"/>
      <c r="QTR46" s="299"/>
      <c r="QTS46" s="299"/>
      <c r="QTT46" s="299"/>
      <c r="QTU46" s="299"/>
      <c r="QTV46" s="299"/>
      <c r="QTW46" s="299"/>
      <c r="QTX46" s="299"/>
      <c r="QTY46" s="299"/>
      <c r="QTZ46" s="299"/>
      <c r="QUA46" s="299"/>
      <c r="QUB46" s="299"/>
      <c r="QUC46" s="299"/>
      <c r="QUD46" s="299"/>
      <c r="QUE46" s="299"/>
      <c r="QUF46" s="299"/>
      <c r="QUG46" s="299"/>
      <c r="QUH46" s="299"/>
      <c r="QUI46" s="299"/>
      <c r="QUJ46" s="299"/>
      <c r="QUK46" s="299"/>
      <c r="QUL46" s="299"/>
      <c r="QUM46" s="299"/>
      <c r="QUN46" s="299"/>
      <c r="QUO46" s="299"/>
      <c r="QUP46" s="299"/>
      <c r="QUQ46" s="299"/>
      <c r="QUR46" s="299"/>
      <c r="QUS46" s="299"/>
      <c r="QUT46" s="299"/>
      <c r="QUU46" s="299"/>
      <c r="QUV46" s="299"/>
      <c r="QUW46" s="299"/>
      <c r="QUX46" s="299"/>
      <c r="QUY46" s="299"/>
      <c r="QUZ46" s="299"/>
      <c r="QVA46" s="299"/>
      <c r="QVB46" s="299"/>
      <c r="QVC46" s="299"/>
      <c r="QVD46" s="299"/>
      <c r="QVE46" s="299"/>
      <c r="QVF46" s="299"/>
      <c r="QVG46" s="299"/>
      <c r="QVH46" s="299"/>
      <c r="QVI46" s="299"/>
      <c r="QVJ46" s="299"/>
      <c r="QVK46" s="299"/>
      <c r="QVL46" s="299"/>
      <c r="QVM46" s="299"/>
      <c r="QVN46" s="299"/>
      <c r="QVO46" s="299"/>
      <c r="QVP46" s="299"/>
      <c r="QVQ46" s="299"/>
      <c r="QVR46" s="299"/>
      <c r="QVS46" s="299"/>
      <c r="QVT46" s="299"/>
      <c r="QVU46" s="299"/>
      <c r="QVV46" s="299"/>
      <c r="QVW46" s="299"/>
      <c r="QVX46" s="299"/>
      <c r="QVY46" s="299"/>
      <c r="QVZ46" s="299"/>
      <c r="QWA46" s="299"/>
      <c r="QWB46" s="299"/>
      <c r="QWC46" s="299"/>
      <c r="QWD46" s="299"/>
      <c r="QWE46" s="299"/>
      <c r="QWF46" s="299"/>
      <c r="QWG46" s="299"/>
      <c r="QWH46" s="299"/>
      <c r="QWI46" s="299"/>
      <c r="QWJ46" s="299"/>
      <c r="QWK46" s="299"/>
      <c r="QWL46" s="299"/>
      <c r="QWM46" s="299"/>
      <c r="QWN46" s="299"/>
      <c r="QWO46" s="299"/>
      <c r="QWP46" s="299"/>
      <c r="QWQ46" s="299"/>
      <c r="QWR46" s="299"/>
      <c r="QWS46" s="299"/>
      <c r="QWT46" s="299"/>
      <c r="QWU46" s="299"/>
      <c r="QWV46" s="299"/>
      <c r="QWW46" s="299"/>
      <c r="QWX46" s="299"/>
      <c r="QWY46" s="299"/>
      <c r="QWZ46" s="299"/>
      <c r="QXA46" s="299"/>
      <c r="QXB46" s="299"/>
      <c r="QXC46" s="299"/>
      <c r="QXD46" s="299"/>
      <c r="QXE46" s="299"/>
      <c r="QXF46" s="299"/>
      <c r="QXG46" s="299"/>
      <c r="QXH46" s="299"/>
      <c r="QXI46" s="299"/>
      <c r="QXJ46" s="299"/>
      <c r="QXK46" s="299"/>
      <c r="QXL46" s="299"/>
      <c r="QXM46" s="299"/>
      <c r="QXN46" s="299"/>
      <c r="QXO46" s="299"/>
      <c r="QXP46" s="299"/>
      <c r="QXQ46" s="299"/>
      <c r="QXR46" s="299"/>
      <c r="QXS46" s="299"/>
      <c r="QXT46" s="299"/>
      <c r="QXU46" s="299"/>
      <c r="QXV46" s="299"/>
      <c r="QXW46" s="299"/>
      <c r="QXX46" s="299"/>
      <c r="QXY46" s="299"/>
      <c r="QXZ46" s="299"/>
      <c r="QYA46" s="299"/>
      <c r="QYB46" s="299"/>
      <c r="QYC46" s="299"/>
      <c r="QYD46" s="299"/>
      <c r="QYE46" s="299"/>
      <c r="QYF46" s="299"/>
      <c r="QYG46" s="299"/>
      <c r="QYH46" s="299"/>
      <c r="QYI46" s="299"/>
      <c r="QYJ46" s="299"/>
      <c r="QYK46" s="299"/>
      <c r="QYL46" s="299"/>
      <c r="QYM46" s="299"/>
      <c r="QYN46" s="299"/>
      <c r="QYO46" s="299"/>
      <c r="QYP46" s="299"/>
      <c r="QYQ46" s="299"/>
      <c r="QYR46" s="299"/>
      <c r="QYS46" s="299"/>
      <c r="QYT46" s="299"/>
      <c r="QYU46" s="299"/>
      <c r="QYV46" s="299"/>
      <c r="QYW46" s="299"/>
      <c r="QYX46" s="299"/>
      <c r="QYY46" s="299"/>
      <c r="QYZ46" s="299"/>
      <c r="QZA46" s="299"/>
      <c r="QZB46" s="299"/>
      <c r="QZC46" s="299"/>
      <c r="QZD46" s="299"/>
      <c r="QZE46" s="299"/>
      <c r="QZF46" s="299"/>
      <c r="QZG46" s="299"/>
      <c r="QZH46" s="299"/>
      <c r="QZI46" s="299"/>
      <c r="QZJ46" s="299"/>
      <c r="QZK46" s="299"/>
      <c r="QZL46" s="299"/>
      <c r="QZM46" s="299"/>
      <c r="QZN46" s="299"/>
      <c r="QZO46" s="299"/>
      <c r="QZP46" s="299"/>
      <c r="QZQ46" s="299"/>
      <c r="QZR46" s="299"/>
      <c r="QZS46" s="299"/>
      <c r="QZT46" s="299"/>
      <c r="QZU46" s="299"/>
      <c r="QZV46" s="299"/>
      <c r="QZW46" s="299"/>
      <c r="QZX46" s="299"/>
      <c r="QZY46" s="299"/>
      <c r="QZZ46" s="299"/>
      <c r="RAA46" s="299"/>
      <c r="RAB46" s="299"/>
      <c r="RAC46" s="299"/>
      <c r="RAD46" s="299"/>
      <c r="RAE46" s="299"/>
      <c r="RAF46" s="299"/>
      <c r="RAG46" s="299"/>
      <c r="RAH46" s="299"/>
      <c r="RAI46" s="299"/>
      <c r="RAJ46" s="299"/>
      <c r="RAK46" s="299"/>
      <c r="RAL46" s="299"/>
      <c r="RAM46" s="299"/>
      <c r="RAN46" s="299"/>
      <c r="RAO46" s="299"/>
      <c r="RAP46" s="299"/>
      <c r="RAQ46" s="299"/>
      <c r="RAR46" s="299"/>
      <c r="RAS46" s="299"/>
      <c r="RAT46" s="299"/>
      <c r="RAU46" s="299"/>
      <c r="RAV46" s="299"/>
      <c r="RAW46" s="299"/>
      <c r="RAX46" s="299"/>
      <c r="RAY46" s="299"/>
      <c r="RAZ46" s="299"/>
      <c r="RBA46" s="299"/>
      <c r="RBB46" s="299"/>
      <c r="RBC46" s="299"/>
      <c r="RBD46" s="299"/>
      <c r="RBE46" s="299"/>
      <c r="RBF46" s="299"/>
      <c r="RBG46" s="299"/>
      <c r="RBH46" s="299"/>
      <c r="RBI46" s="299"/>
      <c r="RBJ46" s="299"/>
      <c r="RBK46" s="299"/>
      <c r="RBL46" s="299"/>
      <c r="RBM46" s="299"/>
      <c r="RBN46" s="299"/>
      <c r="RBO46" s="299"/>
      <c r="RBP46" s="299"/>
      <c r="RBQ46" s="299"/>
      <c r="RBR46" s="299"/>
      <c r="RBS46" s="299"/>
      <c r="RBT46" s="299"/>
      <c r="RBU46" s="299"/>
      <c r="RBV46" s="299"/>
      <c r="RBW46" s="299"/>
      <c r="RBX46" s="299"/>
      <c r="RBY46" s="299"/>
      <c r="RBZ46" s="299"/>
      <c r="RCA46" s="299"/>
      <c r="RCB46" s="299"/>
      <c r="RCC46" s="299"/>
      <c r="RCD46" s="299"/>
      <c r="RCE46" s="299"/>
      <c r="RCF46" s="299"/>
      <c r="RCG46" s="299"/>
      <c r="RCH46" s="299"/>
      <c r="RCI46" s="299"/>
      <c r="RCJ46" s="299"/>
      <c r="RCK46" s="299"/>
      <c r="RCL46" s="299"/>
      <c r="RCM46" s="299"/>
      <c r="RCN46" s="299"/>
      <c r="RCO46" s="299"/>
      <c r="RCP46" s="299"/>
      <c r="RCQ46" s="299"/>
      <c r="RCR46" s="299"/>
      <c r="RCS46" s="299"/>
      <c r="RCT46" s="299"/>
      <c r="RCU46" s="299"/>
      <c r="RCV46" s="299"/>
      <c r="RCW46" s="299"/>
      <c r="RCX46" s="299"/>
      <c r="RCY46" s="299"/>
      <c r="RCZ46" s="299"/>
      <c r="RDA46" s="299"/>
      <c r="RDB46" s="299"/>
      <c r="RDC46" s="299"/>
      <c r="RDD46" s="299"/>
      <c r="RDE46" s="299"/>
      <c r="RDF46" s="299"/>
      <c r="RDG46" s="299"/>
      <c r="RDH46" s="299"/>
      <c r="RDI46" s="299"/>
      <c r="RDJ46" s="299"/>
      <c r="RDK46" s="299"/>
      <c r="RDL46" s="299"/>
      <c r="RDM46" s="299"/>
      <c r="RDN46" s="299"/>
      <c r="RDO46" s="299"/>
      <c r="RDP46" s="299"/>
      <c r="RDQ46" s="299"/>
      <c r="RDR46" s="299"/>
      <c r="RDS46" s="299"/>
      <c r="RDT46" s="299"/>
      <c r="RDU46" s="299"/>
      <c r="RDV46" s="299"/>
      <c r="RDW46" s="299"/>
      <c r="RDX46" s="299"/>
      <c r="RDY46" s="299"/>
      <c r="RDZ46" s="299"/>
      <c r="REA46" s="299"/>
      <c r="REB46" s="299"/>
      <c r="REC46" s="299"/>
      <c r="RED46" s="299"/>
      <c r="REE46" s="299"/>
      <c r="REF46" s="299"/>
      <c r="REG46" s="299"/>
      <c r="REH46" s="299"/>
      <c r="REI46" s="299"/>
      <c r="REJ46" s="299"/>
      <c r="REK46" s="299"/>
      <c r="REL46" s="299"/>
      <c r="REM46" s="299"/>
      <c r="REN46" s="299"/>
      <c r="REO46" s="299"/>
      <c r="REP46" s="299"/>
      <c r="REQ46" s="299"/>
      <c r="RER46" s="299"/>
      <c r="RES46" s="299"/>
      <c r="RET46" s="299"/>
      <c r="REU46" s="299"/>
      <c r="REV46" s="299"/>
      <c r="REW46" s="299"/>
      <c r="REX46" s="299"/>
      <c r="REY46" s="299"/>
      <c r="REZ46" s="299"/>
      <c r="RFA46" s="299"/>
      <c r="RFB46" s="299"/>
      <c r="RFC46" s="299"/>
      <c r="RFD46" s="299"/>
      <c r="RFE46" s="299"/>
      <c r="RFF46" s="299"/>
      <c r="RFG46" s="299"/>
      <c r="RFH46" s="299"/>
      <c r="RFI46" s="299"/>
      <c r="RFJ46" s="299"/>
      <c r="RFK46" s="299"/>
      <c r="RFL46" s="299"/>
      <c r="RFM46" s="299"/>
      <c r="RFN46" s="299"/>
      <c r="RFO46" s="299"/>
      <c r="RFP46" s="299"/>
      <c r="RFQ46" s="299"/>
      <c r="RFR46" s="299"/>
      <c r="RFS46" s="299"/>
      <c r="RFT46" s="299"/>
      <c r="RFU46" s="299"/>
      <c r="RFV46" s="299"/>
      <c r="RFW46" s="299"/>
      <c r="RFX46" s="299"/>
      <c r="RFY46" s="299"/>
      <c r="RFZ46" s="299"/>
      <c r="RGA46" s="299"/>
      <c r="RGB46" s="299"/>
      <c r="RGC46" s="299"/>
      <c r="RGD46" s="299"/>
      <c r="RGE46" s="299"/>
      <c r="RGF46" s="299"/>
      <c r="RGG46" s="299"/>
      <c r="RGH46" s="299"/>
      <c r="RGI46" s="299"/>
      <c r="RGJ46" s="299"/>
      <c r="RGK46" s="299"/>
      <c r="RGL46" s="299"/>
      <c r="RGM46" s="299"/>
      <c r="RGN46" s="299"/>
      <c r="RGO46" s="299"/>
      <c r="RGP46" s="299"/>
      <c r="RGQ46" s="299"/>
      <c r="RGR46" s="299"/>
      <c r="RGS46" s="299"/>
      <c r="RGT46" s="299"/>
      <c r="RGU46" s="299"/>
      <c r="RGV46" s="299"/>
      <c r="RGW46" s="299"/>
      <c r="RGX46" s="299"/>
      <c r="RGY46" s="299"/>
      <c r="RGZ46" s="299"/>
      <c r="RHA46" s="299"/>
      <c r="RHB46" s="299"/>
      <c r="RHC46" s="299"/>
      <c r="RHD46" s="299"/>
      <c r="RHE46" s="299"/>
      <c r="RHF46" s="299"/>
      <c r="RHG46" s="299"/>
      <c r="RHH46" s="299"/>
      <c r="RHI46" s="299"/>
      <c r="RHJ46" s="299"/>
      <c r="RHK46" s="299"/>
      <c r="RHL46" s="299"/>
      <c r="RHM46" s="299"/>
      <c r="RHN46" s="299"/>
      <c r="RHO46" s="299"/>
      <c r="RHP46" s="299"/>
      <c r="RHQ46" s="299"/>
      <c r="RHR46" s="299"/>
      <c r="RHS46" s="299"/>
      <c r="RHT46" s="299"/>
      <c r="RHU46" s="299"/>
      <c r="RHV46" s="299"/>
      <c r="RHW46" s="299"/>
      <c r="RHX46" s="299"/>
      <c r="RHY46" s="299"/>
      <c r="RHZ46" s="299"/>
      <c r="RIA46" s="299"/>
      <c r="RIB46" s="299"/>
      <c r="RIC46" s="299"/>
      <c r="RID46" s="299"/>
      <c r="RIE46" s="299"/>
      <c r="RIF46" s="299"/>
      <c r="RIG46" s="299"/>
      <c r="RIH46" s="299"/>
      <c r="RII46" s="299"/>
      <c r="RIJ46" s="299"/>
      <c r="RIK46" s="299"/>
      <c r="RIL46" s="299"/>
      <c r="RIM46" s="299"/>
      <c r="RIN46" s="299"/>
      <c r="RIO46" s="299"/>
      <c r="RIP46" s="299"/>
      <c r="RIQ46" s="299"/>
      <c r="RIR46" s="299"/>
      <c r="RIS46" s="299"/>
      <c r="RIT46" s="299"/>
      <c r="RIU46" s="299"/>
      <c r="RIV46" s="299"/>
      <c r="RIW46" s="299"/>
      <c r="RIX46" s="299"/>
      <c r="RIY46" s="299"/>
      <c r="RIZ46" s="299"/>
      <c r="RJA46" s="299"/>
      <c r="RJB46" s="299"/>
      <c r="RJC46" s="299"/>
      <c r="RJD46" s="299"/>
      <c r="RJE46" s="299"/>
      <c r="RJF46" s="299"/>
      <c r="RJG46" s="299"/>
      <c r="RJH46" s="299"/>
      <c r="RJI46" s="299"/>
      <c r="RJJ46" s="299"/>
      <c r="RJK46" s="299"/>
      <c r="RJL46" s="299"/>
      <c r="RJM46" s="299"/>
      <c r="RJN46" s="299"/>
      <c r="RJO46" s="299"/>
      <c r="RJP46" s="299"/>
      <c r="RJQ46" s="299"/>
      <c r="RJR46" s="299"/>
      <c r="RJS46" s="299"/>
      <c r="RJT46" s="299"/>
      <c r="RJU46" s="299"/>
      <c r="RJV46" s="299"/>
      <c r="RJW46" s="299"/>
      <c r="RJX46" s="299"/>
      <c r="RJY46" s="299"/>
      <c r="RJZ46" s="299"/>
      <c r="RKA46" s="299"/>
      <c r="RKB46" s="299"/>
      <c r="RKC46" s="299"/>
      <c r="RKD46" s="299"/>
      <c r="RKE46" s="299"/>
      <c r="RKF46" s="299"/>
      <c r="RKG46" s="299"/>
      <c r="RKH46" s="299"/>
      <c r="RKI46" s="299"/>
      <c r="RKJ46" s="299"/>
      <c r="RKK46" s="299"/>
      <c r="RKL46" s="299"/>
      <c r="RKM46" s="299"/>
      <c r="RKN46" s="299"/>
      <c r="RKO46" s="299"/>
      <c r="RKP46" s="299"/>
      <c r="RKQ46" s="299"/>
      <c r="RKR46" s="299"/>
      <c r="RKS46" s="299"/>
      <c r="RKT46" s="299"/>
      <c r="RKU46" s="299"/>
      <c r="RKV46" s="299"/>
      <c r="RKW46" s="299"/>
      <c r="RKX46" s="299"/>
      <c r="RKY46" s="299"/>
      <c r="RKZ46" s="299"/>
      <c r="RLA46" s="299"/>
      <c r="RLB46" s="299"/>
      <c r="RLC46" s="299"/>
      <c r="RLD46" s="299"/>
      <c r="RLE46" s="299"/>
      <c r="RLF46" s="299"/>
      <c r="RLG46" s="299"/>
      <c r="RLH46" s="299"/>
      <c r="RLI46" s="299"/>
      <c r="RLJ46" s="299"/>
      <c r="RLK46" s="299"/>
      <c r="RLL46" s="299"/>
      <c r="RLM46" s="299"/>
      <c r="RLN46" s="299"/>
      <c r="RLO46" s="299"/>
      <c r="RLP46" s="299"/>
      <c r="RLQ46" s="299"/>
      <c r="RLR46" s="299"/>
      <c r="RLS46" s="299"/>
      <c r="RLT46" s="299"/>
      <c r="RLU46" s="299"/>
      <c r="RLV46" s="299"/>
      <c r="RLW46" s="299"/>
      <c r="RLX46" s="299"/>
      <c r="RLY46" s="299"/>
      <c r="RLZ46" s="299"/>
      <c r="RMA46" s="299"/>
      <c r="RMB46" s="299"/>
      <c r="RMC46" s="299"/>
      <c r="RMD46" s="299"/>
      <c r="RME46" s="299"/>
      <c r="RMF46" s="299"/>
      <c r="RMG46" s="299"/>
      <c r="RMH46" s="299"/>
      <c r="RMI46" s="299"/>
      <c r="RMJ46" s="299"/>
      <c r="RMK46" s="299"/>
      <c r="RML46" s="299"/>
      <c r="RMM46" s="299"/>
      <c r="RMN46" s="299"/>
      <c r="RMO46" s="299"/>
      <c r="RMP46" s="299"/>
      <c r="RMQ46" s="299"/>
      <c r="RMR46" s="299"/>
      <c r="RMS46" s="299"/>
      <c r="RMT46" s="299"/>
      <c r="RMU46" s="299"/>
      <c r="RMV46" s="299"/>
      <c r="RMW46" s="299"/>
      <c r="RMX46" s="299"/>
      <c r="RMY46" s="299"/>
      <c r="RMZ46" s="299"/>
      <c r="RNA46" s="299"/>
      <c r="RNB46" s="299"/>
      <c r="RNC46" s="299"/>
      <c r="RND46" s="299"/>
      <c r="RNE46" s="299"/>
      <c r="RNF46" s="299"/>
      <c r="RNG46" s="299"/>
      <c r="RNH46" s="299"/>
      <c r="RNI46" s="299"/>
      <c r="RNJ46" s="299"/>
      <c r="RNK46" s="299"/>
      <c r="RNL46" s="299"/>
      <c r="RNM46" s="299"/>
      <c r="RNN46" s="299"/>
      <c r="RNO46" s="299"/>
      <c r="RNP46" s="299"/>
      <c r="RNQ46" s="299"/>
      <c r="RNR46" s="299"/>
      <c r="RNS46" s="299"/>
      <c r="RNT46" s="299"/>
      <c r="RNU46" s="299"/>
      <c r="RNV46" s="299"/>
      <c r="RNW46" s="299"/>
      <c r="RNX46" s="299"/>
      <c r="RNY46" s="299"/>
      <c r="RNZ46" s="299"/>
      <c r="ROA46" s="299"/>
      <c r="ROB46" s="299"/>
      <c r="ROC46" s="299"/>
      <c r="ROD46" s="299"/>
      <c r="ROE46" s="299"/>
      <c r="ROF46" s="299"/>
      <c r="ROG46" s="299"/>
      <c r="ROH46" s="299"/>
      <c r="ROI46" s="299"/>
      <c r="ROJ46" s="299"/>
      <c r="ROK46" s="299"/>
      <c r="ROL46" s="299"/>
      <c r="ROM46" s="299"/>
      <c r="RON46" s="299"/>
      <c r="ROO46" s="299"/>
      <c r="ROP46" s="299"/>
      <c r="ROQ46" s="299"/>
      <c r="ROR46" s="299"/>
      <c r="ROS46" s="299"/>
      <c r="ROT46" s="299"/>
      <c r="ROU46" s="299"/>
      <c r="ROV46" s="299"/>
      <c r="ROW46" s="299"/>
      <c r="ROX46" s="299"/>
      <c r="ROY46" s="299"/>
      <c r="ROZ46" s="299"/>
      <c r="RPA46" s="299"/>
      <c r="RPB46" s="299"/>
      <c r="RPC46" s="299"/>
      <c r="RPD46" s="299"/>
      <c r="RPE46" s="299"/>
      <c r="RPF46" s="299"/>
      <c r="RPG46" s="299"/>
      <c r="RPH46" s="299"/>
      <c r="RPI46" s="299"/>
      <c r="RPJ46" s="299"/>
      <c r="RPK46" s="299"/>
      <c r="RPL46" s="299"/>
      <c r="RPM46" s="299"/>
      <c r="RPN46" s="299"/>
      <c r="RPO46" s="299"/>
      <c r="RPP46" s="299"/>
      <c r="RPQ46" s="299"/>
      <c r="RPR46" s="299"/>
      <c r="RPS46" s="299"/>
      <c r="RPT46" s="299"/>
      <c r="RPU46" s="299"/>
      <c r="RPV46" s="299"/>
      <c r="RPW46" s="299"/>
      <c r="RPX46" s="299"/>
      <c r="RPY46" s="299"/>
      <c r="RPZ46" s="299"/>
      <c r="RQA46" s="299"/>
      <c r="RQB46" s="299"/>
      <c r="RQC46" s="299"/>
      <c r="RQD46" s="299"/>
      <c r="RQE46" s="299"/>
      <c r="RQF46" s="299"/>
      <c r="RQG46" s="299"/>
      <c r="RQH46" s="299"/>
      <c r="RQI46" s="299"/>
      <c r="RQJ46" s="299"/>
      <c r="RQK46" s="299"/>
      <c r="RQL46" s="299"/>
      <c r="RQM46" s="299"/>
      <c r="RQN46" s="299"/>
      <c r="RQO46" s="299"/>
      <c r="RQP46" s="299"/>
      <c r="RQQ46" s="299"/>
      <c r="RQR46" s="299"/>
      <c r="RQS46" s="299"/>
      <c r="RQT46" s="299"/>
      <c r="RQU46" s="299"/>
      <c r="RQV46" s="299"/>
      <c r="RQW46" s="299"/>
      <c r="RQX46" s="299"/>
      <c r="RQY46" s="299"/>
      <c r="RQZ46" s="299"/>
      <c r="RRA46" s="299"/>
      <c r="RRB46" s="299"/>
      <c r="RRC46" s="299"/>
      <c r="RRD46" s="299"/>
      <c r="RRE46" s="299"/>
      <c r="RRF46" s="299"/>
      <c r="RRG46" s="299"/>
      <c r="RRH46" s="299"/>
      <c r="RRI46" s="299"/>
      <c r="RRJ46" s="299"/>
      <c r="RRK46" s="299"/>
      <c r="RRL46" s="299"/>
      <c r="RRM46" s="299"/>
      <c r="RRN46" s="299"/>
      <c r="RRO46" s="299"/>
      <c r="RRP46" s="299"/>
      <c r="RRQ46" s="299"/>
      <c r="RRR46" s="299"/>
      <c r="RRS46" s="299"/>
      <c r="RRT46" s="299"/>
      <c r="RRU46" s="299"/>
      <c r="RRV46" s="299"/>
      <c r="RRW46" s="299"/>
      <c r="RRX46" s="299"/>
      <c r="RRY46" s="299"/>
      <c r="RRZ46" s="299"/>
      <c r="RSA46" s="299"/>
      <c r="RSB46" s="299"/>
      <c r="RSC46" s="299"/>
      <c r="RSD46" s="299"/>
      <c r="RSE46" s="299"/>
      <c r="RSF46" s="299"/>
      <c r="RSG46" s="299"/>
      <c r="RSH46" s="299"/>
      <c r="RSI46" s="299"/>
      <c r="RSJ46" s="299"/>
      <c r="RSK46" s="299"/>
      <c r="RSL46" s="299"/>
      <c r="RSM46" s="299"/>
      <c r="RSN46" s="299"/>
      <c r="RSO46" s="299"/>
      <c r="RSP46" s="299"/>
      <c r="RSQ46" s="299"/>
      <c r="RSR46" s="299"/>
      <c r="RSS46" s="299"/>
      <c r="RST46" s="299"/>
      <c r="RSU46" s="299"/>
      <c r="RSV46" s="299"/>
      <c r="RSW46" s="299"/>
      <c r="RSX46" s="299"/>
      <c r="RSY46" s="299"/>
      <c r="RSZ46" s="299"/>
      <c r="RTA46" s="299"/>
      <c r="RTB46" s="299"/>
      <c r="RTC46" s="299"/>
      <c r="RTD46" s="299"/>
      <c r="RTE46" s="299"/>
      <c r="RTF46" s="299"/>
      <c r="RTG46" s="299"/>
      <c r="RTH46" s="299"/>
      <c r="RTI46" s="299"/>
      <c r="RTJ46" s="299"/>
      <c r="RTK46" s="299"/>
      <c r="RTL46" s="299"/>
      <c r="RTM46" s="299"/>
      <c r="RTN46" s="299"/>
      <c r="RTO46" s="299"/>
      <c r="RTP46" s="299"/>
      <c r="RTQ46" s="299"/>
      <c r="RTR46" s="299"/>
      <c r="RTS46" s="299"/>
      <c r="RTT46" s="299"/>
      <c r="RTU46" s="299"/>
      <c r="RTV46" s="299"/>
      <c r="RTW46" s="299"/>
      <c r="RTX46" s="299"/>
      <c r="RTY46" s="299"/>
      <c r="RTZ46" s="299"/>
      <c r="RUA46" s="299"/>
      <c r="RUB46" s="299"/>
      <c r="RUC46" s="299"/>
      <c r="RUD46" s="299"/>
      <c r="RUE46" s="299"/>
      <c r="RUF46" s="299"/>
      <c r="RUG46" s="299"/>
      <c r="RUH46" s="299"/>
      <c r="RUI46" s="299"/>
      <c r="RUJ46" s="299"/>
      <c r="RUK46" s="299"/>
      <c r="RUL46" s="299"/>
      <c r="RUM46" s="299"/>
      <c r="RUN46" s="299"/>
      <c r="RUO46" s="299"/>
      <c r="RUP46" s="299"/>
      <c r="RUQ46" s="299"/>
      <c r="RUR46" s="299"/>
      <c r="RUS46" s="299"/>
      <c r="RUT46" s="299"/>
      <c r="RUU46" s="299"/>
      <c r="RUV46" s="299"/>
      <c r="RUW46" s="299"/>
      <c r="RUX46" s="299"/>
      <c r="RUY46" s="299"/>
      <c r="RUZ46" s="299"/>
      <c r="RVA46" s="299"/>
      <c r="RVB46" s="299"/>
      <c r="RVC46" s="299"/>
      <c r="RVD46" s="299"/>
      <c r="RVE46" s="299"/>
      <c r="RVF46" s="299"/>
      <c r="RVG46" s="299"/>
      <c r="RVH46" s="299"/>
      <c r="RVI46" s="299"/>
      <c r="RVJ46" s="299"/>
      <c r="RVK46" s="299"/>
      <c r="RVL46" s="299"/>
      <c r="RVM46" s="299"/>
      <c r="RVN46" s="299"/>
      <c r="RVO46" s="299"/>
      <c r="RVP46" s="299"/>
      <c r="RVQ46" s="299"/>
      <c r="RVR46" s="299"/>
      <c r="RVS46" s="299"/>
      <c r="RVT46" s="299"/>
      <c r="RVU46" s="299"/>
      <c r="RVV46" s="299"/>
      <c r="RVW46" s="299"/>
      <c r="RVX46" s="299"/>
      <c r="RVY46" s="299"/>
      <c r="RVZ46" s="299"/>
      <c r="RWA46" s="299"/>
      <c r="RWB46" s="299"/>
      <c r="RWC46" s="299"/>
      <c r="RWD46" s="299"/>
      <c r="RWE46" s="299"/>
      <c r="RWF46" s="299"/>
      <c r="RWG46" s="299"/>
      <c r="RWH46" s="299"/>
      <c r="RWI46" s="299"/>
      <c r="RWJ46" s="299"/>
      <c r="RWK46" s="299"/>
      <c r="RWL46" s="299"/>
      <c r="RWM46" s="299"/>
      <c r="RWN46" s="299"/>
      <c r="RWO46" s="299"/>
      <c r="RWP46" s="299"/>
      <c r="RWQ46" s="299"/>
      <c r="RWR46" s="299"/>
      <c r="RWS46" s="299"/>
      <c r="RWT46" s="299"/>
      <c r="RWU46" s="299"/>
      <c r="RWV46" s="299"/>
      <c r="RWW46" s="299"/>
      <c r="RWX46" s="299"/>
      <c r="RWY46" s="299"/>
      <c r="RWZ46" s="299"/>
      <c r="RXA46" s="299"/>
      <c r="RXB46" s="299"/>
      <c r="RXC46" s="299"/>
      <c r="RXD46" s="299"/>
      <c r="RXE46" s="299"/>
      <c r="RXF46" s="299"/>
      <c r="RXG46" s="299"/>
      <c r="RXH46" s="299"/>
      <c r="RXI46" s="299"/>
      <c r="RXJ46" s="299"/>
      <c r="RXK46" s="299"/>
      <c r="RXL46" s="299"/>
      <c r="RXM46" s="299"/>
      <c r="RXN46" s="299"/>
      <c r="RXO46" s="299"/>
      <c r="RXP46" s="299"/>
      <c r="RXQ46" s="299"/>
      <c r="RXR46" s="299"/>
      <c r="RXS46" s="299"/>
      <c r="RXT46" s="299"/>
      <c r="RXU46" s="299"/>
      <c r="RXV46" s="299"/>
      <c r="RXW46" s="299"/>
      <c r="RXX46" s="299"/>
      <c r="RXY46" s="299"/>
      <c r="RXZ46" s="299"/>
      <c r="RYA46" s="299"/>
      <c r="RYB46" s="299"/>
      <c r="RYC46" s="299"/>
      <c r="RYD46" s="299"/>
      <c r="RYE46" s="299"/>
      <c r="RYF46" s="299"/>
      <c r="RYG46" s="299"/>
      <c r="RYH46" s="299"/>
      <c r="RYI46" s="299"/>
      <c r="RYJ46" s="299"/>
      <c r="RYK46" s="299"/>
      <c r="RYL46" s="299"/>
      <c r="RYM46" s="299"/>
      <c r="RYN46" s="299"/>
      <c r="RYO46" s="299"/>
      <c r="RYP46" s="299"/>
      <c r="RYQ46" s="299"/>
      <c r="RYR46" s="299"/>
      <c r="RYS46" s="299"/>
      <c r="RYT46" s="299"/>
      <c r="RYU46" s="299"/>
      <c r="RYV46" s="299"/>
      <c r="RYW46" s="299"/>
      <c r="RYX46" s="299"/>
      <c r="RYY46" s="299"/>
      <c r="RYZ46" s="299"/>
      <c r="RZA46" s="299"/>
      <c r="RZB46" s="299"/>
      <c r="RZC46" s="299"/>
      <c r="RZD46" s="299"/>
      <c r="RZE46" s="299"/>
      <c r="RZF46" s="299"/>
      <c r="RZG46" s="299"/>
      <c r="RZH46" s="299"/>
      <c r="RZI46" s="299"/>
      <c r="RZJ46" s="299"/>
      <c r="RZK46" s="299"/>
      <c r="RZL46" s="299"/>
      <c r="RZM46" s="299"/>
      <c r="RZN46" s="299"/>
      <c r="RZO46" s="299"/>
      <c r="RZP46" s="299"/>
      <c r="RZQ46" s="299"/>
      <c r="RZR46" s="299"/>
      <c r="RZS46" s="299"/>
      <c r="RZT46" s="299"/>
      <c r="RZU46" s="299"/>
      <c r="RZV46" s="299"/>
      <c r="RZW46" s="299"/>
      <c r="RZX46" s="299"/>
      <c r="RZY46" s="299"/>
      <c r="RZZ46" s="299"/>
      <c r="SAA46" s="299"/>
      <c r="SAB46" s="299"/>
      <c r="SAC46" s="299"/>
      <c r="SAD46" s="299"/>
      <c r="SAE46" s="299"/>
      <c r="SAF46" s="299"/>
      <c r="SAG46" s="299"/>
      <c r="SAH46" s="299"/>
      <c r="SAI46" s="299"/>
      <c r="SAJ46" s="299"/>
      <c r="SAK46" s="299"/>
      <c r="SAL46" s="299"/>
      <c r="SAM46" s="299"/>
      <c r="SAN46" s="299"/>
      <c r="SAO46" s="299"/>
      <c r="SAP46" s="299"/>
      <c r="SAQ46" s="299"/>
      <c r="SAR46" s="299"/>
      <c r="SAS46" s="299"/>
      <c r="SAT46" s="299"/>
      <c r="SAU46" s="299"/>
      <c r="SAV46" s="299"/>
      <c r="SAW46" s="299"/>
      <c r="SAX46" s="299"/>
      <c r="SAY46" s="299"/>
      <c r="SAZ46" s="299"/>
      <c r="SBA46" s="299"/>
      <c r="SBB46" s="299"/>
      <c r="SBC46" s="299"/>
      <c r="SBD46" s="299"/>
      <c r="SBE46" s="299"/>
      <c r="SBF46" s="299"/>
      <c r="SBG46" s="299"/>
      <c r="SBH46" s="299"/>
      <c r="SBI46" s="299"/>
      <c r="SBJ46" s="299"/>
      <c r="SBK46" s="299"/>
      <c r="SBL46" s="299"/>
      <c r="SBM46" s="299"/>
      <c r="SBN46" s="299"/>
      <c r="SBO46" s="299"/>
      <c r="SBP46" s="299"/>
      <c r="SBQ46" s="299"/>
      <c r="SBR46" s="299"/>
      <c r="SBS46" s="299"/>
      <c r="SBT46" s="299"/>
      <c r="SBU46" s="299"/>
      <c r="SBV46" s="299"/>
      <c r="SBW46" s="299"/>
      <c r="SBX46" s="299"/>
      <c r="SBY46" s="299"/>
      <c r="SBZ46" s="299"/>
      <c r="SCA46" s="299"/>
      <c r="SCB46" s="299"/>
      <c r="SCC46" s="299"/>
      <c r="SCD46" s="299"/>
      <c r="SCE46" s="299"/>
      <c r="SCF46" s="299"/>
      <c r="SCG46" s="299"/>
      <c r="SCH46" s="299"/>
      <c r="SCI46" s="299"/>
      <c r="SCJ46" s="299"/>
      <c r="SCK46" s="299"/>
      <c r="SCL46" s="299"/>
      <c r="SCM46" s="299"/>
      <c r="SCN46" s="299"/>
      <c r="SCO46" s="299"/>
      <c r="SCP46" s="299"/>
      <c r="SCQ46" s="299"/>
      <c r="SCR46" s="299"/>
      <c r="SCS46" s="299"/>
      <c r="SCT46" s="299"/>
      <c r="SCU46" s="299"/>
      <c r="SCV46" s="299"/>
      <c r="SCW46" s="299"/>
      <c r="SCX46" s="299"/>
      <c r="SCY46" s="299"/>
      <c r="SCZ46" s="299"/>
      <c r="SDA46" s="299"/>
      <c r="SDB46" s="299"/>
      <c r="SDC46" s="299"/>
      <c r="SDD46" s="299"/>
      <c r="SDE46" s="299"/>
      <c r="SDF46" s="299"/>
      <c r="SDG46" s="299"/>
      <c r="SDH46" s="299"/>
      <c r="SDI46" s="299"/>
      <c r="SDJ46" s="299"/>
      <c r="SDK46" s="299"/>
      <c r="SDL46" s="299"/>
      <c r="SDM46" s="299"/>
      <c r="SDN46" s="299"/>
      <c r="SDO46" s="299"/>
      <c r="SDP46" s="299"/>
      <c r="SDQ46" s="299"/>
      <c r="SDR46" s="299"/>
      <c r="SDS46" s="299"/>
      <c r="SDT46" s="299"/>
      <c r="SDU46" s="299"/>
      <c r="SDV46" s="299"/>
      <c r="SDW46" s="299"/>
      <c r="SDX46" s="299"/>
      <c r="SDY46" s="299"/>
      <c r="SDZ46" s="299"/>
      <c r="SEA46" s="299"/>
      <c r="SEB46" s="299"/>
      <c r="SEC46" s="299"/>
      <c r="SED46" s="299"/>
      <c r="SEE46" s="299"/>
      <c r="SEF46" s="299"/>
      <c r="SEG46" s="299"/>
      <c r="SEH46" s="299"/>
      <c r="SEI46" s="299"/>
      <c r="SEJ46" s="299"/>
      <c r="SEK46" s="299"/>
      <c r="SEL46" s="299"/>
      <c r="SEM46" s="299"/>
      <c r="SEN46" s="299"/>
      <c r="SEO46" s="299"/>
      <c r="SEP46" s="299"/>
      <c r="SEQ46" s="299"/>
      <c r="SER46" s="299"/>
      <c r="SES46" s="299"/>
      <c r="SET46" s="299"/>
      <c r="SEU46" s="299"/>
      <c r="SEV46" s="299"/>
      <c r="SEW46" s="299"/>
      <c r="SEX46" s="299"/>
      <c r="SEY46" s="299"/>
      <c r="SEZ46" s="299"/>
      <c r="SFA46" s="299"/>
      <c r="SFB46" s="299"/>
      <c r="SFC46" s="299"/>
      <c r="SFD46" s="299"/>
      <c r="SFE46" s="299"/>
      <c r="SFF46" s="299"/>
      <c r="SFG46" s="299"/>
      <c r="SFH46" s="299"/>
      <c r="SFI46" s="299"/>
      <c r="SFJ46" s="299"/>
      <c r="SFK46" s="299"/>
      <c r="SFL46" s="299"/>
      <c r="SFM46" s="299"/>
      <c r="SFN46" s="299"/>
      <c r="SFO46" s="299"/>
      <c r="SFP46" s="299"/>
      <c r="SFQ46" s="299"/>
      <c r="SFR46" s="299"/>
      <c r="SFS46" s="299"/>
      <c r="SFT46" s="299"/>
      <c r="SFU46" s="299"/>
      <c r="SFV46" s="299"/>
      <c r="SFW46" s="299"/>
      <c r="SFX46" s="299"/>
      <c r="SFY46" s="299"/>
      <c r="SFZ46" s="299"/>
      <c r="SGA46" s="299"/>
      <c r="SGB46" s="299"/>
      <c r="SGC46" s="299"/>
      <c r="SGD46" s="299"/>
      <c r="SGE46" s="299"/>
      <c r="SGF46" s="299"/>
      <c r="SGG46" s="299"/>
      <c r="SGH46" s="299"/>
      <c r="SGI46" s="299"/>
      <c r="SGJ46" s="299"/>
      <c r="SGK46" s="299"/>
      <c r="SGL46" s="299"/>
      <c r="SGM46" s="299"/>
      <c r="SGN46" s="299"/>
      <c r="SGO46" s="299"/>
      <c r="SGP46" s="299"/>
      <c r="SGQ46" s="299"/>
      <c r="SGR46" s="299"/>
      <c r="SGS46" s="299"/>
      <c r="SGT46" s="299"/>
      <c r="SGU46" s="299"/>
      <c r="SGV46" s="299"/>
      <c r="SGW46" s="299"/>
      <c r="SGX46" s="299"/>
      <c r="SGY46" s="299"/>
      <c r="SGZ46" s="299"/>
      <c r="SHA46" s="299"/>
      <c r="SHB46" s="299"/>
      <c r="SHC46" s="299"/>
      <c r="SHD46" s="299"/>
      <c r="SHE46" s="299"/>
      <c r="SHF46" s="299"/>
      <c r="SHG46" s="299"/>
      <c r="SHH46" s="299"/>
      <c r="SHI46" s="299"/>
      <c r="SHJ46" s="299"/>
      <c r="SHK46" s="299"/>
      <c r="SHL46" s="299"/>
      <c r="SHM46" s="299"/>
      <c r="SHN46" s="299"/>
      <c r="SHO46" s="299"/>
      <c r="SHP46" s="299"/>
      <c r="SHQ46" s="299"/>
      <c r="SHR46" s="299"/>
      <c r="SHS46" s="299"/>
      <c r="SHT46" s="299"/>
      <c r="SHU46" s="299"/>
      <c r="SHV46" s="299"/>
      <c r="SHW46" s="299"/>
      <c r="SHX46" s="299"/>
      <c r="SHY46" s="299"/>
      <c r="SHZ46" s="299"/>
      <c r="SIA46" s="299"/>
      <c r="SIB46" s="299"/>
      <c r="SIC46" s="299"/>
      <c r="SID46" s="299"/>
      <c r="SIE46" s="299"/>
      <c r="SIF46" s="299"/>
      <c r="SIG46" s="299"/>
      <c r="SIH46" s="299"/>
      <c r="SII46" s="299"/>
      <c r="SIJ46" s="299"/>
      <c r="SIK46" s="299"/>
      <c r="SIL46" s="299"/>
      <c r="SIM46" s="299"/>
      <c r="SIN46" s="299"/>
      <c r="SIO46" s="299"/>
      <c r="SIP46" s="299"/>
      <c r="SIQ46" s="299"/>
      <c r="SIR46" s="299"/>
      <c r="SIS46" s="299"/>
      <c r="SIT46" s="299"/>
      <c r="SIU46" s="299"/>
      <c r="SIV46" s="299"/>
      <c r="SIW46" s="299"/>
      <c r="SIX46" s="299"/>
      <c r="SIY46" s="299"/>
      <c r="SIZ46" s="299"/>
      <c r="SJA46" s="299"/>
      <c r="SJB46" s="299"/>
      <c r="SJC46" s="299"/>
      <c r="SJD46" s="299"/>
      <c r="SJE46" s="299"/>
      <c r="SJF46" s="299"/>
      <c r="SJG46" s="299"/>
      <c r="SJH46" s="299"/>
      <c r="SJI46" s="299"/>
      <c r="SJJ46" s="299"/>
      <c r="SJK46" s="299"/>
      <c r="SJL46" s="299"/>
      <c r="SJM46" s="299"/>
      <c r="SJN46" s="299"/>
      <c r="SJO46" s="299"/>
      <c r="SJP46" s="299"/>
      <c r="SJQ46" s="299"/>
      <c r="SJR46" s="299"/>
      <c r="SJS46" s="299"/>
      <c r="SJT46" s="299"/>
      <c r="SJU46" s="299"/>
      <c r="SJV46" s="299"/>
      <c r="SJW46" s="299"/>
      <c r="SJX46" s="299"/>
      <c r="SJY46" s="299"/>
      <c r="SJZ46" s="299"/>
      <c r="SKA46" s="299"/>
      <c r="SKB46" s="299"/>
      <c r="SKC46" s="299"/>
      <c r="SKD46" s="299"/>
      <c r="SKE46" s="299"/>
      <c r="SKF46" s="299"/>
      <c r="SKG46" s="299"/>
      <c r="SKH46" s="299"/>
      <c r="SKI46" s="299"/>
      <c r="SKJ46" s="299"/>
      <c r="SKK46" s="299"/>
      <c r="SKL46" s="299"/>
      <c r="SKM46" s="299"/>
      <c r="SKN46" s="299"/>
      <c r="SKO46" s="299"/>
      <c r="SKP46" s="299"/>
      <c r="SKQ46" s="299"/>
      <c r="SKR46" s="299"/>
      <c r="SKS46" s="299"/>
      <c r="SKT46" s="299"/>
      <c r="SKU46" s="299"/>
      <c r="SKV46" s="299"/>
      <c r="SKW46" s="299"/>
      <c r="SKX46" s="299"/>
      <c r="SKY46" s="299"/>
      <c r="SKZ46" s="299"/>
      <c r="SLA46" s="299"/>
      <c r="SLB46" s="299"/>
      <c r="SLC46" s="299"/>
      <c r="SLD46" s="299"/>
      <c r="SLE46" s="299"/>
      <c r="SLF46" s="299"/>
      <c r="SLG46" s="299"/>
      <c r="SLH46" s="299"/>
      <c r="SLI46" s="299"/>
      <c r="SLJ46" s="299"/>
      <c r="SLK46" s="299"/>
      <c r="SLL46" s="299"/>
      <c r="SLM46" s="299"/>
      <c r="SLN46" s="299"/>
      <c r="SLO46" s="299"/>
      <c r="SLP46" s="299"/>
      <c r="SLQ46" s="299"/>
      <c r="SLR46" s="299"/>
      <c r="SLS46" s="299"/>
      <c r="SLT46" s="299"/>
      <c r="SLU46" s="299"/>
      <c r="SLV46" s="299"/>
      <c r="SLW46" s="299"/>
      <c r="SLX46" s="299"/>
      <c r="SLY46" s="299"/>
      <c r="SLZ46" s="299"/>
      <c r="SMA46" s="299"/>
      <c r="SMB46" s="299"/>
      <c r="SMC46" s="299"/>
      <c r="SMD46" s="299"/>
      <c r="SME46" s="299"/>
      <c r="SMF46" s="299"/>
      <c r="SMG46" s="299"/>
      <c r="SMH46" s="299"/>
      <c r="SMI46" s="299"/>
      <c r="SMJ46" s="299"/>
      <c r="SMK46" s="299"/>
      <c r="SML46" s="299"/>
      <c r="SMM46" s="299"/>
      <c r="SMN46" s="299"/>
      <c r="SMO46" s="299"/>
      <c r="SMP46" s="299"/>
      <c r="SMQ46" s="299"/>
      <c r="SMR46" s="299"/>
      <c r="SMS46" s="299"/>
      <c r="SMT46" s="299"/>
      <c r="SMU46" s="299"/>
      <c r="SMV46" s="299"/>
      <c r="SMW46" s="299"/>
      <c r="SMX46" s="299"/>
      <c r="SMY46" s="299"/>
      <c r="SMZ46" s="299"/>
      <c r="SNA46" s="299"/>
      <c r="SNB46" s="299"/>
      <c r="SNC46" s="299"/>
      <c r="SND46" s="299"/>
      <c r="SNE46" s="299"/>
      <c r="SNF46" s="299"/>
      <c r="SNG46" s="299"/>
      <c r="SNH46" s="299"/>
      <c r="SNI46" s="299"/>
      <c r="SNJ46" s="299"/>
      <c r="SNK46" s="299"/>
      <c r="SNL46" s="299"/>
      <c r="SNM46" s="299"/>
      <c r="SNN46" s="299"/>
      <c r="SNO46" s="299"/>
      <c r="SNP46" s="299"/>
      <c r="SNQ46" s="299"/>
      <c r="SNR46" s="299"/>
      <c r="SNS46" s="299"/>
      <c r="SNT46" s="299"/>
      <c r="SNU46" s="299"/>
      <c r="SNV46" s="299"/>
      <c r="SNW46" s="299"/>
      <c r="SNX46" s="299"/>
      <c r="SNY46" s="299"/>
      <c r="SNZ46" s="299"/>
      <c r="SOA46" s="299"/>
      <c r="SOB46" s="299"/>
      <c r="SOC46" s="299"/>
      <c r="SOD46" s="299"/>
      <c r="SOE46" s="299"/>
      <c r="SOF46" s="299"/>
      <c r="SOG46" s="299"/>
      <c r="SOH46" s="299"/>
      <c r="SOI46" s="299"/>
      <c r="SOJ46" s="299"/>
      <c r="SOK46" s="299"/>
      <c r="SOL46" s="299"/>
      <c r="SOM46" s="299"/>
      <c r="SON46" s="299"/>
      <c r="SOO46" s="299"/>
      <c r="SOP46" s="299"/>
      <c r="SOQ46" s="299"/>
      <c r="SOR46" s="299"/>
      <c r="SOS46" s="299"/>
      <c r="SOT46" s="299"/>
      <c r="SOU46" s="299"/>
      <c r="SOV46" s="299"/>
      <c r="SOW46" s="299"/>
      <c r="SOX46" s="299"/>
      <c r="SOY46" s="299"/>
      <c r="SOZ46" s="299"/>
      <c r="SPA46" s="299"/>
      <c r="SPB46" s="299"/>
      <c r="SPC46" s="299"/>
      <c r="SPD46" s="299"/>
      <c r="SPE46" s="299"/>
      <c r="SPF46" s="299"/>
      <c r="SPG46" s="299"/>
      <c r="SPH46" s="299"/>
      <c r="SPI46" s="299"/>
      <c r="SPJ46" s="299"/>
      <c r="SPK46" s="299"/>
      <c r="SPL46" s="299"/>
      <c r="SPM46" s="299"/>
      <c r="SPN46" s="299"/>
      <c r="SPO46" s="299"/>
      <c r="SPP46" s="299"/>
      <c r="SPQ46" s="299"/>
      <c r="SPR46" s="299"/>
      <c r="SPS46" s="299"/>
      <c r="SPT46" s="299"/>
      <c r="SPU46" s="299"/>
      <c r="SPV46" s="299"/>
      <c r="SPW46" s="299"/>
      <c r="SPX46" s="299"/>
      <c r="SPY46" s="299"/>
      <c r="SPZ46" s="299"/>
      <c r="SQA46" s="299"/>
      <c r="SQB46" s="299"/>
      <c r="SQC46" s="299"/>
      <c r="SQD46" s="299"/>
      <c r="SQE46" s="299"/>
      <c r="SQF46" s="299"/>
      <c r="SQG46" s="299"/>
      <c r="SQH46" s="299"/>
      <c r="SQI46" s="299"/>
      <c r="SQJ46" s="299"/>
      <c r="SQK46" s="299"/>
      <c r="SQL46" s="299"/>
      <c r="SQM46" s="299"/>
      <c r="SQN46" s="299"/>
      <c r="SQO46" s="299"/>
      <c r="SQP46" s="299"/>
      <c r="SQQ46" s="299"/>
      <c r="SQR46" s="299"/>
      <c r="SQS46" s="299"/>
      <c r="SQT46" s="299"/>
      <c r="SQU46" s="299"/>
      <c r="SQV46" s="299"/>
      <c r="SQW46" s="299"/>
      <c r="SQX46" s="299"/>
      <c r="SQY46" s="299"/>
      <c r="SQZ46" s="299"/>
      <c r="SRA46" s="299"/>
      <c r="SRB46" s="299"/>
      <c r="SRC46" s="299"/>
      <c r="SRD46" s="299"/>
      <c r="SRE46" s="299"/>
      <c r="SRF46" s="299"/>
      <c r="SRG46" s="299"/>
      <c r="SRH46" s="299"/>
      <c r="SRI46" s="299"/>
      <c r="SRJ46" s="299"/>
      <c r="SRK46" s="299"/>
      <c r="SRL46" s="299"/>
      <c r="SRM46" s="299"/>
      <c r="SRN46" s="299"/>
      <c r="SRO46" s="299"/>
      <c r="SRP46" s="299"/>
      <c r="SRQ46" s="299"/>
      <c r="SRR46" s="299"/>
      <c r="SRS46" s="299"/>
      <c r="SRT46" s="299"/>
      <c r="SRU46" s="299"/>
      <c r="SRV46" s="299"/>
      <c r="SRW46" s="299"/>
      <c r="SRX46" s="299"/>
      <c r="SRY46" s="299"/>
      <c r="SRZ46" s="299"/>
      <c r="SSA46" s="299"/>
      <c r="SSB46" s="299"/>
      <c r="SSC46" s="299"/>
      <c r="SSD46" s="299"/>
      <c r="SSE46" s="299"/>
      <c r="SSF46" s="299"/>
      <c r="SSG46" s="299"/>
      <c r="SSH46" s="299"/>
      <c r="SSI46" s="299"/>
      <c r="SSJ46" s="299"/>
      <c r="SSK46" s="299"/>
      <c r="SSL46" s="299"/>
      <c r="SSM46" s="299"/>
      <c r="SSN46" s="299"/>
      <c r="SSO46" s="299"/>
      <c r="SSP46" s="299"/>
      <c r="SSQ46" s="299"/>
      <c r="SSR46" s="299"/>
      <c r="SSS46" s="299"/>
      <c r="SST46" s="299"/>
      <c r="SSU46" s="299"/>
      <c r="SSV46" s="299"/>
      <c r="SSW46" s="299"/>
      <c r="SSX46" s="299"/>
      <c r="SSY46" s="299"/>
      <c r="SSZ46" s="299"/>
      <c r="STA46" s="299"/>
      <c r="STB46" s="299"/>
      <c r="STC46" s="299"/>
      <c r="STD46" s="299"/>
      <c r="STE46" s="299"/>
      <c r="STF46" s="299"/>
      <c r="STG46" s="299"/>
      <c r="STH46" s="299"/>
      <c r="STI46" s="299"/>
      <c r="STJ46" s="299"/>
      <c r="STK46" s="299"/>
      <c r="STL46" s="299"/>
      <c r="STM46" s="299"/>
      <c r="STN46" s="299"/>
      <c r="STO46" s="299"/>
      <c r="STP46" s="299"/>
      <c r="STQ46" s="299"/>
      <c r="STR46" s="299"/>
      <c r="STS46" s="299"/>
      <c r="STT46" s="299"/>
      <c r="STU46" s="299"/>
      <c r="STV46" s="299"/>
      <c r="STW46" s="299"/>
      <c r="STX46" s="299"/>
      <c r="STY46" s="299"/>
      <c r="STZ46" s="299"/>
      <c r="SUA46" s="299"/>
      <c r="SUB46" s="299"/>
      <c r="SUC46" s="299"/>
      <c r="SUD46" s="299"/>
      <c r="SUE46" s="299"/>
      <c r="SUF46" s="299"/>
      <c r="SUG46" s="299"/>
      <c r="SUH46" s="299"/>
      <c r="SUI46" s="299"/>
      <c r="SUJ46" s="299"/>
      <c r="SUK46" s="299"/>
      <c r="SUL46" s="299"/>
      <c r="SUM46" s="299"/>
      <c r="SUN46" s="299"/>
      <c r="SUO46" s="299"/>
      <c r="SUP46" s="299"/>
      <c r="SUQ46" s="299"/>
      <c r="SUR46" s="299"/>
      <c r="SUS46" s="299"/>
      <c r="SUT46" s="299"/>
      <c r="SUU46" s="299"/>
      <c r="SUV46" s="299"/>
      <c r="SUW46" s="299"/>
      <c r="SUX46" s="299"/>
      <c r="SUY46" s="299"/>
      <c r="SUZ46" s="299"/>
      <c r="SVA46" s="299"/>
      <c r="SVB46" s="299"/>
      <c r="SVC46" s="299"/>
      <c r="SVD46" s="299"/>
      <c r="SVE46" s="299"/>
      <c r="SVF46" s="299"/>
      <c r="SVG46" s="299"/>
      <c r="SVH46" s="299"/>
      <c r="SVI46" s="299"/>
      <c r="SVJ46" s="299"/>
      <c r="SVK46" s="299"/>
      <c r="SVL46" s="299"/>
      <c r="SVM46" s="299"/>
      <c r="SVN46" s="299"/>
      <c r="SVO46" s="299"/>
      <c r="SVP46" s="299"/>
      <c r="SVQ46" s="299"/>
      <c r="SVR46" s="299"/>
      <c r="SVS46" s="299"/>
      <c r="SVT46" s="299"/>
      <c r="SVU46" s="299"/>
      <c r="SVV46" s="299"/>
      <c r="SVW46" s="299"/>
      <c r="SVX46" s="299"/>
      <c r="SVY46" s="299"/>
      <c r="SVZ46" s="299"/>
      <c r="SWA46" s="299"/>
      <c r="SWB46" s="299"/>
      <c r="SWC46" s="299"/>
      <c r="SWD46" s="299"/>
      <c r="SWE46" s="299"/>
      <c r="SWF46" s="299"/>
      <c r="SWG46" s="299"/>
      <c r="SWH46" s="299"/>
      <c r="SWI46" s="299"/>
      <c r="SWJ46" s="299"/>
      <c r="SWK46" s="299"/>
      <c r="SWL46" s="299"/>
      <c r="SWM46" s="299"/>
      <c r="SWN46" s="299"/>
      <c r="SWO46" s="299"/>
      <c r="SWP46" s="299"/>
      <c r="SWQ46" s="299"/>
      <c r="SWR46" s="299"/>
      <c r="SWS46" s="299"/>
      <c r="SWT46" s="299"/>
      <c r="SWU46" s="299"/>
      <c r="SWV46" s="299"/>
      <c r="SWW46" s="299"/>
      <c r="SWX46" s="299"/>
      <c r="SWY46" s="299"/>
      <c r="SWZ46" s="299"/>
      <c r="SXA46" s="299"/>
      <c r="SXB46" s="299"/>
      <c r="SXC46" s="299"/>
      <c r="SXD46" s="299"/>
      <c r="SXE46" s="299"/>
      <c r="SXF46" s="299"/>
      <c r="SXG46" s="299"/>
      <c r="SXH46" s="299"/>
      <c r="SXI46" s="299"/>
      <c r="SXJ46" s="299"/>
      <c r="SXK46" s="299"/>
      <c r="SXL46" s="299"/>
      <c r="SXM46" s="299"/>
      <c r="SXN46" s="299"/>
      <c r="SXO46" s="299"/>
      <c r="SXP46" s="299"/>
      <c r="SXQ46" s="299"/>
      <c r="SXR46" s="299"/>
      <c r="SXS46" s="299"/>
      <c r="SXT46" s="299"/>
      <c r="SXU46" s="299"/>
      <c r="SXV46" s="299"/>
      <c r="SXW46" s="299"/>
      <c r="SXX46" s="299"/>
      <c r="SXY46" s="299"/>
      <c r="SXZ46" s="299"/>
      <c r="SYA46" s="299"/>
      <c r="SYB46" s="299"/>
      <c r="SYC46" s="299"/>
      <c r="SYD46" s="299"/>
      <c r="SYE46" s="299"/>
      <c r="SYF46" s="299"/>
      <c r="SYG46" s="299"/>
      <c r="SYH46" s="299"/>
      <c r="SYI46" s="299"/>
      <c r="SYJ46" s="299"/>
      <c r="SYK46" s="299"/>
      <c r="SYL46" s="299"/>
      <c r="SYM46" s="299"/>
      <c r="SYN46" s="299"/>
      <c r="SYO46" s="299"/>
      <c r="SYP46" s="299"/>
      <c r="SYQ46" s="299"/>
      <c r="SYR46" s="299"/>
      <c r="SYS46" s="299"/>
      <c r="SYT46" s="299"/>
      <c r="SYU46" s="299"/>
      <c r="SYV46" s="299"/>
      <c r="SYW46" s="299"/>
      <c r="SYX46" s="299"/>
      <c r="SYY46" s="299"/>
      <c r="SYZ46" s="299"/>
      <c r="SZA46" s="299"/>
      <c r="SZB46" s="299"/>
      <c r="SZC46" s="299"/>
      <c r="SZD46" s="299"/>
      <c r="SZE46" s="299"/>
      <c r="SZF46" s="299"/>
      <c r="SZG46" s="299"/>
      <c r="SZH46" s="299"/>
      <c r="SZI46" s="299"/>
      <c r="SZJ46" s="299"/>
      <c r="SZK46" s="299"/>
      <c r="SZL46" s="299"/>
      <c r="SZM46" s="299"/>
      <c r="SZN46" s="299"/>
      <c r="SZO46" s="299"/>
      <c r="SZP46" s="299"/>
      <c r="SZQ46" s="299"/>
      <c r="SZR46" s="299"/>
      <c r="SZS46" s="299"/>
      <c r="SZT46" s="299"/>
      <c r="SZU46" s="299"/>
      <c r="SZV46" s="299"/>
      <c r="SZW46" s="299"/>
      <c r="SZX46" s="299"/>
      <c r="SZY46" s="299"/>
      <c r="SZZ46" s="299"/>
      <c r="TAA46" s="299"/>
      <c r="TAB46" s="299"/>
      <c r="TAC46" s="299"/>
      <c r="TAD46" s="299"/>
      <c r="TAE46" s="299"/>
      <c r="TAF46" s="299"/>
      <c r="TAG46" s="299"/>
      <c r="TAH46" s="299"/>
      <c r="TAI46" s="299"/>
      <c r="TAJ46" s="299"/>
      <c r="TAK46" s="299"/>
      <c r="TAL46" s="299"/>
      <c r="TAM46" s="299"/>
      <c r="TAN46" s="299"/>
      <c r="TAO46" s="299"/>
      <c r="TAP46" s="299"/>
      <c r="TAQ46" s="299"/>
      <c r="TAR46" s="299"/>
      <c r="TAS46" s="299"/>
      <c r="TAT46" s="299"/>
      <c r="TAU46" s="299"/>
      <c r="TAV46" s="299"/>
      <c r="TAW46" s="299"/>
      <c r="TAX46" s="299"/>
      <c r="TAY46" s="299"/>
      <c r="TAZ46" s="299"/>
      <c r="TBA46" s="299"/>
      <c r="TBB46" s="299"/>
      <c r="TBC46" s="299"/>
      <c r="TBD46" s="299"/>
      <c r="TBE46" s="299"/>
      <c r="TBF46" s="299"/>
      <c r="TBG46" s="299"/>
      <c r="TBH46" s="299"/>
      <c r="TBI46" s="299"/>
      <c r="TBJ46" s="299"/>
      <c r="TBK46" s="299"/>
      <c r="TBL46" s="299"/>
      <c r="TBM46" s="299"/>
      <c r="TBN46" s="299"/>
      <c r="TBO46" s="299"/>
      <c r="TBP46" s="299"/>
      <c r="TBQ46" s="299"/>
      <c r="TBR46" s="299"/>
      <c r="TBS46" s="299"/>
      <c r="TBT46" s="299"/>
      <c r="TBU46" s="299"/>
      <c r="TBV46" s="299"/>
      <c r="TBW46" s="299"/>
      <c r="TBX46" s="299"/>
      <c r="TBY46" s="299"/>
      <c r="TBZ46" s="299"/>
      <c r="TCA46" s="299"/>
      <c r="TCB46" s="299"/>
      <c r="TCC46" s="299"/>
      <c r="TCD46" s="299"/>
      <c r="TCE46" s="299"/>
      <c r="TCF46" s="299"/>
      <c r="TCG46" s="299"/>
      <c r="TCH46" s="299"/>
      <c r="TCI46" s="299"/>
      <c r="TCJ46" s="299"/>
      <c r="TCK46" s="299"/>
      <c r="TCL46" s="299"/>
      <c r="TCM46" s="299"/>
      <c r="TCN46" s="299"/>
      <c r="TCO46" s="299"/>
      <c r="TCP46" s="299"/>
      <c r="TCQ46" s="299"/>
      <c r="TCR46" s="299"/>
      <c r="TCS46" s="299"/>
      <c r="TCT46" s="299"/>
      <c r="TCU46" s="299"/>
      <c r="TCV46" s="299"/>
      <c r="TCW46" s="299"/>
      <c r="TCX46" s="299"/>
      <c r="TCY46" s="299"/>
      <c r="TCZ46" s="299"/>
      <c r="TDA46" s="299"/>
      <c r="TDB46" s="299"/>
      <c r="TDC46" s="299"/>
      <c r="TDD46" s="299"/>
      <c r="TDE46" s="299"/>
      <c r="TDF46" s="299"/>
      <c r="TDG46" s="299"/>
      <c r="TDH46" s="299"/>
      <c r="TDI46" s="299"/>
      <c r="TDJ46" s="299"/>
      <c r="TDK46" s="299"/>
      <c r="TDL46" s="299"/>
      <c r="TDM46" s="299"/>
      <c r="TDN46" s="299"/>
      <c r="TDO46" s="299"/>
      <c r="TDP46" s="299"/>
      <c r="TDQ46" s="299"/>
      <c r="TDR46" s="299"/>
      <c r="TDS46" s="299"/>
      <c r="TDT46" s="299"/>
      <c r="TDU46" s="299"/>
      <c r="TDV46" s="299"/>
      <c r="TDW46" s="299"/>
      <c r="TDX46" s="299"/>
      <c r="TDY46" s="299"/>
      <c r="TDZ46" s="299"/>
      <c r="TEA46" s="299"/>
      <c r="TEB46" s="299"/>
      <c r="TEC46" s="299"/>
      <c r="TED46" s="299"/>
      <c r="TEE46" s="299"/>
      <c r="TEF46" s="299"/>
      <c r="TEG46" s="299"/>
      <c r="TEH46" s="299"/>
      <c r="TEI46" s="299"/>
      <c r="TEJ46" s="299"/>
      <c r="TEK46" s="299"/>
      <c r="TEL46" s="299"/>
      <c r="TEM46" s="299"/>
      <c r="TEN46" s="299"/>
      <c r="TEO46" s="299"/>
      <c r="TEP46" s="299"/>
      <c r="TEQ46" s="299"/>
      <c r="TER46" s="299"/>
      <c r="TES46" s="299"/>
      <c r="TET46" s="299"/>
      <c r="TEU46" s="299"/>
      <c r="TEV46" s="299"/>
      <c r="TEW46" s="299"/>
      <c r="TEX46" s="299"/>
      <c r="TEY46" s="299"/>
      <c r="TEZ46" s="299"/>
      <c r="TFA46" s="299"/>
      <c r="TFB46" s="299"/>
      <c r="TFC46" s="299"/>
      <c r="TFD46" s="299"/>
      <c r="TFE46" s="299"/>
      <c r="TFF46" s="299"/>
      <c r="TFG46" s="299"/>
      <c r="TFH46" s="299"/>
      <c r="TFI46" s="299"/>
      <c r="TFJ46" s="299"/>
      <c r="TFK46" s="299"/>
      <c r="TFL46" s="299"/>
      <c r="TFM46" s="299"/>
      <c r="TFN46" s="299"/>
      <c r="TFO46" s="299"/>
      <c r="TFP46" s="299"/>
      <c r="TFQ46" s="299"/>
      <c r="TFR46" s="299"/>
      <c r="TFS46" s="299"/>
      <c r="TFT46" s="299"/>
      <c r="TFU46" s="299"/>
      <c r="TFV46" s="299"/>
      <c r="TFW46" s="299"/>
      <c r="TFX46" s="299"/>
      <c r="TFY46" s="299"/>
      <c r="TFZ46" s="299"/>
      <c r="TGA46" s="299"/>
      <c r="TGB46" s="299"/>
      <c r="TGC46" s="299"/>
      <c r="TGD46" s="299"/>
      <c r="TGE46" s="299"/>
      <c r="TGF46" s="299"/>
      <c r="TGG46" s="299"/>
      <c r="TGH46" s="299"/>
      <c r="TGI46" s="299"/>
      <c r="TGJ46" s="299"/>
      <c r="TGK46" s="299"/>
      <c r="TGL46" s="299"/>
      <c r="TGM46" s="299"/>
      <c r="TGN46" s="299"/>
      <c r="TGO46" s="299"/>
      <c r="TGP46" s="299"/>
      <c r="TGQ46" s="299"/>
      <c r="TGR46" s="299"/>
      <c r="TGS46" s="299"/>
      <c r="TGT46" s="299"/>
      <c r="TGU46" s="299"/>
      <c r="TGV46" s="299"/>
      <c r="TGW46" s="299"/>
      <c r="TGX46" s="299"/>
      <c r="TGY46" s="299"/>
      <c r="TGZ46" s="299"/>
      <c r="THA46" s="299"/>
      <c r="THB46" s="299"/>
      <c r="THC46" s="299"/>
      <c r="THD46" s="299"/>
      <c r="THE46" s="299"/>
      <c r="THF46" s="299"/>
      <c r="THG46" s="299"/>
      <c r="THH46" s="299"/>
      <c r="THI46" s="299"/>
      <c r="THJ46" s="299"/>
      <c r="THK46" s="299"/>
      <c r="THL46" s="299"/>
      <c r="THM46" s="299"/>
      <c r="THN46" s="299"/>
      <c r="THO46" s="299"/>
      <c r="THP46" s="299"/>
      <c r="THQ46" s="299"/>
      <c r="THR46" s="299"/>
      <c r="THS46" s="299"/>
      <c r="THT46" s="299"/>
      <c r="THU46" s="299"/>
      <c r="THV46" s="299"/>
      <c r="THW46" s="299"/>
      <c r="THX46" s="299"/>
      <c r="THY46" s="299"/>
      <c r="THZ46" s="299"/>
      <c r="TIA46" s="299"/>
      <c r="TIB46" s="299"/>
      <c r="TIC46" s="299"/>
      <c r="TID46" s="299"/>
      <c r="TIE46" s="299"/>
      <c r="TIF46" s="299"/>
      <c r="TIG46" s="299"/>
      <c r="TIH46" s="299"/>
      <c r="TII46" s="299"/>
      <c r="TIJ46" s="299"/>
      <c r="TIK46" s="299"/>
      <c r="TIL46" s="299"/>
      <c r="TIM46" s="299"/>
      <c r="TIN46" s="299"/>
      <c r="TIO46" s="299"/>
      <c r="TIP46" s="299"/>
      <c r="TIQ46" s="299"/>
      <c r="TIR46" s="299"/>
      <c r="TIS46" s="299"/>
      <c r="TIT46" s="299"/>
      <c r="TIU46" s="299"/>
      <c r="TIV46" s="299"/>
      <c r="TIW46" s="299"/>
      <c r="TIX46" s="299"/>
      <c r="TIY46" s="299"/>
      <c r="TIZ46" s="299"/>
      <c r="TJA46" s="299"/>
      <c r="TJB46" s="299"/>
      <c r="TJC46" s="299"/>
      <c r="TJD46" s="299"/>
      <c r="TJE46" s="299"/>
      <c r="TJF46" s="299"/>
      <c r="TJG46" s="299"/>
      <c r="TJH46" s="299"/>
      <c r="TJI46" s="299"/>
      <c r="TJJ46" s="299"/>
      <c r="TJK46" s="299"/>
      <c r="TJL46" s="299"/>
      <c r="TJM46" s="299"/>
      <c r="TJN46" s="299"/>
      <c r="TJO46" s="299"/>
      <c r="TJP46" s="299"/>
      <c r="TJQ46" s="299"/>
      <c r="TJR46" s="299"/>
      <c r="TJS46" s="299"/>
      <c r="TJT46" s="299"/>
      <c r="TJU46" s="299"/>
      <c r="TJV46" s="299"/>
      <c r="TJW46" s="299"/>
      <c r="TJX46" s="299"/>
      <c r="TJY46" s="299"/>
      <c r="TJZ46" s="299"/>
      <c r="TKA46" s="299"/>
      <c r="TKB46" s="299"/>
      <c r="TKC46" s="299"/>
      <c r="TKD46" s="299"/>
      <c r="TKE46" s="299"/>
      <c r="TKF46" s="299"/>
      <c r="TKG46" s="299"/>
      <c r="TKH46" s="299"/>
      <c r="TKI46" s="299"/>
      <c r="TKJ46" s="299"/>
      <c r="TKK46" s="299"/>
      <c r="TKL46" s="299"/>
      <c r="TKM46" s="299"/>
      <c r="TKN46" s="299"/>
      <c r="TKO46" s="299"/>
      <c r="TKP46" s="299"/>
      <c r="TKQ46" s="299"/>
      <c r="TKR46" s="299"/>
      <c r="TKS46" s="299"/>
      <c r="TKT46" s="299"/>
      <c r="TKU46" s="299"/>
      <c r="TKV46" s="299"/>
      <c r="TKW46" s="299"/>
      <c r="TKX46" s="299"/>
      <c r="TKY46" s="299"/>
      <c r="TKZ46" s="299"/>
      <c r="TLA46" s="299"/>
      <c r="TLB46" s="299"/>
      <c r="TLC46" s="299"/>
      <c r="TLD46" s="299"/>
      <c r="TLE46" s="299"/>
      <c r="TLF46" s="299"/>
      <c r="TLG46" s="299"/>
      <c r="TLH46" s="299"/>
      <c r="TLI46" s="299"/>
      <c r="TLJ46" s="299"/>
      <c r="TLK46" s="299"/>
      <c r="TLL46" s="299"/>
      <c r="TLM46" s="299"/>
      <c r="TLN46" s="299"/>
      <c r="TLO46" s="299"/>
      <c r="TLP46" s="299"/>
      <c r="TLQ46" s="299"/>
      <c r="TLR46" s="299"/>
      <c r="TLS46" s="299"/>
      <c r="TLT46" s="299"/>
      <c r="TLU46" s="299"/>
      <c r="TLV46" s="299"/>
      <c r="TLW46" s="299"/>
      <c r="TLX46" s="299"/>
      <c r="TLY46" s="299"/>
      <c r="TLZ46" s="299"/>
      <c r="TMA46" s="299"/>
      <c r="TMB46" s="299"/>
      <c r="TMC46" s="299"/>
      <c r="TMD46" s="299"/>
      <c r="TME46" s="299"/>
      <c r="TMF46" s="299"/>
      <c r="TMG46" s="299"/>
      <c r="TMH46" s="299"/>
      <c r="TMI46" s="299"/>
      <c r="TMJ46" s="299"/>
      <c r="TMK46" s="299"/>
      <c r="TML46" s="299"/>
      <c r="TMM46" s="299"/>
      <c r="TMN46" s="299"/>
      <c r="TMO46" s="299"/>
      <c r="TMP46" s="299"/>
      <c r="TMQ46" s="299"/>
      <c r="TMR46" s="299"/>
      <c r="TMS46" s="299"/>
      <c r="TMT46" s="299"/>
      <c r="TMU46" s="299"/>
      <c r="TMV46" s="299"/>
      <c r="TMW46" s="299"/>
      <c r="TMX46" s="299"/>
      <c r="TMY46" s="299"/>
      <c r="TMZ46" s="299"/>
      <c r="TNA46" s="299"/>
      <c r="TNB46" s="299"/>
      <c r="TNC46" s="299"/>
      <c r="TND46" s="299"/>
      <c r="TNE46" s="299"/>
      <c r="TNF46" s="299"/>
      <c r="TNG46" s="299"/>
      <c r="TNH46" s="299"/>
      <c r="TNI46" s="299"/>
      <c r="TNJ46" s="299"/>
      <c r="TNK46" s="299"/>
      <c r="TNL46" s="299"/>
      <c r="TNM46" s="299"/>
      <c r="TNN46" s="299"/>
      <c r="TNO46" s="299"/>
      <c r="TNP46" s="299"/>
      <c r="TNQ46" s="299"/>
      <c r="TNR46" s="299"/>
      <c r="TNS46" s="299"/>
      <c r="TNT46" s="299"/>
      <c r="TNU46" s="299"/>
      <c r="TNV46" s="299"/>
      <c r="TNW46" s="299"/>
      <c r="TNX46" s="299"/>
      <c r="TNY46" s="299"/>
      <c r="TNZ46" s="299"/>
      <c r="TOA46" s="299"/>
      <c r="TOB46" s="299"/>
      <c r="TOC46" s="299"/>
      <c r="TOD46" s="299"/>
      <c r="TOE46" s="299"/>
      <c r="TOF46" s="299"/>
      <c r="TOG46" s="299"/>
      <c r="TOH46" s="299"/>
      <c r="TOI46" s="299"/>
      <c r="TOJ46" s="299"/>
      <c r="TOK46" s="299"/>
      <c r="TOL46" s="299"/>
      <c r="TOM46" s="299"/>
      <c r="TON46" s="299"/>
      <c r="TOO46" s="299"/>
      <c r="TOP46" s="299"/>
      <c r="TOQ46" s="299"/>
      <c r="TOR46" s="299"/>
      <c r="TOS46" s="299"/>
      <c r="TOT46" s="299"/>
      <c r="TOU46" s="299"/>
      <c r="TOV46" s="299"/>
      <c r="TOW46" s="299"/>
      <c r="TOX46" s="299"/>
      <c r="TOY46" s="299"/>
      <c r="TOZ46" s="299"/>
      <c r="TPA46" s="299"/>
      <c r="TPB46" s="299"/>
      <c r="TPC46" s="299"/>
      <c r="TPD46" s="299"/>
      <c r="TPE46" s="299"/>
      <c r="TPF46" s="299"/>
      <c r="TPG46" s="299"/>
      <c r="TPH46" s="299"/>
      <c r="TPI46" s="299"/>
      <c r="TPJ46" s="299"/>
      <c r="TPK46" s="299"/>
      <c r="TPL46" s="299"/>
      <c r="TPM46" s="299"/>
      <c r="TPN46" s="299"/>
      <c r="TPO46" s="299"/>
      <c r="TPP46" s="299"/>
      <c r="TPQ46" s="299"/>
      <c r="TPR46" s="299"/>
      <c r="TPS46" s="299"/>
      <c r="TPT46" s="299"/>
      <c r="TPU46" s="299"/>
      <c r="TPV46" s="299"/>
      <c r="TPW46" s="299"/>
      <c r="TPX46" s="299"/>
      <c r="TPY46" s="299"/>
      <c r="TPZ46" s="299"/>
      <c r="TQA46" s="299"/>
      <c r="TQB46" s="299"/>
      <c r="TQC46" s="299"/>
      <c r="TQD46" s="299"/>
      <c r="TQE46" s="299"/>
      <c r="TQF46" s="299"/>
      <c r="TQG46" s="299"/>
      <c r="TQH46" s="299"/>
      <c r="TQI46" s="299"/>
      <c r="TQJ46" s="299"/>
      <c r="TQK46" s="299"/>
      <c r="TQL46" s="299"/>
      <c r="TQM46" s="299"/>
      <c r="TQN46" s="299"/>
      <c r="TQO46" s="299"/>
      <c r="TQP46" s="299"/>
      <c r="TQQ46" s="299"/>
      <c r="TQR46" s="299"/>
      <c r="TQS46" s="299"/>
      <c r="TQT46" s="299"/>
      <c r="TQU46" s="299"/>
      <c r="TQV46" s="299"/>
      <c r="TQW46" s="299"/>
      <c r="TQX46" s="299"/>
      <c r="TQY46" s="299"/>
      <c r="TQZ46" s="299"/>
      <c r="TRA46" s="299"/>
      <c r="TRB46" s="299"/>
      <c r="TRC46" s="299"/>
      <c r="TRD46" s="299"/>
      <c r="TRE46" s="299"/>
      <c r="TRF46" s="299"/>
      <c r="TRG46" s="299"/>
      <c r="TRH46" s="299"/>
      <c r="TRI46" s="299"/>
      <c r="TRJ46" s="299"/>
      <c r="TRK46" s="299"/>
      <c r="TRL46" s="299"/>
      <c r="TRM46" s="299"/>
      <c r="TRN46" s="299"/>
      <c r="TRO46" s="299"/>
      <c r="TRP46" s="299"/>
      <c r="TRQ46" s="299"/>
      <c r="TRR46" s="299"/>
      <c r="TRS46" s="299"/>
      <c r="TRT46" s="299"/>
      <c r="TRU46" s="299"/>
      <c r="TRV46" s="299"/>
      <c r="TRW46" s="299"/>
      <c r="TRX46" s="299"/>
      <c r="TRY46" s="299"/>
      <c r="TRZ46" s="299"/>
      <c r="TSA46" s="299"/>
      <c r="TSB46" s="299"/>
      <c r="TSC46" s="299"/>
      <c r="TSD46" s="299"/>
      <c r="TSE46" s="299"/>
      <c r="TSF46" s="299"/>
      <c r="TSG46" s="299"/>
      <c r="TSH46" s="299"/>
      <c r="TSI46" s="299"/>
      <c r="TSJ46" s="299"/>
      <c r="TSK46" s="299"/>
      <c r="TSL46" s="299"/>
      <c r="TSM46" s="299"/>
      <c r="TSN46" s="299"/>
      <c r="TSO46" s="299"/>
      <c r="TSP46" s="299"/>
      <c r="TSQ46" s="299"/>
      <c r="TSR46" s="299"/>
      <c r="TSS46" s="299"/>
      <c r="TST46" s="299"/>
      <c r="TSU46" s="299"/>
      <c r="TSV46" s="299"/>
      <c r="TSW46" s="299"/>
      <c r="TSX46" s="299"/>
      <c r="TSY46" s="299"/>
      <c r="TSZ46" s="299"/>
      <c r="TTA46" s="299"/>
      <c r="TTB46" s="299"/>
      <c r="TTC46" s="299"/>
      <c r="TTD46" s="299"/>
      <c r="TTE46" s="299"/>
      <c r="TTF46" s="299"/>
      <c r="TTG46" s="299"/>
      <c r="TTH46" s="299"/>
      <c r="TTI46" s="299"/>
      <c r="TTJ46" s="299"/>
      <c r="TTK46" s="299"/>
      <c r="TTL46" s="299"/>
      <c r="TTM46" s="299"/>
      <c r="TTN46" s="299"/>
      <c r="TTO46" s="299"/>
      <c r="TTP46" s="299"/>
      <c r="TTQ46" s="299"/>
      <c r="TTR46" s="299"/>
      <c r="TTS46" s="299"/>
      <c r="TTT46" s="299"/>
      <c r="TTU46" s="299"/>
      <c r="TTV46" s="299"/>
      <c r="TTW46" s="299"/>
      <c r="TTX46" s="299"/>
      <c r="TTY46" s="299"/>
      <c r="TTZ46" s="299"/>
      <c r="TUA46" s="299"/>
      <c r="TUB46" s="299"/>
      <c r="TUC46" s="299"/>
      <c r="TUD46" s="299"/>
      <c r="TUE46" s="299"/>
      <c r="TUF46" s="299"/>
      <c r="TUG46" s="299"/>
      <c r="TUH46" s="299"/>
      <c r="TUI46" s="299"/>
      <c r="TUJ46" s="299"/>
      <c r="TUK46" s="299"/>
      <c r="TUL46" s="299"/>
      <c r="TUM46" s="299"/>
      <c r="TUN46" s="299"/>
      <c r="TUO46" s="299"/>
      <c r="TUP46" s="299"/>
      <c r="TUQ46" s="299"/>
      <c r="TUR46" s="299"/>
      <c r="TUS46" s="299"/>
      <c r="TUT46" s="299"/>
      <c r="TUU46" s="299"/>
      <c r="TUV46" s="299"/>
      <c r="TUW46" s="299"/>
      <c r="TUX46" s="299"/>
      <c r="TUY46" s="299"/>
      <c r="TUZ46" s="299"/>
      <c r="TVA46" s="299"/>
      <c r="TVB46" s="299"/>
      <c r="TVC46" s="299"/>
      <c r="TVD46" s="299"/>
      <c r="TVE46" s="299"/>
      <c r="TVF46" s="299"/>
      <c r="TVG46" s="299"/>
      <c r="TVH46" s="299"/>
      <c r="TVI46" s="299"/>
      <c r="TVJ46" s="299"/>
      <c r="TVK46" s="299"/>
      <c r="TVL46" s="299"/>
      <c r="TVM46" s="299"/>
      <c r="TVN46" s="299"/>
      <c r="TVO46" s="299"/>
      <c r="TVP46" s="299"/>
      <c r="TVQ46" s="299"/>
      <c r="TVR46" s="299"/>
      <c r="TVS46" s="299"/>
      <c r="TVT46" s="299"/>
      <c r="TVU46" s="299"/>
      <c r="TVV46" s="299"/>
      <c r="TVW46" s="299"/>
      <c r="TVX46" s="299"/>
      <c r="TVY46" s="299"/>
      <c r="TVZ46" s="299"/>
      <c r="TWA46" s="299"/>
      <c r="TWB46" s="299"/>
      <c r="TWC46" s="299"/>
      <c r="TWD46" s="299"/>
      <c r="TWE46" s="299"/>
      <c r="TWF46" s="299"/>
      <c r="TWG46" s="299"/>
      <c r="TWH46" s="299"/>
      <c r="TWI46" s="299"/>
      <c r="TWJ46" s="299"/>
      <c r="TWK46" s="299"/>
      <c r="TWL46" s="299"/>
      <c r="TWM46" s="299"/>
      <c r="TWN46" s="299"/>
      <c r="TWO46" s="299"/>
      <c r="TWP46" s="299"/>
      <c r="TWQ46" s="299"/>
      <c r="TWR46" s="299"/>
      <c r="TWS46" s="299"/>
      <c r="TWT46" s="299"/>
      <c r="TWU46" s="299"/>
      <c r="TWV46" s="299"/>
      <c r="TWW46" s="299"/>
      <c r="TWX46" s="299"/>
      <c r="TWY46" s="299"/>
      <c r="TWZ46" s="299"/>
      <c r="TXA46" s="299"/>
      <c r="TXB46" s="299"/>
      <c r="TXC46" s="299"/>
      <c r="TXD46" s="299"/>
      <c r="TXE46" s="299"/>
      <c r="TXF46" s="299"/>
      <c r="TXG46" s="299"/>
      <c r="TXH46" s="299"/>
      <c r="TXI46" s="299"/>
      <c r="TXJ46" s="299"/>
      <c r="TXK46" s="299"/>
      <c r="TXL46" s="299"/>
      <c r="TXM46" s="299"/>
      <c r="TXN46" s="299"/>
      <c r="TXO46" s="299"/>
      <c r="TXP46" s="299"/>
      <c r="TXQ46" s="299"/>
      <c r="TXR46" s="299"/>
      <c r="TXS46" s="299"/>
      <c r="TXT46" s="299"/>
      <c r="TXU46" s="299"/>
      <c r="TXV46" s="299"/>
      <c r="TXW46" s="299"/>
      <c r="TXX46" s="299"/>
      <c r="TXY46" s="299"/>
      <c r="TXZ46" s="299"/>
      <c r="TYA46" s="299"/>
      <c r="TYB46" s="299"/>
      <c r="TYC46" s="299"/>
      <c r="TYD46" s="299"/>
      <c r="TYE46" s="299"/>
      <c r="TYF46" s="299"/>
      <c r="TYG46" s="299"/>
      <c r="TYH46" s="299"/>
      <c r="TYI46" s="299"/>
      <c r="TYJ46" s="299"/>
      <c r="TYK46" s="299"/>
      <c r="TYL46" s="299"/>
      <c r="TYM46" s="299"/>
      <c r="TYN46" s="299"/>
      <c r="TYO46" s="299"/>
      <c r="TYP46" s="299"/>
      <c r="TYQ46" s="299"/>
      <c r="TYR46" s="299"/>
      <c r="TYS46" s="299"/>
      <c r="TYT46" s="299"/>
      <c r="TYU46" s="299"/>
      <c r="TYV46" s="299"/>
      <c r="TYW46" s="299"/>
      <c r="TYX46" s="299"/>
      <c r="TYY46" s="299"/>
      <c r="TYZ46" s="299"/>
      <c r="TZA46" s="299"/>
      <c r="TZB46" s="299"/>
      <c r="TZC46" s="299"/>
      <c r="TZD46" s="299"/>
      <c r="TZE46" s="299"/>
      <c r="TZF46" s="299"/>
      <c r="TZG46" s="299"/>
      <c r="TZH46" s="299"/>
      <c r="TZI46" s="299"/>
      <c r="TZJ46" s="299"/>
      <c r="TZK46" s="299"/>
      <c r="TZL46" s="299"/>
      <c r="TZM46" s="299"/>
      <c r="TZN46" s="299"/>
      <c r="TZO46" s="299"/>
      <c r="TZP46" s="299"/>
      <c r="TZQ46" s="299"/>
      <c r="TZR46" s="299"/>
      <c r="TZS46" s="299"/>
      <c r="TZT46" s="299"/>
      <c r="TZU46" s="299"/>
      <c r="TZV46" s="299"/>
      <c r="TZW46" s="299"/>
      <c r="TZX46" s="299"/>
      <c r="TZY46" s="299"/>
      <c r="TZZ46" s="299"/>
      <c r="UAA46" s="299"/>
      <c r="UAB46" s="299"/>
      <c r="UAC46" s="299"/>
      <c r="UAD46" s="299"/>
      <c r="UAE46" s="299"/>
      <c r="UAF46" s="299"/>
      <c r="UAG46" s="299"/>
      <c r="UAH46" s="299"/>
      <c r="UAI46" s="299"/>
      <c r="UAJ46" s="299"/>
      <c r="UAK46" s="299"/>
      <c r="UAL46" s="299"/>
      <c r="UAM46" s="299"/>
      <c r="UAN46" s="299"/>
      <c r="UAO46" s="299"/>
      <c r="UAP46" s="299"/>
      <c r="UAQ46" s="299"/>
      <c r="UAR46" s="299"/>
      <c r="UAS46" s="299"/>
      <c r="UAT46" s="299"/>
      <c r="UAU46" s="299"/>
      <c r="UAV46" s="299"/>
      <c r="UAW46" s="299"/>
      <c r="UAX46" s="299"/>
      <c r="UAY46" s="299"/>
      <c r="UAZ46" s="299"/>
      <c r="UBA46" s="299"/>
      <c r="UBB46" s="299"/>
      <c r="UBC46" s="299"/>
      <c r="UBD46" s="299"/>
      <c r="UBE46" s="299"/>
      <c r="UBF46" s="299"/>
      <c r="UBG46" s="299"/>
      <c r="UBH46" s="299"/>
      <c r="UBI46" s="299"/>
      <c r="UBJ46" s="299"/>
      <c r="UBK46" s="299"/>
      <c r="UBL46" s="299"/>
      <c r="UBM46" s="299"/>
      <c r="UBN46" s="299"/>
      <c r="UBO46" s="299"/>
      <c r="UBP46" s="299"/>
      <c r="UBQ46" s="299"/>
      <c r="UBR46" s="299"/>
      <c r="UBS46" s="299"/>
      <c r="UBT46" s="299"/>
      <c r="UBU46" s="299"/>
      <c r="UBV46" s="299"/>
      <c r="UBW46" s="299"/>
      <c r="UBX46" s="299"/>
      <c r="UBY46" s="299"/>
      <c r="UBZ46" s="299"/>
      <c r="UCA46" s="299"/>
      <c r="UCB46" s="299"/>
      <c r="UCC46" s="299"/>
      <c r="UCD46" s="299"/>
      <c r="UCE46" s="299"/>
      <c r="UCF46" s="299"/>
      <c r="UCG46" s="299"/>
      <c r="UCH46" s="299"/>
      <c r="UCI46" s="299"/>
      <c r="UCJ46" s="299"/>
      <c r="UCK46" s="299"/>
      <c r="UCL46" s="299"/>
      <c r="UCM46" s="299"/>
      <c r="UCN46" s="299"/>
      <c r="UCO46" s="299"/>
      <c r="UCP46" s="299"/>
      <c r="UCQ46" s="299"/>
      <c r="UCR46" s="299"/>
      <c r="UCS46" s="299"/>
      <c r="UCT46" s="299"/>
      <c r="UCU46" s="299"/>
      <c r="UCV46" s="299"/>
      <c r="UCW46" s="299"/>
      <c r="UCX46" s="299"/>
      <c r="UCY46" s="299"/>
      <c r="UCZ46" s="299"/>
      <c r="UDA46" s="299"/>
      <c r="UDB46" s="299"/>
      <c r="UDC46" s="299"/>
      <c r="UDD46" s="299"/>
      <c r="UDE46" s="299"/>
      <c r="UDF46" s="299"/>
      <c r="UDG46" s="299"/>
      <c r="UDH46" s="299"/>
      <c r="UDI46" s="299"/>
      <c r="UDJ46" s="299"/>
      <c r="UDK46" s="299"/>
      <c r="UDL46" s="299"/>
      <c r="UDM46" s="299"/>
      <c r="UDN46" s="299"/>
      <c r="UDO46" s="299"/>
      <c r="UDP46" s="299"/>
      <c r="UDQ46" s="299"/>
      <c r="UDR46" s="299"/>
      <c r="UDS46" s="299"/>
      <c r="UDT46" s="299"/>
      <c r="UDU46" s="299"/>
      <c r="UDV46" s="299"/>
      <c r="UDW46" s="299"/>
      <c r="UDX46" s="299"/>
      <c r="UDY46" s="299"/>
      <c r="UDZ46" s="299"/>
      <c r="UEA46" s="299"/>
      <c r="UEB46" s="299"/>
      <c r="UEC46" s="299"/>
      <c r="UED46" s="299"/>
      <c r="UEE46" s="299"/>
      <c r="UEF46" s="299"/>
      <c r="UEG46" s="299"/>
      <c r="UEH46" s="299"/>
      <c r="UEI46" s="299"/>
      <c r="UEJ46" s="299"/>
      <c r="UEK46" s="299"/>
      <c r="UEL46" s="299"/>
      <c r="UEM46" s="299"/>
      <c r="UEN46" s="299"/>
      <c r="UEO46" s="299"/>
      <c r="UEP46" s="299"/>
      <c r="UEQ46" s="299"/>
      <c r="UER46" s="299"/>
      <c r="UES46" s="299"/>
      <c r="UET46" s="299"/>
      <c r="UEU46" s="299"/>
      <c r="UEV46" s="299"/>
      <c r="UEW46" s="299"/>
      <c r="UEX46" s="299"/>
      <c r="UEY46" s="299"/>
      <c r="UEZ46" s="299"/>
      <c r="UFA46" s="299"/>
      <c r="UFB46" s="299"/>
      <c r="UFC46" s="299"/>
      <c r="UFD46" s="299"/>
      <c r="UFE46" s="299"/>
      <c r="UFF46" s="299"/>
      <c r="UFG46" s="299"/>
      <c r="UFH46" s="299"/>
      <c r="UFI46" s="299"/>
      <c r="UFJ46" s="299"/>
      <c r="UFK46" s="299"/>
      <c r="UFL46" s="299"/>
      <c r="UFM46" s="299"/>
      <c r="UFN46" s="299"/>
      <c r="UFO46" s="299"/>
      <c r="UFP46" s="299"/>
      <c r="UFQ46" s="299"/>
      <c r="UFR46" s="299"/>
      <c r="UFS46" s="299"/>
      <c r="UFT46" s="299"/>
      <c r="UFU46" s="299"/>
      <c r="UFV46" s="299"/>
      <c r="UFW46" s="299"/>
      <c r="UFX46" s="299"/>
      <c r="UFY46" s="299"/>
      <c r="UFZ46" s="299"/>
      <c r="UGA46" s="299"/>
      <c r="UGB46" s="299"/>
      <c r="UGC46" s="299"/>
      <c r="UGD46" s="299"/>
      <c r="UGE46" s="299"/>
      <c r="UGF46" s="299"/>
      <c r="UGG46" s="299"/>
      <c r="UGH46" s="299"/>
      <c r="UGI46" s="299"/>
      <c r="UGJ46" s="299"/>
      <c r="UGK46" s="299"/>
      <c r="UGL46" s="299"/>
      <c r="UGM46" s="299"/>
      <c r="UGN46" s="299"/>
      <c r="UGO46" s="299"/>
      <c r="UGP46" s="299"/>
      <c r="UGQ46" s="299"/>
      <c r="UGR46" s="299"/>
      <c r="UGS46" s="299"/>
      <c r="UGT46" s="299"/>
      <c r="UGU46" s="299"/>
      <c r="UGV46" s="299"/>
      <c r="UGW46" s="299"/>
      <c r="UGX46" s="299"/>
      <c r="UGY46" s="299"/>
      <c r="UGZ46" s="299"/>
      <c r="UHA46" s="299"/>
      <c r="UHB46" s="299"/>
      <c r="UHC46" s="299"/>
      <c r="UHD46" s="299"/>
      <c r="UHE46" s="299"/>
      <c r="UHF46" s="299"/>
      <c r="UHG46" s="299"/>
      <c r="UHH46" s="299"/>
      <c r="UHI46" s="299"/>
      <c r="UHJ46" s="299"/>
      <c r="UHK46" s="299"/>
      <c r="UHL46" s="299"/>
      <c r="UHM46" s="299"/>
      <c r="UHN46" s="299"/>
      <c r="UHO46" s="299"/>
      <c r="UHP46" s="299"/>
      <c r="UHQ46" s="299"/>
      <c r="UHR46" s="299"/>
      <c r="UHS46" s="299"/>
      <c r="UHT46" s="299"/>
      <c r="UHU46" s="299"/>
      <c r="UHV46" s="299"/>
      <c r="UHW46" s="299"/>
      <c r="UHX46" s="299"/>
      <c r="UHY46" s="299"/>
      <c r="UHZ46" s="299"/>
      <c r="UIA46" s="299"/>
      <c r="UIB46" s="299"/>
      <c r="UIC46" s="299"/>
      <c r="UID46" s="299"/>
      <c r="UIE46" s="299"/>
      <c r="UIF46" s="299"/>
      <c r="UIG46" s="299"/>
      <c r="UIH46" s="299"/>
      <c r="UII46" s="299"/>
      <c r="UIJ46" s="299"/>
      <c r="UIK46" s="299"/>
      <c r="UIL46" s="299"/>
      <c r="UIM46" s="299"/>
      <c r="UIN46" s="299"/>
      <c r="UIO46" s="299"/>
      <c r="UIP46" s="299"/>
      <c r="UIQ46" s="299"/>
      <c r="UIR46" s="299"/>
      <c r="UIS46" s="299"/>
      <c r="UIT46" s="299"/>
      <c r="UIU46" s="299"/>
      <c r="UIV46" s="299"/>
      <c r="UIW46" s="299"/>
      <c r="UIX46" s="299"/>
      <c r="UIY46" s="299"/>
      <c r="UIZ46" s="299"/>
      <c r="UJA46" s="299"/>
      <c r="UJB46" s="299"/>
      <c r="UJC46" s="299"/>
      <c r="UJD46" s="299"/>
      <c r="UJE46" s="299"/>
      <c r="UJF46" s="299"/>
      <c r="UJG46" s="299"/>
      <c r="UJH46" s="299"/>
      <c r="UJI46" s="299"/>
      <c r="UJJ46" s="299"/>
      <c r="UJK46" s="299"/>
      <c r="UJL46" s="299"/>
      <c r="UJM46" s="299"/>
      <c r="UJN46" s="299"/>
      <c r="UJO46" s="299"/>
      <c r="UJP46" s="299"/>
      <c r="UJQ46" s="299"/>
      <c r="UJR46" s="299"/>
      <c r="UJS46" s="299"/>
      <c r="UJT46" s="299"/>
      <c r="UJU46" s="299"/>
      <c r="UJV46" s="299"/>
      <c r="UJW46" s="299"/>
      <c r="UJX46" s="299"/>
      <c r="UJY46" s="299"/>
      <c r="UJZ46" s="299"/>
      <c r="UKA46" s="299"/>
      <c r="UKB46" s="299"/>
      <c r="UKC46" s="299"/>
      <c r="UKD46" s="299"/>
      <c r="UKE46" s="299"/>
      <c r="UKF46" s="299"/>
      <c r="UKG46" s="299"/>
      <c r="UKH46" s="299"/>
      <c r="UKI46" s="299"/>
      <c r="UKJ46" s="299"/>
      <c r="UKK46" s="299"/>
      <c r="UKL46" s="299"/>
      <c r="UKM46" s="299"/>
      <c r="UKN46" s="299"/>
      <c r="UKO46" s="299"/>
      <c r="UKP46" s="299"/>
      <c r="UKQ46" s="299"/>
      <c r="UKR46" s="299"/>
      <c r="UKS46" s="299"/>
      <c r="UKT46" s="299"/>
      <c r="UKU46" s="299"/>
      <c r="UKV46" s="299"/>
      <c r="UKW46" s="299"/>
      <c r="UKX46" s="299"/>
      <c r="UKY46" s="299"/>
      <c r="UKZ46" s="299"/>
      <c r="ULA46" s="299"/>
      <c r="ULB46" s="299"/>
      <c r="ULC46" s="299"/>
      <c r="ULD46" s="299"/>
      <c r="ULE46" s="299"/>
      <c r="ULF46" s="299"/>
      <c r="ULG46" s="299"/>
      <c r="ULH46" s="299"/>
      <c r="ULI46" s="299"/>
      <c r="ULJ46" s="299"/>
      <c r="ULK46" s="299"/>
      <c r="ULL46" s="299"/>
      <c r="ULM46" s="299"/>
      <c r="ULN46" s="299"/>
      <c r="ULO46" s="299"/>
      <c r="ULP46" s="299"/>
      <c r="ULQ46" s="299"/>
      <c r="ULR46" s="299"/>
      <c r="ULS46" s="299"/>
      <c r="ULT46" s="299"/>
      <c r="ULU46" s="299"/>
      <c r="ULV46" s="299"/>
      <c r="ULW46" s="299"/>
      <c r="ULX46" s="299"/>
      <c r="ULY46" s="299"/>
      <c r="ULZ46" s="299"/>
      <c r="UMA46" s="299"/>
      <c r="UMB46" s="299"/>
      <c r="UMC46" s="299"/>
      <c r="UMD46" s="299"/>
      <c r="UME46" s="299"/>
      <c r="UMF46" s="299"/>
      <c r="UMG46" s="299"/>
      <c r="UMH46" s="299"/>
      <c r="UMI46" s="299"/>
      <c r="UMJ46" s="299"/>
      <c r="UMK46" s="299"/>
      <c r="UML46" s="299"/>
      <c r="UMM46" s="299"/>
      <c r="UMN46" s="299"/>
      <c r="UMO46" s="299"/>
      <c r="UMP46" s="299"/>
      <c r="UMQ46" s="299"/>
      <c r="UMR46" s="299"/>
      <c r="UMS46" s="299"/>
      <c r="UMT46" s="299"/>
      <c r="UMU46" s="299"/>
      <c r="UMV46" s="299"/>
      <c r="UMW46" s="299"/>
      <c r="UMX46" s="299"/>
      <c r="UMY46" s="299"/>
      <c r="UMZ46" s="299"/>
      <c r="UNA46" s="299"/>
      <c r="UNB46" s="299"/>
      <c r="UNC46" s="299"/>
      <c r="UND46" s="299"/>
      <c r="UNE46" s="299"/>
      <c r="UNF46" s="299"/>
      <c r="UNG46" s="299"/>
      <c r="UNH46" s="299"/>
      <c r="UNI46" s="299"/>
      <c r="UNJ46" s="299"/>
      <c r="UNK46" s="299"/>
      <c r="UNL46" s="299"/>
      <c r="UNM46" s="299"/>
      <c r="UNN46" s="299"/>
      <c r="UNO46" s="299"/>
      <c r="UNP46" s="299"/>
      <c r="UNQ46" s="299"/>
      <c r="UNR46" s="299"/>
      <c r="UNS46" s="299"/>
      <c r="UNT46" s="299"/>
      <c r="UNU46" s="299"/>
      <c r="UNV46" s="299"/>
      <c r="UNW46" s="299"/>
      <c r="UNX46" s="299"/>
      <c r="UNY46" s="299"/>
      <c r="UNZ46" s="299"/>
      <c r="UOA46" s="299"/>
      <c r="UOB46" s="299"/>
      <c r="UOC46" s="299"/>
      <c r="UOD46" s="299"/>
      <c r="UOE46" s="299"/>
      <c r="UOF46" s="299"/>
      <c r="UOG46" s="299"/>
      <c r="UOH46" s="299"/>
      <c r="UOI46" s="299"/>
      <c r="UOJ46" s="299"/>
      <c r="UOK46" s="299"/>
      <c r="UOL46" s="299"/>
      <c r="UOM46" s="299"/>
      <c r="UON46" s="299"/>
      <c r="UOO46" s="299"/>
      <c r="UOP46" s="299"/>
      <c r="UOQ46" s="299"/>
      <c r="UOR46" s="299"/>
      <c r="UOS46" s="299"/>
      <c r="UOT46" s="299"/>
      <c r="UOU46" s="299"/>
      <c r="UOV46" s="299"/>
      <c r="UOW46" s="299"/>
      <c r="UOX46" s="299"/>
      <c r="UOY46" s="299"/>
      <c r="UOZ46" s="299"/>
      <c r="UPA46" s="299"/>
      <c r="UPB46" s="299"/>
      <c r="UPC46" s="299"/>
      <c r="UPD46" s="299"/>
      <c r="UPE46" s="299"/>
      <c r="UPF46" s="299"/>
      <c r="UPG46" s="299"/>
      <c r="UPH46" s="299"/>
      <c r="UPI46" s="299"/>
      <c r="UPJ46" s="299"/>
      <c r="UPK46" s="299"/>
      <c r="UPL46" s="299"/>
      <c r="UPM46" s="299"/>
      <c r="UPN46" s="299"/>
      <c r="UPO46" s="299"/>
      <c r="UPP46" s="299"/>
      <c r="UPQ46" s="299"/>
      <c r="UPR46" s="299"/>
      <c r="UPS46" s="299"/>
      <c r="UPT46" s="299"/>
      <c r="UPU46" s="299"/>
      <c r="UPV46" s="299"/>
      <c r="UPW46" s="299"/>
      <c r="UPX46" s="299"/>
      <c r="UPY46" s="299"/>
      <c r="UPZ46" s="299"/>
      <c r="UQA46" s="299"/>
      <c r="UQB46" s="299"/>
      <c r="UQC46" s="299"/>
      <c r="UQD46" s="299"/>
      <c r="UQE46" s="299"/>
      <c r="UQF46" s="299"/>
      <c r="UQG46" s="299"/>
      <c r="UQH46" s="299"/>
      <c r="UQI46" s="299"/>
      <c r="UQJ46" s="299"/>
      <c r="UQK46" s="299"/>
      <c r="UQL46" s="299"/>
      <c r="UQM46" s="299"/>
      <c r="UQN46" s="299"/>
      <c r="UQO46" s="299"/>
      <c r="UQP46" s="299"/>
      <c r="UQQ46" s="299"/>
      <c r="UQR46" s="299"/>
      <c r="UQS46" s="299"/>
      <c r="UQT46" s="299"/>
      <c r="UQU46" s="299"/>
      <c r="UQV46" s="299"/>
      <c r="UQW46" s="299"/>
      <c r="UQX46" s="299"/>
      <c r="UQY46" s="299"/>
      <c r="UQZ46" s="299"/>
      <c r="URA46" s="299"/>
      <c r="URB46" s="299"/>
      <c r="URC46" s="299"/>
      <c r="URD46" s="299"/>
      <c r="URE46" s="299"/>
      <c r="URF46" s="299"/>
      <c r="URG46" s="299"/>
      <c r="URH46" s="299"/>
      <c r="URI46" s="299"/>
      <c r="URJ46" s="299"/>
      <c r="URK46" s="299"/>
      <c r="URL46" s="299"/>
      <c r="URM46" s="299"/>
      <c r="URN46" s="299"/>
      <c r="URO46" s="299"/>
      <c r="URP46" s="299"/>
      <c r="URQ46" s="299"/>
      <c r="URR46" s="299"/>
      <c r="URS46" s="299"/>
      <c r="URT46" s="299"/>
      <c r="URU46" s="299"/>
      <c r="URV46" s="299"/>
      <c r="URW46" s="299"/>
      <c r="URX46" s="299"/>
      <c r="URY46" s="299"/>
      <c r="URZ46" s="299"/>
      <c r="USA46" s="299"/>
      <c r="USB46" s="299"/>
      <c r="USC46" s="299"/>
      <c r="USD46" s="299"/>
      <c r="USE46" s="299"/>
      <c r="USF46" s="299"/>
      <c r="USG46" s="299"/>
      <c r="USH46" s="299"/>
      <c r="USI46" s="299"/>
      <c r="USJ46" s="299"/>
      <c r="USK46" s="299"/>
      <c r="USL46" s="299"/>
      <c r="USM46" s="299"/>
      <c r="USN46" s="299"/>
      <c r="USO46" s="299"/>
      <c r="USP46" s="299"/>
      <c r="USQ46" s="299"/>
      <c r="USR46" s="299"/>
      <c r="USS46" s="299"/>
      <c r="UST46" s="299"/>
      <c r="USU46" s="299"/>
      <c r="USV46" s="299"/>
      <c r="USW46" s="299"/>
      <c r="USX46" s="299"/>
      <c r="USY46" s="299"/>
      <c r="USZ46" s="299"/>
      <c r="UTA46" s="299"/>
      <c r="UTB46" s="299"/>
      <c r="UTC46" s="299"/>
      <c r="UTD46" s="299"/>
      <c r="UTE46" s="299"/>
      <c r="UTF46" s="299"/>
      <c r="UTG46" s="299"/>
      <c r="UTH46" s="299"/>
      <c r="UTI46" s="299"/>
      <c r="UTJ46" s="299"/>
      <c r="UTK46" s="299"/>
      <c r="UTL46" s="299"/>
      <c r="UTM46" s="299"/>
      <c r="UTN46" s="299"/>
      <c r="UTO46" s="299"/>
      <c r="UTP46" s="299"/>
      <c r="UTQ46" s="299"/>
      <c r="UTR46" s="299"/>
      <c r="UTS46" s="299"/>
      <c r="UTT46" s="299"/>
      <c r="UTU46" s="299"/>
      <c r="UTV46" s="299"/>
      <c r="UTW46" s="299"/>
      <c r="UTX46" s="299"/>
      <c r="UTY46" s="299"/>
      <c r="UTZ46" s="299"/>
      <c r="UUA46" s="299"/>
      <c r="UUB46" s="299"/>
      <c r="UUC46" s="299"/>
      <c r="UUD46" s="299"/>
      <c r="UUE46" s="299"/>
      <c r="UUF46" s="299"/>
      <c r="UUG46" s="299"/>
      <c r="UUH46" s="299"/>
      <c r="UUI46" s="299"/>
      <c r="UUJ46" s="299"/>
      <c r="UUK46" s="299"/>
      <c r="UUL46" s="299"/>
      <c r="UUM46" s="299"/>
      <c r="UUN46" s="299"/>
      <c r="UUO46" s="299"/>
      <c r="UUP46" s="299"/>
      <c r="UUQ46" s="299"/>
      <c r="UUR46" s="299"/>
      <c r="UUS46" s="299"/>
      <c r="UUT46" s="299"/>
      <c r="UUU46" s="299"/>
      <c r="UUV46" s="299"/>
      <c r="UUW46" s="299"/>
      <c r="UUX46" s="299"/>
      <c r="UUY46" s="299"/>
      <c r="UUZ46" s="299"/>
      <c r="UVA46" s="299"/>
      <c r="UVB46" s="299"/>
      <c r="UVC46" s="299"/>
      <c r="UVD46" s="299"/>
      <c r="UVE46" s="299"/>
      <c r="UVF46" s="299"/>
      <c r="UVG46" s="299"/>
      <c r="UVH46" s="299"/>
      <c r="UVI46" s="299"/>
      <c r="UVJ46" s="299"/>
      <c r="UVK46" s="299"/>
      <c r="UVL46" s="299"/>
      <c r="UVM46" s="299"/>
      <c r="UVN46" s="299"/>
      <c r="UVO46" s="299"/>
      <c r="UVP46" s="299"/>
      <c r="UVQ46" s="299"/>
      <c r="UVR46" s="299"/>
      <c r="UVS46" s="299"/>
      <c r="UVT46" s="299"/>
      <c r="UVU46" s="299"/>
      <c r="UVV46" s="299"/>
      <c r="UVW46" s="299"/>
      <c r="UVX46" s="299"/>
      <c r="UVY46" s="299"/>
      <c r="UVZ46" s="299"/>
      <c r="UWA46" s="299"/>
      <c r="UWB46" s="299"/>
      <c r="UWC46" s="299"/>
      <c r="UWD46" s="299"/>
      <c r="UWE46" s="299"/>
      <c r="UWF46" s="299"/>
      <c r="UWG46" s="299"/>
      <c r="UWH46" s="299"/>
      <c r="UWI46" s="299"/>
      <c r="UWJ46" s="299"/>
      <c r="UWK46" s="299"/>
      <c r="UWL46" s="299"/>
      <c r="UWM46" s="299"/>
      <c r="UWN46" s="299"/>
      <c r="UWO46" s="299"/>
      <c r="UWP46" s="299"/>
      <c r="UWQ46" s="299"/>
      <c r="UWR46" s="299"/>
      <c r="UWS46" s="299"/>
      <c r="UWT46" s="299"/>
      <c r="UWU46" s="299"/>
      <c r="UWV46" s="299"/>
      <c r="UWW46" s="299"/>
      <c r="UWX46" s="299"/>
      <c r="UWY46" s="299"/>
      <c r="UWZ46" s="299"/>
      <c r="UXA46" s="299"/>
      <c r="UXB46" s="299"/>
      <c r="UXC46" s="299"/>
      <c r="UXD46" s="299"/>
      <c r="UXE46" s="299"/>
      <c r="UXF46" s="299"/>
      <c r="UXG46" s="299"/>
      <c r="UXH46" s="299"/>
      <c r="UXI46" s="299"/>
      <c r="UXJ46" s="299"/>
      <c r="UXK46" s="299"/>
      <c r="UXL46" s="299"/>
      <c r="UXM46" s="299"/>
      <c r="UXN46" s="299"/>
      <c r="UXO46" s="299"/>
      <c r="UXP46" s="299"/>
      <c r="UXQ46" s="299"/>
      <c r="UXR46" s="299"/>
      <c r="UXS46" s="299"/>
      <c r="UXT46" s="299"/>
      <c r="UXU46" s="299"/>
      <c r="UXV46" s="299"/>
      <c r="UXW46" s="299"/>
      <c r="UXX46" s="299"/>
      <c r="UXY46" s="299"/>
      <c r="UXZ46" s="299"/>
      <c r="UYA46" s="299"/>
      <c r="UYB46" s="299"/>
      <c r="UYC46" s="299"/>
      <c r="UYD46" s="299"/>
      <c r="UYE46" s="299"/>
      <c r="UYF46" s="299"/>
      <c r="UYG46" s="299"/>
      <c r="UYH46" s="299"/>
      <c r="UYI46" s="299"/>
      <c r="UYJ46" s="299"/>
      <c r="UYK46" s="299"/>
      <c r="UYL46" s="299"/>
      <c r="UYM46" s="299"/>
      <c r="UYN46" s="299"/>
      <c r="UYO46" s="299"/>
      <c r="UYP46" s="299"/>
      <c r="UYQ46" s="299"/>
      <c r="UYR46" s="299"/>
      <c r="UYS46" s="299"/>
      <c r="UYT46" s="299"/>
      <c r="UYU46" s="299"/>
      <c r="UYV46" s="299"/>
      <c r="UYW46" s="299"/>
      <c r="UYX46" s="299"/>
      <c r="UYY46" s="299"/>
      <c r="UYZ46" s="299"/>
      <c r="UZA46" s="299"/>
      <c r="UZB46" s="299"/>
      <c r="UZC46" s="299"/>
      <c r="UZD46" s="299"/>
      <c r="UZE46" s="299"/>
      <c r="UZF46" s="299"/>
      <c r="UZG46" s="299"/>
      <c r="UZH46" s="299"/>
      <c r="UZI46" s="299"/>
      <c r="UZJ46" s="299"/>
      <c r="UZK46" s="299"/>
      <c r="UZL46" s="299"/>
      <c r="UZM46" s="299"/>
      <c r="UZN46" s="299"/>
      <c r="UZO46" s="299"/>
      <c r="UZP46" s="299"/>
      <c r="UZQ46" s="299"/>
      <c r="UZR46" s="299"/>
      <c r="UZS46" s="299"/>
      <c r="UZT46" s="299"/>
      <c r="UZU46" s="299"/>
      <c r="UZV46" s="299"/>
      <c r="UZW46" s="299"/>
      <c r="UZX46" s="299"/>
      <c r="UZY46" s="299"/>
      <c r="UZZ46" s="299"/>
      <c r="VAA46" s="299"/>
      <c r="VAB46" s="299"/>
      <c r="VAC46" s="299"/>
      <c r="VAD46" s="299"/>
      <c r="VAE46" s="299"/>
      <c r="VAF46" s="299"/>
      <c r="VAG46" s="299"/>
      <c r="VAH46" s="299"/>
      <c r="VAI46" s="299"/>
      <c r="VAJ46" s="299"/>
      <c r="VAK46" s="299"/>
      <c r="VAL46" s="299"/>
      <c r="VAM46" s="299"/>
      <c r="VAN46" s="299"/>
      <c r="VAO46" s="299"/>
      <c r="VAP46" s="299"/>
      <c r="VAQ46" s="299"/>
      <c r="VAR46" s="299"/>
      <c r="VAS46" s="299"/>
      <c r="VAT46" s="299"/>
      <c r="VAU46" s="299"/>
      <c r="VAV46" s="299"/>
      <c r="VAW46" s="299"/>
      <c r="VAX46" s="299"/>
      <c r="VAY46" s="299"/>
      <c r="VAZ46" s="299"/>
      <c r="VBA46" s="299"/>
      <c r="VBB46" s="299"/>
      <c r="VBC46" s="299"/>
      <c r="VBD46" s="299"/>
      <c r="VBE46" s="299"/>
      <c r="VBF46" s="299"/>
      <c r="VBG46" s="299"/>
      <c r="VBH46" s="299"/>
      <c r="VBI46" s="299"/>
      <c r="VBJ46" s="299"/>
      <c r="VBK46" s="299"/>
      <c r="VBL46" s="299"/>
      <c r="VBM46" s="299"/>
      <c r="VBN46" s="299"/>
      <c r="VBO46" s="299"/>
      <c r="VBP46" s="299"/>
      <c r="VBQ46" s="299"/>
      <c r="VBR46" s="299"/>
      <c r="VBS46" s="299"/>
      <c r="VBT46" s="299"/>
      <c r="VBU46" s="299"/>
      <c r="VBV46" s="299"/>
      <c r="VBW46" s="299"/>
      <c r="VBX46" s="299"/>
      <c r="VBY46" s="299"/>
      <c r="VBZ46" s="299"/>
      <c r="VCA46" s="299"/>
      <c r="VCB46" s="299"/>
      <c r="VCC46" s="299"/>
      <c r="VCD46" s="299"/>
      <c r="VCE46" s="299"/>
      <c r="VCF46" s="299"/>
      <c r="VCG46" s="299"/>
      <c r="VCH46" s="299"/>
      <c r="VCI46" s="299"/>
      <c r="VCJ46" s="299"/>
      <c r="VCK46" s="299"/>
      <c r="VCL46" s="299"/>
      <c r="VCM46" s="299"/>
      <c r="VCN46" s="299"/>
      <c r="VCO46" s="299"/>
      <c r="VCP46" s="299"/>
      <c r="VCQ46" s="299"/>
      <c r="VCR46" s="299"/>
      <c r="VCS46" s="299"/>
      <c r="VCT46" s="299"/>
      <c r="VCU46" s="299"/>
      <c r="VCV46" s="299"/>
      <c r="VCW46" s="299"/>
      <c r="VCX46" s="299"/>
      <c r="VCY46" s="299"/>
      <c r="VCZ46" s="299"/>
      <c r="VDA46" s="299"/>
      <c r="VDB46" s="299"/>
      <c r="VDC46" s="299"/>
      <c r="VDD46" s="299"/>
      <c r="VDE46" s="299"/>
      <c r="VDF46" s="299"/>
      <c r="VDG46" s="299"/>
      <c r="VDH46" s="299"/>
      <c r="VDI46" s="299"/>
      <c r="VDJ46" s="299"/>
      <c r="VDK46" s="299"/>
      <c r="VDL46" s="299"/>
      <c r="VDM46" s="299"/>
      <c r="VDN46" s="299"/>
      <c r="VDO46" s="299"/>
      <c r="VDP46" s="299"/>
      <c r="VDQ46" s="299"/>
      <c r="VDR46" s="299"/>
      <c r="VDS46" s="299"/>
      <c r="VDT46" s="299"/>
      <c r="VDU46" s="299"/>
      <c r="VDV46" s="299"/>
      <c r="VDW46" s="299"/>
      <c r="VDX46" s="299"/>
      <c r="VDY46" s="299"/>
      <c r="VDZ46" s="299"/>
      <c r="VEA46" s="299"/>
      <c r="VEB46" s="299"/>
      <c r="VEC46" s="299"/>
      <c r="VED46" s="299"/>
      <c r="VEE46" s="299"/>
      <c r="VEF46" s="299"/>
      <c r="VEG46" s="299"/>
      <c r="VEH46" s="299"/>
      <c r="VEI46" s="299"/>
      <c r="VEJ46" s="299"/>
      <c r="VEK46" s="299"/>
      <c r="VEL46" s="299"/>
      <c r="VEM46" s="299"/>
      <c r="VEN46" s="299"/>
      <c r="VEO46" s="299"/>
      <c r="VEP46" s="299"/>
      <c r="VEQ46" s="299"/>
      <c r="VER46" s="299"/>
      <c r="VES46" s="299"/>
      <c r="VET46" s="299"/>
      <c r="VEU46" s="299"/>
      <c r="VEV46" s="299"/>
      <c r="VEW46" s="299"/>
      <c r="VEX46" s="299"/>
      <c r="VEY46" s="299"/>
      <c r="VEZ46" s="299"/>
      <c r="VFA46" s="299"/>
      <c r="VFB46" s="299"/>
      <c r="VFC46" s="299"/>
      <c r="VFD46" s="299"/>
      <c r="VFE46" s="299"/>
      <c r="VFF46" s="299"/>
      <c r="VFG46" s="299"/>
      <c r="VFH46" s="299"/>
      <c r="VFI46" s="299"/>
      <c r="VFJ46" s="299"/>
      <c r="VFK46" s="299"/>
      <c r="VFL46" s="299"/>
      <c r="VFM46" s="299"/>
      <c r="VFN46" s="299"/>
      <c r="VFO46" s="299"/>
      <c r="VFP46" s="299"/>
      <c r="VFQ46" s="299"/>
      <c r="VFR46" s="299"/>
      <c r="VFS46" s="299"/>
      <c r="VFT46" s="299"/>
      <c r="VFU46" s="299"/>
      <c r="VFV46" s="299"/>
      <c r="VFW46" s="299"/>
      <c r="VFX46" s="299"/>
      <c r="VFY46" s="299"/>
      <c r="VFZ46" s="299"/>
      <c r="VGA46" s="299"/>
      <c r="VGB46" s="299"/>
      <c r="VGC46" s="299"/>
      <c r="VGD46" s="299"/>
      <c r="VGE46" s="299"/>
      <c r="VGF46" s="299"/>
      <c r="VGG46" s="299"/>
      <c r="VGH46" s="299"/>
      <c r="VGI46" s="299"/>
      <c r="VGJ46" s="299"/>
      <c r="VGK46" s="299"/>
      <c r="VGL46" s="299"/>
      <c r="VGM46" s="299"/>
      <c r="VGN46" s="299"/>
      <c r="VGO46" s="299"/>
      <c r="VGP46" s="299"/>
      <c r="VGQ46" s="299"/>
      <c r="VGR46" s="299"/>
      <c r="VGS46" s="299"/>
      <c r="VGT46" s="299"/>
      <c r="VGU46" s="299"/>
      <c r="VGV46" s="299"/>
      <c r="VGW46" s="299"/>
      <c r="VGX46" s="299"/>
      <c r="VGY46" s="299"/>
      <c r="VGZ46" s="299"/>
      <c r="VHA46" s="299"/>
      <c r="VHB46" s="299"/>
      <c r="VHC46" s="299"/>
      <c r="VHD46" s="299"/>
      <c r="VHE46" s="299"/>
      <c r="VHF46" s="299"/>
      <c r="VHG46" s="299"/>
      <c r="VHH46" s="299"/>
      <c r="VHI46" s="299"/>
      <c r="VHJ46" s="299"/>
      <c r="VHK46" s="299"/>
      <c r="VHL46" s="299"/>
      <c r="VHM46" s="299"/>
      <c r="VHN46" s="299"/>
      <c r="VHO46" s="299"/>
      <c r="VHP46" s="299"/>
      <c r="VHQ46" s="299"/>
      <c r="VHR46" s="299"/>
      <c r="VHS46" s="299"/>
      <c r="VHT46" s="299"/>
      <c r="VHU46" s="299"/>
      <c r="VHV46" s="299"/>
      <c r="VHW46" s="299"/>
      <c r="VHX46" s="299"/>
      <c r="VHY46" s="299"/>
      <c r="VHZ46" s="299"/>
      <c r="VIA46" s="299"/>
      <c r="VIB46" s="299"/>
      <c r="VIC46" s="299"/>
      <c r="VID46" s="299"/>
      <c r="VIE46" s="299"/>
      <c r="VIF46" s="299"/>
      <c r="VIG46" s="299"/>
      <c r="VIH46" s="299"/>
      <c r="VII46" s="299"/>
      <c r="VIJ46" s="299"/>
      <c r="VIK46" s="299"/>
      <c r="VIL46" s="299"/>
      <c r="VIM46" s="299"/>
      <c r="VIN46" s="299"/>
      <c r="VIO46" s="299"/>
      <c r="VIP46" s="299"/>
      <c r="VIQ46" s="299"/>
      <c r="VIR46" s="299"/>
      <c r="VIS46" s="299"/>
      <c r="VIT46" s="299"/>
      <c r="VIU46" s="299"/>
      <c r="VIV46" s="299"/>
      <c r="VIW46" s="299"/>
      <c r="VIX46" s="299"/>
      <c r="VIY46" s="299"/>
      <c r="VIZ46" s="299"/>
      <c r="VJA46" s="299"/>
      <c r="VJB46" s="299"/>
      <c r="VJC46" s="299"/>
      <c r="VJD46" s="299"/>
      <c r="VJE46" s="299"/>
      <c r="VJF46" s="299"/>
      <c r="VJG46" s="299"/>
      <c r="VJH46" s="299"/>
      <c r="VJI46" s="299"/>
      <c r="VJJ46" s="299"/>
      <c r="VJK46" s="299"/>
      <c r="VJL46" s="299"/>
      <c r="VJM46" s="299"/>
      <c r="VJN46" s="299"/>
      <c r="VJO46" s="299"/>
      <c r="VJP46" s="299"/>
      <c r="VJQ46" s="299"/>
      <c r="VJR46" s="299"/>
      <c r="VJS46" s="299"/>
      <c r="VJT46" s="299"/>
      <c r="VJU46" s="299"/>
      <c r="VJV46" s="299"/>
      <c r="VJW46" s="299"/>
      <c r="VJX46" s="299"/>
      <c r="VJY46" s="299"/>
      <c r="VJZ46" s="299"/>
      <c r="VKA46" s="299"/>
      <c r="VKB46" s="299"/>
      <c r="VKC46" s="299"/>
      <c r="VKD46" s="299"/>
      <c r="VKE46" s="299"/>
      <c r="VKF46" s="299"/>
      <c r="VKG46" s="299"/>
      <c r="VKH46" s="299"/>
      <c r="VKI46" s="299"/>
      <c r="VKJ46" s="299"/>
      <c r="VKK46" s="299"/>
      <c r="VKL46" s="299"/>
      <c r="VKM46" s="299"/>
      <c r="VKN46" s="299"/>
      <c r="VKO46" s="299"/>
      <c r="VKP46" s="299"/>
      <c r="VKQ46" s="299"/>
      <c r="VKR46" s="299"/>
      <c r="VKS46" s="299"/>
      <c r="VKT46" s="299"/>
      <c r="VKU46" s="299"/>
      <c r="VKV46" s="299"/>
      <c r="VKW46" s="299"/>
      <c r="VKX46" s="299"/>
      <c r="VKY46" s="299"/>
      <c r="VKZ46" s="299"/>
      <c r="VLA46" s="299"/>
      <c r="VLB46" s="299"/>
      <c r="VLC46" s="299"/>
      <c r="VLD46" s="299"/>
      <c r="VLE46" s="299"/>
      <c r="VLF46" s="299"/>
      <c r="VLG46" s="299"/>
      <c r="VLH46" s="299"/>
      <c r="VLI46" s="299"/>
      <c r="VLJ46" s="299"/>
      <c r="VLK46" s="299"/>
      <c r="VLL46" s="299"/>
      <c r="VLM46" s="299"/>
      <c r="VLN46" s="299"/>
      <c r="VLO46" s="299"/>
      <c r="VLP46" s="299"/>
      <c r="VLQ46" s="299"/>
      <c r="VLR46" s="299"/>
      <c r="VLS46" s="299"/>
      <c r="VLT46" s="299"/>
      <c r="VLU46" s="299"/>
      <c r="VLV46" s="299"/>
      <c r="VLW46" s="299"/>
      <c r="VLX46" s="299"/>
      <c r="VLY46" s="299"/>
      <c r="VLZ46" s="299"/>
      <c r="VMA46" s="299"/>
      <c r="VMB46" s="299"/>
      <c r="VMC46" s="299"/>
      <c r="VMD46" s="299"/>
      <c r="VME46" s="299"/>
      <c r="VMF46" s="299"/>
      <c r="VMG46" s="299"/>
      <c r="VMH46" s="299"/>
      <c r="VMI46" s="299"/>
      <c r="VMJ46" s="299"/>
      <c r="VMK46" s="299"/>
      <c r="VML46" s="299"/>
      <c r="VMM46" s="299"/>
      <c r="VMN46" s="299"/>
      <c r="VMO46" s="299"/>
      <c r="VMP46" s="299"/>
      <c r="VMQ46" s="299"/>
      <c r="VMR46" s="299"/>
      <c r="VMS46" s="299"/>
      <c r="VMT46" s="299"/>
      <c r="VMU46" s="299"/>
      <c r="VMV46" s="299"/>
      <c r="VMW46" s="299"/>
      <c r="VMX46" s="299"/>
      <c r="VMY46" s="299"/>
      <c r="VMZ46" s="299"/>
      <c r="VNA46" s="299"/>
      <c r="VNB46" s="299"/>
      <c r="VNC46" s="299"/>
      <c r="VND46" s="299"/>
      <c r="VNE46" s="299"/>
      <c r="VNF46" s="299"/>
      <c r="VNG46" s="299"/>
      <c r="VNH46" s="299"/>
      <c r="VNI46" s="299"/>
      <c r="VNJ46" s="299"/>
      <c r="VNK46" s="299"/>
      <c r="VNL46" s="299"/>
      <c r="VNM46" s="299"/>
      <c r="VNN46" s="299"/>
      <c r="VNO46" s="299"/>
      <c r="VNP46" s="299"/>
      <c r="VNQ46" s="299"/>
      <c r="VNR46" s="299"/>
      <c r="VNS46" s="299"/>
      <c r="VNT46" s="299"/>
      <c r="VNU46" s="299"/>
      <c r="VNV46" s="299"/>
      <c r="VNW46" s="299"/>
      <c r="VNX46" s="299"/>
      <c r="VNY46" s="299"/>
      <c r="VNZ46" s="299"/>
      <c r="VOA46" s="299"/>
      <c r="VOB46" s="299"/>
      <c r="VOC46" s="299"/>
      <c r="VOD46" s="299"/>
      <c r="VOE46" s="299"/>
      <c r="VOF46" s="299"/>
      <c r="VOG46" s="299"/>
      <c r="VOH46" s="299"/>
      <c r="VOI46" s="299"/>
      <c r="VOJ46" s="299"/>
      <c r="VOK46" s="299"/>
      <c r="VOL46" s="299"/>
      <c r="VOM46" s="299"/>
      <c r="VON46" s="299"/>
      <c r="VOO46" s="299"/>
      <c r="VOP46" s="299"/>
      <c r="VOQ46" s="299"/>
      <c r="VOR46" s="299"/>
      <c r="VOS46" s="299"/>
      <c r="VOT46" s="299"/>
      <c r="VOU46" s="299"/>
      <c r="VOV46" s="299"/>
      <c r="VOW46" s="299"/>
      <c r="VOX46" s="299"/>
      <c r="VOY46" s="299"/>
      <c r="VOZ46" s="299"/>
      <c r="VPA46" s="299"/>
      <c r="VPB46" s="299"/>
      <c r="VPC46" s="299"/>
      <c r="VPD46" s="299"/>
      <c r="VPE46" s="299"/>
      <c r="VPF46" s="299"/>
      <c r="VPG46" s="299"/>
      <c r="VPH46" s="299"/>
      <c r="VPI46" s="299"/>
      <c r="VPJ46" s="299"/>
      <c r="VPK46" s="299"/>
      <c r="VPL46" s="299"/>
      <c r="VPM46" s="299"/>
      <c r="VPN46" s="299"/>
      <c r="VPO46" s="299"/>
      <c r="VPP46" s="299"/>
      <c r="VPQ46" s="299"/>
      <c r="VPR46" s="299"/>
      <c r="VPS46" s="299"/>
      <c r="VPT46" s="299"/>
      <c r="VPU46" s="299"/>
      <c r="VPV46" s="299"/>
      <c r="VPW46" s="299"/>
      <c r="VPX46" s="299"/>
      <c r="VPY46" s="299"/>
      <c r="VPZ46" s="299"/>
      <c r="VQA46" s="299"/>
      <c r="VQB46" s="299"/>
      <c r="VQC46" s="299"/>
      <c r="VQD46" s="299"/>
      <c r="VQE46" s="299"/>
      <c r="VQF46" s="299"/>
      <c r="VQG46" s="299"/>
      <c r="VQH46" s="299"/>
      <c r="VQI46" s="299"/>
      <c r="VQJ46" s="299"/>
      <c r="VQK46" s="299"/>
      <c r="VQL46" s="299"/>
      <c r="VQM46" s="299"/>
      <c r="VQN46" s="299"/>
      <c r="VQO46" s="299"/>
      <c r="VQP46" s="299"/>
      <c r="VQQ46" s="299"/>
      <c r="VQR46" s="299"/>
      <c r="VQS46" s="299"/>
      <c r="VQT46" s="299"/>
      <c r="VQU46" s="299"/>
      <c r="VQV46" s="299"/>
      <c r="VQW46" s="299"/>
      <c r="VQX46" s="299"/>
      <c r="VQY46" s="299"/>
      <c r="VQZ46" s="299"/>
      <c r="VRA46" s="299"/>
      <c r="VRB46" s="299"/>
      <c r="VRC46" s="299"/>
      <c r="VRD46" s="299"/>
      <c r="VRE46" s="299"/>
      <c r="VRF46" s="299"/>
      <c r="VRG46" s="299"/>
      <c r="VRH46" s="299"/>
      <c r="VRI46" s="299"/>
      <c r="VRJ46" s="299"/>
      <c r="VRK46" s="299"/>
      <c r="VRL46" s="299"/>
      <c r="VRM46" s="299"/>
      <c r="VRN46" s="299"/>
      <c r="VRO46" s="299"/>
      <c r="VRP46" s="299"/>
      <c r="VRQ46" s="299"/>
      <c r="VRR46" s="299"/>
      <c r="VRS46" s="299"/>
      <c r="VRT46" s="299"/>
      <c r="VRU46" s="299"/>
      <c r="VRV46" s="299"/>
      <c r="VRW46" s="299"/>
      <c r="VRX46" s="299"/>
      <c r="VRY46" s="299"/>
      <c r="VRZ46" s="299"/>
      <c r="VSA46" s="299"/>
      <c r="VSB46" s="299"/>
      <c r="VSC46" s="299"/>
      <c r="VSD46" s="299"/>
      <c r="VSE46" s="299"/>
      <c r="VSF46" s="299"/>
      <c r="VSG46" s="299"/>
      <c r="VSH46" s="299"/>
      <c r="VSI46" s="299"/>
      <c r="VSJ46" s="299"/>
      <c r="VSK46" s="299"/>
      <c r="VSL46" s="299"/>
      <c r="VSM46" s="299"/>
      <c r="VSN46" s="299"/>
      <c r="VSO46" s="299"/>
      <c r="VSP46" s="299"/>
      <c r="VSQ46" s="299"/>
      <c r="VSR46" s="299"/>
      <c r="VSS46" s="299"/>
      <c r="VST46" s="299"/>
      <c r="VSU46" s="299"/>
      <c r="VSV46" s="299"/>
      <c r="VSW46" s="299"/>
      <c r="VSX46" s="299"/>
      <c r="VSY46" s="299"/>
      <c r="VSZ46" s="299"/>
      <c r="VTA46" s="299"/>
      <c r="VTB46" s="299"/>
      <c r="VTC46" s="299"/>
      <c r="VTD46" s="299"/>
      <c r="VTE46" s="299"/>
      <c r="VTF46" s="299"/>
      <c r="VTG46" s="299"/>
      <c r="VTH46" s="299"/>
      <c r="VTI46" s="299"/>
      <c r="VTJ46" s="299"/>
      <c r="VTK46" s="299"/>
      <c r="VTL46" s="299"/>
      <c r="VTM46" s="299"/>
      <c r="VTN46" s="299"/>
      <c r="VTO46" s="299"/>
      <c r="VTP46" s="299"/>
      <c r="VTQ46" s="299"/>
      <c r="VTR46" s="299"/>
      <c r="VTS46" s="299"/>
      <c r="VTT46" s="299"/>
      <c r="VTU46" s="299"/>
      <c r="VTV46" s="299"/>
      <c r="VTW46" s="299"/>
      <c r="VTX46" s="299"/>
      <c r="VTY46" s="299"/>
      <c r="VTZ46" s="299"/>
      <c r="VUA46" s="299"/>
      <c r="VUB46" s="299"/>
      <c r="VUC46" s="299"/>
      <c r="VUD46" s="299"/>
      <c r="VUE46" s="299"/>
      <c r="VUF46" s="299"/>
      <c r="VUG46" s="299"/>
      <c r="VUH46" s="299"/>
      <c r="VUI46" s="299"/>
      <c r="VUJ46" s="299"/>
      <c r="VUK46" s="299"/>
      <c r="VUL46" s="299"/>
      <c r="VUM46" s="299"/>
      <c r="VUN46" s="299"/>
      <c r="VUO46" s="299"/>
      <c r="VUP46" s="299"/>
      <c r="VUQ46" s="299"/>
      <c r="VUR46" s="299"/>
      <c r="VUS46" s="299"/>
      <c r="VUT46" s="299"/>
      <c r="VUU46" s="299"/>
      <c r="VUV46" s="299"/>
      <c r="VUW46" s="299"/>
      <c r="VUX46" s="299"/>
      <c r="VUY46" s="299"/>
      <c r="VUZ46" s="299"/>
      <c r="VVA46" s="299"/>
      <c r="VVB46" s="299"/>
      <c r="VVC46" s="299"/>
      <c r="VVD46" s="299"/>
      <c r="VVE46" s="299"/>
      <c r="VVF46" s="299"/>
      <c r="VVG46" s="299"/>
      <c r="VVH46" s="299"/>
      <c r="VVI46" s="299"/>
      <c r="VVJ46" s="299"/>
      <c r="VVK46" s="299"/>
      <c r="VVL46" s="299"/>
      <c r="VVM46" s="299"/>
      <c r="VVN46" s="299"/>
      <c r="VVO46" s="299"/>
      <c r="VVP46" s="299"/>
      <c r="VVQ46" s="299"/>
      <c r="VVR46" s="299"/>
      <c r="VVS46" s="299"/>
      <c r="VVT46" s="299"/>
      <c r="VVU46" s="299"/>
      <c r="VVV46" s="299"/>
      <c r="VVW46" s="299"/>
      <c r="VVX46" s="299"/>
      <c r="VVY46" s="299"/>
      <c r="VVZ46" s="299"/>
      <c r="VWA46" s="299"/>
      <c r="VWB46" s="299"/>
      <c r="VWC46" s="299"/>
      <c r="VWD46" s="299"/>
      <c r="VWE46" s="299"/>
      <c r="VWF46" s="299"/>
      <c r="VWG46" s="299"/>
      <c r="VWH46" s="299"/>
      <c r="VWI46" s="299"/>
      <c r="VWJ46" s="299"/>
      <c r="VWK46" s="299"/>
      <c r="VWL46" s="299"/>
      <c r="VWM46" s="299"/>
      <c r="VWN46" s="299"/>
      <c r="VWO46" s="299"/>
      <c r="VWP46" s="299"/>
      <c r="VWQ46" s="299"/>
      <c r="VWR46" s="299"/>
      <c r="VWS46" s="299"/>
      <c r="VWT46" s="299"/>
      <c r="VWU46" s="299"/>
      <c r="VWV46" s="299"/>
      <c r="VWW46" s="299"/>
      <c r="VWX46" s="299"/>
      <c r="VWY46" s="299"/>
      <c r="VWZ46" s="299"/>
      <c r="VXA46" s="299"/>
      <c r="VXB46" s="299"/>
      <c r="VXC46" s="299"/>
      <c r="VXD46" s="299"/>
      <c r="VXE46" s="299"/>
      <c r="VXF46" s="299"/>
      <c r="VXG46" s="299"/>
      <c r="VXH46" s="299"/>
      <c r="VXI46" s="299"/>
      <c r="VXJ46" s="299"/>
      <c r="VXK46" s="299"/>
      <c r="VXL46" s="299"/>
      <c r="VXM46" s="299"/>
      <c r="VXN46" s="299"/>
      <c r="VXO46" s="299"/>
      <c r="VXP46" s="299"/>
      <c r="VXQ46" s="299"/>
      <c r="VXR46" s="299"/>
      <c r="VXS46" s="299"/>
      <c r="VXT46" s="299"/>
      <c r="VXU46" s="299"/>
      <c r="VXV46" s="299"/>
      <c r="VXW46" s="299"/>
      <c r="VXX46" s="299"/>
      <c r="VXY46" s="299"/>
      <c r="VXZ46" s="299"/>
      <c r="VYA46" s="299"/>
      <c r="VYB46" s="299"/>
      <c r="VYC46" s="299"/>
      <c r="VYD46" s="299"/>
      <c r="VYE46" s="299"/>
      <c r="VYF46" s="299"/>
      <c r="VYG46" s="299"/>
      <c r="VYH46" s="299"/>
      <c r="VYI46" s="299"/>
      <c r="VYJ46" s="299"/>
      <c r="VYK46" s="299"/>
      <c r="VYL46" s="299"/>
      <c r="VYM46" s="299"/>
      <c r="VYN46" s="299"/>
      <c r="VYO46" s="299"/>
      <c r="VYP46" s="299"/>
      <c r="VYQ46" s="299"/>
      <c r="VYR46" s="299"/>
      <c r="VYS46" s="299"/>
      <c r="VYT46" s="299"/>
      <c r="VYU46" s="299"/>
      <c r="VYV46" s="299"/>
      <c r="VYW46" s="299"/>
      <c r="VYX46" s="299"/>
      <c r="VYY46" s="299"/>
      <c r="VYZ46" s="299"/>
      <c r="VZA46" s="299"/>
      <c r="VZB46" s="299"/>
      <c r="VZC46" s="299"/>
      <c r="VZD46" s="299"/>
      <c r="VZE46" s="299"/>
      <c r="VZF46" s="299"/>
      <c r="VZG46" s="299"/>
      <c r="VZH46" s="299"/>
      <c r="VZI46" s="299"/>
      <c r="VZJ46" s="299"/>
      <c r="VZK46" s="299"/>
      <c r="VZL46" s="299"/>
      <c r="VZM46" s="299"/>
      <c r="VZN46" s="299"/>
      <c r="VZO46" s="299"/>
      <c r="VZP46" s="299"/>
      <c r="VZQ46" s="299"/>
      <c r="VZR46" s="299"/>
      <c r="VZS46" s="299"/>
      <c r="VZT46" s="299"/>
      <c r="VZU46" s="299"/>
      <c r="VZV46" s="299"/>
      <c r="VZW46" s="299"/>
      <c r="VZX46" s="299"/>
      <c r="VZY46" s="299"/>
      <c r="VZZ46" s="299"/>
      <c r="WAA46" s="299"/>
      <c r="WAB46" s="299"/>
      <c r="WAC46" s="299"/>
      <c r="WAD46" s="299"/>
      <c r="WAE46" s="299"/>
      <c r="WAF46" s="299"/>
      <c r="WAG46" s="299"/>
      <c r="WAH46" s="299"/>
      <c r="WAI46" s="299"/>
      <c r="WAJ46" s="299"/>
      <c r="WAK46" s="299"/>
      <c r="WAL46" s="299"/>
      <c r="WAM46" s="299"/>
      <c r="WAN46" s="299"/>
      <c r="WAO46" s="299"/>
      <c r="WAP46" s="299"/>
      <c r="WAQ46" s="299"/>
      <c r="WAR46" s="299"/>
      <c r="WAS46" s="299"/>
      <c r="WAT46" s="299"/>
      <c r="WAU46" s="299"/>
      <c r="WAV46" s="299"/>
      <c r="WAW46" s="299"/>
      <c r="WAX46" s="299"/>
      <c r="WAY46" s="299"/>
      <c r="WAZ46" s="299"/>
      <c r="WBA46" s="299"/>
      <c r="WBB46" s="299"/>
      <c r="WBC46" s="299"/>
      <c r="WBD46" s="299"/>
      <c r="WBE46" s="299"/>
      <c r="WBF46" s="299"/>
      <c r="WBG46" s="299"/>
      <c r="WBH46" s="299"/>
      <c r="WBI46" s="299"/>
      <c r="WBJ46" s="299"/>
      <c r="WBK46" s="299"/>
      <c r="WBL46" s="299"/>
      <c r="WBM46" s="299"/>
      <c r="WBN46" s="299"/>
      <c r="WBO46" s="299"/>
      <c r="WBP46" s="299"/>
      <c r="WBQ46" s="299"/>
      <c r="WBR46" s="299"/>
      <c r="WBS46" s="299"/>
      <c r="WBT46" s="299"/>
      <c r="WBU46" s="299"/>
      <c r="WBV46" s="299"/>
      <c r="WBW46" s="299"/>
      <c r="WBX46" s="299"/>
      <c r="WBY46" s="299"/>
      <c r="WBZ46" s="299"/>
      <c r="WCA46" s="299"/>
      <c r="WCB46" s="299"/>
      <c r="WCC46" s="299"/>
      <c r="WCD46" s="299"/>
      <c r="WCE46" s="299"/>
      <c r="WCF46" s="299"/>
      <c r="WCG46" s="299"/>
      <c r="WCH46" s="299"/>
      <c r="WCI46" s="299"/>
      <c r="WCJ46" s="299"/>
      <c r="WCK46" s="299"/>
      <c r="WCL46" s="299"/>
      <c r="WCM46" s="299"/>
      <c r="WCN46" s="299"/>
      <c r="WCO46" s="299"/>
      <c r="WCP46" s="299"/>
      <c r="WCQ46" s="299"/>
      <c r="WCR46" s="299"/>
      <c r="WCS46" s="299"/>
      <c r="WCT46" s="299"/>
      <c r="WCU46" s="299"/>
      <c r="WCV46" s="299"/>
      <c r="WCW46" s="299"/>
      <c r="WCX46" s="299"/>
      <c r="WCY46" s="299"/>
      <c r="WCZ46" s="299"/>
      <c r="WDA46" s="299"/>
      <c r="WDB46" s="299"/>
      <c r="WDC46" s="299"/>
      <c r="WDD46" s="299"/>
      <c r="WDE46" s="299"/>
      <c r="WDF46" s="299"/>
      <c r="WDG46" s="299"/>
      <c r="WDH46" s="299"/>
      <c r="WDI46" s="299"/>
      <c r="WDJ46" s="299"/>
      <c r="WDK46" s="299"/>
      <c r="WDL46" s="299"/>
      <c r="WDM46" s="299"/>
      <c r="WDN46" s="299"/>
      <c r="WDO46" s="299"/>
      <c r="WDP46" s="299"/>
      <c r="WDQ46" s="299"/>
      <c r="WDR46" s="299"/>
      <c r="WDS46" s="299"/>
      <c r="WDT46" s="299"/>
      <c r="WDU46" s="299"/>
      <c r="WDV46" s="299"/>
      <c r="WDW46" s="299"/>
      <c r="WDX46" s="299"/>
      <c r="WDY46" s="299"/>
      <c r="WDZ46" s="299"/>
      <c r="WEA46" s="299"/>
      <c r="WEB46" s="299"/>
      <c r="WEC46" s="299"/>
      <c r="WED46" s="299"/>
      <c r="WEE46" s="299"/>
      <c r="WEF46" s="299"/>
      <c r="WEG46" s="299"/>
      <c r="WEH46" s="299"/>
      <c r="WEI46" s="299"/>
      <c r="WEJ46" s="299"/>
      <c r="WEK46" s="299"/>
      <c r="WEL46" s="299"/>
      <c r="WEM46" s="299"/>
      <c r="WEN46" s="299"/>
      <c r="WEO46" s="299"/>
      <c r="WEP46" s="299"/>
      <c r="WEQ46" s="299"/>
      <c r="WER46" s="299"/>
      <c r="WES46" s="299"/>
      <c r="WET46" s="299"/>
      <c r="WEU46" s="299"/>
      <c r="WEV46" s="299"/>
      <c r="WEW46" s="299"/>
      <c r="WEX46" s="299"/>
      <c r="WEY46" s="299"/>
      <c r="WEZ46" s="299"/>
      <c r="WFA46" s="299"/>
      <c r="WFB46" s="299"/>
      <c r="WFC46" s="299"/>
      <c r="WFD46" s="299"/>
      <c r="WFE46" s="299"/>
      <c r="WFF46" s="299"/>
      <c r="WFG46" s="299"/>
      <c r="WFH46" s="299"/>
      <c r="WFI46" s="299"/>
      <c r="WFJ46" s="299"/>
      <c r="WFK46" s="299"/>
      <c r="WFL46" s="299"/>
      <c r="WFM46" s="299"/>
      <c r="WFN46" s="299"/>
      <c r="WFO46" s="299"/>
      <c r="WFP46" s="299"/>
      <c r="WFQ46" s="299"/>
      <c r="WFR46" s="299"/>
      <c r="WFS46" s="299"/>
      <c r="WFT46" s="299"/>
      <c r="WFU46" s="299"/>
      <c r="WFV46" s="299"/>
      <c r="WFW46" s="299"/>
      <c r="WFX46" s="299"/>
      <c r="WFY46" s="299"/>
      <c r="WFZ46" s="299"/>
      <c r="WGA46" s="299"/>
      <c r="WGB46" s="299"/>
      <c r="WGC46" s="299"/>
      <c r="WGD46" s="299"/>
      <c r="WGE46" s="299"/>
      <c r="WGF46" s="299"/>
      <c r="WGG46" s="299"/>
      <c r="WGH46" s="299"/>
      <c r="WGI46" s="299"/>
      <c r="WGJ46" s="299"/>
      <c r="WGK46" s="299"/>
      <c r="WGL46" s="299"/>
      <c r="WGM46" s="299"/>
      <c r="WGN46" s="299"/>
      <c r="WGO46" s="299"/>
      <c r="WGP46" s="299"/>
      <c r="WGQ46" s="299"/>
      <c r="WGR46" s="299"/>
      <c r="WGS46" s="299"/>
      <c r="WGT46" s="299"/>
      <c r="WGU46" s="299"/>
      <c r="WGV46" s="299"/>
      <c r="WGW46" s="299"/>
      <c r="WGX46" s="299"/>
      <c r="WGY46" s="299"/>
      <c r="WGZ46" s="299"/>
      <c r="WHA46" s="299"/>
      <c r="WHB46" s="299"/>
      <c r="WHC46" s="299"/>
      <c r="WHD46" s="299"/>
      <c r="WHE46" s="299"/>
      <c r="WHF46" s="299"/>
      <c r="WHG46" s="299"/>
      <c r="WHH46" s="299"/>
      <c r="WHI46" s="299"/>
      <c r="WHJ46" s="299"/>
      <c r="WHK46" s="299"/>
      <c r="WHL46" s="299"/>
      <c r="WHM46" s="299"/>
      <c r="WHN46" s="299"/>
      <c r="WHO46" s="299"/>
      <c r="WHP46" s="299"/>
      <c r="WHQ46" s="299"/>
      <c r="WHR46" s="299"/>
      <c r="WHS46" s="299"/>
      <c r="WHT46" s="299"/>
      <c r="WHU46" s="299"/>
      <c r="WHV46" s="299"/>
      <c r="WHW46" s="299"/>
      <c r="WHX46" s="299"/>
      <c r="WHY46" s="299"/>
      <c r="WHZ46" s="299"/>
      <c r="WIA46" s="299"/>
      <c r="WIB46" s="299"/>
      <c r="WIC46" s="299"/>
      <c r="WID46" s="299"/>
      <c r="WIE46" s="299"/>
      <c r="WIF46" s="299"/>
      <c r="WIG46" s="299"/>
      <c r="WIH46" s="299"/>
      <c r="WII46" s="299"/>
      <c r="WIJ46" s="299"/>
      <c r="WIK46" s="299"/>
      <c r="WIL46" s="299"/>
      <c r="WIM46" s="299"/>
      <c r="WIN46" s="299"/>
      <c r="WIO46" s="299"/>
      <c r="WIP46" s="299"/>
      <c r="WIQ46" s="299"/>
      <c r="WIR46" s="299"/>
      <c r="WIS46" s="299"/>
      <c r="WIT46" s="299"/>
      <c r="WIU46" s="299"/>
      <c r="WIV46" s="299"/>
      <c r="WIW46" s="299"/>
      <c r="WIX46" s="299"/>
      <c r="WIY46" s="299"/>
      <c r="WIZ46" s="299"/>
      <c r="WJA46" s="299"/>
      <c r="WJB46" s="299"/>
      <c r="WJC46" s="299"/>
      <c r="WJD46" s="299"/>
      <c r="WJE46" s="299"/>
      <c r="WJF46" s="299"/>
      <c r="WJG46" s="299"/>
      <c r="WJH46" s="299"/>
      <c r="WJI46" s="299"/>
      <c r="WJJ46" s="299"/>
      <c r="WJK46" s="299"/>
      <c r="WJL46" s="299"/>
      <c r="WJM46" s="299"/>
      <c r="WJN46" s="299"/>
      <c r="WJO46" s="299"/>
      <c r="WJP46" s="299"/>
      <c r="WJQ46" s="299"/>
      <c r="WJR46" s="299"/>
      <c r="WJS46" s="299"/>
      <c r="WJT46" s="299"/>
      <c r="WJU46" s="299"/>
      <c r="WJV46" s="299"/>
      <c r="WJW46" s="299"/>
      <c r="WJX46" s="299"/>
      <c r="WJY46" s="299"/>
      <c r="WJZ46" s="299"/>
      <c r="WKA46" s="299"/>
      <c r="WKB46" s="299"/>
      <c r="WKC46" s="299"/>
      <c r="WKD46" s="299"/>
      <c r="WKE46" s="299"/>
      <c r="WKF46" s="299"/>
      <c r="WKG46" s="299"/>
      <c r="WKH46" s="299"/>
      <c r="WKI46" s="299"/>
      <c r="WKJ46" s="299"/>
      <c r="WKK46" s="299"/>
      <c r="WKL46" s="299"/>
      <c r="WKM46" s="299"/>
      <c r="WKN46" s="299"/>
      <c r="WKO46" s="299"/>
      <c r="WKP46" s="299"/>
      <c r="WKQ46" s="299"/>
      <c r="WKR46" s="299"/>
      <c r="WKS46" s="299"/>
      <c r="WKT46" s="299"/>
      <c r="WKU46" s="299"/>
      <c r="WKV46" s="299"/>
      <c r="WKW46" s="299"/>
      <c r="WKX46" s="299"/>
      <c r="WKY46" s="299"/>
      <c r="WKZ46" s="299"/>
      <c r="WLA46" s="299"/>
      <c r="WLB46" s="299"/>
      <c r="WLC46" s="299"/>
      <c r="WLD46" s="299"/>
      <c r="WLE46" s="299"/>
      <c r="WLF46" s="299"/>
      <c r="WLG46" s="299"/>
      <c r="WLH46" s="299"/>
      <c r="WLI46" s="299"/>
      <c r="WLJ46" s="299"/>
      <c r="WLK46" s="299"/>
      <c r="WLL46" s="299"/>
      <c r="WLM46" s="299"/>
      <c r="WLN46" s="299"/>
      <c r="WLO46" s="299"/>
      <c r="WLP46" s="299"/>
      <c r="WLQ46" s="299"/>
      <c r="WLR46" s="299"/>
      <c r="WLS46" s="299"/>
      <c r="WLT46" s="299"/>
      <c r="WLU46" s="299"/>
      <c r="WLV46" s="299"/>
      <c r="WLW46" s="299"/>
      <c r="WLX46" s="299"/>
      <c r="WLY46" s="299"/>
      <c r="WLZ46" s="299"/>
      <c r="WMA46" s="299"/>
      <c r="WMB46" s="299"/>
      <c r="WMC46" s="299"/>
      <c r="WMD46" s="299"/>
      <c r="WME46" s="299"/>
      <c r="WMF46" s="299"/>
      <c r="WMG46" s="299"/>
      <c r="WMH46" s="299"/>
      <c r="WMI46" s="299"/>
      <c r="WMJ46" s="299"/>
      <c r="WMK46" s="299"/>
      <c r="WML46" s="299"/>
      <c r="WMM46" s="299"/>
      <c r="WMN46" s="299"/>
      <c r="WMO46" s="299"/>
      <c r="WMP46" s="299"/>
      <c r="WMQ46" s="299"/>
      <c r="WMR46" s="299"/>
      <c r="WMS46" s="299"/>
      <c r="WMT46" s="299"/>
      <c r="WMU46" s="299"/>
      <c r="WMV46" s="299"/>
      <c r="WMW46" s="299"/>
      <c r="WMX46" s="299"/>
      <c r="WMY46" s="299"/>
      <c r="WMZ46" s="299"/>
      <c r="WNA46" s="299"/>
      <c r="WNB46" s="299"/>
      <c r="WNC46" s="299"/>
      <c r="WND46" s="299"/>
      <c r="WNE46" s="299"/>
      <c r="WNF46" s="299"/>
      <c r="WNG46" s="299"/>
      <c r="WNH46" s="299"/>
      <c r="WNI46" s="299"/>
      <c r="WNJ46" s="299"/>
      <c r="WNK46" s="299"/>
      <c r="WNL46" s="299"/>
      <c r="WNM46" s="299"/>
      <c r="WNN46" s="299"/>
      <c r="WNO46" s="299"/>
      <c r="WNP46" s="299"/>
      <c r="WNQ46" s="299"/>
      <c r="WNR46" s="299"/>
      <c r="WNS46" s="299"/>
      <c r="WNT46" s="299"/>
      <c r="WNU46" s="299"/>
      <c r="WNV46" s="299"/>
      <c r="WNW46" s="299"/>
      <c r="WNX46" s="299"/>
      <c r="WNY46" s="299"/>
      <c r="WNZ46" s="299"/>
      <c r="WOA46" s="299"/>
      <c r="WOB46" s="299"/>
      <c r="WOC46" s="299"/>
      <c r="WOD46" s="299"/>
      <c r="WOE46" s="299"/>
      <c r="WOF46" s="299"/>
      <c r="WOG46" s="299"/>
      <c r="WOH46" s="299"/>
      <c r="WOI46" s="299"/>
      <c r="WOJ46" s="299"/>
      <c r="WOK46" s="299"/>
      <c r="WOL46" s="299"/>
      <c r="WOM46" s="299"/>
      <c r="WON46" s="299"/>
      <c r="WOO46" s="299"/>
      <c r="WOP46" s="299"/>
      <c r="WOQ46" s="299"/>
      <c r="WOR46" s="299"/>
      <c r="WOS46" s="299"/>
      <c r="WOT46" s="299"/>
      <c r="WOU46" s="299"/>
      <c r="WOV46" s="299"/>
      <c r="WOW46" s="299"/>
      <c r="WOX46" s="299"/>
      <c r="WOY46" s="299"/>
      <c r="WOZ46" s="299"/>
      <c r="WPA46" s="299"/>
      <c r="WPB46" s="299"/>
      <c r="WPC46" s="299"/>
      <c r="WPD46" s="299"/>
      <c r="WPE46" s="299"/>
      <c r="WPF46" s="299"/>
      <c r="WPG46" s="299"/>
      <c r="WPH46" s="299"/>
      <c r="WPI46" s="299"/>
      <c r="WPJ46" s="299"/>
      <c r="WPK46" s="299"/>
      <c r="WPL46" s="299"/>
      <c r="WPM46" s="299"/>
      <c r="WPN46" s="299"/>
      <c r="WPO46" s="299"/>
      <c r="WPP46" s="299"/>
      <c r="WPQ46" s="299"/>
      <c r="WPR46" s="299"/>
      <c r="WPS46" s="299"/>
      <c r="WPT46" s="299"/>
      <c r="WPU46" s="299"/>
      <c r="WPV46" s="299"/>
      <c r="WPW46" s="299"/>
      <c r="WPX46" s="299"/>
      <c r="WPY46" s="299"/>
      <c r="WPZ46" s="299"/>
      <c r="WQA46" s="299"/>
      <c r="WQB46" s="299"/>
      <c r="WQC46" s="299"/>
      <c r="WQD46" s="299"/>
      <c r="WQE46" s="299"/>
      <c r="WQF46" s="299"/>
      <c r="WQG46" s="299"/>
      <c r="WQH46" s="299"/>
      <c r="WQI46" s="299"/>
      <c r="WQJ46" s="299"/>
      <c r="WQK46" s="299"/>
      <c r="WQL46" s="299"/>
      <c r="WQM46" s="299"/>
      <c r="WQN46" s="299"/>
      <c r="WQO46" s="299"/>
      <c r="WQP46" s="299"/>
      <c r="WQQ46" s="299"/>
      <c r="WQR46" s="299"/>
      <c r="WQS46" s="299"/>
      <c r="WQT46" s="299"/>
      <c r="WQU46" s="299"/>
      <c r="WQV46" s="299"/>
      <c r="WQW46" s="299"/>
      <c r="WQX46" s="299"/>
      <c r="WQY46" s="299"/>
      <c r="WQZ46" s="299"/>
      <c r="WRA46" s="299"/>
      <c r="WRB46" s="299"/>
      <c r="WRC46" s="299"/>
      <c r="WRD46" s="299"/>
      <c r="WRE46" s="299"/>
      <c r="WRF46" s="299"/>
      <c r="WRG46" s="299"/>
      <c r="WRH46" s="299"/>
      <c r="WRI46" s="299"/>
      <c r="WRJ46" s="299"/>
      <c r="WRK46" s="299"/>
      <c r="WRL46" s="299"/>
      <c r="WRM46" s="299"/>
      <c r="WRN46" s="299"/>
      <c r="WRO46" s="299"/>
      <c r="WRP46" s="299"/>
      <c r="WRQ46" s="299"/>
      <c r="WRR46" s="299"/>
      <c r="WRS46" s="299"/>
      <c r="WRT46" s="299"/>
      <c r="WRU46" s="299"/>
      <c r="WRV46" s="299"/>
      <c r="WRW46" s="299"/>
      <c r="WRX46" s="299"/>
      <c r="WRY46" s="299"/>
      <c r="WRZ46" s="299"/>
      <c r="WSA46" s="299"/>
      <c r="WSB46" s="299"/>
      <c r="WSC46" s="299"/>
      <c r="WSD46" s="299"/>
      <c r="WSE46" s="299"/>
      <c r="WSF46" s="299"/>
      <c r="WSG46" s="299"/>
      <c r="WSH46" s="299"/>
      <c r="WSI46" s="299"/>
      <c r="WSJ46" s="299"/>
      <c r="WSK46" s="299"/>
      <c r="WSL46" s="299"/>
      <c r="WSM46" s="299"/>
      <c r="WSN46" s="299"/>
      <c r="WSO46" s="299"/>
      <c r="WSP46" s="299"/>
      <c r="WSQ46" s="299"/>
      <c r="WSR46" s="299"/>
      <c r="WSS46" s="299"/>
      <c r="WST46" s="299"/>
      <c r="WSU46" s="299"/>
      <c r="WSV46" s="299"/>
      <c r="WSW46" s="299"/>
      <c r="WSX46" s="299"/>
      <c r="WSY46" s="299"/>
      <c r="WSZ46" s="299"/>
      <c r="WTA46" s="299"/>
      <c r="WTB46" s="299"/>
      <c r="WTC46" s="299"/>
      <c r="WTD46" s="299"/>
      <c r="WTE46" s="299"/>
      <c r="WTF46" s="299"/>
      <c r="WTG46" s="299"/>
      <c r="WTH46" s="299"/>
      <c r="WTI46" s="299"/>
      <c r="WTJ46" s="299"/>
      <c r="WTK46" s="299"/>
      <c r="WTL46" s="299"/>
      <c r="WTM46" s="299"/>
      <c r="WTN46" s="299"/>
      <c r="WTO46" s="299"/>
      <c r="WTP46" s="299"/>
      <c r="WTQ46" s="299"/>
      <c r="WTR46" s="299"/>
      <c r="WTS46" s="299"/>
      <c r="WTT46" s="299"/>
      <c r="WTU46" s="299"/>
      <c r="WTV46" s="299"/>
      <c r="WTW46" s="299"/>
      <c r="WTX46" s="299"/>
      <c r="WTY46" s="299"/>
      <c r="WTZ46" s="299"/>
      <c r="WUA46" s="299"/>
      <c r="WUB46" s="299"/>
      <c r="WUC46" s="299"/>
      <c r="WUD46" s="299"/>
      <c r="WUE46" s="299"/>
      <c r="WUF46" s="299"/>
      <c r="WUG46" s="299"/>
      <c r="WUH46" s="299"/>
      <c r="WUI46" s="299"/>
      <c r="WUJ46" s="299"/>
      <c r="WUK46" s="299"/>
      <c r="WUL46" s="299"/>
      <c r="WUM46" s="299"/>
      <c r="WUN46" s="299"/>
      <c r="WUO46" s="299"/>
      <c r="WUP46" s="299"/>
      <c r="WUQ46" s="299"/>
      <c r="WUR46" s="299"/>
      <c r="WUS46" s="299"/>
      <c r="WUT46" s="299"/>
      <c r="WUU46" s="299"/>
      <c r="WUV46" s="299"/>
      <c r="WUW46" s="299"/>
      <c r="WUX46" s="299"/>
      <c r="WUY46" s="299"/>
      <c r="WUZ46" s="299"/>
      <c r="WVA46" s="299"/>
      <c r="WVB46" s="299"/>
      <c r="WVC46" s="299"/>
      <c r="WVD46" s="299"/>
      <c r="WVE46" s="299"/>
      <c r="WVF46" s="299"/>
      <c r="WVG46" s="299"/>
      <c r="WVH46" s="299"/>
      <c r="WVI46" s="299"/>
      <c r="WVJ46" s="299"/>
      <c r="WVK46" s="299"/>
      <c r="WVL46" s="299"/>
      <c r="WVM46" s="299"/>
      <c r="WVN46" s="299"/>
      <c r="WVO46" s="299"/>
      <c r="WVP46" s="299"/>
      <c r="WVQ46" s="299"/>
      <c r="WVR46" s="299"/>
      <c r="WVS46" s="299"/>
      <c r="WVT46" s="299"/>
      <c r="WVU46" s="299"/>
      <c r="WVV46" s="299"/>
      <c r="WVW46" s="299"/>
      <c r="WVX46" s="299"/>
      <c r="WVY46" s="299"/>
      <c r="WVZ46" s="299"/>
      <c r="WWA46" s="299"/>
      <c r="WWB46" s="299"/>
      <c r="WWC46" s="299"/>
      <c r="WWD46" s="299"/>
      <c r="WWE46" s="299"/>
      <c r="WWF46" s="299"/>
      <c r="WWG46" s="299"/>
      <c r="WWH46" s="299"/>
      <c r="WWI46" s="299"/>
    </row>
    <row r="47" spans="1:16155" s="306" customFormat="1" ht="19.5" customHeight="1">
      <c r="A47" s="299"/>
      <c r="B47" s="299"/>
      <c r="C47" s="300"/>
      <c r="D47" s="1829"/>
      <c r="E47" s="1829"/>
      <c r="F47" s="1829"/>
      <c r="G47" s="1829"/>
      <c r="H47" s="1829"/>
      <c r="I47" s="1829"/>
      <c r="J47" s="1830"/>
      <c r="K47" s="302"/>
      <c r="L47" s="347" t="s">
        <v>2624</v>
      </c>
      <c r="M47" s="302"/>
      <c r="N47" s="302"/>
      <c r="O47" s="302"/>
      <c r="P47" s="302"/>
      <c r="Q47" s="302"/>
      <c r="R47" s="1749"/>
      <c r="S47" s="1749"/>
      <c r="T47" s="1749"/>
      <c r="U47" s="1749"/>
      <c r="V47" s="1749"/>
      <c r="W47" s="302" t="s">
        <v>2599</v>
      </c>
      <c r="X47" s="307"/>
      <c r="AB47" s="370"/>
      <c r="AC47" s="299"/>
      <c r="AE47" s="299"/>
      <c r="AF47" s="287"/>
      <c r="AG47" s="299"/>
      <c r="AH47" s="299"/>
      <c r="AI47" s="299"/>
      <c r="AJ47" s="299"/>
      <c r="AK47" s="299"/>
      <c r="AL47" s="299"/>
      <c r="AM47" s="299"/>
      <c r="AN47" s="299"/>
      <c r="AO47" s="299"/>
      <c r="AP47" s="299"/>
      <c r="AQ47" s="299"/>
      <c r="AR47" s="299"/>
      <c r="AS47" s="299"/>
      <c r="AT47" s="299"/>
      <c r="AU47" s="299"/>
      <c r="AV47" s="299"/>
      <c r="AW47" s="299"/>
      <c r="AX47" s="299"/>
      <c r="AY47" s="299"/>
      <c r="AZ47" s="299"/>
      <c r="BA47" s="299"/>
      <c r="BB47" s="299"/>
      <c r="BC47" s="299"/>
      <c r="BD47" s="299"/>
      <c r="BE47" s="299"/>
      <c r="BF47" s="299"/>
      <c r="BG47" s="299"/>
      <c r="BH47" s="299"/>
      <c r="BI47" s="299"/>
      <c r="BJ47" s="299"/>
      <c r="BK47" s="299"/>
      <c r="BL47" s="299"/>
      <c r="BM47" s="299"/>
      <c r="BN47" s="299"/>
      <c r="BO47" s="299"/>
      <c r="BP47" s="299"/>
      <c r="BQ47" s="299"/>
      <c r="BR47" s="299"/>
      <c r="BS47" s="299"/>
      <c r="BT47" s="299"/>
      <c r="BU47" s="299"/>
      <c r="BV47" s="299"/>
      <c r="BW47" s="299"/>
      <c r="BX47" s="299"/>
      <c r="BY47" s="299"/>
      <c r="BZ47" s="299"/>
      <c r="CA47" s="299"/>
      <c r="CB47" s="299"/>
      <c r="CC47" s="299"/>
      <c r="CD47" s="299"/>
      <c r="CE47" s="299"/>
      <c r="CF47" s="299"/>
      <c r="CG47" s="299"/>
      <c r="CH47" s="299"/>
      <c r="CI47" s="299"/>
      <c r="CJ47" s="299"/>
      <c r="CK47" s="299"/>
      <c r="CL47" s="299"/>
      <c r="CM47" s="299"/>
      <c r="CN47" s="299"/>
      <c r="CO47" s="299"/>
      <c r="CP47" s="299"/>
      <c r="CQ47" s="299"/>
      <c r="CR47" s="299"/>
      <c r="CS47" s="299"/>
      <c r="CT47" s="299"/>
      <c r="CU47" s="299"/>
      <c r="CV47" s="299"/>
      <c r="CW47" s="299"/>
      <c r="CX47" s="299"/>
      <c r="CY47" s="299"/>
      <c r="CZ47" s="299"/>
      <c r="DA47" s="299"/>
      <c r="DB47" s="299"/>
      <c r="DC47" s="299"/>
      <c r="DD47" s="299"/>
      <c r="DE47" s="299"/>
      <c r="DF47" s="299"/>
      <c r="DG47" s="299"/>
      <c r="DH47" s="299"/>
      <c r="DI47" s="299"/>
      <c r="DJ47" s="299"/>
      <c r="DK47" s="299"/>
      <c r="DL47" s="299"/>
      <c r="DM47" s="299"/>
      <c r="DN47" s="299"/>
      <c r="DO47" s="299"/>
      <c r="DP47" s="299"/>
      <c r="DQ47" s="299"/>
      <c r="DR47" s="299"/>
      <c r="DS47" s="299"/>
      <c r="DT47" s="299"/>
      <c r="DU47" s="299"/>
      <c r="DV47" s="299"/>
      <c r="DW47" s="299"/>
      <c r="DX47" s="299"/>
      <c r="DY47" s="299"/>
      <c r="DZ47" s="299"/>
      <c r="EA47" s="299"/>
      <c r="EB47" s="299"/>
      <c r="EC47" s="299"/>
      <c r="ED47" s="299"/>
      <c r="EE47" s="299"/>
      <c r="EF47" s="299"/>
      <c r="EG47" s="299"/>
      <c r="EH47" s="299"/>
      <c r="EI47" s="299"/>
      <c r="EJ47" s="299"/>
      <c r="EK47" s="299"/>
      <c r="EL47" s="299"/>
      <c r="EM47" s="299"/>
      <c r="EN47" s="299"/>
      <c r="EO47" s="299"/>
      <c r="EP47" s="299"/>
      <c r="EQ47" s="299"/>
      <c r="ER47" s="299"/>
      <c r="ES47" s="299"/>
      <c r="ET47" s="299"/>
      <c r="EU47" s="299"/>
      <c r="EV47" s="299"/>
      <c r="EW47" s="299"/>
      <c r="EX47" s="299"/>
      <c r="EY47" s="299"/>
      <c r="EZ47" s="299"/>
      <c r="FA47" s="299"/>
      <c r="FB47" s="299"/>
      <c r="FC47" s="299"/>
      <c r="FD47" s="299"/>
      <c r="FE47" s="299"/>
      <c r="FF47" s="299"/>
      <c r="FG47" s="299"/>
      <c r="FH47" s="299"/>
      <c r="FI47" s="299"/>
      <c r="FJ47" s="299"/>
      <c r="FK47" s="299"/>
      <c r="FL47" s="299"/>
      <c r="FM47" s="299"/>
      <c r="FN47" s="299"/>
      <c r="FO47" s="299"/>
      <c r="FP47" s="299"/>
      <c r="FQ47" s="299"/>
      <c r="FR47" s="299"/>
      <c r="FS47" s="299"/>
      <c r="FT47" s="299"/>
      <c r="FU47" s="299"/>
      <c r="FV47" s="299"/>
      <c r="FW47" s="299"/>
      <c r="FX47" s="299"/>
      <c r="FY47" s="299"/>
      <c r="FZ47" s="299"/>
      <c r="GA47" s="299"/>
      <c r="GB47" s="299"/>
      <c r="GC47" s="299"/>
      <c r="GD47" s="299"/>
      <c r="GE47" s="299"/>
      <c r="GF47" s="299"/>
      <c r="GG47" s="299"/>
      <c r="GH47" s="299"/>
      <c r="GI47" s="299"/>
      <c r="GJ47" s="299"/>
      <c r="GK47" s="299"/>
      <c r="GL47" s="299"/>
      <c r="GM47" s="299"/>
      <c r="GN47" s="299"/>
      <c r="GO47" s="299"/>
      <c r="GP47" s="299"/>
      <c r="GQ47" s="299"/>
      <c r="GR47" s="299"/>
      <c r="GS47" s="299"/>
      <c r="GT47" s="299"/>
      <c r="GU47" s="299"/>
      <c r="GV47" s="299"/>
      <c r="GW47" s="299"/>
      <c r="GX47" s="299"/>
      <c r="GY47" s="299"/>
      <c r="GZ47" s="299"/>
      <c r="HA47" s="299"/>
      <c r="HB47" s="299"/>
      <c r="HC47" s="299"/>
      <c r="HD47" s="299"/>
      <c r="HE47" s="299"/>
      <c r="HF47" s="299"/>
      <c r="HG47" s="299"/>
      <c r="HH47" s="299"/>
      <c r="HI47" s="299"/>
      <c r="HJ47" s="299"/>
      <c r="HK47" s="299"/>
      <c r="HL47" s="299"/>
      <c r="HM47" s="299"/>
      <c r="HN47" s="299"/>
      <c r="HO47" s="299"/>
      <c r="HP47" s="299"/>
      <c r="HQ47" s="299"/>
      <c r="HR47" s="299"/>
      <c r="HS47" s="299"/>
      <c r="HT47" s="299"/>
      <c r="HU47" s="299"/>
      <c r="HV47" s="299"/>
      <c r="HW47" s="299"/>
      <c r="HX47" s="299"/>
      <c r="HY47" s="299"/>
      <c r="HZ47" s="299"/>
      <c r="IA47" s="299"/>
      <c r="IB47" s="299"/>
      <c r="IC47" s="299"/>
      <c r="ID47" s="299"/>
      <c r="IE47" s="299"/>
      <c r="IF47" s="299"/>
      <c r="IG47" s="299"/>
      <c r="IH47" s="299"/>
      <c r="II47" s="299"/>
      <c r="IJ47" s="299"/>
      <c r="IK47" s="299"/>
      <c r="IL47" s="299"/>
      <c r="IM47" s="299"/>
      <c r="IN47" s="299"/>
      <c r="IO47" s="299"/>
      <c r="IP47" s="299"/>
      <c r="IQ47" s="299"/>
      <c r="IR47" s="299"/>
      <c r="IS47" s="299"/>
      <c r="IT47" s="299"/>
      <c r="IU47" s="299"/>
      <c r="IV47" s="299"/>
      <c r="IW47" s="299"/>
      <c r="IX47" s="299"/>
      <c r="IY47" s="299"/>
      <c r="IZ47" s="299"/>
      <c r="JA47" s="299"/>
      <c r="JB47" s="299"/>
      <c r="JC47" s="299"/>
      <c r="JD47" s="299"/>
      <c r="JE47" s="299"/>
      <c r="JF47" s="299"/>
      <c r="JG47" s="299"/>
      <c r="JH47" s="299"/>
      <c r="JI47" s="299"/>
      <c r="JJ47" s="299"/>
      <c r="JK47" s="299"/>
      <c r="JL47" s="299"/>
      <c r="JM47" s="299"/>
      <c r="JN47" s="299"/>
      <c r="JO47" s="299"/>
      <c r="JP47" s="299"/>
      <c r="JQ47" s="299"/>
      <c r="JR47" s="299"/>
      <c r="JS47" s="299"/>
      <c r="JT47" s="299"/>
      <c r="JU47" s="299"/>
      <c r="JV47" s="299"/>
      <c r="JW47" s="299"/>
      <c r="JX47" s="299"/>
      <c r="JY47" s="299"/>
      <c r="JZ47" s="299"/>
      <c r="KA47" s="299"/>
      <c r="KB47" s="299"/>
      <c r="KC47" s="299"/>
      <c r="KD47" s="299"/>
      <c r="KE47" s="299"/>
      <c r="KF47" s="299"/>
      <c r="KG47" s="299"/>
      <c r="KH47" s="299"/>
      <c r="KI47" s="299"/>
      <c r="KJ47" s="299"/>
      <c r="KK47" s="299"/>
      <c r="KL47" s="299"/>
      <c r="KM47" s="299"/>
      <c r="KN47" s="299"/>
      <c r="KO47" s="299"/>
      <c r="KP47" s="299"/>
      <c r="KQ47" s="299"/>
      <c r="KR47" s="299"/>
      <c r="KS47" s="299"/>
      <c r="KT47" s="299"/>
      <c r="KU47" s="299"/>
      <c r="KV47" s="299"/>
      <c r="KW47" s="299"/>
      <c r="KX47" s="299"/>
      <c r="KY47" s="299"/>
      <c r="KZ47" s="299"/>
      <c r="LA47" s="299"/>
      <c r="LB47" s="299"/>
      <c r="LC47" s="299"/>
      <c r="LD47" s="299"/>
      <c r="LE47" s="299"/>
      <c r="LF47" s="299"/>
      <c r="LG47" s="299"/>
      <c r="LH47" s="299"/>
      <c r="LI47" s="299"/>
      <c r="LJ47" s="299"/>
      <c r="LK47" s="299"/>
      <c r="LL47" s="299"/>
      <c r="LM47" s="299"/>
      <c r="LN47" s="299"/>
      <c r="LO47" s="299"/>
      <c r="LP47" s="299"/>
      <c r="LQ47" s="299"/>
      <c r="LR47" s="299"/>
      <c r="LS47" s="299"/>
      <c r="LT47" s="299"/>
      <c r="LU47" s="299"/>
      <c r="LV47" s="299"/>
      <c r="LW47" s="299"/>
      <c r="LX47" s="299"/>
      <c r="LY47" s="299"/>
      <c r="LZ47" s="299"/>
      <c r="MA47" s="299"/>
      <c r="MB47" s="299"/>
      <c r="MC47" s="299"/>
      <c r="MD47" s="299"/>
      <c r="ME47" s="299"/>
      <c r="MF47" s="299"/>
      <c r="MG47" s="299"/>
      <c r="MH47" s="299"/>
      <c r="MI47" s="299"/>
      <c r="MJ47" s="299"/>
      <c r="MK47" s="299"/>
      <c r="ML47" s="299"/>
      <c r="MM47" s="299"/>
      <c r="MN47" s="299"/>
      <c r="MO47" s="299"/>
      <c r="MP47" s="299"/>
      <c r="MQ47" s="299"/>
      <c r="MR47" s="299"/>
      <c r="MS47" s="299"/>
      <c r="MT47" s="299"/>
      <c r="MU47" s="299"/>
      <c r="MV47" s="299"/>
      <c r="MW47" s="299"/>
      <c r="MX47" s="299"/>
      <c r="MY47" s="299"/>
      <c r="MZ47" s="299"/>
      <c r="NA47" s="299"/>
      <c r="NB47" s="299"/>
      <c r="NC47" s="299"/>
      <c r="ND47" s="299"/>
      <c r="NE47" s="299"/>
      <c r="NF47" s="299"/>
      <c r="NG47" s="299"/>
      <c r="NH47" s="299"/>
      <c r="NI47" s="299"/>
      <c r="NJ47" s="299"/>
      <c r="NK47" s="299"/>
      <c r="NL47" s="299"/>
      <c r="NM47" s="299"/>
      <c r="NN47" s="299"/>
      <c r="NO47" s="299"/>
      <c r="NP47" s="299"/>
      <c r="NQ47" s="299"/>
      <c r="NR47" s="299"/>
      <c r="NS47" s="299"/>
      <c r="NT47" s="299"/>
      <c r="NU47" s="299"/>
      <c r="NV47" s="299"/>
      <c r="NW47" s="299"/>
      <c r="NX47" s="299"/>
      <c r="NY47" s="299"/>
      <c r="NZ47" s="299"/>
      <c r="OA47" s="299"/>
      <c r="OB47" s="299"/>
      <c r="OC47" s="299"/>
      <c r="OD47" s="299"/>
      <c r="OE47" s="299"/>
      <c r="OF47" s="299"/>
      <c r="OG47" s="299"/>
      <c r="OH47" s="299"/>
      <c r="OI47" s="299"/>
      <c r="OJ47" s="299"/>
      <c r="OK47" s="299"/>
      <c r="OL47" s="299"/>
      <c r="OM47" s="299"/>
      <c r="ON47" s="299"/>
      <c r="OO47" s="299"/>
      <c r="OP47" s="299"/>
      <c r="OQ47" s="299"/>
      <c r="OR47" s="299"/>
      <c r="OS47" s="299"/>
      <c r="OT47" s="299"/>
      <c r="OU47" s="299"/>
      <c r="OV47" s="299"/>
      <c r="OW47" s="299"/>
      <c r="OX47" s="299"/>
      <c r="OY47" s="299"/>
      <c r="OZ47" s="299"/>
      <c r="PA47" s="299"/>
      <c r="PB47" s="299"/>
      <c r="PC47" s="299"/>
      <c r="PD47" s="299"/>
      <c r="PE47" s="299"/>
      <c r="PF47" s="299"/>
      <c r="PG47" s="299"/>
      <c r="PH47" s="299"/>
      <c r="PI47" s="299"/>
      <c r="PJ47" s="299"/>
      <c r="PK47" s="299"/>
      <c r="PL47" s="299"/>
      <c r="PM47" s="299"/>
      <c r="PN47" s="299"/>
      <c r="PO47" s="299"/>
      <c r="PP47" s="299"/>
      <c r="PQ47" s="299"/>
      <c r="PR47" s="299"/>
      <c r="PS47" s="299"/>
      <c r="PT47" s="299"/>
      <c r="PU47" s="299"/>
      <c r="PV47" s="299"/>
      <c r="PW47" s="299"/>
      <c r="PX47" s="299"/>
      <c r="PY47" s="299"/>
      <c r="PZ47" s="299"/>
      <c r="QA47" s="299"/>
      <c r="QB47" s="299"/>
      <c r="QC47" s="299"/>
      <c r="QD47" s="299"/>
      <c r="QE47" s="299"/>
      <c r="QF47" s="299"/>
      <c r="QG47" s="299"/>
      <c r="QH47" s="299"/>
      <c r="QI47" s="299"/>
      <c r="QJ47" s="299"/>
      <c r="QK47" s="299"/>
      <c r="QL47" s="299"/>
      <c r="QM47" s="299"/>
      <c r="QN47" s="299"/>
      <c r="QO47" s="299"/>
      <c r="QP47" s="299"/>
      <c r="QQ47" s="299"/>
      <c r="QR47" s="299"/>
      <c r="QS47" s="299"/>
      <c r="QT47" s="299"/>
      <c r="QU47" s="299"/>
      <c r="QV47" s="299"/>
      <c r="QW47" s="299"/>
      <c r="QX47" s="299"/>
      <c r="QY47" s="299"/>
      <c r="QZ47" s="299"/>
      <c r="RA47" s="299"/>
      <c r="RB47" s="299"/>
      <c r="RC47" s="299"/>
      <c r="RD47" s="299"/>
      <c r="RE47" s="299"/>
      <c r="RF47" s="299"/>
      <c r="RG47" s="299"/>
      <c r="RH47" s="299"/>
      <c r="RI47" s="299"/>
      <c r="RJ47" s="299"/>
      <c r="RK47" s="299"/>
      <c r="RL47" s="299"/>
      <c r="RM47" s="299"/>
      <c r="RN47" s="299"/>
      <c r="RO47" s="299"/>
      <c r="RP47" s="299"/>
      <c r="RQ47" s="299"/>
      <c r="RR47" s="299"/>
      <c r="RS47" s="299"/>
      <c r="RT47" s="299"/>
      <c r="RU47" s="299"/>
      <c r="RV47" s="299"/>
      <c r="RW47" s="299"/>
      <c r="RX47" s="299"/>
      <c r="RY47" s="299"/>
      <c r="RZ47" s="299"/>
      <c r="SA47" s="299"/>
      <c r="SB47" s="299"/>
      <c r="SC47" s="299"/>
      <c r="SD47" s="299"/>
      <c r="SE47" s="299"/>
      <c r="SF47" s="299"/>
      <c r="SG47" s="299"/>
      <c r="SH47" s="299"/>
      <c r="SI47" s="299"/>
      <c r="SJ47" s="299"/>
      <c r="SK47" s="299"/>
      <c r="SL47" s="299"/>
      <c r="SM47" s="299"/>
      <c r="SN47" s="299"/>
      <c r="SO47" s="299"/>
      <c r="SP47" s="299"/>
      <c r="SQ47" s="299"/>
      <c r="SR47" s="299"/>
      <c r="SS47" s="299"/>
      <c r="ST47" s="299"/>
      <c r="SU47" s="299"/>
      <c r="SV47" s="299"/>
      <c r="SW47" s="299"/>
      <c r="SX47" s="299"/>
      <c r="SY47" s="299"/>
      <c r="SZ47" s="299"/>
      <c r="TA47" s="299"/>
      <c r="TB47" s="299"/>
      <c r="TC47" s="299"/>
      <c r="TD47" s="299"/>
      <c r="TE47" s="299"/>
      <c r="TF47" s="299"/>
      <c r="TG47" s="299"/>
      <c r="TH47" s="299"/>
      <c r="TI47" s="299"/>
      <c r="TJ47" s="299"/>
      <c r="TK47" s="299"/>
      <c r="TL47" s="299"/>
      <c r="TM47" s="299"/>
      <c r="TN47" s="299"/>
      <c r="TO47" s="299"/>
      <c r="TP47" s="299"/>
      <c r="TQ47" s="299"/>
      <c r="TR47" s="299"/>
      <c r="TS47" s="299"/>
      <c r="TT47" s="299"/>
      <c r="TU47" s="299"/>
      <c r="TV47" s="299"/>
      <c r="TW47" s="299"/>
      <c r="TX47" s="299"/>
      <c r="TY47" s="299"/>
      <c r="TZ47" s="299"/>
      <c r="UA47" s="299"/>
      <c r="UB47" s="299"/>
      <c r="UC47" s="299"/>
      <c r="UD47" s="299"/>
      <c r="UE47" s="299"/>
      <c r="UF47" s="299"/>
      <c r="UG47" s="299"/>
      <c r="UH47" s="299"/>
      <c r="UI47" s="299"/>
      <c r="UJ47" s="299"/>
      <c r="UK47" s="299"/>
      <c r="UL47" s="299"/>
      <c r="UM47" s="299"/>
      <c r="UN47" s="299"/>
      <c r="UO47" s="299"/>
      <c r="UP47" s="299"/>
      <c r="UQ47" s="299"/>
      <c r="UR47" s="299"/>
      <c r="US47" s="299"/>
      <c r="UT47" s="299"/>
      <c r="UU47" s="299"/>
      <c r="UV47" s="299"/>
      <c r="UW47" s="299"/>
      <c r="UX47" s="299"/>
      <c r="UY47" s="299"/>
      <c r="UZ47" s="299"/>
      <c r="VA47" s="299"/>
      <c r="VB47" s="299"/>
      <c r="VC47" s="299"/>
      <c r="VD47" s="299"/>
      <c r="VE47" s="299"/>
      <c r="VF47" s="299"/>
      <c r="VG47" s="299"/>
      <c r="VH47" s="299"/>
      <c r="VI47" s="299"/>
      <c r="VJ47" s="299"/>
      <c r="VK47" s="299"/>
      <c r="VL47" s="299"/>
      <c r="VM47" s="299"/>
      <c r="VN47" s="299"/>
      <c r="VO47" s="299"/>
      <c r="VP47" s="299"/>
      <c r="VQ47" s="299"/>
      <c r="VR47" s="299"/>
      <c r="VS47" s="299"/>
      <c r="VT47" s="299"/>
      <c r="VU47" s="299"/>
      <c r="VV47" s="299"/>
      <c r="VW47" s="299"/>
      <c r="VX47" s="299"/>
      <c r="VY47" s="299"/>
      <c r="VZ47" s="299"/>
      <c r="WA47" s="299"/>
      <c r="WB47" s="299"/>
      <c r="WC47" s="299"/>
      <c r="WD47" s="299"/>
      <c r="WE47" s="299"/>
      <c r="WF47" s="299"/>
      <c r="WG47" s="299"/>
      <c r="WH47" s="299"/>
      <c r="WI47" s="299"/>
      <c r="WJ47" s="299"/>
      <c r="WK47" s="299"/>
      <c r="WL47" s="299"/>
      <c r="WM47" s="299"/>
      <c r="WN47" s="299"/>
      <c r="WO47" s="299"/>
      <c r="WP47" s="299"/>
      <c r="WQ47" s="299"/>
      <c r="WR47" s="299"/>
      <c r="WS47" s="299"/>
      <c r="WT47" s="299"/>
      <c r="WU47" s="299"/>
      <c r="WV47" s="299"/>
      <c r="WW47" s="299"/>
      <c r="WX47" s="299"/>
      <c r="WY47" s="299"/>
      <c r="WZ47" s="299"/>
      <c r="XA47" s="299"/>
      <c r="XB47" s="299"/>
      <c r="XC47" s="299"/>
      <c r="XD47" s="299"/>
      <c r="XE47" s="299"/>
      <c r="XF47" s="299"/>
      <c r="XG47" s="299"/>
      <c r="XH47" s="299"/>
      <c r="XI47" s="299"/>
      <c r="XJ47" s="299"/>
      <c r="XK47" s="299"/>
      <c r="XL47" s="299"/>
      <c r="XM47" s="299"/>
      <c r="XN47" s="299"/>
      <c r="XO47" s="299"/>
      <c r="XP47" s="299"/>
      <c r="XQ47" s="299"/>
      <c r="XR47" s="299"/>
      <c r="XS47" s="299"/>
      <c r="XT47" s="299"/>
      <c r="XU47" s="299"/>
      <c r="XV47" s="299"/>
      <c r="XW47" s="299"/>
      <c r="XX47" s="299"/>
      <c r="XY47" s="299"/>
      <c r="XZ47" s="299"/>
      <c r="YA47" s="299"/>
      <c r="YB47" s="299"/>
      <c r="YC47" s="299"/>
      <c r="YD47" s="299"/>
      <c r="YE47" s="299"/>
      <c r="YF47" s="299"/>
      <c r="YG47" s="299"/>
      <c r="YH47" s="299"/>
      <c r="YI47" s="299"/>
      <c r="YJ47" s="299"/>
      <c r="YK47" s="299"/>
      <c r="YL47" s="299"/>
      <c r="YM47" s="299"/>
      <c r="YN47" s="299"/>
      <c r="YO47" s="299"/>
      <c r="YP47" s="299"/>
      <c r="YQ47" s="299"/>
      <c r="YR47" s="299"/>
      <c r="YS47" s="299"/>
      <c r="YT47" s="299"/>
      <c r="YU47" s="299"/>
      <c r="YV47" s="299"/>
      <c r="YW47" s="299"/>
      <c r="YX47" s="299"/>
      <c r="YY47" s="299"/>
      <c r="YZ47" s="299"/>
      <c r="ZA47" s="299"/>
      <c r="ZB47" s="299"/>
      <c r="ZC47" s="299"/>
      <c r="ZD47" s="299"/>
      <c r="ZE47" s="299"/>
      <c r="ZF47" s="299"/>
      <c r="ZG47" s="299"/>
      <c r="ZH47" s="299"/>
      <c r="ZI47" s="299"/>
      <c r="ZJ47" s="299"/>
      <c r="ZK47" s="299"/>
      <c r="ZL47" s="299"/>
      <c r="ZM47" s="299"/>
      <c r="ZN47" s="299"/>
      <c r="ZO47" s="299"/>
      <c r="ZP47" s="299"/>
      <c r="ZQ47" s="299"/>
      <c r="ZR47" s="299"/>
      <c r="ZS47" s="299"/>
      <c r="ZT47" s="299"/>
      <c r="ZU47" s="299"/>
      <c r="ZV47" s="299"/>
      <c r="ZW47" s="299"/>
      <c r="ZX47" s="299"/>
      <c r="ZY47" s="299"/>
      <c r="ZZ47" s="299"/>
      <c r="AAA47" s="299"/>
      <c r="AAB47" s="299"/>
      <c r="AAC47" s="299"/>
      <c r="AAD47" s="299"/>
      <c r="AAE47" s="299"/>
      <c r="AAF47" s="299"/>
      <c r="AAG47" s="299"/>
      <c r="AAH47" s="299"/>
      <c r="AAI47" s="299"/>
      <c r="AAJ47" s="299"/>
      <c r="AAK47" s="299"/>
      <c r="AAL47" s="299"/>
      <c r="AAM47" s="299"/>
      <c r="AAN47" s="299"/>
      <c r="AAO47" s="299"/>
      <c r="AAP47" s="299"/>
      <c r="AAQ47" s="299"/>
      <c r="AAR47" s="299"/>
      <c r="AAS47" s="299"/>
      <c r="AAT47" s="299"/>
      <c r="AAU47" s="299"/>
      <c r="AAV47" s="299"/>
      <c r="AAW47" s="299"/>
      <c r="AAX47" s="299"/>
      <c r="AAY47" s="299"/>
      <c r="AAZ47" s="299"/>
      <c r="ABA47" s="299"/>
      <c r="ABB47" s="299"/>
      <c r="ABC47" s="299"/>
      <c r="ABD47" s="299"/>
      <c r="ABE47" s="299"/>
      <c r="ABF47" s="299"/>
      <c r="ABG47" s="299"/>
      <c r="ABH47" s="299"/>
      <c r="ABI47" s="299"/>
      <c r="ABJ47" s="299"/>
      <c r="ABK47" s="299"/>
      <c r="ABL47" s="299"/>
      <c r="ABM47" s="299"/>
      <c r="ABN47" s="299"/>
      <c r="ABO47" s="299"/>
      <c r="ABP47" s="299"/>
      <c r="ABQ47" s="299"/>
      <c r="ABR47" s="299"/>
      <c r="ABS47" s="299"/>
      <c r="ABT47" s="299"/>
      <c r="ABU47" s="299"/>
      <c r="ABV47" s="299"/>
      <c r="ABW47" s="299"/>
      <c r="ABX47" s="299"/>
      <c r="ABY47" s="299"/>
      <c r="ABZ47" s="299"/>
      <c r="ACA47" s="299"/>
      <c r="ACB47" s="299"/>
      <c r="ACC47" s="299"/>
      <c r="ACD47" s="299"/>
      <c r="ACE47" s="299"/>
      <c r="ACF47" s="299"/>
      <c r="ACG47" s="299"/>
      <c r="ACH47" s="299"/>
      <c r="ACI47" s="299"/>
      <c r="ACJ47" s="299"/>
      <c r="ACK47" s="299"/>
      <c r="ACL47" s="299"/>
      <c r="ACM47" s="299"/>
      <c r="ACN47" s="299"/>
      <c r="ACO47" s="299"/>
      <c r="ACP47" s="299"/>
      <c r="ACQ47" s="299"/>
      <c r="ACR47" s="299"/>
      <c r="ACS47" s="299"/>
      <c r="ACT47" s="299"/>
      <c r="ACU47" s="299"/>
      <c r="ACV47" s="299"/>
      <c r="ACW47" s="299"/>
      <c r="ACX47" s="299"/>
      <c r="ACY47" s="299"/>
      <c r="ACZ47" s="299"/>
      <c r="ADA47" s="299"/>
      <c r="ADB47" s="299"/>
      <c r="ADC47" s="299"/>
      <c r="ADD47" s="299"/>
      <c r="ADE47" s="299"/>
      <c r="ADF47" s="299"/>
      <c r="ADG47" s="299"/>
      <c r="ADH47" s="299"/>
      <c r="ADI47" s="299"/>
      <c r="ADJ47" s="299"/>
      <c r="ADK47" s="299"/>
      <c r="ADL47" s="299"/>
      <c r="ADM47" s="299"/>
      <c r="ADN47" s="299"/>
      <c r="ADO47" s="299"/>
      <c r="ADP47" s="299"/>
      <c r="ADQ47" s="299"/>
      <c r="ADR47" s="299"/>
      <c r="ADS47" s="299"/>
      <c r="ADT47" s="299"/>
      <c r="ADU47" s="299"/>
      <c r="ADV47" s="299"/>
      <c r="ADW47" s="299"/>
      <c r="ADX47" s="299"/>
      <c r="ADY47" s="299"/>
      <c r="ADZ47" s="299"/>
      <c r="AEA47" s="299"/>
      <c r="AEB47" s="299"/>
      <c r="AEC47" s="299"/>
      <c r="AED47" s="299"/>
      <c r="AEE47" s="299"/>
      <c r="AEF47" s="299"/>
      <c r="AEG47" s="299"/>
      <c r="AEH47" s="299"/>
      <c r="AEI47" s="299"/>
      <c r="AEJ47" s="299"/>
      <c r="AEK47" s="299"/>
      <c r="AEL47" s="299"/>
      <c r="AEM47" s="299"/>
      <c r="AEN47" s="299"/>
      <c r="AEO47" s="299"/>
      <c r="AEP47" s="299"/>
      <c r="AEQ47" s="299"/>
      <c r="AER47" s="299"/>
      <c r="AES47" s="299"/>
      <c r="AET47" s="299"/>
      <c r="AEU47" s="299"/>
      <c r="AEV47" s="299"/>
      <c r="AEW47" s="299"/>
      <c r="AEX47" s="299"/>
      <c r="AEY47" s="299"/>
      <c r="AEZ47" s="299"/>
      <c r="AFA47" s="299"/>
      <c r="AFB47" s="299"/>
      <c r="AFC47" s="299"/>
      <c r="AFD47" s="299"/>
      <c r="AFE47" s="299"/>
      <c r="AFF47" s="299"/>
      <c r="AFG47" s="299"/>
      <c r="AFH47" s="299"/>
      <c r="AFI47" s="299"/>
      <c r="AFJ47" s="299"/>
      <c r="AFK47" s="299"/>
      <c r="AFL47" s="299"/>
      <c r="AFM47" s="299"/>
      <c r="AFN47" s="299"/>
      <c r="AFO47" s="299"/>
      <c r="AFP47" s="299"/>
      <c r="AFQ47" s="299"/>
      <c r="AFR47" s="299"/>
      <c r="AFS47" s="299"/>
      <c r="AFT47" s="299"/>
      <c r="AFU47" s="299"/>
      <c r="AFV47" s="299"/>
      <c r="AFW47" s="299"/>
      <c r="AFX47" s="299"/>
      <c r="AFY47" s="299"/>
      <c r="AFZ47" s="299"/>
      <c r="AGA47" s="299"/>
      <c r="AGB47" s="299"/>
      <c r="AGC47" s="299"/>
      <c r="AGD47" s="299"/>
      <c r="AGE47" s="299"/>
      <c r="AGF47" s="299"/>
      <c r="AGG47" s="299"/>
      <c r="AGH47" s="299"/>
      <c r="AGI47" s="299"/>
      <c r="AGJ47" s="299"/>
      <c r="AGK47" s="299"/>
      <c r="AGL47" s="299"/>
      <c r="AGM47" s="299"/>
      <c r="AGN47" s="299"/>
      <c r="AGO47" s="299"/>
      <c r="AGP47" s="299"/>
      <c r="AGQ47" s="299"/>
      <c r="AGR47" s="299"/>
      <c r="AGS47" s="299"/>
      <c r="AGT47" s="299"/>
      <c r="AGU47" s="299"/>
      <c r="AGV47" s="299"/>
      <c r="AGW47" s="299"/>
      <c r="AGX47" s="299"/>
      <c r="AGY47" s="299"/>
      <c r="AGZ47" s="299"/>
      <c r="AHA47" s="299"/>
      <c r="AHB47" s="299"/>
      <c r="AHC47" s="299"/>
      <c r="AHD47" s="299"/>
      <c r="AHE47" s="299"/>
      <c r="AHF47" s="299"/>
      <c r="AHG47" s="299"/>
      <c r="AHH47" s="299"/>
      <c r="AHI47" s="299"/>
      <c r="AHJ47" s="299"/>
      <c r="AHK47" s="299"/>
      <c r="AHL47" s="299"/>
      <c r="AHM47" s="299"/>
      <c r="AHN47" s="299"/>
      <c r="AHO47" s="299"/>
      <c r="AHP47" s="299"/>
      <c r="AHQ47" s="299"/>
      <c r="AHR47" s="299"/>
      <c r="AHS47" s="299"/>
      <c r="AHT47" s="299"/>
      <c r="AHU47" s="299"/>
      <c r="AHV47" s="299"/>
      <c r="AHW47" s="299"/>
      <c r="AHX47" s="299"/>
      <c r="AHY47" s="299"/>
      <c r="AHZ47" s="299"/>
      <c r="AIA47" s="299"/>
      <c r="AIB47" s="299"/>
      <c r="AIC47" s="299"/>
      <c r="AID47" s="299"/>
      <c r="AIE47" s="299"/>
      <c r="AIF47" s="299"/>
      <c r="AIG47" s="299"/>
      <c r="AIH47" s="299"/>
      <c r="AII47" s="299"/>
      <c r="AIJ47" s="299"/>
      <c r="AIK47" s="299"/>
      <c r="AIL47" s="299"/>
      <c r="AIM47" s="299"/>
      <c r="AIN47" s="299"/>
      <c r="AIO47" s="299"/>
      <c r="AIP47" s="299"/>
      <c r="AIQ47" s="299"/>
      <c r="AIR47" s="299"/>
      <c r="AIS47" s="299"/>
      <c r="AIT47" s="299"/>
      <c r="AIU47" s="299"/>
      <c r="AIV47" s="299"/>
      <c r="AIW47" s="299"/>
      <c r="AIX47" s="299"/>
      <c r="AIY47" s="299"/>
      <c r="AIZ47" s="299"/>
      <c r="AJA47" s="299"/>
      <c r="AJB47" s="299"/>
      <c r="AJC47" s="299"/>
      <c r="AJD47" s="299"/>
      <c r="AJE47" s="299"/>
      <c r="AJF47" s="299"/>
      <c r="AJG47" s="299"/>
      <c r="AJH47" s="299"/>
      <c r="AJI47" s="299"/>
      <c r="AJJ47" s="299"/>
      <c r="AJK47" s="299"/>
      <c r="AJL47" s="299"/>
      <c r="AJM47" s="299"/>
      <c r="AJN47" s="299"/>
      <c r="AJO47" s="299"/>
      <c r="AJP47" s="299"/>
      <c r="AJQ47" s="299"/>
      <c r="AJR47" s="299"/>
      <c r="AJS47" s="299"/>
      <c r="AJT47" s="299"/>
      <c r="AJU47" s="299"/>
      <c r="AJV47" s="299"/>
      <c r="AJW47" s="299"/>
      <c r="AJX47" s="299"/>
      <c r="AJY47" s="299"/>
      <c r="AJZ47" s="299"/>
      <c r="AKA47" s="299"/>
      <c r="AKB47" s="299"/>
      <c r="AKC47" s="299"/>
      <c r="AKD47" s="299"/>
      <c r="AKE47" s="299"/>
      <c r="AKF47" s="299"/>
      <c r="AKG47" s="299"/>
      <c r="AKH47" s="299"/>
      <c r="AKI47" s="299"/>
      <c r="AKJ47" s="299"/>
      <c r="AKK47" s="299"/>
      <c r="AKL47" s="299"/>
      <c r="AKM47" s="299"/>
      <c r="AKN47" s="299"/>
      <c r="AKO47" s="299"/>
      <c r="AKP47" s="299"/>
      <c r="AKQ47" s="299"/>
      <c r="AKR47" s="299"/>
      <c r="AKS47" s="299"/>
      <c r="AKT47" s="299"/>
      <c r="AKU47" s="299"/>
      <c r="AKV47" s="299"/>
      <c r="AKW47" s="299"/>
      <c r="AKX47" s="299"/>
      <c r="AKY47" s="299"/>
      <c r="AKZ47" s="299"/>
      <c r="ALA47" s="299"/>
      <c r="ALB47" s="299"/>
      <c r="ALC47" s="299"/>
      <c r="ALD47" s="299"/>
      <c r="ALE47" s="299"/>
      <c r="ALF47" s="299"/>
      <c r="ALG47" s="299"/>
      <c r="ALH47" s="299"/>
      <c r="ALI47" s="299"/>
      <c r="ALJ47" s="299"/>
      <c r="ALK47" s="299"/>
      <c r="ALL47" s="299"/>
      <c r="ALM47" s="299"/>
      <c r="ALN47" s="299"/>
      <c r="ALO47" s="299"/>
      <c r="ALP47" s="299"/>
      <c r="ALQ47" s="299"/>
      <c r="ALR47" s="299"/>
      <c r="ALS47" s="299"/>
      <c r="ALT47" s="299"/>
      <c r="ALU47" s="299"/>
      <c r="ALV47" s="299"/>
      <c r="ALW47" s="299"/>
      <c r="ALX47" s="299"/>
      <c r="ALY47" s="299"/>
      <c r="ALZ47" s="299"/>
      <c r="AMA47" s="299"/>
      <c r="AMB47" s="299"/>
      <c r="AMC47" s="299"/>
      <c r="AMD47" s="299"/>
      <c r="AME47" s="299"/>
      <c r="AMF47" s="299"/>
      <c r="AMG47" s="299"/>
      <c r="AMH47" s="299"/>
      <c r="AMI47" s="299"/>
      <c r="AMJ47" s="299"/>
      <c r="AMK47" s="299"/>
      <c r="AML47" s="299"/>
      <c r="AMM47" s="299"/>
      <c r="AMN47" s="299"/>
      <c r="AMO47" s="299"/>
      <c r="AMP47" s="299"/>
      <c r="AMQ47" s="299"/>
      <c r="AMR47" s="299"/>
      <c r="AMS47" s="299"/>
      <c r="AMT47" s="299"/>
      <c r="AMU47" s="299"/>
      <c r="AMV47" s="299"/>
      <c r="AMW47" s="299"/>
      <c r="AMX47" s="299"/>
      <c r="AMY47" s="299"/>
      <c r="AMZ47" s="299"/>
      <c r="ANA47" s="299"/>
      <c r="ANB47" s="299"/>
      <c r="ANC47" s="299"/>
      <c r="AND47" s="299"/>
      <c r="ANE47" s="299"/>
      <c r="ANF47" s="299"/>
      <c r="ANG47" s="299"/>
      <c r="ANH47" s="299"/>
      <c r="ANI47" s="299"/>
      <c r="ANJ47" s="299"/>
      <c r="ANK47" s="299"/>
      <c r="ANL47" s="299"/>
      <c r="ANM47" s="299"/>
      <c r="ANN47" s="299"/>
      <c r="ANO47" s="299"/>
      <c r="ANP47" s="299"/>
      <c r="ANQ47" s="299"/>
      <c r="ANR47" s="299"/>
      <c r="ANS47" s="299"/>
      <c r="ANT47" s="299"/>
      <c r="ANU47" s="299"/>
      <c r="ANV47" s="299"/>
      <c r="ANW47" s="299"/>
      <c r="ANX47" s="299"/>
      <c r="ANY47" s="299"/>
      <c r="ANZ47" s="299"/>
      <c r="AOA47" s="299"/>
      <c r="AOB47" s="299"/>
      <c r="AOC47" s="299"/>
      <c r="AOD47" s="299"/>
      <c r="AOE47" s="299"/>
      <c r="AOF47" s="299"/>
      <c r="AOG47" s="299"/>
      <c r="AOH47" s="299"/>
      <c r="AOI47" s="299"/>
      <c r="AOJ47" s="299"/>
      <c r="AOK47" s="299"/>
      <c r="AOL47" s="299"/>
      <c r="AOM47" s="299"/>
      <c r="AON47" s="299"/>
      <c r="AOO47" s="299"/>
      <c r="AOP47" s="299"/>
      <c r="AOQ47" s="299"/>
      <c r="AOR47" s="299"/>
      <c r="AOS47" s="299"/>
      <c r="AOT47" s="299"/>
      <c r="AOU47" s="299"/>
      <c r="AOV47" s="299"/>
      <c r="AOW47" s="299"/>
      <c r="AOX47" s="299"/>
      <c r="AOY47" s="299"/>
      <c r="AOZ47" s="299"/>
      <c r="APA47" s="299"/>
      <c r="APB47" s="299"/>
      <c r="APC47" s="299"/>
      <c r="APD47" s="299"/>
      <c r="APE47" s="299"/>
      <c r="APF47" s="299"/>
      <c r="APG47" s="299"/>
      <c r="APH47" s="299"/>
      <c r="API47" s="299"/>
      <c r="APJ47" s="299"/>
      <c r="APK47" s="299"/>
      <c r="APL47" s="299"/>
      <c r="APM47" s="299"/>
      <c r="APN47" s="299"/>
      <c r="APO47" s="299"/>
      <c r="APP47" s="299"/>
      <c r="APQ47" s="299"/>
      <c r="APR47" s="299"/>
      <c r="APS47" s="299"/>
      <c r="APT47" s="299"/>
      <c r="APU47" s="299"/>
      <c r="APV47" s="299"/>
      <c r="APW47" s="299"/>
      <c r="APX47" s="299"/>
      <c r="APY47" s="299"/>
      <c r="APZ47" s="299"/>
      <c r="AQA47" s="299"/>
      <c r="AQB47" s="299"/>
      <c r="AQC47" s="299"/>
      <c r="AQD47" s="299"/>
      <c r="AQE47" s="299"/>
      <c r="AQF47" s="299"/>
      <c r="AQG47" s="299"/>
      <c r="AQH47" s="299"/>
      <c r="AQI47" s="299"/>
      <c r="AQJ47" s="299"/>
      <c r="AQK47" s="299"/>
      <c r="AQL47" s="299"/>
      <c r="AQM47" s="299"/>
      <c r="AQN47" s="299"/>
      <c r="AQO47" s="299"/>
      <c r="AQP47" s="299"/>
      <c r="AQQ47" s="299"/>
      <c r="AQR47" s="299"/>
      <c r="AQS47" s="299"/>
      <c r="AQT47" s="299"/>
      <c r="AQU47" s="299"/>
      <c r="AQV47" s="299"/>
      <c r="AQW47" s="299"/>
      <c r="AQX47" s="299"/>
      <c r="AQY47" s="299"/>
      <c r="AQZ47" s="299"/>
      <c r="ARA47" s="299"/>
      <c r="ARB47" s="299"/>
      <c r="ARC47" s="299"/>
      <c r="ARD47" s="299"/>
      <c r="ARE47" s="299"/>
      <c r="ARF47" s="299"/>
      <c r="ARG47" s="299"/>
      <c r="ARH47" s="299"/>
      <c r="ARI47" s="299"/>
      <c r="ARJ47" s="299"/>
      <c r="ARK47" s="299"/>
      <c r="ARL47" s="299"/>
      <c r="ARM47" s="299"/>
      <c r="ARN47" s="299"/>
      <c r="ARO47" s="299"/>
      <c r="ARP47" s="299"/>
      <c r="ARQ47" s="299"/>
      <c r="ARR47" s="299"/>
      <c r="ARS47" s="299"/>
      <c r="ART47" s="299"/>
      <c r="ARU47" s="299"/>
      <c r="ARV47" s="299"/>
      <c r="ARW47" s="299"/>
      <c r="ARX47" s="299"/>
      <c r="ARY47" s="299"/>
      <c r="ARZ47" s="299"/>
      <c r="ASA47" s="299"/>
      <c r="ASB47" s="299"/>
      <c r="ASC47" s="299"/>
      <c r="ASD47" s="299"/>
      <c r="ASE47" s="299"/>
      <c r="ASF47" s="299"/>
      <c r="ASG47" s="299"/>
      <c r="ASH47" s="299"/>
      <c r="ASI47" s="299"/>
      <c r="ASJ47" s="299"/>
      <c r="ASK47" s="299"/>
      <c r="ASL47" s="299"/>
      <c r="ASM47" s="299"/>
      <c r="ASN47" s="299"/>
      <c r="ASO47" s="299"/>
      <c r="ASP47" s="299"/>
      <c r="ASQ47" s="299"/>
      <c r="ASR47" s="299"/>
      <c r="ASS47" s="299"/>
      <c r="AST47" s="299"/>
      <c r="ASU47" s="299"/>
      <c r="ASV47" s="299"/>
      <c r="ASW47" s="299"/>
      <c r="ASX47" s="299"/>
      <c r="ASY47" s="299"/>
      <c r="ASZ47" s="299"/>
      <c r="ATA47" s="299"/>
      <c r="ATB47" s="299"/>
      <c r="ATC47" s="299"/>
      <c r="ATD47" s="299"/>
      <c r="ATE47" s="299"/>
      <c r="ATF47" s="299"/>
      <c r="ATG47" s="299"/>
      <c r="ATH47" s="299"/>
      <c r="ATI47" s="299"/>
      <c r="ATJ47" s="299"/>
      <c r="ATK47" s="299"/>
      <c r="ATL47" s="299"/>
      <c r="ATM47" s="299"/>
      <c r="ATN47" s="299"/>
      <c r="ATO47" s="299"/>
      <c r="ATP47" s="299"/>
      <c r="ATQ47" s="299"/>
      <c r="ATR47" s="299"/>
      <c r="ATS47" s="299"/>
      <c r="ATT47" s="299"/>
      <c r="ATU47" s="299"/>
      <c r="ATV47" s="299"/>
      <c r="ATW47" s="299"/>
      <c r="ATX47" s="299"/>
      <c r="ATY47" s="299"/>
      <c r="ATZ47" s="299"/>
      <c r="AUA47" s="299"/>
      <c r="AUB47" s="299"/>
      <c r="AUC47" s="299"/>
      <c r="AUD47" s="299"/>
      <c r="AUE47" s="299"/>
      <c r="AUF47" s="299"/>
      <c r="AUG47" s="299"/>
      <c r="AUH47" s="299"/>
      <c r="AUI47" s="299"/>
      <c r="AUJ47" s="299"/>
      <c r="AUK47" s="299"/>
      <c r="AUL47" s="299"/>
      <c r="AUM47" s="299"/>
      <c r="AUN47" s="299"/>
      <c r="AUO47" s="299"/>
      <c r="AUP47" s="299"/>
      <c r="AUQ47" s="299"/>
      <c r="AUR47" s="299"/>
      <c r="AUS47" s="299"/>
      <c r="AUT47" s="299"/>
      <c r="AUU47" s="299"/>
      <c r="AUV47" s="299"/>
      <c r="AUW47" s="299"/>
      <c r="AUX47" s="299"/>
      <c r="AUY47" s="299"/>
      <c r="AUZ47" s="299"/>
      <c r="AVA47" s="299"/>
      <c r="AVB47" s="299"/>
      <c r="AVC47" s="299"/>
      <c r="AVD47" s="299"/>
      <c r="AVE47" s="299"/>
      <c r="AVF47" s="299"/>
      <c r="AVG47" s="299"/>
      <c r="AVH47" s="299"/>
      <c r="AVI47" s="299"/>
      <c r="AVJ47" s="299"/>
      <c r="AVK47" s="299"/>
      <c r="AVL47" s="299"/>
      <c r="AVM47" s="299"/>
      <c r="AVN47" s="299"/>
      <c r="AVO47" s="299"/>
      <c r="AVP47" s="299"/>
      <c r="AVQ47" s="299"/>
      <c r="AVR47" s="299"/>
      <c r="AVS47" s="299"/>
      <c r="AVT47" s="299"/>
      <c r="AVU47" s="299"/>
      <c r="AVV47" s="299"/>
      <c r="AVW47" s="299"/>
      <c r="AVX47" s="299"/>
      <c r="AVY47" s="299"/>
      <c r="AVZ47" s="299"/>
      <c r="AWA47" s="299"/>
      <c r="AWB47" s="299"/>
      <c r="AWC47" s="299"/>
      <c r="AWD47" s="299"/>
      <c r="AWE47" s="299"/>
      <c r="AWF47" s="299"/>
      <c r="AWG47" s="299"/>
      <c r="AWH47" s="299"/>
      <c r="AWI47" s="299"/>
      <c r="AWJ47" s="299"/>
      <c r="AWK47" s="299"/>
      <c r="AWL47" s="299"/>
      <c r="AWM47" s="299"/>
      <c r="AWN47" s="299"/>
      <c r="AWO47" s="299"/>
      <c r="AWP47" s="299"/>
      <c r="AWQ47" s="299"/>
      <c r="AWR47" s="299"/>
      <c r="AWS47" s="299"/>
      <c r="AWT47" s="299"/>
      <c r="AWU47" s="299"/>
      <c r="AWV47" s="299"/>
      <c r="AWW47" s="299"/>
      <c r="AWX47" s="299"/>
      <c r="AWY47" s="299"/>
      <c r="AWZ47" s="299"/>
      <c r="AXA47" s="299"/>
      <c r="AXB47" s="299"/>
      <c r="AXC47" s="299"/>
      <c r="AXD47" s="299"/>
      <c r="AXE47" s="299"/>
      <c r="AXF47" s="299"/>
      <c r="AXG47" s="299"/>
      <c r="AXH47" s="299"/>
      <c r="AXI47" s="299"/>
      <c r="AXJ47" s="299"/>
      <c r="AXK47" s="299"/>
      <c r="AXL47" s="299"/>
      <c r="AXM47" s="299"/>
      <c r="AXN47" s="299"/>
      <c r="AXO47" s="299"/>
      <c r="AXP47" s="299"/>
      <c r="AXQ47" s="299"/>
      <c r="AXR47" s="299"/>
      <c r="AXS47" s="299"/>
      <c r="AXT47" s="299"/>
      <c r="AXU47" s="299"/>
      <c r="AXV47" s="299"/>
      <c r="AXW47" s="299"/>
      <c r="AXX47" s="299"/>
      <c r="AXY47" s="299"/>
      <c r="AXZ47" s="299"/>
      <c r="AYA47" s="299"/>
      <c r="AYB47" s="299"/>
      <c r="AYC47" s="299"/>
      <c r="AYD47" s="299"/>
      <c r="AYE47" s="299"/>
      <c r="AYF47" s="299"/>
      <c r="AYG47" s="299"/>
      <c r="AYH47" s="299"/>
      <c r="AYI47" s="299"/>
      <c r="AYJ47" s="299"/>
      <c r="AYK47" s="299"/>
      <c r="AYL47" s="299"/>
      <c r="AYM47" s="299"/>
      <c r="AYN47" s="299"/>
      <c r="AYO47" s="299"/>
      <c r="AYP47" s="299"/>
      <c r="AYQ47" s="299"/>
      <c r="AYR47" s="299"/>
      <c r="AYS47" s="299"/>
      <c r="AYT47" s="299"/>
      <c r="AYU47" s="299"/>
      <c r="AYV47" s="299"/>
      <c r="AYW47" s="299"/>
      <c r="AYX47" s="299"/>
      <c r="AYY47" s="299"/>
      <c r="AYZ47" s="299"/>
      <c r="AZA47" s="299"/>
      <c r="AZB47" s="299"/>
      <c r="AZC47" s="299"/>
      <c r="AZD47" s="299"/>
      <c r="AZE47" s="299"/>
      <c r="AZF47" s="299"/>
      <c r="AZG47" s="299"/>
      <c r="AZH47" s="299"/>
      <c r="AZI47" s="299"/>
      <c r="AZJ47" s="299"/>
      <c r="AZK47" s="299"/>
      <c r="AZL47" s="299"/>
      <c r="AZM47" s="299"/>
      <c r="AZN47" s="299"/>
      <c r="AZO47" s="299"/>
      <c r="AZP47" s="299"/>
      <c r="AZQ47" s="299"/>
      <c r="AZR47" s="299"/>
      <c r="AZS47" s="299"/>
      <c r="AZT47" s="299"/>
      <c r="AZU47" s="299"/>
      <c r="AZV47" s="299"/>
      <c r="AZW47" s="299"/>
      <c r="AZX47" s="299"/>
      <c r="AZY47" s="299"/>
      <c r="AZZ47" s="299"/>
      <c r="BAA47" s="299"/>
      <c r="BAB47" s="299"/>
      <c r="BAC47" s="299"/>
      <c r="BAD47" s="299"/>
      <c r="BAE47" s="299"/>
      <c r="BAF47" s="299"/>
      <c r="BAG47" s="299"/>
      <c r="BAH47" s="299"/>
      <c r="BAI47" s="299"/>
      <c r="BAJ47" s="299"/>
      <c r="BAK47" s="299"/>
      <c r="BAL47" s="299"/>
      <c r="BAM47" s="299"/>
      <c r="BAN47" s="299"/>
      <c r="BAO47" s="299"/>
      <c r="BAP47" s="299"/>
      <c r="BAQ47" s="299"/>
      <c r="BAR47" s="299"/>
      <c r="BAS47" s="299"/>
      <c r="BAT47" s="299"/>
      <c r="BAU47" s="299"/>
      <c r="BAV47" s="299"/>
      <c r="BAW47" s="299"/>
      <c r="BAX47" s="299"/>
      <c r="BAY47" s="299"/>
      <c r="BAZ47" s="299"/>
      <c r="BBA47" s="299"/>
      <c r="BBB47" s="299"/>
      <c r="BBC47" s="299"/>
      <c r="BBD47" s="299"/>
      <c r="BBE47" s="299"/>
      <c r="BBF47" s="299"/>
      <c r="BBG47" s="299"/>
      <c r="BBH47" s="299"/>
      <c r="BBI47" s="299"/>
      <c r="BBJ47" s="299"/>
      <c r="BBK47" s="299"/>
      <c r="BBL47" s="299"/>
      <c r="BBM47" s="299"/>
      <c r="BBN47" s="299"/>
      <c r="BBO47" s="299"/>
      <c r="BBP47" s="299"/>
      <c r="BBQ47" s="299"/>
      <c r="BBR47" s="299"/>
      <c r="BBS47" s="299"/>
      <c r="BBT47" s="299"/>
      <c r="BBU47" s="299"/>
      <c r="BBV47" s="299"/>
      <c r="BBW47" s="299"/>
      <c r="BBX47" s="299"/>
      <c r="BBY47" s="299"/>
      <c r="BBZ47" s="299"/>
      <c r="BCA47" s="299"/>
      <c r="BCB47" s="299"/>
      <c r="BCC47" s="299"/>
      <c r="BCD47" s="299"/>
      <c r="BCE47" s="299"/>
      <c r="BCF47" s="299"/>
      <c r="BCG47" s="299"/>
      <c r="BCH47" s="299"/>
      <c r="BCI47" s="299"/>
      <c r="BCJ47" s="299"/>
      <c r="BCK47" s="299"/>
      <c r="BCL47" s="299"/>
      <c r="BCM47" s="299"/>
      <c r="BCN47" s="299"/>
      <c r="BCO47" s="299"/>
      <c r="BCP47" s="299"/>
      <c r="BCQ47" s="299"/>
      <c r="BCR47" s="299"/>
      <c r="BCS47" s="299"/>
      <c r="BCT47" s="299"/>
      <c r="BCU47" s="299"/>
      <c r="BCV47" s="299"/>
      <c r="BCW47" s="299"/>
      <c r="BCX47" s="299"/>
      <c r="BCY47" s="299"/>
      <c r="BCZ47" s="299"/>
      <c r="BDA47" s="299"/>
      <c r="BDB47" s="299"/>
      <c r="BDC47" s="299"/>
      <c r="BDD47" s="299"/>
      <c r="BDE47" s="299"/>
      <c r="BDF47" s="299"/>
      <c r="BDG47" s="299"/>
      <c r="BDH47" s="299"/>
      <c r="BDI47" s="299"/>
      <c r="BDJ47" s="299"/>
      <c r="BDK47" s="299"/>
      <c r="BDL47" s="299"/>
      <c r="BDM47" s="299"/>
      <c r="BDN47" s="299"/>
      <c r="BDO47" s="299"/>
      <c r="BDP47" s="299"/>
      <c r="BDQ47" s="299"/>
      <c r="BDR47" s="299"/>
      <c r="BDS47" s="299"/>
      <c r="BDT47" s="299"/>
      <c r="BDU47" s="299"/>
      <c r="BDV47" s="299"/>
      <c r="BDW47" s="299"/>
      <c r="BDX47" s="299"/>
      <c r="BDY47" s="299"/>
      <c r="BDZ47" s="299"/>
      <c r="BEA47" s="299"/>
      <c r="BEB47" s="299"/>
      <c r="BEC47" s="299"/>
      <c r="BED47" s="299"/>
      <c r="BEE47" s="299"/>
      <c r="BEF47" s="299"/>
      <c r="BEG47" s="299"/>
      <c r="BEH47" s="299"/>
      <c r="BEI47" s="299"/>
      <c r="BEJ47" s="299"/>
      <c r="BEK47" s="299"/>
      <c r="BEL47" s="299"/>
      <c r="BEM47" s="299"/>
      <c r="BEN47" s="299"/>
      <c r="BEO47" s="299"/>
      <c r="BEP47" s="299"/>
      <c r="BEQ47" s="299"/>
      <c r="BER47" s="299"/>
      <c r="BES47" s="299"/>
      <c r="BET47" s="299"/>
      <c r="BEU47" s="299"/>
      <c r="BEV47" s="299"/>
      <c r="BEW47" s="299"/>
      <c r="BEX47" s="299"/>
      <c r="BEY47" s="299"/>
      <c r="BEZ47" s="299"/>
      <c r="BFA47" s="299"/>
      <c r="BFB47" s="299"/>
      <c r="BFC47" s="299"/>
      <c r="BFD47" s="299"/>
      <c r="BFE47" s="299"/>
      <c r="BFF47" s="299"/>
      <c r="BFG47" s="299"/>
      <c r="BFH47" s="299"/>
      <c r="BFI47" s="299"/>
      <c r="BFJ47" s="299"/>
      <c r="BFK47" s="299"/>
      <c r="BFL47" s="299"/>
      <c r="BFM47" s="299"/>
      <c r="BFN47" s="299"/>
      <c r="BFO47" s="299"/>
      <c r="BFP47" s="299"/>
      <c r="BFQ47" s="299"/>
      <c r="BFR47" s="299"/>
      <c r="BFS47" s="299"/>
      <c r="BFT47" s="299"/>
      <c r="BFU47" s="299"/>
      <c r="BFV47" s="299"/>
      <c r="BFW47" s="299"/>
      <c r="BFX47" s="299"/>
      <c r="BFY47" s="299"/>
      <c r="BFZ47" s="299"/>
      <c r="BGA47" s="299"/>
      <c r="BGB47" s="299"/>
      <c r="BGC47" s="299"/>
      <c r="BGD47" s="299"/>
      <c r="BGE47" s="299"/>
      <c r="BGF47" s="299"/>
      <c r="BGG47" s="299"/>
      <c r="BGH47" s="299"/>
      <c r="BGI47" s="299"/>
      <c r="BGJ47" s="299"/>
      <c r="BGK47" s="299"/>
      <c r="BGL47" s="299"/>
      <c r="BGM47" s="299"/>
      <c r="BGN47" s="299"/>
      <c r="BGO47" s="299"/>
      <c r="BGP47" s="299"/>
      <c r="BGQ47" s="299"/>
      <c r="BGR47" s="299"/>
      <c r="BGS47" s="299"/>
      <c r="BGT47" s="299"/>
      <c r="BGU47" s="299"/>
      <c r="BGV47" s="299"/>
      <c r="BGW47" s="299"/>
      <c r="BGX47" s="299"/>
      <c r="BGY47" s="299"/>
      <c r="BGZ47" s="299"/>
      <c r="BHA47" s="299"/>
      <c r="BHB47" s="299"/>
      <c r="BHC47" s="299"/>
      <c r="BHD47" s="299"/>
      <c r="BHE47" s="299"/>
      <c r="BHF47" s="299"/>
      <c r="BHG47" s="299"/>
      <c r="BHH47" s="299"/>
      <c r="BHI47" s="299"/>
      <c r="BHJ47" s="299"/>
      <c r="BHK47" s="299"/>
      <c r="BHL47" s="299"/>
      <c r="BHM47" s="299"/>
      <c r="BHN47" s="299"/>
      <c r="BHO47" s="299"/>
      <c r="BHP47" s="299"/>
      <c r="BHQ47" s="299"/>
      <c r="BHR47" s="299"/>
      <c r="BHS47" s="299"/>
      <c r="BHT47" s="299"/>
      <c r="BHU47" s="299"/>
      <c r="BHV47" s="299"/>
      <c r="BHW47" s="299"/>
      <c r="BHX47" s="299"/>
      <c r="BHY47" s="299"/>
      <c r="BHZ47" s="299"/>
      <c r="BIA47" s="299"/>
      <c r="BIB47" s="299"/>
      <c r="BIC47" s="299"/>
      <c r="BID47" s="299"/>
      <c r="BIE47" s="299"/>
      <c r="BIF47" s="299"/>
      <c r="BIG47" s="299"/>
      <c r="BIH47" s="299"/>
      <c r="BII47" s="299"/>
      <c r="BIJ47" s="299"/>
      <c r="BIK47" s="299"/>
      <c r="BIL47" s="299"/>
      <c r="BIM47" s="299"/>
      <c r="BIN47" s="299"/>
      <c r="BIO47" s="299"/>
      <c r="BIP47" s="299"/>
      <c r="BIQ47" s="299"/>
      <c r="BIR47" s="299"/>
      <c r="BIS47" s="299"/>
      <c r="BIT47" s="299"/>
      <c r="BIU47" s="299"/>
      <c r="BIV47" s="299"/>
      <c r="BIW47" s="299"/>
      <c r="BIX47" s="299"/>
      <c r="BIY47" s="299"/>
      <c r="BIZ47" s="299"/>
      <c r="BJA47" s="299"/>
      <c r="BJB47" s="299"/>
      <c r="BJC47" s="299"/>
      <c r="BJD47" s="299"/>
      <c r="BJE47" s="299"/>
      <c r="BJF47" s="299"/>
      <c r="BJG47" s="299"/>
      <c r="BJH47" s="299"/>
      <c r="BJI47" s="299"/>
      <c r="BJJ47" s="299"/>
      <c r="BJK47" s="299"/>
      <c r="BJL47" s="299"/>
      <c r="BJM47" s="299"/>
      <c r="BJN47" s="299"/>
      <c r="BJO47" s="299"/>
      <c r="BJP47" s="299"/>
      <c r="BJQ47" s="299"/>
      <c r="BJR47" s="299"/>
      <c r="BJS47" s="299"/>
      <c r="BJT47" s="299"/>
      <c r="BJU47" s="299"/>
      <c r="BJV47" s="299"/>
      <c r="BJW47" s="299"/>
      <c r="BJX47" s="299"/>
      <c r="BJY47" s="299"/>
      <c r="BJZ47" s="299"/>
      <c r="BKA47" s="299"/>
      <c r="BKB47" s="299"/>
      <c r="BKC47" s="299"/>
      <c r="BKD47" s="299"/>
      <c r="BKE47" s="299"/>
      <c r="BKF47" s="299"/>
      <c r="BKG47" s="299"/>
      <c r="BKH47" s="299"/>
      <c r="BKI47" s="299"/>
      <c r="BKJ47" s="299"/>
      <c r="BKK47" s="299"/>
      <c r="BKL47" s="299"/>
      <c r="BKM47" s="299"/>
      <c r="BKN47" s="299"/>
      <c r="BKO47" s="299"/>
      <c r="BKP47" s="299"/>
      <c r="BKQ47" s="299"/>
      <c r="BKR47" s="299"/>
      <c r="BKS47" s="299"/>
      <c r="BKT47" s="299"/>
      <c r="BKU47" s="299"/>
      <c r="BKV47" s="299"/>
      <c r="BKW47" s="299"/>
      <c r="BKX47" s="299"/>
      <c r="BKY47" s="299"/>
      <c r="BKZ47" s="299"/>
      <c r="BLA47" s="299"/>
      <c r="BLB47" s="299"/>
      <c r="BLC47" s="299"/>
      <c r="BLD47" s="299"/>
      <c r="BLE47" s="299"/>
      <c r="BLF47" s="299"/>
      <c r="BLG47" s="299"/>
      <c r="BLH47" s="299"/>
      <c r="BLI47" s="299"/>
      <c r="BLJ47" s="299"/>
      <c r="BLK47" s="299"/>
      <c r="BLL47" s="299"/>
      <c r="BLM47" s="299"/>
      <c r="BLN47" s="299"/>
      <c r="BLO47" s="299"/>
      <c r="BLP47" s="299"/>
      <c r="BLQ47" s="299"/>
      <c r="BLR47" s="299"/>
      <c r="BLS47" s="299"/>
      <c r="BLT47" s="299"/>
      <c r="BLU47" s="299"/>
      <c r="BLV47" s="299"/>
      <c r="BLW47" s="299"/>
      <c r="BLX47" s="299"/>
      <c r="BLY47" s="299"/>
      <c r="BLZ47" s="299"/>
      <c r="BMA47" s="299"/>
      <c r="BMB47" s="299"/>
      <c r="BMC47" s="299"/>
      <c r="BMD47" s="299"/>
      <c r="BME47" s="299"/>
      <c r="BMF47" s="299"/>
      <c r="BMG47" s="299"/>
      <c r="BMH47" s="299"/>
      <c r="BMI47" s="299"/>
      <c r="BMJ47" s="299"/>
      <c r="BMK47" s="299"/>
      <c r="BML47" s="299"/>
      <c r="BMM47" s="299"/>
      <c r="BMN47" s="299"/>
      <c r="BMO47" s="299"/>
      <c r="BMP47" s="299"/>
      <c r="BMQ47" s="299"/>
      <c r="BMR47" s="299"/>
      <c r="BMS47" s="299"/>
      <c r="BMT47" s="299"/>
      <c r="BMU47" s="299"/>
      <c r="BMV47" s="299"/>
      <c r="BMW47" s="299"/>
      <c r="BMX47" s="299"/>
      <c r="BMY47" s="299"/>
      <c r="BMZ47" s="299"/>
      <c r="BNA47" s="299"/>
      <c r="BNB47" s="299"/>
      <c r="BNC47" s="299"/>
      <c r="BND47" s="299"/>
      <c r="BNE47" s="299"/>
      <c r="BNF47" s="299"/>
      <c r="BNG47" s="299"/>
      <c r="BNH47" s="299"/>
      <c r="BNI47" s="299"/>
      <c r="BNJ47" s="299"/>
      <c r="BNK47" s="299"/>
      <c r="BNL47" s="299"/>
      <c r="BNM47" s="299"/>
      <c r="BNN47" s="299"/>
      <c r="BNO47" s="299"/>
      <c r="BNP47" s="299"/>
      <c r="BNQ47" s="299"/>
      <c r="BNR47" s="299"/>
      <c r="BNS47" s="299"/>
      <c r="BNT47" s="299"/>
      <c r="BNU47" s="299"/>
      <c r="BNV47" s="299"/>
      <c r="BNW47" s="299"/>
      <c r="BNX47" s="299"/>
      <c r="BNY47" s="299"/>
      <c r="BNZ47" s="299"/>
      <c r="BOA47" s="299"/>
      <c r="BOB47" s="299"/>
      <c r="BOC47" s="299"/>
      <c r="BOD47" s="299"/>
      <c r="BOE47" s="299"/>
      <c r="BOF47" s="299"/>
      <c r="BOG47" s="299"/>
      <c r="BOH47" s="299"/>
      <c r="BOI47" s="299"/>
      <c r="BOJ47" s="299"/>
      <c r="BOK47" s="299"/>
      <c r="BOL47" s="299"/>
      <c r="BOM47" s="299"/>
      <c r="BON47" s="299"/>
      <c r="BOO47" s="299"/>
      <c r="BOP47" s="299"/>
      <c r="BOQ47" s="299"/>
      <c r="BOR47" s="299"/>
      <c r="BOS47" s="299"/>
      <c r="BOT47" s="299"/>
      <c r="BOU47" s="299"/>
      <c r="BOV47" s="299"/>
      <c r="BOW47" s="299"/>
      <c r="BOX47" s="299"/>
      <c r="BOY47" s="299"/>
      <c r="BOZ47" s="299"/>
      <c r="BPA47" s="299"/>
      <c r="BPB47" s="299"/>
      <c r="BPC47" s="299"/>
      <c r="BPD47" s="299"/>
      <c r="BPE47" s="299"/>
      <c r="BPF47" s="299"/>
      <c r="BPG47" s="299"/>
      <c r="BPH47" s="299"/>
      <c r="BPI47" s="299"/>
      <c r="BPJ47" s="299"/>
      <c r="BPK47" s="299"/>
      <c r="BPL47" s="299"/>
      <c r="BPM47" s="299"/>
      <c r="BPN47" s="299"/>
      <c r="BPO47" s="299"/>
      <c r="BPP47" s="299"/>
      <c r="BPQ47" s="299"/>
      <c r="BPR47" s="299"/>
      <c r="BPS47" s="299"/>
      <c r="BPT47" s="299"/>
      <c r="BPU47" s="299"/>
      <c r="BPV47" s="299"/>
      <c r="BPW47" s="299"/>
      <c r="BPX47" s="299"/>
      <c r="BPY47" s="299"/>
      <c r="BPZ47" s="299"/>
      <c r="BQA47" s="299"/>
      <c r="BQB47" s="299"/>
      <c r="BQC47" s="299"/>
      <c r="BQD47" s="299"/>
      <c r="BQE47" s="299"/>
      <c r="BQF47" s="299"/>
      <c r="BQG47" s="299"/>
      <c r="BQH47" s="299"/>
      <c r="BQI47" s="299"/>
      <c r="BQJ47" s="299"/>
      <c r="BQK47" s="299"/>
      <c r="BQL47" s="299"/>
      <c r="BQM47" s="299"/>
      <c r="BQN47" s="299"/>
      <c r="BQO47" s="299"/>
      <c r="BQP47" s="299"/>
      <c r="BQQ47" s="299"/>
      <c r="BQR47" s="299"/>
      <c r="BQS47" s="299"/>
      <c r="BQT47" s="299"/>
      <c r="BQU47" s="299"/>
      <c r="BQV47" s="299"/>
      <c r="BQW47" s="299"/>
      <c r="BQX47" s="299"/>
      <c r="BQY47" s="299"/>
      <c r="BQZ47" s="299"/>
      <c r="BRA47" s="299"/>
      <c r="BRB47" s="299"/>
      <c r="BRC47" s="299"/>
      <c r="BRD47" s="299"/>
      <c r="BRE47" s="299"/>
      <c r="BRF47" s="299"/>
      <c r="BRG47" s="299"/>
      <c r="BRH47" s="299"/>
      <c r="BRI47" s="299"/>
      <c r="BRJ47" s="299"/>
      <c r="BRK47" s="299"/>
      <c r="BRL47" s="299"/>
      <c r="BRM47" s="299"/>
      <c r="BRN47" s="299"/>
      <c r="BRO47" s="299"/>
      <c r="BRP47" s="299"/>
      <c r="BRQ47" s="299"/>
      <c r="BRR47" s="299"/>
      <c r="BRS47" s="299"/>
      <c r="BRT47" s="299"/>
      <c r="BRU47" s="299"/>
      <c r="BRV47" s="299"/>
      <c r="BRW47" s="299"/>
      <c r="BRX47" s="299"/>
      <c r="BRY47" s="299"/>
      <c r="BRZ47" s="299"/>
      <c r="BSA47" s="299"/>
      <c r="BSB47" s="299"/>
      <c r="BSC47" s="299"/>
      <c r="BSD47" s="299"/>
      <c r="BSE47" s="299"/>
      <c r="BSF47" s="299"/>
      <c r="BSG47" s="299"/>
      <c r="BSH47" s="299"/>
      <c r="BSI47" s="299"/>
      <c r="BSJ47" s="299"/>
      <c r="BSK47" s="299"/>
      <c r="BSL47" s="299"/>
      <c r="BSM47" s="299"/>
      <c r="BSN47" s="299"/>
      <c r="BSO47" s="299"/>
      <c r="BSP47" s="299"/>
      <c r="BSQ47" s="299"/>
      <c r="BSR47" s="299"/>
      <c r="BSS47" s="299"/>
      <c r="BST47" s="299"/>
      <c r="BSU47" s="299"/>
      <c r="BSV47" s="299"/>
      <c r="BSW47" s="299"/>
      <c r="BSX47" s="299"/>
      <c r="BSY47" s="299"/>
      <c r="BSZ47" s="299"/>
      <c r="BTA47" s="299"/>
      <c r="BTB47" s="299"/>
      <c r="BTC47" s="299"/>
      <c r="BTD47" s="299"/>
      <c r="BTE47" s="299"/>
      <c r="BTF47" s="299"/>
      <c r="BTG47" s="299"/>
      <c r="BTH47" s="299"/>
      <c r="BTI47" s="299"/>
      <c r="BTJ47" s="299"/>
      <c r="BTK47" s="299"/>
      <c r="BTL47" s="299"/>
      <c r="BTM47" s="299"/>
      <c r="BTN47" s="299"/>
      <c r="BTO47" s="299"/>
      <c r="BTP47" s="299"/>
      <c r="BTQ47" s="299"/>
      <c r="BTR47" s="299"/>
      <c r="BTS47" s="299"/>
      <c r="BTT47" s="299"/>
      <c r="BTU47" s="299"/>
      <c r="BTV47" s="299"/>
      <c r="BTW47" s="299"/>
      <c r="BTX47" s="299"/>
      <c r="BTY47" s="299"/>
      <c r="BTZ47" s="299"/>
      <c r="BUA47" s="299"/>
      <c r="BUB47" s="299"/>
      <c r="BUC47" s="299"/>
      <c r="BUD47" s="299"/>
      <c r="BUE47" s="299"/>
      <c r="BUF47" s="299"/>
      <c r="BUG47" s="299"/>
      <c r="BUH47" s="299"/>
      <c r="BUI47" s="299"/>
      <c r="BUJ47" s="299"/>
      <c r="BUK47" s="299"/>
      <c r="BUL47" s="299"/>
      <c r="BUM47" s="299"/>
      <c r="BUN47" s="299"/>
      <c r="BUO47" s="299"/>
      <c r="BUP47" s="299"/>
      <c r="BUQ47" s="299"/>
      <c r="BUR47" s="299"/>
      <c r="BUS47" s="299"/>
      <c r="BUT47" s="299"/>
      <c r="BUU47" s="299"/>
      <c r="BUV47" s="299"/>
      <c r="BUW47" s="299"/>
      <c r="BUX47" s="299"/>
      <c r="BUY47" s="299"/>
      <c r="BUZ47" s="299"/>
      <c r="BVA47" s="299"/>
      <c r="BVB47" s="299"/>
      <c r="BVC47" s="299"/>
      <c r="BVD47" s="299"/>
      <c r="BVE47" s="299"/>
      <c r="BVF47" s="299"/>
      <c r="BVG47" s="299"/>
      <c r="BVH47" s="299"/>
      <c r="BVI47" s="299"/>
      <c r="BVJ47" s="299"/>
      <c r="BVK47" s="299"/>
      <c r="BVL47" s="299"/>
      <c r="BVM47" s="299"/>
      <c r="BVN47" s="299"/>
      <c r="BVO47" s="299"/>
      <c r="BVP47" s="299"/>
      <c r="BVQ47" s="299"/>
      <c r="BVR47" s="299"/>
      <c r="BVS47" s="299"/>
      <c r="BVT47" s="299"/>
      <c r="BVU47" s="299"/>
      <c r="BVV47" s="299"/>
      <c r="BVW47" s="299"/>
      <c r="BVX47" s="299"/>
      <c r="BVY47" s="299"/>
      <c r="BVZ47" s="299"/>
      <c r="BWA47" s="299"/>
      <c r="BWB47" s="299"/>
      <c r="BWC47" s="299"/>
      <c r="BWD47" s="299"/>
      <c r="BWE47" s="299"/>
      <c r="BWF47" s="299"/>
      <c r="BWG47" s="299"/>
      <c r="BWH47" s="299"/>
      <c r="BWI47" s="299"/>
      <c r="BWJ47" s="299"/>
      <c r="BWK47" s="299"/>
      <c r="BWL47" s="299"/>
      <c r="BWM47" s="299"/>
      <c r="BWN47" s="299"/>
      <c r="BWO47" s="299"/>
      <c r="BWP47" s="299"/>
      <c r="BWQ47" s="299"/>
      <c r="BWR47" s="299"/>
      <c r="BWS47" s="299"/>
      <c r="BWT47" s="299"/>
      <c r="BWU47" s="299"/>
      <c r="BWV47" s="299"/>
      <c r="BWW47" s="299"/>
      <c r="BWX47" s="299"/>
      <c r="BWY47" s="299"/>
      <c r="BWZ47" s="299"/>
      <c r="BXA47" s="299"/>
      <c r="BXB47" s="299"/>
      <c r="BXC47" s="299"/>
      <c r="BXD47" s="299"/>
      <c r="BXE47" s="299"/>
      <c r="BXF47" s="299"/>
      <c r="BXG47" s="299"/>
      <c r="BXH47" s="299"/>
      <c r="BXI47" s="299"/>
      <c r="BXJ47" s="299"/>
      <c r="BXK47" s="299"/>
      <c r="BXL47" s="299"/>
      <c r="BXM47" s="299"/>
      <c r="BXN47" s="299"/>
      <c r="BXO47" s="299"/>
      <c r="BXP47" s="299"/>
      <c r="BXQ47" s="299"/>
      <c r="BXR47" s="299"/>
      <c r="BXS47" s="299"/>
      <c r="BXT47" s="299"/>
      <c r="BXU47" s="299"/>
      <c r="BXV47" s="299"/>
      <c r="BXW47" s="299"/>
      <c r="BXX47" s="299"/>
      <c r="BXY47" s="299"/>
      <c r="BXZ47" s="299"/>
      <c r="BYA47" s="299"/>
      <c r="BYB47" s="299"/>
      <c r="BYC47" s="299"/>
      <c r="BYD47" s="299"/>
      <c r="BYE47" s="299"/>
      <c r="BYF47" s="299"/>
      <c r="BYG47" s="299"/>
      <c r="BYH47" s="299"/>
      <c r="BYI47" s="299"/>
      <c r="BYJ47" s="299"/>
      <c r="BYK47" s="299"/>
      <c r="BYL47" s="299"/>
      <c r="BYM47" s="299"/>
      <c r="BYN47" s="299"/>
      <c r="BYO47" s="299"/>
      <c r="BYP47" s="299"/>
      <c r="BYQ47" s="299"/>
      <c r="BYR47" s="299"/>
      <c r="BYS47" s="299"/>
      <c r="BYT47" s="299"/>
      <c r="BYU47" s="299"/>
      <c r="BYV47" s="299"/>
      <c r="BYW47" s="299"/>
      <c r="BYX47" s="299"/>
      <c r="BYY47" s="299"/>
      <c r="BYZ47" s="299"/>
      <c r="BZA47" s="299"/>
      <c r="BZB47" s="299"/>
      <c r="BZC47" s="299"/>
      <c r="BZD47" s="299"/>
      <c r="BZE47" s="299"/>
      <c r="BZF47" s="299"/>
      <c r="BZG47" s="299"/>
      <c r="BZH47" s="299"/>
      <c r="BZI47" s="299"/>
      <c r="BZJ47" s="299"/>
      <c r="BZK47" s="299"/>
      <c r="BZL47" s="299"/>
      <c r="BZM47" s="299"/>
      <c r="BZN47" s="299"/>
      <c r="BZO47" s="299"/>
      <c r="BZP47" s="299"/>
      <c r="BZQ47" s="299"/>
      <c r="BZR47" s="299"/>
      <c r="BZS47" s="299"/>
      <c r="BZT47" s="299"/>
      <c r="BZU47" s="299"/>
      <c r="BZV47" s="299"/>
      <c r="BZW47" s="299"/>
      <c r="BZX47" s="299"/>
      <c r="BZY47" s="299"/>
      <c r="BZZ47" s="299"/>
      <c r="CAA47" s="299"/>
      <c r="CAB47" s="299"/>
      <c r="CAC47" s="299"/>
      <c r="CAD47" s="299"/>
      <c r="CAE47" s="299"/>
      <c r="CAF47" s="299"/>
      <c r="CAG47" s="299"/>
      <c r="CAH47" s="299"/>
      <c r="CAI47" s="299"/>
      <c r="CAJ47" s="299"/>
      <c r="CAK47" s="299"/>
      <c r="CAL47" s="299"/>
      <c r="CAM47" s="299"/>
      <c r="CAN47" s="299"/>
      <c r="CAO47" s="299"/>
      <c r="CAP47" s="299"/>
      <c r="CAQ47" s="299"/>
      <c r="CAR47" s="299"/>
      <c r="CAS47" s="299"/>
      <c r="CAT47" s="299"/>
      <c r="CAU47" s="299"/>
      <c r="CAV47" s="299"/>
      <c r="CAW47" s="299"/>
      <c r="CAX47" s="299"/>
      <c r="CAY47" s="299"/>
      <c r="CAZ47" s="299"/>
      <c r="CBA47" s="299"/>
      <c r="CBB47" s="299"/>
      <c r="CBC47" s="299"/>
      <c r="CBD47" s="299"/>
      <c r="CBE47" s="299"/>
      <c r="CBF47" s="299"/>
      <c r="CBG47" s="299"/>
      <c r="CBH47" s="299"/>
      <c r="CBI47" s="299"/>
      <c r="CBJ47" s="299"/>
      <c r="CBK47" s="299"/>
      <c r="CBL47" s="299"/>
      <c r="CBM47" s="299"/>
      <c r="CBN47" s="299"/>
      <c r="CBO47" s="299"/>
      <c r="CBP47" s="299"/>
      <c r="CBQ47" s="299"/>
      <c r="CBR47" s="299"/>
      <c r="CBS47" s="299"/>
      <c r="CBT47" s="299"/>
      <c r="CBU47" s="299"/>
      <c r="CBV47" s="299"/>
      <c r="CBW47" s="299"/>
      <c r="CBX47" s="299"/>
      <c r="CBY47" s="299"/>
      <c r="CBZ47" s="299"/>
      <c r="CCA47" s="299"/>
      <c r="CCB47" s="299"/>
      <c r="CCC47" s="299"/>
      <c r="CCD47" s="299"/>
      <c r="CCE47" s="299"/>
      <c r="CCF47" s="299"/>
      <c r="CCG47" s="299"/>
      <c r="CCH47" s="299"/>
      <c r="CCI47" s="299"/>
      <c r="CCJ47" s="299"/>
      <c r="CCK47" s="299"/>
      <c r="CCL47" s="299"/>
      <c r="CCM47" s="299"/>
      <c r="CCN47" s="299"/>
      <c r="CCO47" s="299"/>
      <c r="CCP47" s="299"/>
      <c r="CCQ47" s="299"/>
      <c r="CCR47" s="299"/>
      <c r="CCS47" s="299"/>
      <c r="CCT47" s="299"/>
      <c r="CCU47" s="299"/>
      <c r="CCV47" s="299"/>
      <c r="CCW47" s="299"/>
      <c r="CCX47" s="299"/>
      <c r="CCY47" s="299"/>
      <c r="CCZ47" s="299"/>
      <c r="CDA47" s="299"/>
      <c r="CDB47" s="299"/>
      <c r="CDC47" s="299"/>
      <c r="CDD47" s="299"/>
      <c r="CDE47" s="299"/>
      <c r="CDF47" s="299"/>
      <c r="CDG47" s="299"/>
      <c r="CDH47" s="299"/>
      <c r="CDI47" s="299"/>
      <c r="CDJ47" s="299"/>
      <c r="CDK47" s="299"/>
      <c r="CDL47" s="299"/>
      <c r="CDM47" s="299"/>
      <c r="CDN47" s="299"/>
      <c r="CDO47" s="299"/>
      <c r="CDP47" s="299"/>
      <c r="CDQ47" s="299"/>
      <c r="CDR47" s="299"/>
      <c r="CDS47" s="299"/>
      <c r="CDT47" s="299"/>
      <c r="CDU47" s="299"/>
      <c r="CDV47" s="299"/>
      <c r="CDW47" s="299"/>
      <c r="CDX47" s="299"/>
      <c r="CDY47" s="299"/>
      <c r="CDZ47" s="299"/>
      <c r="CEA47" s="299"/>
      <c r="CEB47" s="299"/>
      <c r="CEC47" s="299"/>
      <c r="CED47" s="299"/>
      <c r="CEE47" s="299"/>
      <c r="CEF47" s="299"/>
      <c r="CEG47" s="299"/>
      <c r="CEH47" s="299"/>
      <c r="CEI47" s="299"/>
      <c r="CEJ47" s="299"/>
      <c r="CEK47" s="299"/>
      <c r="CEL47" s="299"/>
      <c r="CEM47" s="299"/>
      <c r="CEN47" s="299"/>
      <c r="CEO47" s="299"/>
      <c r="CEP47" s="299"/>
      <c r="CEQ47" s="299"/>
      <c r="CER47" s="299"/>
      <c r="CES47" s="299"/>
      <c r="CET47" s="299"/>
      <c r="CEU47" s="299"/>
      <c r="CEV47" s="299"/>
      <c r="CEW47" s="299"/>
      <c r="CEX47" s="299"/>
      <c r="CEY47" s="299"/>
      <c r="CEZ47" s="299"/>
      <c r="CFA47" s="299"/>
      <c r="CFB47" s="299"/>
      <c r="CFC47" s="299"/>
      <c r="CFD47" s="299"/>
      <c r="CFE47" s="299"/>
      <c r="CFF47" s="299"/>
      <c r="CFG47" s="299"/>
      <c r="CFH47" s="299"/>
      <c r="CFI47" s="299"/>
      <c r="CFJ47" s="299"/>
      <c r="CFK47" s="299"/>
      <c r="CFL47" s="299"/>
      <c r="CFM47" s="299"/>
      <c r="CFN47" s="299"/>
      <c r="CFO47" s="299"/>
      <c r="CFP47" s="299"/>
      <c r="CFQ47" s="299"/>
      <c r="CFR47" s="299"/>
      <c r="CFS47" s="299"/>
      <c r="CFT47" s="299"/>
      <c r="CFU47" s="299"/>
      <c r="CFV47" s="299"/>
      <c r="CFW47" s="299"/>
      <c r="CFX47" s="299"/>
      <c r="CFY47" s="299"/>
      <c r="CFZ47" s="299"/>
      <c r="CGA47" s="299"/>
      <c r="CGB47" s="299"/>
      <c r="CGC47" s="299"/>
      <c r="CGD47" s="299"/>
      <c r="CGE47" s="299"/>
      <c r="CGF47" s="299"/>
      <c r="CGG47" s="299"/>
      <c r="CGH47" s="299"/>
      <c r="CGI47" s="299"/>
      <c r="CGJ47" s="299"/>
      <c r="CGK47" s="299"/>
      <c r="CGL47" s="299"/>
      <c r="CGM47" s="299"/>
      <c r="CGN47" s="299"/>
      <c r="CGO47" s="299"/>
      <c r="CGP47" s="299"/>
      <c r="CGQ47" s="299"/>
      <c r="CGR47" s="299"/>
      <c r="CGS47" s="299"/>
      <c r="CGT47" s="299"/>
      <c r="CGU47" s="299"/>
      <c r="CGV47" s="299"/>
      <c r="CGW47" s="299"/>
      <c r="CGX47" s="299"/>
      <c r="CGY47" s="299"/>
      <c r="CGZ47" s="299"/>
      <c r="CHA47" s="299"/>
      <c r="CHB47" s="299"/>
      <c r="CHC47" s="299"/>
      <c r="CHD47" s="299"/>
      <c r="CHE47" s="299"/>
      <c r="CHF47" s="299"/>
      <c r="CHG47" s="299"/>
      <c r="CHH47" s="299"/>
      <c r="CHI47" s="299"/>
      <c r="CHJ47" s="299"/>
      <c r="CHK47" s="299"/>
      <c r="CHL47" s="299"/>
      <c r="CHM47" s="299"/>
      <c r="CHN47" s="299"/>
      <c r="CHO47" s="299"/>
      <c r="CHP47" s="299"/>
      <c r="CHQ47" s="299"/>
      <c r="CHR47" s="299"/>
      <c r="CHS47" s="299"/>
      <c r="CHT47" s="299"/>
      <c r="CHU47" s="299"/>
      <c r="CHV47" s="299"/>
      <c r="CHW47" s="299"/>
      <c r="CHX47" s="299"/>
      <c r="CHY47" s="299"/>
      <c r="CHZ47" s="299"/>
      <c r="CIA47" s="299"/>
      <c r="CIB47" s="299"/>
      <c r="CIC47" s="299"/>
      <c r="CID47" s="299"/>
      <c r="CIE47" s="299"/>
      <c r="CIF47" s="299"/>
      <c r="CIG47" s="299"/>
      <c r="CIH47" s="299"/>
      <c r="CII47" s="299"/>
      <c r="CIJ47" s="299"/>
      <c r="CIK47" s="299"/>
      <c r="CIL47" s="299"/>
      <c r="CIM47" s="299"/>
      <c r="CIN47" s="299"/>
      <c r="CIO47" s="299"/>
      <c r="CIP47" s="299"/>
      <c r="CIQ47" s="299"/>
      <c r="CIR47" s="299"/>
      <c r="CIS47" s="299"/>
      <c r="CIT47" s="299"/>
      <c r="CIU47" s="299"/>
      <c r="CIV47" s="299"/>
      <c r="CIW47" s="299"/>
      <c r="CIX47" s="299"/>
      <c r="CIY47" s="299"/>
      <c r="CIZ47" s="299"/>
      <c r="CJA47" s="299"/>
      <c r="CJB47" s="299"/>
      <c r="CJC47" s="299"/>
      <c r="CJD47" s="299"/>
      <c r="CJE47" s="299"/>
      <c r="CJF47" s="299"/>
      <c r="CJG47" s="299"/>
      <c r="CJH47" s="299"/>
      <c r="CJI47" s="299"/>
      <c r="CJJ47" s="299"/>
      <c r="CJK47" s="299"/>
      <c r="CJL47" s="299"/>
      <c r="CJM47" s="299"/>
      <c r="CJN47" s="299"/>
      <c r="CJO47" s="299"/>
      <c r="CJP47" s="299"/>
      <c r="CJQ47" s="299"/>
      <c r="CJR47" s="299"/>
      <c r="CJS47" s="299"/>
      <c r="CJT47" s="299"/>
      <c r="CJU47" s="299"/>
      <c r="CJV47" s="299"/>
      <c r="CJW47" s="299"/>
      <c r="CJX47" s="299"/>
      <c r="CJY47" s="299"/>
      <c r="CJZ47" s="299"/>
      <c r="CKA47" s="299"/>
      <c r="CKB47" s="299"/>
      <c r="CKC47" s="299"/>
      <c r="CKD47" s="299"/>
      <c r="CKE47" s="299"/>
      <c r="CKF47" s="299"/>
      <c r="CKG47" s="299"/>
      <c r="CKH47" s="299"/>
      <c r="CKI47" s="299"/>
      <c r="CKJ47" s="299"/>
      <c r="CKK47" s="299"/>
      <c r="CKL47" s="299"/>
      <c r="CKM47" s="299"/>
      <c r="CKN47" s="299"/>
      <c r="CKO47" s="299"/>
      <c r="CKP47" s="299"/>
      <c r="CKQ47" s="299"/>
      <c r="CKR47" s="299"/>
      <c r="CKS47" s="299"/>
      <c r="CKT47" s="299"/>
      <c r="CKU47" s="299"/>
      <c r="CKV47" s="299"/>
      <c r="CKW47" s="299"/>
      <c r="CKX47" s="299"/>
      <c r="CKY47" s="299"/>
      <c r="CKZ47" s="299"/>
      <c r="CLA47" s="299"/>
      <c r="CLB47" s="299"/>
      <c r="CLC47" s="299"/>
      <c r="CLD47" s="299"/>
      <c r="CLE47" s="299"/>
      <c r="CLF47" s="299"/>
      <c r="CLG47" s="299"/>
      <c r="CLH47" s="299"/>
      <c r="CLI47" s="299"/>
      <c r="CLJ47" s="299"/>
      <c r="CLK47" s="299"/>
      <c r="CLL47" s="299"/>
      <c r="CLM47" s="299"/>
      <c r="CLN47" s="299"/>
      <c r="CLO47" s="299"/>
      <c r="CLP47" s="299"/>
      <c r="CLQ47" s="299"/>
      <c r="CLR47" s="299"/>
      <c r="CLS47" s="299"/>
      <c r="CLT47" s="299"/>
      <c r="CLU47" s="299"/>
      <c r="CLV47" s="299"/>
      <c r="CLW47" s="299"/>
      <c r="CLX47" s="299"/>
      <c r="CLY47" s="299"/>
      <c r="CLZ47" s="299"/>
      <c r="CMA47" s="299"/>
      <c r="CMB47" s="299"/>
      <c r="CMC47" s="299"/>
      <c r="CMD47" s="299"/>
      <c r="CME47" s="299"/>
      <c r="CMF47" s="299"/>
      <c r="CMG47" s="299"/>
      <c r="CMH47" s="299"/>
      <c r="CMI47" s="299"/>
      <c r="CMJ47" s="299"/>
      <c r="CMK47" s="299"/>
      <c r="CML47" s="299"/>
      <c r="CMM47" s="299"/>
      <c r="CMN47" s="299"/>
      <c r="CMO47" s="299"/>
      <c r="CMP47" s="299"/>
      <c r="CMQ47" s="299"/>
      <c r="CMR47" s="299"/>
      <c r="CMS47" s="299"/>
      <c r="CMT47" s="299"/>
      <c r="CMU47" s="299"/>
      <c r="CMV47" s="299"/>
      <c r="CMW47" s="299"/>
      <c r="CMX47" s="299"/>
      <c r="CMY47" s="299"/>
      <c r="CMZ47" s="299"/>
      <c r="CNA47" s="299"/>
      <c r="CNB47" s="299"/>
      <c r="CNC47" s="299"/>
      <c r="CND47" s="299"/>
      <c r="CNE47" s="299"/>
      <c r="CNF47" s="299"/>
      <c r="CNG47" s="299"/>
      <c r="CNH47" s="299"/>
      <c r="CNI47" s="299"/>
      <c r="CNJ47" s="299"/>
      <c r="CNK47" s="299"/>
      <c r="CNL47" s="299"/>
      <c r="CNM47" s="299"/>
      <c r="CNN47" s="299"/>
      <c r="CNO47" s="299"/>
      <c r="CNP47" s="299"/>
      <c r="CNQ47" s="299"/>
      <c r="CNR47" s="299"/>
      <c r="CNS47" s="299"/>
      <c r="CNT47" s="299"/>
      <c r="CNU47" s="299"/>
      <c r="CNV47" s="299"/>
      <c r="CNW47" s="299"/>
      <c r="CNX47" s="299"/>
      <c r="CNY47" s="299"/>
      <c r="CNZ47" s="299"/>
      <c r="COA47" s="299"/>
      <c r="COB47" s="299"/>
      <c r="COC47" s="299"/>
      <c r="COD47" s="299"/>
      <c r="COE47" s="299"/>
      <c r="COF47" s="299"/>
      <c r="COG47" s="299"/>
      <c r="COH47" s="299"/>
      <c r="COI47" s="299"/>
      <c r="COJ47" s="299"/>
      <c r="COK47" s="299"/>
      <c r="COL47" s="299"/>
      <c r="COM47" s="299"/>
      <c r="CON47" s="299"/>
      <c r="COO47" s="299"/>
      <c r="COP47" s="299"/>
      <c r="COQ47" s="299"/>
      <c r="COR47" s="299"/>
      <c r="COS47" s="299"/>
      <c r="COT47" s="299"/>
      <c r="COU47" s="299"/>
      <c r="COV47" s="299"/>
      <c r="COW47" s="299"/>
      <c r="COX47" s="299"/>
      <c r="COY47" s="299"/>
      <c r="COZ47" s="299"/>
      <c r="CPA47" s="299"/>
      <c r="CPB47" s="299"/>
      <c r="CPC47" s="299"/>
      <c r="CPD47" s="299"/>
      <c r="CPE47" s="299"/>
      <c r="CPF47" s="299"/>
      <c r="CPG47" s="299"/>
      <c r="CPH47" s="299"/>
      <c r="CPI47" s="299"/>
      <c r="CPJ47" s="299"/>
      <c r="CPK47" s="299"/>
      <c r="CPL47" s="299"/>
      <c r="CPM47" s="299"/>
      <c r="CPN47" s="299"/>
      <c r="CPO47" s="299"/>
      <c r="CPP47" s="299"/>
      <c r="CPQ47" s="299"/>
      <c r="CPR47" s="299"/>
      <c r="CPS47" s="299"/>
      <c r="CPT47" s="299"/>
      <c r="CPU47" s="299"/>
      <c r="CPV47" s="299"/>
      <c r="CPW47" s="299"/>
      <c r="CPX47" s="299"/>
      <c r="CPY47" s="299"/>
      <c r="CPZ47" s="299"/>
      <c r="CQA47" s="299"/>
      <c r="CQB47" s="299"/>
      <c r="CQC47" s="299"/>
      <c r="CQD47" s="299"/>
      <c r="CQE47" s="299"/>
      <c r="CQF47" s="299"/>
      <c r="CQG47" s="299"/>
      <c r="CQH47" s="299"/>
      <c r="CQI47" s="299"/>
      <c r="CQJ47" s="299"/>
      <c r="CQK47" s="299"/>
      <c r="CQL47" s="299"/>
      <c r="CQM47" s="299"/>
      <c r="CQN47" s="299"/>
      <c r="CQO47" s="299"/>
      <c r="CQP47" s="299"/>
      <c r="CQQ47" s="299"/>
      <c r="CQR47" s="299"/>
      <c r="CQS47" s="299"/>
      <c r="CQT47" s="299"/>
      <c r="CQU47" s="299"/>
      <c r="CQV47" s="299"/>
      <c r="CQW47" s="299"/>
      <c r="CQX47" s="299"/>
      <c r="CQY47" s="299"/>
      <c r="CQZ47" s="299"/>
      <c r="CRA47" s="299"/>
      <c r="CRB47" s="299"/>
      <c r="CRC47" s="299"/>
      <c r="CRD47" s="299"/>
      <c r="CRE47" s="299"/>
      <c r="CRF47" s="299"/>
      <c r="CRG47" s="299"/>
      <c r="CRH47" s="299"/>
      <c r="CRI47" s="299"/>
      <c r="CRJ47" s="299"/>
      <c r="CRK47" s="299"/>
      <c r="CRL47" s="299"/>
      <c r="CRM47" s="299"/>
      <c r="CRN47" s="299"/>
      <c r="CRO47" s="299"/>
      <c r="CRP47" s="299"/>
      <c r="CRQ47" s="299"/>
      <c r="CRR47" s="299"/>
      <c r="CRS47" s="299"/>
      <c r="CRT47" s="299"/>
      <c r="CRU47" s="299"/>
      <c r="CRV47" s="299"/>
      <c r="CRW47" s="299"/>
      <c r="CRX47" s="299"/>
      <c r="CRY47" s="299"/>
      <c r="CRZ47" s="299"/>
      <c r="CSA47" s="299"/>
      <c r="CSB47" s="299"/>
      <c r="CSC47" s="299"/>
      <c r="CSD47" s="299"/>
      <c r="CSE47" s="299"/>
      <c r="CSF47" s="299"/>
      <c r="CSG47" s="299"/>
      <c r="CSH47" s="299"/>
      <c r="CSI47" s="299"/>
      <c r="CSJ47" s="299"/>
      <c r="CSK47" s="299"/>
      <c r="CSL47" s="299"/>
      <c r="CSM47" s="299"/>
      <c r="CSN47" s="299"/>
      <c r="CSO47" s="299"/>
      <c r="CSP47" s="299"/>
      <c r="CSQ47" s="299"/>
      <c r="CSR47" s="299"/>
      <c r="CSS47" s="299"/>
      <c r="CST47" s="299"/>
      <c r="CSU47" s="299"/>
      <c r="CSV47" s="299"/>
      <c r="CSW47" s="299"/>
      <c r="CSX47" s="299"/>
      <c r="CSY47" s="299"/>
      <c r="CSZ47" s="299"/>
      <c r="CTA47" s="299"/>
      <c r="CTB47" s="299"/>
      <c r="CTC47" s="299"/>
      <c r="CTD47" s="299"/>
      <c r="CTE47" s="299"/>
      <c r="CTF47" s="299"/>
      <c r="CTG47" s="299"/>
      <c r="CTH47" s="299"/>
      <c r="CTI47" s="299"/>
      <c r="CTJ47" s="299"/>
      <c r="CTK47" s="299"/>
      <c r="CTL47" s="299"/>
      <c r="CTM47" s="299"/>
      <c r="CTN47" s="299"/>
      <c r="CTO47" s="299"/>
      <c r="CTP47" s="299"/>
      <c r="CTQ47" s="299"/>
      <c r="CTR47" s="299"/>
      <c r="CTS47" s="299"/>
      <c r="CTT47" s="299"/>
      <c r="CTU47" s="299"/>
      <c r="CTV47" s="299"/>
      <c r="CTW47" s="299"/>
      <c r="CTX47" s="299"/>
      <c r="CTY47" s="299"/>
      <c r="CTZ47" s="299"/>
      <c r="CUA47" s="299"/>
      <c r="CUB47" s="299"/>
      <c r="CUC47" s="299"/>
      <c r="CUD47" s="299"/>
      <c r="CUE47" s="299"/>
      <c r="CUF47" s="299"/>
      <c r="CUG47" s="299"/>
      <c r="CUH47" s="299"/>
      <c r="CUI47" s="299"/>
      <c r="CUJ47" s="299"/>
      <c r="CUK47" s="299"/>
      <c r="CUL47" s="299"/>
      <c r="CUM47" s="299"/>
      <c r="CUN47" s="299"/>
      <c r="CUO47" s="299"/>
      <c r="CUP47" s="299"/>
      <c r="CUQ47" s="299"/>
      <c r="CUR47" s="299"/>
      <c r="CUS47" s="299"/>
      <c r="CUT47" s="299"/>
      <c r="CUU47" s="299"/>
      <c r="CUV47" s="299"/>
      <c r="CUW47" s="299"/>
      <c r="CUX47" s="299"/>
      <c r="CUY47" s="299"/>
      <c r="CUZ47" s="299"/>
      <c r="CVA47" s="299"/>
      <c r="CVB47" s="299"/>
      <c r="CVC47" s="299"/>
      <c r="CVD47" s="299"/>
      <c r="CVE47" s="299"/>
      <c r="CVF47" s="299"/>
      <c r="CVG47" s="299"/>
      <c r="CVH47" s="299"/>
      <c r="CVI47" s="299"/>
      <c r="CVJ47" s="299"/>
      <c r="CVK47" s="299"/>
      <c r="CVL47" s="299"/>
      <c r="CVM47" s="299"/>
      <c r="CVN47" s="299"/>
      <c r="CVO47" s="299"/>
      <c r="CVP47" s="299"/>
      <c r="CVQ47" s="299"/>
      <c r="CVR47" s="299"/>
      <c r="CVS47" s="299"/>
      <c r="CVT47" s="299"/>
      <c r="CVU47" s="299"/>
      <c r="CVV47" s="299"/>
      <c r="CVW47" s="299"/>
      <c r="CVX47" s="299"/>
      <c r="CVY47" s="299"/>
      <c r="CVZ47" s="299"/>
      <c r="CWA47" s="299"/>
      <c r="CWB47" s="299"/>
      <c r="CWC47" s="299"/>
      <c r="CWD47" s="299"/>
      <c r="CWE47" s="299"/>
      <c r="CWF47" s="299"/>
      <c r="CWG47" s="299"/>
      <c r="CWH47" s="299"/>
      <c r="CWI47" s="299"/>
      <c r="CWJ47" s="299"/>
      <c r="CWK47" s="299"/>
      <c r="CWL47" s="299"/>
      <c r="CWM47" s="299"/>
      <c r="CWN47" s="299"/>
      <c r="CWO47" s="299"/>
      <c r="CWP47" s="299"/>
      <c r="CWQ47" s="299"/>
      <c r="CWR47" s="299"/>
      <c r="CWS47" s="299"/>
      <c r="CWT47" s="299"/>
      <c r="CWU47" s="299"/>
      <c r="CWV47" s="299"/>
      <c r="CWW47" s="299"/>
      <c r="CWX47" s="299"/>
      <c r="CWY47" s="299"/>
      <c r="CWZ47" s="299"/>
      <c r="CXA47" s="299"/>
      <c r="CXB47" s="299"/>
      <c r="CXC47" s="299"/>
      <c r="CXD47" s="299"/>
      <c r="CXE47" s="299"/>
      <c r="CXF47" s="299"/>
      <c r="CXG47" s="299"/>
      <c r="CXH47" s="299"/>
      <c r="CXI47" s="299"/>
      <c r="CXJ47" s="299"/>
      <c r="CXK47" s="299"/>
      <c r="CXL47" s="299"/>
      <c r="CXM47" s="299"/>
      <c r="CXN47" s="299"/>
      <c r="CXO47" s="299"/>
      <c r="CXP47" s="299"/>
      <c r="CXQ47" s="299"/>
      <c r="CXR47" s="299"/>
      <c r="CXS47" s="299"/>
      <c r="CXT47" s="299"/>
      <c r="CXU47" s="299"/>
      <c r="CXV47" s="299"/>
      <c r="CXW47" s="299"/>
      <c r="CXX47" s="299"/>
      <c r="CXY47" s="299"/>
      <c r="CXZ47" s="299"/>
      <c r="CYA47" s="299"/>
      <c r="CYB47" s="299"/>
      <c r="CYC47" s="299"/>
      <c r="CYD47" s="299"/>
      <c r="CYE47" s="299"/>
      <c r="CYF47" s="299"/>
      <c r="CYG47" s="299"/>
      <c r="CYH47" s="299"/>
      <c r="CYI47" s="299"/>
      <c r="CYJ47" s="299"/>
      <c r="CYK47" s="299"/>
      <c r="CYL47" s="299"/>
      <c r="CYM47" s="299"/>
      <c r="CYN47" s="299"/>
      <c r="CYO47" s="299"/>
      <c r="CYP47" s="299"/>
      <c r="CYQ47" s="299"/>
      <c r="CYR47" s="299"/>
      <c r="CYS47" s="299"/>
      <c r="CYT47" s="299"/>
      <c r="CYU47" s="299"/>
      <c r="CYV47" s="299"/>
      <c r="CYW47" s="299"/>
      <c r="CYX47" s="299"/>
      <c r="CYY47" s="299"/>
      <c r="CYZ47" s="299"/>
      <c r="CZA47" s="299"/>
      <c r="CZB47" s="299"/>
      <c r="CZC47" s="299"/>
      <c r="CZD47" s="299"/>
      <c r="CZE47" s="299"/>
      <c r="CZF47" s="299"/>
      <c r="CZG47" s="299"/>
      <c r="CZH47" s="299"/>
      <c r="CZI47" s="299"/>
      <c r="CZJ47" s="299"/>
      <c r="CZK47" s="299"/>
      <c r="CZL47" s="299"/>
      <c r="CZM47" s="299"/>
      <c r="CZN47" s="299"/>
      <c r="CZO47" s="299"/>
      <c r="CZP47" s="299"/>
      <c r="CZQ47" s="299"/>
      <c r="CZR47" s="299"/>
      <c r="CZS47" s="299"/>
      <c r="CZT47" s="299"/>
      <c r="CZU47" s="299"/>
      <c r="CZV47" s="299"/>
      <c r="CZW47" s="299"/>
      <c r="CZX47" s="299"/>
      <c r="CZY47" s="299"/>
      <c r="CZZ47" s="299"/>
      <c r="DAA47" s="299"/>
      <c r="DAB47" s="299"/>
      <c r="DAC47" s="299"/>
      <c r="DAD47" s="299"/>
      <c r="DAE47" s="299"/>
      <c r="DAF47" s="299"/>
      <c r="DAG47" s="299"/>
      <c r="DAH47" s="299"/>
      <c r="DAI47" s="299"/>
      <c r="DAJ47" s="299"/>
      <c r="DAK47" s="299"/>
      <c r="DAL47" s="299"/>
      <c r="DAM47" s="299"/>
      <c r="DAN47" s="299"/>
      <c r="DAO47" s="299"/>
      <c r="DAP47" s="299"/>
      <c r="DAQ47" s="299"/>
      <c r="DAR47" s="299"/>
      <c r="DAS47" s="299"/>
      <c r="DAT47" s="299"/>
      <c r="DAU47" s="299"/>
      <c r="DAV47" s="299"/>
      <c r="DAW47" s="299"/>
      <c r="DAX47" s="299"/>
      <c r="DAY47" s="299"/>
      <c r="DAZ47" s="299"/>
      <c r="DBA47" s="299"/>
      <c r="DBB47" s="299"/>
      <c r="DBC47" s="299"/>
      <c r="DBD47" s="299"/>
      <c r="DBE47" s="299"/>
      <c r="DBF47" s="299"/>
      <c r="DBG47" s="299"/>
      <c r="DBH47" s="299"/>
      <c r="DBI47" s="299"/>
      <c r="DBJ47" s="299"/>
      <c r="DBK47" s="299"/>
      <c r="DBL47" s="299"/>
      <c r="DBM47" s="299"/>
      <c r="DBN47" s="299"/>
      <c r="DBO47" s="299"/>
      <c r="DBP47" s="299"/>
      <c r="DBQ47" s="299"/>
      <c r="DBR47" s="299"/>
      <c r="DBS47" s="299"/>
      <c r="DBT47" s="299"/>
      <c r="DBU47" s="299"/>
      <c r="DBV47" s="299"/>
      <c r="DBW47" s="299"/>
      <c r="DBX47" s="299"/>
      <c r="DBY47" s="299"/>
      <c r="DBZ47" s="299"/>
      <c r="DCA47" s="299"/>
      <c r="DCB47" s="299"/>
      <c r="DCC47" s="299"/>
      <c r="DCD47" s="299"/>
      <c r="DCE47" s="299"/>
      <c r="DCF47" s="299"/>
      <c r="DCG47" s="299"/>
      <c r="DCH47" s="299"/>
      <c r="DCI47" s="299"/>
      <c r="DCJ47" s="299"/>
      <c r="DCK47" s="299"/>
      <c r="DCL47" s="299"/>
      <c r="DCM47" s="299"/>
      <c r="DCN47" s="299"/>
      <c r="DCO47" s="299"/>
      <c r="DCP47" s="299"/>
      <c r="DCQ47" s="299"/>
      <c r="DCR47" s="299"/>
      <c r="DCS47" s="299"/>
      <c r="DCT47" s="299"/>
      <c r="DCU47" s="299"/>
      <c r="DCV47" s="299"/>
      <c r="DCW47" s="299"/>
      <c r="DCX47" s="299"/>
      <c r="DCY47" s="299"/>
      <c r="DCZ47" s="299"/>
      <c r="DDA47" s="299"/>
      <c r="DDB47" s="299"/>
      <c r="DDC47" s="299"/>
      <c r="DDD47" s="299"/>
      <c r="DDE47" s="299"/>
      <c r="DDF47" s="299"/>
      <c r="DDG47" s="299"/>
      <c r="DDH47" s="299"/>
      <c r="DDI47" s="299"/>
      <c r="DDJ47" s="299"/>
      <c r="DDK47" s="299"/>
      <c r="DDL47" s="299"/>
      <c r="DDM47" s="299"/>
      <c r="DDN47" s="299"/>
      <c r="DDO47" s="299"/>
      <c r="DDP47" s="299"/>
      <c r="DDQ47" s="299"/>
      <c r="DDR47" s="299"/>
      <c r="DDS47" s="299"/>
      <c r="DDT47" s="299"/>
      <c r="DDU47" s="299"/>
      <c r="DDV47" s="299"/>
      <c r="DDW47" s="299"/>
      <c r="DDX47" s="299"/>
      <c r="DDY47" s="299"/>
      <c r="DDZ47" s="299"/>
      <c r="DEA47" s="299"/>
      <c r="DEB47" s="299"/>
      <c r="DEC47" s="299"/>
      <c r="DED47" s="299"/>
      <c r="DEE47" s="299"/>
      <c r="DEF47" s="299"/>
      <c r="DEG47" s="299"/>
      <c r="DEH47" s="299"/>
      <c r="DEI47" s="299"/>
      <c r="DEJ47" s="299"/>
      <c r="DEK47" s="299"/>
      <c r="DEL47" s="299"/>
      <c r="DEM47" s="299"/>
      <c r="DEN47" s="299"/>
      <c r="DEO47" s="299"/>
      <c r="DEP47" s="299"/>
      <c r="DEQ47" s="299"/>
      <c r="DER47" s="299"/>
      <c r="DES47" s="299"/>
      <c r="DET47" s="299"/>
      <c r="DEU47" s="299"/>
      <c r="DEV47" s="299"/>
      <c r="DEW47" s="299"/>
      <c r="DEX47" s="299"/>
      <c r="DEY47" s="299"/>
      <c r="DEZ47" s="299"/>
      <c r="DFA47" s="299"/>
      <c r="DFB47" s="299"/>
      <c r="DFC47" s="299"/>
      <c r="DFD47" s="299"/>
      <c r="DFE47" s="299"/>
      <c r="DFF47" s="299"/>
      <c r="DFG47" s="299"/>
      <c r="DFH47" s="299"/>
      <c r="DFI47" s="299"/>
      <c r="DFJ47" s="299"/>
      <c r="DFK47" s="299"/>
      <c r="DFL47" s="299"/>
      <c r="DFM47" s="299"/>
      <c r="DFN47" s="299"/>
      <c r="DFO47" s="299"/>
      <c r="DFP47" s="299"/>
      <c r="DFQ47" s="299"/>
      <c r="DFR47" s="299"/>
      <c r="DFS47" s="299"/>
      <c r="DFT47" s="299"/>
      <c r="DFU47" s="299"/>
      <c r="DFV47" s="299"/>
      <c r="DFW47" s="299"/>
      <c r="DFX47" s="299"/>
      <c r="DFY47" s="299"/>
      <c r="DFZ47" s="299"/>
      <c r="DGA47" s="299"/>
      <c r="DGB47" s="299"/>
      <c r="DGC47" s="299"/>
      <c r="DGD47" s="299"/>
      <c r="DGE47" s="299"/>
      <c r="DGF47" s="299"/>
      <c r="DGG47" s="299"/>
      <c r="DGH47" s="299"/>
      <c r="DGI47" s="299"/>
      <c r="DGJ47" s="299"/>
      <c r="DGK47" s="299"/>
      <c r="DGL47" s="299"/>
      <c r="DGM47" s="299"/>
      <c r="DGN47" s="299"/>
      <c r="DGO47" s="299"/>
      <c r="DGP47" s="299"/>
      <c r="DGQ47" s="299"/>
      <c r="DGR47" s="299"/>
      <c r="DGS47" s="299"/>
      <c r="DGT47" s="299"/>
      <c r="DGU47" s="299"/>
      <c r="DGV47" s="299"/>
      <c r="DGW47" s="299"/>
      <c r="DGX47" s="299"/>
      <c r="DGY47" s="299"/>
      <c r="DGZ47" s="299"/>
      <c r="DHA47" s="299"/>
      <c r="DHB47" s="299"/>
      <c r="DHC47" s="299"/>
      <c r="DHD47" s="299"/>
      <c r="DHE47" s="299"/>
      <c r="DHF47" s="299"/>
      <c r="DHG47" s="299"/>
      <c r="DHH47" s="299"/>
      <c r="DHI47" s="299"/>
      <c r="DHJ47" s="299"/>
      <c r="DHK47" s="299"/>
      <c r="DHL47" s="299"/>
      <c r="DHM47" s="299"/>
      <c r="DHN47" s="299"/>
      <c r="DHO47" s="299"/>
      <c r="DHP47" s="299"/>
      <c r="DHQ47" s="299"/>
      <c r="DHR47" s="299"/>
      <c r="DHS47" s="299"/>
      <c r="DHT47" s="299"/>
      <c r="DHU47" s="299"/>
      <c r="DHV47" s="299"/>
      <c r="DHW47" s="299"/>
      <c r="DHX47" s="299"/>
      <c r="DHY47" s="299"/>
      <c r="DHZ47" s="299"/>
      <c r="DIA47" s="299"/>
      <c r="DIB47" s="299"/>
      <c r="DIC47" s="299"/>
      <c r="DID47" s="299"/>
      <c r="DIE47" s="299"/>
      <c r="DIF47" s="299"/>
      <c r="DIG47" s="299"/>
      <c r="DIH47" s="299"/>
      <c r="DII47" s="299"/>
      <c r="DIJ47" s="299"/>
      <c r="DIK47" s="299"/>
      <c r="DIL47" s="299"/>
      <c r="DIM47" s="299"/>
      <c r="DIN47" s="299"/>
      <c r="DIO47" s="299"/>
      <c r="DIP47" s="299"/>
      <c r="DIQ47" s="299"/>
      <c r="DIR47" s="299"/>
      <c r="DIS47" s="299"/>
      <c r="DIT47" s="299"/>
      <c r="DIU47" s="299"/>
      <c r="DIV47" s="299"/>
      <c r="DIW47" s="299"/>
      <c r="DIX47" s="299"/>
      <c r="DIY47" s="299"/>
      <c r="DIZ47" s="299"/>
      <c r="DJA47" s="299"/>
      <c r="DJB47" s="299"/>
      <c r="DJC47" s="299"/>
      <c r="DJD47" s="299"/>
      <c r="DJE47" s="299"/>
      <c r="DJF47" s="299"/>
      <c r="DJG47" s="299"/>
      <c r="DJH47" s="299"/>
      <c r="DJI47" s="299"/>
      <c r="DJJ47" s="299"/>
      <c r="DJK47" s="299"/>
      <c r="DJL47" s="299"/>
      <c r="DJM47" s="299"/>
      <c r="DJN47" s="299"/>
      <c r="DJO47" s="299"/>
      <c r="DJP47" s="299"/>
      <c r="DJQ47" s="299"/>
      <c r="DJR47" s="299"/>
      <c r="DJS47" s="299"/>
      <c r="DJT47" s="299"/>
      <c r="DJU47" s="299"/>
      <c r="DJV47" s="299"/>
      <c r="DJW47" s="299"/>
      <c r="DJX47" s="299"/>
      <c r="DJY47" s="299"/>
      <c r="DJZ47" s="299"/>
      <c r="DKA47" s="299"/>
      <c r="DKB47" s="299"/>
      <c r="DKC47" s="299"/>
      <c r="DKD47" s="299"/>
      <c r="DKE47" s="299"/>
      <c r="DKF47" s="299"/>
      <c r="DKG47" s="299"/>
      <c r="DKH47" s="299"/>
      <c r="DKI47" s="299"/>
      <c r="DKJ47" s="299"/>
      <c r="DKK47" s="299"/>
      <c r="DKL47" s="299"/>
      <c r="DKM47" s="299"/>
      <c r="DKN47" s="299"/>
      <c r="DKO47" s="299"/>
      <c r="DKP47" s="299"/>
      <c r="DKQ47" s="299"/>
      <c r="DKR47" s="299"/>
      <c r="DKS47" s="299"/>
      <c r="DKT47" s="299"/>
      <c r="DKU47" s="299"/>
      <c r="DKV47" s="299"/>
      <c r="DKW47" s="299"/>
      <c r="DKX47" s="299"/>
      <c r="DKY47" s="299"/>
      <c r="DKZ47" s="299"/>
      <c r="DLA47" s="299"/>
      <c r="DLB47" s="299"/>
      <c r="DLC47" s="299"/>
      <c r="DLD47" s="299"/>
      <c r="DLE47" s="299"/>
      <c r="DLF47" s="299"/>
      <c r="DLG47" s="299"/>
      <c r="DLH47" s="299"/>
      <c r="DLI47" s="299"/>
      <c r="DLJ47" s="299"/>
      <c r="DLK47" s="299"/>
      <c r="DLL47" s="299"/>
      <c r="DLM47" s="299"/>
      <c r="DLN47" s="299"/>
      <c r="DLO47" s="299"/>
      <c r="DLP47" s="299"/>
      <c r="DLQ47" s="299"/>
      <c r="DLR47" s="299"/>
      <c r="DLS47" s="299"/>
      <c r="DLT47" s="299"/>
      <c r="DLU47" s="299"/>
      <c r="DLV47" s="299"/>
      <c r="DLW47" s="299"/>
      <c r="DLX47" s="299"/>
      <c r="DLY47" s="299"/>
      <c r="DLZ47" s="299"/>
      <c r="DMA47" s="299"/>
      <c r="DMB47" s="299"/>
      <c r="DMC47" s="299"/>
      <c r="DMD47" s="299"/>
      <c r="DME47" s="299"/>
      <c r="DMF47" s="299"/>
      <c r="DMG47" s="299"/>
      <c r="DMH47" s="299"/>
      <c r="DMI47" s="299"/>
      <c r="DMJ47" s="299"/>
      <c r="DMK47" s="299"/>
      <c r="DML47" s="299"/>
      <c r="DMM47" s="299"/>
      <c r="DMN47" s="299"/>
      <c r="DMO47" s="299"/>
      <c r="DMP47" s="299"/>
      <c r="DMQ47" s="299"/>
      <c r="DMR47" s="299"/>
      <c r="DMS47" s="299"/>
      <c r="DMT47" s="299"/>
      <c r="DMU47" s="299"/>
      <c r="DMV47" s="299"/>
      <c r="DMW47" s="299"/>
      <c r="DMX47" s="299"/>
      <c r="DMY47" s="299"/>
      <c r="DMZ47" s="299"/>
      <c r="DNA47" s="299"/>
      <c r="DNB47" s="299"/>
      <c r="DNC47" s="299"/>
      <c r="DND47" s="299"/>
      <c r="DNE47" s="299"/>
      <c r="DNF47" s="299"/>
      <c r="DNG47" s="299"/>
      <c r="DNH47" s="299"/>
      <c r="DNI47" s="299"/>
      <c r="DNJ47" s="299"/>
      <c r="DNK47" s="299"/>
      <c r="DNL47" s="299"/>
      <c r="DNM47" s="299"/>
      <c r="DNN47" s="299"/>
      <c r="DNO47" s="299"/>
      <c r="DNP47" s="299"/>
      <c r="DNQ47" s="299"/>
      <c r="DNR47" s="299"/>
      <c r="DNS47" s="299"/>
      <c r="DNT47" s="299"/>
      <c r="DNU47" s="299"/>
      <c r="DNV47" s="299"/>
      <c r="DNW47" s="299"/>
      <c r="DNX47" s="299"/>
      <c r="DNY47" s="299"/>
      <c r="DNZ47" s="299"/>
      <c r="DOA47" s="299"/>
      <c r="DOB47" s="299"/>
      <c r="DOC47" s="299"/>
      <c r="DOD47" s="299"/>
      <c r="DOE47" s="299"/>
      <c r="DOF47" s="299"/>
      <c r="DOG47" s="299"/>
      <c r="DOH47" s="299"/>
      <c r="DOI47" s="299"/>
      <c r="DOJ47" s="299"/>
      <c r="DOK47" s="299"/>
      <c r="DOL47" s="299"/>
      <c r="DOM47" s="299"/>
      <c r="DON47" s="299"/>
      <c r="DOO47" s="299"/>
      <c r="DOP47" s="299"/>
      <c r="DOQ47" s="299"/>
      <c r="DOR47" s="299"/>
      <c r="DOS47" s="299"/>
      <c r="DOT47" s="299"/>
      <c r="DOU47" s="299"/>
      <c r="DOV47" s="299"/>
      <c r="DOW47" s="299"/>
      <c r="DOX47" s="299"/>
      <c r="DOY47" s="299"/>
      <c r="DOZ47" s="299"/>
      <c r="DPA47" s="299"/>
      <c r="DPB47" s="299"/>
      <c r="DPC47" s="299"/>
      <c r="DPD47" s="299"/>
      <c r="DPE47" s="299"/>
      <c r="DPF47" s="299"/>
      <c r="DPG47" s="299"/>
      <c r="DPH47" s="299"/>
      <c r="DPI47" s="299"/>
      <c r="DPJ47" s="299"/>
      <c r="DPK47" s="299"/>
      <c r="DPL47" s="299"/>
      <c r="DPM47" s="299"/>
      <c r="DPN47" s="299"/>
      <c r="DPO47" s="299"/>
      <c r="DPP47" s="299"/>
      <c r="DPQ47" s="299"/>
      <c r="DPR47" s="299"/>
      <c r="DPS47" s="299"/>
      <c r="DPT47" s="299"/>
      <c r="DPU47" s="299"/>
      <c r="DPV47" s="299"/>
      <c r="DPW47" s="299"/>
      <c r="DPX47" s="299"/>
      <c r="DPY47" s="299"/>
      <c r="DPZ47" s="299"/>
      <c r="DQA47" s="299"/>
      <c r="DQB47" s="299"/>
      <c r="DQC47" s="299"/>
      <c r="DQD47" s="299"/>
      <c r="DQE47" s="299"/>
      <c r="DQF47" s="299"/>
      <c r="DQG47" s="299"/>
      <c r="DQH47" s="299"/>
      <c r="DQI47" s="299"/>
      <c r="DQJ47" s="299"/>
      <c r="DQK47" s="299"/>
      <c r="DQL47" s="299"/>
      <c r="DQM47" s="299"/>
      <c r="DQN47" s="299"/>
      <c r="DQO47" s="299"/>
      <c r="DQP47" s="299"/>
      <c r="DQQ47" s="299"/>
      <c r="DQR47" s="299"/>
      <c r="DQS47" s="299"/>
      <c r="DQT47" s="299"/>
      <c r="DQU47" s="299"/>
      <c r="DQV47" s="299"/>
      <c r="DQW47" s="299"/>
      <c r="DQX47" s="299"/>
      <c r="DQY47" s="299"/>
      <c r="DQZ47" s="299"/>
      <c r="DRA47" s="299"/>
      <c r="DRB47" s="299"/>
      <c r="DRC47" s="299"/>
      <c r="DRD47" s="299"/>
      <c r="DRE47" s="299"/>
      <c r="DRF47" s="299"/>
      <c r="DRG47" s="299"/>
      <c r="DRH47" s="299"/>
      <c r="DRI47" s="299"/>
      <c r="DRJ47" s="299"/>
      <c r="DRK47" s="299"/>
      <c r="DRL47" s="299"/>
      <c r="DRM47" s="299"/>
      <c r="DRN47" s="299"/>
      <c r="DRO47" s="299"/>
      <c r="DRP47" s="299"/>
      <c r="DRQ47" s="299"/>
      <c r="DRR47" s="299"/>
      <c r="DRS47" s="299"/>
      <c r="DRT47" s="299"/>
      <c r="DRU47" s="299"/>
      <c r="DRV47" s="299"/>
      <c r="DRW47" s="299"/>
      <c r="DRX47" s="299"/>
      <c r="DRY47" s="299"/>
      <c r="DRZ47" s="299"/>
      <c r="DSA47" s="299"/>
      <c r="DSB47" s="299"/>
      <c r="DSC47" s="299"/>
      <c r="DSD47" s="299"/>
      <c r="DSE47" s="299"/>
      <c r="DSF47" s="299"/>
      <c r="DSG47" s="299"/>
      <c r="DSH47" s="299"/>
      <c r="DSI47" s="299"/>
      <c r="DSJ47" s="299"/>
      <c r="DSK47" s="299"/>
      <c r="DSL47" s="299"/>
      <c r="DSM47" s="299"/>
      <c r="DSN47" s="299"/>
      <c r="DSO47" s="299"/>
      <c r="DSP47" s="299"/>
      <c r="DSQ47" s="299"/>
      <c r="DSR47" s="299"/>
      <c r="DSS47" s="299"/>
      <c r="DST47" s="299"/>
      <c r="DSU47" s="299"/>
      <c r="DSV47" s="299"/>
      <c r="DSW47" s="299"/>
      <c r="DSX47" s="299"/>
      <c r="DSY47" s="299"/>
      <c r="DSZ47" s="299"/>
      <c r="DTA47" s="299"/>
      <c r="DTB47" s="299"/>
      <c r="DTC47" s="299"/>
      <c r="DTD47" s="299"/>
      <c r="DTE47" s="299"/>
      <c r="DTF47" s="299"/>
      <c r="DTG47" s="299"/>
      <c r="DTH47" s="299"/>
      <c r="DTI47" s="299"/>
      <c r="DTJ47" s="299"/>
      <c r="DTK47" s="299"/>
      <c r="DTL47" s="299"/>
      <c r="DTM47" s="299"/>
      <c r="DTN47" s="299"/>
      <c r="DTO47" s="299"/>
      <c r="DTP47" s="299"/>
      <c r="DTQ47" s="299"/>
      <c r="DTR47" s="299"/>
      <c r="DTS47" s="299"/>
      <c r="DTT47" s="299"/>
      <c r="DTU47" s="299"/>
      <c r="DTV47" s="299"/>
      <c r="DTW47" s="299"/>
      <c r="DTX47" s="299"/>
      <c r="DTY47" s="299"/>
      <c r="DTZ47" s="299"/>
      <c r="DUA47" s="299"/>
      <c r="DUB47" s="299"/>
      <c r="DUC47" s="299"/>
      <c r="DUD47" s="299"/>
      <c r="DUE47" s="299"/>
      <c r="DUF47" s="299"/>
      <c r="DUG47" s="299"/>
      <c r="DUH47" s="299"/>
      <c r="DUI47" s="299"/>
      <c r="DUJ47" s="299"/>
      <c r="DUK47" s="299"/>
      <c r="DUL47" s="299"/>
      <c r="DUM47" s="299"/>
      <c r="DUN47" s="299"/>
      <c r="DUO47" s="299"/>
      <c r="DUP47" s="299"/>
      <c r="DUQ47" s="299"/>
      <c r="DUR47" s="299"/>
      <c r="DUS47" s="299"/>
      <c r="DUT47" s="299"/>
      <c r="DUU47" s="299"/>
      <c r="DUV47" s="299"/>
      <c r="DUW47" s="299"/>
      <c r="DUX47" s="299"/>
      <c r="DUY47" s="299"/>
      <c r="DUZ47" s="299"/>
      <c r="DVA47" s="299"/>
      <c r="DVB47" s="299"/>
      <c r="DVC47" s="299"/>
      <c r="DVD47" s="299"/>
      <c r="DVE47" s="299"/>
      <c r="DVF47" s="299"/>
      <c r="DVG47" s="299"/>
      <c r="DVH47" s="299"/>
      <c r="DVI47" s="299"/>
      <c r="DVJ47" s="299"/>
      <c r="DVK47" s="299"/>
      <c r="DVL47" s="299"/>
      <c r="DVM47" s="299"/>
      <c r="DVN47" s="299"/>
      <c r="DVO47" s="299"/>
      <c r="DVP47" s="299"/>
      <c r="DVQ47" s="299"/>
      <c r="DVR47" s="299"/>
      <c r="DVS47" s="299"/>
      <c r="DVT47" s="299"/>
      <c r="DVU47" s="299"/>
      <c r="DVV47" s="299"/>
      <c r="DVW47" s="299"/>
      <c r="DVX47" s="299"/>
      <c r="DVY47" s="299"/>
      <c r="DVZ47" s="299"/>
      <c r="DWA47" s="299"/>
      <c r="DWB47" s="299"/>
      <c r="DWC47" s="299"/>
      <c r="DWD47" s="299"/>
      <c r="DWE47" s="299"/>
      <c r="DWF47" s="299"/>
      <c r="DWG47" s="299"/>
      <c r="DWH47" s="299"/>
      <c r="DWI47" s="299"/>
      <c r="DWJ47" s="299"/>
      <c r="DWK47" s="299"/>
      <c r="DWL47" s="299"/>
      <c r="DWM47" s="299"/>
      <c r="DWN47" s="299"/>
      <c r="DWO47" s="299"/>
      <c r="DWP47" s="299"/>
      <c r="DWQ47" s="299"/>
      <c r="DWR47" s="299"/>
      <c r="DWS47" s="299"/>
      <c r="DWT47" s="299"/>
      <c r="DWU47" s="299"/>
      <c r="DWV47" s="299"/>
      <c r="DWW47" s="299"/>
      <c r="DWX47" s="299"/>
      <c r="DWY47" s="299"/>
      <c r="DWZ47" s="299"/>
      <c r="DXA47" s="299"/>
      <c r="DXB47" s="299"/>
      <c r="DXC47" s="299"/>
      <c r="DXD47" s="299"/>
      <c r="DXE47" s="299"/>
      <c r="DXF47" s="299"/>
      <c r="DXG47" s="299"/>
      <c r="DXH47" s="299"/>
      <c r="DXI47" s="299"/>
      <c r="DXJ47" s="299"/>
      <c r="DXK47" s="299"/>
      <c r="DXL47" s="299"/>
      <c r="DXM47" s="299"/>
      <c r="DXN47" s="299"/>
      <c r="DXO47" s="299"/>
      <c r="DXP47" s="299"/>
      <c r="DXQ47" s="299"/>
      <c r="DXR47" s="299"/>
      <c r="DXS47" s="299"/>
      <c r="DXT47" s="299"/>
      <c r="DXU47" s="299"/>
      <c r="DXV47" s="299"/>
      <c r="DXW47" s="299"/>
      <c r="DXX47" s="299"/>
      <c r="DXY47" s="299"/>
      <c r="DXZ47" s="299"/>
      <c r="DYA47" s="299"/>
      <c r="DYB47" s="299"/>
      <c r="DYC47" s="299"/>
      <c r="DYD47" s="299"/>
      <c r="DYE47" s="299"/>
      <c r="DYF47" s="299"/>
      <c r="DYG47" s="299"/>
      <c r="DYH47" s="299"/>
      <c r="DYI47" s="299"/>
      <c r="DYJ47" s="299"/>
      <c r="DYK47" s="299"/>
      <c r="DYL47" s="299"/>
      <c r="DYM47" s="299"/>
      <c r="DYN47" s="299"/>
      <c r="DYO47" s="299"/>
      <c r="DYP47" s="299"/>
      <c r="DYQ47" s="299"/>
      <c r="DYR47" s="299"/>
      <c r="DYS47" s="299"/>
      <c r="DYT47" s="299"/>
      <c r="DYU47" s="299"/>
      <c r="DYV47" s="299"/>
      <c r="DYW47" s="299"/>
      <c r="DYX47" s="299"/>
      <c r="DYY47" s="299"/>
      <c r="DYZ47" s="299"/>
      <c r="DZA47" s="299"/>
      <c r="DZB47" s="299"/>
      <c r="DZC47" s="299"/>
      <c r="DZD47" s="299"/>
      <c r="DZE47" s="299"/>
      <c r="DZF47" s="299"/>
      <c r="DZG47" s="299"/>
      <c r="DZH47" s="299"/>
      <c r="DZI47" s="299"/>
      <c r="DZJ47" s="299"/>
      <c r="DZK47" s="299"/>
      <c r="DZL47" s="299"/>
      <c r="DZM47" s="299"/>
      <c r="DZN47" s="299"/>
      <c r="DZO47" s="299"/>
      <c r="DZP47" s="299"/>
      <c r="DZQ47" s="299"/>
      <c r="DZR47" s="299"/>
      <c r="DZS47" s="299"/>
      <c r="DZT47" s="299"/>
      <c r="DZU47" s="299"/>
      <c r="DZV47" s="299"/>
      <c r="DZW47" s="299"/>
      <c r="DZX47" s="299"/>
      <c r="DZY47" s="299"/>
      <c r="DZZ47" s="299"/>
      <c r="EAA47" s="299"/>
      <c r="EAB47" s="299"/>
      <c r="EAC47" s="299"/>
      <c r="EAD47" s="299"/>
      <c r="EAE47" s="299"/>
      <c r="EAF47" s="299"/>
      <c r="EAG47" s="299"/>
      <c r="EAH47" s="299"/>
      <c r="EAI47" s="299"/>
      <c r="EAJ47" s="299"/>
      <c r="EAK47" s="299"/>
      <c r="EAL47" s="299"/>
      <c r="EAM47" s="299"/>
      <c r="EAN47" s="299"/>
      <c r="EAO47" s="299"/>
      <c r="EAP47" s="299"/>
      <c r="EAQ47" s="299"/>
      <c r="EAR47" s="299"/>
      <c r="EAS47" s="299"/>
      <c r="EAT47" s="299"/>
      <c r="EAU47" s="299"/>
      <c r="EAV47" s="299"/>
      <c r="EAW47" s="299"/>
      <c r="EAX47" s="299"/>
      <c r="EAY47" s="299"/>
      <c r="EAZ47" s="299"/>
      <c r="EBA47" s="299"/>
      <c r="EBB47" s="299"/>
      <c r="EBC47" s="299"/>
      <c r="EBD47" s="299"/>
      <c r="EBE47" s="299"/>
      <c r="EBF47" s="299"/>
      <c r="EBG47" s="299"/>
      <c r="EBH47" s="299"/>
      <c r="EBI47" s="299"/>
      <c r="EBJ47" s="299"/>
      <c r="EBK47" s="299"/>
      <c r="EBL47" s="299"/>
      <c r="EBM47" s="299"/>
      <c r="EBN47" s="299"/>
      <c r="EBO47" s="299"/>
      <c r="EBP47" s="299"/>
      <c r="EBQ47" s="299"/>
      <c r="EBR47" s="299"/>
      <c r="EBS47" s="299"/>
      <c r="EBT47" s="299"/>
      <c r="EBU47" s="299"/>
      <c r="EBV47" s="299"/>
      <c r="EBW47" s="299"/>
      <c r="EBX47" s="299"/>
      <c r="EBY47" s="299"/>
      <c r="EBZ47" s="299"/>
      <c r="ECA47" s="299"/>
      <c r="ECB47" s="299"/>
      <c r="ECC47" s="299"/>
      <c r="ECD47" s="299"/>
      <c r="ECE47" s="299"/>
      <c r="ECF47" s="299"/>
      <c r="ECG47" s="299"/>
      <c r="ECH47" s="299"/>
      <c r="ECI47" s="299"/>
      <c r="ECJ47" s="299"/>
      <c r="ECK47" s="299"/>
      <c r="ECL47" s="299"/>
      <c r="ECM47" s="299"/>
      <c r="ECN47" s="299"/>
      <c r="ECO47" s="299"/>
      <c r="ECP47" s="299"/>
      <c r="ECQ47" s="299"/>
      <c r="ECR47" s="299"/>
      <c r="ECS47" s="299"/>
      <c r="ECT47" s="299"/>
      <c r="ECU47" s="299"/>
      <c r="ECV47" s="299"/>
      <c r="ECW47" s="299"/>
      <c r="ECX47" s="299"/>
      <c r="ECY47" s="299"/>
      <c r="ECZ47" s="299"/>
      <c r="EDA47" s="299"/>
      <c r="EDB47" s="299"/>
      <c r="EDC47" s="299"/>
      <c r="EDD47" s="299"/>
      <c r="EDE47" s="299"/>
      <c r="EDF47" s="299"/>
      <c r="EDG47" s="299"/>
      <c r="EDH47" s="299"/>
      <c r="EDI47" s="299"/>
      <c r="EDJ47" s="299"/>
      <c r="EDK47" s="299"/>
      <c r="EDL47" s="299"/>
      <c r="EDM47" s="299"/>
      <c r="EDN47" s="299"/>
      <c r="EDO47" s="299"/>
      <c r="EDP47" s="299"/>
      <c r="EDQ47" s="299"/>
      <c r="EDR47" s="299"/>
      <c r="EDS47" s="299"/>
      <c r="EDT47" s="299"/>
      <c r="EDU47" s="299"/>
      <c r="EDV47" s="299"/>
      <c r="EDW47" s="299"/>
      <c r="EDX47" s="299"/>
      <c r="EDY47" s="299"/>
      <c r="EDZ47" s="299"/>
      <c r="EEA47" s="299"/>
      <c r="EEB47" s="299"/>
      <c r="EEC47" s="299"/>
      <c r="EED47" s="299"/>
      <c r="EEE47" s="299"/>
      <c r="EEF47" s="299"/>
      <c r="EEG47" s="299"/>
      <c r="EEH47" s="299"/>
      <c r="EEI47" s="299"/>
      <c r="EEJ47" s="299"/>
      <c r="EEK47" s="299"/>
      <c r="EEL47" s="299"/>
      <c r="EEM47" s="299"/>
      <c r="EEN47" s="299"/>
      <c r="EEO47" s="299"/>
      <c r="EEP47" s="299"/>
      <c r="EEQ47" s="299"/>
      <c r="EER47" s="299"/>
      <c r="EES47" s="299"/>
      <c r="EET47" s="299"/>
      <c r="EEU47" s="299"/>
      <c r="EEV47" s="299"/>
      <c r="EEW47" s="299"/>
      <c r="EEX47" s="299"/>
      <c r="EEY47" s="299"/>
      <c r="EEZ47" s="299"/>
      <c r="EFA47" s="299"/>
      <c r="EFB47" s="299"/>
      <c r="EFC47" s="299"/>
      <c r="EFD47" s="299"/>
      <c r="EFE47" s="299"/>
      <c r="EFF47" s="299"/>
      <c r="EFG47" s="299"/>
      <c r="EFH47" s="299"/>
      <c r="EFI47" s="299"/>
      <c r="EFJ47" s="299"/>
      <c r="EFK47" s="299"/>
      <c r="EFL47" s="299"/>
      <c r="EFM47" s="299"/>
      <c r="EFN47" s="299"/>
      <c r="EFO47" s="299"/>
      <c r="EFP47" s="299"/>
      <c r="EFQ47" s="299"/>
      <c r="EFR47" s="299"/>
      <c r="EFS47" s="299"/>
      <c r="EFT47" s="299"/>
      <c r="EFU47" s="299"/>
      <c r="EFV47" s="299"/>
      <c r="EFW47" s="299"/>
      <c r="EFX47" s="299"/>
      <c r="EFY47" s="299"/>
      <c r="EFZ47" s="299"/>
      <c r="EGA47" s="299"/>
      <c r="EGB47" s="299"/>
      <c r="EGC47" s="299"/>
      <c r="EGD47" s="299"/>
      <c r="EGE47" s="299"/>
      <c r="EGF47" s="299"/>
      <c r="EGG47" s="299"/>
      <c r="EGH47" s="299"/>
      <c r="EGI47" s="299"/>
      <c r="EGJ47" s="299"/>
      <c r="EGK47" s="299"/>
      <c r="EGL47" s="299"/>
      <c r="EGM47" s="299"/>
      <c r="EGN47" s="299"/>
      <c r="EGO47" s="299"/>
      <c r="EGP47" s="299"/>
      <c r="EGQ47" s="299"/>
      <c r="EGR47" s="299"/>
      <c r="EGS47" s="299"/>
      <c r="EGT47" s="299"/>
      <c r="EGU47" s="299"/>
      <c r="EGV47" s="299"/>
      <c r="EGW47" s="299"/>
      <c r="EGX47" s="299"/>
      <c r="EGY47" s="299"/>
      <c r="EGZ47" s="299"/>
      <c r="EHA47" s="299"/>
      <c r="EHB47" s="299"/>
      <c r="EHC47" s="299"/>
      <c r="EHD47" s="299"/>
      <c r="EHE47" s="299"/>
      <c r="EHF47" s="299"/>
      <c r="EHG47" s="299"/>
      <c r="EHH47" s="299"/>
      <c r="EHI47" s="299"/>
      <c r="EHJ47" s="299"/>
      <c r="EHK47" s="299"/>
      <c r="EHL47" s="299"/>
      <c r="EHM47" s="299"/>
      <c r="EHN47" s="299"/>
      <c r="EHO47" s="299"/>
      <c r="EHP47" s="299"/>
      <c r="EHQ47" s="299"/>
      <c r="EHR47" s="299"/>
      <c r="EHS47" s="299"/>
      <c r="EHT47" s="299"/>
      <c r="EHU47" s="299"/>
      <c r="EHV47" s="299"/>
      <c r="EHW47" s="299"/>
      <c r="EHX47" s="299"/>
      <c r="EHY47" s="299"/>
      <c r="EHZ47" s="299"/>
      <c r="EIA47" s="299"/>
      <c r="EIB47" s="299"/>
      <c r="EIC47" s="299"/>
      <c r="EID47" s="299"/>
      <c r="EIE47" s="299"/>
      <c r="EIF47" s="299"/>
      <c r="EIG47" s="299"/>
      <c r="EIH47" s="299"/>
      <c r="EII47" s="299"/>
      <c r="EIJ47" s="299"/>
      <c r="EIK47" s="299"/>
      <c r="EIL47" s="299"/>
      <c r="EIM47" s="299"/>
      <c r="EIN47" s="299"/>
      <c r="EIO47" s="299"/>
      <c r="EIP47" s="299"/>
      <c r="EIQ47" s="299"/>
      <c r="EIR47" s="299"/>
      <c r="EIS47" s="299"/>
      <c r="EIT47" s="299"/>
      <c r="EIU47" s="299"/>
      <c r="EIV47" s="299"/>
      <c r="EIW47" s="299"/>
      <c r="EIX47" s="299"/>
      <c r="EIY47" s="299"/>
      <c r="EIZ47" s="299"/>
      <c r="EJA47" s="299"/>
      <c r="EJB47" s="299"/>
      <c r="EJC47" s="299"/>
      <c r="EJD47" s="299"/>
      <c r="EJE47" s="299"/>
      <c r="EJF47" s="299"/>
      <c r="EJG47" s="299"/>
      <c r="EJH47" s="299"/>
      <c r="EJI47" s="299"/>
      <c r="EJJ47" s="299"/>
      <c r="EJK47" s="299"/>
      <c r="EJL47" s="299"/>
      <c r="EJM47" s="299"/>
      <c r="EJN47" s="299"/>
      <c r="EJO47" s="299"/>
      <c r="EJP47" s="299"/>
      <c r="EJQ47" s="299"/>
      <c r="EJR47" s="299"/>
      <c r="EJS47" s="299"/>
      <c r="EJT47" s="299"/>
      <c r="EJU47" s="299"/>
      <c r="EJV47" s="299"/>
      <c r="EJW47" s="299"/>
      <c r="EJX47" s="299"/>
      <c r="EJY47" s="299"/>
      <c r="EJZ47" s="299"/>
      <c r="EKA47" s="299"/>
      <c r="EKB47" s="299"/>
      <c r="EKC47" s="299"/>
      <c r="EKD47" s="299"/>
      <c r="EKE47" s="299"/>
      <c r="EKF47" s="299"/>
      <c r="EKG47" s="299"/>
      <c r="EKH47" s="299"/>
      <c r="EKI47" s="299"/>
      <c r="EKJ47" s="299"/>
      <c r="EKK47" s="299"/>
      <c r="EKL47" s="299"/>
      <c r="EKM47" s="299"/>
      <c r="EKN47" s="299"/>
      <c r="EKO47" s="299"/>
      <c r="EKP47" s="299"/>
      <c r="EKQ47" s="299"/>
      <c r="EKR47" s="299"/>
      <c r="EKS47" s="299"/>
      <c r="EKT47" s="299"/>
      <c r="EKU47" s="299"/>
      <c r="EKV47" s="299"/>
      <c r="EKW47" s="299"/>
      <c r="EKX47" s="299"/>
      <c r="EKY47" s="299"/>
      <c r="EKZ47" s="299"/>
      <c r="ELA47" s="299"/>
      <c r="ELB47" s="299"/>
      <c r="ELC47" s="299"/>
      <c r="ELD47" s="299"/>
      <c r="ELE47" s="299"/>
      <c r="ELF47" s="299"/>
      <c r="ELG47" s="299"/>
      <c r="ELH47" s="299"/>
      <c r="ELI47" s="299"/>
      <c r="ELJ47" s="299"/>
      <c r="ELK47" s="299"/>
      <c r="ELL47" s="299"/>
      <c r="ELM47" s="299"/>
      <c r="ELN47" s="299"/>
      <c r="ELO47" s="299"/>
      <c r="ELP47" s="299"/>
      <c r="ELQ47" s="299"/>
      <c r="ELR47" s="299"/>
      <c r="ELS47" s="299"/>
      <c r="ELT47" s="299"/>
      <c r="ELU47" s="299"/>
      <c r="ELV47" s="299"/>
      <c r="ELW47" s="299"/>
      <c r="ELX47" s="299"/>
      <c r="ELY47" s="299"/>
      <c r="ELZ47" s="299"/>
      <c r="EMA47" s="299"/>
      <c r="EMB47" s="299"/>
      <c r="EMC47" s="299"/>
      <c r="EMD47" s="299"/>
      <c r="EME47" s="299"/>
      <c r="EMF47" s="299"/>
      <c r="EMG47" s="299"/>
      <c r="EMH47" s="299"/>
      <c r="EMI47" s="299"/>
      <c r="EMJ47" s="299"/>
      <c r="EMK47" s="299"/>
      <c r="EML47" s="299"/>
      <c r="EMM47" s="299"/>
      <c r="EMN47" s="299"/>
      <c r="EMO47" s="299"/>
      <c r="EMP47" s="299"/>
      <c r="EMQ47" s="299"/>
      <c r="EMR47" s="299"/>
      <c r="EMS47" s="299"/>
      <c r="EMT47" s="299"/>
      <c r="EMU47" s="299"/>
      <c r="EMV47" s="299"/>
      <c r="EMW47" s="299"/>
      <c r="EMX47" s="299"/>
      <c r="EMY47" s="299"/>
      <c r="EMZ47" s="299"/>
      <c r="ENA47" s="299"/>
      <c r="ENB47" s="299"/>
      <c r="ENC47" s="299"/>
      <c r="END47" s="299"/>
      <c r="ENE47" s="299"/>
      <c r="ENF47" s="299"/>
      <c r="ENG47" s="299"/>
      <c r="ENH47" s="299"/>
      <c r="ENI47" s="299"/>
      <c r="ENJ47" s="299"/>
      <c r="ENK47" s="299"/>
      <c r="ENL47" s="299"/>
      <c r="ENM47" s="299"/>
      <c r="ENN47" s="299"/>
      <c r="ENO47" s="299"/>
      <c r="ENP47" s="299"/>
      <c r="ENQ47" s="299"/>
      <c r="ENR47" s="299"/>
      <c r="ENS47" s="299"/>
      <c r="ENT47" s="299"/>
      <c r="ENU47" s="299"/>
      <c r="ENV47" s="299"/>
      <c r="ENW47" s="299"/>
      <c r="ENX47" s="299"/>
      <c r="ENY47" s="299"/>
      <c r="ENZ47" s="299"/>
      <c r="EOA47" s="299"/>
      <c r="EOB47" s="299"/>
      <c r="EOC47" s="299"/>
      <c r="EOD47" s="299"/>
      <c r="EOE47" s="299"/>
      <c r="EOF47" s="299"/>
      <c r="EOG47" s="299"/>
      <c r="EOH47" s="299"/>
      <c r="EOI47" s="299"/>
      <c r="EOJ47" s="299"/>
      <c r="EOK47" s="299"/>
      <c r="EOL47" s="299"/>
      <c r="EOM47" s="299"/>
      <c r="EON47" s="299"/>
      <c r="EOO47" s="299"/>
      <c r="EOP47" s="299"/>
      <c r="EOQ47" s="299"/>
      <c r="EOR47" s="299"/>
      <c r="EOS47" s="299"/>
      <c r="EOT47" s="299"/>
      <c r="EOU47" s="299"/>
      <c r="EOV47" s="299"/>
      <c r="EOW47" s="299"/>
      <c r="EOX47" s="299"/>
      <c r="EOY47" s="299"/>
      <c r="EOZ47" s="299"/>
      <c r="EPA47" s="299"/>
      <c r="EPB47" s="299"/>
      <c r="EPC47" s="299"/>
      <c r="EPD47" s="299"/>
      <c r="EPE47" s="299"/>
      <c r="EPF47" s="299"/>
      <c r="EPG47" s="299"/>
      <c r="EPH47" s="299"/>
      <c r="EPI47" s="299"/>
      <c r="EPJ47" s="299"/>
      <c r="EPK47" s="299"/>
      <c r="EPL47" s="299"/>
      <c r="EPM47" s="299"/>
      <c r="EPN47" s="299"/>
      <c r="EPO47" s="299"/>
      <c r="EPP47" s="299"/>
      <c r="EPQ47" s="299"/>
      <c r="EPR47" s="299"/>
      <c r="EPS47" s="299"/>
      <c r="EPT47" s="299"/>
      <c r="EPU47" s="299"/>
      <c r="EPV47" s="299"/>
      <c r="EPW47" s="299"/>
      <c r="EPX47" s="299"/>
      <c r="EPY47" s="299"/>
      <c r="EPZ47" s="299"/>
      <c r="EQA47" s="299"/>
      <c r="EQB47" s="299"/>
      <c r="EQC47" s="299"/>
      <c r="EQD47" s="299"/>
      <c r="EQE47" s="299"/>
      <c r="EQF47" s="299"/>
      <c r="EQG47" s="299"/>
      <c r="EQH47" s="299"/>
      <c r="EQI47" s="299"/>
      <c r="EQJ47" s="299"/>
      <c r="EQK47" s="299"/>
      <c r="EQL47" s="299"/>
      <c r="EQM47" s="299"/>
      <c r="EQN47" s="299"/>
      <c r="EQO47" s="299"/>
      <c r="EQP47" s="299"/>
      <c r="EQQ47" s="299"/>
      <c r="EQR47" s="299"/>
      <c r="EQS47" s="299"/>
      <c r="EQT47" s="299"/>
      <c r="EQU47" s="299"/>
      <c r="EQV47" s="299"/>
      <c r="EQW47" s="299"/>
      <c r="EQX47" s="299"/>
      <c r="EQY47" s="299"/>
      <c r="EQZ47" s="299"/>
      <c r="ERA47" s="299"/>
      <c r="ERB47" s="299"/>
      <c r="ERC47" s="299"/>
      <c r="ERD47" s="299"/>
      <c r="ERE47" s="299"/>
      <c r="ERF47" s="299"/>
      <c r="ERG47" s="299"/>
      <c r="ERH47" s="299"/>
      <c r="ERI47" s="299"/>
      <c r="ERJ47" s="299"/>
      <c r="ERK47" s="299"/>
      <c r="ERL47" s="299"/>
      <c r="ERM47" s="299"/>
      <c r="ERN47" s="299"/>
      <c r="ERO47" s="299"/>
      <c r="ERP47" s="299"/>
      <c r="ERQ47" s="299"/>
      <c r="ERR47" s="299"/>
      <c r="ERS47" s="299"/>
      <c r="ERT47" s="299"/>
      <c r="ERU47" s="299"/>
      <c r="ERV47" s="299"/>
      <c r="ERW47" s="299"/>
      <c r="ERX47" s="299"/>
      <c r="ERY47" s="299"/>
      <c r="ERZ47" s="299"/>
      <c r="ESA47" s="299"/>
      <c r="ESB47" s="299"/>
      <c r="ESC47" s="299"/>
      <c r="ESD47" s="299"/>
      <c r="ESE47" s="299"/>
      <c r="ESF47" s="299"/>
      <c r="ESG47" s="299"/>
      <c r="ESH47" s="299"/>
      <c r="ESI47" s="299"/>
      <c r="ESJ47" s="299"/>
      <c r="ESK47" s="299"/>
      <c r="ESL47" s="299"/>
      <c r="ESM47" s="299"/>
      <c r="ESN47" s="299"/>
      <c r="ESO47" s="299"/>
      <c r="ESP47" s="299"/>
      <c r="ESQ47" s="299"/>
      <c r="ESR47" s="299"/>
      <c r="ESS47" s="299"/>
      <c r="EST47" s="299"/>
      <c r="ESU47" s="299"/>
      <c r="ESV47" s="299"/>
      <c r="ESW47" s="299"/>
      <c r="ESX47" s="299"/>
      <c r="ESY47" s="299"/>
      <c r="ESZ47" s="299"/>
      <c r="ETA47" s="299"/>
      <c r="ETB47" s="299"/>
      <c r="ETC47" s="299"/>
      <c r="ETD47" s="299"/>
      <c r="ETE47" s="299"/>
      <c r="ETF47" s="299"/>
      <c r="ETG47" s="299"/>
      <c r="ETH47" s="299"/>
      <c r="ETI47" s="299"/>
      <c r="ETJ47" s="299"/>
      <c r="ETK47" s="299"/>
      <c r="ETL47" s="299"/>
      <c r="ETM47" s="299"/>
      <c r="ETN47" s="299"/>
      <c r="ETO47" s="299"/>
      <c r="ETP47" s="299"/>
      <c r="ETQ47" s="299"/>
      <c r="ETR47" s="299"/>
      <c r="ETS47" s="299"/>
      <c r="ETT47" s="299"/>
      <c r="ETU47" s="299"/>
      <c r="ETV47" s="299"/>
      <c r="ETW47" s="299"/>
      <c r="ETX47" s="299"/>
      <c r="ETY47" s="299"/>
      <c r="ETZ47" s="299"/>
      <c r="EUA47" s="299"/>
      <c r="EUB47" s="299"/>
      <c r="EUC47" s="299"/>
      <c r="EUD47" s="299"/>
      <c r="EUE47" s="299"/>
      <c r="EUF47" s="299"/>
      <c r="EUG47" s="299"/>
      <c r="EUH47" s="299"/>
      <c r="EUI47" s="299"/>
      <c r="EUJ47" s="299"/>
      <c r="EUK47" s="299"/>
      <c r="EUL47" s="299"/>
      <c r="EUM47" s="299"/>
      <c r="EUN47" s="299"/>
      <c r="EUO47" s="299"/>
      <c r="EUP47" s="299"/>
      <c r="EUQ47" s="299"/>
      <c r="EUR47" s="299"/>
      <c r="EUS47" s="299"/>
      <c r="EUT47" s="299"/>
      <c r="EUU47" s="299"/>
      <c r="EUV47" s="299"/>
      <c r="EUW47" s="299"/>
      <c r="EUX47" s="299"/>
      <c r="EUY47" s="299"/>
      <c r="EUZ47" s="299"/>
      <c r="EVA47" s="299"/>
      <c r="EVB47" s="299"/>
      <c r="EVC47" s="299"/>
      <c r="EVD47" s="299"/>
      <c r="EVE47" s="299"/>
      <c r="EVF47" s="299"/>
      <c r="EVG47" s="299"/>
      <c r="EVH47" s="299"/>
      <c r="EVI47" s="299"/>
      <c r="EVJ47" s="299"/>
      <c r="EVK47" s="299"/>
      <c r="EVL47" s="299"/>
      <c r="EVM47" s="299"/>
      <c r="EVN47" s="299"/>
      <c r="EVO47" s="299"/>
      <c r="EVP47" s="299"/>
      <c r="EVQ47" s="299"/>
      <c r="EVR47" s="299"/>
      <c r="EVS47" s="299"/>
      <c r="EVT47" s="299"/>
      <c r="EVU47" s="299"/>
      <c r="EVV47" s="299"/>
      <c r="EVW47" s="299"/>
      <c r="EVX47" s="299"/>
      <c r="EVY47" s="299"/>
      <c r="EVZ47" s="299"/>
      <c r="EWA47" s="299"/>
      <c r="EWB47" s="299"/>
      <c r="EWC47" s="299"/>
      <c r="EWD47" s="299"/>
      <c r="EWE47" s="299"/>
      <c r="EWF47" s="299"/>
      <c r="EWG47" s="299"/>
      <c r="EWH47" s="299"/>
      <c r="EWI47" s="299"/>
      <c r="EWJ47" s="299"/>
      <c r="EWK47" s="299"/>
      <c r="EWL47" s="299"/>
      <c r="EWM47" s="299"/>
      <c r="EWN47" s="299"/>
      <c r="EWO47" s="299"/>
      <c r="EWP47" s="299"/>
      <c r="EWQ47" s="299"/>
      <c r="EWR47" s="299"/>
      <c r="EWS47" s="299"/>
      <c r="EWT47" s="299"/>
      <c r="EWU47" s="299"/>
      <c r="EWV47" s="299"/>
      <c r="EWW47" s="299"/>
      <c r="EWX47" s="299"/>
      <c r="EWY47" s="299"/>
      <c r="EWZ47" s="299"/>
      <c r="EXA47" s="299"/>
      <c r="EXB47" s="299"/>
      <c r="EXC47" s="299"/>
      <c r="EXD47" s="299"/>
      <c r="EXE47" s="299"/>
      <c r="EXF47" s="299"/>
      <c r="EXG47" s="299"/>
      <c r="EXH47" s="299"/>
      <c r="EXI47" s="299"/>
      <c r="EXJ47" s="299"/>
      <c r="EXK47" s="299"/>
      <c r="EXL47" s="299"/>
      <c r="EXM47" s="299"/>
      <c r="EXN47" s="299"/>
      <c r="EXO47" s="299"/>
      <c r="EXP47" s="299"/>
      <c r="EXQ47" s="299"/>
      <c r="EXR47" s="299"/>
      <c r="EXS47" s="299"/>
      <c r="EXT47" s="299"/>
      <c r="EXU47" s="299"/>
      <c r="EXV47" s="299"/>
      <c r="EXW47" s="299"/>
      <c r="EXX47" s="299"/>
      <c r="EXY47" s="299"/>
      <c r="EXZ47" s="299"/>
      <c r="EYA47" s="299"/>
      <c r="EYB47" s="299"/>
      <c r="EYC47" s="299"/>
      <c r="EYD47" s="299"/>
      <c r="EYE47" s="299"/>
      <c r="EYF47" s="299"/>
      <c r="EYG47" s="299"/>
      <c r="EYH47" s="299"/>
      <c r="EYI47" s="299"/>
      <c r="EYJ47" s="299"/>
      <c r="EYK47" s="299"/>
      <c r="EYL47" s="299"/>
      <c r="EYM47" s="299"/>
      <c r="EYN47" s="299"/>
      <c r="EYO47" s="299"/>
      <c r="EYP47" s="299"/>
      <c r="EYQ47" s="299"/>
      <c r="EYR47" s="299"/>
      <c r="EYS47" s="299"/>
      <c r="EYT47" s="299"/>
      <c r="EYU47" s="299"/>
      <c r="EYV47" s="299"/>
      <c r="EYW47" s="299"/>
      <c r="EYX47" s="299"/>
      <c r="EYY47" s="299"/>
      <c r="EYZ47" s="299"/>
      <c r="EZA47" s="299"/>
      <c r="EZB47" s="299"/>
      <c r="EZC47" s="299"/>
      <c r="EZD47" s="299"/>
      <c r="EZE47" s="299"/>
      <c r="EZF47" s="299"/>
      <c r="EZG47" s="299"/>
      <c r="EZH47" s="299"/>
      <c r="EZI47" s="299"/>
      <c r="EZJ47" s="299"/>
      <c r="EZK47" s="299"/>
      <c r="EZL47" s="299"/>
      <c r="EZM47" s="299"/>
      <c r="EZN47" s="299"/>
      <c r="EZO47" s="299"/>
      <c r="EZP47" s="299"/>
      <c r="EZQ47" s="299"/>
      <c r="EZR47" s="299"/>
      <c r="EZS47" s="299"/>
      <c r="EZT47" s="299"/>
      <c r="EZU47" s="299"/>
      <c r="EZV47" s="299"/>
      <c r="EZW47" s="299"/>
      <c r="EZX47" s="299"/>
      <c r="EZY47" s="299"/>
      <c r="EZZ47" s="299"/>
      <c r="FAA47" s="299"/>
      <c r="FAB47" s="299"/>
      <c r="FAC47" s="299"/>
      <c r="FAD47" s="299"/>
      <c r="FAE47" s="299"/>
      <c r="FAF47" s="299"/>
      <c r="FAG47" s="299"/>
      <c r="FAH47" s="299"/>
      <c r="FAI47" s="299"/>
      <c r="FAJ47" s="299"/>
      <c r="FAK47" s="299"/>
      <c r="FAL47" s="299"/>
      <c r="FAM47" s="299"/>
      <c r="FAN47" s="299"/>
      <c r="FAO47" s="299"/>
      <c r="FAP47" s="299"/>
      <c r="FAQ47" s="299"/>
      <c r="FAR47" s="299"/>
      <c r="FAS47" s="299"/>
      <c r="FAT47" s="299"/>
      <c r="FAU47" s="299"/>
      <c r="FAV47" s="299"/>
      <c r="FAW47" s="299"/>
      <c r="FAX47" s="299"/>
      <c r="FAY47" s="299"/>
      <c r="FAZ47" s="299"/>
      <c r="FBA47" s="299"/>
      <c r="FBB47" s="299"/>
      <c r="FBC47" s="299"/>
      <c r="FBD47" s="299"/>
      <c r="FBE47" s="299"/>
      <c r="FBF47" s="299"/>
      <c r="FBG47" s="299"/>
      <c r="FBH47" s="299"/>
      <c r="FBI47" s="299"/>
      <c r="FBJ47" s="299"/>
      <c r="FBK47" s="299"/>
      <c r="FBL47" s="299"/>
      <c r="FBM47" s="299"/>
      <c r="FBN47" s="299"/>
      <c r="FBO47" s="299"/>
      <c r="FBP47" s="299"/>
      <c r="FBQ47" s="299"/>
      <c r="FBR47" s="299"/>
      <c r="FBS47" s="299"/>
      <c r="FBT47" s="299"/>
      <c r="FBU47" s="299"/>
      <c r="FBV47" s="299"/>
      <c r="FBW47" s="299"/>
      <c r="FBX47" s="299"/>
      <c r="FBY47" s="299"/>
      <c r="FBZ47" s="299"/>
      <c r="FCA47" s="299"/>
      <c r="FCB47" s="299"/>
      <c r="FCC47" s="299"/>
      <c r="FCD47" s="299"/>
      <c r="FCE47" s="299"/>
      <c r="FCF47" s="299"/>
      <c r="FCG47" s="299"/>
      <c r="FCH47" s="299"/>
      <c r="FCI47" s="299"/>
      <c r="FCJ47" s="299"/>
      <c r="FCK47" s="299"/>
      <c r="FCL47" s="299"/>
      <c r="FCM47" s="299"/>
      <c r="FCN47" s="299"/>
      <c r="FCO47" s="299"/>
      <c r="FCP47" s="299"/>
      <c r="FCQ47" s="299"/>
      <c r="FCR47" s="299"/>
      <c r="FCS47" s="299"/>
      <c r="FCT47" s="299"/>
      <c r="FCU47" s="299"/>
      <c r="FCV47" s="299"/>
      <c r="FCW47" s="299"/>
      <c r="FCX47" s="299"/>
      <c r="FCY47" s="299"/>
      <c r="FCZ47" s="299"/>
      <c r="FDA47" s="299"/>
      <c r="FDB47" s="299"/>
      <c r="FDC47" s="299"/>
      <c r="FDD47" s="299"/>
      <c r="FDE47" s="299"/>
      <c r="FDF47" s="299"/>
      <c r="FDG47" s="299"/>
      <c r="FDH47" s="299"/>
      <c r="FDI47" s="299"/>
      <c r="FDJ47" s="299"/>
      <c r="FDK47" s="299"/>
      <c r="FDL47" s="299"/>
      <c r="FDM47" s="299"/>
      <c r="FDN47" s="299"/>
      <c r="FDO47" s="299"/>
      <c r="FDP47" s="299"/>
      <c r="FDQ47" s="299"/>
      <c r="FDR47" s="299"/>
      <c r="FDS47" s="299"/>
      <c r="FDT47" s="299"/>
      <c r="FDU47" s="299"/>
      <c r="FDV47" s="299"/>
      <c r="FDW47" s="299"/>
      <c r="FDX47" s="299"/>
      <c r="FDY47" s="299"/>
      <c r="FDZ47" s="299"/>
      <c r="FEA47" s="299"/>
      <c r="FEB47" s="299"/>
      <c r="FEC47" s="299"/>
      <c r="FED47" s="299"/>
      <c r="FEE47" s="299"/>
      <c r="FEF47" s="299"/>
      <c r="FEG47" s="299"/>
      <c r="FEH47" s="299"/>
      <c r="FEI47" s="299"/>
      <c r="FEJ47" s="299"/>
      <c r="FEK47" s="299"/>
      <c r="FEL47" s="299"/>
      <c r="FEM47" s="299"/>
      <c r="FEN47" s="299"/>
      <c r="FEO47" s="299"/>
      <c r="FEP47" s="299"/>
      <c r="FEQ47" s="299"/>
      <c r="FER47" s="299"/>
      <c r="FES47" s="299"/>
      <c r="FET47" s="299"/>
      <c r="FEU47" s="299"/>
      <c r="FEV47" s="299"/>
      <c r="FEW47" s="299"/>
      <c r="FEX47" s="299"/>
      <c r="FEY47" s="299"/>
      <c r="FEZ47" s="299"/>
      <c r="FFA47" s="299"/>
      <c r="FFB47" s="299"/>
      <c r="FFC47" s="299"/>
      <c r="FFD47" s="299"/>
      <c r="FFE47" s="299"/>
      <c r="FFF47" s="299"/>
      <c r="FFG47" s="299"/>
      <c r="FFH47" s="299"/>
      <c r="FFI47" s="299"/>
      <c r="FFJ47" s="299"/>
      <c r="FFK47" s="299"/>
      <c r="FFL47" s="299"/>
      <c r="FFM47" s="299"/>
      <c r="FFN47" s="299"/>
      <c r="FFO47" s="299"/>
      <c r="FFP47" s="299"/>
      <c r="FFQ47" s="299"/>
      <c r="FFR47" s="299"/>
      <c r="FFS47" s="299"/>
      <c r="FFT47" s="299"/>
      <c r="FFU47" s="299"/>
      <c r="FFV47" s="299"/>
      <c r="FFW47" s="299"/>
      <c r="FFX47" s="299"/>
      <c r="FFY47" s="299"/>
      <c r="FFZ47" s="299"/>
      <c r="FGA47" s="299"/>
      <c r="FGB47" s="299"/>
      <c r="FGC47" s="299"/>
      <c r="FGD47" s="299"/>
      <c r="FGE47" s="299"/>
      <c r="FGF47" s="299"/>
      <c r="FGG47" s="299"/>
      <c r="FGH47" s="299"/>
      <c r="FGI47" s="299"/>
      <c r="FGJ47" s="299"/>
      <c r="FGK47" s="299"/>
      <c r="FGL47" s="299"/>
      <c r="FGM47" s="299"/>
      <c r="FGN47" s="299"/>
      <c r="FGO47" s="299"/>
      <c r="FGP47" s="299"/>
      <c r="FGQ47" s="299"/>
      <c r="FGR47" s="299"/>
      <c r="FGS47" s="299"/>
      <c r="FGT47" s="299"/>
      <c r="FGU47" s="299"/>
      <c r="FGV47" s="299"/>
      <c r="FGW47" s="299"/>
      <c r="FGX47" s="299"/>
      <c r="FGY47" s="299"/>
      <c r="FGZ47" s="299"/>
      <c r="FHA47" s="299"/>
      <c r="FHB47" s="299"/>
      <c r="FHC47" s="299"/>
      <c r="FHD47" s="299"/>
      <c r="FHE47" s="299"/>
      <c r="FHF47" s="299"/>
      <c r="FHG47" s="299"/>
      <c r="FHH47" s="299"/>
      <c r="FHI47" s="299"/>
      <c r="FHJ47" s="299"/>
      <c r="FHK47" s="299"/>
      <c r="FHL47" s="299"/>
      <c r="FHM47" s="299"/>
      <c r="FHN47" s="299"/>
      <c r="FHO47" s="299"/>
      <c r="FHP47" s="299"/>
      <c r="FHQ47" s="299"/>
      <c r="FHR47" s="299"/>
      <c r="FHS47" s="299"/>
      <c r="FHT47" s="299"/>
      <c r="FHU47" s="299"/>
      <c r="FHV47" s="299"/>
      <c r="FHW47" s="299"/>
      <c r="FHX47" s="299"/>
      <c r="FHY47" s="299"/>
      <c r="FHZ47" s="299"/>
      <c r="FIA47" s="299"/>
      <c r="FIB47" s="299"/>
      <c r="FIC47" s="299"/>
      <c r="FID47" s="299"/>
      <c r="FIE47" s="299"/>
      <c r="FIF47" s="299"/>
      <c r="FIG47" s="299"/>
      <c r="FIH47" s="299"/>
      <c r="FII47" s="299"/>
      <c r="FIJ47" s="299"/>
      <c r="FIK47" s="299"/>
      <c r="FIL47" s="299"/>
      <c r="FIM47" s="299"/>
      <c r="FIN47" s="299"/>
      <c r="FIO47" s="299"/>
      <c r="FIP47" s="299"/>
      <c r="FIQ47" s="299"/>
      <c r="FIR47" s="299"/>
      <c r="FIS47" s="299"/>
      <c r="FIT47" s="299"/>
      <c r="FIU47" s="299"/>
      <c r="FIV47" s="299"/>
      <c r="FIW47" s="299"/>
      <c r="FIX47" s="299"/>
      <c r="FIY47" s="299"/>
      <c r="FIZ47" s="299"/>
      <c r="FJA47" s="299"/>
      <c r="FJB47" s="299"/>
      <c r="FJC47" s="299"/>
      <c r="FJD47" s="299"/>
      <c r="FJE47" s="299"/>
      <c r="FJF47" s="299"/>
      <c r="FJG47" s="299"/>
      <c r="FJH47" s="299"/>
      <c r="FJI47" s="299"/>
      <c r="FJJ47" s="299"/>
      <c r="FJK47" s="299"/>
      <c r="FJL47" s="299"/>
      <c r="FJM47" s="299"/>
      <c r="FJN47" s="299"/>
      <c r="FJO47" s="299"/>
      <c r="FJP47" s="299"/>
      <c r="FJQ47" s="299"/>
      <c r="FJR47" s="299"/>
      <c r="FJS47" s="299"/>
      <c r="FJT47" s="299"/>
      <c r="FJU47" s="299"/>
      <c r="FJV47" s="299"/>
      <c r="FJW47" s="299"/>
      <c r="FJX47" s="299"/>
      <c r="FJY47" s="299"/>
      <c r="FJZ47" s="299"/>
      <c r="FKA47" s="299"/>
      <c r="FKB47" s="299"/>
      <c r="FKC47" s="299"/>
      <c r="FKD47" s="299"/>
      <c r="FKE47" s="299"/>
      <c r="FKF47" s="299"/>
      <c r="FKG47" s="299"/>
      <c r="FKH47" s="299"/>
      <c r="FKI47" s="299"/>
      <c r="FKJ47" s="299"/>
      <c r="FKK47" s="299"/>
      <c r="FKL47" s="299"/>
      <c r="FKM47" s="299"/>
      <c r="FKN47" s="299"/>
      <c r="FKO47" s="299"/>
      <c r="FKP47" s="299"/>
      <c r="FKQ47" s="299"/>
      <c r="FKR47" s="299"/>
      <c r="FKS47" s="299"/>
      <c r="FKT47" s="299"/>
      <c r="FKU47" s="299"/>
      <c r="FKV47" s="299"/>
      <c r="FKW47" s="299"/>
      <c r="FKX47" s="299"/>
      <c r="FKY47" s="299"/>
      <c r="FKZ47" s="299"/>
      <c r="FLA47" s="299"/>
      <c r="FLB47" s="299"/>
      <c r="FLC47" s="299"/>
      <c r="FLD47" s="299"/>
      <c r="FLE47" s="299"/>
      <c r="FLF47" s="299"/>
      <c r="FLG47" s="299"/>
      <c r="FLH47" s="299"/>
      <c r="FLI47" s="299"/>
      <c r="FLJ47" s="299"/>
      <c r="FLK47" s="299"/>
      <c r="FLL47" s="299"/>
      <c r="FLM47" s="299"/>
      <c r="FLN47" s="299"/>
      <c r="FLO47" s="299"/>
      <c r="FLP47" s="299"/>
      <c r="FLQ47" s="299"/>
      <c r="FLR47" s="299"/>
      <c r="FLS47" s="299"/>
      <c r="FLT47" s="299"/>
      <c r="FLU47" s="299"/>
      <c r="FLV47" s="299"/>
      <c r="FLW47" s="299"/>
      <c r="FLX47" s="299"/>
      <c r="FLY47" s="299"/>
      <c r="FLZ47" s="299"/>
      <c r="FMA47" s="299"/>
      <c r="FMB47" s="299"/>
      <c r="FMC47" s="299"/>
      <c r="FMD47" s="299"/>
      <c r="FME47" s="299"/>
      <c r="FMF47" s="299"/>
      <c r="FMG47" s="299"/>
      <c r="FMH47" s="299"/>
      <c r="FMI47" s="299"/>
      <c r="FMJ47" s="299"/>
      <c r="FMK47" s="299"/>
      <c r="FML47" s="299"/>
      <c r="FMM47" s="299"/>
      <c r="FMN47" s="299"/>
      <c r="FMO47" s="299"/>
      <c r="FMP47" s="299"/>
      <c r="FMQ47" s="299"/>
      <c r="FMR47" s="299"/>
      <c r="FMS47" s="299"/>
      <c r="FMT47" s="299"/>
      <c r="FMU47" s="299"/>
      <c r="FMV47" s="299"/>
      <c r="FMW47" s="299"/>
      <c r="FMX47" s="299"/>
      <c r="FMY47" s="299"/>
      <c r="FMZ47" s="299"/>
      <c r="FNA47" s="299"/>
      <c r="FNB47" s="299"/>
      <c r="FNC47" s="299"/>
      <c r="FND47" s="299"/>
      <c r="FNE47" s="299"/>
      <c r="FNF47" s="299"/>
      <c r="FNG47" s="299"/>
      <c r="FNH47" s="299"/>
      <c r="FNI47" s="299"/>
      <c r="FNJ47" s="299"/>
      <c r="FNK47" s="299"/>
      <c r="FNL47" s="299"/>
      <c r="FNM47" s="299"/>
      <c r="FNN47" s="299"/>
      <c r="FNO47" s="299"/>
      <c r="FNP47" s="299"/>
      <c r="FNQ47" s="299"/>
      <c r="FNR47" s="299"/>
      <c r="FNS47" s="299"/>
      <c r="FNT47" s="299"/>
      <c r="FNU47" s="299"/>
      <c r="FNV47" s="299"/>
      <c r="FNW47" s="299"/>
      <c r="FNX47" s="299"/>
      <c r="FNY47" s="299"/>
      <c r="FNZ47" s="299"/>
      <c r="FOA47" s="299"/>
      <c r="FOB47" s="299"/>
      <c r="FOC47" s="299"/>
      <c r="FOD47" s="299"/>
      <c r="FOE47" s="299"/>
      <c r="FOF47" s="299"/>
      <c r="FOG47" s="299"/>
      <c r="FOH47" s="299"/>
      <c r="FOI47" s="299"/>
      <c r="FOJ47" s="299"/>
      <c r="FOK47" s="299"/>
      <c r="FOL47" s="299"/>
      <c r="FOM47" s="299"/>
      <c r="FON47" s="299"/>
      <c r="FOO47" s="299"/>
      <c r="FOP47" s="299"/>
      <c r="FOQ47" s="299"/>
      <c r="FOR47" s="299"/>
      <c r="FOS47" s="299"/>
      <c r="FOT47" s="299"/>
      <c r="FOU47" s="299"/>
      <c r="FOV47" s="299"/>
      <c r="FOW47" s="299"/>
      <c r="FOX47" s="299"/>
      <c r="FOY47" s="299"/>
      <c r="FOZ47" s="299"/>
      <c r="FPA47" s="299"/>
      <c r="FPB47" s="299"/>
      <c r="FPC47" s="299"/>
      <c r="FPD47" s="299"/>
      <c r="FPE47" s="299"/>
      <c r="FPF47" s="299"/>
      <c r="FPG47" s="299"/>
      <c r="FPH47" s="299"/>
      <c r="FPI47" s="299"/>
      <c r="FPJ47" s="299"/>
      <c r="FPK47" s="299"/>
      <c r="FPL47" s="299"/>
      <c r="FPM47" s="299"/>
      <c r="FPN47" s="299"/>
      <c r="FPO47" s="299"/>
      <c r="FPP47" s="299"/>
      <c r="FPQ47" s="299"/>
      <c r="FPR47" s="299"/>
      <c r="FPS47" s="299"/>
      <c r="FPT47" s="299"/>
      <c r="FPU47" s="299"/>
      <c r="FPV47" s="299"/>
      <c r="FPW47" s="299"/>
      <c r="FPX47" s="299"/>
      <c r="FPY47" s="299"/>
      <c r="FPZ47" s="299"/>
      <c r="FQA47" s="299"/>
      <c r="FQB47" s="299"/>
      <c r="FQC47" s="299"/>
      <c r="FQD47" s="299"/>
      <c r="FQE47" s="299"/>
      <c r="FQF47" s="299"/>
      <c r="FQG47" s="299"/>
      <c r="FQH47" s="299"/>
      <c r="FQI47" s="299"/>
      <c r="FQJ47" s="299"/>
      <c r="FQK47" s="299"/>
      <c r="FQL47" s="299"/>
      <c r="FQM47" s="299"/>
      <c r="FQN47" s="299"/>
      <c r="FQO47" s="299"/>
      <c r="FQP47" s="299"/>
      <c r="FQQ47" s="299"/>
      <c r="FQR47" s="299"/>
      <c r="FQS47" s="299"/>
      <c r="FQT47" s="299"/>
      <c r="FQU47" s="299"/>
      <c r="FQV47" s="299"/>
      <c r="FQW47" s="299"/>
      <c r="FQX47" s="299"/>
      <c r="FQY47" s="299"/>
      <c r="FQZ47" s="299"/>
      <c r="FRA47" s="299"/>
      <c r="FRB47" s="299"/>
      <c r="FRC47" s="299"/>
      <c r="FRD47" s="299"/>
      <c r="FRE47" s="299"/>
      <c r="FRF47" s="299"/>
      <c r="FRG47" s="299"/>
      <c r="FRH47" s="299"/>
      <c r="FRI47" s="299"/>
      <c r="FRJ47" s="299"/>
      <c r="FRK47" s="299"/>
      <c r="FRL47" s="299"/>
      <c r="FRM47" s="299"/>
      <c r="FRN47" s="299"/>
      <c r="FRO47" s="299"/>
      <c r="FRP47" s="299"/>
      <c r="FRQ47" s="299"/>
      <c r="FRR47" s="299"/>
      <c r="FRS47" s="299"/>
      <c r="FRT47" s="299"/>
      <c r="FRU47" s="299"/>
      <c r="FRV47" s="299"/>
      <c r="FRW47" s="299"/>
      <c r="FRX47" s="299"/>
      <c r="FRY47" s="299"/>
      <c r="FRZ47" s="299"/>
      <c r="FSA47" s="299"/>
      <c r="FSB47" s="299"/>
      <c r="FSC47" s="299"/>
      <c r="FSD47" s="299"/>
      <c r="FSE47" s="299"/>
      <c r="FSF47" s="299"/>
      <c r="FSG47" s="299"/>
      <c r="FSH47" s="299"/>
      <c r="FSI47" s="299"/>
      <c r="FSJ47" s="299"/>
      <c r="FSK47" s="299"/>
      <c r="FSL47" s="299"/>
      <c r="FSM47" s="299"/>
      <c r="FSN47" s="299"/>
      <c r="FSO47" s="299"/>
      <c r="FSP47" s="299"/>
      <c r="FSQ47" s="299"/>
      <c r="FSR47" s="299"/>
      <c r="FSS47" s="299"/>
      <c r="FST47" s="299"/>
      <c r="FSU47" s="299"/>
      <c r="FSV47" s="299"/>
      <c r="FSW47" s="299"/>
      <c r="FSX47" s="299"/>
      <c r="FSY47" s="299"/>
      <c r="FSZ47" s="299"/>
      <c r="FTA47" s="299"/>
      <c r="FTB47" s="299"/>
      <c r="FTC47" s="299"/>
      <c r="FTD47" s="299"/>
      <c r="FTE47" s="299"/>
      <c r="FTF47" s="299"/>
      <c r="FTG47" s="299"/>
      <c r="FTH47" s="299"/>
      <c r="FTI47" s="299"/>
      <c r="FTJ47" s="299"/>
      <c r="FTK47" s="299"/>
      <c r="FTL47" s="299"/>
      <c r="FTM47" s="299"/>
      <c r="FTN47" s="299"/>
      <c r="FTO47" s="299"/>
      <c r="FTP47" s="299"/>
      <c r="FTQ47" s="299"/>
      <c r="FTR47" s="299"/>
      <c r="FTS47" s="299"/>
      <c r="FTT47" s="299"/>
      <c r="FTU47" s="299"/>
      <c r="FTV47" s="299"/>
      <c r="FTW47" s="299"/>
      <c r="FTX47" s="299"/>
      <c r="FTY47" s="299"/>
      <c r="FTZ47" s="299"/>
      <c r="FUA47" s="299"/>
      <c r="FUB47" s="299"/>
      <c r="FUC47" s="299"/>
      <c r="FUD47" s="299"/>
      <c r="FUE47" s="299"/>
      <c r="FUF47" s="299"/>
      <c r="FUG47" s="299"/>
      <c r="FUH47" s="299"/>
      <c r="FUI47" s="299"/>
      <c r="FUJ47" s="299"/>
      <c r="FUK47" s="299"/>
      <c r="FUL47" s="299"/>
      <c r="FUM47" s="299"/>
      <c r="FUN47" s="299"/>
      <c r="FUO47" s="299"/>
      <c r="FUP47" s="299"/>
      <c r="FUQ47" s="299"/>
      <c r="FUR47" s="299"/>
      <c r="FUS47" s="299"/>
      <c r="FUT47" s="299"/>
      <c r="FUU47" s="299"/>
      <c r="FUV47" s="299"/>
      <c r="FUW47" s="299"/>
      <c r="FUX47" s="299"/>
      <c r="FUY47" s="299"/>
      <c r="FUZ47" s="299"/>
      <c r="FVA47" s="299"/>
      <c r="FVB47" s="299"/>
      <c r="FVC47" s="299"/>
      <c r="FVD47" s="299"/>
      <c r="FVE47" s="299"/>
      <c r="FVF47" s="299"/>
      <c r="FVG47" s="299"/>
      <c r="FVH47" s="299"/>
      <c r="FVI47" s="299"/>
      <c r="FVJ47" s="299"/>
      <c r="FVK47" s="299"/>
      <c r="FVL47" s="299"/>
      <c r="FVM47" s="299"/>
      <c r="FVN47" s="299"/>
      <c r="FVO47" s="299"/>
      <c r="FVP47" s="299"/>
      <c r="FVQ47" s="299"/>
      <c r="FVR47" s="299"/>
      <c r="FVS47" s="299"/>
      <c r="FVT47" s="299"/>
      <c r="FVU47" s="299"/>
      <c r="FVV47" s="299"/>
      <c r="FVW47" s="299"/>
      <c r="FVX47" s="299"/>
      <c r="FVY47" s="299"/>
      <c r="FVZ47" s="299"/>
      <c r="FWA47" s="299"/>
      <c r="FWB47" s="299"/>
      <c r="FWC47" s="299"/>
      <c r="FWD47" s="299"/>
      <c r="FWE47" s="299"/>
      <c r="FWF47" s="299"/>
      <c r="FWG47" s="299"/>
      <c r="FWH47" s="299"/>
      <c r="FWI47" s="299"/>
      <c r="FWJ47" s="299"/>
      <c r="FWK47" s="299"/>
      <c r="FWL47" s="299"/>
      <c r="FWM47" s="299"/>
      <c r="FWN47" s="299"/>
      <c r="FWO47" s="299"/>
      <c r="FWP47" s="299"/>
      <c r="FWQ47" s="299"/>
      <c r="FWR47" s="299"/>
      <c r="FWS47" s="299"/>
      <c r="FWT47" s="299"/>
      <c r="FWU47" s="299"/>
      <c r="FWV47" s="299"/>
      <c r="FWW47" s="299"/>
      <c r="FWX47" s="299"/>
      <c r="FWY47" s="299"/>
      <c r="FWZ47" s="299"/>
      <c r="FXA47" s="299"/>
      <c r="FXB47" s="299"/>
      <c r="FXC47" s="299"/>
      <c r="FXD47" s="299"/>
      <c r="FXE47" s="299"/>
      <c r="FXF47" s="299"/>
      <c r="FXG47" s="299"/>
      <c r="FXH47" s="299"/>
      <c r="FXI47" s="299"/>
      <c r="FXJ47" s="299"/>
      <c r="FXK47" s="299"/>
      <c r="FXL47" s="299"/>
      <c r="FXM47" s="299"/>
      <c r="FXN47" s="299"/>
      <c r="FXO47" s="299"/>
      <c r="FXP47" s="299"/>
      <c r="FXQ47" s="299"/>
      <c r="FXR47" s="299"/>
      <c r="FXS47" s="299"/>
      <c r="FXT47" s="299"/>
      <c r="FXU47" s="299"/>
      <c r="FXV47" s="299"/>
      <c r="FXW47" s="299"/>
      <c r="FXX47" s="299"/>
      <c r="FXY47" s="299"/>
      <c r="FXZ47" s="299"/>
      <c r="FYA47" s="299"/>
      <c r="FYB47" s="299"/>
      <c r="FYC47" s="299"/>
      <c r="FYD47" s="299"/>
      <c r="FYE47" s="299"/>
      <c r="FYF47" s="299"/>
      <c r="FYG47" s="299"/>
      <c r="FYH47" s="299"/>
      <c r="FYI47" s="299"/>
      <c r="FYJ47" s="299"/>
      <c r="FYK47" s="299"/>
      <c r="FYL47" s="299"/>
      <c r="FYM47" s="299"/>
      <c r="FYN47" s="299"/>
      <c r="FYO47" s="299"/>
      <c r="FYP47" s="299"/>
      <c r="FYQ47" s="299"/>
      <c r="FYR47" s="299"/>
      <c r="FYS47" s="299"/>
      <c r="FYT47" s="299"/>
      <c r="FYU47" s="299"/>
      <c r="FYV47" s="299"/>
      <c r="FYW47" s="299"/>
      <c r="FYX47" s="299"/>
      <c r="FYY47" s="299"/>
      <c r="FYZ47" s="299"/>
      <c r="FZA47" s="299"/>
      <c r="FZB47" s="299"/>
      <c r="FZC47" s="299"/>
      <c r="FZD47" s="299"/>
      <c r="FZE47" s="299"/>
      <c r="FZF47" s="299"/>
      <c r="FZG47" s="299"/>
      <c r="FZH47" s="299"/>
      <c r="FZI47" s="299"/>
      <c r="FZJ47" s="299"/>
      <c r="FZK47" s="299"/>
      <c r="FZL47" s="299"/>
      <c r="FZM47" s="299"/>
      <c r="FZN47" s="299"/>
      <c r="FZO47" s="299"/>
      <c r="FZP47" s="299"/>
      <c r="FZQ47" s="299"/>
      <c r="FZR47" s="299"/>
      <c r="FZS47" s="299"/>
      <c r="FZT47" s="299"/>
      <c r="FZU47" s="299"/>
      <c r="FZV47" s="299"/>
      <c r="FZW47" s="299"/>
      <c r="FZX47" s="299"/>
      <c r="FZY47" s="299"/>
      <c r="FZZ47" s="299"/>
      <c r="GAA47" s="299"/>
      <c r="GAB47" s="299"/>
      <c r="GAC47" s="299"/>
      <c r="GAD47" s="299"/>
      <c r="GAE47" s="299"/>
      <c r="GAF47" s="299"/>
      <c r="GAG47" s="299"/>
      <c r="GAH47" s="299"/>
      <c r="GAI47" s="299"/>
      <c r="GAJ47" s="299"/>
      <c r="GAK47" s="299"/>
      <c r="GAL47" s="299"/>
      <c r="GAM47" s="299"/>
      <c r="GAN47" s="299"/>
      <c r="GAO47" s="299"/>
      <c r="GAP47" s="299"/>
      <c r="GAQ47" s="299"/>
      <c r="GAR47" s="299"/>
      <c r="GAS47" s="299"/>
      <c r="GAT47" s="299"/>
      <c r="GAU47" s="299"/>
      <c r="GAV47" s="299"/>
      <c r="GAW47" s="299"/>
      <c r="GAX47" s="299"/>
      <c r="GAY47" s="299"/>
      <c r="GAZ47" s="299"/>
      <c r="GBA47" s="299"/>
      <c r="GBB47" s="299"/>
      <c r="GBC47" s="299"/>
      <c r="GBD47" s="299"/>
      <c r="GBE47" s="299"/>
      <c r="GBF47" s="299"/>
      <c r="GBG47" s="299"/>
      <c r="GBH47" s="299"/>
      <c r="GBI47" s="299"/>
      <c r="GBJ47" s="299"/>
      <c r="GBK47" s="299"/>
      <c r="GBL47" s="299"/>
      <c r="GBM47" s="299"/>
      <c r="GBN47" s="299"/>
      <c r="GBO47" s="299"/>
      <c r="GBP47" s="299"/>
      <c r="GBQ47" s="299"/>
      <c r="GBR47" s="299"/>
      <c r="GBS47" s="299"/>
      <c r="GBT47" s="299"/>
      <c r="GBU47" s="299"/>
      <c r="GBV47" s="299"/>
      <c r="GBW47" s="299"/>
      <c r="GBX47" s="299"/>
      <c r="GBY47" s="299"/>
      <c r="GBZ47" s="299"/>
      <c r="GCA47" s="299"/>
      <c r="GCB47" s="299"/>
      <c r="GCC47" s="299"/>
      <c r="GCD47" s="299"/>
      <c r="GCE47" s="299"/>
      <c r="GCF47" s="299"/>
      <c r="GCG47" s="299"/>
      <c r="GCH47" s="299"/>
      <c r="GCI47" s="299"/>
      <c r="GCJ47" s="299"/>
      <c r="GCK47" s="299"/>
      <c r="GCL47" s="299"/>
      <c r="GCM47" s="299"/>
      <c r="GCN47" s="299"/>
      <c r="GCO47" s="299"/>
      <c r="GCP47" s="299"/>
      <c r="GCQ47" s="299"/>
      <c r="GCR47" s="299"/>
      <c r="GCS47" s="299"/>
      <c r="GCT47" s="299"/>
      <c r="GCU47" s="299"/>
      <c r="GCV47" s="299"/>
      <c r="GCW47" s="299"/>
      <c r="GCX47" s="299"/>
      <c r="GCY47" s="299"/>
      <c r="GCZ47" s="299"/>
      <c r="GDA47" s="299"/>
      <c r="GDB47" s="299"/>
      <c r="GDC47" s="299"/>
      <c r="GDD47" s="299"/>
      <c r="GDE47" s="299"/>
      <c r="GDF47" s="299"/>
      <c r="GDG47" s="299"/>
      <c r="GDH47" s="299"/>
      <c r="GDI47" s="299"/>
      <c r="GDJ47" s="299"/>
      <c r="GDK47" s="299"/>
      <c r="GDL47" s="299"/>
      <c r="GDM47" s="299"/>
      <c r="GDN47" s="299"/>
      <c r="GDO47" s="299"/>
      <c r="GDP47" s="299"/>
      <c r="GDQ47" s="299"/>
      <c r="GDR47" s="299"/>
      <c r="GDS47" s="299"/>
      <c r="GDT47" s="299"/>
      <c r="GDU47" s="299"/>
      <c r="GDV47" s="299"/>
      <c r="GDW47" s="299"/>
      <c r="GDX47" s="299"/>
      <c r="GDY47" s="299"/>
      <c r="GDZ47" s="299"/>
      <c r="GEA47" s="299"/>
      <c r="GEB47" s="299"/>
      <c r="GEC47" s="299"/>
      <c r="GED47" s="299"/>
      <c r="GEE47" s="299"/>
      <c r="GEF47" s="299"/>
      <c r="GEG47" s="299"/>
      <c r="GEH47" s="299"/>
      <c r="GEI47" s="299"/>
      <c r="GEJ47" s="299"/>
      <c r="GEK47" s="299"/>
      <c r="GEL47" s="299"/>
      <c r="GEM47" s="299"/>
      <c r="GEN47" s="299"/>
      <c r="GEO47" s="299"/>
      <c r="GEP47" s="299"/>
      <c r="GEQ47" s="299"/>
      <c r="GER47" s="299"/>
      <c r="GES47" s="299"/>
      <c r="GET47" s="299"/>
      <c r="GEU47" s="299"/>
      <c r="GEV47" s="299"/>
      <c r="GEW47" s="299"/>
      <c r="GEX47" s="299"/>
      <c r="GEY47" s="299"/>
      <c r="GEZ47" s="299"/>
      <c r="GFA47" s="299"/>
      <c r="GFB47" s="299"/>
      <c r="GFC47" s="299"/>
      <c r="GFD47" s="299"/>
      <c r="GFE47" s="299"/>
      <c r="GFF47" s="299"/>
      <c r="GFG47" s="299"/>
      <c r="GFH47" s="299"/>
      <c r="GFI47" s="299"/>
      <c r="GFJ47" s="299"/>
      <c r="GFK47" s="299"/>
      <c r="GFL47" s="299"/>
      <c r="GFM47" s="299"/>
      <c r="GFN47" s="299"/>
      <c r="GFO47" s="299"/>
      <c r="GFP47" s="299"/>
      <c r="GFQ47" s="299"/>
      <c r="GFR47" s="299"/>
      <c r="GFS47" s="299"/>
      <c r="GFT47" s="299"/>
      <c r="GFU47" s="299"/>
      <c r="GFV47" s="299"/>
      <c r="GFW47" s="299"/>
      <c r="GFX47" s="299"/>
      <c r="GFY47" s="299"/>
      <c r="GFZ47" s="299"/>
      <c r="GGA47" s="299"/>
      <c r="GGB47" s="299"/>
      <c r="GGC47" s="299"/>
      <c r="GGD47" s="299"/>
      <c r="GGE47" s="299"/>
      <c r="GGF47" s="299"/>
      <c r="GGG47" s="299"/>
      <c r="GGH47" s="299"/>
      <c r="GGI47" s="299"/>
      <c r="GGJ47" s="299"/>
      <c r="GGK47" s="299"/>
      <c r="GGL47" s="299"/>
      <c r="GGM47" s="299"/>
      <c r="GGN47" s="299"/>
      <c r="GGO47" s="299"/>
      <c r="GGP47" s="299"/>
      <c r="GGQ47" s="299"/>
      <c r="GGR47" s="299"/>
      <c r="GGS47" s="299"/>
      <c r="GGT47" s="299"/>
      <c r="GGU47" s="299"/>
      <c r="GGV47" s="299"/>
      <c r="GGW47" s="299"/>
      <c r="GGX47" s="299"/>
      <c r="GGY47" s="299"/>
      <c r="GGZ47" s="299"/>
      <c r="GHA47" s="299"/>
      <c r="GHB47" s="299"/>
      <c r="GHC47" s="299"/>
      <c r="GHD47" s="299"/>
      <c r="GHE47" s="299"/>
      <c r="GHF47" s="299"/>
      <c r="GHG47" s="299"/>
      <c r="GHH47" s="299"/>
      <c r="GHI47" s="299"/>
      <c r="GHJ47" s="299"/>
      <c r="GHK47" s="299"/>
      <c r="GHL47" s="299"/>
      <c r="GHM47" s="299"/>
      <c r="GHN47" s="299"/>
      <c r="GHO47" s="299"/>
      <c r="GHP47" s="299"/>
      <c r="GHQ47" s="299"/>
      <c r="GHR47" s="299"/>
      <c r="GHS47" s="299"/>
      <c r="GHT47" s="299"/>
      <c r="GHU47" s="299"/>
      <c r="GHV47" s="299"/>
      <c r="GHW47" s="299"/>
      <c r="GHX47" s="299"/>
      <c r="GHY47" s="299"/>
      <c r="GHZ47" s="299"/>
      <c r="GIA47" s="299"/>
      <c r="GIB47" s="299"/>
      <c r="GIC47" s="299"/>
      <c r="GID47" s="299"/>
      <c r="GIE47" s="299"/>
      <c r="GIF47" s="299"/>
      <c r="GIG47" s="299"/>
      <c r="GIH47" s="299"/>
      <c r="GII47" s="299"/>
      <c r="GIJ47" s="299"/>
      <c r="GIK47" s="299"/>
      <c r="GIL47" s="299"/>
      <c r="GIM47" s="299"/>
      <c r="GIN47" s="299"/>
      <c r="GIO47" s="299"/>
      <c r="GIP47" s="299"/>
      <c r="GIQ47" s="299"/>
      <c r="GIR47" s="299"/>
      <c r="GIS47" s="299"/>
      <c r="GIT47" s="299"/>
      <c r="GIU47" s="299"/>
      <c r="GIV47" s="299"/>
      <c r="GIW47" s="299"/>
      <c r="GIX47" s="299"/>
      <c r="GIY47" s="299"/>
      <c r="GIZ47" s="299"/>
      <c r="GJA47" s="299"/>
      <c r="GJB47" s="299"/>
      <c r="GJC47" s="299"/>
      <c r="GJD47" s="299"/>
      <c r="GJE47" s="299"/>
      <c r="GJF47" s="299"/>
      <c r="GJG47" s="299"/>
      <c r="GJH47" s="299"/>
      <c r="GJI47" s="299"/>
      <c r="GJJ47" s="299"/>
      <c r="GJK47" s="299"/>
      <c r="GJL47" s="299"/>
      <c r="GJM47" s="299"/>
      <c r="GJN47" s="299"/>
      <c r="GJO47" s="299"/>
      <c r="GJP47" s="299"/>
      <c r="GJQ47" s="299"/>
      <c r="GJR47" s="299"/>
      <c r="GJS47" s="299"/>
      <c r="GJT47" s="299"/>
      <c r="GJU47" s="299"/>
      <c r="GJV47" s="299"/>
      <c r="GJW47" s="299"/>
      <c r="GJX47" s="299"/>
      <c r="GJY47" s="299"/>
      <c r="GJZ47" s="299"/>
      <c r="GKA47" s="299"/>
      <c r="GKB47" s="299"/>
      <c r="GKC47" s="299"/>
      <c r="GKD47" s="299"/>
      <c r="GKE47" s="299"/>
      <c r="GKF47" s="299"/>
      <c r="GKG47" s="299"/>
      <c r="GKH47" s="299"/>
      <c r="GKI47" s="299"/>
      <c r="GKJ47" s="299"/>
      <c r="GKK47" s="299"/>
      <c r="GKL47" s="299"/>
      <c r="GKM47" s="299"/>
      <c r="GKN47" s="299"/>
      <c r="GKO47" s="299"/>
      <c r="GKP47" s="299"/>
      <c r="GKQ47" s="299"/>
      <c r="GKR47" s="299"/>
      <c r="GKS47" s="299"/>
      <c r="GKT47" s="299"/>
      <c r="GKU47" s="299"/>
      <c r="GKV47" s="299"/>
      <c r="GKW47" s="299"/>
      <c r="GKX47" s="299"/>
      <c r="GKY47" s="299"/>
      <c r="GKZ47" s="299"/>
      <c r="GLA47" s="299"/>
      <c r="GLB47" s="299"/>
      <c r="GLC47" s="299"/>
      <c r="GLD47" s="299"/>
      <c r="GLE47" s="299"/>
      <c r="GLF47" s="299"/>
      <c r="GLG47" s="299"/>
      <c r="GLH47" s="299"/>
      <c r="GLI47" s="299"/>
      <c r="GLJ47" s="299"/>
      <c r="GLK47" s="299"/>
      <c r="GLL47" s="299"/>
      <c r="GLM47" s="299"/>
      <c r="GLN47" s="299"/>
      <c r="GLO47" s="299"/>
      <c r="GLP47" s="299"/>
      <c r="GLQ47" s="299"/>
      <c r="GLR47" s="299"/>
      <c r="GLS47" s="299"/>
      <c r="GLT47" s="299"/>
      <c r="GLU47" s="299"/>
      <c r="GLV47" s="299"/>
      <c r="GLW47" s="299"/>
      <c r="GLX47" s="299"/>
      <c r="GLY47" s="299"/>
      <c r="GLZ47" s="299"/>
      <c r="GMA47" s="299"/>
      <c r="GMB47" s="299"/>
      <c r="GMC47" s="299"/>
      <c r="GMD47" s="299"/>
      <c r="GME47" s="299"/>
      <c r="GMF47" s="299"/>
      <c r="GMG47" s="299"/>
      <c r="GMH47" s="299"/>
      <c r="GMI47" s="299"/>
      <c r="GMJ47" s="299"/>
      <c r="GMK47" s="299"/>
      <c r="GML47" s="299"/>
      <c r="GMM47" s="299"/>
      <c r="GMN47" s="299"/>
      <c r="GMO47" s="299"/>
      <c r="GMP47" s="299"/>
      <c r="GMQ47" s="299"/>
      <c r="GMR47" s="299"/>
      <c r="GMS47" s="299"/>
      <c r="GMT47" s="299"/>
      <c r="GMU47" s="299"/>
      <c r="GMV47" s="299"/>
      <c r="GMW47" s="299"/>
      <c r="GMX47" s="299"/>
      <c r="GMY47" s="299"/>
      <c r="GMZ47" s="299"/>
      <c r="GNA47" s="299"/>
      <c r="GNB47" s="299"/>
      <c r="GNC47" s="299"/>
      <c r="GND47" s="299"/>
      <c r="GNE47" s="299"/>
      <c r="GNF47" s="299"/>
      <c r="GNG47" s="299"/>
      <c r="GNH47" s="299"/>
      <c r="GNI47" s="299"/>
      <c r="GNJ47" s="299"/>
      <c r="GNK47" s="299"/>
      <c r="GNL47" s="299"/>
      <c r="GNM47" s="299"/>
      <c r="GNN47" s="299"/>
      <c r="GNO47" s="299"/>
      <c r="GNP47" s="299"/>
      <c r="GNQ47" s="299"/>
      <c r="GNR47" s="299"/>
      <c r="GNS47" s="299"/>
      <c r="GNT47" s="299"/>
      <c r="GNU47" s="299"/>
      <c r="GNV47" s="299"/>
      <c r="GNW47" s="299"/>
      <c r="GNX47" s="299"/>
      <c r="GNY47" s="299"/>
      <c r="GNZ47" s="299"/>
      <c r="GOA47" s="299"/>
      <c r="GOB47" s="299"/>
      <c r="GOC47" s="299"/>
      <c r="GOD47" s="299"/>
      <c r="GOE47" s="299"/>
      <c r="GOF47" s="299"/>
      <c r="GOG47" s="299"/>
      <c r="GOH47" s="299"/>
      <c r="GOI47" s="299"/>
      <c r="GOJ47" s="299"/>
      <c r="GOK47" s="299"/>
      <c r="GOL47" s="299"/>
      <c r="GOM47" s="299"/>
      <c r="GON47" s="299"/>
      <c r="GOO47" s="299"/>
      <c r="GOP47" s="299"/>
      <c r="GOQ47" s="299"/>
      <c r="GOR47" s="299"/>
      <c r="GOS47" s="299"/>
      <c r="GOT47" s="299"/>
      <c r="GOU47" s="299"/>
      <c r="GOV47" s="299"/>
      <c r="GOW47" s="299"/>
      <c r="GOX47" s="299"/>
      <c r="GOY47" s="299"/>
      <c r="GOZ47" s="299"/>
      <c r="GPA47" s="299"/>
      <c r="GPB47" s="299"/>
      <c r="GPC47" s="299"/>
      <c r="GPD47" s="299"/>
      <c r="GPE47" s="299"/>
      <c r="GPF47" s="299"/>
      <c r="GPG47" s="299"/>
      <c r="GPH47" s="299"/>
      <c r="GPI47" s="299"/>
      <c r="GPJ47" s="299"/>
      <c r="GPK47" s="299"/>
      <c r="GPL47" s="299"/>
      <c r="GPM47" s="299"/>
      <c r="GPN47" s="299"/>
      <c r="GPO47" s="299"/>
      <c r="GPP47" s="299"/>
      <c r="GPQ47" s="299"/>
      <c r="GPR47" s="299"/>
      <c r="GPS47" s="299"/>
      <c r="GPT47" s="299"/>
      <c r="GPU47" s="299"/>
      <c r="GPV47" s="299"/>
      <c r="GPW47" s="299"/>
      <c r="GPX47" s="299"/>
      <c r="GPY47" s="299"/>
      <c r="GPZ47" s="299"/>
      <c r="GQA47" s="299"/>
      <c r="GQB47" s="299"/>
      <c r="GQC47" s="299"/>
      <c r="GQD47" s="299"/>
      <c r="GQE47" s="299"/>
      <c r="GQF47" s="299"/>
      <c r="GQG47" s="299"/>
      <c r="GQH47" s="299"/>
      <c r="GQI47" s="299"/>
      <c r="GQJ47" s="299"/>
      <c r="GQK47" s="299"/>
      <c r="GQL47" s="299"/>
      <c r="GQM47" s="299"/>
      <c r="GQN47" s="299"/>
      <c r="GQO47" s="299"/>
      <c r="GQP47" s="299"/>
      <c r="GQQ47" s="299"/>
      <c r="GQR47" s="299"/>
      <c r="GQS47" s="299"/>
      <c r="GQT47" s="299"/>
      <c r="GQU47" s="299"/>
      <c r="GQV47" s="299"/>
      <c r="GQW47" s="299"/>
      <c r="GQX47" s="299"/>
      <c r="GQY47" s="299"/>
      <c r="GQZ47" s="299"/>
      <c r="GRA47" s="299"/>
      <c r="GRB47" s="299"/>
      <c r="GRC47" s="299"/>
      <c r="GRD47" s="299"/>
      <c r="GRE47" s="299"/>
      <c r="GRF47" s="299"/>
      <c r="GRG47" s="299"/>
      <c r="GRH47" s="299"/>
      <c r="GRI47" s="299"/>
      <c r="GRJ47" s="299"/>
      <c r="GRK47" s="299"/>
      <c r="GRL47" s="299"/>
      <c r="GRM47" s="299"/>
      <c r="GRN47" s="299"/>
      <c r="GRO47" s="299"/>
      <c r="GRP47" s="299"/>
      <c r="GRQ47" s="299"/>
      <c r="GRR47" s="299"/>
      <c r="GRS47" s="299"/>
      <c r="GRT47" s="299"/>
      <c r="GRU47" s="299"/>
      <c r="GRV47" s="299"/>
      <c r="GRW47" s="299"/>
      <c r="GRX47" s="299"/>
      <c r="GRY47" s="299"/>
      <c r="GRZ47" s="299"/>
      <c r="GSA47" s="299"/>
      <c r="GSB47" s="299"/>
      <c r="GSC47" s="299"/>
      <c r="GSD47" s="299"/>
      <c r="GSE47" s="299"/>
      <c r="GSF47" s="299"/>
      <c r="GSG47" s="299"/>
      <c r="GSH47" s="299"/>
      <c r="GSI47" s="299"/>
      <c r="GSJ47" s="299"/>
      <c r="GSK47" s="299"/>
      <c r="GSL47" s="299"/>
      <c r="GSM47" s="299"/>
      <c r="GSN47" s="299"/>
      <c r="GSO47" s="299"/>
      <c r="GSP47" s="299"/>
      <c r="GSQ47" s="299"/>
      <c r="GSR47" s="299"/>
      <c r="GSS47" s="299"/>
      <c r="GST47" s="299"/>
      <c r="GSU47" s="299"/>
      <c r="GSV47" s="299"/>
      <c r="GSW47" s="299"/>
      <c r="GSX47" s="299"/>
      <c r="GSY47" s="299"/>
      <c r="GSZ47" s="299"/>
      <c r="GTA47" s="299"/>
      <c r="GTB47" s="299"/>
      <c r="GTC47" s="299"/>
      <c r="GTD47" s="299"/>
      <c r="GTE47" s="299"/>
      <c r="GTF47" s="299"/>
      <c r="GTG47" s="299"/>
      <c r="GTH47" s="299"/>
      <c r="GTI47" s="299"/>
      <c r="GTJ47" s="299"/>
      <c r="GTK47" s="299"/>
      <c r="GTL47" s="299"/>
      <c r="GTM47" s="299"/>
      <c r="GTN47" s="299"/>
      <c r="GTO47" s="299"/>
      <c r="GTP47" s="299"/>
      <c r="GTQ47" s="299"/>
      <c r="GTR47" s="299"/>
      <c r="GTS47" s="299"/>
      <c r="GTT47" s="299"/>
      <c r="GTU47" s="299"/>
      <c r="GTV47" s="299"/>
      <c r="GTW47" s="299"/>
      <c r="GTX47" s="299"/>
      <c r="GTY47" s="299"/>
      <c r="GTZ47" s="299"/>
      <c r="GUA47" s="299"/>
      <c r="GUB47" s="299"/>
      <c r="GUC47" s="299"/>
      <c r="GUD47" s="299"/>
      <c r="GUE47" s="299"/>
      <c r="GUF47" s="299"/>
      <c r="GUG47" s="299"/>
      <c r="GUH47" s="299"/>
      <c r="GUI47" s="299"/>
      <c r="GUJ47" s="299"/>
      <c r="GUK47" s="299"/>
      <c r="GUL47" s="299"/>
      <c r="GUM47" s="299"/>
      <c r="GUN47" s="299"/>
      <c r="GUO47" s="299"/>
      <c r="GUP47" s="299"/>
      <c r="GUQ47" s="299"/>
      <c r="GUR47" s="299"/>
      <c r="GUS47" s="299"/>
      <c r="GUT47" s="299"/>
      <c r="GUU47" s="299"/>
      <c r="GUV47" s="299"/>
      <c r="GUW47" s="299"/>
      <c r="GUX47" s="299"/>
      <c r="GUY47" s="299"/>
      <c r="GUZ47" s="299"/>
      <c r="GVA47" s="299"/>
      <c r="GVB47" s="299"/>
      <c r="GVC47" s="299"/>
      <c r="GVD47" s="299"/>
      <c r="GVE47" s="299"/>
      <c r="GVF47" s="299"/>
      <c r="GVG47" s="299"/>
      <c r="GVH47" s="299"/>
      <c r="GVI47" s="299"/>
      <c r="GVJ47" s="299"/>
      <c r="GVK47" s="299"/>
      <c r="GVL47" s="299"/>
      <c r="GVM47" s="299"/>
      <c r="GVN47" s="299"/>
      <c r="GVO47" s="299"/>
      <c r="GVP47" s="299"/>
      <c r="GVQ47" s="299"/>
      <c r="GVR47" s="299"/>
      <c r="GVS47" s="299"/>
      <c r="GVT47" s="299"/>
      <c r="GVU47" s="299"/>
      <c r="GVV47" s="299"/>
      <c r="GVW47" s="299"/>
      <c r="GVX47" s="299"/>
      <c r="GVY47" s="299"/>
      <c r="GVZ47" s="299"/>
      <c r="GWA47" s="299"/>
      <c r="GWB47" s="299"/>
      <c r="GWC47" s="299"/>
      <c r="GWD47" s="299"/>
      <c r="GWE47" s="299"/>
      <c r="GWF47" s="299"/>
      <c r="GWG47" s="299"/>
      <c r="GWH47" s="299"/>
      <c r="GWI47" s="299"/>
      <c r="GWJ47" s="299"/>
      <c r="GWK47" s="299"/>
      <c r="GWL47" s="299"/>
      <c r="GWM47" s="299"/>
      <c r="GWN47" s="299"/>
      <c r="GWO47" s="299"/>
      <c r="GWP47" s="299"/>
      <c r="GWQ47" s="299"/>
      <c r="GWR47" s="299"/>
      <c r="GWS47" s="299"/>
      <c r="GWT47" s="299"/>
      <c r="GWU47" s="299"/>
      <c r="GWV47" s="299"/>
      <c r="GWW47" s="299"/>
      <c r="GWX47" s="299"/>
      <c r="GWY47" s="299"/>
      <c r="GWZ47" s="299"/>
      <c r="GXA47" s="299"/>
      <c r="GXB47" s="299"/>
      <c r="GXC47" s="299"/>
      <c r="GXD47" s="299"/>
      <c r="GXE47" s="299"/>
      <c r="GXF47" s="299"/>
      <c r="GXG47" s="299"/>
      <c r="GXH47" s="299"/>
      <c r="GXI47" s="299"/>
      <c r="GXJ47" s="299"/>
      <c r="GXK47" s="299"/>
      <c r="GXL47" s="299"/>
      <c r="GXM47" s="299"/>
      <c r="GXN47" s="299"/>
      <c r="GXO47" s="299"/>
      <c r="GXP47" s="299"/>
      <c r="GXQ47" s="299"/>
      <c r="GXR47" s="299"/>
      <c r="GXS47" s="299"/>
      <c r="GXT47" s="299"/>
      <c r="GXU47" s="299"/>
      <c r="GXV47" s="299"/>
      <c r="GXW47" s="299"/>
      <c r="GXX47" s="299"/>
      <c r="GXY47" s="299"/>
      <c r="GXZ47" s="299"/>
      <c r="GYA47" s="299"/>
      <c r="GYB47" s="299"/>
      <c r="GYC47" s="299"/>
      <c r="GYD47" s="299"/>
      <c r="GYE47" s="299"/>
      <c r="GYF47" s="299"/>
      <c r="GYG47" s="299"/>
      <c r="GYH47" s="299"/>
      <c r="GYI47" s="299"/>
      <c r="GYJ47" s="299"/>
      <c r="GYK47" s="299"/>
      <c r="GYL47" s="299"/>
      <c r="GYM47" s="299"/>
      <c r="GYN47" s="299"/>
      <c r="GYO47" s="299"/>
      <c r="GYP47" s="299"/>
      <c r="GYQ47" s="299"/>
      <c r="GYR47" s="299"/>
      <c r="GYS47" s="299"/>
      <c r="GYT47" s="299"/>
      <c r="GYU47" s="299"/>
      <c r="GYV47" s="299"/>
      <c r="GYW47" s="299"/>
      <c r="GYX47" s="299"/>
      <c r="GYY47" s="299"/>
      <c r="GYZ47" s="299"/>
      <c r="GZA47" s="299"/>
      <c r="GZB47" s="299"/>
      <c r="GZC47" s="299"/>
      <c r="GZD47" s="299"/>
      <c r="GZE47" s="299"/>
      <c r="GZF47" s="299"/>
      <c r="GZG47" s="299"/>
      <c r="GZH47" s="299"/>
      <c r="GZI47" s="299"/>
      <c r="GZJ47" s="299"/>
      <c r="GZK47" s="299"/>
      <c r="GZL47" s="299"/>
      <c r="GZM47" s="299"/>
      <c r="GZN47" s="299"/>
      <c r="GZO47" s="299"/>
      <c r="GZP47" s="299"/>
      <c r="GZQ47" s="299"/>
      <c r="GZR47" s="299"/>
      <c r="GZS47" s="299"/>
      <c r="GZT47" s="299"/>
      <c r="GZU47" s="299"/>
      <c r="GZV47" s="299"/>
      <c r="GZW47" s="299"/>
      <c r="GZX47" s="299"/>
      <c r="GZY47" s="299"/>
      <c r="GZZ47" s="299"/>
      <c r="HAA47" s="299"/>
      <c r="HAB47" s="299"/>
      <c r="HAC47" s="299"/>
      <c r="HAD47" s="299"/>
      <c r="HAE47" s="299"/>
      <c r="HAF47" s="299"/>
      <c r="HAG47" s="299"/>
      <c r="HAH47" s="299"/>
      <c r="HAI47" s="299"/>
      <c r="HAJ47" s="299"/>
      <c r="HAK47" s="299"/>
      <c r="HAL47" s="299"/>
      <c r="HAM47" s="299"/>
      <c r="HAN47" s="299"/>
      <c r="HAO47" s="299"/>
      <c r="HAP47" s="299"/>
      <c r="HAQ47" s="299"/>
      <c r="HAR47" s="299"/>
      <c r="HAS47" s="299"/>
      <c r="HAT47" s="299"/>
      <c r="HAU47" s="299"/>
      <c r="HAV47" s="299"/>
      <c r="HAW47" s="299"/>
      <c r="HAX47" s="299"/>
      <c r="HAY47" s="299"/>
      <c r="HAZ47" s="299"/>
      <c r="HBA47" s="299"/>
      <c r="HBB47" s="299"/>
      <c r="HBC47" s="299"/>
      <c r="HBD47" s="299"/>
      <c r="HBE47" s="299"/>
      <c r="HBF47" s="299"/>
      <c r="HBG47" s="299"/>
      <c r="HBH47" s="299"/>
      <c r="HBI47" s="299"/>
      <c r="HBJ47" s="299"/>
      <c r="HBK47" s="299"/>
      <c r="HBL47" s="299"/>
      <c r="HBM47" s="299"/>
      <c r="HBN47" s="299"/>
      <c r="HBO47" s="299"/>
      <c r="HBP47" s="299"/>
      <c r="HBQ47" s="299"/>
      <c r="HBR47" s="299"/>
      <c r="HBS47" s="299"/>
      <c r="HBT47" s="299"/>
      <c r="HBU47" s="299"/>
      <c r="HBV47" s="299"/>
      <c r="HBW47" s="299"/>
      <c r="HBX47" s="299"/>
      <c r="HBY47" s="299"/>
      <c r="HBZ47" s="299"/>
      <c r="HCA47" s="299"/>
      <c r="HCB47" s="299"/>
      <c r="HCC47" s="299"/>
      <c r="HCD47" s="299"/>
      <c r="HCE47" s="299"/>
      <c r="HCF47" s="299"/>
      <c r="HCG47" s="299"/>
      <c r="HCH47" s="299"/>
      <c r="HCI47" s="299"/>
      <c r="HCJ47" s="299"/>
      <c r="HCK47" s="299"/>
      <c r="HCL47" s="299"/>
      <c r="HCM47" s="299"/>
      <c r="HCN47" s="299"/>
      <c r="HCO47" s="299"/>
      <c r="HCP47" s="299"/>
      <c r="HCQ47" s="299"/>
      <c r="HCR47" s="299"/>
      <c r="HCS47" s="299"/>
      <c r="HCT47" s="299"/>
      <c r="HCU47" s="299"/>
      <c r="HCV47" s="299"/>
      <c r="HCW47" s="299"/>
      <c r="HCX47" s="299"/>
      <c r="HCY47" s="299"/>
      <c r="HCZ47" s="299"/>
      <c r="HDA47" s="299"/>
      <c r="HDB47" s="299"/>
      <c r="HDC47" s="299"/>
      <c r="HDD47" s="299"/>
      <c r="HDE47" s="299"/>
      <c r="HDF47" s="299"/>
      <c r="HDG47" s="299"/>
      <c r="HDH47" s="299"/>
      <c r="HDI47" s="299"/>
      <c r="HDJ47" s="299"/>
      <c r="HDK47" s="299"/>
      <c r="HDL47" s="299"/>
      <c r="HDM47" s="299"/>
      <c r="HDN47" s="299"/>
      <c r="HDO47" s="299"/>
      <c r="HDP47" s="299"/>
      <c r="HDQ47" s="299"/>
      <c r="HDR47" s="299"/>
      <c r="HDS47" s="299"/>
      <c r="HDT47" s="299"/>
      <c r="HDU47" s="299"/>
      <c r="HDV47" s="299"/>
      <c r="HDW47" s="299"/>
      <c r="HDX47" s="299"/>
      <c r="HDY47" s="299"/>
      <c r="HDZ47" s="299"/>
      <c r="HEA47" s="299"/>
      <c r="HEB47" s="299"/>
      <c r="HEC47" s="299"/>
      <c r="HED47" s="299"/>
      <c r="HEE47" s="299"/>
      <c r="HEF47" s="299"/>
      <c r="HEG47" s="299"/>
      <c r="HEH47" s="299"/>
      <c r="HEI47" s="299"/>
      <c r="HEJ47" s="299"/>
      <c r="HEK47" s="299"/>
      <c r="HEL47" s="299"/>
      <c r="HEM47" s="299"/>
      <c r="HEN47" s="299"/>
      <c r="HEO47" s="299"/>
      <c r="HEP47" s="299"/>
      <c r="HEQ47" s="299"/>
      <c r="HER47" s="299"/>
      <c r="HES47" s="299"/>
      <c r="HET47" s="299"/>
      <c r="HEU47" s="299"/>
      <c r="HEV47" s="299"/>
      <c r="HEW47" s="299"/>
      <c r="HEX47" s="299"/>
      <c r="HEY47" s="299"/>
      <c r="HEZ47" s="299"/>
      <c r="HFA47" s="299"/>
      <c r="HFB47" s="299"/>
      <c r="HFC47" s="299"/>
      <c r="HFD47" s="299"/>
      <c r="HFE47" s="299"/>
      <c r="HFF47" s="299"/>
      <c r="HFG47" s="299"/>
      <c r="HFH47" s="299"/>
      <c r="HFI47" s="299"/>
      <c r="HFJ47" s="299"/>
      <c r="HFK47" s="299"/>
      <c r="HFL47" s="299"/>
      <c r="HFM47" s="299"/>
      <c r="HFN47" s="299"/>
      <c r="HFO47" s="299"/>
      <c r="HFP47" s="299"/>
      <c r="HFQ47" s="299"/>
      <c r="HFR47" s="299"/>
      <c r="HFS47" s="299"/>
      <c r="HFT47" s="299"/>
      <c r="HFU47" s="299"/>
      <c r="HFV47" s="299"/>
      <c r="HFW47" s="299"/>
      <c r="HFX47" s="299"/>
      <c r="HFY47" s="299"/>
      <c r="HFZ47" s="299"/>
      <c r="HGA47" s="299"/>
      <c r="HGB47" s="299"/>
      <c r="HGC47" s="299"/>
      <c r="HGD47" s="299"/>
      <c r="HGE47" s="299"/>
      <c r="HGF47" s="299"/>
      <c r="HGG47" s="299"/>
      <c r="HGH47" s="299"/>
      <c r="HGI47" s="299"/>
      <c r="HGJ47" s="299"/>
      <c r="HGK47" s="299"/>
      <c r="HGL47" s="299"/>
      <c r="HGM47" s="299"/>
      <c r="HGN47" s="299"/>
      <c r="HGO47" s="299"/>
      <c r="HGP47" s="299"/>
      <c r="HGQ47" s="299"/>
      <c r="HGR47" s="299"/>
      <c r="HGS47" s="299"/>
      <c r="HGT47" s="299"/>
      <c r="HGU47" s="299"/>
      <c r="HGV47" s="299"/>
      <c r="HGW47" s="299"/>
      <c r="HGX47" s="299"/>
      <c r="HGY47" s="299"/>
      <c r="HGZ47" s="299"/>
      <c r="HHA47" s="299"/>
      <c r="HHB47" s="299"/>
      <c r="HHC47" s="299"/>
      <c r="HHD47" s="299"/>
      <c r="HHE47" s="299"/>
      <c r="HHF47" s="299"/>
      <c r="HHG47" s="299"/>
      <c r="HHH47" s="299"/>
      <c r="HHI47" s="299"/>
      <c r="HHJ47" s="299"/>
      <c r="HHK47" s="299"/>
      <c r="HHL47" s="299"/>
      <c r="HHM47" s="299"/>
      <c r="HHN47" s="299"/>
      <c r="HHO47" s="299"/>
      <c r="HHP47" s="299"/>
      <c r="HHQ47" s="299"/>
      <c r="HHR47" s="299"/>
      <c r="HHS47" s="299"/>
      <c r="HHT47" s="299"/>
      <c r="HHU47" s="299"/>
      <c r="HHV47" s="299"/>
      <c r="HHW47" s="299"/>
      <c r="HHX47" s="299"/>
      <c r="HHY47" s="299"/>
      <c r="HHZ47" s="299"/>
      <c r="HIA47" s="299"/>
      <c r="HIB47" s="299"/>
      <c r="HIC47" s="299"/>
      <c r="HID47" s="299"/>
      <c r="HIE47" s="299"/>
      <c r="HIF47" s="299"/>
      <c r="HIG47" s="299"/>
      <c r="HIH47" s="299"/>
      <c r="HII47" s="299"/>
      <c r="HIJ47" s="299"/>
      <c r="HIK47" s="299"/>
      <c r="HIL47" s="299"/>
      <c r="HIM47" s="299"/>
      <c r="HIN47" s="299"/>
      <c r="HIO47" s="299"/>
      <c r="HIP47" s="299"/>
      <c r="HIQ47" s="299"/>
      <c r="HIR47" s="299"/>
      <c r="HIS47" s="299"/>
      <c r="HIT47" s="299"/>
      <c r="HIU47" s="299"/>
      <c r="HIV47" s="299"/>
      <c r="HIW47" s="299"/>
      <c r="HIX47" s="299"/>
      <c r="HIY47" s="299"/>
      <c r="HIZ47" s="299"/>
      <c r="HJA47" s="299"/>
      <c r="HJB47" s="299"/>
      <c r="HJC47" s="299"/>
      <c r="HJD47" s="299"/>
      <c r="HJE47" s="299"/>
      <c r="HJF47" s="299"/>
      <c r="HJG47" s="299"/>
      <c r="HJH47" s="299"/>
      <c r="HJI47" s="299"/>
      <c r="HJJ47" s="299"/>
      <c r="HJK47" s="299"/>
      <c r="HJL47" s="299"/>
      <c r="HJM47" s="299"/>
      <c r="HJN47" s="299"/>
      <c r="HJO47" s="299"/>
      <c r="HJP47" s="299"/>
      <c r="HJQ47" s="299"/>
      <c r="HJR47" s="299"/>
      <c r="HJS47" s="299"/>
      <c r="HJT47" s="299"/>
      <c r="HJU47" s="299"/>
      <c r="HJV47" s="299"/>
      <c r="HJW47" s="299"/>
      <c r="HJX47" s="299"/>
      <c r="HJY47" s="299"/>
      <c r="HJZ47" s="299"/>
      <c r="HKA47" s="299"/>
      <c r="HKB47" s="299"/>
      <c r="HKC47" s="299"/>
      <c r="HKD47" s="299"/>
      <c r="HKE47" s="299"/>
      <c r="HKF47" s="299"/>
      <c r="HKG47" s="299"/>
      <c r="HKH47" s="299"/>
      <c r="HKI47" s="299"/>
      <c r="HKJ47" s="299"/>
      <c r="HKK47" s="299"/>
      <c r="HKL47" s="299"/>
      <c r="HKM47" s="299"/>
      <c r="HKN47" s="299"/>
      <c r="HKO47" s="299"/>
      <c r="HKP47" s="299"/>
      <c r="HKQ47" s="299"/>
      <c r="HKR47" s="299"/>
      <c r="HKS47" s="299"/>
      <c r="HKT47" s="299"/>
      <c r="HKU47" s="299"/>
      <c r="HKV47" s="299"/>
      <c r="HKW47" s="299"/>
      <c r="HKX47" s="299"/>
      <c r="HKY47" s="299"/>
      <c r="HKZ47" s="299"/>
      <c r="HLA47" s="299"/>
      <c r="HLB47" s="299"/>
      <c r="HLC47" s="299"/>
      <c r="HLD47" s="299"/>
      <c r="HLE47" s="299"/>
      <c r="HLF47" s="299"/>
      <c r="HLG47" s="299"/>
      <c r="HLH47" s="299"/>
      <c r="HLI47" s="299"/>
      <c r="HLJ47" s="299"/>
      <c r="HLK47" s="299"/>
      <c r="HLL47" s="299"/>
      <c r="HLM47" s="299"/>
      <c r="HLN47" s="299"/>
      <c r="HLO47" s="299"/>
      <c r="HLP47" s="299"/>
      <c r="HLQ47" s="299"/>
      <c r="HLR47" s="299"/>
      <c r="HLS47" s="299"/>
      <c r="HLT47" s="299"/>
      <c r="HLU47" s="299"/>
      <c r="HLV47" s="299"/>
      <c r="HLW47" s="299"/>
      <c r="HLX47" s="299"/>
      <c r="HLY47" s="299"/>
      <c r="HLZ47" s="299"/>
      <c r="HMA47" s="299"/>
      <c r="HMB47" s="299"/>
      <c r="HMC47" s="299"/>
      <c r="HMD47" s="299"/>
      <c r="HME47" s="299"/>
      <c r="HMF47" s="299"/>
      <c r="HMG47" s="299"/>
      <c r="HMH47" s="299"/>
      <c r="HMI47" s="299"/>
      <c r="HMJ47" s="299"/>
      <c r="HMK47" s="299"/>
      <c r="HML47" s="299"/>
      <c r="HMM47" s="299"/>
      <c r="HMN47" s="299"/>
      <c r="HMO47" s="299"/>
      <c r="HMP47" s="299"/>
      <c r="HMQ47" s="299"/>
      <c r="HMR47" s="299"/>
      <c r="HMS47" s="299"/>
      <c r="HMT47" s="299"/>
      <c r="HMU47" s="299"/>
      <c r="HMV47" s="299"/>
      <c r="HMW47" s="299"/>
      <c r="HMX47" s="299"/>
      <c r="HMY47" s="299"/>
      <c r="HMZ47" s="299"/>
      <c r="HNA47" s="299"/>
      <c r="HNB47" s="299"/>
      <c r="HNC47" s="299"/>
      <c r="HND47" s="299"/>
      <c r="HNE47" s="299"/>
      <c r="HNF47" s="299"/>
      <c r="HNG47" s="299"/>
      <c r="HNH47" s="299"/>
      <c r="HNI47" s="299"/>
      <c r="HNJ47" s="299"/>
      <c r="HNK47" s="299"/>
      <c r="HNL47" s="299"/>
      <c r="HNM47" s="299"/>
      <c r="HNN47" s="299"/>
      <c r="HNO47" s="299"/>
      <c r="HNP47" s="299"/>
      <c r="HNQ47" s="299"/>
      <c r="HNR47" s="299"/>
      <c r="HNS47" s="299"/>
      <c r="HNT47" s="299"/>
      <c r="HNU47" s="299"/>
      <c r="HNV47" s="299"/>
      <c r="HNW47" s="299"/>
      <c r="HNX47" s="299"/>
      <c r="HNY47" s="299"/>
      <c r="HNZ47" s="299"/>
      <c r="HOA47" s="299"/>
      <c r="HOB47" s="299"/>
      <c r="HOC47" s="299"/>
      <c r="HOD47" s="299"/>
      <c r="HOE47" s="299"/>
      <c r="HOF47" s="299"/>
      <c r="HOG47" s="299"/>
      <c r="HOH47" s="299"/>
      <c r="HOI47" s="299"/>
      <c r="HOJ47" s="299"/>
      <c r="HOK47" s="299"/>
      <c r="HOL47" s="299"/>
      <c r="HOM47" s="299"/>
      <c r="HON47" s="299"/>
      <c r="HOO47" s="299"/>
      <c r="HOP47" s="299"/>
      <c r="HOQ47" s="299"/>
      <c r="HOR47" s="299"/>
      <c r="HOS47" s="299"/>
      <c r="HOT47" s="299"/>
      <c r="HOU47" s="299"/>
      <c r="HOV47" s="299"/>
      <c r="HOW47" s="299"/>
      <c r="HOX47" s="299"/>
      <c r="HOY47" s="299"/>
      <c r="HOZ47" s="299"/>
      <c r="HPA47" s="299"/>
      <c r="HPB47" s="299"/>
      <c r="HPC47" s="299"/>
      <c r="HPD47" s="299"/>
      <c r="HPE47" s="299"/>
      <c r="HPF47" s="299"/>
      <c r="HPG47" s="299"/>
      <c r="HPH47" s="299"/>
      <c r="HPI47" s="299"/>
      <c r="HPJ47" s="299"/>
      <c r="HPK47" s="299"/>
      <c r="HPL47" s="299"/>
      <c r="HPM47" s="299"/>
      <c r="HPN47" s="299"/>
      <c r="HPO47" s="299"/>
      <c r="HPP47" s="299"/>
      <c r="HPQ47" s="299"/>
      <c r="HPR47" s="299"/>
      <c r="HPS47" s="299"/>
      <c r="HPT47" s="299"/>
      <c r="HPU47" s="299"/>
      <c r="HPV47" s="299"/>
      <c r="HPW47" s="299"/>
      <c r="HPX47" s="299"/>
      <c r="HPY47" s="299"/>
      <c r="HPZ47" s="299"/>
      <c r="HQA47" s="299"/>
      <c r="HQB47" s="299"/>
      <c r="HQC47" s="299"/>
      <c r="HQD47" s="299"/>
      <c r="HQE47" s="299"/>
      <c r="HQF47" s="299"/>
      <c r="HQG47" s="299"/>
      <c r="HQH47" s="299"/>
      <c r="HQI47" s="299"/>
      <c r="HQJ47" s="299"/>
      <c r="HQK47" s="299"/>
      <c r="HQL47" s="299"/>
      <c r="HQM47" s="299"/>
      <c r="HQN47" s="299"/>
      <c r="HQO47" s="299"/>
      <c r="HQP47" s="299"/>
      <c r="HQQ47" s="299"/>
      <c r="HQR47" s="299"/>
      <c r="HQS47" s="299"/>
      <c r="HQT47" s="299"/>
      <c r="HQU47" s="299"/>
      <c r="HQV47" s="299"/>
      <c r="HQW47" s="299"/>
      <c r="HQX47" s="299"/>
      <c r="HQY47" s="299"/>
      <c r="HQZ47" s="299"/>
      <c r="HRA47" s="299"/>
      <c r="HRB47" s="299"/>
      <c r="HRC47" s="299"/>
      <c r="HRD47" s="299"/>
      <c r="HRE47" s="299"/>
      <c r="HRF47" s="299"/>
      <c r="HRG47" s="299"/>
      <c r="HRH47" s="299"/>
      <c r="HRI47" s="299"/>
      <c r="HRJ47" s="299"/>
      <c r="HRK47" s="299"/>
      <c r="HRL47" s="299"/>
      <c r="HRM47" s="299"/>
      <c r="HRN47" s="299"/>
      <c r="HRO47" s="299"/>
      <c r="HRP47" s="299"/>
      <c r="HRQ47" s="299"/>
      <c r="HRR47" s="299"/>
      <c r="HRS47" s="299"/>
      <c r="HRT47" s="299"/>
      <c r="HRU47" s="299"/>
      <c r="HRV47" s="299"/>
      <c r="HRW47" s="299"/>
      <c r="HRX47" s="299"/>
      <c r="HRY47" s="299"/>
      <c r="HRZ47" s="299"/>
      <c r="HSA47" s="299"/>
      <c r="HSB47" s="299"/>
      <c r="HSC47" s="299"/>
      <c r="HSD47" s="299"/>
      <c r="HSE47" s="299"/>
      <c r="HSF47" s="299"/>
      <c r="HSG47" s="299"/>
      <c r="HSH47" s="299"/>
      <c r="HSI47" s="299"/>
      <c r="HSJ47" s="299"/>
      <c r="HSK47" s="299"/>
      <c r="HSL47" s="299"/>
      <c r="HSM47" s="299"/>
      <c r="HSN47" s="299"/>
      <c r="HSO47" s="299"/>
      <c r="HSP47" s="299"/>
      <c r="HSQ47" s="299"/>
      <c r="HSR47" s="299"/>
      <c r="HSS47" s="299"/>
      <c r="HST47" s="299"/>
      <c r="HSU47" s="299"/>
      <c r="HSV47" s="299"/>
      <c r="HSW47" s="299"/>
      <c r="HSX47" s="299"/>
      <c r="HSY47" s="299"/>
      <c r="HSZ47" s="299"/>
      <c r="HTA47" s="299"/>
      <c r="HTB47" s="299"/>
      <c r="HTC47" s="299"/>
      <c r="HTD47" s="299"/>
      <c r="HTE47" s="299"/>
      <c r="HTF47" s="299"/>
      <c r="HTG47" s="299"/>
      <c r="HTH47" s="299"/>
      <c r="HTI47" s="299"/>
      <c r="HTJ47" s="299"/>
      <c r="HTK47" s="299"/>
      <c r="HTL47" s="299"/>
      <c r="HTM47" s="299"/>
      <c r="HTN47" s="299"/>
      <c r="HTO47" s="299"/>
      <c r="HTP47" s="299"/>
      <c r="HTQ47" s="299"/>
      <c r="HTR47" s="299"/>
      <c r="HTS47" s="299"/>
      <c r="HTT47" s="299"/>
      <c r="HTU47" s="299"/>
      <c r="HTV47" s="299"/>
      <c r="HTW47" s="299"/>
      <c r="HTX47" s="299"/>
      <c r="HTY47" s="299"/>
      <c r="HTZ47" s="299"/>
      <c r="HUA47" s="299"/>
      <c r="HUB47" s="299"/>
      <c r="HUC47" s="299"/>
      <c r="HUD47" s="299"/>
      <c r="HUE47" s="299"/>
      <c r="HUF47" s="299"/>
      <c r="HUG47" s="299"/>
      <c r="HUH47" s="299"/>
      <c r="HUI47" s="299"/>
      <c r="HUJ47" s="299"/>
      <c r="HUK47" s="299"/>
      <c r="HUL47" s="299"/>
      <c r="HUM47" s="299"/>
      <c r="HUN47" s="299"/>
      <c r="HUO47" s="299"/>
      <c r="HUP47" s="299"/>
      <c r="HUQ47" s="299"/>
      <c r="HUR47" s="299"/>
      <c r="HUS47" s="299"/>
      <c r="HUT47" s="299"/>
      <c r="HUU47" s="299"/>
      <c r="HUV47" s="299"/>
      <c r="HUW47" s="299"/>
      <c r="HUX47" s="299"/>
      <c r="HUY47" s="299"/>
      <c r="HUZ47" s="299"/>
      <c r="HVA47" s="299"/>
      <c r="HVB47" s="299"/>
      <c r="HVC47" s="299"/>
      <c r="HVD47" s="299"/>
      <c r="HVE47" s="299"/>
      <c r="HVF47" s="299"/>
      <c r="HVG47" s="299"/>
      <c r="HVH47" s="299"/>
      <c r="HVI47" s="299"/>
      <c r="HVJ47" s="299"/>
      <c r="HVK47" s="299"/>
      <c r="HVL47" s="299"/>
      <c r="HVM47" s="299"/>
      <c r="HVN47" s="299"/>
      <c r="HVO47" s="299"/>
      <c r="HVP47" s="299"/>
      <c r="HVQ47" s="299"/>
      <c r="HVR47" s="299"/>
      <c r="HVS47" s="299"/>
      <c r="HVT47" s="299"/>
      <c r="HVU47" s="299"/>
      <c r="HVV47" s="299"/>
      <c r="HVW47" s="299"/>
      <c r="HVX47" s="299"/>
      <c r="HVY47" s="299"/>
      <c r="HVZ47" s="299"/>
      <c r="HWA47" s="299"/>
      <c r="HWB47" s="299"/>
      <c r="HWC47" s="299"/>
      <c r="HWD47" s="299"/>
      <c r="HWE47" s="299"/>
      <c r="HWF47" s="299"/>
      <c r="HWG47" s="299"/>
      <c r="HWH47" s="299"/>
      <c r="HWI47" s="299"/>
      <c r="HWJ47" s="299"/>
      <c r="HWK47" s="299"/>
      <c r="HWL47" s="299"/>
      <c r="HWM47" s="299"/>
      <c r="HWN47" s="299"/>
      <c r="HWO47" s="299"/>
      <c r="HWP47" s="299"/>
      <c r="HWQ47" s="299"/>
      <c r="HWR47" s="299"/>
      <c r="HWS47" s="299"/>
      <c r="HWT47" s="299"/>
      <c r="HWU47" s="299"/>
      <c r="HWV47" s="299"/>
      <c r="HWW47" s="299"/>
      <c r="HWX47" s="299"/>
      <c r="HWY47" s="299"/>
      <c r="HWZ47" s="299"/>
      <c r="HXA47" s="299"/>
      <c r="HXB47" s="299"/>
      <c r="HXC47" s="299"/>
      <c r="HXD47" s="299"/>
      <c r="HXE47" s="299"/>
      <c r="HXF47" s="299"/>
      <c r="HXG47" s="299"/>
      <c r="HXH47" s="299"/>
      <c r="HXI47" s="299"/>
      <c r="HXJ47" s="299"/>
      <c r="HXK47" s="299"/>
      <c r="HXL47" s="299"/>
      <c r="HXM47" s="299"/>
      <c r="HXN47" s="299"/>
      <c r="HXO47" s="299"/>
      <c r="HXP47" s="299"/>
      <c r="HXQ47" s="299"/>
      <c r="HXR47" s="299"/>
      <c r="HXS47" s="299"/>
      <c r="HXT47" s="299"/>
      <c r="HXU47" s="299"/>
      <c r="HXV47" s="299"/>
      <c r="HXW47" s="299"/>
      <c r="HXX47" s="299"/>
      <c r="HXY47" s="299"/>
      <c r="HXZ47" s="299"/>
      <c r="HYA47" s="299"/>
      <c r="HYB47" s="299"/>
      <c r="HYC47" s="299"/>
      <c r="HYD47" s="299"/>
      <c r="HYE47" s="299"/>
      <c r="HYF47" s="299"/>
      <c r="HYG47" s="299"/>
      <c r="HYH47" s="299"/>
      <c r="HYI47" s="299"/>
      <c r="HYJ47" s="299"/>
      <c r="HYK47" s="299"/>
      <c r="HYL47" s="299"/>
      <c r="HYM47" s="299"/>
      <c r="HYN47" s="299"/>
      <c r="HYO47" s="299"/>
      <c r="HYP47" s="299"/>
      <c r="HYQ47" s="299"/>
      <c r="HYR47" s="299"/>
      <c r="HYS47" s="299"/>
      <c r="HYT47" s="299"/>
      <c r="HYU47" s="299"/>
      <c r="HYV47" s="299"/>
      <c r="HYW47" s="299"/>
      <c r="HYX47" s="299"/>
      <c r="HYY47" s="299"/>
      <c r="HYZ47" s="299"/>
      <c r="HZA47" s="299"/>
      <c r="HZB47" s="299"/>
      <c r="HZC47" s="299"/>
      <c r="HZD47" s="299"/>
      <c r="HZE47" s="299"/>
      <c r="HZF47" s="299"/>
      <c r="HZG47" s="299"/>
      <c r="HZH47" s="299"/>
      <c r="HZI47" s="299"/>
      <c r="HZJ47" s="299"/>
      <c r="HZK47" s="299"/>
      <c r="HZL47" s="299"/>
      <c r="HZM47" s="299"/>
      <c r="HZN47" s="299"/>
      <c r="HZO47" s="299"/>
      <c r="HZP47" s="299"/>
      <c r="HZQ47" s="299"/>
      <c r="HZR47" s="299"/>
      <c r="HZS47" s="299"/>
      <c r="HZT47" s="299"/>
      <c r="HZU47" s="299"/>
      <c r="HZV47" s="299"/>
      <c r="HZW47" s="299"/>
      <c r="HZX47" s="299"/>
      <c r="HZY47" s="299"/>
      <c r="HZZ47" s="299"/>
      <c r="IAA47" s="299"/>
      <c r="IAB47" s="299"/>
      <c r="IAC47" s="299"/>
      <c r="IAD47" s="299"/>
      <c r="IAE47" s="299"/>
      <c r="IAF47" s="299"/>
      <c r="IAG47" s="299"/>
      <c r="IAH47" s="299"/>
      <c r="IAI47" s="299"/>
      <c r="IAJ47" s="299"/>
      <c r="IAK47" s="299"/>
      <c r="IAL47" s="299"/>
      <c r="IAM47" s="299"/>
      <c r="IAN47" s="299"/>
      <c r="IAO47" s="299"/>
      <c r="IAP47" s="299"/>
      <c r="IAQ47" s="299"/>
      <c r="IAR47" s="299"/>
      <c r="IAS47" s="299"/>
      <c r="IAT47" s="299"/>
      <c r="IAU47" s="299"/>
      <c r="IAV47" s="299"/>
      <c r="IAW47" s="299"/>
      <c r="IAX47" s="299"/>
      <c r="IAY47" s="299"/>
      <c r="IAZ47" s="299"/>
      <c r="IBA47" s="299"/>
      <c r="IBB47" s="299"/>
      <c r="IBC47" s="299"/>
      <c r="IBD47" s="299"/>
      <c r="IBE47" s="299"/>
      <c r="IBF47" s="299"/>
      <c r="IBG47" s="299"/>
      <c r="IBH47" s="299"/>
      <c r="IBI47" s="299"/>
      <c r="IBJ47" s="299"/>
      <c r="IBK47" s="299"/>
      <c r="IBL47" s="299"/>
      <c r="IBM47" s="299"/>
      <c r="IBN47" s="299"/>
      <c r="IBO47" s="299"/>
      <c r="IBP47" s="299"/>
      <c r="IBQ47" s="299"/>
      <c r="IBR47" s="299"/>
      <c r="IBS47" s="299"/>
      <c r="IBT47" s="299"/>
      <c r="IBU47" s="299"/>
      <c r="IBV47" s="299"/>
      <c r="IBW47" s="299"/>
      <c r="IBX47" s="299"/>
      <c r="IBY47" s="299"/>
      <c r="IBZ47" s="299"/>
      <c r="ICA47" s="299"/>
      <c r="ICB47" s="299"/>
      <c r="ICC47" s="299"/>
      <c r="ICD47" s="299"/>
      <c r="ICE47" s="299"/>
      <c r="ICF47" s="299"/>
      <c r="ICG47" s="299"/>
      <c r="ICH47" s="299"/>
      <c r="ICI47" s="299"/>
      <c r="ICJ47" s="299"/>
      <c r="ICK47" s="299"/>
      <c r="ICL47" s="299"/>
      <c r="ICM47" s="299"/>
      <c r="ICN47" s="299"/>
      <c r="ICO47" s="299"/>
      <c r="ICP47" s="299"/>
      <c r="ICQ47" s="299"/>
      <c r="ICR47" s="299"/>
      <c r="ICS47" s="299"/>
      <c r="ICT47" s="299"/>
      <c r="ICU47" s="299"/>
      <c r="ICV47" s="299"/>
      <c r="ICW47" s="299"/>
      <c r="ICX47" s="299"/>
      <c r="ICY47" s="299"/>
      <c r="ICZ47" s="299"/>
      <c r="IDA47" s="299"/>
      <c r="IDB47" s="299"/>
      <c r="IDC47" s="299"/>
      <c r="IDD47" s="299"/>
      <c r="IDE47" s="299"/>
      <c r="IDF47" s="299"/>
      <c r="IDG47" s="299"/>
      <c r="IDH47" s="299"/>
      <c r="IDI47" s="299"/>
      <c r="IDJ47" s="299"/>
      <c r="IDK47" s="299"/>
      <c r="IDL47" s="299"/>
      <c r="IDM47" s="299"/>
      <c r="IDN47" s="299"/>
      <c r="IDO47" s="299"/>
      <c r="IDP47" s="299"/>
      <c r="IDQ47" s="299"/>
      <c r="IDR47" s="299"/>
      <c r="IDS47" s="299"/>
      <c r="IDT47" s="299"/>
      <c r="IDU47" s="299"/>
      <c r="IDV47" s="299"/>
      <c r="IDW47" s="299"/>
      <c r="IDX47" s="299"/>
      <c r="IDY47" s="299"/>
      <c r="IDZ47" s="299"/>
      <c r="IEA47" s="299"/>
      <c r="IEB47" s="299"/>
      <c r="IEC47" s="299"/>
      <c r="IED47" s="299"/>
      <c r="IEE47" s="299"/>
      <c r="IEF47" s="299"/>
      <c r="IEG47" s="299"/>
      <c r="IEH47" s="299"/>
      <c r="IEI47" s="299"/>
      <c r="IEJ47" s="299"/>
      <c r="IEK47" s="299"/>
      <c r="IEL47" s="299"/>
      <c r="IEM47" s="299"/>
      <c r="IEN47" s="299"/>
      <c r="IEO47" s="299"/>
      <c r="IEP47" s="299"/>
      <c r="IEQ47" s="299"/>
      <c r="IER47" s="299"/>
      <c r="IES47" s="299"/>
      <c r="IET47" s="299"/>
      <c r="IEU47" s="299"/>
      <c r="IEV47" s="299"/>
      <c r="IEW47" s="299"/>
      <c r="IEX47" s="299"/>
      <c r="IEY47" s="299"/>
      <c r="IEZ47" s="299"/>
      <c r="IFA47" s="299"/>
      <c r="IFB47" s="299"/>
      <c r="IFC47" s="299"/>
      <c r="IFD47" s="299"/>
      <c r="IFE47" s="299"/>
      <c r="IFF47" s="299"/>
      <c r="IFG47" s="299"/>
      <c r="IFH47" s="299"/>
      <c r="IFI47" s="299"/>
      <c r="IFJ47" s="299"/>
      <c r="IFK47" s="299"/>
      <c r="IFL47" s="299"/>
      <c r="IFM47" s="299"/>
      <c r="IFN47" s="299"/>
      <c r="IFO47" s="299"/>
      <c r="IFP47" s="299"/>
      <c r="IFQ47" s="299"/>
      <c r="IFR47" s="299"/>
      <c r="IFS47" s="299"/>
      <c r="IFT47" s="299"/>
      <c r="IFU47" s="299"/>
      <c r="IFV47" s="299"/>
      <c r="IFW47" s="299"/>
      <c r="IFX47" s="299"/>
      <c r="IFY47" s="299"/>
      <c r="IFZ47" s="299"/>
      <c r="IGA47" s="299"/>
      <c r="IGB47" s="299"/>
      <c r="IGC47" s="299"/>
      <c r="IGD47" s="299"/>
      <c r="IGE47" s="299"/>
      <c r="IGF47" s="299"/>
      <c r="IGG47" s="299"/>
      <c r="IGH47" s="299"/>
      <c r="IGI47" s="299"/>
      <c r="IGJ47" s="299"/>
      <c r="IGK47" s="299"/>
      <c r="IGL47" s="299"/>
      <c r="IGM47" s="299"/>
      <c r="IGN47" s="299"/>
      <c r="IGO47" s="299"/>
      <c r="IGP47" s="299"/>
      <c r="IGQ47" s="299"/>
      <c r="IGR47" s="299"/>
      <c r="IGS47" s="299"/>
      <c r="IGT47" s="299"/>
      <c r="IGU47" s="299"/>
      <c r="IGV47" s="299"/>
      <c r="IGW47" s="299"/>
      <c r="IGX47" s="299"/>
      <c r="IGY47" s="299"/>
      <c r="IGZ47" s="299"/>
      <c r="IHA47" s="299"/>
      <c r="IHB47" s="299"/>
      <c r="IHC47" s="299"/>
      <c r="IHD47" s="299"/>
      <c r="IHE47" s="299"/>
      <c r="IHF47" s="299"/>
      <c r="IHG47" s="299"/>
      <c r="IHH47" s="299"/>
      <c r="IHI47" s="299"/>
      <c r="IHJ47" s="299"/>
      <c r="IHK47" s="299"/>
      <c r="IHL47" s="299"/>
      <c r="IHM47" s="299"/>
      <c r="IHN47" s="299"/>
      <c r="IHO47" s="299"/>
      <c r="IHP47" s="299"/>
      <c r="IHQ47" s="299"/>
      <c r="IHR47" s="299"/>
      <c r="IHS47" s="299"/>
      <c r="IHT47" s="299"/>
      <c r="IHU47" s="299"/>
      <c r="IHV47" s="299"/>
      <c r="IHW47" s="299"/>
      <c r="IHX47" s="299"/>
      <c r="IHY47" s="299"/>
      <c r="IHZ47" s="299"/>
      <c r="IIA47" s="299"/>
      <c r="IIB47" s="299"/>
      <c r="IIC47" s="299"/>
      <c r="IID47" s="299"/>
      <c r="IIE47" s="299"/>
      <c r="IIF47" s="299"/>
      <c r="IIG47" s="299"/>
      <c r="IIH47" s="299"/>
      <c r="III47" s="299"/>
      <c r="IIJ47" s="299"/>
      <c r="IIK47" s="299"/>
      <c r="IIL47" s="299"/>
      <c r="IIM47" s="299"/>
      <c r="IIN47" s="299"/>
      <c r="IIO47" s="299"/>
      <c r="IIP47" s="299"/>
      <c r="IIQ47" s="299"/>
      <c r="IIR47" s="299"/>
      <c r="IIS47" s="299"/>
      <c r="IIT47" s="299"/>
      <c r="IIU47" s="299"/>
      <c r="IIV47" s="299"/>
      <c r="IIW47" s="299"/>
      <c r="IIX47" s="299"/>
      <c r="IIY47" s="299"/>
      <c r="IIZ47" s="299"/>
      <c r="IJA47" s="299"/>
      <c r="IJB47" s="299"/>
      <c r="IJC47" s="299"/>
      <c r="IJD47" s="299"/>
      <c r="IJE47" s="299"/>
      <c r="IJF47" s="299"/>
      <c r="IJG47" s="299"/>
      <c r="IJH47" s="299"/>
      <c r="IJI47" s="299"/>
      <c r="IJJ47" s="299"/>
      <c r="IJK47" s="299"/>
      <c r="IJL47" s="299"/>
      <c r="IJM47" s="299"/>
      <c r="IJN47" s="299"/>
      <c r="IJO47" s="299"/>
      <c r="IJP47" s="299"/>
      <c r="IJQ47" s="299"/>
      <c r="IJR47" s="299"/>
      <c r="IJS47" s="299"/>
      <c r="IJT47" s="299"/>
      <c r="IJU47" s="299"/>
      <c r="IJV47" s="299"/>
      <c r="IJW47" s="299"/>
      <c r="IJX47" s="299"/>
      <c r="IJY47" s="299"/>
      <c r="IJZ47" s="299"/>
      <c r="IKA47" s="299"/>
      <c r="IKB47" s="299"/>
      <c r="IKC47" s="299"/>
      <c r="IKD47" s="299"/>
      <c r="IKE47" s="299"/>
      <c r="IKF47" s="299"/>
      <c r="IKG47" s="299"/>
      <c r="IKH47" s="299"/>
      <c r="IKI47" s="299"/>
      <c r="IKJ47" s="299"/>
      <c r="IKK47" s="299"/>
      <c r="IKL47" s="299"/>
      <c r="IKM47" s="299"/>
      <c r="IKN47" s="299"/>
      <c r="IKO47" s="299"/>
      <c r="IKP47" s="299"/>
      <c r="IKQ47" s="299"/>
      <c r="IKR47" s="299"/>
      <c r="IKS47" s="299"/>
      <c r="IKT47" s="299"/>
      <c r="IKU47" s="299"/>
      <c r="IKV47" s="299"/>
      <c r="IKW47" s="299"/>
      <c r="IKX47" s="299"/>
      <c r="IKY47" s="299"/>
      <c r="IKZ47" s="299"/>
      <c r="ILA47" s="299"/>
      <c r="ILB47" s="299"/>
      <c r="ILC47" s="299"/>
      <c r="ILD47" s="299"/>
      <c r="ILE47" s="299"/>
      <c r="ILF47" s="299"/>
      <c r="ILG47" s="299"/>
      <c r="ILH47" s="299"/>
      <c r="ILI47" s="299"/>
      <c r="ILJ47" s="299"/>
      <c r="ILK47" s="299"/>
      <c r="ILL47" s="299"/>
      <c r="ILM47" s="299"/>
      <c r="ILN47" s="299"/>
      <c r="ILO47" s="299"/>
      <c r="ILP47" s="299"/>
      <c r="ILQ47" s="299"/>
      <c r="ILR47" s="299"/>
      <c r="ILS47" s="299"/>
      <c r="ILT47" s="299"/>
      <c r="ILU47" s="299"/>
      <c r="ILV47" s="299"/>
      <c r="ILW47" s="299"/>
      <c r="ILX47" s="299"/>
      <c r="ILY47" s="299"/>
      <c r="ILZ47" s="299"/>
      <c r="IMA47" s="299"/>
      <c r="IMB47" s="299"/>
      <c r="IMC47" s="299"/>
      <c r="IMD47" s="299"/>
      <c r="IME47" s="299"/>
      <c r="IMF47" s="299"/>
      <c r="IMG47" s="299"/>
      <c r="IMH47" s="299"/>
      <c r="IMI47" s="299"/>
      <c r="IMJ47" s="299"/>
      <c r="IMK47" s="299"/>
      <c r="IML47" s="299"/>
      <c r="IMM47" s="299"/>
      <c r="IMN47" s="299"/>
      <c r="IMO47" s="299"/>
      <c r="IMP47" s="299"/>
      <c r="IMQ47" s="299"/>
      <c r="IMR47" s="299"/>
      <c r="IMS47" s="299"/>
      <c r="IMT47" s="299"/>
      <c r="IMU47" s="299"/>
      <c r="IMV47" s="299"/>
      <c r="IMW47" s="299"/>
      <c r="IMX47" s="299"/>
      <c r="IMY47" s="299"/>
      <c r="IMZ47" s="299"/>
      <c r="INA47" s="299"/>
      <c r="INB47" s="299"/>
      <c r="INC47" s="299"/>
      <c r="IND47" s="299"/>
      <c r="INE47" s="299"/>
      <c r="INF47" s="299"/>
      <c r="ING47" s="299"/>
      <c r="INH47" s="299"/>
      <c r="INI47" s="299"/>
      <c r="INJ47" s="299"/>
      <c r="INK47" s="299"/>
      <c r="INL47" s="299"/>
      <c r="INM47" s="299"/>
      <c r="INN47" s="299"/>
      <c r="INO47" s="299"/>
      <c r="INP47" s="299"/>
      <c r="INQ47" s="299"/>
      <c r="INR47" s="299"/>
      <c r="INS47" s="299"/>
      <c r="INT47" s="299"/>
      <c r="INU47" s="299"/>
      <c r="INV47" s="299"/>
      <c r="INW47" s="299"/>
      <c r="INX47" s="299"/>
      <c r="INY47" s="299"/>
      <c r="INZ47" s="299"/>
      <c r="IOA47" s="299"/>
      <c r="IOB47" s="299"/>
      <c r="IOC47" s="299"/>
      <c r="IOD47" s="299"/>
      <c r="IOE47" s="299"/>
      <c r="IOF47" s="299"/>
      <c r="IOG47" s="299"/>
      <c r="IOH47" s="299"/>
      <c r="IOI47" s="299"/>
      <c r="IOJ47" s="299"/>
      <c r="IOK47" s="299"/>
      <c r="IOL47" s="299"/>
      <c r="IOM47" s="299"/>
      <c r="ION47" s="299"/>
      <c r="IOO47" s="299"/>
      <c r="IOP47" s="299"/>
      <c r="IOQ47" s="299"/>
      <c r="IOR47" s="299"/>
      <c r="IOS47" s="299"/>
      <c r="IOT47" s="299"/>
      <c r="IOU47" s="299"/>
      <c r="IOV47" s="299"/>
      <c r="IOW47" s="299"/>
      <c r="IOX47" s="299"/>
      <c r="IOY47" s="299"/>
      <c r="IOZ47" s="299"/>
      <c r="IPA47" s="299"/>
      <c r="IPB47" s="299"/>
      <c r="IPC47" s="299"/>
      <c r="IPD47" s="299"/>
      <c r="IPE47" s="299"/>
      <c r="IPF47" s="299"/>
      <c r="IPG47" s="299"/>
      <c r="IPH47" s="299"/>
      <c r="IPI47" s="299"/>
      <c r="IPJ47" s="299"/>
      <c r="IPK47" s="299"/>
      <c r="IPL47" s="299"/>
      <c r="IPM47" s="299"/>
      <c r="IPN47" s="299"/>
      <c r="IPO47" s="299"/>
      <c r="IPP47" s="299"/>
      <c r="IPQ47" s="299"/>
      <c r="IPR47" s="299"/>
      <c r="IPS47" s="299"/>
      <c r="IPT47" s="299"/>
      <c r="IPU47" s="299"/>
      <c r="IPV47" s="299"/>
      <c r="IPW47" s="299"/>
      <c r="IPX47" s="299"/>
      <c r="IPY47" s="299"/>
      <c r="IPZ47" s="299"/>
      <c r="IQA47" s="299"/>
      <c r="IQB47" s="299"/>
      <c r="IQC47" s="299"/>
      <c r="IQD47" s="299"/>
      <c r="IQE47" s="299"/>
      <c r="IQF47" s="299"/>
      <c r="IQG47" s="299"/>
      <c r="IQH47" s="299"/>
      <c r="IQI47" s="299"/>
      <c r="IQJ47" s="299"/>
      <c r="IQK47" s="299"/>
      <c r="IQL47" s="299"/>
      <c r="IQM47" s="299"/>
      <c r="IQN47" s="299"/>
      <c r="IQO47" s="299"/>
      <c r="IQP47" s="299"/>
      <c r="IQQ47" s="299"/>
      <c r="IQR47" s="299"/>
      <c r="IQS47" s="299"/>
      <c r="IQT47" s="299"/>
      <c r="IQU47" s="299"/>
      <c r="IQV47" s="299"/>
      <c r="IQW47" s="299"/>
      <c r="IQX47" s="299"/>
      <c r="IQY47" s="299"/>
      <c r="IQZ47" s="299"/>
      <c r="IRA47" s="299"/>
      <c r="IRB47" s="299"/>
      <c r="IRC47" s="299"/>
      <c r="IRD47" s="299"/>
      <c r="IRE47" s="299"/>
      <c r="IRF47" s="299"/>
      <c r="IRG47" s="299"/>
      <c r="IRH47" s="299"/>
      <c r="IRI47" s="299"/>
      <c r="IRJ47" s="299"/>
      <c r="IRK47" s="299"/>
      <c r="IRL47" s="299"/>
      <c r="IRM47" s="299"/>
      <c r="IRN47" s="299"/>
      <c r="IRO47" s="299"/>
      <c r="IRP47" s="299"/>
      <c r="IRQ47" s="299"/>
      <c r="IRR47" s="299"/>
      <c r="IRS47" s="299"/>
      <c r="IRT47" s="299"/>
      <c r="IRU47" s="299"/>
      <c r="IRV47" s="299"/>
      <c r="IRW47" s="299"/>
      <c r="IRX47" s="299"/>
      <c r="IRY47" s="299"/>
      <c r="IRZ47" s="299"/>
      <c r="ISA47" s="299"/>
      <c r="ISB47" s="299"/>
      <c r="ISC47" s="299"/>
      <c r="ISD47" s="299"/>
      <c r="ISE47" s="299"/>
      <c r="ISF47" s="299"/>
      <c r="ISG47" s="299"/>
      <c r="ISH47" s="299"/>
      <c r="ISI47" s="299"/>
      <c r="ISJ47" s="299"/>
      <c r="ISK47" s="299"/>
      <c r="ISL47" s="299"/>
      <c r="ISM47" s="299"/>
      <c r="ISN47" s="299"/>
      <c r="ISO47" s="299"/>
      <c r="ISP47" s="299"/>
      <c r="ISQ47" s="299"/>
      <c r="ISR47" s="299"/>
      <c r="ISS47" s="299"/>
      <c r="IST47" s="299"/>
      <c r="ISU47" s="299"/>
      <c r="ISV47" s="299"/>
      <c r="ISW47" s="299"/>
      <c r="ISX47" s="299"/>
      <c r="ISY47" s="299"/>
      <c r="ISZ47" s="299"/>
      <c r="ITA47" s="299"/>
      <c r="ITB47" s="299"/>
      <c r="ITC47" s="299"/>
      <c r="ITD47" s="299"/>
      <c r="ITE47" s="299"/>
      <c r="ITF47" s="299"/>
      <c r="ITG47" s="299"/>
      <c r="ITH47" s="299"/>
      <c r="ITI47" s="299"/>
      <c r="ITJ47" s="299"/>
      <c r="ITK47" s="299"/>
      <c r="ITL47" s="299"/>
      <c r="ITM47" s="299"/>
      <c r="ITN47" s="299"/>
      <c r="ITO47" s="299"/>
      <c r="ITP47" s="299"/>
      <c r="ITQ47" s="299"/>
      <c r="ITR47" s="299"/>
      <c r="ITS47" s="299"/>
      <c r="ITT47" s="299"/>
      <c r="ITU47" s="299"/>
      <c r="ITV47" s="299"/>
      <c r="ITW47" s="299"/>
      <c r="ITX47" s="299"/>
      <c r="ITY47" s="299"/>
      <c r="ITZ47" s="299"/>
      <c r="IUA47" s="299"/>
      <c r="IUB47" s="299"/>
      <c r="IUC47" s="299"/>
      <c r="IUD47" s="299"/>
      <c r="IUE47" s="299"/>
      <c r="IUF47" s="299"/>
      <c r="IUG47" s="299"/>
      <c r="IUH47" s="299"/>
      <c r="IUI47" s="299"/>
      <c r="IUJ47" s="299"/>
      <c r="IUK47" s="299"/>
      <c r="IUL47" s="299"/>
      <c r="IUM47" s="299"/>
      <c r="IUN47" s="299"/>
      <c r="IUO47" s="299"/>
      <c r="IUP47" s="299"/>
      <c r="IUQ47" s="299"/>
      <c r="IUR47" s="299"/>
      <c r="IUS47" s="299"/>
      <c r="IUT47" s="299"/>
      <c r="IUU47" s="299"/>
      <c r="IUV47" s="299"/>
      <c r="IUW47" s="299"/>
      <c r="IUX47" s="299"/>
      <c r="IUY47" s="299"/>
      <c r="IUZ47" s="299"/>
      <c r="IVA47" s="299"/>
      <c r="IVB47" s="299"/>
      <c r="IVC47" s="299"/>
      <c r="IVD47" s="299"/>
      <c r="IVE47" s="299"/>
      <c r="IVF47" s="299"/>
      <c r="IVG47" s="299"/>
      <c r="IVH47" s="299"/>
      <c r="IVI47" s="299"/>
      <c r="IVJ47" s="299"/>
      <c r="IVK47" s="299"/>
      <c r="IVL47" s="299"/>
      <c r="IVM47" s="299"/>
      <c r="IVN47" s="299"/>
      <c r="IVO47" s="299"/>
      <c r="IVP47" s="299"/>
      <c r="IVQ47" s="299"/>
      <c r="IVR47" s="299"/>
      <c r="IVS47" s="299"/>
      <c r="IVT47" s="299"/>
      <c r="IVU47" s="299"/>
      <c r="IVV47" s="299"/>
      <c r="IVW47" s="299"/>
      <c r="IVX47" s="299"/>
      <c r="IVY47" s="299"/>
      <c r="IVZ47" s="299"/>
      <c r="IWA47" s="299"/>
      <c r="IWB47" s="299"/>
      <c r="IWC47" s="299"/>
      <c r="IWD47" s="299"/>
      <c r="IWE47" s="299"/>
      <c r="IWF47" s="299"/>
      <c r="IWG47" s="299"/>
      <c r="IWH47" s="299"/>
      <c r="IWI47" s="299"/>
      <c r="IWJ47" s="299"/>
      <c r="IWK47" s="299"/>
      <c r="IWL47" s="299"/>
      <c r="IWM47" s="299"/>
      <c r="IWN47" s="299"/>
      <c r="IWO47" s="299"/>
      <c r="IWP47" s="299"/>
      <c r="IWQ47" s="299"/>
      <c r="IWR47" s="299"/>
      <c r="IWS47" s="299"/>
      <c r="IWT47" s="299"/>
      <c r="IWU47" s="299"/>
      <c r="IWV47" s="299"/>
      <c r="IWW47" s="299"/>
      <c r="IWX47" s="299"/>
      <c r="IWY47" s="299"/>
      <c r="IWZ47" s="299"/>
      <c r="IXA47" s="299"/>
      <c r="IXB47" s="299"/>
      <c r="IXC47" s="299"/>
      <c r="IXD47" s="299"/>
      <c r="IXE47" s="299"/>
      <c r="IXF47" s="299"/>
      <c r="IXG47" s="299"/>
      <c r="IXH47" s="299"/>
      <c r="IXI47" s="299"/>
      <c r="IXJ47" s="299"/>
      <c r="IXK47" s="299"/>
      <c r="IXL47" s="299"/>
      <c r="IXM47" s="299"/>
      <c r="IXN47" s="299"/>
      <c r="IXO47" s="299"/>
      <c r="IXP47" s="299"/>
      <c r="IXQ47" s="299"/>
      <c r="IXR47" s="299"/>
      <c r="IXS47" s="299"/>
      <c r="IXT47" s="299"/>
      <c r="IXU47" s="299"/>
      <c r="IXV47" s="299"/>
      <c r="IXW47" s="299"/>
      <c r="IXX47" s="299"/>
      <c r="IXY47" s="299"/>
      <c r="IXZ47" s="299"/>
      <c r="IYA47" s="299"/>
      <c r="IYB47" s="299"/>
      <c r="IYC47" s="299"/>
      <c r="IYD47" s="299"/>
      <c r="IYE47" s="299"/>
      <c r="IYF47" s="299"/>
      <c r="IYG47" s="299"/>
      <c r="IYH47" s="299"/>
      <c r="IYI47" s="299"/>
      <c r="IYJ47" s="299"/>
      <c r="IYK47" s="299"/>
      <c r="IYL47" s="299"/>
      <c r="IYM47" s="299"/>
      <c r="IYN47" s="299"/>
      <c r="IYO47" s="299"/>
      <c r="IYP47" s="299"/>
      <c r="IYQ47" s="299"/>
      <c r="IYR47" s="299"/>
      <c r="IYS47" s="299"/>
      <c r="IYT47" s="299"/>
      <c r="IYU47" s="299"/>
      <c r="IYV47" s="299"/>
      <c r="IYW47" s="299"/>
      <c r="IYX47" s="299"/>
      <c r="IYY47" s="299"/>
      <c r="IYZ47" s="299"/>
      <c r="IZA47" s="299"/>
      <c r="IZB47" s="299"/>
      <c r="IZC47" s="299"/>
      <c r="IZD47" s="299"/>
      <c r="IZE47" s="299"/>
      <c r="IZF47" s="299"/>
      <c r="IZG47" s="299"/>
      <c r="IZH47" s="299"/>
      <c r="IZI47" s="299"/>
      <c r="IZJ47" s="299"/>
      <c r="IZK47" s="299"/>
      <c r="IZL47" s="299"/>
      <c r="IZM47" s="299"/>
      <c r="IZN47" s="299"/>
      <c r="IZO47" s="299"/>
      <c r="IZP47" s="299"/>
      <c r="IZQ47" s="299"/>
      <c r="IZR47" s="299"/>
      <c r="IZS47" s="299"/>
      <c r="IZT47" s="299"/>
      <c r="IZU47" s="299"/>
      <c r="IZV47" s="299"/>
      <c r="IZW47" s="299"/>
      <c r="IZX47" s="299"/>
      <c r="IZY47" s="299"/>
      <c r="IZZ47" s="299"/>
      <c r="JAA47" s="299"/>
      <c r="JAB47" s="299"/>
      <c r="JAC47" s="299"/>
      <c r="JAD47" s="299"/>
      <c r="JAE47" s="299"/>
      <c r="JAF47" s="299"/>
      <c r="JAG47" s="299"/>
      <c r="JAH47" s="299"/>
      <c r="JAI47" s="299"/>
      <c r="JAJ47" s="299"/>
      <c r="JAK47" s="299"/>
      <c r="JAL47" s="299"/>
      <c r="JAM47" s="299"/>
      <c r="JAN47" s="299"/>
      <c r="JAO47" s="299"/>
      <c r="JAP47" s="299"/>
      <c r="JAQ47" s="299"/>
      <c r="JAR47" s="299"/>
      <c r="JAS47" s="299"/>
      <c r="JAT47" s="299"/>
      <c r="JAU47" s="299"/>
      <c r="JAV47" s="299"/>
      <c r="JAW47" s="299"/>
      <c r="JAX47" s="299"/>
      <c r="JAY47" s="299"/>
      <c r="JAZ47" s="299"/>
      <c r="JBA47" s="299"/>
      <c r="JBB47" s="299"/>
      <c r="JBC47" s="299"/>
      <c r="JBD47" s="299"/>
      <c r="JBE47" s="299"/>
      <c r="JBF47" s="299"/>
      <c r="JBG47" s="299"/>
      <c r="JBH47" s="299"/>
      <c r="JBI47" s="299"/>
      <c r="JBJ47" s="299"/>
      <c r="JBK47" s="299"/>
      <c r="JBL47" s="299"/>
      <c r="JBM47" s="299"/>
      <c r="JBN47" s="299"/>
      <c r="JBO47" s="299"/>
      <c r="JBP47" s="299"/>
      <c r="JBQ47" s="299"/>
      <c r="JBR47" s="299"/>
      <c r="JBS47" s="299"/>
      <c r="JBT47" s="299"/>
      <c r="JBU47" s="299"/>
      <c r="JBV47" s="299"/>
      <c r="JBW47" s="299"/>
      <c r="JBX47" s="299"/>
      <c r="JBY47" s="299"/>
      <c r="JBZ47" s="299"/>
      <c r="JCA47" s="299"/>
      <c r="JCB47" s="299"/>
      <c r="JCC47" s="299"/>
      <c r="JCD47" s="299"/>
      <c r="JCE47" s="299"/>
      <c r="JCF47" s="299"/>
      <c r="JCG47" s="299"/>
      <c r="JCH47" s="299"/>
      <c r="JCI47" s="299"/>
      <c r="JCJ47" s="299"/>
      <c r="JCK47" s="299"/>
      <c r="JCL47" s="299"/>
      <c r="JCM47" s="299"/>
      <c r="JCN47" s="299"/>
      <c r="JCO47" s="299"/>
      <c r="JCP47" s="299"/>
      <c r="JCQ47" s="299"/>
      <c r="JCR47" s="299"/>
      <c r="JCS47" s="299"/>
      <c r="JCT47" s="299"/>
      <c r="JCU47" s="299"/>
      <c r="JCV47" s="299"/>
      <c r="JCW47" s="299"/>
      <c r="JCX47" s="299"/>
      <c r="JCY47" s="299"/>
      <c r="JCZ47" s="299"/>
      <c r="JDA47" s="299"/>
      <c r="JDB47" s="299"/>
      <c r="JDC47" s="299"/>
      <c r="JDD47" s="299"/>
      <c r="JDE47" s="299"/>
      <c r="JDF47" s="299"/>
      <c r="JDG47" s="299"/>
      <c r="JDH47" s="299"/>
      <c r="JDI47" s="299"/>
      <c r="JDJ47" s="299"/>
      <c r="JDK47" s="299"/>
      <c r="JDL47" s="299"/>
      <c r="JDM47" s="299"/>
      <c r="JDN47" s="299"/>
      <c r="JDO47" s="299"/>
      <c r="JDP47" s="299"/>
      <c r="JDQ47" s="299"/>
      <c r="JDR47" s="299"/>
      <c r="JDS47" s="299"/>
      <c r="JDT47" s="299"/>
      <c r="JDU47" s="299"/>
      <c r="JDV47" s="299"/>
      <c r="JDW47" s="299"/>
      <c r="JDX47" s="299"/>
      <c r="JDY47" s="299"/>
      <c r="JDZ47" s="299"/>
      <c r="JEA47" s="299"/>
      <c r="JEB47" s="299"/>
      <c r="JEC47" s="299"/>
      <c r="JED47" s="299"/>
      <c r="JEE47" s="299"/>
      <c r="JEF47" s="299"/>
      <c r="JEG47" s="299"/>
      <c r="JEH47" s="299"/>
      <c r="JEI47" s="299"/>
      <c r="JEJ47" s="299"/>
      <c r="JEK47" s="299"/>
      <c r="JEL47" s="299"/>
      <c r="JEM47" s="299"/>
      <c r="JEN47" s="299"/>
      <c r="JEO47" s="299"/>
      <c r="JEP47" s="299"/>
      <c r="JEQ47" s="299"/>
      <c r="JER47" s="299"/>
      <c r="JES47" s="299"/>
      <c r="JET47" s="299"/>
      <c r="JEU47" s="299"/>
      <c r="JEV47" s="299"/>
      <c r="JEW47" s="299"/>
      <c r="JEX47" s="299"/>
      <c r="JEY47" s="299"/>
      <c r="JEZ47" s="299"/>
      <c r="JFA47" s="299"/>
      <c r="JFB47" s="299"/>
      <c r="JFC47" s="299"/>
      <c r="JFD47" s="299"/>
      <c r="JFE47" s="299"/>
      <c r="JFF47" s="299"/>
      <c r="JFG47" s="299"/>
      <c r="JFH47" s="299"/>
      <c r="JFI47" s="299"/>
      <c r="JFJ47" s="299"/>
      <c r="JFK47" s="299"/>
      <c r="JFL47" s="299"/>
      <c r="JFM47" s="299"/>
      <c r="JFN47" s="299"/>
      <c r="JFO47" s="299"/>
      <c r="JFP47" s="299"/>
      <c r="JFQ47" s="299"/>
      <c r="JFR47" s="299"/>
      <c r="JFS47" s="299"/>
      <c r="JFT47" s="299"/>
      <c r="JFU47" s="299"/>
      <c r="JFV47" s="299"/>
      <c r="JFW47" s="299"/>
      <c r="JFX47" s="299"/>
      <c r="JFY47" s="299"/>
      <c r="JFZ47" s="299"/>
      <c r="JGA47" s="299"/>
      <c r="JGB47" s="299"/>
      <c r="JGC47" s="299"/>
      <c r="JGD47" s="299"/>
      <c r="JGE47" s="299"/>
      <c r="JGF47" s="299"/>
      <c r="JGG47" s="299"/>
      <c r="JGH47" s="299"/>
      <c r="JGI47" s="299"/>
      <c r="JGJ47" s="299"/>
      <c r="JGK47" s="299"/>
      <c r="JGL47" s="299"/>
      <c r="JGM47" s="299"/>
      <c r="JGN47" s="299"/>
      <c r="JGO47" s="299"/>
      <c r="JGP47" s="299"/>
      <c r="JGQ47" s="299"/>
      <c r="JGR47" s="299"/>
      <c r="JGS47" s="299"/>
      <c r="JGT47" s="299"/>
      <c r="JGU47" s="299"/>
      <c r="JGV47" s="299"/>
      <c r="JGW47" s="299"/>
      <c r="JGX47" s="299"/>
      <c r="JGY47" s="299"/>
      <c r="JGZ47" s="299"/>
      <c r="JHA47" s="299"/>
      <c r="JHB47" s="299"/>
      <c r="JHC47" s="299"/>
      <c r="JHD47" s="299"/>
      <c r="JHE47" s="299"/>
      <c r="JHF47" s="299"/>
      <c r="JHG47" s="299"/>
      <c r="JHH47" s="299"/>
      <c r="JHI47" s="299"/>
      <c r="JHJ47" s="299"/>
      <c r="JHK47" s="299"/>
      <c r="JHL47" s="299"/>
      <c r="JHM47" s="299"/>
      <c r="JHN47" s="299"/>
      <c r="JHO47" s="299"/>
      <c r="JHP47" s="299"/>
      <c r="JHQ47" s="299"/>
      <c r="JHR47" s="299"/>
      <c r="JHS47" s="299"/>
      <c r="JHT47" s="299"/>
      <c r="JHU47" s="299"/>
      <c r="JHV47" s="299"/>
      <c r="JHW47" s="299"/>
      <c r="JHX47" s="299"/>
      <c r="JHY47" s="299"/>
      <c r="JHZ47" s="299"/>
      <c r="JIA47" s="299"/>
      <c r="JIB47" s="299"/>
      <c r="JIC47" s="299"/>
      <c r="JID47" s="299"/>
      <c r="JIE47" s="299"/>
      <c r="JIF47" s="299"/>
      <c r="JIG47" s="299"/>
      <c r="JIH47" s="299"/>
      <c r="JII47" s="299"/>
      <c r="JIJ47" s="299"/>
      <c r="JIK47" s="299"/>
      <c r="JIL47" s="299"/>
      <c r="JIM47" s="299"/>
      <c r="JIN47" s="299"/>
      <c r="JIO47" s="299"/>
      <c r="JIP47" s="299"/>
      <c r="JIQ47" s="299"/>
      <c r="JIR47" s="299"/>
      <c r="JIS47" s="299"/>
      <c r="JIT47" s="299"/>
      <c r="JIU47" s="299"/>
      <c r="JIV47" s="299"/>
      <c r="JIW47" s="299"/>
      <c r="JIX47" s="299"/>
      <c r="JIY47" s="299"/>
      <c r="JIZ47" s="299"/>
      <c r="JJA47" s="299"/>
      <c r="JJB47" s="299"/>
      <c r="JJC47" s="299"/>
      <c r="JJD47" s="299"/>
      <c r="JJE47" s="299"/>
      <c r="JJF47" s="299"/>
      <c r="JJG47" s="299"/>
      <c r="JJH47" s="299"/>
      <c r="JJI47" s="299"/>
      <c r="JJJ47" s="299"/>
      <c r="JJK47" s="299"/>
      <c r="JJL47" s="299"/>
      <c r="JJM47" s="299"/>
      <c r="JJN47" s="299"/>
      <c r="JJO47" s="299"/>
      <c r="JJP47" s="299"/>
      <c r="JJQ47" s="299"/>
      <c r="JJR47" s="299"/>
      <c r="JJS47" s="299"/>
      <c r="JJT47" s="299"/>
      <c r="JJU47" s="299"/>
      <c r="JJV47" s="299"/>
      <c r="JJW47" s="299"/>
      <c r="JJX47" s="299"/>
      <c r="JJY47" s="299"/>
      <c r="JJZ47" s="299"/>
      <c r="JKA47" s="299"/>
      <c r="JKB47" s="299"/>
      <c r="JKC47" s="299"/>
      <c r="JKD47" s="299"/>
      <c r="JKE47" s="299"/>
      <c r="JKF47" s="299"/>
      <c r="JKG47" s="299"/>
      <c r="JKH47" s="299"/>
      <c r="JKI47" s="299"/>
      <c r="JKJ47" s="299"/>
      <c r="JKK47" s="299"/>
      <c r="JKL47" s="299"/>
      <c r="JKM47" s="299"/>
      <c r="JKN47" s="299"/>
      <c r="JKO47" s="299"/>
      <c r="JKP47" s="299"/>
      <c r="JKQ47" s="299"/>
      <c r="JKR47" s="299"/>
      <c r="JKS47" s="299"/>
      <c r="JKT47" s="299"/>
      <c r="JKU47" s="299"/>
      <c r="JKV47" s="299"/>
      <c r="JKW47" s="299"/>
      <c r="JKX47" s="299"/>
      <c r="JKY47" s="299"/>
      <c r="JKZ47" s="299"/>
      <c r="JLA47" s="299"/>
      <c r="JLB47" s="299"/>
      <c r="JLC47" s="299"/>
      <c r="JLD47" s="299"/>
      <c r="JLE47" s="299"/>
      <c r="JLF47" s="299"/>
      <c r="JLG47" s="299"/>
      <c r="JLH47" s="299"/>
      <c r="JLI47" s="299"/>
      <c r="JLJ47" s="299"/>
      <c r="JLK47" s="299"/>
      <c r="JLL47" s="299"/>
      <c r="JLM47" s="299"/>
      <c r="JLN47" s="299"/>
      <c r="JLO47" s="299"/>
      <c r="JLP47" s="299"/>
      <c r="JLQ47" s="299"/>
      <c r="JLR47" s="299"/>
      <c r="JLS47" s="299"/>
      <c r="JLT47" s="299"/>
      <c r="JLU47" s="299"/>
      <c r="JLV47" s="299"/>
      <c r="JLW47" s="299"/>
      <c r="JLX47" s="299"/>
      <c r="JLY47" s="299"/>
      <c r="JLZ47" s="299"/>
      <c r="JMA47" s="299"/>
      <c r="JMB47" s="299"/>
      <c r="JMC47" s="299"/>
      <c r="JMD47" s="299"/>
      <c r="JME47" s="299"/>
      <c r="JMF47" s="299"/>
      <c r="JMG47" s="299"/>
      <c r="JMH47" s="299"/>
      <c r="JMI47" s="299"/>
      <c r="JMJ47" s="299"/>
      <c r="JMK47" s="299"/>
      <c r="JML47" s="299"/>
      <c r="JMM47" s="299"/>
      <c r="JMN47" s="299"/>
      <c r="JMO47" s="299"/>
      <c r="JMP47" s="299"/>
      <c r="JMQ47" s="299"/>
      <c r="JMR47" s="299"/>
      <c r="JMS47" s="299"/>
      <c r="JMT47" s="299"/>
      <c r="JMU47" s="299"/>
      <c r="JMV47" s="299"/>
      <c r="JMW47" s="299"/>
      <c r="JMX47" s="299"/>
      <c r="JMY47" s="299"/>
      <c r="JMZ47" s="299"/>
      <c r="JNA47" s="299"/>
      <c r="JNB47" s="299"/>
      <c r="JNC47" s="299"/>
      <c r="JND47" s="299"/>
      <c r="JNE47" s="299"/>
      <c r="JNF47" s="299"/>
      <c r="JNG47" s="299"/>
      <c r="JNH47" s="299"/>
      <c r="JNI47" s="299"/>
      <c r="JNJ47" s="299"/>
      <c r="JNK47" s="299"/>
      <c r="JNL47" s="299"/>
      <c r="JNM47" s="299"/>
      <c r="JNN47" s="299"/>
      <c r="JNO47" s="299"/>
      <c r="JNP47" s="299"/>
      <c r="JNQ47" s="299"/>
      <c r="JNR47" s="299"/>
      <c r="JNS47" s="299"/>
      <c r="JNT47" s="299"/>
      <c r="JNU47" s="299"/>
      <c r="JNV47" s="299"/>
      <c r="JNW47" s="299"/>
      <c r="JNX47" s="299"/>
      <c r="JNY47" s="299"/>
      <c r="JNZ47" s="299"/>
      <c r="JOA47" s="299"/>
      <c r="JOB47" s="299"/>
      <c r="JOC47" s="299"/>
      <c r="JOD47" s="299"/>
      <c r="JOE47" s="299"/>
      <c r="JOF47" s="299"/>
      <c r="JOG47" s="299"/>
      <c r="JOH47" s="299"/>
      <c r="JOI47" s="299"/>
      <c r="JOJ47" s="299"/>
      <c r="JOK47" s="299"/>
      <c r="JOL47" s="299"/>
      <c r="JOM47" s="299"/>
      <c r="JON47" s="299"/>
      <c r="JOO47" s="299"/>
      <c r="JOP47" s="299"/>
      <c r="JOQ47" s="299"/>
      <c r="JOR47" s="299"/>
      <c r="JOS47" s="299"/>
      <c r="JOT47" s="299"/>
      <c r="JOU47" s="299"/>
      <c r="JOV47" s="299"/>
      <c r="JOW47" s="299"/>
      <c r="JOX47" s="299"/>
      <c r="JOY47" s="299"/>
      <c r="JOZ47" s="299"/>
      <c r="JPA47" s="299"/>
      <c r="JPB47" s="299"/>
      <c r="JPC47" s="299"/>
      <c r="JPD47" s="299"/>
      <c r="JPE47" s="299"/>
      <c r="JPF47" s="299"/>
      <c r="JPG47" s="299"/>
      <c r="JPH47" s="299"/>
      <c r="JPI47" s="299"/>
      <c r="JPJ47" s="299"/>
      <c r="JPK47" s="299"/>
      <c r="JPL47" s="299"/>
      <c r="JPM47" s="299"/>
      <c r="JPN47" s="299"/>
      <c r="JPO47" s="299"/>
      <c r="JPP47" s="299"/>
      <c r="JPQ47" s="299"/>
      <c r="JPR47" s="299"/>
      <c r="JPS47" s="299"/>
      <c r="JPT47" s="299"/>
      <c r="JPU47" s="299"/>
      <c r="JPV47" s="299"/>
      <c r="JPW47" s="299"/>
      <c r="JPX47" s="299"/>
      <c r="JPY47" s="299"/>
      <c r="JPZ47" s="299"/>
      <c r="JQA47" s="299"/>
      <c r="JQB47" s="299"/>
      <c r="JQC47" s="299"/>
      <c r="JQD47" s="299"/>
      <c r="JQE47" s="299"/>
      <c r="JQF47" s="299"/>
      <c r="JQG47" s="299"/>
      <c r="JQH47" s="299"/>
      <c r="JQI47" s="299"/>
      <c r="JQJ47" s="299"/>
      <c r="JQK47" s="299"/>
      <c r="JQL47" s="299"/>
      <c r="JQM47" s="299"/>
      <c r="JQN47" s="299"/>
      <c r="JQO47" s="299"/>
      <c r="JQP47" s="299"/>
      <c r="JQQ47" s="299"/>
      <c r="JQR47" s="299"/>
      <c r="JQS47" s="299"/>
      <c r="JQT47" s="299"/>
      <c r="JQU47" s="299"/>
      <c r="JQV47" s="299"/>
      <c r="JQW47" s="299"/>
      <c r="JQX47" s="299"/>
      <c r="JQY47" s="299"/>
      <c r="JQZ47" s="299"/>
      <c r="JRA47" s="299"/>
      <c r="JRB47" s="299"/>
      <c r="JRC47" s="299"/>
      <c r="JRD47" s="299"/>
      <c r="JRE47" s="299"/>
      <c r="JRF47" s="299"/>
      <c r="JRG47" s="299"/>
      <c r="JRH47" s="299"/>
      <c r="JRI47" s="299"/>
      <c r="JRJ47" s="299"/>
      <c r="JRK47" s="299"/>
      <c r="JRL47" s="299"/>
      <c r="JRM47" s="299"/>
      <c r="JRN47" s="299"/>
      <c r="JRO47" s="299"/>
      <c r="JRP47" s="299"/>
      <c r="JRQ47" s="299"/>
      <c r="JRR47" s="299"/>
      <c r="JRS47" s="299"/>
      <c r="JRT47" s="299"/>
      <c r="JRU47" s="299"/>
      <c r="JRV47" s="299"/>
      <c r="JRW47" s="299"/>
      <c r="JRX47" s="299"/>
      <c r="JRY47" s="299"/>
      <c r="JRZ47" s="299"/>
      <c r="JSA47" s="299"/>
      <c r="JSB47" s="299"/>
      <c r="JSC47" s="299"/>
      <c r="JSD47" s="299"/>
      <c r="JSE47" s="299"/>
      <c r="JSF47" s="299"/>
      <c r="JSG47" s="299"/>
      <c r="JSH47" s="299"/>
      <c r="JSI47" s="299"/>
      <c r="JSJ47" s="299"/>
      <c r="JSK47" s="299"/>
      <c r="JSL47" s="299"/>
      <c r="JSM47" s="299"/>
      <c r="JSN47" s="299"/>
      <c r="JSO47" s="299"/>
      <c r="JSP47" s="299"/>
      <c r="JSQ47" s="299"/>
      <c r="JSR47" s="299"/>
      <c r="JSS47" s="299"/>
      <c r="JST47" s="299"/>
      <c r="JSU47" s="299"/>
      <c r="JSV47" s="299"/>
      <c r="JSW47" s="299"/>
      <c r="JSX47" s="299"/>
      <c r="JSY47" s="299"/>
      <c r="JSZ47" s="299"/>
      <c r="JTA47" s="299"/>
      <c r="JTB47" s="299"/>
      <c r="JTC47" s="299"/>
      <c r="JTD47" s="299"/>
      <c r="JTE47" s="299"/>
      <c r="JTF47" s="299"/>
      <c r="JTG47" s="299"/>
      <c r="JTH47" s="299"/>
      <c r="JTI47" s="299"/>
      <c r="JTJ47" s="299"/>
      <c r="JTK47" s="299"/>
      <c r="JTL47" s="299"/>
      <c r="JTM47" s="299"/>
      <c r="JTN47" s="299"/>
      <c r="JTO47" s="299"/>
      <c r="JTP47" s="299"/>
      <c r="JTQ47" s="299"/>
      <c r="JTR47" s="299"/>
      <c r="JTS47" s="299"/>
      <c r="JTT47" s="299"/>
      <c r="JTU47" s="299"/>
      <c r="JTV47" s="299"/>
      <c r="JTW47" s="299"/>
      <c r="JTX47" s="299"/>
      <c r="JTY47" s="299"/>
      <c r="JTZ47" s="299"/>
      <c r="JUA47" s="299"/>
      <c r="JUB47" s="299"/>
      <c r="JUC47" s="299"/>
      <c r="JUD47" s="299"/>
      <c r="JUE47" s="299"/>
      <c r="JUF47" s="299"/>
      <c r="JUG47" s="299"/>
      <c r="JUH47" s="299"/>
      <c r="JUI47" s="299"/>
      <c r="JUJ47" s="299"/>
      <c r="JUK47" s="299"/>
      <c r="JUL47" s="299"/>
      <c r="JUM47" s="299"/>
      <c r="JUN47" s="299"/>
      <c r="JUO47" s="299"/>
      <c r="JUP47" s="299"/>
      <c r="JUQ47" s="299"/>
      <c r="JUR47" s="299"/>
      <c r="JUS47" s="299"/>
      <c r="JUT47" s="299"/>
      <c r="JUU47" s="299"/>
      <c r="JUV47" s="299"/>
      <c r="JUW47" s="299"/>
      <c r="JUX47" s="299"/>
      <c r="JUY47" s="299"/>
      <c r="JUZ47" s="299"/>
      <c r="JVA47" s="299"/>
      <c r="JVB47" s="299"/>
      <c r="JVC47" s="299"/>
      <c r="JVD47" s="299"/>
      <c r="JVE47" s="299"/>
      <c r="JVF47" s="299"/>
      <c r="JVG47" s="299"/>
      <c r="JVH47" s="299"/>
      <c r="JVI47" s="299"/>
      <c r="JVJ47" s="299"/>
      <c r="JVK47" s="299"/>
      <c r="JVL47" s="299"/>
      <c r="JVM47" s="299"/>
      <c r="JVN47" s="299"/>
      <c r="JVO47" s="299"/>
      <c r="JVP47" s="299"/>
      <c r="JVQ47" s="299"/>
      <c r="JVR47" s="299"/>
      <c r="JVS47" s="299"/>
      <c r="JVT47" s="299"/>
      <c r="JVU47" s="299"/>
      <c r="JVV47" s="299"/>
      <c r="JVW47" s="299"/>
      <c r="JVX47" s="299"/>
      <c r="JVY47" s="299"/>
      <c r="JVZ47" s="299"/>
      <c r="JWA47" s="299"/>
      <c r="JWB47" s="299"/>
      <c r="JWC47" s="299"/>
      <c r="JWD47" s="299"/>
      <c r="JWE47" s="299"/>
      <c r="JWF47" s="299"/>
      <c r="JWG47" s="299"/>
      <c r="JWH47" s="299"/>
      <c r="JWI47" s="299"/>
      <c r="JWJ47" s="299"/>
      <c r="JWK47" s="299"/>
      <c r="JWL47" s="299"/>
      <c r="JWM47" s="299"/>
      <c r="JWN47" s="299"/>
      <c r="JWO47" s="299"/>
      <c r="JWP47" s="299"/>
      <c r="JWQ47" s="299"/>
      <c r="JWR47" s="299"/>
      <c r="JWS47" s="299"/>
      <c r="JWT47" s="299"/>
      <c r="JWU47" s="299"/>
      <c r="JWV47" s="299"/>
      <c r="JWW47" s="299"/>
      <c r="JWX47" s="299"/>
      <c r="JWY47" s="299"/>
      <c r="JWZ47" s="299"/>
      <c r="JXA47" s="299"/>
      <c r="JXB47" s="299"/>
      <c r="JXC47" s="299"/>
      <c r="JXD47" s="299"/>
      <c r="JXE47" s="299"/>
      <c r="JXF47" s="299"/>
      <c r="JXG47" s="299"/>
      <c r="JXH47" s="299"/>
      <c r="JXI47" s="299"/>
      <c r="JXJ47" s="299"/>
      <c r="JXK47" s="299"/>
      <c r="JXL47" s="299"/>
      <c r="JXM47" s="299"/>
      <c r="JXN47" s="299"/>
      <c r="JXO47" s="299"/>
      <c r="JXP47" s="299"/>
      <c r="JXQ47" s="299"/>
      <c r="JXR47" s="299"/>
      <c r="JXS47" s="299"/>
      <c r="JXT47" s="299"/>
      <c r="JXU47" s="299"/>
      <c r="JXV47" s="299"/>
      <c r="JXW47" s="299"/>
      <c r="JXX47" s="299"/>
      <c r="JXY47" s="299"/>
      <c r="JXZ47" s="299"/>
      <c r="JYA47" s="299"/>
      <c r="JYB47" s="299"/>
      <c r="JYC47" s="299"/>
      <c r="JYD47" s="299"/>
      <c r="JYE47" s="299"/>
      <c r="JYF47" s="299"/>
      <c r="JYG47" s="299"/>
      <c r="JYH47" s="299"/>
      <c r="JYI47" s="299"/>
      <c r="JYJ47" s="299"/>
      <c r="JYK47" s="299"/>
      <c r="JYL47" s="299"/>
      <c r="JYM47" s="299"/>
      <c r="JYN47" s="299"/>
      <c r="JYO47" s="299"/>
      <c r="JYP47" s="299"/>
      <c r="JYQ47" s="299"/>
      <c r="JYR47" s="299"/>
      <c r="JYS47" s="299"/>
      <c r="JYT47" s="299"/>
      <c r="JYU47" s="299"/>
      <c r="JYV47" s="299"/>
      <c r="JYW47" s="299"/>
      <c r="JYX47" s="299"/>
      <c r="JYY47" s="299"/>
      <c r="JYZ47" s="299"/>
      <c r="JZA47" s="299"/>
      <c r="JZB47" s="299"/>
      <c r="JZC47" s="299"/>
      <c r="JZD47" s="299"/>
      <c r="JZE47" s="299"/>
      <c r="JZF47" s="299"/>
      <c r="JZG47" s="299"/>
      <c r="JZH47" s="299"/>
      <c r="JZI47" s="299"/>
      <c r="JZJ47" s="299"/>
      <c r="JZK47" s="299"/>
      <c r="JZL47" s="299"/>
      <c r="JZM47" s="299"/>
      <c r="JZN47" s="299"/>
      <c r="JZO47" s="299"/>
      <c r="JZP47" s="299"/>
      <c r="JZQ47" s="299"/>
      <c r="JZR47" s="299"/>
      <c r="JZS47" s="299"/>
      <c r="JZT47" s="299"/>
      <c r="JZU47" s="299"/>
      <c r="JZV47" s="299"/>
      <c r="JZW47" s="299"/>
      <c r="JZX47" s="299"/>
      <c r="JZY47" s="299"/>
      <c r="JZZ47" s="299"/>
      <c r="KAA47" s="299"/>
      <c r="KAB47" s="299"/>
      <c r="KAC47" s="299"/>
      <c r="KAD47" s="299"/>
      <c r="KAE47" s="299"/>
      <c r="KAF47" s="299"/>
      <c r="KAG47" s="299"/>
      <c r="KAH47" s="299"/>
      <c r="KAI47" s="299"/>
      <c r="KAJ47" s="299"/>
      <c r="KAK47" s="299"/>
      <c r="KAL47" s="299"/>
      <c r="KAM47" s="299"/>
      <c r="KAN47" s="299"/>
      <c r="KAO47" s="299"/>
      <c r="KAP47" s="299"/>
      <c r="KAQ47" s="299"/>
      <c r="KAR47" s="299"/>
      <c r="KAS47" s="299"/>
      <c r="KAT47" s="299"/>
      <c r="KAU47" s="299"/>
      <c r="KAV47" s="299"/>
      <c r="KAW47" s="299"/>
      <c r="KAX47" s="299"/>
      <c r="KAY47" s="299"/>
      <c r="KAZ47" s="299"/>
      <c r="KBA47" s="299"/>
      <c r="KBB47" s="299"/>
      <c r="KBC47" s="299"/>
      <c r="KBD47" s="299"/>
      <c r="KBE47" s="299"/>
      <c r="KBF47" s="299"/>
      <c r="KBG47" s="299"/>
      <c r="KBH47" s="299"/>
      <c r="KBI47" s="299"/>
      <c r="KBJ47" s="299"/>
      <c r="KBK47" s="299"/>
      <c r="KBL47" s="299"/>
      <c r="KBM47" s="299"/>
      <c r="KBN47" s="299"/>
      <c r="KBO47" s="299"/>
      <c r="KBP47" s="299"/>
      <c r="KBQ47" s="299"/>
      <c r="KBR47" s="299"/>
      <c r="KBS47" s="299"/>
      <c r="KBT47" s="299"/>
      <c r="KBU47" s="299"/>
      <c r="KBV47" s="299"/>
      <c r="KBW47" s="299"/>
      <c r="KBX47" s="299"/>
      <c r="KBY47" s="299"/>
      <c r="KBZ47" s="299"/>
      <c r="KCA47" s="299"/>
      <c r="KCB47" s="299"/>
      <c r="KCC47" s="299"/>
      <c r="KCD47" s="299"/>
      <c r="KCE47" s="299"/>
      <c r="KCF47" s="299"/>
      <c r="KCG47" s="299"/>
      <c r="KCH47" s="299"/>
      <c r="KCI47" s="299"/>
      <c r="KCJ47" s="299"/>
      <c r="KCK47" s="299"/>
      <c r="KCL47" s="299"/>
      <c r="KCM47" s="299"/>
      <c r="KCN47" s="299"/>
      <c r="KCO47" s="299"/>
      <c r="KCP47" s="299"/>
      <c r="KCQ47" s="299"/>
      <c r="KCR47" s="299"/>
      <c r="KCS47" s="299"/>
      <c r="KCT47" s="299"/>
      <c r="KCU47" s="299"/>
      <c r="KCV47" s="299"/>
      <c r="KCW47" s="299"/>
      <c r="KCX47" s="299"/>
      <c r="KCY47" s="299"/>
      <c r="KCZ47" s="299"/>
      <c r="KDA47" s="299"/>
      <c r="KDB47" s="299"/>
      <c r="KDC47" s="299"/>
      <c r="KDD47" s="299"/>
      <c r="KDE47" s="299"/>
      <c r="KDF47" s="299"/>
      <c r="KDG47" s="299"/>
      <c r="KDH47" s="299"/>
      <c r="KDI47" s="299"/>
      <c r="KDJ47" s="299"/>
      <c r="KDK47" s="299"/>
      <c r="KDL47" s="299"/>
      <c r="KDM47" s="299"/>
      <c r="KDN47" s="299"/>
      <c r="KDO47" s="299"/>
      <c r="KDP47" s="299"/>
      <c r="KDQ47" s="299"/>
      <c r="KDR47" s="299"/>
      <c r="KDS47" s="299"/>
      <c r="KDT47" s="299"/>
      <c r="KDU47" s="299"/>
      <c r="KDV47" s="299"/>
      <c r="KDW47" s="299"/>
      <c r="KDX47" s="299"/>
      <c r="KDY47" s="299"/>
      <c r="KDZ47" s="299"/>
      <c r="KEA47" s="299"/>
      <c r="KEB47" s="299"/>
      <c r="KEC47" s="299"/>
      <c r="KED47" s="299"/>
      <c r="KEE47" s="299"/>
      <c r="KEF47" s="299"/>
      <c r="KEG47" s="299"/>
      <c r="KEH47" s="299"/>
      <c r="KEI47" s="299"/>
      <c r="KEJ47" s="299"/>
      <c r="KEK47" s="299"/>
      <c r="KEL47" s="299"/>
      <c r="KEM47" s="299"/>
      <c r="KEN47" s="299"/>
      <c r="KEO47" s="299"/>
      <c r="KEP47" s="299"/>
      <c r="KEQ47" s="299"/>
      <c r="KER47" s="299"/>
      <c r="KES47" s="299"/>
      <c r="KET47" s="299"/>
      <c r="KEU47" s="299"/>
      <c r="KEV47" s="299"/>
      <c r="KEW47" s="299"/>
      <c r="KEX47" s="299"/>
      <c r="KEY47" s="299"/>
      <c r="KEZ47" s="299"/>
      <c r="KFA47" s="299"/>
      <c r="KFB47" s="299"/>
      <c r="KFC47" s="299"/>
      <c r="KFD47" s="299"/>
      <c r="KFE47" s="299"/>
      <c r="KFF47" s="299"/>
      <c r="KFG47" s="299"/>
      <c r="KFH47" s="299"/>
      <c r="KFI47" s="299"/>
      <c r="KFJ47" s="299"/>
      <c r="KFK47" s="299"/>
      <c r="KFL47" s="299"/>
      <c r="KFM47" s="299"/>
      <c r="KFN47" s="299"/>
      <c r="KFO47" s="299"/>
      <c r="KFP47" s="299"/>
      <c r="KFQ47" s="299"/>
      <c r="KFR47" s="299"/>
      <c r="KFS47" s="299"/>
      <c r="KFT47" s="299"/>
      <c r="KFU47" s="299"/>
      <c r="KFV47" s="299"/>
      <c r="KFW47" s="299"/>
      <c r="KFX47" s="299"/>
      <c r="KFY47" s="299"/>
      <c r="KFZ47" s="299"/>
      <c r="KGA47" s="299"/>
      <c r="KGB47" s="299"/>
      <c r="KGC47" s="299"/>
      <c r="KGD47" s="299"/>
      <c r="KGE47" s="299"/>
      <c r="KGF47" s="299"/>
      <c r="KGG47" s="299"/>
      <c r="KGH47" s="299"/>
      <c r="KGI47" s="299"/>
      <c r="KGJ47" s="299"/>
      <c r="KGK47" s="299"/>
      <c r="KGL47" s="299"/>
      <c r="KGM47" s="299"/>
      <c r="KGN47" s="299"/>
      <c r="KGO47" s="299"/>
      <c r="KGP47" s="299"/>
      <c r="KGQ47" s="299"/>
      <c r="KGR47" s="299"/>
      <c r="KGS47" s="299"/>
      <c r="KGT47" s="299"/>
      <c r="KGU47" s="299"/>
      <c r="KGV47" s="299"/>
      <c r="KGW47" s="299"/>
      <c r="KGX47" s="299"/>
      <c r="KGY47" s="299"/>
      <c r="KGZ47" s="299"/>
      <c r="KHA47" s="299"/>
      <c r="KHB47" s="299"/>
      <c r="KHC47" s="299"/>
      <c r="KHD47" s="299"/>
      <c r="KHE47" s="299"/>
      <c r="KHF47" s="299"/>
      <c r="KHG47" s="299"/>
      <c r="KHH47" s="299"/>
      <c r="KHI47" s="299"/>
      <c r="KHJ47" s="299"/>
      <c r="KHK47" s="299"/>
      <c r="KHL47" s="299"/>
      <c r="KHM47" s="299"/>
      <c r="KHN47" s="299"/>
      <c r="KHO47" s="299"/>
      <c r="KHP47" s="299"/>
      <c r="KHQ47" s="299"/>
      <c r="KHR47" s="299"/>
      <c r="KHS47" s="299"/>
      <c r="KHT47" s="299"/>
      <c r="KHU47" s="299"/>
      <c r="KHV47" s="299"/>
      <c r="KHW47" s="299"/>
      <c r="KHX47" s="299"/>
      <c r="KHY47" s="299"/>
      <c r="KHZ47" s="299"/>
      <c r="KIA47" s="299"/>
      <c r="KIB47" s="299"/>
      <c r="KIC47" s="299"/>
      <c r="KID47" s="299"/>
      <c r="KIE47" s="299"/>
      <c r="KIF47" s="299"/>
      <c r="KIG47" s="299"/>
      <c r="KIH47" s="299"/>
      <c r="KII47" s="299"/>
      <c r="KIJ47" s="299"/>
      <c r="KIK47" s="299"/>
      <c r="KIL47" s="299"/>
      <c r="KIM47" s="299"/>
      <c r="KIN47" s="299"/>
      <c r="KIO47" s="299"/>
      <c r="KIP47" s="299"/>
      <c r="KIQ47" s="299"/>
      <c r="KIR47" s="299"/>
      <c r="KIS47" s="299"/>
      <c r="KIT47" s="299"/>
      <c r="KIU47" s="299"/>
      <c r="KIV47" s="299"/>
      <c r="KIW47" s="299"/>
      <c r="KIX47" s="299"/>
      <c r="KIY47" s="299"/>
      <c r="KIZ47" s="299"/>
      <c r="KJA47" s="299"/>
      <c r="KJB47" s="299"/>
      <c r="KJC47" s="299"/>
      <c r="KJD47" s="299"/>
      <c r="KJE47" s="299"/>
      <c r="KJF47" s="299"/>
      <c r="KJG47" s="299"/>
      <c r="KJH47" s="299"/>
      <c r="KJI47" s="299"/>
      <c r="KJJ47" s="299"/>
      <c r="KJK47" s="299"/>
      <c r="KJL47" s="299"/>
      <c r="KJM47" s="299"/>
      <c r="KJN47" s="299"/>
      <c r="KJO47" s="299"/>
      <c r="KJP47" s="299"/>
      <c r="KJQ47" s="299"/>
      <c r="KJR47" s="299"/>
      <c r="KJS47" s="299"/>
      <c r="KJT47" s="299"/>
      <c r="KJU47" s="299"/>
      <c r="KJV47" s="299"/>
      <c r="KJW47" s="299"/>
      <c r="KJX47" s="299"/>
      <c r="KJY47" s="299"/>
      <c r="KJZ47" s="299"/>
      <c r="KKA47" s="299"/>
      <c r="KKB47" s="299"/>
      <c r="KKC47" s="299"/>
      <c r="KKD47" s="299"/>
      <c r="KKE47" s="299"/>
      <c r="KKF47" s="299"/>
      <c r="KKG47" s="299"/>
      <c r="KKH47" s="299"/>
      <c r="KKI47" s="299"/>
      <c r="KKJ47" s="299"/>
      <c r="KKK47" s="299"/>
      <c r="KKL47" s="299"/>
      <c r="KKM47" s="299"/>
      <c r="KKN47" s="299"/>
      <c r="KKO47" s="299"/>
      <c r="KKP47" s="299"/>
      <c r="KKQ47" s="299"/>
      <c r="KKR47" s="299"/>
      <c r="KKS47" s="299"/>
      <c r="KKT47" s="299"/>
      <c r="KKU47" s="299"/>
      <c r="KKV47" s="299"/>
      <c r="KKW47" s="299"/>
      <c r="KKX47" s="299"/>
      <c r="KKY47" s="299"/>
      <c r="KKZ47" s="299"/>
      <c r="KLA47" s="299"/>
      <c r="KLB47" s="299"/>
      <c r="KLC47" s="299"/>
      <c r="KLD47" s="299"/>
      <c r="KLE47" s="299"/>
      <c r="KLF47" s="299"/>
      <c r="KLG47" s="299"/>
      <c r="KLH47" s="299"/>
      <c r="KLI47" s="299"/>
      <c r="KLJ47" s="299"/>
      <c r="KLK47" s="299"/>
      <c r="KLL47" s="299"/>
      <c r="KLM47" s="299"/>
      <c r="KLN47" s="299"/>
      <c r="KLO47" s="299"/>
      <c r="KLP47" s="299"/>
      <c r="KLQ47" s="299"/>
      <c r="KLR47" s="299"/>
      <c r="KLS47" s="299"/>
      <c r="KLT47" s="299"/>
      <c r="KLU47" s="299"/>
      <c r="KLV47" s="299"/>
      <c r="KLW47" s="299"/>
      <c r="KLX47" s="299"/>
      <c r="KLY47" s="299"/>
      <c r="KLZ47" s="299"/>
      <c r="KMA47" s="299"/>
      <c r="KMB47" s="299"/>
      <c r="KMC47" s="299"/>
      <c r="KMD47" s="299"/>
      <c r="KME47" s="299"/>
      <c r="KMF47" s="299"/>
      <c r="KMG47" s="299"/>
      <c r="KMH47" s="299"/>
      <c r="KMI47" s="299"/>
      <c r="KMJ47" s="299"/>
      <c r="KMK47" s="299"/>
      <c r="KML47" s="299"/>
      <c r="KMM47" s="299"/>
      <c r="KMN47" s="299"/>
      <c r="KMO47" s="299"/>
      <c r="KMP47" s="299"/>
      <c r="KMQ47" s="299"/>
      <c r="KMR47" s="299"/>
      <c r="KMS47" s="299"/>
      <c r="KMT47" s="299"/>
      <c r="KMU47" s="299"/>
      <c r="KMV47" s="299"/>
      <c r="KMW47" s="299"/>
      <c r="KMX47" s="299"/>
      <c r="KMY47" s="299"/>
      <c r="KMZ47" s="299"/>
      <c r="KNA47" s="299"/>
      <c r="KNB47" s="299"/>
      <c r="KNC47" s="299"/>
      <c r="KND47" s="299"/>
      <c r="KNE47" s="299"/>
      <c r="KNF47" s="299"/>
      <c r="KNG47" s="299"/>
      <c r="KNH47" s="299"/>
      <c r="KNI47" s="299"/>
      <c r="KNJ47" s="299"/>
      <c r="KNK47" s="299"/>
      <c r="KNL47" s="299"/>
      <c r="KNM47" s="299"/>
      <c r="KNN47" s="299"/>
      <c r="KNO47" s="299"/>
      <c r="KNP47" s="299"/>
      <c r="KNQ47" s="299"/>
      <c r="KNR47" s="299"/>
      <c r="KNS47" s="299"/>
      <c r="KNT47" s="299"/>
      <c r="KNU47" s="299"/>
      <c r="KNV47" s="299"/>
      <c r="KNW47" s="299"/>
      <c r="KNX47" s="299"/>
      <c r="KNY47" s="299"/>
      <c r="KNZ47" s="299"/>
      <c r="KOA47" s="299"/>
      <c r="KOB47" s="299"/>
      <c r="KOC47" s="299"/>
      <c r="KOD47" s="299"/>
      <c r="KOE47" s="299"/>
      <c r="KOF47" s="299"/>
      <c r="KOG47" s="299"/>
      <c r="KOH47" s="299"/>
      <c r="KOI47" s="299"/>
      <c r="KOJ47" s="299"/>
      <c r="KOK47" s="299"/>
      <c r="KOL47" s="299"/>
      <c r="KOM47" s="299"/>
      <c r="KON47" s="299"/>
      <c r="KOO47" s="299"/>
      <c r="KOP47" s="299"/>
      <c r="KOQ47" s="299"/>
      <c r="KOR47" s="299"/>
      <c r="KOS47" s="299"/>
      <c r="KOT47" s="299"/>
      <c r="KOU47" s="299"/>
      <c r="KOV47" s="299"/>
      <c r="KOW47" s="299"/>
      <c r="KOX47" s="299"/>
      <c r="KOY47" s="299"/>
      <c r="KOZ47" s="299"/>
      <c r="KPA47" s="299"/>
      <c r="KPB47" s="299"/>
      <c r="KPC47" s="299"/>
      <c r="KPD47" s="299"/>
      <c r="KPE47" s="299"/>
      <c r="KPF47" s="299"/>
      <c r="KPG47" s="299"/>
      <c r="KPH47" s="299"/>
      <c r="KPI47" s="299"/>
      <c r="KPJ47" s="299"/>
      <c r="KPK47" s="299"/>
      <c r="KPL47" s="299"/>
      <c r="KPM47" s="299"/>
      <c r="KPN47" s="299"/>
      <c r="KPO47" s="299"/>
      <c r="KPP47" s="299"/>
      <c r="KPQ47" s="299"/>
      <c r="KPR47" s="299"/>
      <c r="KPS47" s="299"/>
      <c r="KPT47" s="299"/>
      <c r="KPU47" s="299"/>
      <c r="KPV47" s="299"/>
      <c r="KPW47" s="299"/>
      <c r="KPX47" s="299"/>
      <c r="KPY47" s="299"/>
      <c r="KPZ47" s="299"/>
      <c r="KQA47" s="299"/>
      <c r="KQB47" s="299"/>
      <c r="KQC47" s="299"/>
      <c r="KQD47" s="299"/>
      <c r="KQE47" s="299"/>
      <c r="KQF47" s="299"/>
      <c r="KQG47" s="299"/>
      <c r="KQH47" s="299"/>
      <c r="KQI47" s="299"/>
      <c r="KQJ47" s="299"/>
      <c r="KQK47" s="299"/>
      <c r="KQL47" s="299"/>
      <c r="KQM47" s="299"/>
      <c r="KQN47" s="299"/>
      <c r="KQO47" s="299"/>
      <c r="KQP47" s="299"/>
      <c r="KQQ47" s="299"/>
      <c r="KQR47" s="299"/>
      <c r="KQS47" s="299"/>
      <c r="KQT47" s="299"/>
      <c r="KQU47" s="299"/>
      <c r="KQV47" s="299"/>
      <c r="KQW47" s="299"/>
      <c r="KQX47" s="299"/>
      <c r="KQY47" s="299"/>
      <c r="KQZ47" s="299"/>
      <c r="KRA47" s="299"/>
      <c r="KRB47" s="299"/>
      <c r="KRC47" s="299"/>
      <c r="KRD47" s="299"/>
      <c r="KRE47" s="299"/>
      <c r="KRF47" s="299"/>
      <c r="KRG47" s="299"/>
      <c r="KRH47" s="299"/>
      <c r="KRI47" s="299"/>
      <c r="KRJ47" s="299"/>
      <c r="KRK47" s="299"/>
      <c r="KRL47" s="299"/>
      <c r="KRM47" s="299"/>
      <c r="KRN47" s="299"/>
      <c r="KRO47" s="299"/>
      <c r="KRP47" s="299"/>
      <c r="KRQ47" s="299"/>
      <c r="KRR47" s="299"/>
      <c r="KRS47" s="299"/>
      <c r="KRT47" s="299"/>
      <c r="KRU47" s="299"/>
      <c r="KRV47" s="299"/>
      <c r="KRW47" s="299"/>
      <c r="KRX47" s="299"/>
      <c r="KRY47" s="299"/>
      <c r="KRZ47" s="299"/>
      <c r="KSA47" s="299"/>
      <c r="KSB47" s="299"/>
      <c r="KSC47" s="299"/>
      <c r="KSD47" s="299"/>
      <c r="KSE47" s="299"/>
      <c r="KSF47" s="299"/>
      <c r="KSG47" s="299"/>
      <c r="KSH47" s="299"/>
      <c r="KSI47" s="299"/>
      <c r="KSJ47" s="299"/>
      <c r="KSK47" s="299"/>
      <c r="KSL47" s="299"/>
      <c r="KSM47" s="299"/>
      <c r="KSN47" s="299"/>
      <c r="KSO47" s="299"/>
      <c r="KSP47" s="299"/>
      <c r="KSQ47" s="299"/>
      <c r="KSR47" s="299"/>
      <c r="KSS47" s="299"/>
      <c r="KST47" s="299"/>
      <c r="KSU47" s="299"/>
      <c r="KSV47" s="299"/>
      <c r="KSW47" s="299"/>
      <c r="KSX47" s="299"/>
      <c r="KSY47" s="299"/>
      <c r="KSZ47" s="299"/>
      <c r="KTA47" s="299"/>
      <c r="KTB47" s="299"/>
      <c r="KTC47" s="299"/>
      <c r="KTD47" s="299"/>
      <c r="KTE47" s="299"/>
      <c r="KTF47" s="299"/>
      <c r="KTG47" s="299"/>
      <c r="KTH47" s="299"/>
      <c r="KTI47" s="299"/>
      <c r="KTJ47" s="299"/>
      <c r="KTK47" s="299"/>
      <c r="KTL47" s="299"/>
      <c r="KTM47" s="299"/>
      <c r="KTN47" s="299"/>
      <c r="KTO47" s="299"/>
      <c r="KTP47" s="299"/>
      <c r="KTQ47" s="299"/>
      <c r="KTR47" s="299"/>
      <c r="KTS47" s="299"/>
      <c r="KTT47" s="299"/>
      <c r="KTU47" s="299"/>
      <c r="KTV47" s="299"/>
      <c r="KTW47" s="299"/>
      <c r="KTX47" s="299"/>
      <c r="KTY47" s="299"/>
      <c r="KTZ47" s="299"/>
      <c r="KUA47" s="299"/>
      <c r="KUB47" s="299"/>
      <c r="KUC47" s="299"/>
      <c r="KUD47" s="299"/>
      <c r="KUE47" s="299"/>
      <c r="KUF47" s="299"/>
      <c r="KUG47" s="299"/>
      <c r="KUH47" s="299"/>
      <c r="KUI47" s="299"/>
      <c r="KUJ47" s="299"/>
      <c r="KUK47" s="299"/>
      <c r="KUL47" s="299"/>
      <c r="KUM47" s="299"/>
      <c r="KUN47" s="299"/>
      <c r="KUO47" s="299"/>
      <c r="KUP47" s="299"/>
      <c r="KUQ47" s="299"/>
      <c r="KUR47" s="299"/>
      <c r="KUS47" s="299"/>
      <c r="KUT47" s="299"/>
      <c r="KUU47" s="299"/>
      <c r="KUV47" s="299"/>
      <c r="KUW47" s="299"/>
      <c r="KUX47" s="299"/>
      <c r="KUY47" s="299"/>
      <c r="KUZ47" s="299"/>
      <c r="KVA47" s="299"/>
      <c r="KVB47" s="299"/>
      <c r="KVC47" s="299"/>
      <c r="KVD47" s="299"/>
      <c r="KVE47" s="299"/>
      <c r="KVF47" s="299"/>
      <c r="KVG47" s="299"/>
      <c r="KVH47" s="299"/>
      <c r="KVI47" s="299"/>
      <c r="KVJ47" s="299"/>
      <c r="KVK47" s="299"/>
      <c r="KVL47" s="299"/>
      <c r="KVM47" s="299"/>
      <c r="KVN47" s="299"/>
      <c r="KVO47" s="299"/>
      <c r="KVP47" s="299"/>
      <c r="KVQ47" s="299"/>
      <c r="KVR47" s="299"/>
      <c r="KVS47" s="299"/>
      <c r="KVT47" s="299"/>
      <c r="KVU47" s="299"/>
      <c r="KVV47" s="299"/>
      <c r="KVW47" s="299"/>
      <c r="KVX47" s="299"/>
      <c r="KVY47" s="299"/>
      <c r="KVZ47" s="299"/>
      <c r="KWA47" s="299"/>
      <c r="KWB47" s="299"/>
      <c r="KWC47" s="299"/>
      <c r="KWD47" s="299"/>
      <c r="KWE47" s="299"/>
      <c r="KWF47" s="299"/>
      <c r="KWG47" s="299"/>
      <c r="KWH47" s="299"/>
      <c r="KWI47" s="299"/>
      <c r="KWJ47" s="299"/>
      <c r="KWK47" s="299"/>
      <c r="KWL47" s="299"/>
      <c r="KWM47" s="299"/>
      <c r="KWN47" s="299"/>
      <c r="KWO47" s="299"/>
      <c r="KWP47" s="299"/>
      <c r="KWQ47" s="299"/>
      <c r="KWR47" s="299"/>
      <c r="KWS47" s="299"/>
      <c r="KWT47" s="299"/>
      <c r="KWU47" s="299"/>
      <c r="KWV47" s="299"/>
      <c r="KWW47" s="299"/>
      <c r="KWX47" s="299"/>
      <c r="KWY47" s="299"/>
      <c r="KWZ47" s="299"/>
      <c r="KXA47" s="299"/>
      <c r="KXB47" s="299"/>
      <c r="KXC47" s="299"/>
      <c r="KXD47" s="299"/>
      <c r="KXE47" s="299"/>
      <c r="KXF47" s="299"/>
      <c r="KXG47" s="299"/>
      <c r="KXH47" s="299"/>
      <c r="KXI47" s="299"/>
      <c r="KXJ47" s="299"/>
      <c r="KXK47" s="299"/>
      <c r="KXL47" s="299"/>
      <c r="KXM47" s="299"/>
      <c r="KXN47" s="299"/>
      <c r="KXO47" s="299"/>
      <c r="KXP47" s="299"/>
      <c r="KXQ47" s="299"/>
      <c r="KXR47" s="299"/>
      <c r="KXS47" s="299"/>
      <c r="KXT47" s="299"/>
      <c r="KXU47" s="299"/>
      <c r="KXV47" s="299"/>
      <c r="KXW47" s="299"/>
      <c r="KXX47" s="299"/>
      <c r="KXY47" s="299"/>
      <c r="KXZ47" s="299"/>
      <c r="KYA47" s="299"/>
      <c r="KYB47" s="299"/>
      <c r="KYC47" s="299"/>
      <c r="KYD47" s="299"/>
      <c r="KYE47" s="299"/>
      <c r="KYF47" s="299"/>
      <c r="KYG47" s="299"/>
      <c r="KYH47" s="299"/>
      <c r="KYI47" s="299"/>
      <c r="KYJ47" s="299"/>
      <c r="KYK47" s="299"/>
      <c r="KYL47" s="299"/>
      <c r="KYM47" s="299"/>
      <c r="KYN47" s="299"/>
      <c r="KYO47" s="299"/>
      <c r="KYP47" s="299"/>
      <c r="KYQ47" s="299"/>
      <c r="KYR47" s="299"/>
      <c r="KYS47" s="299"/>
      <c r="KYT47" s="299"/>
      <c r="KYU47" s="299"/>
      <c r="KYV47" s="299"/>
      <c r="KYW47" s="299"/>
      <c r="KYX47" s="299"/>
      <c r="KYY47" s="299"/>
      <c r="KYZ47" s="299"/>
      <c r="KZA47" s="299"/>
      <c r="KZB47" s="299"/>
      <c r="KZC47" s="299"/>
      <c r="KZD47" s="299"/>
      <c r="KZE47" s="299"/>
      <c r="KZF47" s="299"/>
      <c r="KZG47" s="299"/>
      <c r="KZH47" s="299"/>
      <c r="KZI47" s="299"/>
      <c r="KZJ47" s="299"/>
      <c r="KZK47" s="299"/>
      <c r="KZL47" s="299"/>
      <c r="KZM47" s="299"/>
      <c r="KZN47" s="299"/>
      <c r="KZO47" s="299"/>
      <c r="KZP47" s="299"/>
      <c r="KZQ47" s="299"/>
      <c r="KZR47" s="299"/>
      <c r="KZS47" s="299"/>
      <c r="KZT47" s="299"/>
      <c r="KZU47" s="299"/>
      <c r="KZV47" s="299"/>
      <c r="KZW47" s="299"/>
      <c r="KZX47" s="299"/>
      <c r="KZY47" s="299"/>
      <c r="KZZ47" s="299"/>
      <c r="LAA47" s="299"/>
      <c r="LAB47" s="299"/>
      <c r="LAC47" s="299"/>
      <c r="LAD47" s="299"/>
      <c r="LAE47" s="299"/>
      <c r="LAF47" s="299"/>
      <c r="LAG47" s="299"/>
      <c r="LAH47" s="299"/>
      <c r="LAI47" s="299"/>
      <c r="LAJ47" s="299"/>
      <c r="LAK47" s="299"/>
      <c r="LAL47" s="299"/>
      <c r="LAM47" s="299"/>
      <c r="LAN47" s="299"/>
      <c r="LAO47" s="299"/>
      <c r="LAP47" s="299"/>
      <c r="LAQ47" s="299"/>
      <c r="LAR47" s="299"/>
      <c r="LAS47" s="299"/>
      <c r="LAT47" s="299"/>
      <c r="LAU47" s="299"/>
      <c r="LAV47" s="299"/>
      <c r="LAW47" s="299"/>
      <c r="LAX47" s="299"/>
      <c r="LAY47" s="299"/>
      <c r="LAZ47" s="299"/>
      <c r="LBA47" s="299"/>
      <c r="LBB47" s="299"/>
      <c r="LBC47" s="299"/>
      <c r="LBD47" s="299"/>
      <c r="LBE47" s="299"/>
      <c r="LBF47" s="299"/>
      <c r="LBG47" s="299"/>
      <c r="LBH47" s="299"/>
      <c r="LBI47" s="299"/>
      <c r="LBJ47" s="299"/>
      <c r="LBK47" s="299"/>
      <c r="LBL47" s="299"/>
      <c r="LBM47" s="299"/>
      <c r="LBN47" s="299"/>
      <c r="LBO47" s="299"/>
      <c r="LBP47" s="299"/>
      <c r="LBQ47" s="299"/>
      <c r="LBR47" s="299"/>
      <c r="LBS47" s="299"/>
      <c r="LBT47" s="299"/>
      <c r="LBU47" s="299"/>
      <c r="LBV47" s="299"/>
      <c r="LBW47" s="299"/>
      <c r="LBX47" s="299"/>
      <c r="LBY47" s="299"/>
      <c r="LBZ47" s="299"/>
      <c r="LCA47" s="299"/>
      <c r="LCB47" s="299"/>
      <c r="LCC47" s="299"/>
      <c r="LCD47" s="299"/>
      <c r="LCE47" s="299"/>
      <c r="LCF47" s="299"/>
      <c r="LCG47" s="299"/>
      <c r="LCH47" s="299"/>
      <c r="LCI47" s="299"/>
      <c r="LCJ47" s="299"/>
      <c r="LCK47" s="299"/>
      <c r="LCL47" s="299"/>
      <c r="LCM47" s="299"/>
      <c r="LCN47" s="299"/>
      <c r="LCO47" s="299"/>
      <c r="LCP47" s="299"/>
      <c r="LCQ47" s="299"/>
      <c r="LCR47" s="299"/>
      <c r="LCS47" s="299"/>
      <c r="LCT47" s="299"/>
      <c r="LCU47" s="299"/>
      <c r="LCV47" s="299"/>
      <c r="LCW47" s="299"/>
      <c r="LCX47" s="299"/>
      <c r="LCY47" s="299"/>
      <c r="LCZ47" s="299"/>
      <c r="LDA47" s="299"/>
      <c r="LDB47" s="299"/>
      <c r="LDC47" s="299"/>
      <c r="LDD47" s="299"/>
      <c r="LDE47" s="299"/>
      <c r="LDF47" s="299"/>
      <c r="LDG47" s="299"/>
      <c r="LDH47" s="299"/>
      <c r="LDI47" s="299"/>
      <c r="LDJ47" s="299"/>
      <c r="LDK47" s="299"/>
      <c r="LDL47" s="299"/>
      <c r="LDM47" s="299"/>
      <c r="LDN47" s="299"/>
      <c r="LDO47" s="299"/>
      <c r="LDP47" s="299"/>
      <c r="LDQ47" s="299"/>
      <c r="LDR47" s="299"/>
      <c r="LDS47" s="299"/>
      <c r="LDT47" s="299"/>
      <c r="LDU47" s="299"/>
      <c r="LDV47" s="299"/>
      <c r="LDW47" s="299"/>
      <c r="LDX47" s="299"/>
      <c r="LDY47" s="299"/>
      <c r="LDZ47" s="299"/>
      <c r="LEA47" s="299"/>
      <c r="LEB47" s="299"/>
      <c r="LEC47" s="299"/>
      <c r="LED47" s="299"/>
      <c r="LEE47" s="299"/>
      <c r="LEF47" s="299"/>
      <c r="LEG47" s="299"/>
      <c r="LEH47" s="299"/>
      <c r="LEI47" s="299"/>
      <c r="LEJ47" s="299"/>
      <c r="LEK47" s="299"/>
      <c r="LEL47" s="299"/>
      <c r="LEM47" s="299"/>
      <c r="LEN47" s="299"/>
      <c r="LEO47" s="299"/>
      <c r="LEP47" s="299"/>
      <c r="LEQ47" s="299"/>
      <c r="LER47" s="299"/>
      <c r="LES47" s="299"/>
      <c r="LET47" s="299"/>
      <c r="LEU47" s="299"/>
      <c r="LEV47" s="299"/>
      <c r="LEW47" s="299"/>
      <c r="LEX47" s="299"/>
      <c r="LEY47" s="299"/>
      <c r="LEZ47" s="299"/>
      <c r="LFA47" s="299"/>
      <c r="LFB47" s="299"/>
      <c r="LFC47" s="299"/>
      <c r="LFD47" s="299"/>
      <c r="LFE47" s="299"/>
      <c r="LFF47" s="299"/>
      <c r="LFG47" s="299"/>
      <c r="LFH47" s="299"/>
      <c r="LFI47" s="299"/>
      <c r="LFJ47" s="299"/>
      <c r="LFK47" s="299"/>
      <c r="LFL47" s="299"/>
      <c r="LFM47" s="299"/>
      <c r="LFN47" s="299"/>
      <c r="LFO47" s="299"/>
      <c r="LFP47" s="299"/>
      <c r="LFQ47" s="299"/>
      <c r="LFR47" s="299"/>
      <c r="LFS47" s="299"/>
      <c r="LFT47" s="299"/>
      <c r="LFU47" s="299"/>
      <c r="LFV47" s="299"/>
      <c r="LFW47" s="299"/>
      <c r="LFX47" s="299"/>
      <c r="LFY47" s="299"/>
      <c r="LFZ47" s="299"/>
      <c r="LGA47" s="299"/>
      <c r="LGB47" s="299"/>
      <c r="LGC47" s="299"/>
      <c r="LGD47" s="299"/>
      <c r="LGE47" s="299"/>
      <c r="LGF47" s="299"/>
      <c r="LGG47" s="299"/>
      <c r="LGH47" s="299"/>
      <c r="LGI47" s="299"/>
      <c r="LGJ47" s="299"/>
      <c r="LGK47" s="299"/>
      <c r="LGL47" s="299"/>
      <c r="LGM47" s="299"/>
      <c r="LGN47" s="299"/>
      <c r="LGO47" s="299"/>
      <c r="LGP47" s="299"/>
      <c r="LGQ47" s="299"/>
      <c r="LGR47" s="299"/>
      <c r="LGS47" s="299"/>
      <c r="LGT47" s="299"/>
      <c r="LGU47" s="299"/>
      <c r="LGV47" s="299"/>
      <c r="LGW47" s="299"/>
      <c r="LGX47" s="299"/>
      <c r="LGY47" s="299"/>
      <c r="LGZ47" s="299"/>
      <c r="LHA47" s="299"/>
      <c r="LHB47" s="299"/>
      <c r="LHC47" s="299"/>
      <c r="LHD47" s="299"/>
      <c r="LHE47" s="299"/>
      <c r="LHF47" s="299"/>
      <c r="LHG47" s="299"/>
      <c r="LHH47" s="299"/>
      <c r="LHI47" s="299"/>
      <c r="LHJ47" s="299"/>
      <c r="LHK47" s="299"/>
      <c r="LHL47" s="299"/>
      <c r="LHM47" s="299"/>
      <c r="LHN47" s="299"/>
      <c r="LHO47" s="299"/>
      <c r="LHP47" s="299"/>
      <c r="LHQ47" s="299"/>
      <c r="LHR47" s="299"/>
      <c r="LHS47" s="299"/>
      <c r="LHT47" s="299"/>
      <c r="LHU47" s="299"/>
      <c r="LHV47" s="299"/>
      <c r="LHW47" s="299"/>
      <c r="LHX47" s="299"/>
      <c r="LHY47" s="299"/>
      <c r="LHZ47" s="299"/>
      <c r="LIA47" s="299"/>
      <c r="LIB47" s="299"/>
      <c r="LIC47" s="299"/>
      <c r="LID47" s="299"/>
      <c r="LIE47" s="299"/>
      <c r="LIF47" s="299"/>
      <c r="LIG47" s="299"/>
      <c r="LIH47" s="299"/>
      <c r="LII47" s="299"/>
      <c r="LIJ47" s="299"/>
      <c r="LIK47" s="299"/>
      <c r="LIL47" s="299"/>
      <c r="LIM47" s="299"/>
      <c r="LIN47" s="299"/>
      <c r="LIO47" s="299"/>
      <c r="LIP47" s="299"/>
      <c r="LIQ47" s="299"/>
      <c r="LIR47" s="299"/>
      <c r="LIS47" s="299"/>
      <c r="LIT47" s="299"/>
      <c r="LIU47" s="299"/>
      <c r="LIV47" s="299"/>
      <c r="LIW47" s="299"/>
      <c r="LIX47" s="299"/>
      <c r="LIY47" s="299"/>
      <c r="LIZ47" s="299"/>
      <c r="LJA47" s="299"/>
      <c r="LJB47" s="299"/>
      <c r="LJC47" s="299"/>
      <c r="LJD47" s="299"/>
      <c r="LJE47" s="299"/>
      <c r="LJF47" s="299"/>
      <c r="LJG47" s="299"/>
      <c r="LJH47" s="299"/>
      <c r="LJI47" s="299"/>
      <c r="LJJ47" s="299"/>
      <c r="LJK47" s="299"/>
      <c r="LJL47" s="299"/>
      <c r="LJM47" s="299"/>
      <c r="LJN47" s="299"/>
      <c r="LJO47" s="299"/>
      <c r="LJP47" s="299"/>
      <c r="LJQ47" s="299"/>
      <c r="LJR47" s="299"/>
      <c r="LJS47" s="299"/>
      <c r="LJT47" s="299"/>
      <c r="LJU47" s="299"/>
      <c r="LJV47" s="299"/>
      <c r="LJW47" s="299"/>
      <c r="LJX47" s="299"/>
      <c r="LJY47" s="299"/>
      <c r="LJZ47" s="299"/>
      <c r="LKA47" s="299"/>
      <c r="LKB47" s="299"/>
      <c r="LKC47" s="299"/>
      <c r="LKD47" s="299"/>
      <c r="LKE47" s="299"/>
      <c r="LKF47" s="299"/>
      <c r="LKG47" s="299"/>
      <c r="LKH47" s="299"/>
      <c r="LKI47" s="299"/>
      <c r="LKJ47" s="299"/>
      <c r="LKK47" s="299"/>
      <c r="LKL47" s="299"/>
      <c r="LKM47" s="299"/>
      <c r="LKN47" s="299"/>
      <c r="LKO47" s="299"/>
      <c r="LKP47" s="299"/>
      <c r="LKQ47" s="299"/>
      <c r="LKR47" s="299"/>
      <c r="LKS47" s="299"/>
      <c r="LKT47" s="299"/>
      <c r="LKU47" s="299"/>
      <c r="LKV47" s="299"/>
      <c r="LKW47" s="299"/>
      <c r="LKX47" s="299"/>
      <c r="LKY47" s="299"/>
      <c r="LKZ47" s="299"/>
      <c r="LLA47" s="299"/>
      <c r="LLB47" s="299"/>
      <c r="LLC47" s="299"/>
      <c r="LLD47" s="299"/>
      <c r="LLE47" s="299"/>
      <c r="LLF47" s="299"/>
      <c r="LLG47" s="299"/>
      <c r="LLH47" s="299"/>
      <c r="LLI47" s="299"/>
      <c r="LLJ47" s="299"/>
      <c r="LLK47" s="299"/>
      <c r="LLL47" s="299"/>
      <c r="LLM47" s="299"/>
      <c r="LLN47" s="299"/>
      <c r="LLO47" s="299"/>
      <c r="LLP47" s="299"/>
      <c r="LLQ47" s="299"/>
      <c r="LLR47" s="299"/>
      <c r="LLS47" s="299"/>
      <c r="LLT47" s="299"/>
      <c r="LLU47" s="299"/>
      <c r="LLV47" s="299"/>
      <c r="LLW47" s="299"/>
      <c r="LLX47" s="299"/>
      <c r="LLY47" s="299"/>
      <c r="LLZ47" s="299"/>
      <c r="LMA47" s="299"/>
      <c r="LMB47" s="299"/>
      <c r="LMC47" s="299"/>
      <c r="LMD47" s="299"/>
      <c r="LME47" s="299"/>
      <c r="LMF47" s="299"/>
      <c r="LMG47" s="299"/>
      <c r="LMH47" s="299"/>
      <c r="LMI47" s="299"/>
      <c r="LMJ47" s="299"/>
      <c r="LMK47" s="299"/>
      <c r="LML47" s="299"/>
      <c r="LMM47" s="299"/>
      <c r="LMN47" s="299"/>
      <c r="LMO47" s="299"/>
      <c r="LMP47" s="299"/>
      <c r="LMQ47" s="299"/>
      <c r="LMR47" s="299"/>
      <c r="LMS47" s="299"/>
      <c r="LMT47" s="299"/>
      <c r="LMU47" s="299"/>
      <c r="LMV47" s="299"/>
      <c r="LMW47" s="299"/>
      <c r="LMX47" s="299"/>
      <c r="LMY47" s="299"/>
      <c r="LMZ47" s="299"/>
      <c r="LNA47" s="299"/>
      <c r="LNB47" s="299"/>
      <c r="LNC47" s="299"/>
      <c r="LND47" s="299"/>
      <c r="LNE47" s="299"/>
      <c r="LNF47" s="299"/>
      <c r="LNG47" s="299"/>
      <c r="LNH47" s="299"/>
      <c r="LNI47" s="299"/>
      <c r="LNJ47" s="299"/>
      <c r="LNK47" s="299"/>
      <c r="LNL47" s="299"/>
      <c r="LNM47" s="299"/>
      <c r="LNN47" s="299"/>
      <c r="LNO47" s="299"/>
      <c r="LNP47" s="299"/>
      <c r="LNQ47" s="299"/>
      <c r="LNR47" s="299"/>
      <c r="LNS47" s="299"/>
      <c r="LNT47" s="299"/>
      <c r="LNU47" s="299"/>
      <c r="LNV47" s="299"/>
      <c r="LNW47" s="299"/>
      <c r="LNX47" s="299"/>
      <c r="LNY47" s="299"/>
      <c r="LNZ47" s="299"/>
      <c r="LOA47" s="299"/>
      <c r="LOB47" s="299"/>
      <c r="LOC47" s="299"/>
      <c r="LOD47" s="299"/>
      <c r="LOE47" s="299"/>
      <c r="LOF47" s="299"/>
      <c r="LOG47" s="299"/>
      <c r="LOH47" s="299"/>
      <c r="LOI47" s="299"/>
      <c r="LOJ47" s="299"/>
      <c r="LOK47" s="299"/>
      <c r="LOL47" s="299"/>
      <c r="LOM47" s="299"/>
      <c r="LON47" s="299"/>
      <c r="LOO47" s="299"/>
      <c r="LOP47" s="299"/>
      <c r="LOQ47" s="299"/>
      <c r="LOR47" s="299"/>
      <c r="LOS47" s="299"/>
      <c r="LOT47" s="299"/>
      <c r="LOU47" s="299"/>
      <c r="LOV47" s="299"/>
      <c r="LOW47" s="299"/>
      <c r="LOX47" s="299"/>
      <c r="LOY47" s="299"/>
      <c r="LOZ47" s="299"/>
      <c r="LPA47" s="299"/>
      <c r="LPB47" s="299"/>
      <c r="LPC47" s="299"/>
      <c r="LPD47" s="299"/>
      <c r="LPE47" s="299"/>
      <c r="LPF47" s="299"/>
      <c r="LPG47" s="299"/>
      <c r="LPH47" s="299"/>
      <c r="LPI47" s="299"/>
      <c r="LPJ47" s="299"/>
      <c r="LPK47" s="299"/>
      <c r="LPL47" s="299"/>
      <c r="LPM47" s="299"/>
      <c r="LPN47" s="299"/>
      <c r="LPO47" s="299"/>
      <c r="LPP47" s="299"/>
      <c r="LPQ47" s="299"/>
      <c r="LPR47" s="299"/>
      <c r="LPS47" s="299"/>
      <c r="LPT47" s="299"/>
      <c r="LPU47" s="299"/>
      <c r="LPV47" s="299"/>
      <c r="LPW47" s="299"/>
      <c r="LPX47" s="299"/>
      <c r="LPY47" s="299"/>
      <c r="LPZ47" s="299"/>
      <c r="LQA47" s="299"/>
      <c r="LQB47" s="299"/>
      <c r="LQC47" s="299"/>
      <c r="LQD47" s="299"/>
      <c r="LQE47" s="299"/>
      <c r="LQF47" s="299"/>
      <c r="LQG47" s="299"/>
      <c r="LQH47" s="299"/>
      <c r="LQI47" s="299"/>
      <c r="LQJ47" s="299"/>
      <c r="LQK47" s="299"/>
      <c r="LQL47" s="299"/>
      <c r="LQM47" s="299"/>
      <c r="LQN47" s="299"/>
      <c r="LQO47" s="299"/>
      <c r="LQP47" s="299"/>
      <c r="LQQ47" s="299"/>
      <c r="LQR47" s="299"/>
      <c r="LQS47" s="299"/>
      <c r="LQT47" s="299"/>
      <c r="LQU47" s="299"/>
      <c r="LQV47" s="299"/>
      <c r="LQW47" s="299"/>
      <c r="LQX47" s="299"/>
      <c r="LQY47" s="299"/>
      <c r="LQZ47" s="299"/>
      <c r="LRA47" s="299"/>
      <c r="LRB47" s="299"/>
      <c r="LRC47" s="299"/>
      <c r="LRD47" s="299"/>
      <c r="LRE47" s="299"/>
      <c r="LRF47" s="299"/>
      <c r="LRG47" s="299"/>
      <c r="LRH47" s="299"/>
      <c r="LRI47" s="299"/>
      <c r="LRJ47" s="299"/>
      <c r="LRK47" s="299"/>
      <c r="LRL47" s="299"/>
      <c r="LRM47" s="299"/>
      <c r="LRN47" s="299"/>
      <c r="LRO47" s="299"/>
      <c r="LRP47" s="299"/>
      <c r="LRQ47" s="299"/>
      <c r="LRR47" s="299"/>
      <c r="LRS47" s="299"/>
      <c r="LRT47" s="299"/>
      <c r="LRU47" s="299"/>
      <c r="LRV47" s="299"/>
      <c r="LRW47" s="299"/>
      <c r="LRX47" s="299"/>
      <c r="LRY47" s="299"/>
      <c r="LRZ47" s="299"/>
      <c r="LSA47" s="299"/>
      <c r="LSB47" s="299"/>
      <c r="LSC47" s="299"/>
      <c r="LSD47" s="299"/>
      <c r="LSE47" s="299"/>
      <c r="LSF47" s="299"/>
      <c r="LSG47" s="299"/>
      <c r="LSH47" s="299"/>
      <c r="LSI47" s="299"/>
      <c r="LSJ47" s="299"/>
      <c r="LSK47" s="299"/>
      <c r="LSL47" s="299"/>
      <c r="LSM47" s="299"/>
      <c r="LSN47" s="299"/>
      <c r="LSO47" s="299"/>
      <c r="LSP47" s="299"/>
      <c r="LSQ47" s="299"/>
      <c r="LSR47" s="299"/>
      <c r="LSS47" s="299"/>
      <c r="LST47" s="299"/>
      <c r="LSU47" s="299"/>
      <c r="LSV47" s="299"/>
      <c r="LSW47" s="299"/>
      <c r="LSX47" s="299"/>
      <c r="LSY47" s="299"/>
      <c r="LSZ47" s="299"/>
      <c r="LTA47" s="299"/>
      <c r="LTB47" s="299"/>
      <c r="LTC47" s="299"/>
      <c r="LTD47" s="299"/>
      <c r="LTE47" s="299"/>
      <c r="LTF47" s="299"/>
      <c r="LTG47" s="299"/>
      <c r="LTH47" s="299"/>
      <c r="LTI47" s="299"/>
      <c r="LTJ47" s="299"/>
      <c r="LTK47" s="299"/>
      <c r="LTL47" s="299"/>
      <c r="LTM47" s="299"/>
      <c r="LTN47" s="299"/>
      <c r="LTO47" s="299"/>
      <c r="LTP47" s="299"/>
      <c r="LTQ47" s="299"/>
      <c r="LTR47" s="299"/>
      <c r="LTS47" s="299"/>
      <c r="LTT47" s="299"/>
      <c r="LTU47" s="299"/>
      <c r="LTV47" s="299"/>
      <c r="LTW47" s="299"/>
      <c r="LTX47" s="299"/>
      <c r="LTY47" s="299"/>
      <c r="LTZ47" s="299"/>
      <c r="LUA47" s="299"/>
      <c r="LUB47" s="299"/>
      <c r="LUC47" s="299"/>
      <c r="LUD47" s="299"/>
      <c r="LUE47" s="299"/>
      <c r="LUF47" s="299"/>
      <c r="LUG47" s="299"/>
      <c r="LUH47" s="299"/>
      <c r="LUI47" s="299"/>
      <c r="LUJ47" s="299"/>
      <c r="LUK47" s="299"/>
      <c r="LUL47" s="299"/>
      <c r="LUM47" s="299"/>
      <c r="LUN47" s="299"/>
      <c r="LUO47" s="299"/>
      <c r="LUP47" s="299"/>
      <c r="LUQ47" s="299"/>
      <c r="LUR47" s="299"/>
      <c r="LUS47" s="299"/>
      <c r="LUT47" s="299"/>
      <c r="LUU47" s="299"/>
      <c r="LUV47" s="299"/>
      <c r="LUW47" s="299"/>
      <c r="LUX47" s="299"/>
      <c r="LUY47" s="299"/>
      <c r="LUZ47" s="299"/>
      <c r="LVA47" s="299"/>
      <c r="LVB47" s="299"/>
      <c r="LVC47" s="299"/>
      <c r="LVD47" s="299"/>
      <c r="LVE47" s="299"/>
      <c r="LVF47" s="299"/>
      <c r="LVG47" s="299"/>
      <c r="LVH47" s="299"/>
      <c r="LVI47" s="299"/>
      <c r="LVJ47" s="299"/>
      <c r="LVK47" s="299"/>
      <c r="LVL47" s="299"/>
      <c r="LVM47" s="299"/>
      <c r="LVN47" s="299"/>
      <c r="LVO47" s="299"/>
      <c r="LVP47" s="299"/>
      <c r="LVQ47" s="299"/>
      <c r="LVR47" s="299"/>
      <c r="LVS47" s="299"/>
      <c r="LVT47" s="299"/>
      <c r="LVU47" s="299"/>
      <c r="LVV47" s="299"/>
      <c r="LVW47" s="299"/>
      <c r="LVX47" s="299"/>
      <c r="LVY47" s="299"/>
      <c r="LVZ47" s="299"/>
      <c r="LWA47" s="299"/>
      <c r="LWB47" s="299"/>
      <c r="LWC47" s="299"/>
      <c r="LWD47" s="299"/>
      <c r="LWE47" s="299"/>
      <c r="LWF47" s="299"/>
      <c r="LWG47" s="299"/>
      <c r="LWH47" s="299"/>
      <c r="LWI47" s="299"/>
      <c r="LWJ47" s="299"/>
      <c r="LWK47" s="299"/>
      <c r="LWL47" s="299"/>
      <c r="LWM47" s="299"/>
      <c r="LWN47" s="299"/>
      <c r="LWO47" s="299"/>
      <c r="LWP47" s="299"/>
      <c r="LWQ47" s="299"/>
      <c r="LWR47" s="299"/>
      <c r="LWS47" s="299"/>
      <c r="LWT47" s="299"/>
      <c r="LWU47" s="299"/>
      <c r="LWV47" s="299"/>
      <c r="LWW47" s="299"/>
      <c r="LWX47" s="299"/>
      <c r="LWY47" s="299"/>
      <c r="LWZ47" s="299"/>
      <c r="LXA47" s="299"/>
      <c r="LXB47" s="299"/>
      <c r="LXC47" s="299"/>
      <c r="LXD47" s="299"/>
      <c r="LXE47" s="299"/>
      <c r="LXF47" s="299"/>
      <c r="LXG47" s="299"/>
      <c r="LXH47" s="299"/>
      <c r="LXI47" s="299"/>
      <c r="LXJ47" s="299"/>
      <c r="LXK47" s="299"/>
      <c r="LXL47" s="299"/>
      <c r="LXM47" s="299"/>
      <c r="LXN47" s="299"/>
      <c r="LXO47" s="299"/>
      <c r="LXP47" s="299"/>
      <c r="LXQ47" s="299"/>
      <c r="LXR47" s="299"/>
      <c r="LXS47" s="299"/>
      <c r="LXT47" s="299"/>
      <c r="LXU47" s="299"/>
      <c r="LXV47" s="299"/>
      <c r="LXW47" s="299"/>
      <c r="LXX47" s="299"/>
      <c r="LXY47" s="299"/>
      <c r="LXZ47" s="299"/>
      <c r="LYA47" s="299"/>
      <c r="LYB47" s="299"/>
      <c r="LYC47" s="299"/>
      <c r="LYD47" s="299"/>
      <c r="LYE47" s="299"/>
      <c r="LYF47" s="299"/>
      <c r="LYG47" s="299"/>
      <c r="LYH47" s="299"/>
      <c r="LYI47" s="299"/>
      <c r="LYJ47" s="299"/>
      <c r="LYK47" s="299"/>
      <c r="LYL47" s="299"/>
      <c r="LYM47" s="299"/>
      <c r="LYN47" s="299"/>
      <c r="LYO47" s="299"/>
      <c r="LYP47" s="299"/>
      <c r="LYQ47" s="299"/>
      <c r="LYR47" s="299"/>
      <c r="LYS47" s="299"/>
      <c r="LYT47" s="299"/>
      <c r="LYU47" s="299"/>
      <c r="LYV47" s="299"/>
      <c r="LYW47" s="299"/>
      <c r="LYX47" s="299"/>
      <c r="LYY47" s="299"/>
      <c r="LYZ47" s="299"/>
      <c r="LZA47" s="299"/>
      <c r="LZB47" s="299"/>
      <c r="LZC47" s="299"/>
      <c r="LZD47" s="299"/>
      <c r="LZE47" s="299"/>
      <c r="LZF47" s="299"/>
      <c r="LZG47" s="299"/>
      <c r="LZH47" s="299"/>
      <c r="LZI47" s="299"/>
      <c r="LZJ47" s="299"/>
      <c r="LZK47" s="299"/>
      <c r="LZL47" s="299"/>
      <c r="LZM47" s="299"/>
      <c r="LZN47" s="299"/>
      <c r="LZO47" s="299"/>
      <c r="LZP47" s="299"/>
      <c r="LZQ47" s="299"/>
      <c r="LZR47" s="299"/>
      <c r="LZS47" s="299"/>
      <c r="LZT47" s="299"/>
      <c r="LZU47" s="299"/>
      <c r="LZV47" s="299"/>
      <c r="LZW47" s="299"/>
      <c r="LZX47" s="299"/>
      <c r="LZY47" s="299"/>
      <c r="LZZ47" s="299"/>
      <c r="MAA47" s="299"/>
      <c r="MAB47" s="299"/>
      <c r="MAC47" s="299"/>
      <c r="MAD47" s="299"/>
      <c r="MAE47" s="299"/>
      <c r="MAF47" s="299"/>
      <c r="MAG47" s="299"/>
      <c r="MAH47" s="299"/>
      <c r="MAI47" s="299"/>
      <c r="MAJ47" s="299"/>
      <c r="MAK47" s="299"/>
      <c r="MAL47" s="299"/>
      <c r="MAM47" s="299"/>
      <c r="MAN47" s="299"/>
      <c r="MAO47" s="299"/>
      <c r="MAP47" s="299"/>
      <c r="MAQ47" s="299"/>
      <c r="MAR47" s="299"/>
      <c r="MAS47" s="299"/>
      <c r="MAT47" s="299"/>
      <c r="MAU47" s="299"/>
      <c r="MAV47" s="299"/>
      <c r="MAW47" s="299"/>
      <c r="MAX47" s="299"/>
      <c r="MAY47" s="299"/>
      <c r="MAZ47" s="299"/>
      <c r="MBA47" s="299"/>
      <c r="MBB47" s="299"/>
      <c r="MBC47" s="299"/>
      <c r="MBD47" s="299"/>
      <c r="MBE47" s="299"/>
      <c r="MBF47" s="299"/>
      <c r="MBG47" s="299"/>
      <c r="MBH47" s="299"/>
      <c r="MBI47" s="299"/>
      <c r="MBJ47" s="299"/>
      <c r="MBK47" s="299"/>
      <c r="MBL47" s="299"/>
      <c r="MBM47" s="299"/>
      <c r="MBN47" s="299"/>
      <c r="MBO47" s="299"/>
      <c r="MBP47" s="299"/>
      <c r="MBQ47" s="299"/>
      <c r="MBR47" s="299"/>
      <c r="MBS47" s="299"/>
      <c r="MBT47" s="299"/>
      <c r="MBU47" s="299"/>
      <c r="MBV47" s="299"/>
      <c r="MBW47" s="299"/>
      <c r="MBX47" s="299"/>
      <c r="MBY47" s="299"/>
      <c r="MBZ47" s="299"/>
      <c r="MCA47" s="299"/>
      <c r="MCB47" s="299"/>
      <c r="MCC47" s="299"/>
      <c r="MCD47" s="299"/>
      <c r="MCE47" s="299"/>
      <c r="MCF47" s="299"/>
      <c r="MCG47" s="299"/>
      <c r="MCH47" s="299"/>
      <c r="MCI47" s="299"/>
      <c r="MCJ47" s="299"/>
      <c r="MCK47" s="299"/>
      <c r="MCL47" s="299"/>
      <c r="MCM47" s="299"/>
      <c r="MCN47" s="299"/>
      <c r="MCO47" s="299"/>
      <c r="MCP47" s="299"/>
      <c r="MCQ47" s="299"/>
      <c r="MCR47" s="299"/>
      <c r="MCS47" s="299"/>
      <c r="MCT47" s="299"/>
      <c r="MCU47" s="299"/>
      <c r="MCV47" s="299"/>
      <c r="MCW47" s="299"/>
      <c r="MCX47" s="299"/>
      <c r="MCY47" s="299"/>
      <c r="MCZ47" s="299"/>
      <c r="MDA47" s="299"/>
      <c r="MDB47" s="299"/>
      <c r="MDC47" s="299"/>
      <c r="MDD47" s="299"/>
      <c r="MDE47" s="299"/>
      <c r="MDF47" s="299"/>
      <c r="MDG47" s="299"/>
      <c r="MDH47" s="299"/>
      <c r="MDI47" s="299"/>
      <c r="MDJ47" s="299"/>
      <c r="MDK47" s="299"/>
      <c r="MDL47" s="299"/>
      <c r="MDM47" s="299"/>
      <c r="MDN47" s="299"/>
      <c r="MDO47" s="299"/>
      <c r="MDP47" s="299"/>
      <c r="MDQ47" s="299"/>
      <c r="MDR47" s="299"/>
      <c r="MDS47" s="299"/>
      <c r="MDT47" s="299"/>
      <c r="MDU47" s="299"/>
      <c r="MDV47" s="299"/>
      <c r="MDW47" s="299"/>
      <c r="MDX47" s="299"/>
      <c r="MDY47" s="299"/>
      <c r="MDZ47" s="299"/>
      <c r="MEA47" s="299"/>
      <c r="MEB47" s="299"/>
      <c r="MEC47" s="299"/>
      <c r="MED47" s="299"/>
      <c r="MEE47" s="299"/>
      <c r="MEF47" s="299"/>
      <c r="MEG47" s="299"/>
      <c r="MEH47" s="299"/>
      <c r="MEI47" s="299"/>
      <c r="MEJ47" s="299"/>
      <c r="MEK47" s="299"/>
      <c r="MEL47" s="299"/>
      <c r="MEM47" s="299"/>
      <c r="MEN47" s="299"/>
      <c r="MEO47" s="299"/>
      <c r="MEP47" s="299"/>
      <c r="MEQ47" s="299"/>
      <c r="MER47" s="299"/>
      <c r="MES47" s="299"/>
      <c r="MET47" s="299"/>
      <c r="MEU47" s="299"/>
      <c r="MEV47" s="299"/>
      <c r="MEW47" s="299"/>
      <c r="MEX47" s="299"/>
      <c r="MEY47" s="299"/>
      <c r="MEZ47" s="299"/>
      <c r="MFA47" s="299"/>
      <c r="MFB47" s="299"/>
      <c r="MFC47" s="299"/>
      <c r="MFD47" s="299"/>
      <c r="MFE47" s="299"/>
      <c r="MFF47" s="299"/>
      <c r="MFG47" s="299"/>
      <c r="MFH47" s="299"/>
      <c r="MFI47" s="299"/>
      <c r="MFJ47" s="299"/>
      <c r="MFK47" s="299"/>
      <c r="MFL47" s="299"/>
      <c r="MFM47" s="299"/>
      <c r="MFN47" s="299"/>
      <c r="MFO47" s="299"/>
      <c r="MFP47" s="299"/>
      <c r="MFQ47" s="299"/>
      <c r="MFR47" s="299"/>
      <c r="MFS47" s="299"/>
      <c r="MFT47" s="299"/>
      <c r="MFU47" s="299"/>
      <c r="MFV47" s="299"/>
      <c r="MFW47" s="299"/>
      <c r="MFX47" s="299"/>
      <c r="MFY47" s="299"/>
      <c r="MFZ47" s="299"/>
      <c r="MGA47" s="299"/>
      <c r="MGB47" s="299"/>
      <c r="MGC47" s="299"/>
      <c r="MGD47" s="299"/>
      <c r="MGE47" s="299"/>
      <c r="MGF47" s="299"/>
      <c r="MGG47" s="299"/>
      <c r="MGH47" s="299"/>
      <c r="MGI47" s="299"/>
      <c r="MGJ47" s="299"/>
      <c r="MGK47" s="299"/>
      <c r="MGL47" s="299"/>
      <c r="MGM47" s="299"/>
      <c r="MGN47" s="299"/>
      <c r="MGO47" s="299"/>
      <c r="MGP47" s="299"/>
      <c r="MGQ47" s="299"/>
      <c r="MGR47" s="299"/>
      <c r="MGS47" s="299"/>
      <c r="MGT47" s="299"/>
      <c r="MGU47" s="299"/>
      <c r="MGV47" s="299"/>
      <c r="MGW47" s="299"/>
      <c r="MGX47" s="299"/>
      <c r="MGY47" s="299"/>
      <c r="MGZ47" s="299"/>
      <c r="MHA47" s="299"/>
      <c r="MHB47" s="299"/>
      <c r="MHC47" s="299"/>
      <c r="MHD47" s="299"/>
      <c r="MHE47" s="299"/>
      <c r="MHF47" s="299"/>
      <c r="MHG47" s="299"/>
      <c r="MHH47" s="299"/>
      <c r="MHI47" s="299"/>
      <c r="MHJ47" s="299"/>
      <c r="MHK47" s="299"/>
      <c r="MHL47" s="299"/>
      <c r="MHM47" s="299"/>
      <c r="MHN47" s="299"/>
      <c r="MHO47" s="299"/>
      <c r="MHP47" s="299"/>
      <c r="MHQ47" s="299"/>
      <c r="MHR47" s="299"/>
      <c r="MHS47" s="299"/>
      <c r="MHT47" s="299"/>
      <c r="MHU47" s="299"/>
      <c r="MHV47" s="299"/>
      <c r="MHW47" s="299"/>
      <c r="MHX47" s="299"/>
      <c r="MHY47" s="299"/>
      <c r="MHZ47" s="299"/>
      <c r="MIA47" s="299"/>
      <c r="MIB47" s="299"/>
      <c r="MIC47" s="299"/>
      <c r="MID47" s="299"/>
      <c r="MIE47" s="299"/>
      <c r="MIF47" s="299"/>
      <c r="MIG47" s="299"/>
      <c r="MIH47" s="299"/>
      <c r="MII47" s="299"/>
      <c r="MIJ47" s="299"/>
      <c r="MIK47" s="299"/>
      <c r="MIL47" s="299"/>
      <c r="MIM47" s="299"/>
      <c r="MIN47" s="299"/>
      <c r="MIO47" s="299"/>
      <c r="MIP47" s="299"/>
      <c r="MIQ47" s="299"/>
      <c r="MIR47" s="299"/>
      <c r="MIS47" s="299"/>
      <c r="MIT47" s="299"/>
      <c r="MIU47" s="299"/>
      <c r="MIV47" s="299"/>
      <c r="MIW47" s="299"/>
      <c r="MIX47" s="299"/>
      <c r="MIY47" s="299"/>
      <c r="MIZ47" s="299"/>
      <c r="MJA47" s="299"/>
      <c r="MJB47" s="299"/>
      <c r="MJC47" s="299"/>
      <c r="MJD47" s="299"/>
      <c r="MJE47" s="299"/>
      <c r="MJF47" s="299"/>
      <c r="MJG47" s="299"/>
      <c r="MJH47" s="299"/>
      <c r="MJI47" s="299"/>
      <c r="MJJ47" s="299"/>
      <c r="MJK47" s="299"/>
      <c r="MJL47" s="299"/>
      <c r="MJM47" s="299"/>
      <c r="MJN47" s="299"/>
      <c r="MJO47" s="299"/>
      <c r="MJP47" s="299"/>
      <c r="MJQ47" s="299"/>
      <c r="MJR47" s="299"/>
      <c r="MJS47" s="299"/>
      <c r="MJT47" s="299"/>
      <c r="MJU47" s="299"/>
      <c r="MJV47" s="299"/>
      <c r="MJW47" s="299"/>
      <c r="MJX47" s="299"/>
      <c r="MJY47" s="299"/>
      <c r="MJZ47" s="299"/>
      <c r="MKA47" s="299"/>
      <c r="MKB47" s="299"/>
      <c r="MKC47" s="299"/>
      <c r="MKD47" s="299"/>
      <c r="MKE47" s="299"/>
      <c r="MKF47" s="299"/>
      <c r="MKG47" s="299"/>
      <c r="MKH47" s="299"/>
      <c r="MKI47" s="299"/>
      <c r="MKJ47" s="299"/>
      <c r="MKK47" s="299"/>
      <c r="MKL47" s="299"/>
      <c r="MKM47" s="299"/>
      <c r="MKN47" s="299"/>
      <c r="MKO47" s="299"/>
      <c r="MKP47" s="299"/>
      <c r="MKQ47" s="299"/>
      <c r="MKR47" s="299"/>
      <c r="MKS47" s="299"/>
      <c r="MKT47" s="299"/>
      <c r="MKU47" s="299"/>
      <c r="MKV47" s="299"/>
      <c r="MKW47" s="299"/>
      <c r="MKX47" s="299"/>
      <c r="MKY47" s="299"/>
      <c r="MKZ47" s="299"/>
      <c r="MLA47" s="299"/>
      <c r="MLB47" s="299"/>
      <c r="MLC47" s="299"/>
      <c r="MLD47" s="299"/>
      <c r="MLE47" s="299"/>
      <c r="MLF47" s="299"/>
      <c r="MLG47" s="299"/>
      <c r="MLH47" s="299"/>
      <c r="MLI47" s="299"/>
      <c r="MLJ47" s="299"/>
      <c r="MLK47" s="299"/>
      <c r="MLL47" s="299"/>
      <c r="MLM47" s="299"/>
      <c r="MLN47" s="299"/>
      <c r="MLO47" s="299"/>
      <c r="MLP47" s="299"/>
      <c r="MLQ47" s="299"/>
      <c r="MLR47" s="299"/>
      <c r="MLS47" s="299"/>
      <c r="MLT47" s="299"/>
      <c r="MLU47" s="299"/>
      <c r="MLV47" s="299"/>
      <c r="MLW47" s="299"/>
      <c r="MLX47" s="299"/>
      <c r="MLY47" s="299"/>
      <c r="MLZ47" s="299"/>
      <c r="MMA47" s="299"/>
      <c r="MMB47" s="299"/>
      <c r="MMC47" s="299"/>
      <c r="MMD47" s="299"/>
      <c r="MME47" s="299"/>
      <c r="MMF47" s="299"/>
      <c r="MMG47" s="299"/>
      <c r="MMH47" s="299"/>
      <c r="MMI47" s="299"/>
      <c r="MMJ47" s="299"/>
      <c r="MMK47" s="299"/>
      <c r="MML47" s="299"/>
      <c r="MMM47" s="299"/>
      <c r="MMN47" s="299"/>
      <c r="MMO47" s="299"/>
      <c r="MMP47" s="299"/>
      <c r="MMQ47" s="299"/>
      <c r="MMR47" s="299"/>
      <c r="MMS47" s="299"/>
      <c r="MMT47" s="299"/>
      <c r="MMU47" s="299"/>
      <c r="MMV47" s="299"/>
      <c r="MMW47" s="299"/>
      <c r="MMX47" s="299"/>
      <c r="MMY47" s="299"/>
      <c r="MMZ47" s="299"/>
      <c r="MNA47" s="299"/>
      <c r="MNB47" s="299"/>
      <c r="MNC47" s="299"/>
      <c r="MND47" s="299"/>
      <c r="MNE47" s="299"/>
      <c r="MNF47" s="299"/>
      <c r="MNG47" s="299"/>
      <c r="MNH47" s="299"/>
      <c r="MNI47" s="299"/>
      <c r="MNJ47" s="299"/>
      <c r="MNK47" s="299"/>
      <c r="MNL47" s="299"/>
      <c r="MNM47" s="299"/>
      <c r="MNN47" s="299"/>
      <c r="MNO47" s="299"/>
      <c r="MNP47" s="299"/>
      <c r="MNQ47" s="299"/>
      <c r="MNR47" s="299"/>
      <c r="MNS47" s="299"/>
      <c r="MNT47" s="299"/>
      <c r="MNU47" s="299"/>
      <c r="MNV47" s="299"/>
      <c r="MNW47" s="299"/>
      <c r="MNX47" s="299"/>
      <c r="MNY47" s="299"/>
      <c r="MNZ47" s="299"/>
      <c r="MOA47" s="299"/>
      <c r="MOB47" s="299"/>
      <c r="MOC47" s="299"/>
      <c r="MOD47" s="299"/>
      <c r="MOE47" s="299"/>
      <c r="MOF47" s="299"/>
      <c r="MOG47" s="299"/>
      <c r="MOH47" s="299"/>
      <c r="MOI47" s="299"/>
      <c r="MOJ47" s="299"/>
      <c r="MOK47" s="299"/>
      <c r="MOL47" s="299"/>
      <c r="MOM47" s="299"/>
      <c r="MON47" s="299"/>
      <c r="MOO47" s="299"/>
      <c r="MOP47" s="299"/>
      <c r="MOQ47" s="299"/>
      <c r="MOR47" s="299"/>
      <c r="MOS47" s="299"/>
      <c r="MOT47" s="299"/>
      <c r="MOU47" s="299"/>
      <c r="MOV47" s="299"/>
      <c r="MOW47" s="299"/>
      <c r="MOX47" s="299"/>
      <c r="MOY47" s="299"/>
      <c r="MOZ47" s="299"/>
      <c r="MPA47" s="299"/>
      <c r="MPB47" s="299"/>
      <c r="MPC47" s="299"/>
      <c r="MPD47" s="299"/>
      <c r="MPE47" s="299"/>
      <c r="MPF47" s="299"/>
      <c r="MPG47" s="299"/>
      <c r="MPH47" s="299"/>
      <c r="MPI47" s="299"/>
      <c r="MPJ47" s="299"/>
      <c r="MPK47" s="299"/>
      <c r="MPL47" s="299"/>
      <c r="MPM47" s="299"/>
      <c r="MPN47" s="299"/>
      <c r="MPO47" s="299"/>
      <c r="MPP47" s="299"/>
      <c r="MPQ47" s="299"/>
      <c r="MPR47" s="299"/>
      <c r="MPS47" s="299"/>
      <c r="MPT47" s="299"/>
      <c r="MPU47" s="299"/>
      <c r="MPV47" s="299"/>
      <c r="MPW47" s="299"/>
      <c r="MPX47" s="299"/>
      <c r="MPY47" s="299"/>
      <c r="MPZ47" s="299"/>
      <c r="MQA47" s="299"/>
      <c r="MQB47" s="299"/>
      <c r="MQC47" s="299"/>
      <c r="MQD47" s="299"/>
      <c r="MQE47" s="299"/>
      <c r="MQF47" s="299"/>
      <c r="MQG47" s="299"/>
      <c r="MQH47" s="299"/>
      <c r="MQI47" s="299"/>
      <c r="MQJ47" s="299"/>
      <c r="MQK47" s="299"/>
      <c r="MQL47" s="299"/>
      <c r="MQM47" s="299"/>
      <c r="MQN47" s="299"/>
      <c r="MQO47" s="299"/>
      <c r="MQP47" s="299"/>
      <c r="MQQ47" s="299"/>
      <c r="MQR47" s="299"/>
      <c r="MQS47" s="299"/>
      <c r="MQT47" s="299"/>
      <c r="MQU47" s="299"/>
      <c r="MQV47" s="299"/>
      <c r="MQW47" s="299"/>
      <c r="MQX47" s="299"/>
      <c r="MQY47" s="299"/>
      <c r="MQZ47" s="299"/>
      <c r="MRA47" s="299"/>
      <c r="MRB47" s="299"/>
      <c r="MRC47" s="299"/>
      <c r="MRD47" s="299"/>
      <c r="MRE47" s="299"/>
      <c r="MRF47" s="299"/>
      <c r="MRG47" s="299"/>
      <c r="MRH47" s="299"/>
      <c r="MRI47" s="299"/>
      <c r="MRJ47" s="299"/>
      <c r="MRK47" s="299"/>
      <c r="MRL47" s="299"/>
      <c r="MRM47" s="299"/>
      <c r="MRN47" s="299"/>
      <c r="MRO47" s="299"/>
      <c r="MRP47" s="299"/>
      <c r="MRQ47" s="299"/>
      <c r="MRR47" s="299"/>
      <c r="MRS47" s="299"/>
      <c r="MRT47" s="299"/>
      <c r="MRU47" s="299"/>
      <c r="MRV47" s="299"/>
      <c r="MRW47" s="299"/>
      <c r="MRX47" s="299"/>
      <c r="MRY47" s="299"/>
      <c r="MRZ47" s="299"/>
      <c r="MSA47" s="299"/>
      <c r="MSB47" s="299"/>
      <c r="MSC47" s="299"/>
      <c r="MSD47" s="299"/>
      <c r="MSE47" s="299"/>
      <c r="MSF47" s="299"/>
      <c r="MSG47" s="299"/>
      <c r="MSH47" s="299"/>
      <c r="MSI47" s="299"/>
      <c r="MSJ47" s="299"/>
      <c r="MSK47" s="299"/>
      <c r="MSL47" s="299"/>
      <c r="MSM47" s="299"/>
      <c r="MSN47" s="299"/>
      <c r="MSO47" s="299"/>
      <c r="MSP47" s="299"/>
      <c r="MSQ47" s="299"/>
      <c r="MSR47" s="299"/>
      <c r="MSS47" s="299"/>
      <c r="MST47" s="299"/>
      <c r="MSU47" s="299"/>
      <c r="MSV47" s="299"/>
      <c r="MSW47" s="299"/>
      <c r="MSX47" s="299"/>
      <c r="MSY47" s="299"/>
      <c r="MSZ47" s="299"/>
      <c r="MTA47" s="299"/>
      <c r="MTB47" s="299"/>
      <c r="MTC47" s="299"/>
      <c r="MTD47" s="299"/>
      <c r="MTE47" s="299"/>
      <c r="MTF47" s="299"/>
      <c r="MTG47" s="299"/>
      <c r="MTH47" s="299"/>
      <c r="MTI47" s="299"/>
      <c r="MTJ47" s="299"/>
      <c r="MTK47" s="299"/>
      <c r="MTL47" s="299"/>
      <c r="MTM47" s="299"/>
      <c r="MTN47" s="299"/>
      <c r="MTO47" s="299"/>
      <c r="MTP47" s="299"/>
      <c r="MTQ47" s="299"/>
      <c r="MTR47" s="299"/>
      <c r="MTS47" s="299"/>
      <c r="MTT47" s="299"/>
      <c r="MTU47" s="299"/>
      <c r="MTV47" s="299"/>
      <c r="MTW47" s="299"/>
      <c r="MTX47" s="299"/>
      <c r="MTY47" s="299"/>
      <c r="MTZ47" s="299"/>
      <c r="MUA47" s="299"/>
      <c r="MUB47" s="299"/>
      <c r="MUC47" s="299"/>
      <c r="MUD47" s="299"/>
      <c r="MUE47" s="299"/>
      <c r="MUF47" s="299"/>
      <c r="MUG47" s="299"/>
      <c r="MUH47" s="299"/>
      <c r="MUI47" s="299"/>
      <c r="MUJ47" s="299"/>
      <c r="MUK47" s="299"/>
      <c r="MUL47" s="299"/>
      <c r="MUM47" s="299"/>
      <c r="MUN47" s="299"/>
      <c r="MUO47" s="299"/>
      <c r="MUP47" s="299"/>
      <c r="MUQ47" s="299"/>
      <c r="MUR47" s="299"/>
      <c r="MUS47" s="299"/>
      <c r="MUT47" s="299"/>
      <c r="MUU47" s="299"/>
      <c r="MUV47" s="299"/>
      <c r="MUW47" s="299"/>
      <c r="MUX47" s="299"/>
      <c r="MUY47" s="299"/>
      <c r="MUZ47" s="299"/>
      <c r="MVA47" s="299"/>
      <c r="MVB47" s="299"/>
      <c r="MVC47" s="299"/>
      <c r="MVD47" s="299"/>
      <c r="MVE47" s="299"/>
      <c r="MVF47" s="299"/>
      <c r="MVG47" s="299"/>
      <c r="MVH47" s="299"/>
      <c r="MVI47" s="299"/>
      <c r="MVJ47" s="299"/>
      <c r="MVK47" s="299"/>
      <c r="MVL47" s="299"/>
      <c r="MVM47" s="299"/>
      <c r="MVN47" s="299"/>
      <c r="MVO47" s="299"/>
      <c r="MVP47" s="299"/>
      <c r="MVQ47" s="299"/>
      <c r="MVR47" s="299"/>
      <c r="MVS47" s="299"/>
      <c r="MVT47" s="299"/>
      <c r="MVU47" s="299"/>
      <c r="MVV47" s="299"/>
      <c r="MVW47" s="299"/>
      <c r="MVX47" s="299"/>
      <c r="MVY47" s="299"/>
      <c r="MVZ47" s="299"/>
      <c r="MWA47" s="299"/>
      <c r="MWB47" s="299"/>
      <c r="MWC47" s="299"/>
      <c r="MWD47" s="299"/>
      <c r="MWE47" s="299"/>
      <c r="MWF47" s="299"/>
      <c r="MWG47" s="299"/>
      <c r="MWH47" s="299"/>
      <c r="MWI47" s="299"/>
      <c r="MWJ47" s="299"/>
      <c r="MWK47" s="299"/>
      <c r="MWL47" s="299"/>
      <c r="MWM47" s="299"/>
      <c r="MWN47" s="299"/>
      <c r="MWO47" s="299"/>
      <c r="MWP47" s="299"/>
      <c r="MWQ47" s="299"/>
      <c r="MWR47" s="299"/>
      <c r="MWS47" s="299"/>
      <c r="MWT47" s="299"/>
      <c r="MWU47" s="299"/>
      <c r="MWV47" s="299"/>
      <c r="MWW47" s="299"/>
      <c r="MWX47" s="299"/>
      <c r="MWY47" s="299"/>
      <c r="MWZ47" s="299"/>
      <c r="MXA47" s="299"/>
      <c r="MXB47" s="299"/>
      <c r="MXC47" s="299"/>
      <c r="MXD47" s="299"/>
      <c r="MXE47" s="299"/>
      <c r="MXF47" s="299"/>
      <c r="MXG47" s="299"/>
      <c r="MXH47" s="299"/>
      <c r="MXI47" s="299"/>
      <c r="MXJ47" s="299"/>
      <c r="MXK47" s="299"/>
      <c r="MXL47" s="299"/>
      <c r="MXM47" s="299"/>
      <c r="MXN47" s="299"/>
      <c r="MXO47" s="299"/>
      <c r="MXP47" s="299"/>
      <c r="MXQ47" s="299"/>
      <c r="MXR47" s="299"/>
      <c r="MXS47" s="299"/>
      <c r="MXT47" s="299"/>
      <c r="MXU47" s="299"/>
      <c r="MXV47" s="299"/>
      <c r="MXW47" s="299"/>
      <c r="MXX47" s="299"/>
      <c r="MXY47" s="299"/>
      <c r="MXZ47" s="299"/>
      <c r="MYA47" s="299"/>
      <c r="MYB47" s="299"/>
      <c r="MYC47" s="299"/>
      <c r="MYD47" s="299"/>
      <c r="MYE47" s="299"/>
      <c r="MYF47" s="299"/>
      <c r="MYG47" s="299"/>
      <c r="MYH47" s="299"/>
      <c r="MYI47" s="299"/>
      <c r="MYJ47" s="299"/>
      <c r="MYK47" s="299"/>
      <c r="MYL47" s="299"/>
      <c r="MYM47" s="299"/>
      <c r="MYN47" s="299"/>
      <c r="MYO47" s="299"/>
      <c r="MYP47" s="299"/>
      <c r="MYQ47" s="299"/>
      <c r="MYR47" s="299"/>
      <c r="MYS47" s="299"/>
      <c r="MYT47" s="299"/>
      <c r="MYU47" s="299"/>
      <c r="MYV47" s="299"/>
      <c r="MYW47" s="299"/>
      <c r="MYX47" s="299"/>
      <c r="MYY47" s="299"/>
      <c r="MYZ47" s="299"/>
      <c r="MZA47" s="299"/>
      <c r="MZB47" s="299"/>
      <c r="MZC47" s="299"/>
      <c r="MZD47" s="299"/>
      <c r="MZE47" s="299"/>
      <c r="MZF47" s="299"/>
      <c r="MZG47" s="299"/>
      <c r="MZH47" s="299"/>
      <c r="MZI47" s="299"/>
      <c r="MZJ47" s="299"/>
      <c r="MZK47" s="299"/>
      <c r="MZL47" s="299"/>
      <c r="MZM47" s="299"/>
      <c r="MZN47" s="299"/>
      <c r="MZO47" s="299"/>
      <c r="MZP47" s="299"/>
      <c r="MZQ47" s="299"/>
      <c r="MZR47" s="299"/>
      <c r="MZS47" s="299"/>
      <c r="MZT47" s="299"/>
      <c r="MZU47" s="299"/>
      <c r="MZV47" s="299"/>
      <c r="MZW47" s="299"/>
      <c r="MZX47" s="299"/>
      <c r="MZY47" s="299"/>
      <c r="MZZ47" s="299"/>
      <c r="NAA47" s="299"/>
      <c r="NAB47" s="299"/>
      <c r="NAC47" s="299"/>
      <c r="NAD47" s="299"/>
      <c r="NAE47" s="299"/>
      <c r="NAF47" s="299"/>
      <c r="NAG47" s="299"/>
      <c r="NAH47" s="299"/>
      <c r="NAI47" s="299"/>
      <c r="NAJ47" s="299"/>
      <c r="NAK47" s="299"/>
      <c r="NAL47" s="299"/>
      <c r="NAM47" s="299"/>
      <c r="NAN47" s="299"/>
      <c r="NAO47" s="299"/>
      <c r="NAP47" s="299"/>
      <c r="NAQ47" s="299"/>
      <c r="NAR47" s="299"/>
      <c r="NAS47" s="299"/>
      <c r="NAT47" s="299"/>
      <c r="NAU47" s="299"/>
      <c r="NAV47" s="299"/>
      <c r="NAW47" s="299"/>
      <c r="NAX47" s="299"/>
      <c r="NAY47" s="299"/>
      <c r="NAZ47" s="299"/>
      <c r="NBA47" s="299"/>
      <c r="NBB47" s="299"/>
      <c r="NBC47" s="299"/>
      <c r="NBD47" s="299"/>
      <c r="NBE47" s="299"/>
      <c r="NBF47" s="299"/>
      <c r="NBG47" s="299"/>
      <c r="NBH47" s="299"/>
      <c r="NBI47" s="299"/>
      <c r="NBJ47" s="299"/>
      <c r="NBK47" s="299"/>
      <c r="NBL47" s="299"/>
      <c r="NBM47" s="299"/>
      <c r="NBN47" s="299"/>
      <c r="NBO47" s="299"/>
      <c r="NBP47" s="299"/>
      <c r="NBQ47" s="299"/>
      <c r="NBR47" s="299"/>
      <c r="NBS47" s="299"/>
      <c r="NBT47" s="299"/>
      <c r="NBU47" s="299"/>
      <c r="NBV47" s="299"/>
      <c r="NBW47" s="299"/>
      <c r="NBX47" s="299"/>
      <c r="NBY47" s="299"/>
      <c r="NBZ47" s="299"/>
      <c r="NCA47" s="299"/>
      <c r="NCB47" s="299"/>
      <c r="NCC47" s="299"/>
      <c r="NCD47" s="299"/>
      <c r="NCE47" s="299"/>
      <c r="NCF47" s="299"/>
      <c r="NCG47" s="299"/>
      <c r="NCH47" s="299"/>
      <c r="NCI47" s="299"/>
      <c r="NCJ47" s="299"/>
      <c r="NCK47" s="299"/>
      <c r="NCL47" s="299"/>
      <c r="NCM47" s="299"/>
      <c r="NCN47" s="299"/>
      <c r="NCO47" s="299"/>
      <c r="NCP47" s="299"/>
      <c r="NCQ47" s="299"/>
      <c r="NCR47" s="299"/>
      <c r="NCS47" s="299"/>
      <c r="NCT47" s="299"/>
      <c r="NCU47" s="299"/>
      <c r="NCV47" s="299"/>
      <c r="NCW47" s="299"/>
      <c r="NCX47" s="299"/>
      <c r="NCY47" s="299"/>
      <c r="NCZ47" s="299"/>
      <c r="NDA47" s="299"/>
      <c r="NDB47" s="299"/>
      <c r="NDC47" s="299"/>
      <c r="NDD47" s="299"/>
      <c r="NDE47" s="299"/>
      <c r="NDF47" s="299"/>
      <c r="NDG47" s="299"/>
      <c r="NDH47" s="299"/>
      <c r="NDI47" s="299"/>
      <c r="NDJ47" s="299"/>
      <c r="NDK47" s="299"/>
      <c r="NDL47" s="299"/>
      <c r="NDM47" s="299"/>
      <c r="NDN47" s="299"/>
      <c r="NDO47" s="299"/>
      <c r="NDP47" s="299"/>
      <c r="NDQ47" s="299"/>
      <c r="NDR47" s="299"/>
      <c r="NDS47" s="299"/>
      <c r="NDT47" s="299"/>
      <c r="NDU47" s="299"/>
      <c r="NDV47" s="299"/>
      <c r="NDW47" s="299"/>
      <c r="NDX47" s="299"/>
      <c r="NDY47" s="299"/>
      <c r="NDZ47" s="299"/>
      <c r="NEA47" s="299"/>
      <c r="NEB47" s="299"/>
      <c r="NEC47" s="299"/>
      <c r="NED47" s="299"/>
      <c r="NEE47" s="299"/>
      <c r="NEF47" s="299"/>
      <c r="NEG47" s="299"/>
      <c r="NEH47" s="299"/>
      <c r="NEI47" s="299"/>
      <c r="NEJ47" s="299"/>
      <c r="NEK47" s="299"/>
      <c r="NEL47" s="299"/>
      <c r="NEM47" s="299"/>
      <c r="NEN47" s="299"/>
      <c r="NEO47" s="299"/>
      <c r="NEP47" s="299"/>
      <c r="NEQ47" s="299"/>
      <c r="NER47" s="299"/>
      <c r="NES47" s="299"/>
      <c r="NET47" s="299"/>
      <c r="NEU47" s="299"/>
      <c r="NEV47" s="299"/>
      <c r="NEW47" s="299"/>
      <c r="NEX47" s="299"/>
      <c r="NEY47" s="299"/>
      <c r="NEZ47" s="299"/>
      <c r="NFA47" s="299"/>
      <c r="NFB47" s="299"/>
      <c r="NFC47" s="299"/>
      <c r="NFD47" s="299"/>
      <c r="NFE47" s="299"/>
      <c r="NFF47" s="299"/>
      <c r="NFG47" s="299"/>
      <c r="NFH47" s="299"/>
      <c r="NFI47" s="299"/>
      <c r="NFJ47" s="299"/>
      <c r="NFK47" s="299"/>
      <c r="NFL47" s="299"/>
      <c r="NFM47" s="299"/>
      <c r="NFN47" s="299"/>
      <c r="NFO47" s="299"/>
      <c r="NFP47" s="299"/>
      <c r="NFQ47" s="299"/>
      <c r="NFR47" s="299"/>
      <c r="NFS47" s="299"/>
      <c r="NFT47" s="299"/>
      <c r="NFU47" s="299"/>
      <c r="NFV47" s="299"/>
      <c r="NFW47" s="299"/>
      <c r="NFX47" s="299"/>
      <c r="NFY47" s="299"/>
      <c r="NFZ47" s="299"/>
      <c r="NGA47" s="299"/>
      <c r="NGB47" s="299"/>
      <c r="NGC47" s="299"/>
      <c r="NGD47" s="299"/>
      <c r="NGE47" s="299"/>
      <c r="NGF47" s="299"/>
      <c r="NGG47" s="299"/>
      <c r="NGH47" s="299"/>
      <c r="NGI47" s="299"/>
      <c r="NGJ47" s="299"/>
      <c r="NGK47" s="299"/>
      <c r="NGL47" s="299"/>
      <c r="NGM47" s="299"/>
      <c r="NGN47" s="299"/>
      <c r="NGO47" s="299"/>
      <c r="NGP47" s="299"/>
      <c r="NGQ47" s="299"/>
      <c r="NGR47" s="299"/>
      <c r="NGS47" s="299"/>
      <c r="NGT47" s="299"/>
      <c r="NGU47" s="299"/>
      <c r="NGV47" s="299"/>
      <c r="NGW47" s="299"/>
      <c r="NGX47" s="299"/>
      <c r="NGY47" s="299"/>
      <c r="NGZ47" s="299"/>
      <c r="NHA47" s="299"/>
      <c r="NHB47" s="299"/>
      <c r="NHC47" s="299"/>
      <c r="NHD47" s="299"/>
      <c r="NHE47" s="299"/>
      <c r="NHF47" s="299"/>
      <c r="NHG47" s="299"/>
      <c r="NHH47" s="299"/>
      <c r="NHI47" s="299"/>
      <c r="NHJ47" s="299"/>
      <c r="NHK47" s="299"/>
      <c r="NHL47" s="299"/>
      <c r="NHM47" s="299"/>
      <c r="NHN47" s="299"/>
      <c r="NHO47" s="299"/>
      <c r="NHP47" s="299"/>
      <c r="NHQ47" s="299"/>
      <c r="NHR47" s="299"/>
      <c r="NHS47" s="299"/>
      <c r="NHT47" s="299"/>
      <c r="NHU47" s="299"/>
      <c r="NHV47" s="299"/>
      <c r="NHW47" s="299"/>
      <c r="NHX47" s="299"/>
      <c r="NHY47" s="299"/>
      <c r="NHZ47" s="299"/>
      <c r="NIA47" s="299"/>
      <c r="NIB47" s="299"/>
      <c r="NIC47" s="299"/>
      <c r="NID47" s="299"/>
      <c r="NIE47" s="299"/>
      <c r="NIF47" s="299"/>
      <c r="NIG47" s="299"/>
      <c r="NIH47" s="299"/>
      <c r="NII47" s="299"/>
      <c r="NIJ47" s="299"/>
      <c r="NIK47" s="299"/>
      <c r="NIL47" s="299"/>
      <c r="NIM47" s="299"/>
      <c r="NIN47" s="299"/>
      <c r="NIO47" s="299"/>
      <c r="NIP47" s="299"/>
      <c r="NIQ47" s="299"/>
      <c r="NIR47" s="299"/>
      <c r="NIS47" s="299"/>
      <c r="NIT47" s="299"/>
      <c r="NIU47" s="299"/>
      <c r="NIV47" s="299"/>
      <c r="NIW47" s="299"/>
      <c r="NIX47" s="299"/>
      <c r="NIY47" s="299"/>
      <c r="NIZ47" s="299"/>
      <c r="NJA47" s="299"/>
      <c r="NJB47" s="299"/>
      <c r="NJC47" s="299"/>
      <c r="NJD47" s="299"/>
      <c r="NJE47" s="299"/>
      <c r="NJF47" s="299"/>
      <c r="NJG47" s="299"/>
      <c r="NJH47" s="299"/>
      <c r="NJI47" s="299"/>
      <c r="NJJ47" s="299"/>
      <c r="NJK47" s="299"/>
      <c r="NJL47" s="299"/>
      <c r="NJM47" s="299"/>
      <c r="NJN47" s="299"/>
      <c r="NJO47" s="299"/>
      <c r="NJP47" s="299"/>
      <c r="NJQ47" s="299"/>
      <c r="NJR47" s="299"/>
      <c r="NJS47" s="299"/>
      <c r="NJT47" s="299"/>
      <c r="NJU47" s="299"/>
      <c r="NJV47" s="299"/>
      <c r="NJW47" s="299"/>
      <c r="NJX47" s="299"/>
      <c r="NJY47" s="299"/>
      <c r="NJZ47" s="299"/>
      <c r="NKA47" s="299"/>
      <c r="NKB47" s="299"/>
      <c r="NKC47" s="299"/>
      <c r="NKD47" s="299"/>
      <c r="NKE47" s="299"/>
      <c r="NKF47" s="299"/>
      <c r="NKG47" s="299"/>
      <c r="NKH47" s="299"/>
      <c r="NKI47" s="299"/>
      <c r="NKJ47" s="299"/>
      <c r="NKK47" s="299"/>
      <c r="NKL47" s="299"/>
      <c r="NKM47" s="299"/>
      <c r="NKN47" s="299"/>
      <c r="NKO47" s="299"/>
      <c r="NKP47" s="299"/>
      <c r="NKQ47" s="299"/>
      <c r="NKR47" s="299"/>
      <c r="NKS47" s="299"/>
      <c r="NKT47" s="299"/>
      <c r="NKU47" s="299"/>
      <c r="NKV47" s="299"/>
      <c r="NKW47" s="299"/>
      <c r="NKX47" s="299"/>
      <c r="NKY47" s="299"/>
      <c r="NKZ47" s="299"/>
      <c r="NLA47" s="299"/>
      <c r="NLB47" s="299"/>
      <c r="NLC47" s="299"/>
      <c r="NLD47" s="299"/>
      <c r="NLE47" s="299"/>
      <c r="NLF47" s="299"/>
      <c r="NLG47" s="299"/>
      <c r="NLH47" s="299"/>
      <c r="NLI47" s="299"/>
      <c r="NLJ47" s="299"/>
      <c r="NLK47" s="299"/>
      <c r="NLL47" s="299"/>
      <c r="NLM47" s="299"/>
      <c r="NLN47" s="299"/>
      <c r="NLO47" s="299"/>
      <c r="NLP47" s="299"/>
      <c r="NLQ47" s="299"/>
      <c r="NLR47" s="299"/>
      <c r="NLS47" s="299"/>
      <c r="NLT47" s="299"/>
      <c r="NLU47" s="299"/>
      <c r="NLV47" s="299"/>
      <c r="NLW47" s="299"/>
      <c r="NLX47" s="299"/>
      <c r="NLY47" s="299"/>
      <c r="NLZ47" s="299"/>
      <c r="NMA47" s="299"/>
      <c r="NMB47" s="299"/>
      <c r="NMC47" s="299"/>
      <c r="NMD47" s="299"/>
      <c r="NME47" s="299"/>
      <c r="NMF47" s="299"/>
      <c r="NMG47" s="299"/>
      <c r="NMH47" s="299"/>
      <c r="NMI47" s="299"/>
      <c r="NMJ47" s="299"/>
      <c r="NMK47" s="299"/>
      <c r="NML47" s="299"/>
      <c r="NMM47" s="299"/>
      <c r="NMN47" s="299"/>
      <c r="NMO47" s="299"/>
      <c r="NMP47" s="299"/>
      <c r="NMQ47" s="299"/>
      <c r="NMR47" s="299"/>
      <c r="NMS47" s="299"/>
      <c r="NMT47" s="299"/>
      <c r="NMU47" s="299"/>
      <c r="NMV47" s="299"/>
      <c r="NMW47" s="299"/>
      <c r="NMX47" s="299"/>
      <c r="NMY47" s="299"/>
      <c r="NMZ47" s="299"/>
      <c r="NNA47" s="299"/>
      <c r="NNB47" s="299"/>
      <c r="NNC47" s="299"/>
      <c r="NND47" s="299"/>
      <c r="NNE47" s="299"/>
      <c r="NNF47" s="299"/>
      <c r="NNG47" s="299"/>
      <c r="NNH47" s="299"/>
      <c r="NNI47" s="299"/>
      <c r="NNJ47" s="299"/>
      <c r="NNK47" s="299"/>
      <c r="NNL47" s="299"/>
      <c r="NNM47" s="299"/>
      <c r="NNN47" s="299"/>
      <c r="NNO47" s="299"/>
      <c r="NNP47" s="299"/>
      <c r="NNQ47" s="299"/>
      <c r="NNR47" s="299"/>
      <c r="NNS47" s="299"/>
      <c r="NNT47" s="299"/>
      <c r="NNU47" s="299"/>
      <c r="NNV47" s="299"/>
      <c r="NNW47" s="299"/>
      <c r="NNX47" s="299"/>
      <c r="NNY47" s="299"/>
      <c r="NNZ47" s="299"/>
      <c r="NOA47" s="299"/>
      <c r="NOB47" s="299"/>
      <c r="NOC47" s="299"/>
      <c r="NOD47" s="299"/>
      <c r="NOE47" s="299"/>
      <c r="NOF47" s="299"/>
      <c r="NOG47" s="299"/>
      <c r="NOH47" s="299"/>
      <c r="NOI47" s="299"/>
      <c r="NOJ47" s="299"/>
      <c r="NOK47" s="299"/>
      <c r="NOL47" s="299"/>
      <c r="NOM47" s="299"/>
      <c r="NON47" s="299"/>
      <c r="NOO47" s="299"/>
      <c r="NOP47" s="299"/>
      <c r="NOQ47" s="299"/>
      <c r="NOR47" s="299"/>
      <c r="NOS47" s="299"/>
      <c r="NOT47" s="299"/>
      <c r="NOU47" s="299"/>
      <c r="NOV47" s="299"/>
      <c r="NOW47" s="299"/>
      <c r="NOX47" s="299"/>
      <c r="NOY47" s="299"/>
      <c r="NOZ47" s="299"/>
      <c r="NPA47" s="299"/>
      <c r="NPB47" s="299"/>
      <c r="NPC47" s="299"/>
      <c r="NPD47" s="299"/>
      <c r="NPE47" s="299"/>
      <c r="NPF47" s="299"/>
      <c r="NPG47" s="299"/>
      <c r="NPH47" s="299"/>
      <c r="NPI47" s="299"/>
      <c r="NPJ47" s="299"/>
      <c r="NPK47" s="299"/>
      <c r="NPL47" s="299"/>
      <c r="NPM47" s="299"/>
      <c r="NPN47" s="299"/>
      <c r="NPO47" s="299"/>
      <c r="NPP47" s="299"/>
      <c r="NPQ47" s="299"/>
      <c r="NPR47" s="299"/>
      <c r="NPS47" s="299"/>
      <c r="NPT47" s="299"/>
      <c r="NPU47" s="299"/>
      <c r="NPV47" s="299"/>
      <c r="NPW47" s="299"/>
      <c r="NPX47" s="299"/>
      <c r="NPY47" s="299"/>
      <c r="NPZ47" s="299"/>
      <c r="NQA47" s="299"/>
      <c r="NQB47" s="299"/>
      <c r="NQC47" s="299"/>
      <c r="NQD47" s="299"/>
      <c r="NQE47" s="299"/>
      <c r="NQF47" s="299"/>
      <c r="NQG47" s="299"/>
      <c r="NQH47" s="299"/>
      <c r="NQI47" s="299"/>
      <c r="NQJ47" s="299"/>
      <c r="NQK47" s="299"/>
      <c r="NQL47" s="299"/>
      <c r="NQM47" s="299"/>
      <c r="NQN47" s="299"/>
      <c r="NQO47" s="299"/>
      <c r="NQP47" s="299"/>
      <c r="NQQ47" s="299"/>
      <c r="NQR47" s="299"/>
      <c r="NQS47" s="299"/>
      <c r="NQT47" s="299"/>
      <c r="NQU47" s="299"/>
      <c r="NQV47" s="299"/>
      <c r="NQW47" s="299"/>
      <c r="NQX47" s="299"/>
      <c r="NQY47" s="299"/>
      <c r="NQZ47" s="299"/>
      <c r="NRA47" s="299"/>
      <c r="NRB47" s="299"/>
      <c r="NRC47" s="299"/>
      <c r="NRD47" s="299"/>
      <c r="NRE47" s="299"/>
      <c r="NRF47" s="299"/>
      <c r="NRG47" s="299"/>
      <c r="NRH47" s="299"/>
      <c r="NRI47" s="299"/>
      <c r="NRJ47" s="299"/>
      <c r="NRK47" s="299"/>
      <c r="NRL47" s="299"/>
      <c r="NRM47" s="299"/>
      <c r="NRN47" s="299"/>
      <c r="NRO47" s="299"/>
      <c r="NRP47" s="299"/>
      <c r="NRQ47" s="299"/>
      <c r="NRR47" s="299"/>
      <c r="NRS47" s="299"/>
      <c r="NRT47" s="299"/>
      <c r="NRU47" s="299"/>
      <c r="NRV47" s="299"/>
      <c r="NRW47" s="299"/>
      <c r="NRX47" s="299"/>
      <c r="NRY47" s="299"/>
      <c r="NRZ47" s="299"/>
      <c r="NSA47" s="299"/>
      <c r="NSB47" s="299"/>
      <c r="NSC47" s="299"/>
      <c r="NSD47" s="299"/>
      <c r="NSE47" s="299"/>
      <c r="NSF47" s="299"/>
      <c r="NSG47" s="299"/>
      <c r="NSH47" s="299"/>
      <c r="NSI47" s="299"/>
      <c r="NSJ47" s="299"/>
      <c r="NSK47" s="299"/>
      <c r="NSL47" s="299"/>
      <c r="NSM47" s="299"/>
      <c r="NSN47" s="299"/>
      <c r="NSO47" s="299"/>
      <c r="NSP47" s="299"/>
      <c r="NSQ47" s="299"/>
      <c r="NSR47" s="299"/>
      <c r="NSS47" s="299"/>
      <c r="NST47" s="299"/>
      <c r="NSU47" s="299"/>
      <c r="NSV47" s="299"/>
      <c r="NSW47" s="299"/>
      <c r="NSX47" s="299"/>
      <c r="NSY47" s="299"/>
      <c r="NSZ47" s="299"/>
      <c r="NTA47" s="299"/>
      <c r="NTB47" s="299"/>
      <c r="NTC47" s="299"/>
      <c r="NTD47" s="299"/>
      <c r="NTE47" s="299"/>
      <c r="NTF47" s="299"/>
      <c r="NTG47" s="299"/>
      <c r="NTH47" s="299"/>
      <c r="NTI47" s="299"/>
      <c r="NTJ47" s="299"/>
      <c r="NTK47" s="299"/>
      <c r="NTL47" s="299"/>
      <c r="NTM47" s="299"/>
      <c r="NTN47" s="299"/>
      <c r="NTO47" s="299"/>
      <c r="NTP47" s="299"/>
      <c r="NTQ47" s="299"/>
      <c r="NTR47" s="299"/>
      <c r="NTS47" s="299"/>
      <c r="NTT47" s="299"/>
      <c r="NTU47" s="299"/>
      <c r="NTV47" s="299"/>
      <c r="NTW47" s="299"/>
      <c r="NTX47" s="299"/>
      <c r="NTY47" s="299"/>
      <c r="NTZ47" s="299"/>
      <c r="NUA47" s="299"/>
      <c r="NUB47" s="299"/>
      <c r="NUC47" s="299"/>
      <c r="NUD47" s="299"/>
      <c r="NUE47" s="299"/>
      <c r="NUF47" s="299"/>
      <c r="NUG47" s="299"/>
      <c r="NUH47" s="299"/>
      <c r="NUI47" s="299"/>
      <c r="NUJ47" s="299"/>
      <c r="NUK47" s="299"/>
      <c r="NUL47" s="299"/>
      <c r="NUM47" s="299"/>
      <c r="NUN47" s="299"/>
      <c r="NUO47" s="299"/>
      <c r="NUP47" s="299"/>
      <c r="NUQ47" s="299"/>
      <c r="NUR47" s="299"/>
      <c r="NUS47" s="299"/>
      <c r="NUT47" s="299"/>
      <c r="NUU47" s="299"/>
      <c r="NUV47" s="299"/>
      <c r="NUW47" s="299"/>
      <c r="NUX47" s="299"/>
      <c r="NUY47" s="299"/>
      <c r="NUZ47" s="299"/>
      <c r="NVA47" s="299"/>
      <c r="NVB47" s="299"/>
      <c r="NVC47" s="299"/>
      <c r="NVD47" s="299"/>
      <c r="NVE47" s="299"/>
      <c r="NVF47" s="299"/>
      <c r="NVG47" s="299"/>
      <c r="NVH47" s="299"/>
      <c r="NVI47" s="299"/>
      <c r="NVJ47" s="299"/>
      <c r="NVK47" s="299"/>
      <c r="NVL47" s="299"/>
      <c r="NVM47" s="299"/>
      <c r="NVN47" s="299"/>
      <c r="NVO47" s="299"/>
      <c r="NVP47" s="299"/>
      <c r="NVQ47" s="299"/>
      <c r="NVR47" s="299"/>
      <c r="NVS47" s="299"/>
      <c r="NVT47" s="299"/>
      <c r="NVU47" s="299"/>
      <c r="NVV47" s="299"/>
      <c r="NVW47" s="299"/>
      <c r="NVX47" s="299"/>
      <c r="NVY47" s="299"/>
      <c r="NVZ47" s="299"/>
      <c r="NWA47" s="299"/>
      <c r="NWB47" s="299"/>
      <c r="NWC47" s="299"/>
      <c r="NWD47" s="299"/>
      <c r="NWE47" s="299"/>
      <c r="NWF47" s="299"/>
      <c r="NWG47" s="299"/>
      <c r="NWH47" s="299"/>
      <c r="NWI47" s="299"/>
      <c r="NWJ47" s="299"/>
      <c r="NWK47" s="299"/>
      <c r="NWL47" s="299"/>
      <c r="NWM47" s="299"/>
      <c r="NWN47" s="299"/>
      <c r="NWO47" s="299"/>
      <c r="NWP47" s="299"/>
      <c r="NWQ47" s="299"/>
      <c r="NWR47" s="299"/>
      <c r="NWS47" s="299"/>
      <c r="NWT47" s="299"/>
      <c r="NWU47" s="299"/>
      <c r="NWV47" s="299"/>
      <c r="NWW47" s="299"/>
      <c r="NWX47" s="299"/>
      <c r="NWY47" s="299"/>
      <c r="NWZ47" s="299"/>
      <c r="NXA47" s="299"/>
      <c r="NXB47" s="299"/>
      <c r="NXC47" s="299"/>
      <c r="NXD47" s="299"/>
      <c r="NXE47" s="299"/>
      <c r="NXF47" s="299"/>
      <c r="NXG47" s="299"/>
      <c r="NXH47" s="299"/>
      <c r="NXI47" s="299"/>
      <c r="NXJ47" s="299"/>
      <c r="NXK47" s="299"/>
      <c r="NXL47" s="299"/>
      <c r="NXM47" s="299"/>
      <c r="NXN47" s="299"/>
      <c r="NXO47" s="299"/>
      <c r="NXP47" s="299"/>
      <c r="NXQ47" s="299"/>
      <c r="NXR47" s="299"/>
      <c r="NXS47" s="299"/>
      <c r="NXT47" s="299"/>
      <c r="NXU47" s="299"/>
      <c r="NXV47" s="299"/>
      <c r="NXW47" s="299"/>
      <c r="NXX47" s="299"/>
      <c r="NXY47" s="299"/>
      <c r="NXZ47" s="299"/>
      <c r="NYA47" s="299"/>
      <c r="NYB47" s="299"/>
      <c r="NYC47" s="299"/>
      <c r="NYD47" s="299"/>
      <c r="NYE47" s="299"/>
      <c r="NYF47" s="299"/>
      <c r="NYG47" s="299"/>
      <c r="NYH47" s="299"/>
      <c r="NYI47" s="299"/>
      <c r="NYJ47" s="299"/>
      <c r="NYK47" s="299"/>
      <c r="NYL47" s="299"/>
      <c r="NYM47" s="299"/>
      <c r="NYN47" s="299"/>
      <c r="NYO47" s="299"/>
      <c r="NYP47" s="299"/>
      <c r="NYQ47" s="299"/>
      <c r="NYR47" s="299"/>
      <c r="NYS47" s="299"/>
      <c r="NYT47" s="299"/>
      <c r="NYU47" s="299"/>
      <c r="NYV47" s="299"/>
      <c r="NYW47" s="299"/>
      <c r="NYX47" s="299"/>
      <c r="NYY47" s="299"/>
      <c r="NYZ47" s="299"/>
      <c r="NZA47" s="299"/>
      <c r="NZB47" s="299"/>
      <c r="NZC47" s="299"/>
      <c r="NZD47" s="299"/>
      <c r="NZE47" s="299"/>
      <c r="NZF47" s="299"/>
      <c r="NZG47" s="299"/>
      <c r="NZH47" s="299"/>
      <c r="NZI47" s="299"/>
      <c r="NZJ47" s="299"/>
      <c r="NZK47" s="299"/>
      <c r="NZL47" s="299"/>
      <c r="NZM47" s="299"/>
      <c r="NZN47" s="299"/>
      <c r="NZO47" s="299"/>
      <c r="NZP47" s="299"/>
      <c r="NZQ47" s="299"/>
      <c r="NZR47" s="299"/>
      <c r="NZS47" s="299"/>
      <c r="NZT47" s="299"/>
      <c r="NZU47" s="299"/>
      <c r="NZV47" s="299"/>
      <c r="NZW47" s="299"/>
      <c r="NZX47" s="299"/>
      <c r="NZY47" s="299"/>
      <c r="NZZ47" s="299"/>
      <c r="OAA47" s="299"/>
      <c r="OAB47" s="299"/>
      <c r="OAC47" s="299"/>
      <c r="OAD47" s="299"/>
      <c r="OAE47" s="299"/>
      <c r="OAF47" s="299"/>
      <c r="OAG47" s="299"/>
      <c r="OAH47" s="299"/>
      <c r="OAI47" s="299"/>
      <c r="OAJ47" s="299"/>
      <c r="OAK47" s="299"/>
      <c r="OAL47" s="299"/>
      <c r="OAM47" s="299"/>
      <c r="OAN47" s="299"/>
      <c r="OAO47" s="299"/>
      <c r="OAP47" s="299"/>
      <c r="OAQ47" s="299"/>
      <c r="OAR47" s="299"/>
      <c r="OAS47" s="299"/>
      <c r="OAT47" s="299"/>
      <c r="OAU47" s="299"/>
      <c r="OAV47" s="299"/>
      <c r="OAW47" s="299"/>
      <c r="OAX47" s="299"/>
      <c r="OAY47" s="299"/>
      <c r="OAZ47" s="299"/>
      <c r="OBA47" s="299"/>
      <c r="OBB47" s="299"/>
      <c r="OBC47" s="299"/>
      <c r="OBD47" s="299"/>
      <c r="OBE47" s="299"/>
      <c r="OBF47" s="299"/>
      <c r="OBG47" s="299"/>
      <c r="OBH47" s="299"/>
      <c r="OBI47" s="299"/>
      <c r="OBJ47" s="299"/>
      <c r="OBK47" s="299"/>
      <c r="OBL47" s="299"/>
      <c r="OBM47" s="299"/>
      <c r="OBN47" s="299"/>
      <c r="OBO47" s="299"/>
      <c r="OBP47" s="299"/>
      <c r="OBQ47" s="299"/>
      <c r="OBR47" s="299"/>
      <c r="OBS47" s="299"/>
      <c r="OBT47" s="299"/>
      <c r="OBU47" s="299"/>
      <c r="OBV47" s="299"/>
      <c r="OBW47" s="299"/>
      <c r="OBX47" s="299"/>
      <c r="OBY47" s="299"/>
      <c r="OBZ47" s="299"/>
      <c r="OCA47" s="299"/>
      <c r="OCB47" s="299"/>
      <c r="OCC47" s="299"/>
      <c r="OCD47" s="299"/>
      <c r="OCE47" s="299"/>
      <c r="OCF47" s="299"/>
      <c r="OCG47" s="299"/>
      <c r="OCH47" s="299"/>
      <c r="OCI47" s="299"/>
      <c r="OCJ47" s="299"/>
      <c r="OCK47" s="299"/>
      <c r="OCL47" s="299"/>
      <c r="OCM47" s="299"/>
      <c r="OCN47" s="299"/>
      <c r="OCO47" s="299"/>
      <c r="OCP47" s="299"/>
      <c r="OCQ47" s="299"/>
      <c r="OCR47" s="299"/>
      <c r="OCS47" s="299"/>
      <c r="OCT47" s="299"/>
      <c r="OCU47" s="299"/>
      <c r="OCV47" s="299"/>
      <c r="OCW47" s="299"/>
      <c r="OCX47" s="299"/>
      <c r="OCY47" s="299"/>
      <c r="OCZ47" s="299"/>
      <c r="ODA47" s="299"/>
      <c r="ODB47" s="299"/>
      <c r="ODC47" s="299"/>
      <c r="ODD47" s="299"/>
      <c r="ODE47" s="299"/>
      <c r="ODF47" s="299"/>
      <c r="ODG47" s="299"/>
      <c r="ODH47" s="299"/>
      <c r="ODI47" s="299"/>
      <c r="ODJ47" s="299"/>
      <c r="ODK47" s="299"/>
      <c r="ODL47" s="299"/>
      <c r="ODM47" s="299"/>
      <c r="ODN47" s="299"/>
      <c r="ODO47" s="299"/>
      <c r="ODP47" s="299"/>
      <c r="ODQ47" s="299"/>
      <c r="ODR47" s="299"/>
      <c r="ODS47" s="299"/>
      <c r="ODT47" s="299"/>
      <c r="ODU47" s="299"/>
      <c r="ODV47" s="299"/>
      <c r="ODW47" s="299"/>
      <c r="ODX47" s="299"/>
      <c r="ODY47" s="299"/>
      <c r="ODZ47" s="299"/>
      <c r="OEA47" s="299"/>
      <c r="OEB47" s="299"/>
      <c r="OEC47" s="299"/>
      <c r="OED47" s="299"/>
      <c r="OEE47" s="299"/>
      <c r="OEF47" s="299"/>
      <c r="OEG47" s="299"/>
      <c r="OEH47" s="299"/>
      <c r="OEI47" s="299"/>
      <c r="OEJ47" s="299"/>
      <c r="OEK47" s="299"/>
      <c r="OEL47" s="299"/>
      <c r="OEM47" s="299"/>
      <c r="OEN47" s="299"/>
      <c r="OEO47" s="299"/>
      <c r="OEP47" s="299"/>
      <c r="OEQ47" s="299"/>
      <c r="OER47" s="299"/>
      <c r="OES47" s="299"/>
      <c r="OET47" s="299"/>
      <c r="OEU47" s="299"/>
      <c r="OEV47" s="299"/>
      <c r="OEW47" s="299"/>
      <c r="OEX47" s="299"/>
      <c r="OEY47" s="299"/>
      <c r="OEZ47" s="299"/>
      <c r="OFA47" s="299"/>
      <c r="OFB47" s="299"/>
      <c r="OFC47" s="299"/>
      <c r="OFD47" s="299"/>
      <c r="OFE47" s="299"/>
      <c r="OFF47" s="299"/>
      <c r="OFG47" s="299"/>
      <c r="OFH47" s="299"/>
      <c r="OFI47" s="299"/>
      <c r="OFJ47" s="299"/>
      <c r="OFK47" s="299"/>
      <c r="OFL47" s="299"/>
      <c r="OFM47" s="299"/>
      <c r="OFN47" s="299"/>
      <c r="OFO47" s="299"/>
      <c r="OFP47" s="299"/>
      <c r="OFQ47" s="299"/>
      <c r="OFR47" s="299"/>
      <c r="OFS47" s="299"/>
      <c r="OFT47" s="299"/>
      <c r="OFU47" s="299"/>
      <c r="OFV47" s="299"/>
      <c r="OFW47" s="299"/>
      <c r="OFX47" s="299"/>
      <c r="OFY47" s="299"/>
      <c r="OFZ47" s="299"/>
      <c r="OGA47" s="299"/>
      <c r="OGB47" s="299"/>
      <c r="OGC47" s="299"/>
      <c r="OGD47" s="299"/>
      <c r="OGE47" s="299"/>
      <c r="OGF47" s="299"/>
      <c r="OGG47" s="299"/>
      <c r="OGH47" s="299"/>
      <c r="OGI47" s="299"/>
      <c r="OGJ47" s="299"/>
      <c r="OGK47" s="299"/>
      <c r="OGL47" s="299"/>
      <c r="OGM47" s="299"/>
      <c r="OGN47" s="299"/>
      <c r="OGO47" s="299"/>
      <c r="OGP47" s="299"/>
      <c r="OGQ47" s="299"/>
      <c r="OGR47" s="299"/>
      <c r="OGS47" s="299"/>
      <c r="OGT47" s="299"/>
      <c r="OGU47" s="299"/>
      <c r="OGV47" s="299"/>
      <c r="OGW47" s="299"/>
      <c r="OGX47" s="299"/>
      <c r="OGY47" s="299"/>
      <c r="OGZ47" s="299"/>
      <c r="OHA47" s="299"/>
      <c r="OHB47" s="299"/>
      <c r="OHC47" s="299"/>
      <c r="OHD47" s="299"/>
      <c r="OHE47" s="299"/>
      <c r="OHF47" s="299"/>
      <c r="OHG47" s="299"/>
      <c r="OHH47" s="299"/>
      <c r="OHI47" s="299"/>
      <c r="OHJ47" s="299"/>
      <c r="OHK47" s="299"/>
      <c r="OHL47" s="299"/>
      <c r="OHM47" s="299"/>
      <c r="OHN47" s="299"/>
      <c r="OHO47" s="299"/>
      <c r="OHP47" s="299"/>
      <c r="OHQ47" s="299"/>
      <c r="OHR47" s="299"/>
      <c r="OHS47" s="299"/>
      <c r="OHT47" s="299"/>
      <c r="OHU47" s="299"/>
      <c r="OHV47" s="299"/>
      <c r="OHW47" s="299"/>
      <c r="OHX47" s="299"/>
      <c r="OHY47" s="299"/>
      <c r="OHZ47" s="299"/>
      <c r="OIA47" s="299"/>
      <c r="OIB47" s="299"/>
      <c r="OIC47" s="299"/>
      <c r="OID47" s="299"/>
      <c r="OIE47" s="299"/>
      <c r="OIF47" s="299"/>
      <c r="OIG47" s="299"/>
      <c r="OIH47" s="299"/>
      <c r="OII47" s="299"/>
      <c r="OIJ47" s="299"/>
      <c r="OIK47" s="299"/>
      <c r="OIL47" s="299"/>
      <c r="OIM47" s="299"/>
      <c r="OIN47" s="299"/>
      <c r="OIO47" s="299"/>
      <c r="OIP47" s="299"/>
      <c r="OIQ47" s="299"/>
      <c r="OIR47" s="299"/>
      <c r="OIS47" s="299"/>
      <c r="OIT47" s="299"/>
      <c r="OIU47" s="299"/>
      <c r="OIV47" s="299"/>
      <c r="OIW47" s="299"/>
      <c r="OIX47" s="299"/>
      <c r="OIY47" s="299"/>
      <c r="OIZ47" s="299"/>
      <c r="OJA47" s="299"/>
      <c r="OJB47" s="299"/>
      <c r="OJC47" s="299"/>
      <c r="OJD47" s="299"/>
      <c r="OJE47" s="299"/>
      <c r="OJF47" s="299"/>
      <c r="OJG47" s="299"/>
      <c r="OJH47" s="299"/>
      <c r="OJI47" s="299"/>
      <c r="OJJ47" s="299"/>
      <c r="OJK47" s="299"/>
      <c r="OJL47" s="299"/>
      <c r="OJM47" s="299"/>
      <c r="OJN47" s="299"/>
      <c r="OJO47" s="299"/>
      <c r="OJP47" s="299"/>
      <c r="OJQ47" s="299"/>
      <c r="OJR47" s="299"/>
      <c r="OJS47" s="299"/>
      <c r="OJT47" s="299"/>
      <c r="OJU47" s="299"/>
      <c r="OJV47" s="299"/>
      <c r="OJW47" s="299"/>
      <c r="OJX47" s="299"/>
      <c r="OJY47" s="299"/>
      <c r="OJZ47" s="299"/>
      <c r="OKA47" s="299"/>
      <c r="OKB47" s="299"/>
      <c r="OKC47" s="299"/>
      <c r="OKD47" s="299"/>
      <c r="OKE47" s="299"/>
      <c r="OKF47" s="299"/>
      <c r="OKG47" s="299"/>
      <c r="OKH47" s="299"/>
      <c r="OKI47" s="299"/>
      <c r="OKJ47" s="299"/>
      <c r="OKK47" s="299"/>
      <c r="OKL47" s="299"/>
      <c r="OKM47" s="299"/>
      <c r="OKN47" s="299"/>
      <c r="OKO47" s="299"/>
      <c r="OKP47" s="299"/>
      <c r="OKQ47" s="299"/>
      <c r="OKR47" s="299"/>
      <c r="OKS47" s="299"/>
      <c r="OKT47" s="299"/>
      <c r="OKU47" s="299"/>
      <c r="OKV47" s="299"/>
      <c r="OKW47" s="299"/>
      <c r="OKX47" s="299"/>
      <c r="OKY47" s="299"/>
      <c r="OKZ47" s="299"/>
      <c r="OLA47" s="299"/>
      <c r="OLB47" s="299"/>
      <c r="OLC47" s="299"/>
      <c r="OLD47" s="299"/>
      <c r="OLE47" s="299"/>
      <c r="OLF47" s="299"/>
      <c r="OLG47" s="299"/>
      <c r="OLH47" s="299"/>
      <c r="OLI47" s="299"/>
      <c r="OLJ47" s="299"/>
      <c r="OLK47" s="299"/>
      <c r="OLL47" s="299"/>
      <c r="OLM47" s="299"/>
      <c r="OLN47" s="299"/>
      <c r="OLO47" s="299"/>
      <c r="OLP47" s="299"/>
      <c r="OLQ47" s="299"/>
      <c r="OLR47" s="299"/>
      <c r="OLS47" s="299"/>
      <c r="OLT47" s="299"/>
      <c r="OLU47" s="299"/>
      <c r="OLV47" s="299"/>
      <c r="OLW47" s="299"/>
      <c r="OLX47" s="299"/>
      <c r="OLY47" s="299"/>
      <c r="OLZ47" s="299"/>
      <c r="OMA47" s="299"/>
      <c r="OMB47" s="299"/>
      <c r="OMC47" s="299"/>
      <c r="OMD47" s="299"/>
      <c r="OME47" s="299"/>
      <c r="OMF47" s="299"/>
      <c r="OMG47" s="299"/>
      <c r="OMH47" s="299"/>
      <c r="OMI47" s="299"/>
      <c r="OMJ47" s="299"/>
      <c r="OMK47" s="299"/>
      <c r="OML47" s="299"/>
      <c r="OMM47" s="299"/>
      <c r="OMN47" s="299"/>
      <c r="OMO47" s="299"/>
      <c r="OMP47" s="299"/>
      <c r="OMQ47" s="299"/>
      <c r="OMR47" s="299"/>
      <c r="OMS47" s="299"/>
      <c r="OMT47" s="299"/>
      <c r="OMU47" s="299"/>
      <c r="OMV47" s="299"/>
      <c r="OMW47" s="299"/>
      <c r="OMX47" s="299"/>
      <c r="OMY47" s="299"/>
      <c r="OMZ47" s="299"/>
      <c r="ONA47" s="299"/>
      <c r="ONB47" s="299"/>
      <c r="ONC47" s="299"/>
      <c r="OND47" s="299"/>
      <c r="ONE47" s="299"/>
      <c r="ONF47" s="299"/>
      <c r="ONG47" s="299"/>
      <c r="ONH47" s="299"/>
      <c r="ONI47" s="299"/>
      <c r="ONJ47" s="299"/>
      <c r="ONK47" s="299"/>
      <c r="ONL47" s="299"/>
      <c r="ONM47" s="299"/>
      <c r="ONN47" s="299"/>
      <c r="ONO47" s="299"/>
      <c r="ONP47" s="299"/>
      <c r="ONQ47" s="299"/>
      <c r="ONR47" s="299"/>
      <c r="ONS47" s="299"/>
      <c r="ONT47" s="299"/>
      <c r="ONU47" s="299"/>
      <c r="ONV47" s="299"/>
      <c r="ONW47" s="299"/>
      <c r="ONX47" s="299"/>
      <c r="ONY47" s="299"/>
      <c r="ONZ47" s="299"/>
      <c r="OOA47" s="299"/>
      <c r="OOB47" s="299"/>
      <c r="OOC47" s="299"/>
      <c r="OOD47" s="299"/>
      <c r="OOE47" s="299"/>
      <c r="OOF47" s="299"/>
      <c r="OOG47" s="299"/>
      <c r="OOH47" s="299"/>
      <c r="OOI47" s="299"/>
      <c r="OOJ47" s="299"/>
      <c r="OOK47" s="299"/>
      <c r="OOL47" s="299"/>
      <c r="OOM47" s="299"/>
      <c r="OON47" s="299"/>
      <c r="OOO47" s="299"/>
      <c r="OOP47" s="299"/>
      <c r="OOQ47" s="299"/>
      <c r="OOR47" s="299"/>
      <c r="OOS47" s="299"/>
      <c r="OOT47" s="299"/>
      <c r="OOU47" s="299"/>
      <c r="OOV47" s="299"/>
      <c r="OOW47" s="299"/>
      <c r="OOX47" s="299"/>
      <c r="OOY47" s="299"/>
      <c r="OOZ47" s="299"/>
      <c r="OPA47" s="299"/>
      <c r="OPB47" s="299"/>
      <c r="OPC47" s="299"/>
      <c r="OPD47" s="299"/>
      <c r="OPE47" s="299"/>
      <c r="OPF47" s="299"/>
      <c r="OPG47" s="299"/>
      <c r="OPH47" s="299"/>
      <c r="OPI47" s="299"/>
      <c r="OPJ47" s="299"/>
      <c r="OPK47" s="299"/>
      <c r="OPL47" s="299"/>
      <c r="OPM47" s="299"/>
      <c r="OPN47" s="299"/>
      <c r="OPO47" s="299"/>
      <c r="OPP47" s="299"/>
      <c r="OPQ47" s="299"/>
      <c r="OPR47" s="299"/>
      <c r="OPS47" s="299"/>
      <c r="OPT47" s="299"/>
      <c r="OPU47" s="299"/>
      <c r="OPV47" s="299"/>
      <c r="OPW47" s="299"/>
      <c r="OPX47" s="299"/>
      <c r="OPY47" s="299"/>
      <c r="OPZ47" s="299"/>
      <c r="OQA47" s="299"/>
      <c r="OQB47" s="299"/>
      <c r="OQC47" s="299"/>
      <c r="OQD47" s="299"/>
      <c r="OQE47" s="299"/>
      <c r="OQF47" s="299"/>
      <c r="OQG47" s="299"/>
      <c r="OQH47" s="299"/>
      <c r="OQI47" s="299"/>
      <c r="OQJ47" s="299"/>
      <c r="OQK47" s="299"/>
      <c r="OQL47" s="299"/>
      <c r="OQM47" s="299"/>
      <c r="OQN47" s="299"/>
      <c r="OQO47" s="299"/>
      <c r="OQP47" s="299"/>
      <c r="OQQ47" s="299"/>
      <c r="OQR47" s="299"/>
      <c r="OQS47" s="299"/>
      <c r="OQT47" s="299"/>
      <c r="OQU47" s="299"/>
      <c r="OQV47" s="299"/>
      <c r="OQW47" s="299"/>
      <c r="OQX47" s="299"/>
      <c r="OQY47" s="299"/>
      <c r="OQZ47" s="299"/>
      <c r="ORA47" s="299"/>
      <c r="ORB47" s="299"/>
      <c r="ORC47" s="299"/>
      <c r="ORD47" s="299"/>
      <c r="ORE47" s="299"/>
      <c r="ORF47" s="299"/>
      <c r="ORG47" s="299"/>
      <c r="ORH47" s="299"/>
      <c r="ORI47" s="299"/>
      <c r="ORJ47" s="299"/>
      <c r="ORK47" s="299"/>
      <c r="ORL47" s="299"/>
      <c r="ORM47" s="299"/>
      <c r="ORN47" s="299"/>
      <c r="ORO47" s="299"/>
      <c r="ORP47" s="299"/>
      <c r="ORQ47" s="299"/>
      <c r="ORR47" s="299"/>
      <c r="ORS47" s="299"/>
      <c r="ORT47" s="299"/>
      <c r="ORU47" s="299"/>
      <c r="ORV47" s="299"/>
      <c r="ORW47" s="299"/>
      <c r="ORX47" s="299"/>
      <c r="ORY47" s="299"/>
      <c r="ORZ47" s="299"/>
      <c r="OSA47" s="299"/>
      <c r="OSB47" s="299"/>
      <c r="OSC47" s="299"/>
      <c r="OSD47" s="299"/>
      <c r="OSE47" s="299"/>
      <c r="OSF47" s="299"/>
      <c r="OSG47" s="299"/>
      <c r="OSH47" s="299"/>
      <c r="OSI47" s="299"/>
      <c r="OSJ47" s="299"/>
      <c r="OSK47" s="299"/>
      <c r="OSL47" s="299"/>
      <c r="OSM47" s="299"/>
      <c r="OSN47" s="299"/>
      <c r="OSO47" s="299"/>
      <c r="OSP47" s="299"/>
      <c r="OSQ47" s="299"/>
      <c r="OSR47" s="299"/>
      <c r="OSS47" s="299"/>
      <c r="OST47" s="299"/>
      <c r="OSU47" s="299"/>
      <c r="OSV47" s="299"/>
      <c r="OSW47" s="299"/>
      <c r="OSX47" s="299"/>
      <c r="OSY47" s="299"/>
      <c r="OSZ47" s="299"/>
      <c r="OTA47" s="299"/>
      <c r="OTB47" s="299"/>
      <c r="OTC47" s="299"/>
      <c r="OTD47" s="299"/>
      <c r="OTE47" s="299"/>
      <c r="OTF47" s="299"/>
      <c r="OTG47" s="299"/>
      <c r="OTH47" s="299"/>
      <c r="OTI47" s="299"/>
      <c r="OTJ47" s="299"/>
      <c r="OTK47" s="299"/>
      <c r="OTL47" s="299"/>
      <c r="OTM47" s="299"/>
      <c r="OTN47" s="299"/>
      <c r="OTO47" s="299"/>
      <c r="OTP47" s="299"/>
      <c r="OTQ47" s="299"/>
      <c r="OTR47" s="299"/>
      <c r="OTS47" s="299"/>
      <c r="OTT47" s="299"/>
      <c r="OTU47" s="299"/>
      <c r="OTV47" s="299"/>
      <c r="OTW47" s="299"/>
      <c r="OTX47" s="299"/>
      <c r="OTY47" s="299"/>
      <c r="OTZ47" s="299"/>
      <c r="OUA47" s="299"/>
      <c r="OUB47" s="299"/>
      <c r="OUC47" s="299"/>
      <c r="OUD47" s="299"/>
      <c r="OUE47" s="299"/>
      <c r="OUF47" s="299"/>
      <c r="OUG47" s="299"/>
      <c r="OUH47" s="299"/>
      <c r="OUI47" s="299"/>
      <c r="OUJ47" s="299"/>
      <c r="OUK47" s="299"/>
      <c r="OUL47" s="299"/>
      <c r="OUM47" s="299"/>
      <c r="OUN47" s="299"/>
      <c r="OUO47" s="299"/>
      <c r="OUP47" s="299"/>
      <c r="OUQ47" s="299"/>
      <c r="OUR47" s="299"/>
      <c r="OUS47" s="299"/>
      <c r="OUT47" s="299"/>
      <c r="OUU47" s="299"/>
      <c r="OUV47" s="299"/>
      <c r="OUW47" s="299"/>
      <c r="OUX47" s="299"/>
      <c r="OUY47" s="299"/>
      <c r="OUZ47" s="299"/>
      <c r="OVA47" s="299"/>
      <c r="OVB47" s="299"/>
      <c r="OVC47" s="299"/>
      <c r="OVD47" s="299"/>
      <c r="OVE47" s="299"/>
      <c r="OVF47" s="299"/>
      <c r="OVG47" s="299"/>
      <c r="OVH47" s="299"/>
      <c r="OVI47" s="299"/>
      <c r="OVJ47" s="299"/>
      <c r="OVK47" s="299"/>
      <c r="OVL47" s="299"/>
      <c r="OVM47" s="299"/>
      <c r="OVN47" s="299"/>
      <c r="OVO47" s="299"/>
      <c r="OVP47" s="299"/>
      <c r="OVQ47" s="299"/>
      <c r="OVR47" s="299"/>
      <c r="OVS47" s="299"/>
      <c r="OVT47" s="299"/>
      <c r="OVU47" s="299"/>
      <c r="OVV47" s="299"/>
      <c r="OVW47" s="299"/>
      <c r="OVX47" s="299"/>
      <c r="OVY47" s="299"/>
      <c r="OVZ47" s="299"/>
      <c r="OWA47" s="299"/>
      <c r="OWB47" s="299"/>
      <c r="OWC47" s="299"/>
      <c r="OWD47" s="299"/>
      <c r="OWE47" s="299"/>
      <c r="OWF47" s="299"/>
      <c r="OWG47" s="299"/>
      <c r="OWH47" s="299"/>
      <c r="OWI47" s="299"/>
      <c r="OWJ47" s="299"/>
      <c r="OWK47" s="299"/>
      <c r="OWL47" s="299"/>
      <c r="OWM47" s="299"/>
      <c r="OWN47" s="299"/>
      <c r="OWO47" s="299"/>
      <c r="OWP47" s="299"/>
      <c r="OWQ47" s="299"/>
      <c r="OWR47" s="299"/>
      <c r="OWS47" s="299"/>
      <c r="OWT47" s="299"/>
      <c r="OWU47" s="299"/>
      <c r="OWV47" s="299"/>
      <c r="OWW47" s="299"/>
      <c r="OWX47" s="299"/>
      <c r="OWY47" s="299"/>
      <c r="OWZ47" s="299"/>
      <c r="OXA47" s="299"/>
      <c r="OXB47" s="299"/>
      <c r="OXC47" s="299"/>
      <c r="OXD47" s="299"/>
      <c r="OXE47" s="299"/>
      <c r="OXF47" s="299"/>
      <c r="OXG47" s="299"/>
      <c r="OXH47" s="299"/>
      <c r="OXI47" s="299"/>
      <c r="OXJ47" s="299"/>
      <c r="OXK47" s="299"/>
      <c r="OXL47" s="299"/>
      <c r="OXM47" s="299"/>
      <c r="OXN47" s="299"/>
      <c r="OXO47" s="299"/>
      <c r="OXP47" s="299"/>
      <c r="OXQ47" s="299"/>
      <c r="OXR47" s="299"/>
      <c r="OXS47" s="299"/>
      <c r="OXT47" s="299"/>
      <c r="OXU47" s="299"/>
      <c r="OXV47" s="299"/>
      <c r="OXW47" s="299"/>
      <c r="OXX47" s="299"/>
      <c r="OXY47" s="299"/>
      <c r="OXZ47" s="299"/>
      <c r="OYA47" s="299"/>
      <c r="OYB47" s="299"/>
      <c r="OYC47" s="299"/>
      <c r="OYD47" s="299"/>
      <c r="OYE47" s="299"/>
      <c r="OYF47" s="299"/>
      <c r="OYG47" s="299"/>
      <c r="OYH47" s="299"/>
      <c r="OYI47" s="299"/>
      <c r="OYJ47" s="299"/>
      <c r="OYK47" s="299"/>
      <c r="OYL47" s="299"/>
      <c r="OYM47" s="299"/>
      <c r="OYN47" s="299"/>
      <c r="OYO47" s="299"/>
      <c r="OYP47" s="299"/>
      <c r="OYQ47" s="299"/>
      <c r="OYR47" s="299"/>
      <c r="OYS47" s="299"/>
      <c r="OYT47" s="299"/>
      <c r="OYU47" s="299"/>
      <c r="OYV47" s="299"/>
      <c r="OYW47" s="299"/>
      <c r="OYX47" s="299"/>
      <c r="OYY47" s="299"/>
      <c r="OYZ47" s="299"/>
      <c r="OZA47" s="299"/>
      <c r="OZB47" s="299"/>
      <c r="OZC47" s="299"/>
      <c r="OZD47" s="299"/>
      <c r="OZE47" s="299"/>
      <c r="OZF47" s="299"/>
      <c r="OZG47" s="299"/>
      <c r="OZH47" s="299"/>
      <c r="OZI47" s="299"/>
      <c r="OZJ47" s="299"/>
      <c r="OZK47" s="299"/>
      <c r="OZL47" s="299"/>
      <c r="OZM47" s="299"/>
      <c r="OZN47" s="299"/>
      <c r="OZO47" s="299"/>
      <c r="OZP47" s="299"/>
      <c r="OZQ47" s="299"/>
      <c r="OZR47" s="299"/>
      <c r="OZS47" s="299"/>
      <c r="OZT47" s="299"/>
      <c r="OZU47" s="299"/>
      <c r="OZV47" s="299"/>
      <c r="OZW47" s="299"/>
      <c r="OZX47" s="299"/>
      <c r="OZY47" s="299"/>
      <c r="OZZ47" s="299"/>
      <c r="PAA47" s="299"/>
      <c r="PAB47" s="299"/>
      <c r="PAC47" s="299"/>
      <c r="PAD47" s="299"/>
      <c r="PAE47" s="299"/>
      <c r="PAF47" s="299"/>
      <c r="PAG47" s="299"/>
      <c r="PAH47" s="299"/>
      <c r="PAI47" s="299"/>
      <c r="PAJ47" s="299"/>
      <c r="PAK47" s="299"/>
      <c r="PAL47" s="299"/>
      <c r="PAM47" s="299"/>
      <c r="PAN47" s="299"/>
      <c r="PAO47" s="299"/>
      <c r="PAP47" s="299"/>
      <c r="PAQ47" s="299"/>
      <c r="PAR47" s="299"/>
      <c r="PAS47" s="299"/>
      <c r="PAT47" s="299"/>
      <c r="PAU47" s="299"/>
      <c r="PAV47" s="299"/>
      <c r="PAW47" s="299"/>
      <c r="PAX47" s="299"/>
      <c r="PAY47" s="299"/>
      <c r="PAZ47" s="299"/>
      <c r="PBA47" s="299"/>
      <c r="PBB47" s="299"/>
      <c r="PBC47" s="299"/>
      <c r="PBD47" s="299"/>
      <c r="PBE47" s="299"/>
      <c r="PBF47" s="299"/>
      <c r="PBG47" s="299"/>
      <c r="PBH47" s="299"/>
      <c r="PBI47" s="299"/>
      <c r="PBJ47" s="299"/>
      <c r="PBK47" s="299"/>
      <c r="PBL47" s="299"/>
      <c r="PBM47" s="299"/>
      <c r="PBN47" s="299"/>
      <c r="PBO47" s="299"/>
      <c r="PBP47" s="299"/>
      <c r="PBQ47" s="299"/>
      <c r="PBR47" s="299"/>
      <c r="PBS47" s="299"/>
      <c r="PBT47" s="299"/>
      <c r="PBU47" s="299"/>
      <c r="PBV47" s="299"/>
      <c r="PBW47" s="299"/>
      <c r="PBX47" s="299"/>
      <c r="PBY47" s="299"/>
      <c r="PBZ47" s="299"/>
      <c r="PCA47" s="299"/>
      <c r="PCB47" s="299"/>
      <c r="PCC47" s="299"/>
      <c r="PCD47" s="299"/>
      <c r="PCE47" s="299"/>
      <c r="PCF47" s="299"/>
      <c r="PCG47" s="299"/>
      <c r="PCH47" s="299"/>
      <c r="PCI47" s="299"/>
      <c r="PCJ47" s="299"/>
      <c r="PCK47" s="299"/>
      <c r="PCL47" s="299"/>
      <c r="PCM47" s="299"/>
      <c r="PCN47" s="299"/>
      <c r="PCO47" s="299"/>
      <c r="PCP47" s="299"/>
      <c r="PCQ47" s="299"/>
      <c r="PCR47" s="299"/>
      <c r="PCS47" s="299"/>
      <c r="PCT47" s="299"/>
      <c r="PCU47" s="299"/>
      <c r="PCV47" s="299"/>
      <c r="PCW47" s="299"/>
      <c r="PCX47" s="299"/>
      <c r="PCY47" s="299"/>
      <c r="PCZ47" s="299"/>
      <c r="PDA47" s="299"/>
      <c r="PDB47" s="299"/>
      <c r="PDC47" s="299"/>
      <c r="PDD47" s="299"/>
      <c r="PDE47" s="299"/>
      <c r="PDF47" s="299"/>
      <c r="PDG47" s="299"/>
      <c r="PDH47" s="299"/>
      <c r="PDI47" s="299"/>
      <c r="PDJ47" s="299"/>
      <c r="PDK47" s="299"/>
      <c r="PDL47" s="299"/>
      <c r="PDM47" s="299"/>
      <c r="PDN47" s="299"/>
      <c r="PDO47" s="299"/>
      <c r="PDP47" s="299"/>
      <c r="PDQ47" s="299"/>
      <c r="PDR47" s="299"/>
      <c r="PDS47" s="299"/>
      <c r="PDT47" s="299"/>
      <c r="PDU47" s="299"/>
      <c r="PDV47" s="299"/>
      <c r="PDW47" s="299"/>
      <c r="PDX47" s="299"/>
      <c r="PDY47" s="299"/>
      <c r="PDZ47" s="299"/>
      <c r="PEA47" s="299"/>
      <c r="PEB47" s="299"/>
      <c r="PEC47" s="299"/>
      <c r="PED47" s="299"/>
      <c r="PEE47" s="299"/>
      <c r="PEF47" s="299"/>
      <c r="PEG47" s="299"/>
      <c r="PEH47" s="299"/>
      <c r="PEI47" s="299"/>
      <c r="PEJ47" s="299"/>
      <c r="PEK47" s="299"/>
      <c r="PEL47" s="299"/>
      <c r="PEM47" s="299"/>
      <c r="PEN47" s="299"/>
      <c r="PEO47" s="299"/>
      <c r="PEP47" s="299"/>
      <c r="PEQ47" s="299"/>
      <c r="PER47" s="299"/>
      <c r="PES47" s="299"/>
      <c r="PET47" s="299"/>
      <c r="PEU47" s="299"/>
      <c r="PEV47" s="299"/>
      <c r="PEW47" s="299"/>
      <c r="PEX47" s="299"/>
      <c r="PEY47" s="299"/>
      <c r="PEZ47" s="299"/>
      <c r="PFA47" s="299"/>
      <c r="PFB47" s="299"/>
      <c r="PFC47" s="299"/>
      <c r="PFD47" s="299"/>
      <c r="PFE47" s="299"/>
      <c r="PFF47" s="299"/>
      <c r="PFG47" s="299"/>
      <c r="PFH47" s="299"/>
      <c r="PFI47" s="299"/>
      <c r="PFJ47" s="299"/>
      <c r="PFK47" s="299"/>
      <c r="PFL47" s="299"/>
      <c r="PFM47" s="299"/>
      <c r="PFN47" s="299"/>
      <c r="PFO47" s="299"/>
      <c r="PFP47" s="299"/>
      <c r="PFQ47" s="299"/>
      <c r="PFR47" s="299"/>
      <c r="PFS47" s="299"/>
      <c r="PFT47" s="299"/>
      <c r="PFU47" s="299"/>
      <c r="PFV47" s="299"/>
      <c r="PFW47" s="299"/>
      <c r="PFX47" s="299"/>
      <c r="PFY47" s="299"/>
      <c r="PFZ47" s="299"/>
      <c r="PGA47" s="299"/>
      <c r="PGB47" s="299"/>
      <c r="PGC47" s="299"/>
      <c r="PGD47" s="299"/>
      <c r="PGE47" s="299"/>
      <c r="PGF47" s="299"/>
      <c r="PGG47" s="299"/>
      <c r="PGH47" s="299"/>
      <c r="PGI47" s="299"/>
      <c r="PGJ47" s="299"/>
      <c r="PGK47" s="299"/>
      <c r="PGL47" s="299"/>
      <c r="PGM47" s="299"/>
      <c r="PGN47" s="299"/>
      <c r="PGO47" s="299"/>
      <c r="PGP47" s="299"/>
      <c r="PGQ47" s="299"/>
      <c r="PGR47" s="299"/>
      <c r="PGS47" s="299"/>
      <c r="PGT47" s="299"/>
      <c r="PGU47" s="299"/>
      <c r="PGV47" s="299"/>
      <c r="PGW47" s="299"/>
      <c r="PGX47" s="299"/>
      <c r="PGY47" s="299"/>
      <c r="PGZ47" s="299"/>
      <c r="PHA47" s="299"/>
      <c r="PHB47" s="299"/>
      <c r="PHC47" s="299"/>
      <c r="PHD47" s="299"/>
      <c r="PHE47" s="299"/>
      <c r="PHF47" s="299"/>
      <c r="PHG47" s="299"/>
      <c r="PHH47" s="299"/>
      <c r="PHI47" s="299"/>
      <c r="PHJ47" s="299"/>
      <c r="PHK47" s="299"/>
      <c r="PHL47" s="299"/>
      <c r="PHM47" s="299"/>
      <c r="PHN47" s="299"/>
      <c r="PHO47" s="299"/>
      <c r="PHP47" s="299"/>
      <c r="PHQ47" s="299"/>
      <c r="PHR47" s="299"/>
      <c r="PHS47" s="299"/>
      <c r="PHT47" s="299"/>
      <c r="PHU47" s="299"/>
      <c r="PHV47" s="299"/>
      <c r="PHW47" s="299"/>
      <c r="PHX47" s="299"/>
      <c r="PHY47" s="299"/>
      <c r="PHZ47" s="299"/>
      <c r="PIA47" s="299"/>
      <c r="PIB47" s="299"/>
      <c r="PIC47" s="299"/>
      <c r="PID47" s="299"/>
      <c r="PIE47" s="299"/>
      <c r="PIF47" s="299"/>
      <c r="PIG47" s="299"/>
      <c r="PIH47" s="299"/>
      <c r="PII47" s="299"/>
      <c r="PIJ47" s="299"/>
      <c r="PIK47" s="299"/>
      <c r="PIL47" s="299"/>
      <c r="PIM47" s="299"/>
      <c r="PIN47" s="299"/>
      <c r="PIO47" s="299"/>
      <c r="PIP47" s="299"/>
      <c r="PIQ47" s="299"/>
      <c r="PIR47" s="299"/>
      <c r="PIS47" s="299"/>
      <c r="PIT47" s="299"/>
      <c r="PIU47" s="299"/>
      <c r="PIV47" s="299"/>
      <c r="PIW47" s="299"/>
      <c r="PIX47" s="299"/>
      <c r="PIY47" s="299"/>
      <c r="PIZ47" s="299"/>
      <c r="PJA47" s="299"/>
      <c r="PJB47" s="299"/>
      <c r="PJC47" s="299"/>
      <c r="PJD47" s="299"/>
      <c r="PJE47" s="299"/>
      <c r="PJF47" s="299"/>
      <c r="PJG47" s="299"/>
      <c r="PJH47" s="299"/>
      <c r="PJI47" s="299"/>
      <c r="PJJ47" s="299"/>
      <c r="PJK47" s="299"/>
      <c r="PJL47" s="299"/>
      <c r="PJM47" s="299"/>
      <c r="PJN47" s="299"/>
      <c r="PJO47" s="299"/>
      <c r="PJP47" s="299"/>
      <c r="PJQ47" s="299"/>
      <c r="PJR47" s="299"/>
      <c r="PJS47" s="299"/>
      <c r="PJT47" s="299"/>
      <c r="PJU47" s="299"/>
      <c r="PJV47" s="299"/>
      <c r="PJW47" s="299"/>
      <c r="PJX47" s="299"/>
      <c r="PJY47" s="299"/>
      <c r="PJZ47" s="299"/>
      <c r="PKA47" s="299"/>
      <c r="PKB47" s="299"/>
      <c r="PKC47" s="299"/>
      <c r="PKD47" s="299"/>
      <c r="PKE47" s="299"/>
      <c r="PKF47" s="299"/>
      <c r="PKG47" s="299"/>
      <c r="PKH47" s="299"/>
      <c r="PKI47" s="299"/>
      <c r="PKJ47" s="299"/>
      <c r="PKK47" s="299"/>
      <c r="PKL47" s="299"/>
      <c r="PKM47" s="299"/>
      <c r="PKN47" s="299"/>
      <c r="PKO47" s="299"/>
      <c r="PKP47" s="299"/>
      <c r="PKQ47" s="299"/>
      <c r="PKR47" s="299"/>
      <c r="PKS47" s="299"/>
      <c r="PKT47" s="299"/>
      <c r="PKU47" s="299"/>
      <c r="PKV47" s="299"/>
      <c r="PKW47" s="299"/>
      <c r="PKX47" s="299"/>
      <c r="PKY47" s="299"/>
      <c r="PKZ47" s="299"/>
      <c r="PLA47" s="299"/>
      <c r="PLB47" s="299"/>
      <c r="PLC47" s="299"/>
      <c r="PLD47" s="299"/>
      <c r="PLE47" s="299"/>
      <c r="PLF47" s="299"/>
      <c r="PLG47" s="299"/>
      <c r="PLH47" s="299"/>
      <c r="PLI47" s="299"/>
      <c r="PLJ47" s="299"/>
      <c r="PLK47" s="299"/>
      <c r="PLL47" s="299"/>
      <c r="PLM47" s="299"/>
      <c r="PLN47" s="299"/>
      <c r="PLO47" s="299"/>
      <c r="PLP47" s="299"/>
      <c r="PLQ47" s="299"/>
      <c r="PLR47" s="299"/>
      <c r="PLS47" s="299"/>
      <c r="PLT47" s="299"/>
      <c r="PLU47" s="299"/>
      <c r="PLV47" s="299"/>
      <c r="PLW47" s="299"/>
      <c r="PLX47" s="299"/>
      <c r="PLY47" s="299"/>
      <c r="PLZ47" s="299"/>
      <c r="PMA47" s="299"/>
      <c r="PMB47" s="299"/>
      <c r="PMC47" s="299"/>
      <c r="PMD47" s="299"/>
      <c r="PME47" s="299"/>
      <c r="PMF47" s="299"/>
      <c r="PMG47" s="299"/>
      <c r="PMH47" s="299"/>
      <c r="PMI47" s="299"/>
      <c r="PMJ47" s="299"/>
      <c r="PMK47" s="299"/>
      <c r="PML47" s="299"/>
      <c r="PMM47" s="299"/>
      <c r="PMN47" s="299"/>
      <c r="PMO47" s="299"/>
      <c r="PMP47" s="299"/>
      <c r="PMQ47" s="299"/>
      <c r="PMR47" s="299"/>
      <c r="PMS47" s="299"/>
      <c r="PMT47" s="299"/>
      <c r="PMU47" s="299"/>
      <c r="PMV47" s="299"/>
      <c r="PMW47" s="299"/>
      <c r="PMX47" s="299"/>
      <c r="PMY47" s="299"/>
      <c r="PMZ47" s="299"/>
      <c r="PNA47" s="299"/>
      <c r="PNB47" s="299"/>
      <c r="PNC47" s="299"/>
      <c r="PND47" s="299"/>
      <c r="PNE47" s="299"/>
      <c r="PNF47" s="299"/>
      <c r="PNG47" s="299"/>
      <c r="PNH47" s="299"/>
      <c r="PNI47" s="299"/>
      <c r="PNJ47" s="299"/>
      <c r="PNK47" s="299"/>
      <c r="PNL47" s="299"/>
      <c r="PNM47" s="299"/>
      <c r="PNN47" s="299"/>
      <c r="PNO47" s="299"/>
      <c r="PNP47" s="299"/>
      <c r="PNQ47" s="299"/>
      <c r="PNR47" s="299"/>
      <c r="PNS47" s="299"/>
      <c r="PNT47" s="299"/>
      <c r="PNU47" s="299"/>
      <c r="PNV47" s="299"/>
      <c r="PNW47" s="299"/>
      <c r="PNX47" s="299"/>
      <c r="PNY47" s="299"/>
      <c r="PNZ47" s="299"/>
      <c r="POA47" s="299"/>
      <c r="POB47" s="299"/>
      <c r="POC47" s="299"/>
      <c r="POD47" s="299"/>
      <c r="POE47" s="299"/>
      <c r="POF47" s="299"/>
      <c r="POG47" s="299"/>
      <c r="POH47" s="299"/>
      <c r="POI47" s="299"/>
      <c r="POJ47" s="299"/>
      <c r="POK47" s="299"/>
      <c r="POL47" s="299"/>
      <c r="POM47" s="299"/>
      <c r="PON47" s="299"/>
      <c r="POO47" s="299"/>
      <c r="POP47" s="299"/>
      <c r="POQ47" s="299"/>
      <c r="POR47" s="299"/>
      <c r="POS47" s="299"/>
      <c r="POT47" s="299"/>
      <c r="POU47" s="299"/>
      <c r="POV47" s="299"/>
      <c r="POW47" s="299"/>
      <c r="POX47" s="299"/>
      <c r="POY47" s="299"/>
      <c r="POZ47" s="299"/>
      <c r="PPA47" s="299"/>
      <c r="PPB47" s="299"/>
      <c r="PPC47" s="299"/>
      <c r="PPD47" s="299"/>
      <c r="PPE47" s="299"/>
      <c r="PPF47" s="299"/>
      <c r="PPG47" s="299"/>
      <c r="PPH47" s="299"/>
      <c r="PPI47" s="299"/>
      <c r="PPJ47" s="299"/>
      <c r="PPK47" s="299"/>
      <c r="PPL47" s="299"/>
      <c r="PPM47" s="299"/>
      <c r="PPN47" s="299"/>
      <c r="PPO47" s="299"/>
      <c r="PPP47" s="299"/>
      <c r="PPQ47" s="299"/>
      <c r="PPR47" s="299"/>
      <c r="PPS47" s="299"/>
      <c r="PPT47" s="299"/>
      <c r="PPU47" s="299"/>
      <c r="PPV47" s="299"/>
      <c r="PPW47" s="299"/>
      <c r="PPX47" s="299"/>
      <c r="PPY47" s="299"/>
      <c r="PPZ47" s="299"/>
      <c r="PQA47" s="299"/>
      <c r="PQB47" s="299"/>
      <c r="PQC47" s="299"/>
      <c r="PQD47" s="299"/>
      <c r="PQE47" s="299"/>
      <c r="PQF47" s="299"/>
      <c r="PQG47" s="299"/>
      <c r="PQH47" s="299"/>
      <c r="PQI47" s="299"/>
      <c r="PQJ47" s="299"/>
      <c r="PQK47" s="299"/>
      <c r="PQL47" s="299"/>
      <c r="PQM47" s="299"/>
      <c r="PQN47" s="299"/>
      <c r="PQO47" s="299"/>
      <c r="PQP47" s="299"/>
      <c r="PQQ47" s="299"/>
      <c r="PQR47" s="299"/>
      <c r="PQS47" s="299"/>
      <c r="PQT47" s="299"/>
      <c r="PQU47" s="299"/>
      <c r="PQV47" s="299"/>
      <c r="PQW47" s="299"/>
      <c r="PQX47" s="299"/>
      <c r="PQY47" s="299"/>
      <c r="PQZ47" s="299"/>
      <c r="PRA47" s="299"/>
      <c r="PRB47" s="299"/>
      <c r="PRC47" s="299"/>
      <c r="PRD47" s="299"/>
      <c r="PRE47" s="299"/>
      <c r="PRF47" s="299"/>
      <c r="PRG47" s="299"/>
      <c r="PRH47" s="299"/>
      <c r="PRI47" s="299"/>
      <c r="PRJ47" s="299"/>
      <c r="PRK47" s="299"/>
      <c r="PRL47" s="299"/>
      <c r="PRM47" s="299"/>
      <c r="PRN47" s="299"/>
      <c r="PRO47" s="299"/>
      <c r="PRP47" s="299"/>
      <c r="PRQ47" s="299"/>
      <c r="PRR47" s="299"/>
      <c r="PRS47" s="299"/>
      <c r="PRT47" s="299"/>
      <c r="PRU47" s="299"/>
      <c r="PRV47" s="299"/>
      <c r="PRW47" s="299"/>
      <c r="PRX47" s="299"/>
      <c r="PRY47" s="299"/>
      <c r="PRZ47" s="299"/>
      <c r="PSA47" s="299"/>
      <c r="PSB47" s="299"/>
      <c r="PSC47" s="299"/>
      <c r="PSD47" s="299"/>
      <c r="PSE47" s="299"/>
      <c r="PSF47" s="299"/>
      <c r="PSG47" s="299"/>
      <c r="PSH47" s="299"/>
      <c r="PSI47" s="299"/>
      <c r="PSJ47" s="299"/>
      <c r="PSK47" s="299"/>
      <c r="PSL47" s="299"/>
      <c r="PSM47" s="299"/>
      <c r="PSN47" s="299"/>
      <c r="PSO47" s="299"/>
      <c r="PSP47" s="299"/>
      <c r="PSQ47" s="299"/>
      <c r="PSR47" s="299"/>
      <c r="PSS47" s="299"/>
      <c r="PST47" s="299"/>
      <c r="PSU47" s="299"/>
      <c r="PSV47" s="299"/>
      <c r="PSW47" s="299"/>
      <c r="PSX47" s="299"/>
      <c r="PSY47" s="299"/>
      <c r="PSZ47" s="299"/>
      <c r="PTA47" s="299"/>
      <c r="PTB47" s="299"/>
      <c r="PTC47" s="299"/>
      <c r="PTD47" s="299"/>
      <c r="PTE47" s="299"/>
      <c r="PTF47" s="299"/>
      <c r="PTG47" s="299"/>
      <c r="PTH47" s="299"/>
      <c r="PTI47" s="299"/>
      <c r="PTJ47" s="299"/>
      <c r="PTK47" s="299"/>
      <c r="PTL47" s="299"/>
      <c r="PTM47" s="299"/>
      <c r="PTN47" s="299"/>
      <c r="PTO47" s="299"/>
      <c r="PTP47" s="299"/>
      <c r="PTQ47" s="299"/>
      <c r="PTR47" s="299"/>
      <c r="PTS47" s="299"/>
      <c r="PTT47" s="299"/>
      <c r="PTU47" s="299"/>
      <c r="PTV47" s="299"/>
      <c r="PTW47" s="299"/>
      <c r="PTX47" s="299"/>
      <c r="PTY47" s="299"/>
      <c r="PTZ47" s="299"/>
      <c r="PUA47" s="299"/>
      <c r="PUB47" s="299"/>
      <c r="PUC47" s="299"/>
      <c r="PUD47" s="299"/>
      <c r="PUE47" s="299"/>
      <c r="PUF47" s="299"/>
      <c r="PUG47" s="299"/>
      <c r="PUH47" s="299"/>
      <c r="PUI47" s="299"/>
      <c r="PUJ47" s="299"/>
      <c r="PUK47" s="299"/>
      <c r="PUL47" s="299"/>
      <c r="PUM47" s="299"/>
      <c r="PUN47" s="299"/>
      <c r="PUO47" s="299"/>
      <c r="PUP47" s="299"/>
      <c r="PUQ47" s="299"/>
      <c r="PUR47" s="299"/>
      <c r="PUS47" s="299"/>
      <c r="PUT47" s="299"/>
      <c r="PUU47" s="299"/>
      <c r="PUV47" s="299"/>
      <c r="PUW47" s="299"/>
      <c r="PUX47" s="299"/>
      <c r="PUY47" s="299"/>
      <c r="PUZ47" s="299"/>
      <c r="PVA47" s="299"/>
      <c r="PVB47" s="299"/>
      <c r="PVC47" s="299"/>
      <c r="PVD47" s="299"/>
      <c r="PVE47" s="299"/>
      <c r="PVF47" s="299"/>
      <c r="PVG47" s="299"/>
      <c r="PVH47" s="299"/>
      <c r="PVI47" s="299"/>
      <c r="PVJ47" s="299"/>
      <c r="PVK47" s="299"/>
      <c r="PVL47" s="299"/>
      <c r="PVM47" s="299"/>
      <c r="PVN47" s="299"/>
      <c r="PVO47" s="299"/>
      <c r="PVP47" s="299"/>
      <c r="PVQ47" s="299"/>
      <c r="PVR47" s="299"/>
      <c r="PVS47" s="299"/>
      <c r="PVT47" s="299"/>
      <c r="PVU47" s="299"/>
      <c r="PVV47" s="299"/>
      <c r="PVW47" s="299"/>
      <c r="PVX47" s="299"/>
      <c r="PVY47" s="299"/>
      <c r="PVZ47" s="299"/>
      <c r="PWA47" s="299"/>
      <c r="PWB47" s="299"/>
      <c r="PWC47" s="299"/>
      <c r="PWD47" s="299"/>
      <c r="PWE47" s="299"/>
      <c r="PWF47" s="299"/>
      <c r="PWG47" s="299"/>
      <c r="PWH47" s="299"/>
      <c r="PWI47" s="299"/>
      <c r="PWJ47" s="299"/>
      <c r="PWK47" s="299"/>
      <c r="PWL47" s="299"/>
      <c r="PWM47" s="299"/>
      <c r="PWN47" s="299"/>
      <c r="PWO47" s="299"/>
      <c r="PWP47" s="299"/>
      <c r="PWQ47" s="299"/>
      <c r="PWR47" s="299"/>
      <c r="PWS47" s="299"/>
      <c r="PWT47" s="299"/>
      <c r="PWU47" s="299"/>
      <c r="PWV47" s="299"/>
      <c r="PWW47" s="299"/>
      <c r="PWX47" s="299"/>
      <c r="PWY47" s="299"/>
      <c r="PWZ47" s="299"/>
      <c r="PXA47" s="299"/>
      <c r="PXB47" s="299"/>
      <c r="PXC47" s="299"/>
      <c r="PXD47" s="299"/>
      <c r="PXE47" s="299"/>
      <c r="PXF47" s="299"/>
      <c r="PXG47" s="299"/>
      <c r="PXH47" s="299"/>
      <c r="PXI47" s="299"/>
      <c r="PXJ47" s="299"/>
      <c r="PXK47" s="299"/>
      <c r="PXL47" s="299"/>
      <c r="PXM47" s="299"/>
      <c r="PXN47" s="299"/>
      <c r="PXO47" s="299"/>
      <c r="PXP47" s="299"/>
      <c r="PXQ47" s="299"/>
      <c r="PXR47" s="299"/>
      <c r="PXS47" s="299"/>
      <c r="PXT47" s="299"/>
      <c r="PXU47" s="299"/>
      <c r="PXV47" s="299"/>
      <c r="PXW47" s="299"/>
      <c r="PXX47" s="299"/>
      <c r="PXY47" s="299"/>
      <c r="PXZ47" s="299"/>
      <c r="PYA47" s="299"/>
      <c r="PYB47" s="299"/>
      <c r="PYC47" s="299"/>
      <c r="PYD47" s="299"/>
      <c r="PYE47" s="299"/>
      <c r="PYF47" s="299"/>
      <c r="PYG47" s="299"/>
      <c r="PYH47" s="299"/>
      <c r="PYI47" s="299"/>
      <c r="PYJ47" s="299"/>
      <c r="PYK47" s="299"/>
      <c r="PYL47" s="299"/>
      <c r="PYM47" s="299"/>
      <c r="PYN47" s="299"/>
      <c r="PYO47" s="299"/>
      <c r="PYP47" s="299"/>
      <c r="PYQ47" s="299"/>
      <c r="PYR47" s="299"/>
      <c r="PYS47" s="299"/>
      <c r="PYT47" s="299"/>
      <c r="PYU47" s="299"/>
      <c r="PYV47" s="299"/>
      <c r="PYW47" s="299"/>
      <c r="PYX47" s="299"/>
      <c r="PYY47" s="299"/>
      <c r="PYZ47" s="299"/>
      <c r="PZA47" s="299"/>
      <c r="PZB47" s="299"/>
      <c r="PZC47" s="299"/>
      <c r="PZD47" s="299"/>
      <c r="PZE47" s="299"/>
      <c r="PZF47" s="299"/>
      <c r="PZG47" s="299"/>
      <c r="PZH47" s="299"/>
      <c r="PZI47" s="299"/>
      <c r="PZJ47" s="299"/>
      <c r="PZK47" s="299"/>
      <c r="PZL47" s="299"/>
      <c r="PZM47" s="299"/>
      <c r="PZN47" s="299"/>
      <c r="PZO47" s="299"/>
      <c r="PZP47" s="299"/>
      <c r="PZQ47" s="299"/>
      <c r="PZR47" s="299"/>
      <c r="PZS47" s="299"/>
      <c r="PZT47" s="299"/>
      <c r="PZU47" s="299"/>
      <c r="PZV47" s="299"/>
      <c r="PZW47" s="299"/>
      <c r="PZX47" s="299"/>
      <c r="PZY47" s="299"/>
      <c r="PZZ47" s="299"/>
      <c r="QAA47" s="299"/>
      <c r="QAB47" s="299"/>
      <c r="QAC47" s="299"/>
      <c r="QAD47" s="299"/>
      <c r="QAE47" s="299"/>
      <c r="QAF47" s="299"/>
      <c r="QAG47" s="299"/>
      <c r="QAH47" s="299"/>
      <c r="QAI47" s="299"/>
      <c r="QAJ47" s="299"/>
      <c r="QAK47" s="299"/>
      <c r="QAL47" s="299"/>
      <c r="QAM47" s="299"/>
      <c r="QAN47" s="299"/>
      <c r="QAO47" s="299"/>
      <c r="QAP47" s="299"/>
      <c r="QAQ47" s="299"/>
      <c r="QAR47" s="299"/>
      <c r="QAS47" s="299"/>
      <c r="QAT47" s="299"/>
      <c r="QAU47" s="299"/>
      <c r="QAV47" s="299"/>
      <c r="QAW47" s="299"/>
      <c r="QAX47" s="299"/>
      <c r="QAY47" s="299"/>
      <c r="QAZ47" s="299"/>
      <c r="QBA47" s="299"/>
      <c r="QBB47" s="299"/>
      <c r="QBC47" s="299"/>
      <c r="QBD47" s="299"/>
      <c r="QBE47" s="299"/>
      <c r="QBF47" s="299"/>
      <c r="QBG47" s="299"/>
      <c r="QBH47" s="299"/>
      <c r="QBI47" s="299"/>
      <c r="QBJ47" s="299"/>
      <c r="QBK47" s="299"/>
      <c r="QBL47" s="299"/>
      <c r="QBM47" s="299"/>
      <c r="QBN47" s="299"/>
      <c r="QBO47" s="299"/>
      <c r="QBP47" s="299"/>
      <c r="QBQ47" s="299"/>
      <c r="QBR47" s="299"/>
      <c r="QBS47" s="299"/>
      <c r="QBT47" s="299"/>
      <c r="QBU47" s="299"/>
      <c r="QBV47" s="299"/>
      <c r="QBW47" s="299"/>
      <c r="QBX47" s="299"/>
      <c r="QBY47" s="299"/>
      <c r="QBZ47" s="299"/>
      <c r="QCA47" s="299"/>
      <c r="QCB47" s="299"/>
      <c r="QCC47" s="299"/>
      <c r="QCD47" s="299"/>
      <c r="QCE47" s="299"/>
      <c r="QCF47" s="299"/>
      <c r="QCG47" s="299"/>
      <c r="QCH47" s="299"/>
      <c r="QCI47" s="299"/>
      <c r="QCJ47" s="299"/>
      <c r="QCK47" s="299"/>
      <c r="QCL47" s="299"/>
      <c r="QCM47" s="299"/>
      <c r="QCN47" s="299"/>
      <c r="QCO47" s="299"/>
      <c r="QCP47" s="299"/>
      <c r="QCQ47" s="299"/>
      <c r="QCR47" s="299"/>
      <c r="QCS47" s="299"/>
      <c r="QCT47" s="299"/>
      <c r="QCU47" s="299"/>
      <c r="QCV47" s="299"/>
      <c r="QCW47" s="299"/>
      <c r="QCX47" s="299"/>
      <c r="QCY47" s="299"/>
      <c r="QCZ47" s="299"/>
      <c r="QDA47" s="299"/>
      <c r="QDB47" s="299"/>
      <c r="QDC47" s="299"/>
      <c r="QDD47" s="299"/>
      <c r="QDE47" s="299"/>
      <c r="QDF47" s="299"/>
      <c r="QDG47" s="299"/>
      <c r="QDH47" s="299"/>
      <c r="QDI47" s="299"/>
      <c r="QDJ47" s="299"/>
      <c r="QDK47" s="299"/>
      <c r="QDL47" s="299"/>
      <c r="QDM47" s="299"/>
      <c r="QDN47" s="299"/>
      <c r="QDO47" s="299"/>
      <c r="QDP47" s="299"/>
      <c r="QDQ47" s="299"/>
      <c r="QDR47" s="299"/>
      <c r="QDS47" s="299"/>
      <c r="QDT47" s="299"/>
      <c r="QDU47" s="299"/>
      <c r="QDV47" s="299"/>
      <c r="QDW47" s="299"/>
      <c r="QDX47" s="299"/>
      <c r="QDY47" s="299"/>
      <c r="QDZ47" s="299"/>
      <c r="QEA47" s="299"/>
      <c r="QEB47" s="299"/>
      <c r="QEC47" s="299"/>
      <c r="QED47" s="299"/>
      <c r="QEE47" s="299"/>
      <c r="QEF47" s="299"/>
      <c r="QEG47" s="299"/>
      <c r="QEH47" s="299"/>
      <c r="QEI47" s="299"/>
      <c r="QEJ47" s="299"/>
      <c r="QEK47" s="299"/>
      <c r="QEL47" s="299"/>
      <c r="QEM47" s="299"/>
      <c r="QEN47" s="299"/>
      <c r="QEO47" s="299"/>
      <c r="QEP47" s="299"/>
      <c r="QEQ47" s="299"/>
      <c r="QER47" s="299"/>
      <c r="QES47" s="299"/>
      <c r="QET47" s="299"/>
      <c r="QEU47" s="299"/>
      <c r="QEV47" s="299"/>
      <c r="QEW47" s="299"/>
      <c r="QEX47" s="299"/>
      <c r="QEY47" s="299"/>
      <c r="QEZ47" s="299"/>
      <c r="QFA47" s="299"/>
      <c r="QFB47" s="299"/>
      <c r="QFC47" s="299"/>
      <c r="QFD47" s="299"/>
      <c r="QFE47" s="299"/>
      <c r="QFF47" s="299"/>
      <c r="QFG47" s="299"/>
      <c r="QFH47" s="299"/>
      <c r="QFI47" s="299"/>
      <c r="QFJ47" s="299"/>
      <c r="QFK47" s="299"/>
      <c r="QFL47" s="299"/>
      <c r="QFM47" s="299"/>
      <c r="QFN47" s="299"/>
      <c r="QFO47" s="299"/>
      <c r="QFP47" s="299"/>
      <c r="QFQ47" s="299"/>
      <c r="QFR47" s="299"/>
      <c r="QFS47" s="299"/>
      <c r="QFT47" s="299"/>
      <c r="QFU47" s="299"/>
      <c r="QFV47" s="299"/>
      <c r="QFW47" s="299"/>
      <c r="QFX47" s="299"/>
      <c r="QFY47" s="299"/>
      <c r="QFZ47" s="299"/>
      <c r="QGA47" s="299"/>
      <c r="QGB47" s="299"/>
      <c r="QGC47" s="299"/>
      <c r="QGD47" s="299"/>
      <c r="QGE47" s="299"/>
      <c r="QGF47" s="299"/>
      <c r="QGG47" s="299"/>
      <c r="QGH47" s="299"/>
      <c r="QGI47" s="299"/>
      <c r="QGJ47" s="299"/>
      <c r="QGK47" s="299"/>
      <c r="QGL47" s="299"/>
      <c r="QGM47" s="299"/>
      <c r="QGN47" s="299"/>
      <c r="QGO47" s="299"/>
      <c r="QGP47" s="299"/>
      <c r="QGQ47" s="299"/>
      <c r="QGR47" s="299"/>
      <c r="QGS47" s="299"/>
      <c r="QGT47" s="299"/>
      <c r="QGU47" s="299"/>
      <c r="QGV47" s="299"/>
      <c r="QGW47" s="299"/>
      <c r="QGX47" s="299"/>
      <c r="QGY47" s="299"/>
      <c r="QGZ47" s="299"/>
      <c r="QHA47" s="299"/>
      <c r="QHB47" s="299"/>
      <c r="QHC47" s="299"/>
      <c r="QHD47" s="299"/>
      <c r="QHE47" s="299"/>
      <c r="QHF47" s="299"/>
      <c r="QHG47" s="299"/>
      <c r="QHH47" s="299"/>
      <c r="QHI47" s="299"/>
      <c r="QHJ47" s="299"/>
      <c r="QHK47" s="299"/>
      <c r="QHL47" s="299"/>
      <c r="QHM47" s="299"/>
      <c r="QHN47" s="299"/>
      <c r="QHO47" s="299"/>
      <c r="QHP47" s="299"/>
      <c r="QHQ47" s="299"/>
      <c r="QHR47" s="299"/>
      <c r="QHS47" s="299"/>
      <c r="QHT47" s="299"/>
      <c r="QHU47" s="299"/>
      <c r="QHV47" s="299"/>
      <c r="QHW47" s="299"/>
      <c r="QHX47" s="299"/>
      <c r="QHY47" s="299"/>
      <c r="QHZ47" s="299"/>
      <c r="QIA47" s="299"/>
      <c r="QIB47" s="299"/>
      <c r="QIC47" s="299"/>
      <c r="QID47" s="299"/>
      <c r="QIE47" s="299"/>
      <c r="QIF47" s="299"/>
      <c r="QIG47" s="299"/>
      <c r="QIH47" s="299"/>
      <c r="QII47" s="299"/>
      <c r="QIJ47" s="299"/>
      <c r="QIK47" s="299"/>
      <c r="QIL47" s="299"/>
      <c r="QIM47" s="299"/>
      <c r="QIN47" s="299"/>
      <c r="QIO47" s="299"/>
      <c r="QIP47" s="299"/>
      <c r="QIQ47" s="299"/>
      <c r="QIR47" s="299"/>
      <c r="QIS47" s="299"/>
      <c r="QIT47" s="299"/>
      <c r="QIU47" s="299"/>
      <c r="QIV47" s="299"/>
      <c r="QIW47" s="299"/>
      <c r="QIX47" s="299"/>
      <c r="QIY47" s="299"/>
      <c r="QIZ47" s="299"/>
      <c r="QJA47" s="299"/>
      <c r="QJB47" s="299"/>
      <c r="QJC47" s="299"/>
      <c r="QJD47" s="299"/>
      <c r="QJE47" s="299"/>
      <c r="QJF47" s="299"/>
      <c r="QJG47" s="299"/>
      <c r="QJH47" s="299"/>
      <c r="QJI47" s="299"/>
      <c r="QJJ47" s="299"/>
      <c r="QJK47" s="299"/>
      <c r="QJL47" s="299"/>
      <c r="QJM47" s="299"/>
      <c r="QJN47" s="299"/>
      <c r="QJO47" s="299"/>
      <c r="QJP47" s="299"/>
      <c r="QJQ47" s="299"/>
      <c r="QJR47" s="299"/>
      <c r="QJS47" s="299"/>
      <c r="QJT47" s="299"/>
      <c r="QJU47" s="299"/>
      <c r="QJV47" s="299"/>
      <c r="QJW47" s="299"/>
      <c r="QJX47" s="299"/>
      <c r="QJY47" s="299"/>
      <c r="QJZ47" s="299"/>
      <c r="QKA47" s="299"/>
      <c r="QKB47" s="299"/>
      <c r="QKC47" s="299"/>
      <c r="QKD47" s="299"/>
      <c r="QKE47" s="299"/>
      <c r="QKF47" s="299"/>
      <c r="QKG47" s="299"/>
      <c r="QKH47" s="299"/>
      <c r="QKI47" s="299"/>
      <c r="QKJ47" s="299"/>
      <c r="QKK47" s="299"/>
      <c r="QKL47" s="299"/>
      <c r="QKM47" s="299"/>
      <c r="QKN47" s="299"/>
      <c r="QKO47" s="299"/>
      <c r="QKP47" s="299"/>
      <c r="QKQ47" s="299"/>
      <c r="QKR47" s="299"/>
      <c r="QKS47" s="299"/>
      <c r="QKT47" s="299"/>
      <c r="QKU47" s="299"/>
      <c r="QKV47" s="299"/>
      <c r="QKW47" s="299"/>
      <c r="QKX47" s="299"/>
      <c r="QKY47" s="299"/>
      <c r="QKZ47" s="299"/>
      <c r="QLA47" s="299"/>
      <c r="QLB47" s="299"/>
      <c r="QLC47" s="299"/>
      <c r="QLD47" s="299"/>
      <c r="QLE47" s="299"/>
      <c r="QLF47" s="299"/>
      <c r="QLG47" s="299"/>
      <c r="QLH47" s="299"/>
      <c r="QLI47" s="299"/>
      <c r="QLJ47" s="299"/>
      <c r="QLK47" s="299"/>
      <c r="QLL47" s="299"/>
      <c r="QLM47" s="299"/>
      <c r="QLN47" s="299"/>
      <c r="QLO47" s="299"/>
      <c r="QLP47" s="299"/>
      <c r="QLQ47" s="299"/>
      <c r="QLR47" s="299"/>
      <c r="QLS47" s="299"/>
      <c r="QLT47" s="299"/>
      <c r="QLU47" s="299"/>
      <c r="QLV47" s="299"/>
      <c r="QLW47" s="299"/>
      <c r="QLX47" s="299"/>
      <c r="QLY47" s="299"/>
      <c r="QLZ47" s="299"/>
      <c r="QMA47" s="299"/>
      <c r="QMB47" s="299"/>
      <c r="QMC47" s="299"/>
      <c r="QMD47" s="299"/>
      <c r="QME47" s="299"/>
      <c r="QMF47" s="299"/>
      <c r="QMG47" s="299"/>
      <c r="QMH47" s="299"/>
      <c r="QMI47" s="299"/>
      <c r="QMJ47" s="299"/>
      <c r="QMK47" s="299"/>
      <c r="QML47" s="299"/>
      <c r="QMM47" s="299"/>
      <c r="QMN47" s="299"/>
      <c r="QMO47" s="299"/>
      <c r="QMP47" s="299"/>
      <c r="QMQ47" s="299"/>
      <c r="QMR47" s="299"/>
      <c r="QMS47" s="299"/>
      <c r="QMT47" s="299"/>
      <c r="QMU47" s="299"/>
      <c r="QMV47" s="299"/>
      <c r="QMW47" s="299"/>
      <c r="QMX47" s="299"/>
      <c r="QMY47" s="299"/>
      <c r="QMZ47" s="299"/>
      <c r="QNA47" s="299"/>
      <c r="QNB47" s="299"/>
      <c r="QNC47" s="299"/>
      <c r="QND47" s="299"/>
      <c r="QNE47" s="299"/>
      <c r="QNF47" s="299"/>
      <c r="QNG47" s="299"/>
      <c r="QNH47" s="299"/>
      <c r="QNI47" s="299"/>
      <c r="QNJ47" s="299"/>
      <c r="QNK47" s="299"/>
      <c r="QNL47" s="299"/>
      <c r="QNM47" s="299"/>
      <c r="QNN47" s="299"/>
      <c r="QNO47" s="299"/>
      <c r="QNP47" s="299"/>
      <c r="QNQ47" s="299"/>
      <c r="QNR47" s="299"/>
      <c r="QNS47" s="299"/>
      <c r="QNT47" s="299"/>
      <c r="QNU47" s="299"/>
      <c r="QNV47" s="299"/>
      <c r="QNW47" s="299"/>
      <c r="QNX47" s="299"/>
      <c r="QNY47" s="299"/>
      <c r="QNZ47" s="299"/>
      <c r="QOA47" s="299"/>
      <c r="QOB47" s="299"/>
      <c r="QOC47" s="299"/>
      <c r="QOD47" s="299"/>
      <c r="QOE47" s="299"/>
      <c r="QOF47" s="299"/>
      <c r="QOG47" s="299"/>
      <c r="QOH47" s="299"/>
      <c r="QOI47" s="299"/>
      <c r="QOJ47" s="299"/>
      <c r="QOK47" s="299"/>
      <c r="QOL47" s="299"/>
      <c r="QOM47" s="299"/>
      <c r="QON47" s="299"/>
      <c r="QOO47" s="299"/>
      <c r="QOP47" s="299"/>
      <c r="QOQ47" s="299"/>
      <c r="QOR47" s="299"/>
      <c r="QOS47" s="299"/>
      <c r="QOT47" s="299"/>
      <c r="QOU47" s="299"/>
      <c r="QOV47" s="299"/>
      <c r="QOW47" s="299"/>
      <c r="QOX47" s="299"/>
      <c r="QOY47" s="299"/>
      <c r="QOZ47" s="299"/>
      <c r="QPA47" s="299"/>
      <c r="QPB47" s="299"/>
      <c r="QPC47" s="299"/>
      <c r="QPD47" s="299"/>
      <c r="QPE47" s="299"/>
      <c r="QPF47" s="299"/>
      <c r="QPG47" s="299"/>
      <c r="QPH47" s="299"/>
      <c r="QPI47" s="299"/>
      <c r="QPJ47" s="299"/>
      <c r="QPK47" s="299"/>
      <c r="QPL47" s="299"/>
      <c r="QPM47" s="299"/>
      <c r="QPN47" s="299"/>
      <c r="QPO47" s="299"/>
      <c r="QPP47" s="299"/>
      <c r="QPQ47" s="299"/>
      <c r="QPR47" s="299"/>
      <c r="QPS47" s="299"/>
      <c r="QPT47" s="299"/>
      <c r="QPU47" s="299"/>
      <c r="QPV47" s="299"/>
      <c r="QPW47" s="299"/>
      <c r="QPX47" s="299"/>
      <c r="QPY47" s="299"/>
      <c r="QPZ47" s="299"/>
      <c r="QQA47" s="299"/>
      <c r="QQB47" s="299"/>
      <c r="QQC47" s="299"/>
      <c r="QQD47" s="299"/>
      <c r="QQE47" s="299"/>
      <c r="QQF47" s="299"/>
      <c r="QQG47" s="299"/>
      <c r="QQH47" s="299"/>
      <c r="QQI47" s="299"/>
      <c r="QQJ47" s="299"/>
      <c r="QQK47" s="299"/>
      <c r="QQL47" s="299"/>
      <c r="QQM47" s="299"/>
      <c r="QQN47" s="299"/>
      <c r="QQO47" s="299"/>
      <c r="QQP47" s="299"/>
      <c r="QQQ47" s="299"/>
      <c r="QQR47" s="299"/>
      <c r="QQS47" s="299"/>
      <c r="QQT47" s="299"/>
      <c r="QQU47" s="299"/>
      <c r="QQV47" s="299"/>
      <c r="QQW47" s="299"/>
      <c r="QQX47" s="299"/>
      <c r="QQY47" s="299"/>
      <c r="QQZ47" s="299"/>
      <c r="QRA47" s="299"/>
      <c r="QRB47" s="299"/>
      <c r="QRC47" s="299"/>
      <c r="QRD47" s="299"/>
      <c r="QRE47" s="299"/>
      <c r="QRF47" s="299"/>
      <c r="QRG47" s="299"/>
      <c r="QRH47" s="299"/>
      <c r="QRI47" s="299"/>
      <c r="QRJ47" s="299"/>
      <c r="QRK47" s="299"/>
      <c r="QRL47" s="299"/>
      <c r="QRM47" s="299"/>
      <c r="QRN47" s="299"/>
      <c r="QRO47" s="299"/>
      <c r="QRP47" s="299"/>
      <c r="QRQ47" s="299"/>
      <c r="QRR47" s="299"/>
      <c r="QRS47" s="299"/>
      <c r="QRT47" s="299"/>
      <c r="QRU47" s="299"/>
      <c r="QRV47" s="299"/>
      <c r="QRW47" s="299"/>
      <c r="QRX47" s="299"/>
      <c r="QRY47" s="299"/>
      <c r="QRZ47" s="299"/>
      <c r="QSA47" s="299"/>
      <c r="QSB47" s="299"/>
      <c r="QSC47" s="299"/>
      <c r="QSD47" s="299"/>
      <c r="QSE47" s="299"/>
      <c r="QSF47" s="299"/>
      <c r="QSG47" s="299"/>
      <c r="QSH47" s="299"/>
      <c r="QSI47" s="299"/>
      <c r="QSJ47" s="299"/>
      <c r="QSK47" s="299"/>
      <c r="QSL47" s="299"/>
      <c r="QSM47" s="299"/>
      <c r="QSN47" s="299"/>
      <c r="QSO47" s="299"/>
      <c r="QSP47" s="299"/>
      <c r="QSQ47" s="299"/>
      <c r="QSR47" s="299"/>
      <c r="QSS47" s="299"/>
      <c r="QST47" s="299"/>
      <c r="QSU47" s="299"/>
      <c r="QSV47" s="299"/>
      <c r="QSW47" s="299"/>
      <c r="QSX47" s="299"/>
      <c r="QSY47" s="299"/>
      <c r="QSZ47" s="299"/>
      <c r="QTA47" s="299"/>
      <c r="QTB47" s="299"/>
      <c r="QTC47" s="299"/>
      <c r="QTD47" s="299"/>
      <c r="QTE47" s="299"/>
      <c r="QTF47" s="299"/>
      <c r="QTG47" s="299"/>
      <c r="QTH47" s="299"/>
      <c r="QTI47" s="299"/>
      <c r="QTJ47" s="299"/>
      <c r="QTK47" s="299"/>
      <c r="QTL47" s="299"/>
      <c r="QTM47" s="299"/>
      <c r="QTN47" s="299"/>
      <c r="QTO47" s="299"/>
      <c r="QTP47" s="299"/>
      <c r="QTQ47" s="299"/>
      <c r="QTR47" s="299"/>
      <c r="QTS47" s="299"/>
      <c r="QTT47" s="299"/>
      <c r="QTU47" s="299"/>
      <c r="QTV47" s="299"/>
      <c r="QTW47" s="299"/>
      <c r="QTX47" s="299"/>
      <c r="QTY47" s="299"/>
      <c r="QTZ47" s="299"/>
      <c r="QUA47" s="299"/>
      <c r="QUB47" s="299"/>
      <c r="QUC47" s="299"/>
      <c r="QUD47" s="299"/>
      <c r="QUE47" s="299"/>
      <c r="QUF47" s="299"/>
      <c r="QUG47" s="299"/>
      <c r="QUH47" s="299"/>
      <c r="QUI47" s="299"/>
      <c r="QUJ47" s="299"/>
      <c r="QUK47" s="299"/>
      <c r="QUL47" s="299"/>
      <c r="QUM47" s="299"/>
      <c r="QUN47" s="299"/>
      <c r="QUO47" s="299"/>
      <c r="QUP47" s="299"/>
      <c r="QUQ47" s="299"/>
      <c r="QUR47" s="299"/>
      <c r="QUS47" s="299"/>
      <c r="QUT47" s="299"/>
      <c r="QUU47" s="299"/>
      <c r="QUV47" s="299"/>
      <c r="QUW47" s="299"/>
      <c r="QUX47" s="299"/>
      <c r="QUY47" s="299"/>
      <c r="QUZ47" s="299"/>
      <c r="QVA47" s="299"/>
      <c r="QVB47" s="299"/>
      <c r="QVC47" s="299"/>
      <c r="QVD47" s="299"/>
      <c r="QVE47" s="299"/>
      <c r="QVF47" s="299"/>
      <c r="QVG47" s="299"/>
      <c r="QVH47" s="299"/>
      <c r="QVI47" s="299"/>
      <c r="QVJ47" s="299"/>
      <c r="QVK47" s="299"/>
      <c r="QVL47" s="299"/>
      <c r="QVM47" s="299"/>
      <c r="QVN47" s="299"/>
      <c r="QVO47" s="299"/>
      <c r="QVP47" s="299"/>
      <c r="QVQ47" s="299"/>
      <c r="QVR47" s="299"/>
      <c r="QVS47" s="299"/>
      <c r="QVT47" s="299"/>
      <c r="QVU47" s="299"/>
      <c r="QVV47" s="299"/>
      <c r="QVW47" s="299"/>
      <c r="QVX47" s="299"/>
      <c r="QVY47" s="299"/>
      <c r="QVZ47" s="299"/>
      <c r="QWA47" s="299"/>
      <c r="QWB47" s="299"/>
      <c r="QWC47" s="299"/>
      <c r="QWD47" s="299"/>
      <c r="QWE47" s="299"/>
      <c r="QWF47" s="299"/>
      <c r="QWG47" s="299"/>
      <c r="QWH47" s="299"/>
      <c r="QWI47" s="299"/>
      <c r="QWJ47" s="299"/>
      <c r="QWK47" s="299"/>
      <c r="QWL47" s="299"/>
      <c r="QWM47" s="299"/>
      <c r="QWN47" s="299"/>
      <c r="QWO47" s="299"/>
      <c r="QWP47" s="299"/>
      <c r="QWQ47" s="299"/>
      <c r="QWR47" s="299"/>
      <c r="QWS47" s="299"/>
      <c r="QWT47" s="299"/>
      <c r="QWU47" s="299"/>
      <c r="QWV47" s="299"/>
      <c r="QWW47" s="299"/>
      <c r="QWX47" s="299"/>
      <c r="QWY47" s="299"/>
      <c r="QWZ47" s="299"/>
      <c r="QXA47" s="299"/>
      <c r="QXB47" s="299"/>
      <c r="QXC47" s="299"/>
      <c r="QXD47" s="299"/>
      <c r="QXE47" s="299"/>
      <c r="QXF47" s="299"/>
      <c r="QXG47" s="299"/>
      <c r="QXH47" s="299"/>
      <c r="QXI47" s="299"/>
      <c r="QXJ47" s="299"/>
      <c r="QXK47" s="299"/>
      <c r="QXL47" s="299"/>
      <c r="QXM47" s="299"/>
      <c r="QXN47" s="299"/>
      <c r="QXO47" s="299"/>
      <c r="QXP47" s="299"/>
      <c r="QXQ47" s="299"/>
      <c r="QXR47" s="299"/>
      <c r="QXS47" s="299"/>
      <c r="QXT47" s="299"/>
      <c r="QXU47" s="299"/>
      <c r="QXV47" s="299"/>
      <c r="QXW47" s="299"/>
      <c r="QXX47" s="299"/>
      <c r="QXY47" s="299"/>
      <c r="QXZ47" s="299"/>
      <c r="QYA47" s="299"/>
      <c r="QYB47" s="299"/>
      <c r="QYC47" s="299"/>
      <c r="QYD47" s="299"/>
      <c r="QYE47" s="299"/>
      <c r="QYF47" s="299"/>
      <c r="QYG47" s="299"/>
      <c r="QYH47" s="299"/>
      <c r="QYI47" s="299"/>
      <c r="QYJ47" s="299"/>
      <c r="QYK47" s="299"/>
      <c r="QYL47" s="299"/>
      <c r="QYM47" s="299"/>
      <c r="QYN47" s="299"/>
      <c r="QYO47" s="299"/>
      <c r="QYP47" s="299"/>
      <c r="QYQ47" s="299"/>
      <c r="QYR47" s="299"/>
      <c r="QYS47" s="299"/>
      <c r="QYT47" s="299"/>
      <c r="QYU47" s="299"/>
      <c r="QYV47" s="299"/>
      <c r="QYW47" s="299"/>
      <c r="QYX47" s="299"/>
      <c r="QYY47" s="299"/>
      <c r="QYZ47" s="299"/>
      <c r="QZA47" s="299"/>
      <c r="QZB47" s="299"/>
      <c r="QZC47" s="299"/>
      <c r="QZD47" s="299"/>
      <c r="QZE47" s="299"/>
      <c r="QZF47" s="299"/>
      <c r="QZG47" s="299"/>
      <c r="QZH47" s="299"/>
      <c r="QZI47" s="299"/>
      <c r="QZJ47" s="299"/>
      <c r="QZK47" s="299"/>
      <c r="QZL47" s="299"/>
      <c r="QZM47" s="299"/>
      <c r="QZN47" s="299"/>
      <c r="QZO47" s="299"/>
      <c r="QZP47" s="299"/>
      <c r="QZQ47" s="299"/>
      <c r="QZR47" s="299"/>
      <c r="QZS47" s="299"/>
      <c r="QZT47" s="299"/>
      <c r="QZU47" s="299"/>
      <c r="QZV47" s="299"/>
      <c r="QZW47" s="299"/>
      <c r="QZX47" s="299"/>
      <c r="QZY47" s="299"/>
      <c r="QZZ47" s="299"/>
      <c r="RAA47" s="299"/>
      <c r="RAB47" s="299"/>
      <c r="RAC47" s="299"/>
      <c r="RAD47" s="299"/>
      <c r="RAE47" s="299"/>
      <c r="RAF47" s="299"/>
      <c r="RAG47" s="299"/>
      <c r="RAH47" s="299"/>
      <c r="RAI47" s="299"/>
      <c r="RAJ47" s="299"/>
      <c r="RAK47" s="299"/>
      <c r="RAL47" s="299"/>
      <c r="RAM47" s="299"/>
      <c r="RAN47" s="299"/>
      <c r="RAO47" s="299"/>
      <c r="RAP47" s="299"/>
      <c r="RAQ47" s="299"/>
      <c r="RAR47" s="299"/>
      <c r="RAS47" s="299"/>
      <c r="RAT47" s="299"/>
      <c r="RAU47" s="299"/>
      <c r="RAV47" s="299"/>
      <c r="RAW47" s="299"/>
      <c r="RAX47" s="299"/>
      <c r="RAY47" s="299"/>
      <c r="RAZ47" s="299"/>
      <c r="RBA47" s="299"/>
      <c r="RBB47" s="299"/>
      <c r="RBC47" s="299"/>
      <c r="RBD47" s="299"/>
      <c r="RBE47" s="299"/>
      <c r="RBF47" s="299"/>
      <c r="RBG47" s="299"/>
      <c r="RBH47" s="299"/>
      <c r="RBI47" s="299"/>
      <c r="RBJ47" s="299"/>
      <c r="RBK47" s="299"/>
      <c r="RBL47" s="299"/>
      <c r="RBM47" s="299"/>
      <c r="RBN47" s="299"/>
      <c r="RBO47" s="299"/>
      <c r="RBP47" s="299"/>
      <c r="RBQ47" s="299"/>
      <c r="RBR47" s="299"/>
      <c r="RBS47" s="299"/>
      <c r="RBT47" s="299"/>
      <c r="RBU47" s="299"/>
      <c r="RBV47" s="299"/>
      <c r="RBW47" s="299"/>
      <c r="RBX47" s="299"/>
      <c r="RBY47" s="299"/>
      <c r="RBZ47" s="299"/>
      <c r="RCA47" s="299"/>
      <c r="RCB47" s="299"/>
      <c r="RCC47" s="299"/>
      <c r="RCD47" s="299"/>
      <c r="RCE47" s="299"/>
      <c r="RCF47" s="299"/>
      <c r="RCG47" s="299"/>
      <c r="RCH47" s="299"/>
      <c r="RCI47" s="299"/>
      <c r="RCJ47" s="299"/>
      <c r="RCK47" s="299"/>
      <c r="RCL47" s="299"/>
      <c r="RCM47" s="299"/>
      <c r="RCN47" s="299"/>
      <c r="RCO47" s="299"/>
      <c r="RCP47" s="299"/>
      <c r="RCQ47" s="299"/>
      <c r="RCR47" s="299"/>
      <c r="RCS47" s="299"/>
      <c r="RCT47" s="299"/>
      <c r="RCU47" s="299"/>
      <c r="RCV47" s="299"/>
      <c r="RCW47" s="299"/>
      <c r="RCX47" s="299"/>
      <c r="RCY47" s="299"/>
      <c r="RCZ47" s="299"/>
      <c r="RDA47" s="299"/>
      <c r="RDB47" s="299"/>
      <c r="RDC47" s="299"/>
      <c r="RDD47" s="299"/>
      <c r="RDE47" s="299"/>
      <c r="RDF47" s="299"/>
      <c r="RDG47" s="299"/>
      <c r="RDH47" s="299"/>
      <c r="RDI47" s="299"/>
      <c r="RDJ47" s="299"/>
      <c r="RDK47" s="299"/>
      <c r="RDL47" s="299"/>
      <c r="RDM47" s="299"/>
      <c r="RDN47" s="299"/>
      <c r="RDO47" s="299"/>
      <c r="RDP47" s="299"/>
      <c r="RDQ47" s="299"/>
      <c r="RDR47" s="299"/>
      <c r="RDS47" s="299"/>
      <c r="RDT47" s="299"/>
      <c r="RDU47" s="299"/>
      <c r="RDV47" s="299"/>
      <c r="RDW47" s="299"/>
      <c r="RDX47" s="299"/>
      <c r="RDY47" s="299"/>
      <c r="RDZ47" s="299"/>
      <c r="REA47" s="299"/>
      <c r="REB47" s="299"/>
      <c r="REC47" s="299"/>
      <c r="RED47" s="299"/>
      <c r="REE47" s="299"/>
      <c r="REF47" s="299"/>
      <c r="REG47" s="299"/>
      <c r="REH47" s="299"/>
      <c r="REI47" s="299"/>
      <c r="REJ47" s="299"/>
      <c r="REK47" s="299"/>
      <c r="REL47" s="299"/>
      <c r="REM47" s="299"/>
      <c r="REN47" s="299"/>
      <c r="REO47" s="299"/>
      <c r="REP47" s="299"/>
      <c r="REQ47" s="299"/>
      <c r="RER47" s="299"/>
      <c r="RES47" s="299"/>
      <c r="RET47" s="299"/>
      <c r="REU47" s="299"/>
      <c r="REV47" s="299"/>
      <c r="REW47" s="299"/>
      <c r="REX47" s="299"/>
      <c r="REY47" s="299"/>
      <c r="REZ47" s="299"/>
      <c r="RFA47" s="299"/>
      <c r="RFB47" s="299"/>
      <c r="RFC47" s="299"/>
      <c r="RFD47" s="299"/>
      <c r="RFE47" s="299"/>
      <c r="RFF47" s="299"/>
      <c r="RFG47" s="299"/>
      <c r="RFH47" s="299"/>
      <c r="RFI47" s="299"/>
      <c r="RFJ47" s="299"/>
      <c r="RFK47" s="299"/>
      <c r="RFL47" s="299"/>
      <c r="RFM47" s="299"/>
      <c r="RFN47" s="299"/>
      <c r="RFO47" s="299"/>
      <c r="RFP47" s="299"/>
      <c r="RFQ47" s="299"/>
      <c r="RFR47" s="299"/>
      <c r="RFS47" s="299"/>
      <c r="RFT47" s="299"/>
      <c r="RFU47" s="299"/>
      <c r="RFV47" s="299"/>
      <c r="RFW47" s="299"/>
      <c r="RFX47" s="299"/>
      <c r="RFY47" s="299"/>
      <c r="RFZ47" s="299"/>
      <c r="RGA47" s="299"/>
      <c r="RGB47" s="299"/>
      <c r="RGC47" s="299"/>
      <c r="RGD47" s="299"/>
      <c r="RGE47" s="299"/>
      <c r="RGF47" s="299"/>
      <c r="RGG47" s="299"/>
      <c r="RGH47" s="299"/>
      <c r="RGI47" s="299"/>
      <c r="RGJ47" s="299"/>
      <c r="RGK47" s="299"/>
      <c r="RGL47" s="299"/>
      <c r="RGM47" s="299"/>
      <c r="RGN47" s="299"/>
      <c r="RGO47" s="299"/>
      <c r="RGP47" s="299"/>
      <c r="RGQ47" s="299"/>
      <c r="RGR47" s="299"/>
      <c r="RGS47" s="299"/>
      <c r="RGT47" s="299"/>
      <c r="RGU47" s="299"/>
      <c r="RGV47" s="299"/>
      <c r="RGW47" s="299"/>
      <c r="RGX47" s="299"/>
      <c r="RGY47" s="299"/>
      <c r="RGZ47" s="299"/>
      <c r="RHA47" s="299"/>
      <c r="RHB47" s="299"/>
      <c r="RHC47" s="299"/>
      <c r="RHD47" s="299"/>
      <c r="RHE47" s="299"/>
      <c r="RHF47" s="299"/>
      <c r="RHG47" s="299"/>
      <c r="RHH47" s="299"/>
      <c r="RHI47" s="299"/>
      <c r="RHJ47" s="299"/>
      <c r="RHK47" s="299"/>
      <c r="RHL47" s="299"/>
      <c r="RHM47" s="299"/>
      <c r="RHN47" s="299"/>
      <c r="RHO47" s="299"/>
      <c r="RHP47" s="299"/>
      <c r="RHQ47" s="299"/>
      <c r="RHR47" s="299"/>
      <c r="RHS47" s="299"/>
      <c r="RHT47" s="299"/>
      <c r="RHU47" s="299"/>
      <c r="RHV47" s="299"/>
      <c r="RHW47" s="299"/>
      <c r="RHX47" s="299"/>
      <c r="RHY47" s="299"/>
      <c r="RHZ47" s="299"/>
      <c r="RIA47" s="299"/>
      <c r="RIB47" s="299"/>
      <c r="RIC47" s="299"/>
      <c r="RID47" s="299"/>
      <c r="RIE47" s="299"/>
      <c r="RIF47" s="299"/>
      <c r="RIG47" s="299"/>
      <c r="RIH47" s="299"/>
      <c r="RII47" s="299"/>
      <c r="RIJ47" s="299"/>
      <c r="RIK47" s="299"/>
      <c r="RIL47" s="299"/>
      <c r="RIM47" s="299"/>
      <c r="RIN47" s="299"/>
      <c r="RIO47" s="299"/>
      <c r="RIP47" s="299"/>
      <c r="RIQ47" s="299"/>
      <c r="RIR47" s="299"/>
      <c r="RIS47" s="299"/>
      <c r="RIT47" s="299"/>
      <c r="RIU47" s="299"/>
      <c r="RIV47" s="299"/>
      <c r="RIW47" s="299"/>
      <c r="RIX47" s="299"/>
      <c r="RIY47" s="299"/>
      <c r="RIZ47" s="299"/>
      <c r="RJA47" s="299"/>
      <c r="RJB47" s="299"/>
      <c r="RJC47" s="299"/>
      <c r="RJD47" s="299"/>
      <c r="RJE47" s="299"/>
      <c r="RJF47" s="299"/>
      <c r="RJG47" s="299"/>
      <c r="RJH47" s="299"/>
      <c r="RJI47" s="299"/>
      <c r="RJJ47" s="299"/>
      <c r="RJK47" s="299"/>
      <c r="RJL47" s="299"/>
      <c r="RJM47" s="299"/>
      <c r="RJN47" s="299"/>
      <c r="RJO47" s="299"/>
      <c r="RJP47" s="299"/>
      <c r="RJQ47" s="299"/>
      <c r="RJR47" s="299"/>
      <c r="RJS47" s="299"/>
      <c r="RJT47" s="299"/>
      <c r="RJU47" s="299"/>
      <c r="RJV47" s="299"/>
      <c r="RJW47" s="299"/>
      <c r="RJX47" s="299"/>
      <c r="RJY47" s="299"/>
      <c r="RJZ47" s="299"/>
      <c r="RKA47" s="299"/>
      <c r="RKB47" s="299"/>
      <c r="RKC47" s="299"/>
      <c r="RKD47" s="299"/>
      <c r="RKE47" s="299"/>
      <c r="RKF47" s="299"/>
      <c r="RKG47" s="299"/>
      <c r="RKH47" s="299"/>
      <c r="RKI47" s="299"/>
      <c r="RKJ47" s="299"/>
      <c r="RKK47" s="299"/>
      <c r="RKL47" s="299"/>
      <c r="RKM47" s="299"/>
      <c r="RKN47" s="299"/>
      <c r="RKO47" s="299"/>
      <c r="RKP47" s="299"/>
      <c r="RKQ47" s="299"/>
      <c r="RKR47" s="299"/>
      <c r="RKS47" s="299"/>
      <c r="RKT47" s="299"/>
      <c r="RKU47" s="299"/>
      <c r="RKV47" s="299"/>
      <c r="RKW47" s="299"/>
      <c r="RKX47" s="299"/>
      <c r="RKY47" s="299"/>
      <c r="RKZ47" s="299"/>
      <c r="RLA47" s="299"/>
      <c r="RLB47" s="299"/>
      <c r="RLC47" s="299"/>
      <c r="RLD47" s="299"/>
      <c r="RLE47" s="299"/>
      <c r="RLF47" s="299"/>
      <c r="RLG47" s="299"/>
      <c r="RLH47" s="299"/>
      <c r="RLI47" s="299"/>
      <c r="RLJ47" s="299"/>
      <c r="RLK47" s="299"/>
      <c r="RLL47" s="299"/>
      <c r="RLM47" s="299"/>
      <c r="RLN47" s="299"/>
      <c r="RLO47" s="299"/>
      <c r="RLP47" s="299"/>
      <c r="RLQ47" s="299"/>
      <c r="RLR47" s="299"/>
      <c r="RLS47" s="299"/>
      <c r="RLT47" s="299"/>
      <c r="RLU47" s="299"/>
      <c r="RLV47" s="299"/>
      <c r="RLW47" s="299"/>
      <c r="RLX47" s="299"/>
      <c r="RLY47" s="299"/>
      <c r="RLZ47" s="299"/>
      <c r="RMA47" s="299"/>
      <c r="RMB47" s="299"/>
      <c r="RMC47" s="299"/>
      <c r="RMD47" s="299"/>
      <c r="RME47" s="299"/>
      <c r="RMF47" s="299"/>
      <c r="RMG47" s="299"/>
      <c r="RMH47" s="299"/>
      <c r="RMI47" s="299"/>
      <c r="RMJ47" s="299"/>
      <c r="RMK47" s="299"/>
      <c r="RML47" s="299"/>
      <c r="RMM47" s="299"/>
      <c r="RMN47" s="299"/>
      <c r="RMO47" s="299"/>
      <c r="RMP47" s="299"/>
      <c r="RMQ47" s="299"/>
      <c r="RMR47" s="299"/>
      <c r="RMS47" s="299"/>
      <c r="RMT47" s="299"/>
      <c r="RMU47" s="299"/>
      <c r="RMV47" s="299"/>
      <c r="RMW47" s="299"/>
      <c r="RMX47" s="299"/>
      <c r="RMY47" s="299"/>
      <c r="RMZ47" s="299"/>
      <c r="RNA47" s="299"/>
      <c r="RNB47" s="299"/>
      <c r="RNC47" s="299"/>
      <c r="RND47" s="299"/>
      <c r="RNE47" s="299"/>
      <c r="RNF47" s="299"/>
      <c r="RNG47" s="299"/>
      <c r="RNH47" s="299"/>
      <c r="RNI47" s="299"/>
      <c r="RNJ47" s="299"/>
      <c r="RNK47" s="299"/>
      <c r="RNL47" s="299"/>
      <c r="RNM47" s="299"/>
      <c r="RNN47" s="299"/>
      <c r="RNO47" s="299"/>
      <c r="RNP47" s="299"/>
      <c r="RNQ47" s="299"/>
      <c r="RNR47" s="299"/>
      <c r="RNS47" s="299"/>
      <c r="RNT47" s="299"/>
      <c r="RNU47" s="299"/>
      <c r="RNV47" s="299"/>
      <c r="RNW47" s="299"/>
      <c r="RNX47" s="299"/>
      <c r="RNY47" s="299"/>
      <c r="RNZ47" s="299"/>
      <c r="ROA47" s="299"/>
      <c r="ROB47" s="299"/>
      <c r="ROC47" s="299"/>
      <c r="ROD47" s="299"/>
      <c r="ROE47" s="299"/>
      <c r="ROF47" s="299"/>
      <c r="ROG47" s="299"/>
      <c r="ROH47" s="299"/>
      <c r="ROI47" s="299"/>
      <c r="ROJ47" s="299"/>
      <c r="ROK47" s="299"/>
      <c r="ROL47" s="299"/>
      <c r="ROM47" s="299"/>
      <c r="RON47" s="299"/>
      <c r="ROO47" s="299"/>
      <c r="ROP47" s="299"/>
      <c r="ROQ47" s="299"/>
      <c r="ROR47" s="299"/>
      <c r="ROS47" s="299"/>
      <c r="ROT47" s="299"/>
      <c r="ROU47" s="299"/>
      <c r="ROV47" s="299"/>
      <c r="ROW47" s="299"/>
      <c r="ROX47" s="299"/>
      <c r="ROY47" s="299"/>
      <c r="ROZ47" s="299"/>
      <c r="RPA47" s="299"/>
      <c r="RPB47" s="299"/>
      <c r="RPC47" s="299"/>
      <c r="RPD47" s="299"/>
      <c r="RPE47" s="299"/>
      <c r="RPF47" s="299"/>
      <c r="RPG47" s="299"/>
      <c r="RPH47" s="299"/>
      <c r="RPI47" s="299"/>
      <c r="RPJ47" s="299"/>
      <c r="RPK47" s="299"/>
      <c r="RPL47" s="299"/>
      <c r="RPM47" s="299"/>
      <c r="RPN47" s="299"/>
      <c r="RPO47" s="299"/>
      <c r="RPP47" s="299"/>
      <c r="RPQ47" s="299"/>
      <c r="RPR47" s="299"/>
      <c r="RPS47" s="299"/>
      <c r="RPT47" s="299"/>
      <c r="RPU47" s="299"/>
      <c r="RPV47" s="299"/>
      <c r="RPW47" s="299"/>
      <c r="RPX47" s="299"/>
      <c r="RPY47" s="299"/>
      <c r="RPZ47" s="299"/>
      <c r="RQA47" s="299"/>
      <c r="RQB47" s="299"/>
      <c r="RQC47" s="299"/>
      <c r="RQD47" s="299"/>
      <c r="RQE47" s="299"/>
      <c r="RQF47" s="299"/>
      <c r="RQG47" s="299"/>
      <c r="RQH47" s="299"/>
      <c r="RQI47" s="299"/>
      <c r="RQJ47" s="299"/>
      <c r="RQK47" s="299"/>
      <c r="RQL47" s="299"/>
      <c r="RQM47" s="299"/>
      <c r="RQN47" s="299"/>
      <c r="RQO47" s="299"/>
      <c r="RQP47" s="299"/>
      <c r="RQQ47" s="299"/>
      <c r="RQR47" s="299"/>
      <c r="RQS47" s="299"/>
      <c r="RQT47" s="299"/>
      <c r="RQU47" s="299"/>
      <c r="RQV47" s="299"/>
      <c r="RQW47" s="299"/>
      <c r="RQX47" s="299"/>
      <c r="RQY47" s="299"/>
      <c r="RQZ47" s="299"/>
      <c r="RRA47" s="299"/>
      <c r="RRB47" s="299"/>
      <c r="RRC47" s="299"/>
      <c r="RRD47" s="299"/>
      <c r="RRE47" s="299"/>
      <c r="RRF47" s="299"/>
      <c r="RRG47" s="299"/>
      <c r="RRH47" s="299"/>
      <c r="RRI47" s="299"/>
      <c r="RRJ47" s="299"/>
      <c r="RRK47" s="299"/>
      <c r="RRL47" s="299"/>
      <c r="RRM47" s="299"/>
      <c r="RRN47" s="299"/>
      <c r="RRO47" s="299"/>
      <c r="RRP47" s="299"/>
      <c r="RRQ47" s="299"/>
      <c r="RRR47" s="299"/>
      <c r="RRS47" s="299"/>
      <c r="RRT47" s="299"/>
      <c r="RRU47" s="299"/>
      <c r="RRV47" s="299"/>
      <c r="RRW47" s="299"/>
      <c r="RRX47" s="299"/>
      <c r="RRY47" s="299"/>
      <c r="RRZ47" s="299"/>
      <c r="RSA47" s="299"/>
      <c r="RSB47" s="299"/>
      <c r="RSC47" s="299"/>
      <c r="RSD47" s="299"/>
      <c r="RSE47" s="299"/>
      <c r="RSF47" s="299"/>
      <c r="RSG47" s="299"/>
      <c r="RSH47" s="299"/>
      <c r="RSI47" s="299"/>
      <c r="RSJ47" s="299"/>
      <c r="RSK47" s="299"/>
      <c r="RSL47" s="299"/>
      <c r="RSM47" s="299"/>
      <c r="RSN47" s="299"/>
      <c r="RSO47" s="299"/>
      <c r="RSP47" s="299"/>
      <c r="RSQ47" s="299"/>
      <c r="RSR47" s="299"/>
      <c r="RSS47" s="299"/>
      <c r="RST47" s="299"/>
      <c r="RSU47" s="299"/>
      <c r="RSV47" s="299"/>
      <c r="RSW47" s="299"/>
      <c r="RSX47" s="299"/>
      <c r="RSY47" s="299"/>
      <c r="RSZ47" s="299"/>
      <c r="RTA47" s="299"/>
      <c r="RTB47" s="299"/>
      <c r="RTC47" s="299"/>
      <c r="RTD47" s="299"/>
      <c r="RTE47" s="299"/>
      <c r="RTF47" s="299"/>
      <c r="RTG47" s="299"/>
      <c r="RTH47" s="299"/>
      <c r="RTI47" s="299"/>
      <c r="RTJ47" s="299"/>
      <c r="RTK47" s="299"/>
      <c r="RTL47" s="299"/>
      <c r="RTM47" s="299"/>
      <c r="RTN47" s="299"/>
      <c r="RTO47" s="299"/>
      <c r="RTP47" s="299"/>
      <c r="RTQ47" s="299"/>
      <c r="RTR47" s="299"/>
      <c r="RTS47" s="299"/>
      <c r="RTT47" s="299"/>
      <c r="RTU47" s="299"/>
      <c r="RTV47" s="299"/>
      <c r="RTW47" s="299"/>
      <c r="RTX47" s="299"/>
      <c r="RTY47" s="299"/>
      <c r="RTZ47" s="299"/>
      <c r="RUA47" s="299"/>
      <c r="RUB47" s="299"/>
      <c r="RUC47" s="299"/>
      <c r="RUD47" s="299"/>
      <c r="RUE47" s="299"/>
      <c r="RUF47" s="299"/>
      <c r="RUG47" s="299"/>
      <c r="RUH47" s="299"/>
      <c r="RUI47" s="299"/>
      <c r="RUJ47" s="299"/>
      <c r="RUK47" s="299"/>
      <c r="RUL47" s="299"/>
      <c r="RUM47" s="299"/>
      <c r="RUN47" s="299"/>
      <c r="RUO47" s="299"/>
      <c r="RUP47" s="299"/>
      <c r="RUQ47" s="299"/>
      <c r="RUR47" s="299"/>
      <c r="RUS47" s="299"/>
      <c r="RUT47" s="299"/>
      <c r="RUU47" s="299"/>
      <c r="RUV47" s="299"/>
      <c r="RUW47" s="299"/>
      <c r="RUX47" s="299"/>
      <c r="RUY47" s="299"/>
      <c r="RUZ47" s="299"/>
      <c r="RVA47" s="299"/>
      <c r="RVB47" s="299"/>
      <c r="RVC47" s="299"/>
      <c r="RVD47" s="299"/>
      <c r="RVE47" s="299"/>
      <c r="RVF47" s="299"/>
      <c r="RVG47" s="299"/>
      <c r="RVH47" s="299"/>
      <c r="RVI47" s="299"/>
      <c r="RVJ47" s="299"/>
      <c r="RVK47" s="299"/>
      <c r="RVL47" s="299"/>
      <c r="RVM47" s="299"/>
      <c r="RVN47" s="299"/>
      <c r="RVO47" s="299"/>
      <c r="RVP47" s="299"/>
      <c r="RVQ47" s="299"/>
      <c r="RVR47" s="299"/>
      <c r="RVS47" s="299"/>
      <c r="RVT47" s="299"/>
      <c r="RVU47" s="299"/>
      <c r="RVV47" s="299"/>
      <c r="RVW47" s="299"/>
      <c r="RVX47" s="299"/>
      <c r="RVY47" s="299"/>
      <c r="RVZ47" s="299"/>
      <c r="RWA47" s="299"/>
      <c r="RWB47" s="299"/>
      <c r="RWC47" s="299"/>
      <c r="RWD47" s="299"/>
      <c r="RWE47" s="299"/>
      <c r="RWF47" s="299"/>
      <c r="RWG47" s="299"/>
      <c r="RWH47" s="299"/>
      <c r="RWI47" s="299"/>
      <c r="RWJ47" s="299"/>
      <c r="RWK47" s="299"/>
      <c r="RWL47" s="299"/>
      <c r="RWM47" s="299"/>
      <c r="RWN47" s="299"/>
      <c r="RWO47" s="299"/>
      <c r="RWP47" s="299"/>
      <c r="RWQ47" s="299"/>
      <c r="RWR47" s="299"/>
      <c r="RWS47" s="299"/>
      <c r="RWT47" s="299"/>
      <c r="RWU47" s="299"/>
      <c r="RWV47" s="299"/>
      <c r="RWW47" s="299"/>
      <c r="RWX47" s="299"/>
      <c r="RWY47" s="299"/>
      <c r="RWZ47" s="299"/>
      <c r="RXA47" s="299"/>
      <c r="RXB47" s="299"/>
      <c r="RXC47" s="299"/>
      <c r="RXD47" s="299"/>
      <c r="RXE47" s="299"/>
      <c r="RXF47" s="299"/>
      <c r="RXG47" s="299"/>
      <c r="RXH47" s="299"/>
      <c r="RXI47" s="299"/>
      <c r="RXJ47" s="299"/>
      <c r="RXK47" s="299"/>
      <c r="RXL47" s="299"/>
      <c r="RXM47" s="299"/>
      <c r="RXN47" s="299"/>
      <c r="RXO47" s="299"/>
      <c r="RXP47" s="299"/>
      <c r="RXQ47" s="299"/>
      <c r="RXR47" s="299"/>
      <c r="RXS47" s="299"/>
      <c r="RXT47" s="299"/>
      <c r="RXU47" s="299"/>
      <c r="RXV47" s="299"/>
      <c r="RXW47" s="299"/>
      <c r="RXX47" s="299"/>
      <c r="RXY47" s="299"/>
      <c r="RXZ47" s="299"/>
      <c r="RYA47" s="299"/>
      <c r="RYB47" s="299"/>
      <c r="RYC47" s="299"/>
      <c r="RYD47" s="299"/>
      <c r="RYE47" s="299"/>
      <c r="RYF47" s="299"/>
      <c r="RYG47" s="299"/>
      <c r="RYH47" s="299"/>
      <c r="RYI47" s="299"/>
      <c r="RYJ47" s="299"/>
      <c r="RYK47" s="299"/>
      <c r="RYL47" s="299"/>
      <c r="RYM47" s="299"/>
      <c r="RYN47" s="299"/>
      <c r="RYO47" s="299"/>
      <c r="RYP47" s="299"/>
      <c r="RYQ47" s="299"/>
      <c r="RYR47" s="299"/>
      <c r="RYS47" s="299"/>
      <c r="RYT47" s="299"/>
      <c r="RYU47" s="299"/>
      <c r="RYV47" s="299"/>
      <c r="RYW47" s="299"/>
      <c r="RYX47" s="299"/>
      <c r="RYY47" s="299"/>
      <c r="RYZ47" s="299"/>
      <c r="RZA47" s="299"/>
      <c r="RZB47" s="299"/>
      <c r="RZC47" s="299"/>
      <c r="RZD47" s="299"/>
      <c r="RZE47" s="299"/>
      <c r="RZF47" s="299"/>
      <c r="RZG47" s="299"/>
      <c r="RZH47" s="299"/>
      <c r="RZI47" s="299"/>
      <c r="RZJ47" s="299"/>
      <c r="RZK47" s="299"/>
      <c r="RZL47" s="299"/>
      <c r="RZM47" s="299"/>
      <c r="RZN47" s="299"/>
      <c r="RZO47" s="299"/>
      <c r="RZP47" s="299"/>
      <c r="RZQ47" s="299"/>
      <c r="RZR47" s="299"/>
      <c r="RZS47" s="299"/>
      <c r="RZT47" s="299"/>
      <c r="RZU47" s="299"/>
      <c r="RZV47" s="299"/>
      <c r="RZW47" s="299"/>
      <c r="RZX47" s="299"/>
      <c r="RZY47" s="299"/>
      <c r="RZZ47" s="299"/>
      <c r="SAA47" s="299"/>
      <c r="SAB47" s="299"/>
      <c r="SAC47" s="299"/>
      <c r="SAD47" s="299"/>
      <c r="SAE47" s="299"/>
      <c r="SAF47" s="299"/>
      <c r="SAG47" s="299"/>
      <c r="SAH47" s="299"/>
      <c r="SAI47" s="299"/>
      <c r="SAJ47" s="299"/>
      <c r="SAK47" s="299"/>
      <c r="SAL47" s="299"/>
      <c r="SAM47" s="299"/>
      <c r="SAN47" s="299"/>
      <c r="SAO47" s="299"/>
      <c r="SAP47" s="299"/>
      <c r="SAQ47" s="299"/>
      <c r="SAR47" s="299"/>
      <c r="SAS47" s="299"/>
      <c r="SAT47" s="299"/>
      <c r="SAU47" s="299"/>
      <c r="SAV47" s="299"/>
      <c r="SAW47" s="299"/>
      <c r="SAX47" s="299"/>
      <c r="SAY47" s="299"/>
      <c r="SAZ47" s="299"/>
      <c r="SBA47" s="299"/>
      <c r="SBB47" s="299"/>
      <c r="SBC47" s="299"/>
      <c r="SBD47" s="299"/>
      <c r="SBE47" s="299"/>
      <c r="SBF47" s="299"/>
      <c r="SBG47" s="299"/>
      <c r="SBH47" s="299"/>
      <c r="SBI47" s="299"/>
      <c r="SBJ47" s="299"/>
      <c r="SBK47" s="299"/>
      <c r="SBL47" s="299"/>
      <c r="SBM47" s="299"/>
      <c r="SBN47" s="299"/>
      <c r="SBO47" s="299"/>
      <c r="SBP47" s="299"/>
      <c r="SBQ47" s="299"/>
      <c r="SBR47" s="299"/>
      <c r="SBS47" s="299"/>
      <c r="SBT47" s="299"/>
      <c r="SBU47" s="299"/>
      <c r="SBV47" s="299"/>
      <c r="SBW47" s="299"/>
      <c r="SBX47" s="299"/>
      <c r="SBY47" s="299"/>
      <c r="SBZ47" s="299"/>
      <c r="SCA47" s="299"/>
      <c r="SCB47" s="299"/>
      <c r="SCC47" s="299"/>
      <c r="SCD47" s="299"/>
      <c r="SCE47" s="299"/>
      <c r="SCF47" s="299"/>
      <c r="SCG47" s="299"/>
      <c r="SCH47" s="299"/>
      <c r="SCI47" s="299"/>
      <c r="SCJ47" s="299"/>
      <c r="SCK47" s="299"/>
      <c r="SCL47" s="299"/>
      <c r="SCM47" s="299"/>
      <c r="SCN47" s="299"/>
      <c r="SCO47" s="299"/>
      <c r="SCP47" s="299"/>
      <c r="SCQ47" s="299"/>
      <c r="SCR47" s="299"/>
      <c r="SCS47" s="299"/>
      <c r="SCT47" s="299"/>
      <c r="SCU47" s="299"/>
      <c r="SCV47" s="299"/>
      <c r="SCW47" s="299"/>
      <c r="SCX47" s="299"/>
      <c r="SCY47" s="299"/>
      <c r="SCZ47" s="299"/>
      <c r="SDA47" s="299"/>
      <c r="SDB47" s="299"/>
      <c r="SDC47" s="299"/>
      <c r="SDD47" s="299"/>
      <c r="SDE47" s="299"/>
      <c r="SDF47" s="299"/>
      <c r="SDG47" s="299"/>
      <c r="SDH47" s="299"/>
      <c r="SDI47" s="299"/>
      <c r="SDJ47" s="299"/>
      <c r="SDK47" s="299"/>
      <c r="SDL47" s="299"/>
      <c r="SDM47" s="299"/>
      <c r="SDN47" s="299"/>
      <c r="SDO47" s="299"/>
      <c r="SDP47" s="299"/>
      <c r="SDQ47" s="299"/>
      <c r="SDR47" s="299"/>
      <c r="SDS47" s="299"/>
      <c r="SDT47" s="299"/>
      <c r="SDU47" s="299"/>
      <c r="SDV47" s="299"/>
      <c r="SDW47" s="299"/>
      <c r="SDX47" s="299"/>
      <c r="SDY47" s="299"/>
      <c r="SDZ47" s="299"/>
      <c r="SEA47" s="299"/>
      <c r="SEB47" s="299"/>
      <c r="SEC47" s="299"/>
      <c r="SED47" s="299"/>
      <c r="SEE47" s="299"/>
      <c r="SEF47" s="299"/>
      <c r="SEG47" s="299"/>
      <c r="SEH47" s="299"/>
      <c r="SEI47" s="299"/>
      <c r="SEJ47" s="299"/>
      <c r="SEK47" s="299"/>
      <c r="SEL47" s="299"/>
      <c r="SEM47" s="299"/>
      <c r="SEN47" s="299"/>
      <c r="SEO47" s="299"/>
      <c r="SEP47" s="299"/>
      <c r="SEQ47" s="299"/>
      <c r="SER47" s="299"/>
      <c r="SES47" s="299"/>
      <c r="SET47" s="299"/>
      <c r="SEU47" s="299"/>
      <c r="SEV47" s="299"/>
      <c r="SEW47" s="299"/>
      <c r="SEX47" s="299"/>
      <c r="SEY47" s="299"/>
      <c r="SEZ47" s="299"/>
      <c r="SFA47" s="299"/>
      <c r="SFB47" s="299"/>
      <c r="SFC47" s="299"/>
      <c r="SFD47" s="299"/>
      <c r="SFE47" s="299"/>
      <c r="SFF47" s="299"/>
      <c r="SFG47" s="299"/>
      <c r="SFH47" s="299"/>
      <c r="SFI47" s="299"/>
      <c r="SFJ47" s="299"/>
      <c r="SFK47" s="299"/>
      <c r="SFL47" s="299"/>
      <c r="SFM47" s="299"/>
      <c r="SFN47" s="299"/>
      <c r="SFO47" s="299"/>
      <c r="SFP47" s="299"/>
      <c r="SFQ47" s="299"/>
      <c r="SFR47" s="299"/>
      <c r="SFS47" s="299"/>
      <c r="SFT47" s="299"/>
      <c r="SFU47" s="299"/>
      <c r="SFV47" s="299"/>
      <c r="SFW47" s="299"/>
      <c r="SFX47" s="299"/>
      <c r="SFY47" s="299"/>
      <c r="SFZ47" s="299"/>
      <c r="SGA47" s="299"/>
      <c r="SGB47" s="299"/>
      <c r="SGC47" s="299"/>
      <c r="SGD47" s="299"/>
      <c r="SGE47" s="299"/>
      <c r="SGF47" s="299"/>
      <c r="SGG47" s="299"/>
      <c r="SGH47" s="299"/>
      <c r="SGI47" s="299"/>
      <c r="SGJ47" s="299"/>
      <c r="SGK47" s="299"/>
      <c r="SGL47" s="299"/>
      <c r="SGM47" s="299"/>
      <c r="SGN47" s="299"/>
      <c r="SGO47" s="299"/>
      <c r="SGP47" s="299"/>
      <c r="SGQ47" s="299"/>
      <c r="SGR47" s="299"/>
      <c r="SGS47" s="299"/>
      <c r="SGT47" s="299"/>
      <c r="SGU47" s="299"/>
      <c r="SGV47" s="299"/>
      <c r="SGW47" s="299"/>
      <c r="SGX47" s="299"/>
      <c r="SGY47" s="299"/>
      <c r="SGZ47" s="299"/>
      <c r="SHA47" s="299"/>
      <c r="SHB47" s="299"/>
      <c r="SHC47" s="299"/>
      <c r="SHD47" s="299"/>
      <c r="SHE47" s="299"/>
      <c r="SHF47" s="299"/>
      <c r="SHG47" s="299"/>
      <c r="SHH47" s="299"/>
      <c r="SHI47" s="299"/>
      <c r="SHJ47" s="299"/>
      <c r="SHK47" s="299"/>
      <c r="SHL47" s="299"/>
      <c r="SHM47" s="299"/>
      <c r="SHN47" s="299"/>
      <c r="SHO47" s="299"/>
      <c r="SHP47" s="299"/>
      <c r="SHQ47" s="299"/>
      <c r="SHR47" s="299"/>
      <c r="SHS47" s="299"/>
      <c r="SHT47" s="299"/>
      <c r="SHU47" s="299"/>
      <c r="SHV47" s="299"/>
      <c r="SHW47" s="299"/>
      <c r="SHX47" s="299"/>
      <c r="SHY47" s="299"/>
      <c r="SHZ47" s="299"/>
      <c r="SIA47" s="299"/>
      <c r="SIB47" s="299"/>
      <c r="SIC47" s="299"/>
      <c r="SID47" s="299"/>
      <c r="SIE47" s="299"/>
      <c r="SIF47" s="299"/>
      <c r="SIG47" s="299"/>
      <c r="SIH47" s="299"/>
      <c r="SII47" s="299"/>
      <c r="SIJ47" s="299"/>
      <c r="SIK47" s="299"/>
      <c r="SIL47" s="299"/>
      <c r="SIM47" s="299"/>
      <c r="SIN47" s="299"/>
      <c r="SIO47" s="299"/>
      <c r="SIP47" s="299"/>
      <c r="SIQ47" s="299"/>
      <c r="SIR47" s="299"/>
      <c r="SIS47" s="299"/>
      <c r="SIT47" s="299"/>
      <c r="SIU47" s="299"/>
      <c r="SIV47" s="299"/>
      <c r="SIW47" s="299"/>
      <c r="SIX47" s="299"/>
      <c r="SIY47" s="299"/>
      <c r="SIZ47" s="299"/>
      <c r="SJA47" s="299"/>
      <c r="SJB47" s="299"/>
      <c r="SJC47" s="299"/>
      <c r="SJD47" s="299"/>
      <c r="SJE47" s="299"/>
      <c r="SJF47" s="299"/>
      <c r="SJG47" s="299"/>
      <c r="SJH47" s="299"/>
      <c r="SJI47" s="299"/>
      <c r="SJJ47" s="299"/>
      <c r="SJK47" s="299"/>
      <c r="SJL47" s="299"/>
      <c r="SJM47" s="299"/>
      <c r="SJN47" s="299"/>
      <c r="SJO47" s="299"/>
      <c r="SJP47" s="299"/>
      <c r="SJQ47" s="299"/>
      <c r="SJR47" s="299"/>
      <c r="SJS47" s="299"/>
      <c r="SJT47" s="299"/>
      <c r="SJU47" s="299"/>
      <c r="SJV47" s="299"/>
      <c r="SJW47" s="299"/>
      <c r="SJX47" s="299"/>
      <c r="SJY47" s="299"/>
      <c r="SJZ47" s="299"/>
      <c r="SKA47" s="299"/>
      <c r="SKB47" s="299"/>
      <c r="SKC47" s="299"/>
      <c r="SKD47" s="299"/>
      <c r="SKE47" s="299"/>
      <c r="SKF47" s="299"/>
      <c r="SKG47" s="299"/>
      <c r="SKH47" s="299"/>
      <c r="SKI47" s="299"/>
      <c r="SKJ47" s="299"/>
      <c r="SKK47" s="299"/>
      <c r="SKL47" s="299"/>
      <c r="SKM47" s="299"/>
      <c r="SKN47" s="299"/>
      <c r="SKO47" s="299"/>
      <c r="SKP47" s="299"/>
      <c r="SKQ47" s="299"/>
      <c r="SKR47" s="299"/>
      <c r="SKS47" s="299"/>
      <c r="SKT47" s="299"/>
      <c r="SKU47" s="299"/>
      <c r="SKV47" s="299"/>
      <c r="SKW47" s="299"/>
      <c r="SKX47" s="299"/>
      <c r="SKY47" s="299"/>
      <c r="SKZ47" s="299"/>
      <c r="SLA47" s="299"/>
      <c r="SLB47" s="299"/>
      <c r="SLC47" s="299"/>
      <c r="SLD47" s="299"/>
      <c r="SLE47" s="299"/>
      <c r="SLF47" s="299"/>
      <c r="SLG47" s="299"/>
      <c r="SLH47" s="299"/>
      <c r="SLI47" s="299"/>
      <c r="SLJ47" s="299"/>
      <c r="SLK47" s="299"/>
      <c r="SLL47" s="299"/>
      <c r="SLM47" s="299"/>
      <c r="SLN47" s="299"/>
      <c r="SLO47" s="299"/>
      <c r="SLP47" s="299"/>
      <c r="SLQ47" s="299"/>
      <c r="SLR47" s="299"/>
      <c r="SLS47" s="299"/>
      <c r="SLT47" s="299"/>
      <c r="SLU47" s="299"/>
      <c r="SLV47" s="299"/>
      <c r="SLW47" s="299"/>
      <c r="SLX47" s="299"/>
      <c r="SLY47" s="299"/>
      <c r="SLZ47" s="299"/>
      <c r="SMA47" s="299"/>
      <c r="SMB47" s="299"/>
      <c r="SMC47" s="299"/>
      <c r="SMD47" s="299"/>
      <c r="SME47" s="299"/>
      <c r="SMF47" s="299"/>
      <c r="SMG47" s="299"/>
      <c r="SMH47" s="299"/>
      <c r="SMI47" s="299"/>
      <c r="SMJ47" s="299"/>
      <c r="SMK47" s="299"/>
      <c r="SML47" s="299"/>
      <c r="SMM47" s="299"/>
      <c r="SMN47" s="299"/>
      <c r="SMO47" s="299"/>
      <c r="SMP47" s="299"/>
      <c r="SMQ47" s="299"/>
      <c r="SMR47" s="299"/>
      <c r="SMS47" s="299"/>
      <c r="SMT47" s="299"/>
      <c r="SMU47" s="299"/>
      <c r="SMV47" s="299"/>
      <c r="SMW47" s="299"/>
      <c r="SMX47" s="299"/>
      <c r="SMY47" s="299"/>
      <c r="SMZ47" s="299"/>
      <c r="SNA47" s="299"/>
      <c r="SNB47" s="299"/>
      <c r="SNC47" s="299"/>
      <c r="SND47" s="299"/>
      <c r="SNE47" s="299"/>
      <c r="SNF47" s="299"/>
      <c r="SNG47" s="299"/>
      <c r="SNH47" s="299"/>
      <c r="SNI47" s="299"/>
      <c r="SNJ47" s="299"/>
      <c r="SNK47" s="299"/>
      <c r="SNL47" s="299"/>
      <c r="SNM47" s="299"/>
      <c r="SNN47" s="299"/>
      <c r="SNO47" s="299"/>
      <c r="SNP47" s="299"/>
      <c r="SNQ47" s="299"/>
      <c r="SNR47" s="299"/>
      <c r="SNS47" s="299"/>
      <c r="SNT47" s="299"/>
      <c r="SNU47" s="299"/>
      <c r="SNV47" s="299"/>
      <c r="SNW47" s="299"/>
      <c r="SNX47" s="299"/>
      <c r="SNY47" s="299"/>
      <c r="SNZ47" s="299"/>
      <c r="SOA47" s="299"/>
      <c r="SOB47" s="299"/>
      <c r="SOC47" s="299"/>
      <c r="SOD47" s="299"/>
      <c r="SOE47" s="299"/>
      <c r="SOF47" s="299"/>
      <c r="SOG47" s="299"/>
      <c r="SOH47" s="299"/>
      <c r="SOI47" s="299"/>
      <c r="SOJ47" s="299"/>
      <c r="SOK47" s="299"/>
      <c r="SOL47" s="299"/>
      <c r="SOM47" s="299"/>
      <c r="SON47" s="299"/>
      <c r="SOO47" s="299"/>
      <c r="SOP47" s="299"/>
      <c r="SOQ47" s="299"/>
      <c r="SOR47" s="299"/>
      <c r="SOS47" s="299"/>
      <c r="SOT47" s="299"/>
      <c r="SOU47" s="299"/>
      <c r="SOV47" s="299"/>
      <c r="SOW47" s="299"/>
      <c r="SOX47" s="299"/>
      <c r="SOY47" s="299"/>
      <c r="SOZ47" s="299"/>
      <c r="SPA47" s="299"/>
      <c r="SPB47" s="299"/>
      <c r="SPC47" s="299"/>
      <c r="SPD47" s="299"/>
      <c r="SPE47" s="299"/>
      <c r="SPF47" s="299"/>
      <c r="SPG47" s="299"/>
      <c r="SPH47" s="299"/>
      <c r="SPI47" s="299"/>
      <c r="SPJ47" s="299"/>
      <c r="SPK47" s="299"/>
      <c r="SPL47" s="299"/>
      <c r="SPM47" s="299"/>
      <c r="SPN47" s="299"/>
      <c r="SPO47" s="299"/>
      <c r="SPP47" s="299"/>
      <c r="SPQ47" s="299"/>
      <c r="SPR47" s="299"/>
      <c r="SPS47" s="299"/>
      <c r="SPT47" s="299"/>
      <c r="SPU47" s="299"/>
      <c r="SPV47" s="299"/>
      <c r="SPW47" s="299"/>
      <c r="SPX47" s="299"/>
      <c r="SPY47" s="299"/>
      <c r="SPZ47" s="299"/>
      <c r="SQA47" s="299"/>
      <c r="SQB47" s="299"/>
      <c r="SQC47" s="299"/>
      <c r="SQD47" s="299"/>
      <c r="SQE47" s="299"/>
      <c r="SQF47" s="299"/>
      <c r="SQG47" s="299"/>
      <c r="SQH47" s="299"/>
      <c r="SQI47" s="299"/>
      <c r="SQJ47" s="299"/>
      <c r="SQK47" s="299"/>
      <c r="SQL47" s="299"/>
      <c r="SQM47" s="299"/>
      <c r="SQN47" s="299"/>
      <c r="SQO47" s="299"/>
      <c r="SQP47" s="299"/>
      <c r="SQQ47" s="299"/>
      <c r="SQR47" s="299"/>
      <c r="SQS47" s="299"/>
      <c r="SQT47" s="299"/>
      <c r="SQU47" s="299"/>
      <c r="SQV47" s="299"/>
      <c r="SQW47" s="299"/>
      <c r="SQX47" s="299"/>
      <c r="SQY47" s="299"/>
      <c r="SQZ47" s="299"/>
      <c r="SRA47" s="299"/>
      <c r="SRB47" s="299"/>
      <c r="SRC47" s="299"/>
      <c r="SRD47" s="299"/>
      <c r="SRE47" s="299"/>
      <c r="SRF47" s="299"/>
      <c r="SRG47" s="299"/>
      <c r="SRH47" s="299"/>
      <c r="SRI47" s="299"/>
      <c r="SRJ47" s="299"/>
      <c r="SRK47" s="299"/>
      <c r="SRL47" s="299"/>
      <c r="SRM47" s="299"/>
      <c r="SRN47" s="299"/>
      <c r="SRO47" s="299"/>
      <c r="SRP47" s="299"/>
      <c r="SRQ47" s="299"/>
      <c r="SRR47" s="299"/>
      <c r="SRS47" s="299"/>
      <c r="SRT47" s="299"/>
      <c r="SRU47" s="299"/>
      <c r="SRV47" s="299"/>
      <c r="SRW47" s="299"/>
      <c r="SRX47" s="299"/>
      <c r="SRY47" s="299"/>
      <c r="SRZ47" s="299"/>
      <c r="SSA47" s="299"/>
      <c r="SSB47" s="299"/>
      <c r="SSC47" s="299"/>
      <c r="SSD47" s="299"/>
      <c r="SSE47" s="299"/>
      <c r="SSF47" s="299"/>
      <c r="SSG47" s="299"/>
      <c r="SSH47" s="299"/>
      <c r="SSI47" s="299"/>
      <c r="SSJ47" s="299"/>
      <c r="SSK47" s="299"/>
      <c r="SSL47" s="299"/>
      <c r="SSM47" s="299"/>
      <c r="SSN47" s="299"/>
      <c r="SSO47" s="299"/>
      <c r="SSP47" s="299"/>
      <c r="SSQ47" s="299"/>
      <c r="SSR47" s="299"/>
      <c r="SSS47" s="299"/>
      <c r="SST47" s="299"/>
      <c r="SSU47" s="299"/>
      <c r="SSV47" s="299"/>
      <c r="SSW47" s="299"/>
      <c r="SSX47" s="299"/>
      <c r="SSY47" s="299"/>
      <c r="SSZ47" s="299"/>
      <c r="STA47" s="299"/>
      <c r="STB47" s="299"/>
      <c r="STC47" s="299"/>
      <c r="STD47" s="299"/>
      <c r="STE47" s="299"/>
      <c r="STF47" s="299"/>
      <c r="STG47" s="299"/>
      <c r="STH47" s="299"/>
      <c r="STI47" s="299"/>
      <c r="STJ47" s="299"/>
      <c r="STK47" s="299"/>
      <c r="STL47" s="299"/>
      <c r="STM47" s="299"/>
      <c r="STN47" s="299"/>
      <c r="STO47" s="299"/>
      <c r="STP47" s="299"/>
      <c r="STQ47" s="299"/>
      <c r="STR47" s="299"/>
      <c r="STS47" s="299"/>
      <c r="STT47" s="299"/>
      <c r="STU47" s="299"/>
      <c r="STV47" s="299"/>
      <c r="STW47" s="299"/>
      <c r="STX47" s="299"/>
      <c r="STY47" s="299"/>
      <c r="STZ47" s="299"/>
      <c r="SUA47" s="299"/>
      <c r="SUB47" s="299"/>
      <c r="SUC47" s="299"/>
      <c r="SUD47" s="299"/>
      <c r="SUE47" s="299"/>
      <c r="SUF47" s="299"/>
      <c r="SUG47" s="299"/>
      <c r="SUH47" s="299"/>
      <c r="SUI47" s="299"/>
      <c r="SUJ47" s="299"/>
      <c r="SUK47" s="299"/>
      <c r="SUL47" s="299"/>
      <c r="SUM47" s="299"/>
      <c r="SUN47" s="299"/>
      <c r="SUO47" s="299"/>
      <c r="SUP47" s="299"/>
      <c r="SUQ47" s="299"/>
      <c r="SUR47" s="299"/>
      <c r="SUS47" s="299"/>
      <c r="SUT47" s="299"/>
      <c r="SUU47" s="299"/>
      <c r="SUV47" s="299"/>
      <c r="SUW47" s="299"/>
      <c r="SUX47" s="299"/>
      <c r="SUY47" s="299"/>
      <c r="SUZ47" s="299"/>
      <c r="SVA47" s="299"/>
      <c r="SVB47" s="299"/>
      <c r="SVC47" s="299"/>
      <c r="SVD47" s="299"/>
      <c r="SVE47" s="299"/>
      <c r="SVF47" s="299"/>
      <c r="SVG47" s="299"/>
      <c r="SVH47" s="299"/>
      <c r="SVI47" s="299"/>
      <c r="SVJ47" s="299"/>
      <c r="SVK47" s="299"/>
      <c r="SVL47" s="299"/>
      <c r="SVM47" s="299"/>
      <c r="SVN47" s="299"/>
      <c r="SVO47" s="299"/>
      <c r="SVP47" s="299"/>
      <c r="SVQ47" s="299"/>
      <c r="SVR47" s="299"/>
      <c r="SVS47" s="299"/>
      <c r="SVT47" s="299"/>
      <c r="SVU47" s="299"/>
      <c r="SVV47" s="299"/>
      <c r="SVW47" s="299"/>
      <c r="SVX47" s="299"/>
      <c r="SVY47" s="299"/>
      <c r="SVZ47" s="299"/>
      <c r="SWA47" s="299"/>
      <c r="SWB47" s="299"/>
      <c r="SWC47" s="299"/>
      <c r="SWD47" s="299"/>
      <c r="SWE47" s="299"/>
      <c r="SWF47" s="299"/>
      <c r="SWG47" s="299"/>
      <c r="SWH47" s="299"/>
      <c r="SWI47" s="299"/>
      <c r="SWJ47" s="299"/>
      <c r="SWK47" s="299"/>
      <c r="SWL47" s="299"/>
      <c r="SWM47" s="299"/>
      <c r="SWN47" s="299"/>
      <c r="SWO47" s="299"/>
      <c r="SWP47" s="299"/>
      <c r="SWQ47" s="299"/>
      <c r="SWR47" s="299"/>
      <c r="SWS47" s="299"/>
      <c r="SWT47" s="299"/>
      <c r="SWU47" s="299"/>
      <c r="SWV47" s="299"/>
      <c r="SWW47" s="299"/>
      <c r="SWX47" s="299"/>
      <c r="SWY47" s="299"/>
      <c r="SWZ47" s="299"/>
      <c r="SXA47" s="299"/>
      <c r="SXB47" s="299"/>
      <c r="SXC47" s="299"/>
      <c r="SXD47" s="299"/>
      <c r="SXE47" s="299"/>
      <c r="SXF47" s="299"/>
      <c r="SXG47" s="299"/>
      <c r="SXH47" s="299"/>
      <c r="SXI47" s="299"/>
      <c r="SXJ47" s="299"/>
      <c r="SXK47" s="299"/>
      <c r="SXL47" s="299"/>
      <c r="SXM47" s="299"/>
      <c r="SXN47" s="299"/>
      <c r="SXO47" s="299"/>
      <c r="SXP47" s="299"/>
      <c r="SXQ47" s="299"/>
      <c r="SXR47" s="299"/>
      <c r="SXS47" s="299"/>
      <c r="SXT47" s="299"/>
      <c r="SXU47" s="299"/>
      <c r="SXV47" s="299"/>
      <c r="SXW47" s="299"/>
      <c r="SXX47" s="299"/>
      <c r="SXY47" s="299"/>
      <c r="SXZ47" s="299"/>
      <c r="SYA47" s="299"/>
      <c r="SYB47" s="299"/>
      <c r="SYC47" s="299"/>
      <c r="SYD47" s="299"/>
      <c r="SYE47" s="299"/>
      <c r="SYF47" s="299"/>
      <c r="SYG47" s="299"/>
      <c r="SYH47" s="299"/>
      <c r="SYI47" s="299"/>
      <c r="SYJ47" s="299"/>
      <c r="SYK47" s="299"/>
      <c r="SYL47" s="299"/>
      <c r="SYM47" s="299"/>
      <c r="SYN47" s="299"/>
      <c r="SYO47" s="299"/>
      <c r="SYP47" s="299"/>
      <c r="SYQ47" s="299"/>
      <c r="SYR47" s="299"/>
      <c r="SYS47" s="299"/>
      <c r="SYT47" s="299"/>
      <c r="SYU47" s="299"/>
      <c r="SYV47" s="299"/>
      <c r="SYW47" s="299"/>
      <c r="SYX47" s="299"/>
      <c r="SYY47" s="299"/>
      <c r="SYZ47" s="299"/>
      <c r="SZA47" s="299"/>
      <c r="SZB47" s="299"/>
      <c r="SZC47" s="299"/>
      <c r="SZD47" s="299"/>
      <c r="SZE47" s="299"/>
      <c r="SZF47" s="299"/>
      <c r="SZG47" s="299"/>
      <c r="SZH47" s="299"/>
      <c r="SZI47" s="299"/>
      <c r="SZJ47" s="299"/>
      <c r="SZK47" s="299"/>
      <c r="SZL47" s="299"/>
      <c r="SZM47" s="299"/>
      <c r="SZN47" s="299"/>
      <c r="SZO47" s="299"/>
      <c r="SZP47" s="299"/>
      <c r="SZQ47" s="299"/>
      <c r="SZR47" s="299"/>
      <c r="SZS47" s="299"/>
      <c r="SZT47" s="299"/>
      <c r="SZU47" s="299"/>
      <c r="SZV47" s="299"/>
      <c r="SZW47" s="299"/>
      <c r="SZX47" s="299"/>
      <c r="SZY47" s="299"/>
      <c r="SZZ47" s="299"/>
      <c r="TAA47" s="299"/>
      <c r="TAB47" s="299"/>
      <c r="TAC47" s="299"/>
      <c r="TAD47" s="299"/>
      <c r="TAE47" s="299"/>
      <c r="TAF47" s="299"/>
      <c r="TAG47" s="299"/>
      <c r="TAH47" s="299"/>
      <c r="TAI47" s="299"/>
      <c r="TAJ47" s="299"/>
      <c r="TAK47" s="299"/>
      <c r="TAL47" s="299"/>
      <c r="TAM47" s="299"/>
      <c r="TAN47" s="299"/>
      <c r="TAO47" s="299"/>
      <c r="TAP47" s="299"/>
      <c r="TAQ47" s="299"/>
      <c r="TAR47" s="299"/>
      <c r="TAS47" s="299"/>
      <c r="TAT47" s="299"/>
      <c r="TAU47" s="299"/>
      <c r="TAV47" s="299"/>
      <c r="TAW47" s="299"/>
      <c r="TAX47" s="299"/>
      <c r="TAY47" s="299"/>
      <c r="TAZ47" s="299"/>
      <c r="TBA47" s="299"/>
      <c r="TBB47" s="299"/>
      <c r="TBC47" s="299"/>
      <c r="TBD47" s="299"/>
      <c r="TBE47" s="299"/>
      <c r="TBF47" s="299"/>
      <c r="TBG47" s="299"/>
      <c r="TBH47" s="299"/>
      <c r="TBI47" s="299"/>
      <c r="TBJ47" s="299"/>
      <c r="TBK47" s="299"/>
      <c r="TBL47" s="299"/>
      <c r="TBM47" s="299"/>
      <c r="TBN47" s="299"/>
      <c r="TBO47" s="299"/>
      <c r="TBP47" s="299"/>
      <c r="TBQ47" s="299"/>
      <c r="TBR47" s="299"/>
      <c r="TBS47" s="299"/>
      <c r="TBT47" s="299"/>
      <c r="TBU47" s="299"/>
      <c r="TBV47" s="299"/>
      <c r="TBW47" s="299"/>
      <c r="TBX47" s="299"/>
      <c r="TBY47" s="299"/>
      <c r="TBZ47" s="299"/>
      <c r="TCA47" s="299"/>
      <c r="TCB47" s="299"/>
      <c r="TCC47" s="299"/>
      <c r="TCD47" s="299"/>
      <c r="TCE47" s="299"/>
      <c r="TCF47" s="299"/>
      <c r="TCG47" s="299"/>
      <c r="TCH47" s="299"/>
      <c r="TCI47" s="299"/>
      <c r="TCJ47" s="299"/>
      <c r="TCK47" s="299"/>
      <c r="TCL47" s="299"/>
      <c r="TCM47" s="299"/>
      <c r="TCN47" s="299"/>
      <c r="TCO47" s="299"/>
      <c r="TCP47" s="299"/>
      <c r="TCQ47" s="299"/>
      <c r="TCR47" s="299"/>
      <c r="TCS47" s="299"/>
      <c r="TCT47" s="299"/>
      <c r="TCU47" s="299"/>
      <c r="TCV47" s="299"/>
      <c r="TCW47" s="299"/>
      <c r="TCX47" s="299"/>
      <c r="TCY47" s="299"/>
      <c r="TCZ47" s="299"/>
      <c r="TDA47" s="299"/>
      <c r="TDB47" s="299"/>
      <c r="TDC47" s="299"/>
      <c r="TDD47" s="299"/>
      <c r="TDE47" s="299"/>
      <c r="TDF47" s="299"/>
      <c r="TDG47" s="299"/>
      <c r="TDH47" s="299"/>
      <c r="TDI47" s="299"/>
      <c r="TDJ47" s="299"/>
      <c r="TDK47" s="299"/>
      <c r="TDL47" s="299"/>
      <c r="TDM47" s="299"/>
      <c r="TDN47" s="299"/>
      <c r="TDO47" s="299"/>
      <c r="TDP47" s="299"/>
      <c r="TDQ47" s="299"/>
      <c r="TDR47" s="299"/>
      <c r="TDS47" s="299"/>
      <c r="TDT47" s="299"/>
      <c r="TDU47" s="299"/>
      <c r="TDV47" s="299"/>
      <c r="TDW47" s="299"/>
      <c r="TDX47" s="299"/>
      <c r="TDY47" s="299"/>
      <c r="TDZ47" s="299"/>
      <c r="TEA47" s="299"/>
      <c r="TEB47" s="299"/>
      <c r="TEC47" s="299"/>
      <c r="TED47" s="299"/>
      <c r="TEE47" s="299"/>
      <c r="TEF47" s="299"/>
      <c r="TEG47" s="299"/>
      <c r="TEH47" s="299"/>
      <c r="TEI47" s="299"/>
      <c r="TEJ47" s="299"/>
      <c r="TEK47" s="299"/>
      <c r="TEL47" s="299"/>
      <c r="TEM47" s="299"/>
      <c r="TEN47" s="299"/>
      <c r="TEO47" s="299"/>
      <c r="TEP47" s="299"/>
      <c r="TEQ47" s="299"/>
      <c r="TER47" s="299"/>
      <c r="TES47" s="299"/>
      <c r="TET47" s="299"/>
      <c r="TEU47" s="299"/>
      <c r="TEV47" s="299"/>
      <c r="TEW47" s="299"/>
      <c r="TEX47" s="299"/>
      <c r="TEY47" s="299"/>
      <c r="TEZ47" s="299"/>
      <c r="TFA47" s="299"/>
      <c r="TFB47" s="299"/>
      <c r="TFC47" s="299"/>
      <c r="TFD47" s="299"/>
      <c r="TFE47" s="299"/>
      <c r="TFF47" s="299"/>
      <c r="TFG47" s="299"/>
      <c r="TFH47" s="299"/>
      <c r="TFI47" s="299"/>
      <c r="TFJ47" s="299"/>
      <c r="TFK47" s="299"/>
      <c r="TFL47" s="299"/>
      <c r="TFM47" s="299"/>
      <c r="TFN47" s="299"/>
      <c r="TFO47" s="299"/>
      <c r="TFP47" s="299"/>
      <c r="TFQ47" s="299"/>
      <c r="TFR47" s="299"/>
      <c r="TFS47" s="299"/>
      <c r="TFT47" s="299"/>
      <c r="TFU47" s="299"/>
      <c r="TFV47" s="299"/>
      <c r="TFW47" s="299"/>
      <c r="TFX47" s="299"/>
      <c r="TFY47" s="299"/>
      <c r="TFZ47" s="299"/>
      <c r="TGA47" s="299"/>
      <c r="TGB47" s="299"/>
      <c r="TGC47" s="299"/>
      <c r="TGD47" s="299"/>
      <c r="TGE47" s="299"/>
      <c r="TGF47" s="299"/>
      <c r="TGG47" s="299"/>
      <c r="TGH47" s="299"/>
      <c r="TGI47" s="299"/>
      <c r="TGJ47" s="299"/>
      <c r="TGK47" s="299"/>
      <c r="TGL47" s="299"/>
      <c r="TGM47" s="299"/>
      <c r="TGN47" s="299"/>
      <c r="TGO47" s="299"/>
      <c r="TGP47" s="299"/>
      <c r="TGQ47" s="299"/>
      <c r="TGR47" s="299"/>
      <c r="TGS47" s="299"/>
      <c r="TGT47" s="299"/>
      <c r="TGU47" s="299"/>
      <c r="TGV47" s="299"/>
      <c r="TGW47" s="299"/>
      <c r="TGX47" s="299"/>
      <c r="TGY47" s="299"/>
      <c r="TGZ47" s="299"/>
      <c r="THA47" s="299"/>
      <c r="THB47" s="299"/>
      <c r="THC47" s="299"/>
      <c r="THD47" s="299"/>
      <c r="THE47" s="299"/>
      <c r="THF47" s="299"/>
      <c r="THG47" s="299"/>
      <c r="THH47" s="299"/>
      <c r="THI47" s="299"/>
      <c r="THJ47" s="299"/>
      <c r="THK47" s="299"/>
      <c r="THL47" s="299"/>
      <c r="THM47" s="299"/>
      <c r="THN47" s="299"/>
      <c r="THO47" s="299"/>
      <c r="THP47" s="299"/>
      <c r="THQ47" s="299"/>
      <c r="THR47" s="299"/>
      <c r="THS47" s="299"/>
      <c r="THT47" s="299"/>
      <c r="THU47" s="299"/>
      <c r="THV47" s="299"/>
      <c r="THW47" s="299"/>
      <c r="THX47" s="299"/>
      <c r="THY47" s="299"/>
      <c r="THZ47" s="299"/>
      <c r="TIA47" s="299"/>
      <c r="TIB47" s="299"/>
      <c r="TIC47" s="299"/>
      <c r="TID47" s="299"/>
      <c r="TIE47" s="299"/>
      <c r="TIF47" s="299"/>
      <c r="TIG47" s="299"/>
      <c r="TIH47" s="299"/>
      <c r="TII47" s="299"/>
      <c r="TIJ47" s="299"/>
      <c r="TIK47" s="299"/>
      <c r="TIL47" s="299"/>
      <c r="TIM47" s="299"/>
      <c r="TIN47" s="299"/>
      <c r="TIO47" s="299"/>
      <c r="TIP47" s="299"/>
      <c r="TIQ47" s="299"/>
      <c r="TIR47" s="299"/>
      <c r="TIS47" s="299"/>
      <c r="TIT47" s="299"/>
      <c r="TIU47" s="299"/>
      <c r="TIV47" s="299"/>
      <c r="TIW47" s="299"/>
      <c r="TIX47" s="299"/>
      <c r="TIY47" s="299"/>
      <c r="TIZ47" s="299"/>
      <c r="TJA47" s="299"/>
      <c r="TJB47" s="299"/>
      <c r="TJC47" s="299"/>
      <c r="TJD47" s="299"/>
      <c r="TJE47" s="299"/>
      <c r="TJF47" s="299"/>
      <c r="TJG47" s="299"/>
      <c r="TJH47" s="299"/>
      <c r="TJI47" s="299"/>
      <c r="TJJ47" s="299"/>
      <c r="TJK47" s="299"/>
      <c r="TJL47" s="299"/>
      <c r="TJM47" s="299"/>
      <c r="TJN47" s="299"/>
      <c r="TJO47" s="299"/>
      <c r="TJP47" s="299"/>
      <c r="TJQ47" s="299"/>
      <c r="TJR47" s="299"/>
      <c r="TJS47" s="299"/>
      <c r="TJT47" s="299"/>
      <c r="TJU47" s="299"/>
      <c r="TJV47" s="299"/>
      <c r="TJW47" s="299"/>
      <c r="TJX47" s="299"/>
      <c r="TJY47" s="299"/>
      <c r="TJZ47" s="299"/>
      <c r="TKA47" s="299"/>
      <c r="TKB47" s="299"/>
      <c r="TKC47" s="299"/>
      <c r="TKD47" s="299"/>
      <c r="TKE47" s="299"/>
      <c r="TKF47" s="299"/>
      <c r="TKG47" s="299"/>
      <c r="TKH47" s="299"/>
      <c r="TKI47" s="299"/>
      <c r="TKJ47" s="299"/>
      <c r="TKK47" s="299"/>
      <c r="TKL47" s="299"/>
      <c r="TKM47" s="299"/>
      <c r="TKN47" s="299"/>
      <c r="TKO47" s="299"/>
      <c r="TKP47" s="299"/>
      <c r="TKQ47" s="299"/>
      <c r="TKR47" s="299"/>
      <c r="TKS47" s="299"/>
      <c r="TKT47" s="299"/>
      <c r="TKU47" s="299"/>
      <c r="TKV47" s="299"/>
      <c r="TKW47" s="299"/>
      <c r="TKX47" s="299"/>
      <c r="TKY47" s="299"/>
      <c r="TKZ47" s="299"/>
      <c r="TLA47" s="299"/>
      <c r="TLB47" s="299"/>
      <c r="TLC47" s="299"/>
      <c r="TLD47" s="299"/>
      <c r="TLE47" s="299"/>
      <c r="TLF47" s="299"/>
      <c r="TLG47" s="299"/>
      <c r="TLH47" s="299"/>
      <c r="TLI47" s="299"/>
      <c r="TLJ47" s="299"/>
      <c r="TLK47" s="299"/>
      <c r="TLL47" s="299"/>
      <c r="TLM47" s="299"/>
      <c r="TLN47" s="299"/>
      <c r="TLO47" s="299"/>
      <c r="TLP47" s="299"/>
      <c r="TLQ47" s="299"/>
      <c r="TLR47" s="299"/>
      <c r="TLS47" s="299"/>
      <c r="TLT47" s="299"/>
      <c r="TLU47" s="299"/>
      <c r="TLV47" s="299"/>
      <c r="TLW47" s="299"/>
      <c r="TLX47" s="299"/>
      <c r="TLY47" s="299"/>
      <c r="TLZ47" s="299"/>
      <c r="TMA47" s="299"/>
      <c r="TMB47" s="299"/>
      <c r="TMC47" s="299"/>
      <c r="TMD47" s="299"/>
      <c r="TME47" s="299"/>
      <c r="TMF47" s="299"/>
      <c r="TMG47" s="299"/>
      <c r="TMH47" s="299"/>
      <c r="TMI47" s="299"/>
      <c r="TMJ47" s="299"/>
      <c r="TMK47" s="299"/>
      <c r="TML47" s="299"/>
      <c r="TMM47" s="299"/>
      <c r="TMN47" s="299"/>
      <c r="TMO47" s="299"/>
      <c r="TMP47" s="299"/>
      <c r="TMQ47" s="299"/>
      <c r="TMR47" s="299"/>
      <c r="TMS47" s="299"/>
      <c r="TMT47" s="299"/>
      <c r="TMU47" s="299"/>
      <c r="TMV47" s="299"/>
      <c r="TMW47" s="299"/>
      <c r="TMX47" s="299"/>
      <c r="TMY47" s="299"/>
      <c r="TMZ47" s="299"/>
      <c r="TNA47" s="299"/>
      <c r="TNB47" s="299"/>
      <c r="TNC47" s="299"/>
      <c r="TND47" s="299"/>
      <c r="TNE47" s="299"/>
      <c r="TNF47" s="299"/>
      <c r="TNG47" s="299"/>
      <c r="TNH47" s="299"/>
      <c r="TNI47" s="299"/>
      <c r="TNJ47" s="299"/>
      <c r="TNK47" s="299"/>
      <c r="TNL47" s="299"/>
      <c r="TNM47" s="299"/>
      <c r="TNN47" s="299"/>
      <c r="TNO47" s="299"/>
      <c r="TNP47" s="299"/>
      <c r="TNQ47" s="299"/>
      <c r="TNR47" s="299"/>
      <c r="TNS47" s="299"/>
      <c r="TNT47" s="299"/>
      <c r="TNU47" s="299"/>
      <c r="TNV47" s="299"/>
      <c r="TNW47" s="299"/>
      <c r="TNX47" s="299"/>
      <c r="TNY47" s="299"/>
      <c r="TNZ47" s="299"/>
      <c r="TOA47" s="299"/>
      <c r="TOB47" s="299"/>
      <c r="TOC47" s="299"/>
      <c r="TOD47" s="299"/>
      <c r="TOE47" s="299"/>
      <c r="TOF47" s="299"/>
      <c r="TOG47" s="299"/>
      <c r="TOH47" s="299"/>
      <c r="TOI47" s="299"/>
      <c r="TOJ47" s="299"/>
      <c r="TOK47" s="299"/>
      <c r="TOL47" s="299"/>
      <c r="TOM47" s="299"/>
      <c r="TON47" s="299"/>
      <c r="TOO47" s="299"/>
      <c r="TOP47" s="299"/>
      <c r="TOQ47" s="299"/>
      <c r="TOR47" s="299"/>
      <c r="TOS47" s="299"/>
      <c r="TOT47" s="299"/>
      <c r="TOU47" s="299"/>
      <c r="TOV47" s="299"/>
      <c r="TOW47" s="299"/>
      <c r="TOX47" s="299"/>
      <c r="TOY47" s="299"/>
      <c r="TOZ47" s="299"/>
      <c r="TPA47" s="299"/>
      <c r="TPB47" s="299"/>
      <c r="TPC47" s="299"/>
      <c r="TPD47" s="299"/>
      <c r="TPE47" s="299"/>
      <c r="TPF47" s="299"/>
      <c r="TPG47" s="299"/>
      <c r="TPH47" s="299"/>
      <c r="TPI47" s="299"/>
      <c r="TPJ47" s="299"/>
      <c r="TPK47" s="299"/>
      <c r="TPL47" s="299"/>
      <c r="TPM47" s="299"/>
      <c r="TPN47" s="299"/>
      <c r="TPO47" s="299"/>
      <c r="TPP47" s="299"/>
      <c r="TPQ47" s="299"/>
      <c r="TPR47" s="299"/>
      <c r="TPS47" s="299"/>
      <c r="TPT47" s="299"/>
      <c r="TPU47" s="299"/>
      <c r="TPV47" s="299"/>
      <c r="TPW47" s="299"/>
      <c r="TPX47" s="299"/>
      <c r="TPY47" s="299"/>
      <c r="TPZ47" s="299"/>
      <c r="TQA47" s="299"/>
      <c r="TQB47" s="299"/>
      <c r="TQC47" s="299"/>
      <c r="TQD47" s="299"/>
      <c r="TQE47" s="299"/>
      <c r="TQF47" s="299"/>
      <c r="TQG47" s="299"/>
      <c r="TQH47" s="299"/>
      <c r="TQI47" s="299"/>
      <c r="TQJ47" s="299"/>
      <c r="TQK47" s="299"/>
      <c r="TQL47" s="299"/>
      <c r="TQM47" s="299"/>
      <c r="TQN47" s="299"/>
      <c r="TQO47" s="299"/>
      <c r="TQP47" s="299"/>
      <c r="TQQ47" s="299"/>
      <c r="TQR47" s="299"/>
      <c r="TQS47" s="299"/>
      <c r="TQT47" s="299"/>
      <c r="TQU47" s="299"/>
      <c r="TQV47" s="299"/>
      <c r="TQW47" s="299"/>
      <c r="TQX47" s="299"/>
      <c r="TQY47" s="299"/>
      <c r="TQZ47" s="299"/>
      <c r="TRA47" s="299"/>
      <c r="TRB47" s="299"/>
      <c r="TRC47" s="299"/>
      <c r="TRD47" s="299"/>
      <c r="TRE47" s="299"/>
      <c r="TRF47" s="299"/>
      <c r="TRG47" s="299"/>
      <c r="TRH47" s="299"/>
      <c r="TRI47" s="299"/>
      <c r="TRJ47" s="299"/>
      <c r="TRK47" s="299"/>
      <c r="TRL47" s="299"/>
      <c r="TRM47" s="299"/>
      <c r="TRN47" s="299"/>
      <c r="TRO47" s="299"/>
      <c r="TRP47" s="299"/>
      <c r="TRQ47" s="299"/>
      <c r="TRR47" s="299"/>
      <c r="TRS47" s="299"/>
      <c r="TRT47" s="299"/>
      <c r="TRU47" s="299"/>
      <c r="TRV47" s="299"/>
      <c r="TRW47" s="299"/>
      <c r="TRX47" s="299"/>
      <c r="TRY47" s="299"/>
      <c r="TRZ47" s="299"/>
      <c r="TSA47" s="299"/>
      <c r="TSB47" s="299"/>
      <c r="TSC47" s="299"/>
      <c r="TSD47" s="299"/>
      <c r="TSE47" s="299"/>
      <c r="TSF47" s="299"/>
      <c r="TSG47" s="299"/>
      <c r="TSH47" s="299"/>
      <c r="TSI47" s="299"/>
      <c r="TSJ47" s="299"/>
      <c r="TSK47" s="299"/>
      <c r="TSL47" s="299"/>
      <c r="TSM47" s="299"/>
      <c r="TSN47" s="299"/>
      <c r="TSO47" s="299"/>
      <c r="TSP47" s="299"/>
      <c r="TSQ47" s="299"/>
      <c r="TSR47" s="299"/>
      <c r="TSS47" s="299"/>
      <c r="TST47" s="299"/>
      <c r="TSU47" s="299"/>
      <c r="TSV47" s="299"/>
      <c r="TSW47" s="299"/>
      <c r="TSX47" s="299"/>
      <c r="TSY47" s="299"/>
      <c r="TSZ47" s="299"/>
      <c r="TTA47" s="299"/>
      <c r="TTB47" s="299"/>
      <c r="TTC47" s="299"/>
      <c r="TTD47" s="299"/>
      <c r="TTE47" s="299"/>
      <c r="TTF47" s="299"/>
      <c r="TTG47" s="299"/>
      <c r="TTH47" s="299"/>
      <c r="TTI47" s="299"/>
      <c r="TTJ47" s="299"/>
      <c r="TTK47" s="299"/>
      <c r="TTL47" s="299"/>
      <c r="TTM47" s="299"/>
      <c r="TTN47" s="299"/>
      <c r="TTO47" s="299"/>
      <c r="TTP47" s="299"/>
      <c r="TTQ47" s="299"/>
      <c r="TTR47" s="299"/>
      <c r="TTS47" s="299"/>
      <c r="TTT47" s="299"/>
      <c r="TTU47" s="299"/>
      <c r="TTV47" s="299"/>
      <c r="TTW47" s="299"/>
      <c r="TTX47" s="299"/>
      <c r="TTY47" s="299"/>
      <c r="TTZ47" s="299"/>
      <c r="TUA47" s="299"/>
      <c r="TUB47" s="299"/>
      <c r="TUC47" s="299"/>
      <c r="TUD47" s="299"/>
      <c r="TUE47" s="299"/>
      <c r="TUF47" s="299"/>
      <c r="TUG47" s="299"/>
      <c r="TUH47" s="299"/>
      <c r="TUI47" s="299"/>
      <c r="TUJ47" s="299"/>
      <c r="TUK47" s="299"/>
      <c r="TUL47" s="299"/>
      <c r="TUM47" s="299"/>
      <c r="TUN47" s="299"/>
      <c r="TUO47" s="299"/>
      <c r="TUP47" s="299"/>
      <c r="TUQ47" s="299"/>
      <c r="TUR47" s="299"/>
      <c r="TUS47" s="299"/>
      <c r="TUT47" s="299"/>
      <c r="TUU47" s="299"/>
      <c r="TUV47" s="299"/>
      <c r="TUW47" s="299"/>
      <c r="TUX47" s="299"/>
      <c r="TUY47" s="299"/>
      <c r="TUZ47" s="299"/>
      <c r="TVA47" s="299"/>
      <c r="TVB47" s="299"/>
      <c r="TVC47" s="299"/>
      <c r="TVD47" s="299"/>
      <c r="TVE47" s="299"/>
      <c r="TVF47" s="299"/>
      <c r="TVG47" s="299"/>
      <c r="TVH47" s="299"/>
      <c r="TVI47" s="299"/>
      <c r="TVJ47" s="299"/>
      <c r="TVK47" s="299"/>
      <c r="TVL47" s="299"/>
      <c r="TVM47" s="299"/>
      <c r="TVN47" s="299"/>
      <c r="TVO47" s="299"/>
      <c r="TVP47" s="299"/>
      <c r="TVQ47" s="299"/>
      <c r="TVR47" s="299"/>
      <c r="TVS47" s="299"/>
      <c r="TVT47" s="299"/>
      <c r="TVU47" s="299"/>
      <c r="TVV47" s="299"/>
      <c r="TVW47" s="299"/>
      <c r="TVX47" s="299"/>
      <c r="TVY47" s="299"/>
      <c r="TVZ47" s="299"/>
      <c r="TWA47" s="299"/>
      <c r="TWB47" s="299"/>
      <c r="TWC47" s="299"/>
      <c r="TWD47" s="299"/>
      <c r="TWE47" s="299"/>
      <c r="TWF47" s="299"/>
      <c r="TWG47" s="299"/>
      <c r="TWH47" s="299"/>
      <c r="TWI47" s="299"/>
      <c r="TWJ47" s="299"/>
      <c r="TWK47" s="299"/>
      <c r="TWL47" s="299"/>
      <c r="TWM47" s="299"/>
      <c r="TWN47" s="299"/>
      <c r="TWO47" s="299"/>
      <c r="TWP47" s="299"/>
      <c r="TWQ47" s="299"/>
      <c r="TWR47" s="299"/>
      <c r="TWS47" s="299"/>
      <c r="TWT47" s="299"/>
      <c r="TWU47" s="299"/>
      <c r="TWV47" s="299"/>
      <c r="TWW47" s="299"/>
      <c r="TWX47" s="299"/>
      <c r="TWY47" s="299"/>
      <c r="TWZ47" s="299"/>
      <c r="TXA47" s="299"/>
      <c r="TXB47" s="299"/>
      <c r="TXC47" s="299"/>
      <c r="TXD47" s="299"/>
      <c r="TXE47" s="299"/>
      <c r="TXF47" s="299"/>
      <c r="TXG47" s="299"/>
      <c r="TXH47" s="299"/>
      <c r="TXI47" s="299"/>
      <c r="TXJ47" s="299"/>
      <c r="TXK47" s="299"/>
      <c r="TXL47" s="299"/>
      <c r="TXM47" s="299"/>
      <c r="TXN47" s="299"/>
      <c r="TXO47" s="299"/>
      <c r="TXP47" s="299"/>
      <c r="TXQ47" s="299"/>
      <c r="TXR47" s="299"/>
      <c r="TXS47" s="299"/>
      <c r="TXT47" s="299"/>
      <c r="TXU47" s="299"/>
      <c r="TXV47" s="299"/>
      <c r="TXW47" s="299"/>
      <c r="TXX47" s="299"/>
      <c r="TXY47" s="299"/>
      <c r="TXZ47" s="299"/>
      <c r="TYA47" s="299"/>
      <c r="TYB47" s="299"/>
      <c r="TYC47" s="299"/>
      <c r="TYD47" s="299"/>
      <c r="TYE47" s="299"/>
      <c r="TYF47" s="299"/>
      <c r="TYG47" s="299"/>
      <c r="TYH47" s="299"/>
      <c r="TYI47" s="299"/>
      <c r="TYJ47" s="299"/>
      <c r="TYK47" s="299"/>
      <c r="TYL47" s="299"/>
      <c r="TYM47" s="299"/>
      <c r="TYN47" s="299"/>
      <c r="TYO47" s="299"/>
      <c r="TYP47" s="299"/>
      <c r="TYQ47" s="299"/>
      <c r="TYR47" s="299"/>
      <c r="TYS47" s="299"/>
      <c r="TYT47" s="299"/>
      <c r="TYU47" s="299"/>
      <c r="TYV47" s="299"/>
      <c r="TYW47" s="299"/>
      <c r="TYX47" s="299"/>
      <c r="TYY47" s="299"/>
      <c r="TYZ47" s="299"/>
      <c r="TZA47" s="299"/>
      <c r="TZB47" s="299"/>
      <c r="TZC47" s="299"/>
      <c r="TZD47" s="299"/>
      <c r="TZE47" s="299"/>
      <c r="TZF47" s="299"/>
      <c r="TZG47" s="299"/>
      <c r="TZH47" s="299"/>
      <c r="TZI47" s="299"/>
      <c r="TZJ47" s="299"/>
      <c r="TZK47" s="299"/>
      <c r="TZL47" s="299"/>
      <c r="TZM47" s="299"/>
      <c r="TZN47" s="299"/>
      <c r="TZO47" s="299"/>
      <c r="TZP47" s="299"/>
      <c r="TZQ47" s="299"/>
      <c r="TZR47" s="299"/>
      <c r="TZS47" s="299"/>
      <c r="TZT47" s="299"/>
      <c r="TZU47" s="299"/>
      <c r="TZV47" s="299"/>
      <c r="TZW47" s="299"/>
      <c r="TZX47" s="299"/>
      <c r="TZY47" s="299"/>
      <c r="TZZ47" s="299"/>
      <c r="UAA47" s="299"/>
      <c r="UAB47" s="299"/>
      <c r="UAC47" s="299"/>
      <c r="UAD47" s="299"/>
      <c r="UAE47" s="299"/>
      <c r="UAF47" s="299"/>
      <c r="UAG47" s="299"/>
      <c r="UAH47" s="299"/>
      <c r="UAI47" s="299"/>
      <c r="UAJ47" s="299"/>
      <c r="UAK47" s="299"/>
      <c r="UAL47" s="299"/>
      <c r="UAM47" s="299"/>
      <c r="UAN47" s="299"/>
      <c r="UAO47" s="299"/>
      <c r="UAP47" s="299"/>
      <c r="UAQ47" s="299"/>
      <c r="UAR47" s="299"/>
      <c r="UAS47" s="299"/>
      <c r="UAT47" s="299"/>
      <c r="UAU47" s="299"/>
      <c r="UAV47" s="299"/>
      <c r="UAW47" s="299"/>
      <c r="UAX47" s="299"/>
      <c r="UAY47" s="299"/>
      <c r="UAZ47" s="299"/>
      <c r="UBA47" s="299"/>
      <c r="UBB47" s="299"/>
      <c r="UBC47" s="299"/>
      <c r="UBD47" s="299"/>
      <c r="UBE47" s="299"/>
      <c r="UBF47" s="299"/>
      <c r="UBG47" s="299"/>
      <c r="UBH47" s="299"/>
      <c r="UBI47" s="299"/>
      <c r="UBJ47" s="299"/>
      <c r="UBK47" s="299"/>
      <c r="UBL47" s="299"/>
      <c r="UBM47" s="299"/>
      <c r="UBN47" s="299"/>
      <c r="UBO47" s="299"/>
      <c r="UBP47" s="299"/>
      <c r="UBQ47" s="299"/>
      <c r="UBR47" s="299"/>
      <c r="UBS47" s="299"/>
      <c r="UBT47" s="299"/>
      <c r="UBU47" s="299"/>
      <c r="UBV47" s="299"/>
      <c r="UBW47" s="299"/>
      <c r="UBX47" s="299"/>
      <c r="UBY47" s="299"/>
      <c r="UBZ47" s="299"/>
      <c r="UCA47" s="299"/>
      <c r="UCB47" s="299"/>
      <c r="UCC47" s="299"/>
      <c r="UCD47" s="299"/>
      <c r="UCE47" s="299"/>
      <c r="UCF47" s="299"/>
      <c r="UCG47" s="299"/>
      <c r="UCH47" s="299"/>
      <c r="UCI47" s="299"/>
      <c r="UCJ47" s="299"/>
      <c r="UCK47" s="299"/>
      <c r="UCL47" s="299"/>
      <c r="UCM47" s="299"/>
      <c r="UCN47" s="299"/>
      <c r="UCO47" s="299"/>
      <c r="UCP47" s="299"/>
      <c r="UCQ47" s="299"/>
      <c r="UCR47" s="299"/>
      <c r="UCS47" s="299"/>
      <c r="UCT47" s="299"/>
      <c r="UCU47" s="299"/>
      <c r="UCV47" s="299"/>
      <c r="UCW47" s="299"/>
      <c r="UCX47" s="299"/>
      <c r="UCY47" s="299"/>
      <c r="UCZ47" s="299"/>
      <c r="UDA47" s="299"/>
      <c r="UDB47" s="299"/>
      <c r="UDC47" s="299"/>
      <c r="UDD47" s="299"/>
      <c r="UDE47" s="299"/>
      <c r="UDF47" s="299"/>
      <c r="UDG47" s="299"/>
      <c r="UDH47" s="299"/>
      <c r="UDI47" s="299"/>
      <c r="UDJ47" s="299"/>
      <c r="UDK47" s="299"/>
      <c r="UDL47" s="299"/>
      <c r="UDM47" s="299"/>
      <c r="UDN47" s="299"/>
      <c r="UDO47" s="299"/>
      <c r="UDP47" s="299"/>
      <c r="UDQ47" s="299"/>
      <c r="UDR47" s="299"/>
      <c r="UDS47" s="299"/>
      <c r="UDT47" s="299"/>
      <c r="UDU47" s="299"/>
      <c r="UDV47" s="299"/>
      <c r="UDW47" s="299"/>
      <c r="UDX47" s="299"/>
      <c r="UDY47" s="299"/>
      <c r="UDZ47" s="299"/>
      <c r="UEA47" s="299"/>
      <c r="UEB47" s="299"/>
      <c r="UEC47" s="299"/>
      <c r="UED47" s="299"/>
      <c r="UEE47" s="299"/>
      <c r="UEF47" s="299"/>
      <c r="UEG47" s="299"/>
      <c r="UEH47" s="299"/>
      <c r="UEI47" s="299"/>
      <c r="UEJ47" s="299"/>
      <c r="UEK47" s="299"/>
      <c r="UEL47" s="299"/>
      <c r="UEM47" s="299"/>
      <c r="UEN47" s="299"/>
      <c r="UEO47" s="299"/>
      <c r="UEP47" s="299"/>
      <c r="UEQ47" s="299"/>
      <c r="UER47" s="299"/>
      <c r="UES47" s="299"/>
      <c r="UET47" s="299"/>
      <c r="UEU47" s="299"/>
      <c r="UEV47" s="299"/>
      <c r="UEW47" s="299"/>
      <c r="UEX47" s="299"/>
      <c r="UEY47" s="299"/>
      <c r="UEZ47" s="299"/>
      <c r="UFA47" s="299"/>
      <c r="UFB47" s="299"/>
      <c r="UFC47" s="299"/>
      <c r="UFD47" s="299"/>
      <c r="UFE47" s="299"/>
      <c r="UFF47" s="299"/>
      <c r="UFG47" s="299"/>
      <c r="UFH47" s="299"/>
      <c r="UFI47" s="299"/>
      <c r="UFJ47" s="299"/>
      <c r="UFK47" s="299"/>
      <c r="UFL47" s="299"/>
      <c r="UFM47" s="299"/>
      <c r="UFN47" s="299"/>
      <c r="UFO47" s="299"/>
      <c r="UFP47" s="299"/>
      <c r="UFQ47" s="299"/>
      <c r="UFR47" s="299"/>
      <c r="UFS47" s="299"/>
      <c r="UFT47" s="299"/>
      <c r="UFU47" s="299"/>
      <c r="UFV47" s="299"/>
      <c r="UFW47" s="299"/>
      <c r="UFX47" s="299"/>
      <c r="UFY47" s="299"/>
      <c r="UFZ47" s="299"/>
      <c r="UGA47" s="299"/>
      <c r="UGB47" s="299"/>
      <c r="UGC47" s="299"/>
      <c r="UGD47" s="299"/>
      <c r="UGE47" s="299"/>
      <c r="UGF47" s="299"/>
      <c r="UGG47" s="299"/>
      <c r="UGH47" s="299"/>
      <c r="UGI47" s="299"/>
      <c r="UGJ47" s="299"/>
      <c r="UGK47" s="299"/>
      <c r="UGL47" s="299"/>
      <c r="UGM47" s="299"/>
      <c r="UGN47" s="299"/>
      <c r="UGO47" s="299"/>
      <c r="UGP47" s="299"/>
      <c r="UGQ47" s="299"/>
      <c r="UGR47" s="299"/>
      <c r="UGS47" s="299"/>
      <c r="UGT47" s="299"/>
      <c r="UGU47" s="299"/>
      <c r="UGV47" s="299"/>
      <c r="UGW47" s="299"/>
      <c r="UGX47" s="299"/>
      <c r="UGY47" s="299"/>
      <c r="UGZ47" s="299"/>
      <c r="UHA47" s="299"/>
      <c r="UHB47" s="299"/>
      <c r="UHC47" s="299"/>
      <c r="UHD47" s="299"/>
      <c r="UHE47" s="299"/>
      <c r="UHF47" s="299"/>
      <c r="UHG47" s="299"/>
      <c r="UHH47" s="299"/>
      <c r="UHI47" s="299"/>
      <c r="UHJ47" s="299"/>
      <c r="UHK47" s="299"/>
      <c r="UHL47" s="299"/>
      <c r="UHM47" s="299"/>
      <c r="UHN47" s="299"/>
      <c r="UHO47" s="299"/>
      <c r="UHP47" s="299"/>
      <c r="UHQ47" s="299"/>
      <c r="UHR47" s="299"/>
      <c r="UHS47" s="299"/>
      <c r="UHT47" s="299"/>
      <c r="UHU47" s="299"/>
      <c r="UHV47" s="299"/>
      <c r="UHW47" s="299"/>
      <c r="UHX47" s="299"/>
      <c r="UHY47" s="299"/>
      <c r="UHZ47" s="299"/>
      <c r="UIA47" s="299"/>
      <c r="UIB47" s="299"/>
      <c r="UIC47" s="299"/>
      <c r="UID47" s="299"/>
      <c r="UIE47" s="299"/>
      <c r="UIF47" s="299"/>
      <c r="UIG47" s="299"/>
      <c r="UIH47" s="299"/>
      <c r="UII47" s="299"/>
      <c r="UIJ47" s="299"/>
      <c r="UIK47" s="299"/>
      <c r="UIL47" s="299"/>
      <c r="UIM47" s="299"/>
      <c r="UIN47" s="299"/>
      <c r="UIO47" s="299"/>
      <c r="UIP47" s="299"/>
      <c r="UIQ47" s="299"/>
      <c r="UIR47" s="299"/>
      <c r="UIS47" s="299"/>
      <c r="UIT47" s="299"/>
      <c r="UIU47" s="299"/>
      <c r="UIV47" s="299"/>
      <c r="UIW47" s="299"/>
      <c r="UIX47" s="299"/>
      <c r="UIY47" s="299"/>
      <c r="UIZ47" s="299"/>
      <c r="UJA47" s="299"/>
      <c r="UJB47" s="299"/>
      <c r="UJC47" s="299"/>
      <c r="UJD47" s="299"/>
      <c r="UJE47" s="299"/>
      <c r="UJF47" s="299"/>
      <c r="UJG47" s="299"/>
      <c r="UJH47" s="299"/>
      <c r="UJI47" s="299"/>
      <c r="UJJ47" s="299"/>
      <c r="UJK47" s="299"/>
      <c r="UJL47" s="299"/>
      <c r="UJM47" s="299"/>
      <c r="UJN47" s="299"/>
      <c r="UJO47" s="299"/>
      <c r="UJP47" s="299"/>
      <c r="UJQ47" s="299"/>
      <c r="UJR47" s="299"/>
      <c r="UJS47" s="299"/>
      <c r="UJT47" s="299"/>
      <c r="UJU47" s="299"/>
      <c r="UJV47" s="299"/>
      <c r="UJW47" s="299"/>
      <c r="UJX47" s="299"/>
      <c r="UJY47" s="299"/>
      <c r="UJZ47" s="299"/>
      <c r="UKA47" s="299"/>
      <c r="UKB47" s="299"/>
      <c r="UKC47" s="299"/>
      <c r="UKD47" s="299"/>
      <c r="UKE47" s="299"/>
      <c r="UKF47" s="299"/>
      <c r="UKG47" s="299"/>
      <c r="UKH47" s="299"/>
      <c r="UKI47" s="299"/>
      <c r="UKJ47" s="299"/>
      <c r="UKK47" s="299"/>
      <c r="UKL47" s="299"/>
      <c r="UKM47" s="299"/>
      <c r="UKN47" s="299"/>
      <c r="UKO47" s="299"/>
      <c r="UKP47" s="299"/>
      <c r="UKQ47" s="299"/>
      <c r="UKR47" s="299"/>
      <c r="UKS47" s="299"/>
      <c r="UKT47" s="299"/>
      <c r="UKU47" s="299"/>
      <c r="UKV47" s="299"/>
      <c r="UKW47" s="299"/>
      <c r="UKX47" s="299"/>
      <c r="UKY47" s="299"/>
      <c r="UKZ47" s="299"/>
      <c r="ULA47" s="299"/>
      <c r="ULB47" s="299"/>
      <c r="ULC47" s="299"/>
      <c r="ULD47" s="299"/>
      <c r="ULE47" s="299"/>
      <c r="ULF47" s="299"/>
      <c r="ULG47" s="299"/>
      <c r="ULH47" s="299"/>
      <c r="ULI47" s="299"/>
      <c r="ULJ47" s="299"/>
      <c r="ULK47" s="299"/>
      <c r="ULL47" s="299"/>
      <c r="ULM47" s="299"/>
      <c r="ULN47" s="299"/>
      <c r="ULO47" s="299"/>
      <c r="ULP47" s="299"/>
      <c r="ULQ47" s="299"/>
      <c r="ULR47" s="299"/>
      <c r="ULS47" s="299"/>
      <c r="ULT47" s="299"/>
      <c r="ULU47" s="299"/>
      <c r="ULV47" s="299"/>
      <c r="ULW47" s="299"/>
      <c r="ULX47" s="299"/>
      <c r="ULY47" s="299"/>
      <c r="ULZ47" s="299"/>
      <c r="UMA47" s="299"/>
      <c r="UMB47" s="299"/>
      <c r="UMC47" s="299"/>
      <c r="UMD47" s="299"/>
      <c r="UME47" s="299"/>
      <c r="UMF47" s="299"/>
      <c r="UMG47" s="299"/>
      <c r="UMH47" s="299"/>
      <c r="UMI47" s="299"/>
      <c r="UMJ47" s="299"/>
      <c r="UMK47" s="299"/>
      <c r="UML47" s="299"/>
      <c r="UMM47" s="299"/>
      <c r="UMN47" s="299"/>
      <c r="UMO47" s="299"/>
      <c r="UMP47" s="299"/>
      <c r="UMQ47" s="299"/>
      <c r="UMR47" s="299"/>
      <c r="UMS47" s="299"/>
      <c r="UMT47" s="299"/>
      <c r="UMU47" s="299"/>
      <c r="UMV47" s="299"/>
      <c r="UMW47" s="299"/>
      <c r="UMX47" s="299"/>
      <c r="UMY47" s="299"/>
      <c r="UMZ47" s="299"/>
      <c r="UNA47" s="299"/>
      <c r="UNB47" s="299"/>
      <c r="UNC47" s="299"/>
      <c r="UND47" s="299"/>
      <c r="UNE47" s="299"/>
      <c r="UNF47" s="299"/>
      <c r="UNG47" s="299"/>
      <c r="UNH47" s="299"/>
      <c r="UNI47" s="299"/>
      <c r="UNJ47" s="299"/>
      <c r="UNK47" s="299"/>
      <c r="UNL47" s="299"/>
      <c r="UNM47" s="299"/>
      <c r="UNN47" s="299"/>
      <c r="UNO47" s="299"/>
      <c r="UNP47" s="299"/>
      <c r="UNQ47" s="299"/>
      <c r="UNR47" s="299"/>
      <c r="UNS47" s="299"/>
      <c r="UNT47" s="299"/>
      <c r="UNU47" s="299"/>
      <c r="UNV47" s="299"/>
      <c r="UNW47" s="299"/>
      <c r="UNX47" s="299"/>
      <c r="UNY47" s="299"/>
      <c r="UNZ47" s="299"/>
      <c r="UOA47" s="299"/>
      <c r="UOB47" s="299"/>
      <c r="UOC47" s="299"/>
      <c r="UOD47" s="299"/>
      <c r="UOE47" s="299"/>
      <c r="UOF47" s="299"/>
      <c r="UOG47" s="299"/>
      <c r="UOH47" s="299"/>
      <c r="UOI47" s="299"/>
      <c r="UOJ47" s="299"/>
      <c r="UOK47" s="299"/>
      <c r="UOL47" s="299"/>
      <c r="UOM47" s="299"/>
      <c r="UON47" s="299"/>
      <c r="UOO47" s="299"/>
      <c r="UOP47" s="299"/>
      <c r="UOQ47" s="299"/>
      <c r="UOR47" s="299"/>
      <c r="UOS47" s="299"/>
      <c r="UOT47" s="299"/>
      <c r="UOU47" s="299"/>
      <c r="UOV47" s="299"/>
      <c r="UOW47" s="299"/>
      <c r="UOX47" s="299"/>
      <c r="UOY47" s="299"/>
      <c r="UOZ47" s="299"/>
      <c r="UPA47" s="299"/>
      <c r="UPB47" s="299"/>
      <c r="UPC47" s="299"/>
      <c r="UPD47" s="299"/>
      <c r="UPE47" s="299"/>
      <c r="UPF47" s="299"/>
      <c r="UPG47" s="299"/>
      <c r="UPH47" s="299"/>
      <c r="UPI47" s="299"/>
      <c r="UPJ47" s="299"/>
      <c r="UPK47" s="299"/>
      <c r="UPL47" s="299"/>
      <c r="UPM47" s="299"/>
      <c r="UPN47" s="299"/>
      <c r="UPO47" s="299"/>
      <c r="UPP47" s="299"/>
      <c r="UPQ47" s="299"/>
      <c r="UPR47" s="299"/>
      <c r="UPS47" s="299"/>
      <c r="UPT47" s="299"/>
      <c r="UPU47" s="299"/>
      <c r="UPV47" s="299"/>
      <c r="UPW47" s="299"/>
      <c r="UPX47" s="299"/>
      <c r="UPY47" s="299"/>
      <c r="UPZ47" s="299"/>
      <c r="UQA47" s="299"/>
      <c r="UQB47" s="299"/>
      <c r="UQC47" s="299"/>
      <c r="UQD47" s="299"/>
      <c r="UQE47" s="299"/>
      <c r="UQF47" s="299"/>
      <c r="UQG47" s="299"/>
      <c r="UQH47" s="299"/>
      <c r="UQI47" s="299"/>
      <c r="UQJ47" s="299"/>
      <c r="UQK47" s="299"/>
      <c r="UQL47" s="299"/>
      <c r="UQM47" s="299"/>
      <c r="UQN47" s="299"/>
      <c r="UQO47" s="299"/>
      <c r="UQP47" s="299"/>
      <c r="UQQ47" s="299"/>
      <c r="UQR47" s="299"/>
      <c r="UQS47" s="299"/>
      <c r="UQT47" s="299"/>
      <c r="UQU47" s="299"/>
      <c r="UQV47" s="299"/>
      <c r="UQW47" s="299"/>
      <c r="UQX47" s="299"/>
      <c r="UQY47" s="299"/>
      <c r="UQZ47" s="299"/>
      <c r="URA47" s="299"/>
      <c r="URB47" s="299"/>
      <c r="URC47" s="299"/>
      <c r="URD47" s="299"/>
      <c r="URE47" s="299"/>
      <c r="URF47" s="299"/>
      <c r="URG47" s="299"/>
      <c r="URH47" s="299"/>
      <c r="URI47" s="299"/>
      <c r="URJ47" s="299"/>
      <c r="URK47" s="299"/>
      <c r="URL47" s="299"/>
      <c r="URM47" s="299"/>
      <c r="URN47" s="299"/>
      <c r="URO47" s="299"/>
      <c r="URP47" s="299"/>
      <c r="URQ47" s="299"/>
      <c r="URR47" s="299"/>
      <c r="URS47" s="299"/>
      <c r="URT47" s="299"/>
      <c r="URU47" s="299"/>
      <c r="URV47" s="299"/>
      <c r="URW47" s="299"/>
      <c r="URX47" s="299"/>
      <c r="URY47" s="299"/>
      <c r="URZ47" s="299"/>
      <c r="USA47" s="299"/>
      <c r="USB47" s="299"/>
      <c r="USC47" s="299"/>
      <c r="USD47" s="299"/>
      <c r="USE47" s="299"/>
      <c r="USF47" s="299"/>
      <c r="USG47" s="299"/>
      <c r="USH47" s="299"/>
      <c r="USI47" s="299"/>
      <c r="USJ47" s="299"/>
      <c r="USK47" s="299"/>
      <c r="USL47" s="299"/>
      <c r="USM47" s="299"/>
      <c r="USN47" s="299"/>
      <c r="USO47" s="299"/>
      <c r="USP47" s="299"/>
      <c r="USQ47" s="299"/>
      <c r="USR47" s="299"/>
      <c r="USS47" s="299"/>
      <c r="UST47" s="299"/>
      <c r="USU47" s="299"/>
      <c r="USV47" s="299"/>
      <c r="USW47" s="299"/>
      <c r="USX47" s="299"/>
      <c r="USY47" s="299"/>
      <c r="USZ47" s="299"/>
      <c r="UTA47" s="299"/>
      <c r="UTB47" s="299"/>
      <c r="UTC47" s="299"/>
      <c r="UTD47" s="299"/>
      <c r="UTE47" s="299"/>
      <c r="UTF47" s="299"/>
      <c r="UTG47" s="299"/>
      <c r="UTH47" s="299"/>
      <c r="UTI47" s="299"/>
      <c r="UTJ47" s="299"/>
      <c r="UTK47" s="299"/>
      <c r="UTL47" s="299"/>
      <c r="UTM47" s="299"/>
      <c r="UTN47" s="299"/>
      <c r="UTO47" s="299"/>
      <c r="UTP47" s="299"/>
      <c r="UTQ47" s="299"/>
      <c r="UTR47" s="299"/>
      <c r="UTS47" s="299"/>
      <c r="UTT47" s="299"/>
      <c r="UTU47" s="299"/>
      <c r="UTV47" s="299"/>
      <c r="UTW47" s="299"/>
      <c r="UTX47" s="299"/>
      <c r="UTY47" s="299"/>
      <c r="UTZ47" s="299"/>
      <c r="UUA47" s="299"/>
      <c r="UUB47" s="299"/>
      <c r="UUC47" s="299"/>
      <c r="UUD47" s="299"/>
      <c r="UUE47" s="299"/>
      <c r="UUF47" s="299"/>
      <c r="UUG47" s="299"/>
      <c r="UUH47" s="299"/>
      <c r="UUI47" s="299"/>
      <c r="UUJ47" s="299"/>
      <c r="UUK47" s="299"/>
      <c r="UUL47" s="299"/>
      <c r="UUM47" s="299"/>
      <c r="UUN47" s="299"/>
      <c r="UUO47" s="299"/>
      <c r="UUP47" s="299"/>
      <c r="UUQ47" s="299"/>
      <c r="UUR47" s="299"/>
      <c r="UUS47" s="299"/>
      <c r="UUT47" s="299"/>
      <c r="UUU47" s="299"/>
      <c r="UUV47" s="299"/>
      <c r="UUW47" s="299"/>
      <c r="UUX47" s="299"/>
      <c r="UUY47" s="299"/>
      <c r="UUZ47" s="299"/>
      <c r="UVA47" s="299"/>
      <c r="UVB47" s="299"/>
      <c r="UVC47" s="299"/>
      <c r="UVD47" s="299"/>
      <c r="UVE47" s="299"/>
      <c r="UVF47" s="299"/>
      <c r="UVG47" s="299"/>
      <c r="UVH47" s="299"/>
      <c r="UVI47" s="299"/>
      <c r="UVJ47" s="299"/>
      <c r="UVK47" s="299"/>
      <c r="UVL47" s="299"/>
      <c r="UVM47" s="299"/>
      <c r="UVN47" s="299"/>
      <c r="UVO47" s="299"/>
      <c r="UVP47" s="299"/>
      <c r="UVQ47" s="299"/>
      <c r="UVR47" s="299"/>
      <c r="UVS47" s="299"/>
      <c r="UVT47" s="299"/>
      <c r="UVU47" s="299"/>
      <c r="UVV47" s="299"/>
      <c r="UVW47" s="299"/>
      <c r="UVX47" s="299"/>
      <c r="UVY47" s="299"/>
      <c r="UVZ47" s="299"/>
      <c r="UWA47" s="299"/>
      <c r="UWB47" s="299"/>
      <c r="UWC47" s="299"/>
      <c r="UWD47" s="299"/>
      <c r="UWE47" s="299"/>
      <c r="UWF47" s="299"/>
      <c r="UWG47" s="299"/>
      <c r="UWH47" s="299"/>
      <c r="UWI47" s="299"/>
      <c r="UWJ47" s="299"/>
      <c r="UWK47" s="299"/>
      <c r="UWL47" s="299"/>
      <c r="UWM47" s="299"/>
      <c r="UWN47" s="299"/>
      <c r="UWO47" s="299"/>
      <c r="UWP47" s="299"/>
      <c r="UWQ47" s="299"/>
      <c r="UWR47" s="299"/>
      <c r="UWS47" s="299"/>
      <c r="UWT47" s="299"/>
      <c r="UWU47" s="299"/>
      <c r="UWV47" s="299"/>
      <c r="UWW47" s="299"/>
      <c r="UWX47" s="299"/>
      <c r="UWY47" s="299"/>
      <c r="UWZ47" s="299"/>
      <c r="UXA47" s="299"/>
      <c r="UXB47" s="299"/>
      <c r="UXC47" s="299"/>
      <c r="UXD47" s="299"/>
      <c r="UXE47" s="299"/>
      <c r="UXF47" s="299"/>
      <c r="UXG47" s="299"/>
      <c r="UXH47" s="299"/>
      <c r="UXI47" s="299"/>
      <c r="UXJ47" s="299"/>
      <c r="UXK47" s="299"/>
      <c r="UXL47" s="299"/>
      <c r="UXM47" s="299"/>
      <c r="UXN47" s="299"/>
      <c r="UXO47" s="299"/>
      <c r="UXP47" s="299"/>
      <c r="UXQ47" s="299"/>
      <c r="UXR47" s="299"/>
      <c r="UXS47" s="299"/>
      <c r="UXT47" s="299"/>
      <c r="UXU47" s="299"/>
      <c r="UXV47" s="299"/>
      <c r="UXW47" s="299"/>
      <c r="UXX47" s="299"/>
      <c r="UXY47" s="299"/>
      <c r="UXZ47" s="299"/>
      <c r="UYA47" s="299"/>
      <c r="UYB47" s="299"/>
      <c r="UYC47" s="299"/>
      <c r="UYD47" s="299"/>
      <c r="UYE47" s="299"/>
      <c r="UYF47" s="299"/>
      <c r="UYG47" s="299"/>
      <c r="UYH47" s="299"/>
      <c r="UYI47" s="299"/>
      <c r="UYJ47" s="299"/>
      <c r="UYK47" s="299"/>
      <c r="UYL47" s="299"/>
      <c r="UYM47" s="299"/>
      <c r="UYN47" s="299"/>
      <c r="UYO47" s="299"/>
      <c r="UYP47" s="299"/>
      <c r="UYQ47" s="299"/>
      <c r="UYR47" s="299"/>
      <c r="UYS47" s="299"/>
      <c r="UYT47" s="299"/>
      <c r="UYU47" s="299"/>
      <c r="UYV47" s="299"/>
      <c r="UYW47" s="299"/>
      <c r="UYX47" s="299"/>
      <c r="UYY47" s="299"/>
      <c r="UYZ47" s="299"/>
      <c r="UZA47" s="299"/>
      <c r="UZB47" s="299"/>
      <c r="UZC47" s="299"/>
      <c r="UZD47" s="299"/>
      <c r="UZE47" s="299"/>
      <c r="UZF47" s="299"/>
      <c r="UZG47" s="299"/>
      <c r="UZH47" s="299"/>
      <c r="UZI47" s="299"/>
      <c r="UZJ47" s="299"/>
      <c r="UZK47" s="299"/>
      <c r="UZL47" s="299"/>
      <c r="UZM47" s="299"/>
      <c r="UZN47" s="299"/>
      <c r="UZO47" s="299"/>
      <c r="UZP47" s="299"/>
      <c r="UZQ47" s="299"/>
      <c r="UZR47" s="299"/>
      <c r="UZS47" s="299"/>
      <c r="UZT47" s="299"/>
      <c r="UZU47" s="299"/>
      <c r="UZV47" s="299"/>
      <c r="UZW47" s="299"/>
      <c r="UZX47" s="299"/>
      <c r="UZY47" s="299"/>
      <c r="UZZ47" s="299"/>
      <c r="VAA47" s="299"/>
      <c r="VAB47" s="299"/>
      <c r="VAC47" s="299"/>
      <c r="VAD47" s="299"/>
      <c r="VAE47" s="299"/>
      <c r="VAF47" s="299"/>
      <c r="VAG47" s="299"/>
      <c r="VAH47" s="299"/>
      <c r="VAI47" s="299"/>
      <c r="VAJ47" s="299"/>
      <c r="VAK47" s="299"/>
      <c r="VAL47" s="299"/>
      <c r="VAM47" s="299"/>
      <c r="VAN47" s="299"/>
      <c r="VAO47" s="299"/>
      <c r="VAP47" s="299"/>
      <c r="VAQ47" s="299"/>
      <c r="VAR47" s="299"/>
      <c r="VAS47" s="299"/>
      <c r="VAT47" s="299"/>
      <c r="VAU47" s="299"/>
      <c r="VAV47" s="299"/>
      <c r="VAW47" s="299"/>
      <c r="VAX47" s="299"/>
      <c r="VAY47" s="299"/>
      <c r="VAZ47" s="299"/>
      <c r="VBA47" s="299"/>
      <c r="VBB47" s="299"/>
      <c r="VBC47" s="299"/>
      <c r="VBD47" s="299"/>
      <c r="VBE47" s="299"/>
      <c r="VBF47" s="299"/>
      <c r="VBG47" s="299"/>
      <c r="VBH47" s="299"/>
      <c r="VBI47" s="299"/>
      <c r="VBJ47" s="299"/>
      <c r="VBK47" s="299"/>
      <c r="VBL47" s="299"/>
      <c r="VBM47" s="299"/>
      <c r="VBN47" s="299"/>
      <c r="VBO47" s="299"/>
      <c r="VBP47" s="299"/>
      <c r="VBQ47" s="299"/>
      <c r="VBR47" s="299"/>
      <c r="VBS47" s="299"/>
      <c r="VBT47" s="299"/>
      <c r="VBU47" s="299"/>
      <c r="VBV47" s="299"/>
      <c r="VBW47" s="299"/>
      <c r="VBX47" s="299"/>
      <c r="VBY47" s="299"/>
      <c r="VBZ47" s="299"/>
      <c r="VCA47" s="299"/>
      <c r="VCB47" s="299"/>
      <c r="VCC47" s="299"/>
      <c r="VCD47" s="299"/>
      <c r="VCE47" s="299"/>
      <c r="VCF47" s="299"/>
      <c r="VCG47" s="299"/>
      <c r="VCH47" s="299"/>
      <c r="VCI47" s="299"/>
      <c r="VCJ47" s="299"/>
      <c r="VCK47" s="299"/>
      <c r="VCL47" s="299"/>
      <c r="VCM47" s="299"/>
      <c r="VCN47" s="299"/>
      <c r="VCO47" s="299"/>
      <c r="VCP47" s="299"/>
      <c r="VCQ47" s="299"/>
      <c r="VCR47" s="299"/>
      <c r="VCS47" s="299"/>
      <c r="VCT47" s="299"/>
      <c r="VCU47" s="299"/>
      <c r="VCV47" s="299"/>
      <c r="VCW47" s="299"/>
      <c r="VCX47" s="299"/>
      <c r="VCY47" s="299"/>
      <c r="VCZ47" s="299"/>
      <c r="VDA47" s="299"/>
      <c r="VDB47" s="299"/>
      <c r="VDC47" s="299"/>
      <c r="VDD47" s="299"/>
      <c r="VDE47" s="299"/>
      <c r="VDF47" s="299"/>
      <c r="VDG47" s="299"/>
      <c r="VDH47" s="299"/>
      <c r="VDI47" s="299"/>
      <c r="VDJ47" s="299"/>
      <c r="VDK47" s="299"/>
      <c r="VDL47" s="299"/>
      <c r="VDM47" s="299"/>
      <c r="VDN47" s="299"/>
      <c r="VDO47" s="299"/>
      <c r="VDP47" s="299"/>
      <c r="VDQ47" s="299"/>
      <c r="VDR47" s="299"/>
      <c r="VDS47" s="299"/>
      <c r="VDT47" s="299"/>
      <c r="VDU47" s="299"/>
      <c r="VDV47" s="299"/>
      <c r="VDW47" s="299"/>
      <c r="VDX47" s="299"/>
      <c r="VDY47" s="299"/>
      <c r="VDZ47" s="299"/>
      <c r="VEA47" s="299"/>
      <c r="VEB47" s="299"/>
      <c r="VEC47" s="299"/>
      <c r="VED47" s="299"/>
      <c r="VEE47" s="299"/>
      <c r="VEF47" s="299"/>
      <c r="VEG47" s="299"/>
      <c r="VEH47" s="299"/>
      <c r="VEI47" s="299"/>
      <c r="VEJ47" s="299"/>
      <c r="VEK47" s="299"/>
      <c r="VEL47" s="299"/>
      <c r="VEM47" s="299"/>
      <c r="VEN47" s="299"/>
      <c r="VEO47" s="299"/>
      <c r="VEP47" s="299"/>
      <c r="VEQ47" s="299"/>
      <c r="VER47" s="299"/>
      <c r="VES47" s="299"/>
      <c r="VET47" s="299"/>
      <c r="VEU47" s="299"/>
      <c r="VEV47" s="299"/>
      <c r="VEW47" s="299"/>
      <c r="VEX47" s="299"/>
      <c r="VEY47" s="299"/>
      <c r="VEZ47" s="299"/>
      <c r="VFA47" s="299"/>
      <c r="VFB47" s="299"/>
      <c r="VFC47" s="299"/>
      <c r="VFD47" s="299"/>
      <c r="VFE47" s="299"/>
      <c r="VFF47" s="299"/>
      <c r="VFG47" s="299"/>
      <c r="VFH47" s="299"/>
      <c r="VFI47" s="299"/>
      <c r="VFJ47" s="299"/>
      <c r="VFK47" s="299"/>
      <c r="VFL47" s="299"/>
      <c r="VFM47" s="299"/>
      <c r="VFN47" s="299"/>
      <c r="VFO47" s="299"/>
      <c r="VFP47" s="299"/>
      <c r="VFQ47" s="299"/>
      <c r="VFR47" s="299"/>
      <c r="VFS47" s="299"/>
      <c r="VFT47" s="299"/>
      <c r="VFU47" s="299"/>
      <c r="VFV47" s="299"/>
      <c r="VFW47" s="299"/>
      <c r="VFX47" s="299"/>
      <c r="VFY47" s="299"/>
      <c r="VFZ47" s="299"/>
      <c r="VGA47" s="299"/>
      <c r="VGB47" s="299"/>
      <c r="VGC47" s="299"/>
      <c r="VGD47" s="299"/>
      <c r="VGE47" s="299"/>
      <c r="VGF47" s="299"/>
      <c r="VGG47" s="299"/>
      <c r="VGH47" s="299"/>
      <c r="VGI47" s="299"/>
      <c r="VGJ47" s="299"/>
      <c r="VGK47" s="299"/>
      <c r="VGL47" s="299"/>
      <c r="VGM47" s="299"/>
      <c r="VGN47" s="299"/>
      <c r="VGO47" s="299"/>
      <c r="VGP47" s="299"/>
      <c r="VGQ47" s="299"/>
      <c r="VGR47" s="299"/>
      <c r="VGS47" s="299"/>
      <c r="VGT47" s="299"/>
      <c r="VGU47" s="299"/>
      <c r="VGV47" s="299"/>
      <c r="VGW47" s="299"/>
      <c r="VGX47" s="299"/>
      <c r="VGY47" s="299"/>
      <c r="VGZ47" s="299"/>
      <c r="VHA47" s="299"/>
      <c r="VHB47" s="299"/>
      <c r="VHC47" s="299"/>
      <c r="VHD47" s="299"/>
      <c r="VHE47" s="299"/>
      <c r="VHF47" s="299"/>
      <c r="VHG47" s="299"/>
      <c r="VHH47" s="299"/>
      <c r="VHI47" s="299"/>
      <c r="VHJ47" s="299"/>
      <c r="VHK47" s="299"/>
      <c r="VHL47" s="299"/>
      <c r="VHM47" s="299"/>
      <c r="VHN47" s="299"/>
      <c r="VHO47" s="299"/>
      <c r="VHP47" s="299"/>
      <c r="VHQ47" s="299"/>
      <c r="VHR47" s="299"/>
      <c r="VHS47" s="299"/>
      <c r="VHT47" s="299"/>
      <c r="VHU47" s="299"/>
      <c r="VHV47" s="299"/>
      <c r="VHW47" s="299"/>
      <c r="VHX47" s="299"/>
      <c r="VHY47" s="299"/>
      <c r="VHZ47" s="299"/>
      <c r="VIA47" s="299"/>
      <c r="VIB47" s="299"/>
      <c r="VIC47" s="299"/>
      <c r="VID47" s="299"/>
      <c r="VIE47" s="299"/>
      <c r="VIF47" s="299"/>
      <c r="VIG47" s="299"/>
      <c r="VIH47" s="299"/>
      <c r="VII47" s="299"/>
      <c r="VIJ47" s="299"/>
      <c r="VIK47" s="299"/>
      <c r="VIL47" s="299"/>
      <c r="VIM47" s="299"/>
      <c r="VIN47" s="299"/>
      <c r="VIO47" s="299"/>
      <c r="VIP47" s="299"/>
      <c r="VIQ47" s="299"/>
      <c r="VIR47" s="299"/>
      <c r="VIS47" s="299"/>
      <c r="VIT47" s="299"/>
      <c r="VIU47" s="299"/>
      <c r="VIV47" s="299"/>
      <c r="VIW47" s="299"/>
      <c r="VIX47" s="299"/>
      <c r="VIY47" s="299"/>
      <c r="VIZ47" s="299"/>
      <c r="VJA47" s="299"/>
      <c r="VJB47" s="299"/>
      <c r="VJC47" s="299"/>
      <c r="VJD47" s="299"/>
      <c r="VJE47" s="299"/>
      <c r="VJF47" s="299"/>
      <c r="VJG47" s="299"/>
      <c r="VJH47" s="299"/>
      <c r="VJI47" s="299"/>
      <c r="VJJ47" s="299"/>
      <c r="VJK47" s="299"/>
      <c r="VJL47" s="299"/>
      <c r="VJM47" s="299"/>
      <c r="VJN47" s="299"/>
      <c r="VJO47" s="299"/>
      <c r="VJP47" s="299"/>
      <c r="VJQ47" s="299"/>
      <c r="VJR47" s="299"/>
      <c r="VJS47" s="299"/>
      <c r="VJT47" s="299"/>
      <c r="VJU47" s="299"/>
      <c r="VJV47" s="299"/>
      <c r="VJW47" s="299"/>
      <c r="VJX47" s="299"/>
      <c r="VJY47" s="299"/>
      <c r="VJZ47" s="299"/>
      <c r="VKA47" s="299"/>
      <c r="VKB47" s="299"/>
      <c r="VKC47" s="299"/>
      <c r="VKD47" s="299"/>
      <c r="VKE47" s="299"/>
      <c r="VKF47" s="299"/>
      <c r="VKG47" s="299"/>
      <c r="VKH47" s="299"/>
      <c r="VKI47" s="299"/>
      <c r="VKJ47" s="299"/>
      <c r="VKK47" s="299"/>
      <c r="VKL47" s="299"/>
      <c r="VKM47" s="299"/>
      <c r="VKN47" s="299"/>
      <c r="VKO47" s="299"/>
      <c r="VKP47" s="299"/>
      <c r="VKQ47" s="299"/>
      <c r="VKR47" s="299"/>
      <c r="VKS47" s="299"/>
      <c r="VKT47" s="299"/>
      <c r="VKU47" s="299"/>
      <c r="VKV47" s="299"/>
      <c r="VKW47" s="299"/>
      <c r="VKX47" s="299"/>
      <c r="VKY47" s="299"/>
      <c r="VKZ47" s="299"/>
      <c r="VLA47" s="299"/>
      <c r="VLB47" s="299"/>
      <c r="VLC47" s="299"/>
      <c r="VLD47" s="299"/>
      <c r="VLE47" s="299"/>
      <c r="VLF47" s="299"/>
      <c r="VLG47" s="299"/>
      <c r="VLH47" s="299"/>
      <c r="VLI47" s="299"/>
      <c r="VLJ47" s="299"/>
      <c r="VLK47" s="299"/>
      <c r="VLL47" s="299"/>
      <c r="VLM47" s="299"/>
      <c r="VLN47" s="299"/>
      <c r="VLO47" s="299"/>
      <c r="VLP47" s="299"/>
      <c r="VLQ47" s="299"/>
      <c r="VLR47" s="299"/>
      <c r="VLS47" s="299"/>
      <c r="VLT47" s="299"/>
      <c r="VLU47" s="299"/>
      <c r="VLV47" s="299"/>
      <c r="VLW47" s="299"/>
      <c r="VLX47" s="299"/>
      <c r="VLY47" s="299"/>
      <c r="VLZ47" s="299"/>
      <c r="VMA47" s="299"/>
      <c r="VMB47" s="299"/>
      <c r="VMC47" s="299"/>
      <c r="VMD47" s="299"/>
      <c r="VME47" s="299"/>
      <c r="VMF47" s="299"/>
      <c r="VMG47" s="299"/>
      <c r="VMH47" s="299"/>
      <c r="VMI47" s="299"/>
      <c r="VMJ47" s="299"/>
      <c r="VMK47" s="299"/>
      <c r="VML47" s="299"/>
      <c r="VMM47" s="299"/>
      <c r="VMN47" s="299"/>
      <c r="VMO47" s="299"/>
      <c r="VMP47" s="299"/>
      <c r="VMQ47" s="299"/>
      <c r="VMR47" s="299"/>
      <c r="VMS47" s="299"/>
      <c r="VMT47" s="299"/>
      <c r="VMU47" s="299"/>
      <c r="VMV47" s="299"/>
      <c r="VMW47" s="299"/>
      <c r="VMX47" s="299"/>
      <c r="VMY47" s="299"/>
      <c r="VMZ47" s="299"/>
      <c r="VNA47" s="299"/>
      <c r="VNB47" s="299"/>
      <c r="VNC47" s="299"/>
      <c r="VND47" s="299"/>
      <c r="VNE47" s="299"/>
      <c r="VNF47" s="299"/>
      <c r="VNG47" s="299"/>
      <c r="VNH47" s="299"/>
      <c r="VNI47" s="299"/>
      <c r="VNJ47" s="299"/>
      <c r="VNK47" s="299"/>
      <c r="VNL47" s="299"/>
      <c r="VNM47" s="299"/>
      <c r="VNN47" s="299"/>
      <c r="VNO47" s="299"/>
      <c r="VNP47" s="299"/>
      <c r="VNQ47" s="299"/>
      <c r="VNR47" s="299"/>
      <c r="VNS47" s="299"/>
      <c r="VNT47" s="299"/>
      <c r="VNU47" s="299"/>
      <c r="VNV47" s="299"/>
      <c r="VNW47" s="299"/>
      <c r="VNX47" s="299"/>
      <c r="VNY47" s="299"/>
      <c r="VNZ47" s="299"/>
      <c r="VOA47" s="299"/>
      <c r="VOB47" s="299"/>
      <c r="VOC47" s="299"/>
      <c r="VOD47" s="299"/>
      <c r="VOE47" s="299"/>
      <c r="VOF47" s="299"/>
      <c r="VOG47" s="299"/>
      <c r="VOH47" s="299"/>
      <c r="VOI47" s="299"/>
      <c r="VOJ47" s="299"/>
      <c r="VOK47" s="299"/>
      <c r="VOL47" s="299"/>
      <c r="VOM47" s="299"/>
      <c r="VON47" s="299"/>
      <c r="VOO47" s="299"/>
      <c r="VOP47" s="299"/>
      <c r="VOQ47" s="299"/>
      <c r="VOR47" s="299"/>
      <c r="VOS47" s="299"/>
      <c r="VOT47" s="299"/>
      <c r="VOU47" s="299"/>
      <c r="VOV47" s="299"/>
      <c r="VOW47" s="299"/>
      <c r="VOX47" s="299"/>
      <c r="VOY47" s="299"/>
      <c r="VOZ47" s="299"/>
      <c r="VPA47" s="299"/>
      <c r="VPB47" s="299"/>
      <c r="VPC47" s="299"/>
      <c r="VPD47" s="299"/>
      <c r="VPE47" s="299"/>
      <c r="VPF47" s="299"/>
      <c r="VPG47" s="299"/>
      <c r="VPH47" s="299"/>
      <c r="VPI47" s="299"/>
      <c r="VPJ47" s="299"/>
      <c r="VPK47" s="299"/>
      <c r="VPL47" s="299"/>
      <c r="VPM47" s="299"/>
      <c r="VPN47" s="299"/>
      <c r="VPO47" s="299"/>
      <c r="VPP47" s="299"/>
      <c r="VPQ47" s="299"/>
      <c r="VPR47" s="299"/>
      <c r="VPS47" s="299"/>
      <c r="VPT47" s="299"/>
      <c r="VPU47" s="299"/>
      <c r="VPV47" s="299"/>
      <c r="VPW47" s="299"/>
      <c r="VPX47" s="299"/>
      <c r="VPY47" s="299"/>
      <c r="VPZ47" s="299"/>
      <c r="VQA47" s="299"/>
      <c r="VQB47" s="299"/>
      <c r="VQC47" s="299"/>
      <c r="VQD47" s="299"/>
      <c r="VQE47" s="299"/>
      <c r="VQF47" s="299"/>
      <c r="VQG47" s="299"/>
      <c r="VQH47" s="299"/>
      <c r="VQI47" s="299"/>
      <c r="VQJ47" s="299"/>
      <c r="VQK47" s="299"/>
      <c r="VQL47" s="299"/>
      <c r="VQM47" s="299"/>
      <c r="VQN47" s="299"/>
      <c r="VQO47" s="299"/>
      <c r="VQP47" s="299"/>
      <c r="VQQ47" s="299"/>
      <c r="VQR47" s="299"/>
      <c r="VQS47" s="299"/>
      <c r="VQT47" s="299"/>
      <c r="VQU47" s="299"/>
      <c r="VQV47" s="299"/>
      <c r="VQW47" s="299"/>
      <c r="VQX47" s="299"/>
      <c r="VQY47" s="299"/>
      <c r="VQZ47" s="299"/>
      <c r="VRA47" s="299"/>
      <c r="VRB47" s="299"/>
      <c r="VRC47" s="299"/>
      <c r="VRD47" s="299"/>
      <c r="VRE47" s="299"/>
      <c r="VRF47" s="299"/>
      <c r="VRG47" s="299"/>
      <c r="VRH47" s="299"/>
      <c r="VRI47" s="299"/>
      <c r="VRJ47" s="299"/>
      <c r="VRK47" s="299"/>
      <c r="VRL47" s="299"/>
      <c r="VRM47" s="299"/>
      <c r="VRN47" s="299"/>
      <c r="VRO47" s="299"/>
      <c r="VRP47" s="299"/>
      <c r="VRQ47" s="299"/>
      <c r="VRR47" s="299"/>
      <c r="VRS47" s="299"/>
      <c r="VRT47" s="299"/>
      <c r="VRU47" s="299"/>
      <c r="VRV47" s="299"/>
      <c r="VRW47" s="299"/>
      <c r="VRX47" s="299"/>
      <c r="VRY47" s="299"/>
      <c r="VRZ47" s="299"/>
      <c r="VSA47" s="299"/>
      <c r="VSB47" s="299"/>
      <c r="VSC47" s="299"/>
      <c r="VSD47" s="299"/>
      <c r="VSE47" s="299"/>
      <c r="VSF47" s="299"/>
      <c r="VSG47" s="299"/>
      <c r="VSH47" s="299"/>
      <c r="VSI47" s="299"/>
      <c r="VSJ47" s="299"/>
      <c r="VSK47" s="299"/>
      <c r="VSL47" s="299"/>
      <c r="VSM47" s="299"/>
      <c r="VSN47" s="299"/>
      <c r="VSO47" s="299"/>
      <c r="VSP47" s="299"/>
      <c r="VSQ47" s="299"/>
      <c r="VSR47" s="299"/>
      <c r="VSS47" s="299"/>
      <c r="VST47" s="299"/>
      <c r="VSU47" s="299"/>
      <c r="VSV47" s="299"/>
      <c r="VSW47" s="299"/>
      <c r="VSX47" s="299"/>
      <c r="VSY47" s="299"/>
      <c r="VSZ47" s="299"/>
      <c r="VTA47" s="299"/>
      <c r="VTB47" s="299"/>
      <c r="VTC47" s="299"/>
      <c r="VTD47" s="299"/>
      <c r="VTE47" s="299"/>
      <c r="VTF47" s="299"/>
      <c r="VTG47" s="299"/>
      <c r="VTH47" s="299"/>
      <c r="VTI47" s="299"/>
      <c r="VTJ47" s="299"/>
      <c r="VTK47" s="299"/>
      <c r="VTL47" s="299"/>
      <c r="VTM47" s="299"/>
      <c r="VTN47" s="299"/>
      <c r="VTO47" s="299"/>
      <c r="VTP47" s="299"/>
      <c r="VTQ47" s="299"/>
      <c r="VTR47" s="299"/>
      <c r="VTS47" s="299"/>
      <c r="VTT47" s="299"/>
      <c r="VTU47" s="299"/>
      <c r="VTV47" s="299"/>
      <c r="VTW47" s="299"/>
      <c r="VTX47" s="299"/>
      <c r="VTY47" s="299"/>
      <c r="VTZ47" s="299"/>
      <c r="VUA47" s="299"/>
      <c r="VUB47" s="299"/>
      <c r="VUC47" s="299"/>
      <c r="VUD47" s="299"/>
      <c r="VUE47" s="299"/>
      <c r="VUF47" s="299"/>
      <c r="VUG47" s="299"/>
      <c r="VUH47" s="299"/>
      <c r="VUI47" s="299"/>
      <c r="VUJ47" s="299"/>
      <c r="VUK47" s="299"/>
      <c r="VUL47" s="299"/>
      <c r="VUM47" s="299"/>
      <c r="VUN47" s="299"/>
      <c r="VUO47" s="299"/>
      <c r="VUP47" s="299"/>
      <c r="VUQ47" s="299"/>
      <c r="VUR47" s="299"/>
      <c r="VUS47" s="299"/>
      <c r="VUT47" s="299"/>
      <c r="VUU47" s="299"/>
      <c r="VUV47" s="299"/>
      <c r="VUW47" s="299"/>
      <c r="VUX47" s="299"/>
      <c r="VUY47" s="299"/>
      <c r="VUZ47" s="299"/>
      <c r="VVA47" s="299"/>
      <c r="VVB47" s="299"/>
      <c r="VVC47" s="299"/>
      <c r="VVD47" s="299"/>
      <c r="VVE47" s="299"/>
      <c r="VVF47" s="299"/>
      <c r="VVG47" s="299"/>
      <c r="VVH47" s="299"/>
      <c r="VVI47" s="299"/>
      <c r="VVJ47" s="299"/>
      <c r="VVK47" s="299"/>
      <c r="VVL47" s="299"/>
      <c r="VVM47" s="299"/>
      <c r="VVN47" s="299"/>
      <c r="VVO47" s="299"/>
      <c r="VVP47" s="299"/>
      <c r="VVQ47" s="299"/>
      <c r="VVR47" s="299"/>
      <c r="VVS47" s="299"/>
      <c r="VVT47" s="299"/>
      <c r="VVU47" s="299"/>
      <c r="VVV47" s="299"/>
      <c r="VVW47" s="299"/>
      <c r="VVX47" s="299"/>
      <c r="VVY47" s="299"/>
      <c r="VVZ47" s="299"/>
      <c r="VWA47" s="299"/>
      <c r="VWB47" s="299"/>
      <c r="VWC47" s="299"/>
      <c r="VWD47" s="299"/>
      <c r="VWE47" s="299"/>
      <c r="VWF47" s="299"/>
      <c r="VWG47" s="299"/>
      <c r="VWH47" s="299"/>
      <c r="VWI47" s="299"/>
      <c r="VWJ47" s="299"/>
      <c r="VWK47" s="299"/>
      <c r="VWL47" s="299"/>
      <c r="VWM47" s="299"/>
      <c r="VWN47" s="299"/>
      <c r="VWO47" s="299"/>
      <c r="VWP47" s="299"/>
      <c r="VWQ47" s="299"/>
      <c r="VWR47" s="299"/>
      <c r="VWS47" s="299"/>
      <c r="VWT47" s="299"/>
      <c r="VWU47" s="299"/>
      <c r="VWV47" s="299"/>
      <c r="VWW47" s="299"/>
      <c r="VWX47" s="299"/>
      <c r="VWY47" s="299"/>
      <c r="VWZ47" s="299"/>
      <c r="VXA47" s="299"/>
      <c r="VXB47" s="299"/>
      <c r="VXC47" s="299"/>
      <c r="VXD47" s="299"/>
      <c r="VXE47" s="299"/>
      <c r="VXF47" s="299"/>
      <c r="VXG47" s="299"/>
      <c r="VXH47" s="299"/>
      <c r="VXI47" s="299"/>
      <c r="VXJ47" s="299"/>
      <c r="VXK47" s="299"/>
      <c r="VXL47" s="299"/>
      <c r="VXM47" s="299"/>
      <c r="VXN47" s="299"/>
      <c r="VXO47" s="299"/>
      <c r="VXP47" s="299"/>
      <c r="VXQ47" s="299"/>
      <c r="VXR47" s="299"/>
      <c r="VXS47" s="299"/>
      <c r="VXT47" s="299"/>
      <c r="VXU47" s="299"/>
      <c r="VXV47" s="299"/>
      <c r="VXW47" s="299"/>
      <c r="VXX47" s="299"/>
      <c r="VXY47" s="299"/>
      <c r="VXZ47" s="299"/>
      <c r="VYA47" s="299"/>
      <c r="VYB47" s="299"/>
      <c r="VYC47" s="299"/>
      <c r="VYD47" s="299"/>
      <c r="VYE47" s="299"/>
      <c r="VYF47" s="299"/>
      <c r="VYG47" s="299"/>
      <c r="VYH47" s="299"/>
      <c r="VYI47" s="299"/>
      <c r="VYJ47" s="299"/>
      <c r="VYK47" s="299"/>
      <c r="VYL47" s="299"/>
      <c r="VYM47" s="299"/>
      <c r="VYN47" s="299"/>
      <c r="VYO47" s="299"/>
      <c r="VYP47" s="299"/>
      <c r="VYQ47" s="299"/>
      <c r="VYR47" s="299"/>
      <c r="VYS47" s="299"/>
      <c r="VYT47" s="299"/>
      <c r="VYU47" s="299"/>
      <c r="VYV47" s="299"/>
      <c r="VYW47" s="299"/>
      <c r="VYX47" s="299"/>
      <c r="VYY47" s="299"/>
      <c r="VYZ47" s="299"/>
      <c r="VZA47" s="299"/>
      <c r="VZB47" s="299"/>
      <c r="VZC47" s="299"/>
      <c r="VZD47" s="299"/>
      <c r="VZE47" s="299"/>
      <c r="VZF47" s="299"/>
      <c r="VZG47" s="299"/>
      <c r="VZH47" s="299"/>
      <c r="VZI47" s="299"/>
      <c r="VZJ47" s="299"/>
      <c r="VZK47" s="299"/>
      <c r="VZL47" s="299"/>
      <c r="VZM47" s="299"/>
      <c r="VZN47" s="299"/>
      <c r="VZO47" s="299"/>
      <c r="VZP47" s="299"/>
      <c r="VZQ47" s="299"/>
      <c r="VZR47" s="299"/>
      <c r="VZS47" s="299"/>
      <c r="VZT47" s="299"/>
      <c r="VZU47" s="299"/>
      <c r="VZV47" s="299"/>
      <c r="VZW47" s="299"/>
      <c r="VZX47" s="299"/>
      <c r="VZY47" s="299"/>
      <c r="VZZ47" s="299"/>
      <c r="WAA47" s="299"/>
      <c r="WAB47" s="299"/>
      <c r="WAC47" s="299"/>
      <c r="WAD47" s="299"/>
      <c r="WAE47" s="299"/>
      <c r="WAF47" s="299"/>
      <c r="WAG47" s="299"/>
      <c r="WAH47" s="299"/>
      <c r="WAI47" s="299"/>
      <c r="WAJ47" s="299"/>
      <c r="WAK47" s="299"/>
      <c r="WAL47" s="299"/>
      <c r="WAM47" s="299"/>
      <c r="WAN47" s="299"/>
      <c r="WAO47" s="299"/>
      <c r="WAP47" s="299"/>
      <c r="WAQ47" s="299"/>
      <c r="WAR47" s="299"/>
      <c r="WAS47" s="299"/>
      <c r="WAT47" s="299"/>
      <c r="WAU47" s="299"/>
      <c r="WAV47" s="299"/>
      <c r="WAW47" s="299"/>
      <c r="WAX47" s="299"/>
      <c r="WAY47" s="299"/>
      <c r="WAZ47" s="299"/>
      <c r="WBA47" s="299"/>
      <c r="WBB47" s="299"/>
      <c r="WBC47" s="299"/>
      <c r="WBD47" s="299"/>
      <c r="WBE47" s="299"/>
      <c r="WBF47" s="299"/>
      <c r="WBG47" s="299"/>
      <c r="WBH47" s="299"/>
      <c r="WBI47" s="299"/>
      <c r="WBJ47" s="299"/>
      <c r="WBK47" s="299"/>
      <c r="WBL47" s="299"/>
      <c r="WBM47" s="299"/>
      <c r="WBN47" s="299"/>
      <c r="WBO47" s="299"/>
      <c r="WBP47" s="299"/>
      <c r="WBQ47" s="299"/>
      <c r="WBR47" s="299"/>
      <c r="WBS47" s="299"/>
      <c r="WBT47" s="299"/>
      <c r="WBU47" s="299"/>
      <c r="WBV47" s="299"/>
      <c r="WBW47" s="299"/>
      <c r="WBX47" s="299"/>
      <c r="WBY47" s="299"/>
      <c r="WBZ47" s="299"/>
      <c r="WCA47" s="299"/>
      <c r="WCB47" s="299"/>
      <c r="WCC47" s="299"/>
      <c r="WCD47" s="299"/>
      <c r="WCE47" s="299"/>
      <c r="WCF47" s="299"/>
      <c r="WCG47" s="299"/>
      <c r="WCH47" s="299"/>
      <c r="WCI47" s="299"/>
      <c r="WCJ47" s="299"/>
      <c r="WCK47" s="299"/>
      <c r="WCL47" s="299"/>
      <c r="WCM47" s="299"/>
      <c r="WCN47" s="299"/>
      <c r="WCO47" s="299"/>
      <c r="WCP47" s="299"/>
      <c r="WCQ47" s="299"/>
      <c r="WCR47" s="299"/>
      <c r="WCS47" s="299"/>
      <c r="WCT47" s="299"/>
      <c r="WCU47" s="299"/>
      <c r="WCV47" s="299"/>
      <c r="WCW47" s="299"/>
      <c r="WCX47" s="299"/>
      <c r="WCY47" s="299"/>
      <c r="WCZ47" s="299"/>
      <c r="WDA47" s="299"/>
      <c r="WDB47" s="299"/>
      <c r="WDC47" s="299"/>
      <c r="WDD47" s="299"/>
      <c r="WDE47" s="299"/>
      <c r="WDF47" s="299"/>
      <c r="WDG47" s="299"/>
      <c r="WDH47" s="299"/>
      <c r="WDI47" s="299"/>
      <c r="WDJ47" s="299"/>
      <c r="WDK47" s="299"/>
      <c r="WDL47" s="299"/>
      <c r="WDM47" s="299"/>
      <c r="WDN47" s="299"/>
      <c r="WDO47" s="299"/>
      <c r="WDP47" s="299"/>
      <c r="WDQ47" s="299"/>
      <c r="WDR47" s="299"/>
      <c r="WDS47" s="299"/>
      <c r="WDT47" s="299"/>
      <c r="WDU47" s="299"/>
      <c r="WDV47" s="299"/>
      <c r="WDW47" s="299"/>
      <c r="WDX47" s="299"/>
      <c r="WDY47" s="299"/>
      <c r="WDZ47" s="299"/>
      <c r="WEA47" s="299"/>
      <c r="WEB47" s="299"/>
      <c r="WEC47" s="299"/>
      <c r="WED47" s="299"/>
      <c r="WEE47" s="299"/>
      <c r="WEF47" s="299"/>
      <c r="WEG47" s="299"/>
      <c r="WEH47" s="299"/>
      <c r="WEI47" s="299"/>
      <c r="WEJ47" s="299"/>
      <c r="WEK47" s="299"/>
      <c r="WEL47" s="299"/>
      <c r="WEM47" s="299"/>
      <c r="WEN47" s="299"/>
      <c r="WEO47" s="299"/>
      <c r="WEP47" s="299"/>
      <c r="WEQ47" s="299"/>
      <c r="WER47" s="299"/>
      <c r="WES47" s="299"/>
      <c r="WET47" s="299"/>
      <c r="WEU47" s="299"/>
      <c r="WEV47" s="299"/>
      <c r="WEW47" s="299"/>
      <c r="WEX47" s="299"/>
      <c r="WEY47" s="299"/>
      <c r="WEZ47" s="299"/>
      <c r="WFA47" s="299"/>
      <c r="WFB47" s="299"/>
      <c r="WFC47" s="299"/>
      <c r="WFD47" s="299"/>
      <c r="WFE47" s="299"/>
      <c r="WFF47" s="299"/>
      <c r="WFG47" s="299"/>
      <c r="WFH47" s="299"/>
      <c r="WFI47" s="299"/>
      <c r="WFJ47" s="299"/>
      <c r="WFK47" s="299"/>
      <c r="WFL47" s="299"/>
      <c r="WFM47" s="299"/>
      <c r="WFN47" s="299"/>
      <c r="WFO47" s="299"/>
      <c r="WFP47" s="299"/>
      <c r="WFQ47" s="299"/>
      <c r="WFR47" s="299"/>
      <c r="WFS47" s="299"/>
      <c r="WFT47" s="299"/>
      <c r="WFU47" s="299"/>
      <c r="WFV47" s="299"/>
      <c r="WFW47" s="299"/>
      <c r="WFX47" s="299"/>
      <c r="WFY47" s="299"/>
      <c r="WFZ47" s="299"/>
      <c r="WGA47" s="299"/>
      <c r="WGB47" s="299"/>
      <c r="WGC47" s="299"/>
      <c r="WGD47" s="299"/>
      <c r="WGE47" s="299"/>
      <c r="WGF47" s="299"/>
      <c r="WGG47" s="299"/>
      <c r="WGH47" s="299"/>
      <c r="WGI47" s="299"/>
      <c r="WGJ47" s="299"/>
      <c r="WGK47" s="299"/>
      <c r="WGL47" s="299"/>
      <c r="WGM47" s="299"/>
      <c r="WGN47" s="299"/>
      <c r="WGO47" s="299"/>
      <c r="WGP47" s="299"/>
      <c r="WGQ47" s="299"/>
      <c r="WGR47" s="299"/>
      <c r="WGS47" s="299"/>
      <c r="WGT47" s="299"/>
      <c r="WGU47" s="299"/>
      <c r="WGV47" s="299"/>
      <c r="WGW47" s="299"/>
      <c r="WGX47" s="299"/>
      <c r="WGY47" s="299"/>
      <c r="WGZ47" s="299"/>
      <c r="WHA47" s="299"/>
      <c r="WHB47" s="299"/>
      <c r="WHC47" s="299"/>
      <c r="WHD47" s="299"/>
      <c r="WHE47" s="299"/>
      <c r="WHF47" s="299"/>
      <c r="WHG47" s="299"/>
      <c r="WHH47" s="299"/>
      <c r="WHI47" s="299"/>
      <c r="WHJ47" s="299"/>
      <c r="WHK47" s="299"/>
      <c r="WHL47" s="299"/>
      <c r="WHM47" s="299"/>
      <c r="WHN47" s="299"/>
      <c r="WHO47" s="299"/>
      <c r="WHP47" s="299"/>
      <c r="WHQ47" s="299"/>
      <c r="WHR47" s="299"/>
      <c r="WHS47" s="299"/>
      <c r="WHT47" s="299"/>
      <c r="WHU47" s="299"/>
      <c r="WHV47" s="299"/>
      <c r="WHW47" s="299"/>
      <c r="WHX47" s="299"/>
      <c r="WHY47" s="299"/>
      <c r="WHZ47" s="299"/>
      <c r="WIA47" s="299"/>
      <c r="WIB47" s="299"/>
      <c r="WIC47" s="299"/>
      <c r="WID47" s="299"/>
      <c r="WIE47" s="299"/>
      <c r="WIF47" s="299"/>
      <c r="WIG47" s="299"/>
      <c r="WIH47" s="299"/>
      <c r="WII47" s="299"/>
      <c r="WIJ47" s="299"/>
      <c r="WIK47" s="299"/>
      <c r="WIL47" s="299"/>
      <c r="WIM47" s="299"/>
      <c r="WIN47" s="299"/>
      <c r="WIO47" s="299"/>
      <c r="WIP47" s="299"/>
      <c r="WIQ47" s="299"/>
      <c r="WIR47" s="299"/>
      <c r="WIS47" s="299"/>
      <c r="WIT47" s="299"/>
      <c r="WIU47" s="299"/>
      <c r="WIV47" s="299"/>
      <c r="WIW47" s="299"/>
      <c r="WIX47" s="299"/>
      <c r="WIY47" s="299"/>
      <c r="WIZ47" s="299"/>
      <c r="WJA47" s="299"/>
      <c r="WJB47" s="299"/>
      <c r="WJC47" s="299"/>
      <c r="WJD47" s="299"/>
      <c r="WJE47" s="299"/>
      <c r="WJF47" s="299"/>
      <c r="WJG47" s="299"/>
      <c r="WJH47" s="299"/>
      <c r="WJI47" s="299"/>
      <c r="WJJ47" s="299"/>
      <c r="WJK47" s="299"/>
      <c r="WJL47" s="299"/>
      <c r="WJM47" s="299"/>
      <c r="WJN47" s="299"/>
      <c r="WJO47" s="299"/>
      <c r="WJP47" s="299"/>
      <c r="WJQ47" s="299"/>
      <c r="WJR47" s="299"/>
      <c r="WJS47" s="299"/>
      <c r="WJT47" s="299"/>
      <c r="WJU47" s="299"/>
      <c r="WJV47" s="299"/>
      <c r="WJW47" s="299"/>
      <c r="WJX47" s="299"/>
      <c r="WJY47" s="299"/>
      <c r="WJZ47" s="299"/>
      <c r="WKA47" s="299"/>
      <c r="WKB47" s="299"/>
      <c r="WKC47" s="299"/>
      <c r="WKD47" s="299"/>
      <c r="WKE47" s="299"/>
      <c r="WKF47" s="299"/>
      <c r="WKG47" s="299"/>
      <c r="WKH47" s="299"/>
      <c r="WKI47" s="299"/>
      <c r="WKJ47" s="299"/>
      <c r="WKK47" s="299"/>
      <c r="WKL47" s="299"/>
      <c r="WKM47" s="299"/>
      <c r="WKN47" s="299"/>
      <c r="WKO47" s="299"/>
      <c r="WKP47" s="299"/>
      <c r="WKQ47" s="299"/>
      <c r="WKR47" s="299"/>
      <c r="WKS47" s="299"/>
      <c r="WKT47" s="299"/>
      <c r="WKU47" s="299"/>
      <c r="WKV47" s="299"/>
      <c r="WKW47" s="299"/>
      <c r="WKX47" s="299"/>
      <c r="WKY47" s="299"/>
      <c r="WKZ47" s="299"/>
      <c r="WLA47" s="299"/>
      <c r="WLB47" s="299"/>
      <c r="WLC47" s="299"/>
      <c r="WLD47" s="299"/>
      <c r="WLE47" s="299"/>
      <c r="WLF47" s="299"/>
      <c r="WLG47" s="299"/>
      <c r="WLH47" s="299"/>
      <c r="WLI47" s="299"/>
      <c r="WLJ47" s="299"/>
      <c r="WLK47" s="299"/>
      <c r="WLL47" s="299"/>
      <c r="WLM47" s="299"/>
      <c r="WLN47" s="299"/>
      <c r="WLO47" s="299"/>
      <c r="WLP47" s="299"/>
      <c r="WLQ47" s="299"/>
      <c r="WLR47" s="299"/>
      <c r="WLS47" s="299"/>
      <c r="WLT47" s="299"/>
      <c r="WLU47" s="299"/>
      <c r="WLV47" s="299"/>
      <c r="WLW47" s="299"/>
      <c r="WLX47" s="299"/>
      <c r="WLY47" s="299"/>
      <c r="WLZ47" s="299"/>
      <c r="WMA47" s="299"/>
      <c r="WMB47" s="299"/>
      <c r="WMC47" s="299"/>
      <c r="WMD47" s="299"/>
      <c r="WME47" s="299"/>
      <c r="WMF47" s="299"/>
      <c r="WMG47" s="299"/>
      <c r="WMH47" s="299"/>
      <c r="WMI47" s="299"/>
      <c r="WMJ47" s="299"/>
      <c r="WMK47" s="299"/>
      <c r="WML47" s="299"/>
      <c r="WMM47" s="299"/>
      <c r="WMN47" s="299"/>
      <c r="WMO47" s="299"/>
      <c r="WMP47" s="299"/>
      <c r="WMQ47" s="299"/>
      <c r="WMR47" s="299"/>
      <c r="WMS47" s="299"/>
      <c r="WMT47" s="299"/>
      <c r="WMU47" s="299"/>
      <c r="WMV47" s="299"/>
      <c r="WMW47" s="299"/>
      <c r="WMX47" s="299"/>
      <c r="WMY47" s="299"/>
      <c r="WMZ47" s="299"/>
      <c r="WNA47" s="299"/>
      <c r="WNB47" s="299"/>
      <c r="WNC47" s="299"/>
      <c r="WND47" s="299"/>
      <c r="WNE47" s="299"/>
      <c r="WNF47" s="299"/>
      <c r="WNG47" s="299"/>
      <c r="WNH47" s="299"/>
      <c r="WNI47" s="299"/>
      <c r="WNJ47" s="299"/>
      <c r="WNK47" s="299"/>
      <c r="WNL47" s="299"/>
      <c r="WNM47" s="299"/>
      <c r="WNN47" s="299"/>
      <c r="WNO47" s="299"/>
      <c r="WNP47" s="299"/>
      <c r="WNQ47" s="299"/>
      <c r="WNR47" s="299"/>
      <c r="WNS47" s="299"/>
      <c r="WNT47" s="299"/>
      <c r="WNU47" s="299"/>
      <c r="WNV47" s="299"/>
      <c r="WNW47" s="299"/>
      <c r="WNX47" s="299"/>
      <c r="WNY47" s="299"/>
      <c r="WNZ47" s="299"/>
      <c r="WOA47" s="299"/>
      <c r="WOB47" s="299"/>
      <c r="WOC47" s="299"/>
      <c r="WOD47" s="299"/>
      <c r="WOE47" s="299"/>
      <c r="WOF47" s="299"/>
      <c r="WOG47" s="299"/>
      <c r="WOH47" s="299"/>
      <c r="WOI47" s="299"/>
      <c r="WOJ47" s="299"/>
      <c r="WOK47" s="299"/>
      <c r="WOL47" s="299"/>
      <c r="WOM47" s="299"/>
      <c r="WON47" s="299"/>
      <c r="WOO47" s="299"/>
      <c r="WOP47" s="299"/>
      <c r="WOQ47" s="299"/>
      <c r="WOR47" s="299"/>
      <c r="WOS47" s="299"/>
      <c r="WOT47" s="299"/>
      <c r="WOU47" s="299"/>
      <c r="WOV47" s="299"/>
      <c r="WOW47" s="299"/>
      <c r="WOX47" s="299"/>
      <c r="WOY47" s="299"/>
      <c r="WOZ47" s="299"/>
      <c r="WPA47" s="299"/>
      <c r="WPB47" s="299"/>
      <c r="WPC47" s="299"/>
      <c r="WPD47" s="299"/>
      <c r="WPE47" s="299"/>
      <c r="WPF47" s="299"/>
      <c r="WPG47" s="299"/>
      <c r="WPH47" s="299"/>
      <c r="WPI47" s="299"/>
      <c r="WPJ47" s="299"/>
      <c r="WPK47" s="299"/>
      <c r="WPL47" s="299"/>
      <c r="WPM47" s="299"/>
      <c r="WPN47" s="299"/>
      <c r="WPO47" s="299"/>
      <c r="WPP47" s="299"/>
      <c r="WPQ47" s="299"/>
      <c r="WPR47" s="299"/>
      <c r="WPS47" s="299"/>
      <c r="WPT47" s="299"/>
      <c r="WPU47" s="299"/>
      <c r="WPV47" s="299"/>
      <c r="WPW47" s="299"/>
      <c r="WPX47" s="299"/>
      <c r="WPY47" s="299"/>
      <c r="WPZ47" s="299"/>
      <c r="WQA47" s="299"/>
      <c r="WQB47" s="299"/>
      <c r="WQC47" s="299"/>
      <c r="WQD47" s="299"/>
      <c r="WQE47" s="299"/>
      <c r="WQF47" s="299"/>
      <c r="WQG47" s="299"/>
      <c r="WQH47" s="299"/>
      <c r="WQI47" s="299"/>
      <c r="WQJ47" s="299"/>
      <c r="WQK47" s="299"/>
      <c r="WQL47" s="299"/>
      <c r="WQM47" s="299"/>
      <c r="WQN47" s="299"/>
      <c r="WQO47" s="299"/>
      <c r="WQP47" s="299"/>
      <c r="WQQ47" s="299"/>
      <c r="WQR47" s="299"/>
      <c r="WQS47" s="299"/>
      <c r="WQT47" s="299"/>
      <c r="WQU47" s="299"/>
      <c r="WQV47" s="299"/>
      <c r="WQW47" s="299"/>
      <c r="WQX47" s="299"/>
      <c r="WQY47" s="299"/>
      <c r="WQZ47" s="299"/>
      <c r="WRA47" s="299"/>
      <c r="WRB47" s="299"/>
      <c r="WRC47" s="299"/>
      <c r="WRD47" s="299"/>
      <c r="WRE47" s="299"/>
      <c r="WRF47" s="299"/>
      <c r="WRG47" s="299"/>
      <c r="WRH47" s="299"/>
      <c r="WRI47" s="299"/>
      <c r="WRJ47" s="299"/>
      <c r="WRK47" s="299"/>
      <c r="WRL47" s="299"/>
      <c r="WRM47" s="299"/>
      <c r="WRN47" s="299"/>
      <c r="WRO47" s="299"/>
      <c r="WRP47" s="299"/>
      <c r="WRQ47" s="299"/>
      <c r="WRR47" s="299"/>
      <c r="WRS47" s="299"/>
      <c r="WRT47" s="299"/>
      <c r="WRU47" s="299"/>
      <c r="WRV47" s="299"/>
      <c r="WRW47" s="299"/>
      <c r="WRX47" s="299"/>
      <c r="WRY47" s="299"/>
      <c r="WRZ47" s="299"/>
      <c r="WSA47" s="299"/>
      <c r="WSB47" s="299"/>
      <c r="WSC47" s="299"/>
      <c r="WSD47" s="299"/>
      <c r="WSE47" s="299"/>
      <c r="WSF47" s="299"/>
      <c r="WSG47" s="299"/>
      <c r="WSH47" s="299"/>
      <c r="WSI47" s="299"/>
      <c r="WSJ47" s="299"/>
      <c r="WSK47" s="299"/>
      <c r="WSL47" s="299"/>
      <c r="WSM47" s="299"/>
      <c r="WSN47" s="299"/>
      <c r="WSO47" s="299"/>
      <c r="WSP47" s="299"/>
      <c r="WSQ47" s="299"/>
      <c r="WSR47" s="299"/>
      <c r="WSS47" s="299"/>
      <c r="WST47" s="299"/>
      <c r="WSU47" s="299"/>
      <c r="WSV47" s="299"/>
      <c r="WSW47" s="299"/>
      <c r="WSX47" s="299"/>
      <c r="WSY47" s="299"/>
      <c r="WSZ47" s="299"/>
      <c r="WTA47" s="299"/>
      <c r="WTB47" s="299"/>
      <c r="WTC47" s="299"/>
      <c r="WTD47" s="299"/>
      <c r="WTE47" s="299"/>
      <c r="WTF47" s="299"/>
      <c r="WTG47" s="299"/>
      <c r="WTH47" s="299"/>
      <c r="WTI47" s="299"/>
      <c r="WTJ47" s="299"/>
      <c r="WTK47" s="299"/>
      <c r="WTL47" s="299"/>
      <c r="WTM47" s="299"/>
      <c r="WTN47" s="299"/>
      <c r="WTO47" s="299"/>
      <c r="WTP47" s="299"/>
      <c r="WTQ47" s="299"/>
      <c r="WTR47" s="299"/>
      <c r="WTS47" s="299"/>
      <c r="WTT47" s="299"/>
      <c r="WTU47" s="299"/>
      <c r="WTV47" s="299"/>
      <c r="WTW47" s="299"/>
      <c r="WTX47" s="299"/>
      <c r="WTY47" s="299"/>
      <c r="WTZ47" s="299"/>
      <c r="WUA47" s="299"/>
      <c r="WUB47" s="299"/>
      <c r="WUC47" s="299"/>
      <c r="WUD47" s="299"/>
      <c r="WUE47" s="299"/>
      <c r="WUF47" s="299"/>
      <c r="WUG47" s="299"/>
      <c r="WUH47" s="299"/>
      <c r="WUI47" s="299"/>
      <c r="WUJ47" s="299"/>
      <c r="WUK47" s="299"/>
      <c r="WUL47" s="299"/>
      <c r="WUM47" s="299"/>
      <c r="WUN47" s="299"/>
      <c r="WUO47" s="299"/>
      <c r="WUP47" s="299"/>
      <c r="WUQ47" s="299"/>
      <c r="WUR47" s="299"/>
      <c r="WUS47" s="299"/>
      <c r="WUT47" s="299"/>
      <c r="WUU47" s="299"/>
      <c r="WUV47" s="299"/>
      <c r="WUW47" s="299"/>
      <c r="WUX47" s="299"/>
      <c r="WUY47" s="299"/>
      <c r="WUZ47" s="299"/>
      <c r="WVA47" s="299"/>
      <c r="WVB47" s="299"/>
      <c r="WVC47" s="299"/>
      <c r="WVD47" s="299"/>
      <c r="WVE47" s="299"/>
      <c r="WVF47" s="299"/>
      <c r="WVG47" s="299"/>
      <c r="WVH47" s="299"/>
      <c r="WVI47" s="299"/>
      <c r="WVJ47" s="299"/>
      <c r="WVK47" s="299"/>
      <c r="WVL47" s="299"/>
      <c r="WVM47" s="299"/>
      <c r="WVN47" s="299"/>
      <c r="WVO47" s="299"/>
      <c r="WVP47" s="299"/>
      <c r="WVQ47" s="299"/>
      <c r="WVR47" s="299"/>
      <c r="WVS47" s="299"/>
      <c r="WVT47" s="299"/>
      <c r="WVU47" s="299"/>
      <c r="WVV47" s="299"/>
      <c r="WVW47" s="299"/>
      <c r="WVX47" s="299"/>
      <c r="WVY47" s="299"/>
      <c r="WVZ47" s="299"/>
      <c r="WWA47" s="299"/>
      <c r="WWB47" s="299"/>
      <c r="WWC47" s="299"/>
      <c r="WWD47" s="299"/>
      <c r="WWE47" s="299"/>
      <c r="WWF47" s="299"/>
      <c r="WWG47" s="299"/>
      <c r="WWH47" s="299"/>
      <c r="WWI47" s="299"/>
    </row>
    <row r="48" spans="1:16155" s="306" customFormat="1" ht="1.8" customHeight="1">
      <c r="A48" s="299"/>
      <c r="B48" s="299"/>
      <c r="C48" s="300"/>
      <c r="D48" s="1829"/>
      <c r="E48" s="1829"/>
      <c r="F48" s="1829"/>
      <c r="G48" s="1829"/>
      <c r="H48" s="1829"/>
      <c r="I48" s="1829"/>
      <c r="J48" s="1830"/>
      <c r="K48" s="302"/>
      <c r="L48" s="347"/>
      <c r="M48" s="302"/>
      <c r="N48" s="302"/>
      <c r="O48" s="302"/>
      <c r="P48" s="302"/>
      <c r="Q48" s="302"/>
      <c r="R48" s="380"/>
      <c r="S48" s="380"/>
      <c r="T48" s="380"/>
      <c r="U48" s="380"/>
      <c r="V48" s="380"/>
      <c r="W48" s="302"/>
      <c r="X48" s="307"/>
      <c r="AB48" s="370"/>
      <c r="AC48" s="299"/>
      <c r="AE48" s="299"/>
      <c r="AF48" s="287"/>
      <c r="AG48" s="299"/>
      <c r="AH48" s="299"/>
      <c r="AI48" s="299"/>
      <c r="AJ48" s="299"/>
      <c r="AK48" s="299"/>
      <c r="AL48" s="299"/>
      <c r="AM48" s="299"/>
      <c r="AN48" s="299"/>
      <c r="AO48" s="299"/>
      <c r="AP48" s="299"/>
      <c r="AQ48" s="299"/>
      <c r="AR48" s="299"/>
      <c r="AS48" s="299"/>
      <c r="AT48" s="299"/>
      <c r="AU48" s="299"/>
      <c r="AV48" s="299"/>
      <c r="AW48" s="299"/>
      <c r="AX48" s="299"/>
      <c r="AY48" s="299"/>
      <c r="AZ48" s="299"/>
      <c r="BA48" s="299"/>
      <c r="BB48" s="299"/>
      <c r="BC48" s="299"/>
      <c r="BD48" s="299"/>
      <c r="BE48" s="299"/>
      <c r="BF48" s="299"/>
      <c r="BG48" s="299"/>
      <c r="BH48" s="299"/>
      <c r="BI48" s="299"/>
      <c r="BJ48" s="299"/>
      <c r="BK48" s="299"/>
      <c r="BL48" s="299"/>
      <c r="BM48" s="299"/>
      <c r="BN48" s="299"/>
      <c r="BO48" s="299"/>
      <c r="BP48" s="299"/>
      <c r="BQ48" s="299"/>
      <c r="BR48" s="299"/>
      <c r="BS48" s="299"/>
      <c r="BT48" s="299"/>
      <c r="BU48" s="299"/>
      <c r="BV48" s="299"/>
      <c r="BW48" s="299"/>
      <c r="BX48" s="299"/>
      <c r="BY48" s="299"/>
      <c r="BZ48" s="299"/>
      <c r="CA48" s="299"/>
      <c r="CB48" s="299"/>
      <c r="CC48" s="299"/>
      <c r="CD48" s="299"/>
      <c r="CE48" s="299"/>
      <c r="CF48" s="299"/>
      <c r="CG48" s="299"/>
      <c r="CH48" s="299"/>
      <c r="CI48" s="299"/>
      <c r="CJ48" s="299"/>
      <c r="CK48" s="299"/>
      <c r="CL48" s="299"/>
      <c r="CM48" s="299"/>
      <c r="CN48" s="299"/>
      <c r="CO48" s="299"/>
      <c r="CP48" s="299"/>
      <c r="CQ48" s="299"/>
      <c r="CR48" s="299"/>
      <c r="CS48" s="299"/>
      <c r="CT48" s="299"/>
      <c r="CU48" s="299"/>
      <c r="CV48" s="299"/>
      <c r="CW48" s="299"/>
      <c r="CX48" s="299"/>
      <c r="CY48" s="299"/>
      <c r="CZ48" s="299"/>
      <c r="DA48" s="299"/>
      <c r="DB48" s="299"/>
      <c r="DC48" s="299"/>
      <c r="DD48" s="299"/>
      <c r="DE48" s="299"/>
      <c r="DF48" s="299"/>
      <c r="DG48" s="299"/>
      <c r="DH48" s="299"/>
      <c r="DI48" s="299"/>
      <c r="DJ48" s="299"/>
      <c r="DK48" s="299"/>
      <c r="DL48" s="299"/>
      <c r="DM48" s="299"/>
      <c r="DN48" s="299"/>
      <c r="DO48" s="299"/>
      <c r="DP48" s="299"/>
      <c r="DQ48" s="299"/>
      <c r="DR48" s="299"/>
      <c r="DS48" s="299"/>
      <c r="DT48" s="299"/>
      <c r="DU48" s="299"/>
      <c r="DV48" s="299"/>
      <c r="DW48" s="299"/>
      <c r="DX48" s="299"/>
      <c r="DY48" s="299"/>
      <c r="DZ48" s="299"/>
      <c r="EA48" s="299"/>
      <c r="EB48" s="299"/>
      <c r="EC48" s="299"/>
      <c r="ED48" s="299"/>
      <c r="EE48" s="299"/>
      <c r="EF48" s="299"/>
      <c r="EG48" s="299"/>
      <c r="EH48" s="299"/>
      <c r="EI48" s="299"/>
      <c r="EJ48" s="299"/>
      <c r="EK48" s="299"/>
      <c r="EL48" s="299"/>
      <c r="EM48" s="299"/>
      <c r="EN48" s="299"/>
      <c r="EO48" s="299"/>
      <c r="EP48" s="299"/>
      <c r="EQ48" s="299"/>
      <c r="ER48" s="299"/>
      <c r="ES48" s="299"/>
      <c r="ET48" s="299"/>
      <c r="EU48" s="299"/>
      <c r="EV48" s="299"/>
      <c r="EW48" s="299"/>
      <c r="EX48" s="299"/>
      <c r="EY48" s="299"/>
      <c r="EZ48" s="299"/>
      <c r="FA48" s="299"/>
      <c r="FB48" s="299"/>
      <c r="FC48" s="299"/>
      <c r="FD48" s="299"/>
      <c r="FE48" s="299"/>
      <c r="FF48" s="299"/>
      <c r="FG48" s="299"/>
      <c r="FH48" s="299"/>
      <c r="FI48" s="299"/>
      <c r="FJ48" s="299"/>
      <c r="FK48" s="299"/>
      <c r="FL48" s="299"/>
      <c r="FM48" s="299"/>
      <c r="FN48" s="299"/>
      <c r="FO48" s="299"/>
      <c r="FP48" s="299"/>
      <c r="FQ48" s="299"/>
      <c r="FR48" s="299"/>
      <c r="FS48" s="299"/>
      <c r="FT48" s="299"/>
      <c r="FU48" s="299"/>
      <c r="FV48" s="299"/>
      <c r="FW48" s="299"/>
      <c r="FX48" s="299"/>
      <c r="FY48" s="299"/>
      <c r="FZ48" s="299"/>
      <c r="GA48" s="299"/>
      <c r="GB48" s="299"/>
      <c r="GC48" s="299"/>
      <c r="GD48" s="299"/>
      <c r="GE48" s="299"/>
      <c r="GF48" s="299"/>
      <c r="GG48" s="299"/>
      <c r="GH48" s="299"/>
      <c r="GI48" s="299"/>
      <c r="GJ48" s="299"/>
      <c r="GK48" s="299"/>
      <c r="GL48" s="299"/>
      <c r="GM48" s="299"/>
      <c r="GN48" s="299"/>
      <c r="GO48" s="299"/>
      <c r="GP48" s="299"/>
      <c r="GQ48" s="299"/>
      <c r="GR48" s="299"/>
      <c r="GS48" s="299"/>
      <c r="GT48" s="299"/>
      <c r="GU48" s="299"/>
      <c r="GV48" s="299"/>
      <c r="GW48" s="299"/>
      <c r="GX48" s="299"/>
      <c r="GY48" s="299"/>
      <c r="GZ48" s="299"/>
      <c r="HA48" s="299"/>
      <c r="HB48" s="299"/>
      <c r="HC48" s="299"/>
      <c r="HD48" s="299"/>
      <c r="HE48" s="299"/>
      <c r="HF48" s="299"/>
      <c r="HG48" s="299"/>
      <c r="HH48" s="299"/>
      <c r="HI48" s="299"/>
      <c r="HJ48" s="299"/>
      <c r="HK48" s="299"/>
      <c r="HL48" s="299"/>
      <c r="HM48" s="299"/>
      <c r="HN48" s="299"/>
      <c r="HO48" s="299"/>
      <c r="HP48" s="299"/>
      <c r="HQ48" s="299"/>
      <c r="HR48" s="299"/>
      <c r="HS48" s="299"/>
      <c r="HT48" s="299"/>
      <c r="HU48" s="299"/>
      <c r="HV48" s="299"/>
      <c r="HW48" s="299"/>
      <c r="HX48" s="299"/>
      <c r="HY48" s="299"/>
      <c r="HZ48" s="299"/>
      <c r="IA48" s="299"/>
      <c r="IB48" s="299"/>
      <c r="IC48" s="299"/>
      <c r="ID48" s="299"/>
      <c r="IE48" s="299"/>
      <c r="IF48" s="299"/>
      <c r="IG48" s="299"/>
      <c r="IH48" s="299"/>
      <c r="II48" s="299"/>
      <c r="IJ48" s="299"/>
      <c r="IK48" s="299"/>
      <c r="IL48" s="299"/>
      <c r="IM48" s="299"/>
      <c r="IN48" s="299"/>
      <c r="IO48" s="299"/>
      <c r="IP48" s="299"/>
      <c r="IQ48" s="299"/>
      <c r="IR48" s="299"/>
      <c r="IS48" s="299"/>
      <c r="IT48" s="299"/>
      <c r="IU48" s="299"/>
      <c r="IV48" s="299"/>
      <c r="IW48" s="299"/>
      <c r="IX48" s="299"/>
      <c r="IY48" s="299"/>
      <c r="IZ48" s="299"/>
      <c r="JA48" s="299"/>
      <c r="JB48" s="299"/>
      <c r="JC48" s="299"/>
      <c r="JD48" s="299"/>
      <c r="JE48" s="299"/>
      <c r="JF48" s="299"/>
      <c r="JG48" s="299"/>
      <c r="JH48" s="299"/>
      <c r="JI48" s="299"/>
      <c r="JJ48" s="299"/>
      <c r="JK48" s="299"/>
      <c r="JL48" s="299"/>
      <c r="JM48" s="299"/>
      <c r="JN48" s="299"/>
      <c r="JO48" s="299"/>
      <c r="JP48" s="299"/>
      <c r="JQ48" s="299"/>
      <c r="JR48" s="299"/>
      <c r="JS48" s="299"/>
      <c r="JT48" s="299"/>
      <c r="JU48" s="299"/>
      <c r="JV48" s="299"/>
      <c r="JW48" s="299"/>
      <c r="JX48" s="299"/>
      <c r="JY48" s="299"/>
      <c r="JZ48" s="299"/>
      <c r="KA48" s="299"/>
      <c r="KB48" s="299"/>
      <c r="KC48" s="299"/>
      <c r="KD48" s="299"/>
      <c r="KE48" s="299"/>
      <c r="KF48" s="299"/>
      <c r="KG48" s="299"/>
      <c r="KH48" s="299"/>
      <c r="KI48" s="299"/>
      <c r="KJ48" s="299"/>
      <c r="KK48" s="299"/>
      <c r="KL48" s="299"/>
      <c r="KM48" s="299"/>
      <c r="KN48" s="299"/>
      <c r="KO48" s="299"/>
      <c r="KP48" s="299"/>
      <c r="KQ48" s="299"/>
      <c r="KR48" s="299"/>
      <c r="KS48" s="299"/>
      <c r="KT48" s="299"/>
      <c r="KU48" s="299"/>
      <c r="KV48" s="299"/>
      <c r="KW48" s="299"/>
      <c r="KX48" s="299"/>
      <c r="KY48" s="299"/>
      <c r="KZ48" s="299"/>
      <c r="LA48" s="299"/>
      <c r="LB48" s="299"/>
      <c r="LC48" s="299"/>
      <c r="LD48" s="299"/>
      <c r="LE48" s="299"/>
      <c r="LF48" s="299"/>
      <c r="LG48" s="299"/>
      <c r="LH48" s="299"/>
      <c r="LI48" s="299"/>
      <c r="LJ48" s="299"/>
      <c r="LK48" s="299"/>
      <c r="LL48" s="299"/>
      <c r="LM48" s="299"/>
      <c r="LN48" s="299"/>
      <c r="LO48" s="299"/>
      <c r="LP48" s="299"/>
      <c r="LQ48" s="299"/>
      <c r="LR48" s="299"/>
      <c r="LS48" s="299"/>
      <c r="LT48" s="299"/>
      <c r="LU48" s="299"/>
      <c r="LV48" s="299"/>
      <c r="LW48" s="299"/>
      <c r="LX48" s="299"/>
      <c r="LY48" s="299"/>
      <c r="LZ48" s="299"/>
      <c r="MA48" s="299"/>
      <c r="MB48" s="299"/>
      <c r="MC48" s="299"/>
      <c r="MD48" s="299"/>
      <c r="ME48" s="299"/>
      <c r="MF48" s="299"/>
      <c r="MG48" s="299"/>
      <c r="MH48" s="299"/>
      <c r="MI48" s="299"/>
      <c r="MJ48" s="299"/>
      <c r="MK48" s="299"/>
      <c r="ML48" s="299"/>
      <c r="MM48" s="299"/>
      <c r="MN48" s="299"/>
      <c r="MO48" s="299"/>
      <c r="MP48" s="299"/>
      <c r="MQ48" s="299"/>
      <c r="MR48" s="299"/>
      <c r="MS48" s="299"/>
      <c r="MT48" s="299"/>
      <c r="MU48" s="299"/>
      <c r="MV48" s="299"/>
      <c r="MW48" s="299"/>
      <c r="MX48" s="299"/>
      <c r="MY48" s="299"/>
      <c r="MZ48" s="299"/>
      <c r="NA48" s="299"/>
      <c r="NB48" s="299"/>
      <c r="NC48" s="299"/>
      <c r="ND48" s="299"/>
      <c r="NE48" s="299"/>
      <c r="NF48" s="299"/>
      <c r="NG48" s="299"/>
      <c r="NH48" s="299"/>
      <c r="NI48" s="299"/>
      <c r="NJ48" s="299"/>
      <c r="NK48" s="299"/>
      <c r="NL48" s="299"/>
      <c r="NM48" s="299"/>
      <c r="NN48" s="299"/>
      <c r="NO48" s="299"/>
      <c r="NP48" s="299"/>
      <c r="NQ48" s="299"/>
      <c r="NR48" s="299"/>
      <c r="NS48" s="299"/>
      <c r="NT48" s="299"/>
      <c r="NU48" s="299"/>
      <c r="NV48" s="299"/>
      <c r="NW48" s="299"/>
      <c r="NX48" s="299"/>
      <c r="NY48" s="299"/>
      <c r="NZ48" s="299"/>
      <c r="OA48" s="299"/>
      <c r="OB48" s="299"/>
      <c r="OC48" s="299"/>
      <c r="OD48" s="299"/>
      <c r="OE48" s="299"/>
      <c r="OF48" s="299"/>
      <c r="OG48" s="299"/>
      <c r="OH48" s="299"/>
      <c r="OI48" s="299"/>
      <c r="OJ48" s="299"/>
      <c r="OK48" s="299"/>
      <c r="OL48" s="299"/>
      <c r="OM48" s="299"/>
      <c r="ON48" s="299"/>
      <c r="OO48" s="299"/>
      <c r="OP48" s="299"/>
      <c r="OQ48" s="299"/>
      <c r="OR48" s="299"/>
      <c r="OS48" s="299"/>
      <c r="OT48" s="299"/>
      <c r="OU48" s="299"/>
      <c r="OV48" s="299"/>
      <c r="OW48" s="299"/>
      <c r="OX48" s="299"/>
      <c r="OY48" s="299"/>
      <c r="OZ48" s="299"/>
      <c r="PA48" s="299"/>
      <c r="PB48" s="299"/>
      <c r="PC48" s="299"/>
      <c r="PD48" s="299"/>
      <c r="PE48" s="299"/>
      <c r="PF48" s="299"/>
      <c r="PG48" s="299"/>
      <c r="PH48" s="299"/>
      <c r="PI48" s="299"/>
      <c r="PJ48" s="299"/>
      <c r="PK48" s="299"/>
      <c r="PL48" s="299"/>
      <c r="PM48" s="299"/>
      <c r="PN48" s="299"/>
      <c r="PO48" s="299"/>
      <c r="PP48" s="299"/>
      <c r="PQ48" s="299"/>
      <c r="PR48" s="299"/>
      <c r="PS48" s="299"/>
      <c r="PT48" s="299"/>
      <c r="PU48" s="299"/>
      <c r="PV48" s="299"/>
      <c r="PW48" s="299"/>
      <c r="PX48" s="299"/>
      <c r="PY48" s="299"/>
      <c r="PZ48" s="299"/>
      <c r="QA48" s="299"/>
      <c r="QB48" s="299"/>
      <c r="QC48" s="299"/>
      <c r="QD48" s="299"/>
      <c r="QE48" s="299"/>
      <c r="QF48" s="299"/>
      <c r="QG48" s="299"/>
      <c r="QH48" s="299"/>
      <c r="QI48" s="299"/>
      <c r="QJ48" s="299"/>
      <c r="QK48" s="299"/>
      <c r="QL48" s="299"/>
      <c r="QM48" s="299"/>
      <c r="QN48" s="299"/>
      <c r="QO48" s="299"/>
      <c r="QP48" s="299"/>
      <c r="QQ48" s="299"/>
      <c r="QR48" s="299"/>
      <c r="QS48" s="299"/>
      <c r="QT48" s="299"/>
      <c r="QU48" s="299"/>
      <c r="QV48" s="299"/>
      <c r="QW48" s="299"/>
      <c r="QX48" s="299"/>
      <c r="QY48" s="299"/>
      <c r="QZ48" s="299"/>
      <c r="RA48" s="299"/>
      <c r="RB48" s="299"/>
      <c r="RC48" s="299"/>
      <c r="RD48" s="299"/>
      <c r="RE48" s="299"/>
      <c r="RF48" s="299"/>
      <c r="RG48" s="299"/>
      <c r="RH48" s="299"/>
      <c r="RI48" s="299"/>
      <c r="RJ48" s="299"/>
      <c r="RK48" s="299"/>
      <c r="RL48" s="299"/>
      <c r="RM48" s="299"/>
      <c r="RN48" s="299"/>
      <c r="RO48" s="299"/>
      <c r="RP48" s="299"/>
      <c r="RQ48" s="299"/>
      <c r="RR48" s="299"/>
      <c r="RS48" s="299"/>
      <c r="RT48" s="299"/>
      <c r="RU48" s="299"/>
      <c r="RV48" s="299"/>
      <c r="RW48" s="299"/>
      <c r="RX48" s="299"/>
      <c r="RY48" s="299"/>
      <c r="RZ48" s="299"/>
      <c r="SA48" s="299"/>
      <c r="SB48" s="299"/>
      <c r="SC48" s="299"/>
      <c r="SD48" s="299"/>
      <c r="SE48" s="299"/>
      <c r="SF48" s="299"/>
      <c r="SG48" s="299"/>
      <c r="SH48" s="299"/>
      <c r="SI48" s="299"/>
      <c r="SJ48" s="299"/>
      <c r="SK48" s="299"/>
      <c r="SL48" s="299"/>
      <c r="SM48" s="299"/>
      <c r="SN48" s="299"/>
      <c r="SO48" s="299"/>
      <c r="SP48" s="299"/>
      <c r="SQ48" s="299"/>
      <c r="SR48" s="299"/>
      <c r="SS48" s="299"/>
      <c r="ST48" s="299"/>
      <c r="SU48" s="299"/>
      <c r="SV48" s="299"/>
      <c r="SW48" s="299"/>
      <c r="SX48" s="299"/>
      <c r="SY48" s="299"/>
      <c r="SZ48" s="299"/>
      <c r="TA48" s="299"/>
      <c r="TB48" s="299"/>
      <c r="TC48" s="299"/>
      <c r="TD48" s="299"/>
      <c r="TE48" s="299"/>
      <c r="TF48" s="299"/>
      <c r="TG48" s="299"/>
      <c r="TH48" s="299"/>
      <c r="TI48" s="299"/>
      <c r="TJ48" s="299"/>
      <c r="TK48" s="299"/>
      <c r="TL48" s="299"/>
      <c r="TM48" s="299"/>
      <c r="TN48" s="299"/>
      <c r="TO48" s="299"/>
      <c r="TP48" s="299"/>
      <c r="TQ48" s="299"/>
      <c r="TR48" s="299"/>
      <c r="TS48" s="299"/>
      <c r="TT48" s="299"/>
      <c r="TU48" s="299"/>
      <c r="TV48" s="299"/>
      <c r="TW48" s="299"/>
      <c r="TX48" s="299"/>
      <c r="TY48" s="299"/>
      <c r="TZ48" s="299"/>
      <c r="UA48" s="299"/>
      <c r="UB48" s="299"/>
      <c r="UC48" s="299"/>
      <c r="UD48" s="299"/>
      <c r="UE48" s="299"/>
      <c r="UF48" s="299"/>
      <c r="UG48" s="299"/>
      <c r="UH48" s="299"/>
      <c r="UI48" s="299"/>
      <c r="UJ48" s="299"/>
      <c r="UK48" s="299"/>
      <c r="UL48" s="299"/>
      <c r="UM48" s="299"/>
      <c r="UN48" s="299"/>
      <c r="UO48" s="299"/>
      <c r="UP48" s="299"/>
      <c r="UQ48" s="299"/>
      <c r="UR48" s="299"/>
      <c r="US48" s="299"/>
      <c r="UT48" s="299"/>
      <c r="UU48" s="299"/>
      <c r="UV48" s="299"/>
      <c r="UW48" s="299"/>
      <c r="UX48" s="299"/>
      <c r="UY48" s="299"/>
      <c r="UZ48" s="299"/>
      <c r="VA48" s="299"/>
      <c r="VB48" s="299"/>
      <c r="VC48" s="299"/>
      <c r="VD48" s="299"/>
      <c r="VE48" s="299"/>
      <c r="VF48" s="299"/>
      <c r="VG48" s="299"/>
      <c r="VH48" s="299"/>
      <c r="VI48" s="299"/>
      <c r="VJ48" s="299"/>
      <c r="VK48" s="299"/>
      <c r="VL48" s="299"/>
      <c r="VM48" s="299"/>
      <c r="VN48" s="299"/>
      <c r="VO48" s="299"/>
      <c r="VP48" s="299"/>
      <c r="VQ48" s="299"/>
      <c r="VR48" s="299"/>
      <c r="VS48" s="299"/>
      <c r="VT48" s="299"/>
      <c r="VU48" s="299"/>
      <c r="VV48" s="299"/>
      <c r="VW48" s="299"/>
      <c r="VX48" s="299"/>
      <c r="VY48" s="299"/>
      <c r="VZ48" s="299"/>
      <c r="WA48" s="299"/>
      <c r="WB48" s="299"/>
      <c r="WC48" s="299"/>
      <c r="WD48" s="299"/>
      <c r="WE48" s="299"/>
      <c r="WF48" s="299"/>
      <c r="WG48" s="299"/>
      <c r="WH48" s="299"/>
      <c r="WI48" s="299"/>
      <c r="WJ48" s="299"/>
      <c r="WK48" s="299"/>
      <c r="WL48" s="299"/>
      <c r="WM48" s="299"/>
      <c r="WN48" s="299"/>
      <c r="WO48" s="299"/>
      <c r="WP48" s="299"/>
      <c r="WQ48" s="299"/>
      <c r="WR48" s="299"/>
      <c r="WS48" s="299"/>
      <c r="WT48" s="299"/>
      <c r="WU48" s="299"/>
      <c r="WV48" s="299"/>
      <c r="WW48" s="299"/>
      <c r="WX48" s="299"/>
      <c r="WY48" s="299"/>
      <c r="WZ48" s="299"/>
      <c r="XA48" s="299"/>
      <c r="XB48" s="299"/>
      <c r="XC48" s="299"/>
      <c r="XD48" s="299"/>
      <c r="XE48" s="299"/>
      <c r="XF48" s="299"/>
      <c r="XG48" s="299"/>
      <c r="XH48" s="299"/>
      <c r="XI48" s="299"/>
      <c r="XJ48" s="299"/>
      <c r="XK48" s="299"/>
      <c r="XL48" s="299"/>
      <c r="XM48" s="299"/>
      <c r="XN48" s="299"/>
      <c r="XO48" s="299"/>
      <c r="XP48" s="299"/>
      <c r="XQ48" s="299"/>
      <c r="XR48" s="299"/>
      <c r="XS48" s="299"/>
      <c r="XT48" s="299"/>
      <c r="XU48" s="299"/>
      <c r="XV48" s="299"/>
      <c r="XW48" s="299"/>
      <c r="XX48" s="299"/>
      <c r="XY48" s="299"/>
      <c r="XZ48" s="299"/>
      <c r="YA48" s="299"/>
      <c r="YB48" s="299"/>
      <c r="YC48" s="299"/>
      <c r="YD48" s="299"/>
      <c r="YE48" s="299"/>
      <c r="YF48" s="299"/>
      <c r="YG48" s="299"/>
      <c r="YH48" s="299"/>
      <c r="YI48" s="299"/>
      <c r="YJ48" s="299"/>
      <c r="YK48" s="299"/>
      <c r="YL48" s="299"/>
      <c r="YM48" s="299"/>
      <c r="YN48" s="299"/>
      <c r="YO48" s="299"/>
      <c r="YP48" s="299"/>
      <c r="YQ48" s="299"/>
      <c r="YR48" s="299"/>
      <c r="YS48" s="299"/>
      <c r="YT48" s="299"/>
      <c r="YU48" s="299"/>
      <c r="YV48" s="299"/>
      <c r="YW48" s="299"/>
      <c r="YX48" s="299"/>
      <c r="YY48" s="299"/>
      <c r="YZ48" s="299"/>
      <c r="ZA48" s="299"/>
      <c r="ZB48" s="299"/>
      <c r="ZC48" s="299"/>
      <c r="ZD48" s="299"/>
      <c r="ZE48" s="299"/>
      <c r="ZF48" s="299"/>
      <c r="ZG48" s="299"/>
      <c r="ZH48" s="299"/>
      <c r="ZI48" s="299"/>
      <c r="ZJ48" s="299"/>
      <c r="ZK48" s="299"/>
      <c r="ZL48" s="299"/>
      <c r="ZM48" s="299"/>
      <c r="ZN48" s="299"/>
      <c r="ZO48" s="299"/>
      <c r="ZP48" s="299"/>
      <c r="ZQ48" s="299"/>
      <c r="ZR48" s="299"/>
      <c r="ZS48" s="299"/>
      <c r="ZT48" s="299"/>
      <c r="ZU48" s="299"/>
      <c r="ZV48" s="299"/>
      <c r="ZW48" s="299"/>
      <c r="ZX48" s="299"/>
      <c r="ZY48" s="299"/>
      <c r="ZZ48" s="299"/>
      <c r="AAA48" s="299"/>
      <c r="AAB48" s="299"/>
      <c r="AAC48" s="299"/>
      <c r="AAD48" s="299"/>
      <c r="AAE48" s="299"/>
      <c r="AAF48" s="299"/>
      <c r="AAG48" s="299"/>
      <c r="AAH48" s="299"/>
      <c r="AAI48" s="299"/>
      <c r="AAJ48" s="299"/>
      <c r="AAK48" s="299"/>
      <c r="AAL48" s="299"/>
      <c r="AAM48" s="299"/>
      <c r="AAN48" s="299"/>
      <c r="AAO48" s="299"/>
      <c r="AAP48" s="299"/>
      <c r="AAQ48" s="299"/>
      <c r="AAR48" s="299"/>
      <c r="AAS48" s="299"/>
      <c r="AAT48" s="299"/>
      <c r="AAU48" s="299"/>
      <c r="AAV48" s="299"/>
      <c r="AAW48" s="299"/>
      <c r="AAX48" s="299"/>
      <c r="AAY48" s="299"/>
      <c r="AAZ48" s="299"/>
      <c r="ABA48" s="299"/>
      <c r="ABB48" s="299"/>
      <c r="ABC48" s="299"/>
      <c r="ABD48" s="299"/>
      <c r="ABE48" s="299"/>
      <c r="ABF48" s="299"/>
      <c r="ABG48" s="299"/>
      <c r="ABH48" s="299"/>
      <c r="ABI48" s="299"/>
      <c r="ABJ48" s="299"/>
      <c r="ABK48" s="299"/>
      <c r="ABL48" s="299"/>
      <c r="ABM48" s="299"/>
      <c r="ABN48" s="299"/>
      <c r="ABO48" s="299"/>
      <c r="ABP48" s="299"/>
      <c r="ABQ48" s="299"/>
      <c r="ABR48" s="299"/>
      <c r="ABS48" s="299"/>
      <c r="ABT48" s="299"/>
      <c r="ABU48" s="299"/>
      <c r="ABV48" s="299"/>
      <c r="ABW48" s="299"/>
      <c r="ABX48" s="299"/>
      <c r="ABY48" s="299"/>
      <c r="ABZ48" s="299"/>
      <c r="ACA48" s="299"/>
      <c r="ACB48" s="299"/>
      <c r="ACC48" s="299"/>
      <c r="ACD48" s="299"/>
      <c r="ACE48" s="299"/>
      <c r="ACF48" s="299"/>
      <c r="ACG48" s="299"/>
      <c r="ACH48" s="299"/>
      <c r="ACI48" s="299"/>
      <c r="ACJ48" s="299"/>
      <c r="ACK48" s="299"/>
      <c r="ACL48" s="299"/>
      <c r="ACM48" s="299"/>
      <c r="ACN48" s="299"/>
      <c r="ACO48" s="299"/>
      <c r="ACP48" s="299"/>
      <c r="ACQ48" s="299"/>
      <c r="ACR48" s="299"/>
      <c r="ACS48" s="299"/>
      <c r="ACT48" s="299"/>
      <c r="ACU48" s="299"/>
      <c r="ACV48" s="299"/>
      <c r="ACW48" s="299"/>
      <c r="ACX48" s="299"/>
      <c r="ACY48" s="299"/>
      <c r="ACZ48" s="299"/>
      <c r="ADA48" s="299"/>
      <c r="ADB48" s="299"/>
      <c r="ADC48" s="299"/>
      <c r="ADD48" s="299"/>
      <c r="ADE48" s="299"/>
      <c r="ADF48" s="299"/>
      <c r="ADG48" s="299"/>
      <c r="ADH48" s="299"/>
      <c r="ADI48" s="299"/>
      <c r="ADJ48" s="299"/>
      <c r="ADK48" s="299"/>
      <c r="ADL48" s="299"/>
      <c r="ADM48" s="299"/>
      <c r="ADN48" s="299"/>
      <c r="ADO48" s="299"/>
      <c r="ADP48" s="299"/>
      <c r="ADQ48" s="299"/>
      <c r="ADR48" s="299"/>
      <c r="ADS48" s="299"/>
      <c r="ADT48" s="299"/>
      <c r="ADU48" s="299"/>
      <c r="ADV48" s="299"/>
      <c r="ADW48" s="299"/>
      <c r="ADX48" s="299"/>
      <c r="ADY48" s="299"/>
      <c r="ADZ48" s="299"/>
      <c r="AEA48" s="299"/>
      <c r="AEB48" s="299"/>
      <c r="AEC48" s="299"/>
      <c r="AED48" s="299"/>
      <c r="AEE48" s="299"/>
      <c r="AEF48" s="299"/>
      <c r="AEG48" s="299"/>
      <c r="AEH48" s="299"/>
      <c r="AEI48" s="299"/>
      <c r="AEJ48" s="299"/>
      <c r="AEK48" s="299"/>
      <c r="AEL48" s="299"/>
      <c r="AEM48" s="299"/>
      <c r="AEN48" s="299"/>
      <c r="AEO48" s="299"/>
      <c r="AEP48" s="299"/>
      <c r="AEQ48" s="299"/>
      <c r="AER48" s="299"/>
      <c r="AES48" s="299"/>
      <c r="AET48" s="299"/>
      <c r="AEU48" s="299"/>
      <c r="AEV48" s="299"/>
      <c r="AEW48" s="299"/>
      <c r="AEX48" s="299"/>
      <c r="AEY48" s="299"/>
      <c r="AEZ48" s="299"/>
      <c r="AFA48" s="299"/>
      <c r="AFB48" s="299"/>
      <c r="AFC48" s="299"/>
      <c r="AFD48" s="299"/>
      <c r="AFE48" s="299"/>
      <c r="AFF48" s="299"/>
      <c r="AFG48" s="299"/>
      <c r="AFH48" s="299"/>
      <c r="AFI48" s="299"/>
      <c r="AFJ48" s="299"/>
      <c r="AFK48" s="299"/>
      <c r="AFL48" s="299"/>
      <c r="AFM48" s="299"/>
      <c r="AFN48" s="299"/>
      <c r="AFO48" s="299"/>
      <c r="AFP48" s="299"/>
      <c r="AFQ48" s="299"/>
      <c r="AFR48" s="299"/>
      <c r="AFS48" s="299"/>
      <c r="AFT48" s="299"/>
      <c r="AFU48" s="299"/>
      <c r="AFV48" s="299"/>
      <c r="AFW48" s="299"/>
      <c r="AFX48" s="299"/>
      <c r="AFY48" s="299"/>
      <c r="AFZ48" s="299"/>
      <c r="AGA48" s="299"/>
      <c r="AGB48" s="299"/>
      <c r="AGC48" s="299"/>
      <c r="AGD48" s="299"/>
      <c r="AGE48" s="299"/>
      <c r="AGF48" s="299"/>
      <c r="AGG48" s="299"/>
      <c r="AGH48" s="299"/>
      <c r="AGI48" s="299"/>
      <c r="AGJ48" s="299"/>
      <c r="AGK48" s="299"/>
      <c r="AGL48" s="299"/>
      <c r="AGM48" s="299"/>
      <c r="AGN48" s="299"/>
      <c r="AGO48" s="299"/>
      <c r="AGP48" s="299"/>
      <c r="AGQ48" s="299"/>
      <c r="AGR48" s="299"/>
      <c r="AGS48" s="299"/>
      <c r="AGT48" s="299"/>
      <c r="AGU48" s="299"/>
      <c r="AGV48" s="299"/>
      <c r="AGW48" s="299"/>
      <c r="AGX48" s="299"/>
      <c r="AGY48" s="299"/>
      <c r="AGZ48" s="299"/>
      <c r="AHA48" s="299"/>
      <c r="AHB48" s="299"/>
      <c r="AHC48" s="299"/>
      <c r="AHD48" s="299"/>
      <c r="AHE48" s="299"/>
      <c r="AHF48" s="299"/>
      <c r="AHG48" s="299"/>
      <c r="AHH48" s="299"/>
      <c r="AHI48" s="299"/>
      <c r="AHJ48" s="299"/>
      <c r="AHK48" s="299"/>
      <c r="AHL48" s="299"/>
      <c r="AHM48" s="299"/>
      <c r="AHN48" s="299"/>
      <c r="AHO48" s="299"/>
      <c r="AHP48" s="299"/>
      <c r="AHQ48" s="299"/>
      <c r="AHR48" s="299"/>
      <c r="AHS48" s="299"/>
      <c r="AHT48" s="299"/>
      <c r="AHU48" s="299"/>
      <c r="AHV48" s="299"/>
      <c r="AHW48" s="299"/>
      <c r="AHX48" s="299"/>
      <c r="AHY48" s="299"/>
      <c r="AHZ48" s="299"/>
      <c r="AIA48" s="299"/>
      <c r="AIB48" s="299"/>
      <c r="AIC48" s="299"/>
      <c r="AID48" s="299"/>
      <c r="AIE48" s="299"/>
      <c r="AIF48" s="299"/>
      <c r="AIG48" s="299"/>
      <c r="AIH48" s="299"/>
      <c r="AII48" s="299"/>
      <c r="AIJ48" s="299"/>
      <c r="AIK48" s="299"/>
      <c r="AIL48" s="299"/>
      <c r="AIM48" s="299"/>
      <c r="AIN48" s="299"/>
      <c r="AIO48" s="299"/>
      <c r="AIP48" s="299"/>
      <c r="AIQ48" s="299"/>
      <c r="AIR48" s="299"/>
      <c r="AIS48" s="299"/>
      <c r="AIT48" s="299"/>
      <c r="AIU48" s="299"/>
      <c r="AIV48" s="299"/>
      <c r="AIW48" s="299"/>
      <c r="AIX48" s="299"/>
      <c r="AIY48" s="299"/>
      <c r="AIZ48" s="299"/>
      <c r="AJA48" s="299"/>
      <c r="AJB48" s="299"/>
      <c r="AJC48" s="299"/>
      <c r="AJD48" s="299"/>
      <c r="AJE48" s="299"/>
      <c r="AJF48" s="299"/>
      <c r="AJG48" s="299"/>
      <c r="AJH48" s="299"/>
      <c r="AJI48" s="299"/>
      <c r="AJJ48" s="299"/>
      <c r="AJK48" s="299"/>
      <c r="AJL48" s="299"/>
      <c r="AJM48" s="299"/>
      <c r="AJN48" s="299"/>
      <c r="AJO48" s="299"/>
      <c r="AJP48" s="299"/>
      <c r="AJQ48" s="299"/>
      <c r="AJR48" s="299"/>
      <c r="AJS48" s="299"/>
      <c r="AJT48" s="299"/>
      <c r="AJU48" s="299"/>
      <c r="AJV48" s="299"/>
      <c r="AJW48" s="299"/>
      <c r="AJX48" s="299"/>
      <c r="AJY48" s="299"/>
      <c r="AJZ48" s="299"/>
      <c r="AKA48" s="299"/>
      <c r="AKB48" s="299"/>
      <c r="AKC48" s="299"/>
      <c r="AKD48" s="299"/>
      <c r="AKE48" s="299"/>
      <c r="AKF48" s="299"/>
      <c r="AKG48" s="299"/>
      <c r="AKH48" s="299"/>
      <c r="AKI48" s="299"/>
      <c r="AKJ48" s="299"/>
      <c r="AKK48" s="299"/>
      <c r="AKL48" s="299"/>
      <c r="AKM48" s="299"/>
      <c r="AKN48" s="299"/>
      <c r="AKO48" s="299"/>
      <c r="AKP48" s="299"/>
      <c r="AKQ48" s="299"/>
      <c r="AKR48" s="299"/>
      <c r="AKS48" s="299"/>
      <c r="AKT48" s="299"/>
      <c r="AKU48" s="299"/>
      <c r="AKV48" s="299"/>
      <c r="AKW48" s="299"/>
      <c r="AKX48" s="299"/>
      <c r="AKY48" s="299"/>
      <c r="AKZ48" s="299"/>
      <c r="ALA48" s="299"/>
      <c r="ALB48" s="299"/>
      <c r="ALC48" s="299"/>
      <c r="ALD48" s="299"/>
      <c r="ALE48" s="299"/>
      <c r="ALF48" s="299"/>
      <c r="ALG48" s="299"/>
      <c r="ALH48" s="299"/>
      <c r="ALI48" s="299"/>
      <c r="ALJ48" s="299"/>
      <c r="ALK48" s="299"/>
      <c r="ALL48" s="299"/>
      <c r="ALM48" s="299"/>
      <c r="ALN48" s="299"/>
      <c r="ALO48" s="299"/>
      <c r="ALP48" s="299"/>
      <c r="ALQ48" s="299"/>
      <c r="ALR48" s="299"/>
      <c r="ALS48" s="299"/>
      <c r="ALT48" s="299"/>
      <c r="ALU48" s="299"/>
      <c r="ALV48" s="299"/>
      <c r="ALW48" s="299"/>
      <c r="ALX48" s="299"/>
      <c r="ALY48" s="299"/>
      <c r="ALZ48" s="299"/>
      <c r="AMA48" s="299"/>
      <c r="AMB48" s="299"/>
      <c r="AMC48" s="299"/>
      <c r="AMD48" s="299"/>
      <c r="AME48" s="299"/>
      <c r="AMF48" s="299"/>
      <c r="AMG48" s="299"/>
      <c r="AMH48" s="299"/>
      <c r="AMI48" s="299"/>
      <c r="AMJ48" s="299"/>
      <c r="AMK48" s="299"/>
      <c r="AML48" s="299"/>
      <c r="AMM48" s="299"/>
      <c r="AMN48" s="299"/>
      <c r="AMO48" s="299"/>
      <c r="AMP48" s="299"/>
      <c r="AMQ48" s="299"/>
      <c r="AMR48" s="299"/>
      <c r="AMS48" s="299"/>
      <c r="AMT48" s="299"/>
      <c r="AMU48" s="299"/>
      <c r="AMV48" s="299"/>
      <c r="AMW48" s="299"/>
      <c r="AMX48" s="299"/>
      <c r="AMY48" s="299"/>
      <c r="AMZ48" s="299"/>
      <c r="ANA48" s="299"/>
      <c r="ANB48" s="299"/>
      <c r="ANC48" s="299"/>
      <c r="AND48" s="299"/>
      <c r="ANE48" s="299"/>
      <c r="ANF48" s="299"/>
      <c r="ANG48" s="299"/>
      <c r="ANH48" s="299"/>
      <c r="ANI48" s="299"/>
      <c r="ANJ48" s="299"/>
      <c r="ANK48" s="299"/>
      <c r="ANL48" s="299"/>
      <c r="ANM48" s="299"/>
      <c r="ANN48" s="299"/>
      <c r="ANO48" s="299"/>
      <c r="ANP48" s="299"/>
      <c r="ANQ48" s="299"/>
      <c r="ANR48" s="299"/>
      <c r="ANS48" s="299"/>
      <c r="ANT48" s="299"/>
      <c r="ANU48" s="299"/>
      <c r="ANV48" s="299"/>
      <c r="ANW48" s="299"/>
      <c r="ANX48" s="299"/>
      <c r="ANY48" s="299"/>
      <c r="ANZ48" s="299"/>
      <c r="AOA48" s="299"/>
      <c r="AOB48" s="299"/>
      <c r="AOC48" s="299"/>
      <c r="AOD48" s="299"/>
      <c r="AOE48" s="299"/>
      <c r="AOF48" s="299"/>
      <c r="AOG48" s="299"/>
      <c r="AOH48" s="299"/>
      <c r="AOI48" s="299"/>
      <c r="AOJ48" s="299"/>
      <c r="AOK48" s="299"/>
      <c r="AOL48" s="299"/>
      <c r="AOM48" s="299"/>
      <c r="AON48" s="299"/>
      <c r="AOO48" s="299"/>
      <c r="AOP48" s="299"/>
      <c r="AOQ48" s="299"/>
      <c r="AOR48" s="299"/>
      <c r="AOS48" s="299"/>
      <c r="AOT48" s="299"/>
      <c r="AOU48" s="299"/>
      <c r="AOV48" s="299"/>
      <c r="AOW48" s="299"/>
      <c r="AOX48" s="299"/>
      <c r="AOY48" s="299"/>
      <c r="AOZ48" s="299"/>
      <c r="APA48" s="299"/>
      <c r="APB48" s="299"/>
      <c r="APC48" s="299"/>
      <c r="APD48" s="299"/>
      <c r="APE48" s="299"/>
      <c r="APF48" s="299"/>
      <c r="APG48" s="299"/>
      <c r="APH48" s="299"/>
      <c r="API48" s="299"/>
      <c r="APJ48" s="299"/>
      <c r="APK48" s="299"/>
      <c r="APL48" s="299"/>
      <c r="APM48" s="299"/>
      <c r="APN48" s="299"/>
      <c r="APO48" s="299"/>
      <c r="APP48" s="299"/>
      <c r="APQ48" s="299"/>
      <c r="APR48" s="299"/>
      <c r="APS48" s="299"/>
      <c r="APT48" s="299"/>
      <c r="APU48" s="299"/>
      <c r="APV48" s="299"/>
      <c r="APW48" s="299"/>
      <c r="APX48" s="299"/>
      <c r="APY48" s="299"/>
      <c r="APZ48" s="299"/>
      <c r="AQA48" s="299"/>
      <c r="AQB48" s="299"/>
      <c r="AQC48" s="299"/>
      <c r="AQD48" s="299"/>
      <c r="AQE48" s="299"/>
      <c r="AQF48" s="299"/>
      <c r="AQG48" s="299"/>
      <c r="AQH48" s="299"/>
      <c r="AQI48" s="299"/>
      <c r="AQJ48" s="299"/>
      <c r="AQK48" s="299"/>
      <c r="AQL48" s="299"/>
      <c r="AQM48" s="299"/>
      <c r="AQN48" s="299"/>
      <c r="AQO48" s="299"/>
      <c r="AQP48" s="299"/>
      <c r="AQQ48" s="299"/>
      <c r="AQR48" s="299"/>
      <c r="AQS48" s="299"/>
      <c r="AQT48" s="299"/>
      <c r="AQU48" s="299"/>
      <c r="AQV48" s="299"/>
      <c r="AQW48" s="299"/>
      <c r="AQX48" s="299"/>
      <c r="AQY48" s="299"/>
      <c r="AQZ48" s="299"/>
      <c r="ARA48" s="299"/>
      <c r="ARB48" s="299"/>
      <c r="ARC48" s="299"/>
      <c r="ARD48" s="299"/>
      <c r="ARE48" s="299"/>
      <c r="ARF48" s="299"/>
      <c r="ARG48" s="299"/>
      <c r="ARH48" s="299"/>
      <c r="ARI48" s="299"/>
      <c r="ARJ48" s="299"/>
      <c r="ARK48" s="299"/>
      <c r="ARL48" s="299"/>
      <c r="ARM48" s="299"/>
      <c r="ARN48" s="299"/>
      <c r="ARO48" s="299"/>
      <c r="ARP48" s="299"/>
      <c r="ARQ48" s="299"/>
      <c r="ARR48" s="299"/>
      <c r="ARS48" s="299"/>
      <c r="ART48" s="299"/>
      <c r="ARU48" s="299"/>
      <c r="ARV48" s="299"/>
      <c r="ARW48" s="299"/>
      <c r="ARX48" s="299"/>
      <c r="ARY48" s="299"/>
      <c r="ARZ48" s="299"/>
      <c r="ASA48" s="299"/>
      <c r="ASB48" s="299"/>
      <c r="ASC48" s="299"/>
      <c r="ASD48" s="299"/>
      <c r="ASE48" s="299"/>
      <c r="ASF48" s="299"/>
      <c r="ASG48" s="299"/>
      <c r="ASH48" s="299"/>
      <c r="ASI48" s="299"/>
      <c r="ASJ48" s="299"/>
      <c r="ASK48" s="299"/>
      <c r="ASL48" s="299"/>
      <c r="ASM48" s="299"/>
      <c r="ASN48" s="299"/>
      <c r="ASO48" s="299"/>
      <c r="ASP48" s="299"/>
      <c r="ASQ48" s="299"/>
      <c r="ASR48" s="299"/>
      <c r="ASS48" s="299"/>
      <c r="AST48" s="299"/>
      <c r="ASU48" s="299"/>
      <c r="ASV48" s="299"/>
      <c r="ASW48" s="299"/>
      <c r="ASX48" s="299"/>
      <c r="ASY48" s="299"/>
      <c r="ASZ48" s="299"/>
      <c r="ATA48" s="299"/>
      <c r="ATB48" s="299"/>
      <c r="ATC48" s="299"/>
      <c r="ATD48" s="299"/>
      <c r="ATE48" s="299"/>
      <c r="ATF48" s="299"/>
      <c r="ATG48" s="299"/>
      <c r="ATH48" s="299"/>
      <c r="ATI48" s="299"/>
      <c r="ATJ48" s="299"/>
      <c r="ATK48" s="299"/>
      <c r="ATL48" s="299"/>
      <c r="ATM48" s="299"/>
      <c r="ATN48" s="299"/>
      <c r="ATO48" s="299"/>
      <c r="ATP48" s="299"/>
      <c r="ATQ48" s="299"/>
      <c r="ATR48" s="299"/>
      <c r="ATS48" s="299"/>
      <c r="ATT48" s="299"/>
      <c r="ATU48" s="299"/>
      <c r="ATV48" s="299"/>
      <c r="ATW48" s="299"/>
      <c r="ATX48" s="299"/>
      <c r="ATY48" s="299"/>
      <c r="ATZ48" s="299"/>
      <c r="AUA48" s="299"/>
      <c r="AUB48" s="299"/>
      <c r="AUC48" s="299"/>
      <c r="AUD48" s="299"/>
      <c r="AUE48" s="299"/>
      <c r="AUF48" s="299"/>
      <c r="AUG48" s="299"/>
      <c r="AUH48" s="299"/>
      <c r="AUI48" s="299"/>
      <c r="AUJ48" s="299"/>
      <c r="AUK48" s="299"/>
      <c r="AUL48" s="299"/>
      <c r="AUM48" s="299"/>
      <c r="AUN48" s="299"/>
      <c r="AUO48" s="299"/>
      <c r="AUP48" s="299"/>
      <c r="AUQ48" s="299"/>
      <c r="AUR48" s="299"/>
      <c r="AUS48" s="299"/>
      <c r="AUT48" s="299"/>
      <c r="AUU48" s="299"/>
      <c r="AUV48" s="299"/>
      <c r="AUW48" s="299"/>
      <c r="AUX48" s="299"/>
      <c r="AUY48" s="299"/>
      <c r="AUZ48" s="299"/>
      <c r="AVA48" s="299"/>
      <c r="AVB48" s="299"/>
      <c r="AVC48" s="299"/>
      <c r="AVD48" s="299"/>
      <c r="AVE48" s="299"/>
      <c r="AVF48" s="299"/>
      <c r="AVG48" s="299"/>
      <c r="AVH48" s="299"/>
      <c r="AVI48" s="299"/>
      <c r="AVJ48" s="299"/>
      <c r="AVK48" s="299"/>
      <c r="AVL48" s="299"/>
      <c r="AVM48" s="299"/>
      <c r="AVN48" s="299"/>
      <c r="AVO48" s="299"/>
      <c r="AVP48" s="299"/>
      <c r="AVQ48" s="299"/>
      <c r="AVR48" s="299"/>
      <c r="AVS48" s="299"/>
      <c r="AVT48" s="299"/>
      <c r="AVU48" s="299"/>
      <c r="AVV48" s="299"/>
      <c r="AVW48" s="299"/>
      <c r="AVX48" s="299"/>
      <c r="AVY48" s="299"/>
      <c r="AVZ48" s="299"/>
      <c r="AWA48" s="299"/>
      <c r="AWB48" s="299"/>
      <c r="AWC48" s="299"/>
      <c r="AWD48" s="299"/>
      <c r="AWE48" s="299"/>
      <c r="AWF48" s="299"/>
      <c r="AWG48" s="299"/>
      <c r="AWH48" s="299"/>
      <c r="AWI48" s="299"/>
      <c r="AWJ48" s="299"/>
      <c r="AWK48" s="299"/>
      <c r="AWL48" s="299"/>
      <c r="AWM48" s="299"/>
      <c r="AWN48" s="299"/>
      <c r="AWO48" s="299"/>
      <c r="AWP48" s="299"/>
      <c r="AWQ48" s="299"/>
      <c r="AWR48" s="299"/>
      <c r="AWS48" s="299"/>
      <c r="AWT48" s="299"/>
      <c r="AWU48" s="299"/>
      <c r="AWV48" s="299"/>
      <c r="AWW48" s="299"/>
      <c r="AWX48" s="299"/>
      <c r="AWY48" s="299"/>
      <c r="AWZ48" s="299"/>
      <c r="AXA48" s="299"/>
      <c r="AXB48" s="299"/>
      <c r="AXC48" s="299"/>
      <c r="AXD48" s="299"/>
      <c r="AXE48" s="299"/>
      <c r="AXF48" s="299"/>
      <c r="AXG48" s="299"/>
      <c r="AXH48" s="299"/>
      <c r="AXI48" s="299"/>
      <c r="AXJ48" s="299"/>
      <c r="AXK48" s="299"/>
      <c r="AXL48" s="299"/>
      <c r="AXM48" s="299"/>
      <c r="AXN48" s="299"/>
      <c r="AXO48" s="299"/>
      <c r="AXP48" s="299"/>
      <c r="AXQ48" s="299"/>
      <c r="AXR48" s="299"/>
      <c r="AXS48" s="299"/>
      <c r="AXT48" s="299"/>
      <c r="AXU48" s="299"/>
      <c r="AXV48" s="299"/>
      <c r="AXW48" s="299"/>
      <c r="AXX48" s="299"/>
      <c r="AXY48" s="299"/>
      <c r="AXZ48" s="299"/>
      <c r="AYA48" s="299"/>
      <c r="AYB48" s="299"/>
      <c r="AYC48" s="299"/>
      <c r="AYD48" s="299"/>
      <c r="AYE48" s="299"/>
      <c r="AYF48" s="299"/>
      <c r="AYG48" s="299"/>
      <c r="AYH48" s="299"/>
      <c r="AYI48" s="299"/>
      <c r="AYJ48" s="299"/>
      <c r="AYK48" s="299"/>
      <c r="AYL48" s="299"/>
      <c r="AYM48" s="299"/>
      <c r="AYN48" s="299"/>
      <c r="AYO48" s="299"/>
      <c r="AYP48" s="299"/>
      <c r="AYQ48" s="299"/>
      <c r="AYR48" s="299"/>
      <c r="AYS48" s="299"/>
      <c r="AYT48" s="299"/>
      <c r="AYU48" s="299"/>
      <c r="AYV48" s="299"/>
      <c r="AYW48" s="299"/>
      <c r="AYX48" s="299"/>
      <c r="AYY48" s="299"/>
      <c r="AYZ48" s="299"/>
      <c r="AZA48" s="299"/>
      <c r="AZB48" s="299"/>
      <c r="AZC48" s="299"/>
      <c r="AZD48" s="299"/>
      <c r="AZE48" s="299"/>
      <c r="AZF48" s="299"/>
      <c r="AZG48" s="299"/>
      <c r="AZH48" s="299"/>
      <c r="AZI48" s="299"/>
      <c r="AZJ48" s="299"/>
      <c r="AZK48" s="299"/>
      <c r="AZL48" s="299"/>
      <c r="AZM48" s="299"/>
      <c r="AZN48" s="299"/>
      <c r="AZO48" s="299"/>
      <c r="AZP48" s="299"/>
      <c r="AZQ48" s="299"/>
      <c r="AZR48" s="299"/>
      <c r="AZS48" s="299"/>
      <c r="AZT48" s="299"/>
      <c r="AZU48" s="299"/>
      <c r="AZV48" s="299"/>
      <c r="AZW48" s="299"/>
      <c r="AZX48" s="299"/>
      <c r="AZY48" s="299"/>
      <c r="AZZ48" s="299"/>
      <c r="BAA48" s="299"/>
      <c r="BAB48" s="299"/>
      <c r="BAC48" s="299"/>
      <c r="BAD48" s="299"/>
      <c r="BAE48" s="299"/>
      <c r="BAF48" s="299"/>
      <c r="BAG48" s="299"/>
      <c r="BAH48" s="299"/>
      <c r="BAI48" s="299"/>
      <c r="BAJ48" s="299"/>
      <c r="BAK48" s="299"/>
      <c r="BAL48" s="299"/>
      <c r="BAM48" s="299"/>
      <c r="BAN48" s="299"/>
      <c r="BAO48" s="299"/>
      <c r="BAP48" s="299"/>
      <c r="BAQ48" s="299"/>
      <c r="BAR48" s="299"/>
      <c r="BAS48" s="299"/>
      <c r="BAT48" s="299"/>
      <c r="BAU48" s="299"/>
      <c r="BAV48" s="299"/>
      <c r="BAW48" s="299"/>
      <c r="BAX48" s="299"/>
      <c r="BAY48" s="299"/>
      <c r="BAZ48" s="299"/>
      <c r="BBA48" s="299"/>
      <c r="BBB48" s="299"/>
      <c r="BBC48" s="299"/>
      <c r="BBD48" s="299"/>
      <c r="BBE48" s="299"/>
      <c r="BBF48" s="299"/>
      <c r="BBG48" s="299"/>
      <c r="BBH48" s="299"/>
      <c r="BBI48" s="299"/>
      <c r="BBJ48" s="299"/>
      <c r="BBK48" s="299"/>
      <c r="BBL48" s="299"/>
      <c r="BBM48" s="299"/>
      <c r="BBN48" s="299"/>
      <c r="BBO48" s="299"/>
      <c r="BBP48" s="299"/>
      <c r="BBQ48" s="299"/>
      <c r="BBR48" s="299"/>
      <c r="BBS48" s="299"/>
      <c r="BBT48" s="299"/>
      <c r="BBU48" s="299"/>
      <c r="BBV48" s="299"/>
      <c r="BBW48" s="299"/>
      <c r="BBX48" s="299"/>
      <c r="BBY48" s="299"/>
      <c r="BBZ48" s="299"/>
      <c r="BCA48" s="299"/>
      <c r="BCB48" s="299"/>
      <c r="BCC48" s="299"/>
      <c r="BCD48" s="299"/>
      <c r="BCE48" s="299"/>
      <c r="BCF48" s="299"/>
      <c r="BCG48" s="299"/>
      <c r="BCH48" s="299"/>
      <c r="BCI48" s="299"/>
      <c r="BCJ48" s="299"/>
      <c r="BCK48" s="299"/>
      <c r="BCL48" s="299"/>
      <c r="BCM48" s="299"/>
      <c r="BCN48" s="299"/>
      <c r="BCO48" s="299"/>
      <c r="BCP48" s="299"/>
      <c r="BCQ48" s="299"/>
      <c r="BCR48" s="299"/>
      <c r="BCS48" s="299"/>
      <c r="BCT48" s="299"/>
      <c r="BCU48" s="299"/>
      <c r="BCV48" s="299"/>
      <c r="BCW48" s="299"/>
      <c r="BCX48" s="299"/>
      <c r="BCY48" s="299"/>
      <c r="BCZ48" s="299"/>
      <c r="BDA48" s="299"/>
      <c r="BDB48" s="299"/>
      <c r="BDC48" s="299"/>
      <c r="BDD48" s="299"/>
      <c r="BDE48" s="299"/>
      <c r="BDF48" s="299"/>
      <c r="BDG48" s="299"/>
      <c r="BDH48" s="299"/>
      <c r="BDI48" s="299"/>
      <c r="BDJ48" s="299"/>
      <c r="BDK48" s="299"/>
      <c r="BDL48" s="299"/>
      <c r="BDM48" s="299"/>
      <c r="BDN48" s="299"/>
      <c r="BDO48" s="299"/>
      <c r="BDP48" s="299"/>
      <c r="BDQ48" s="299"/>
      <c r="BDR48" s="299"/>
      <c r="BDS48" s="299"/>
      <c r="BDT48" s="299"/>
      <c r="BDU48" s="299"/>
      <c r="BDV48" s="299"/>
      <c r="BDW48" s="299"/>
      <c r="BDX48" s="299"/>
      <c r="BDY48" s="299"/>
      <c r="BDZ48" s="299"/>
      <c r="BEA48" s="299"/>
      <c r="BEB48" s="299"/>
      <c r="BEC48" s="299"/>
      <c r="BED48" s="299"/>
      <c r="BEE48" s="299"/>
      <c r="BEF48" s="299"/>
      <c r="BEG48" s="299"/>
      <c r="BEH48" s="299"/>
      <c r="BEI48" s="299"/>
      <c r="BEJ48" s="299"/>
      <c r="BEK48" s="299"/>
      <c r="BEL48" s="299"/>
      <c r="BEM48" s="299"/>
      <c r="BEN48" s="299"/>
      <c r="BEO48" s="299"/>
      <c r="BEP48" s="299"/>
      <c r="BEQ48" s="299"/>
      <c r="BER48" s="299"/>
      <c r="BES48" s="299"/>
      <c r="BET48" s="299"/>
      <c r="BEU48" s="299"/>
      <c r="BEV48" s="299"/>
      <c r="BEW48" s="299"/>
      <c r="BEX48" s="299"/>
      <c r="BEY48" s="299"/>
      <c r="BEZ48" s="299"/>
      <c r="BFA48" s="299"/>
      <c r="BFB48" s="299"/>
      <c r="BFC48" s="299"/>
      <c r="BFD48" s="299"/>
      <c r="BFE48" s="299"/>
      <c r="BFF48" s="299"/>
      <c r="BFG48" s="299"/>
      <c r="BFH48" s="299"/>
      <c r="BFI48" s="299"/>
      <c r="BFJ48" s="299"/>
      <c r="BFK48" s="299"/>
      <c r="BFL48" s="299"/>
      <c r="BFM48" s="299"/>
      <c r="BFN48" s="299"/>
      <c r="BFO48" s="299"/>
      <c r="BFP48" s="299"/>
      <c r="BFQ48" s="299"/>
      <c r="BFR48" s="299"/>
      <c r="BFS48" s="299"/>
      <c r="BFT48" s="299"/>
      <c r="BFU48" s="299"/>
      <c r="BFV48" s="299"/>
      <c r="BFW48" s="299"/>
      <c r="BFX48" s="299"/>
      <c r="BFY48" s="299"/>
      <c r="BFZ48" s="299"/>
      <c r="BGA48" s="299"/>
      <c r="BGB48" s="299"/>
      <c r="BGC48" s="299"/>
      <c r="BGD48" s="299"/>
      <c r="BGE48" s="299"/>
      <c r="BGF48" s="299"/>
      <c r="BGG48" s="299"/>
      <c r="BGH48" s="299"/>
      <c r="BGI48" s="299"/>
      <c r="BGJ48" s="299"/>
      <c r="BGK48" s="299"/>
      <c r="BGL48" s="299"/>
      <c r="BGM48" s="299"/>
      <c r="BGN48" s="299"/>
      <c r="BGO48" s="299"/>
      <c r="BGP48" s="299"/>
      <c r="BGQ48" s="299"/>
      <c r="BGR48" s="299"/>
      <c r="BGS48" s="299"/>
      <c r="BGT48" s="299"/>
      <c r="BGU48" s="299"/>
      <c r="BGV48" s="299"/>
      <c r="BGW48" s="299"/>
      <c r="BGX48" s="299"/>
      <c r="BGY48" s="299"/>
      <c r="BGZ48" s="299"/>
      <c r="BHA48" s="299"/>
      <c r="BHB48" s="299"/>
      <c r="BHC48" s="299"/>
      <c r="BHD48" s="299"/>
      <c r="BHE48" s="299"/>
      <c r="BHF48" s="299"/>
      <c r="BHG48" s="299"/>
      <c r="BHH48" s="299"/>
      <c r="BHI48" s="299"/>
      <c r="BHJ48" s="299"/>
      <c r="BHK48" s="299"/>
      <c r="BHL48" s="299"/>
      <c r="BHM48" s="299"/>
      <c r="BHN48" s="299"/>
      <c r="BHO48" s="299"/>
      <c r="BHP48" s="299"/>
      <c r="BHQ48" s="299"/>
      <c r="BHR48" s="299"/>
      <c r="BHS48" s="299"/>
      <c r="BHT48" s="299"/>
      <c r="BHU48" s="299"/>
      <c r="BHV48" s="299"/>
      <c r="BHW48" s="299"/>
      <c r="BHX48" s="299"/>
      <c r="BHY48" s="299"/>
      <c r="BHZ48" s="299"/>
      <c r="BIA48" s="299"/>
      <c r="BIB48" s="299"/>
      <c r="BIC48" s="299"/>
      <c r="BID48" s="299"/>
      <c r="BIE48" s="299"/>
      <c r="BIF48" s="299"/>
      <c r="BIG48" s="299"/>
      <c r="BIH48" s="299"/>
      <c r="BII48" s="299"/>
      <c r="BIJ48" s="299"/>
      <c r="BIK48" s="299"/>
      <c r="BIL48" s="299"/>
      <c r="BIM48" s="299"/>
      <c r="BIN48" s="299"/>
      <c r="BIO48" s="299"/>
      <c r="BIP48" s="299"/>
      <c r="BIQ48" s="299"/>
      <c r="BIR48" s="299"/>
      <c r="BIS48" s="299"/>
      <c r="BIT48" s="299"/>
      <c r="BIU48" s="299"/>
      <c r="BIV48" s="299"/>
      <c r="BIW48" s="299"/>
      <c r="BIX48" s="299"/>
      <c r="BIY48" s="299"/>
      <c r="BIZ48" s="299"/>
      <c r="BJA48" s="299"/>
      <c r="BJB48" s="299"/>
      <c r="BJC48" s="299"/>
      <c r="BJD48" s="299"/>
      <c r="BJE48" s="299"/>
      <c r="BJF48" s="299"/>
      <c r="BJG48" s="299"/>
      <c r="BJH48" s="299"/>
      <c r="BJI48" s="299"/>
      <c r="BJJ48" s="299"/>
      <c r="BJK48" s="299"/>
      <c r="BJL48" s="299"/>
      <c r="BJM48" s="299"/>
      <c r="BJN48" s="299"/>
      <c r="BJO48" s="299"/>
      <c r="BJP48" s="299"/>
      <c r="BJQ48" s="299"/>
      <c r="BJR48" s="299"/>
      <c r="BJS48" s="299"/>
      <c r="BJT48" s="299"/>
      <c r="BJU48" s="299"/>
      <c r="BJV48" s="299"/>
      <c r="BJW48" s="299"/>
      <c r="BJX48" s="299"/>
      <c r="BJY48" s="299"/>
      <c r="BJZ48" s="299"/>
      <c r="BKA48" s="299"/>
      <c r="BKB48" s="299"/>
      <c r="BKC48" s="299"/>
      <c r="BKD48" s="299"/>
      <c r="BKE48" s="299"/>
      <c r="BKF48" s="299"/>
      <c r="BKG48" s="299"/>
      <c r="BKH48" s="299"/>
      <c r="BKI48" s="299"/>
      <c r="BKJ48" s="299"/>
      <c r="BKK48" s="299"/>
      <c r="BKL48" s="299"/>
      <c r="BKM48" s="299"/>
      <c r="BKN48" s="299"/>
      <c r="BKO48" s="299"/>
      <c r="BKP48" s="299"/>
      <c r="BKQ48" s="299"/>
      <c r="BKR48" s="299"/>
      <c r="BKS48" s="299"/>
      <c r="BKT48" s="299"/>
      <c r="BKU48" s="299"/>
      <c r="BKV48" s="299"/>
      <c r="BKW48" s="299"/>
      <c r="BKX48" s="299"/>
      <c r="BKY48" s="299"/>
      <c r="BKZ48" s="299"/>
      <c r="BLA48" s="299"/>
      <c r="BLB48" s="299"/>
      <c r="BLC48" s="299"/>
      <c r="BLD48" s="299"/>
      <c r="BLE48" s="299"/>
      <c r="BLF48" s="299"/>
      <c r="BLG48" s="299"/>
      <c r="BLH48" s="299"/>
      <c r="BLI48" s="299"/>
      <c r="BLJ48" s="299"/>
      <c r="BLK48" s="299"/>
      <c r="BLL48" s="299"/>
      <c r="BLM48" s="299"/>
      <c r="BLN48" s="299"/>
      <c r="BLO48" s="299"/>
      <c r="BLP48" s="299"/>
      <c r="BLQ48" s="299"/>
      <c r="BLR48" s="299"/>
      <c r="BLS48" s="299"/>
      <c r="BLT48" s="299"/>
      <c r="BLU48" s="299"/>
      <c r="BLV48" s="299"/>
      <c r="BLW48" s="299"/>
      <c r="BLX48" s="299"/>
      <c r="BLY48" s="299"/>
      <c r="BLZ48" s="299"/>
      <c r="BMA48" s="299"/>
      <c r="BMB48" s="299"/>
      <c r="BMC48" s="299"/>
      <c r="BMD48" s="299"/>
      <c r="BME48" s="299"/>
      <c r="BMF48" s="299"/>
      <c r="BMG48" s="299"/>
      <c r="BMH48" s="299"/>
      <c r="BMI48" s="299"/>
      <c r="BMJ48" s="299"/>
      <c r="BMK48" s="299"/>
      <c r="BML48" s="299"/>
      <c r="BMM48" s="299"/>
      <c r="BMN48" s="299"/>
      <c r="BMO48" s="299"/>
      <c r="BMP48" s="299"/>
      <c r="BMQ48" s="299"/>
      <c r="BMR48" s="299"/>
      <c r="BMS48" s="299"/>
      <c r="BMT48" s="299"/>
      <c r="BMU48" s="299"/>
      <c r="BMV48" s="299"/>
      <c r="BMW48" s="299"/>
      <c r="BMX48" s="299"/>
      <c r="BMY48" s="299"/>
      <c r="BMZ48" s="299"/>
      <c r="BNA48" s="299"/>
      <c r="BNB48" s="299"/>
      <c r="BNC48" s="299"/>
      <c r="BND48" s="299"/>
      <c r="BNE48" s="299"/>
      <c r="BNF48" s="299"/>
      <c r="BNG48" s="299"/>
      <c r="BNH48" s="299"/>
      <c r="BNI48" s="299"/>
      <c r="BNJ48" s="299"/>
      <c r="BNK48" s="299"/>
      <c r="BNL48" s="299"/>
      <c r="BNM48" s="299"/>
      <c r="BNN48" s="299"/>
      <c r="BNO48" s="299"/>
      <c r="BNP48" s="299"/>
      <c r="BNQ48" s="299"/>
      <c r="BNR48" s="299"/>
      <c r="BNS48" s="299"/>
      <c r="BNT48" s="299"/>
      <c r="BNU48" s="299"/>
      <c r="BNV48" s="299"/>
      <c r="BNW48" s="299"/>
      <c r="BNX48" s="299"/>
      <c r="BNY48" s="299"/>
      <c r="BNZ48" s="299"/>
      <c r="BOA48" s="299"/>
      <c r="BOB48" s="299"/>
      <c r="BOC48" s="299"/>
      <c r="BOD48" s="299"/>
      <c r="BOE48" s="299"/>
      <c r="BOF48" s="299"/>
      <c r="BOG48" s="299"/>
      <c r="BOH48" s="299"/>
      <c r="BOI48" s="299"/>
      <c r="BOJ48" s="299"/>
      <c r="BOK48" s="299"/>
      <c r="BOL48" s="299"/>
      <c r="BOM48" s="299"/>
      <c r="BON48" s="299"/>
      <c r="BOO48" s="299"/>
      <c r="BOP48" s="299"/>
      <c r="BOQ48" s="299"/>
      <c r="BOR48" s="299"/>
      <c r="BOS48" s="299"/>
      <c r="BOT48" s="299"/>
      <c r="BOU48" s="299"/>
      <c r="BOV48" s="299"/>
      <c r="BOW48" s="299"/>
      <c r="BOX48" s="299"/>
      <c r="BOY48" s="299"/>
      <c r="BOZ48" s="299"/>
      <c r="BPA48" s="299"/>
      <c r="BPB48" s="299"/>
      <c r="BPC48" s="299"/>
      <c r="BPD48" s="299"/>
      <c r="BPE48" s="299"/>
      <c r="BPF48" s="299"/>
      <c r="BPG48" s="299"/>
      <c r="BPH48" s="299"/>
      <c r="BPI48" s="299"/>
      <c r="BPJ48" s="299"/>
      <c r="BPK48" s="299"/>
      <c r="BPL48" s="299"/>
      <c r="BPM48" s="299"/>
      <c r="BPN48" s="299"/>
      <c r="BPO48" s="299"/>
      <c r="BPP48" s="299"/>
      <c r="BPQ48" s="299"/>
      <c r="BPR48" s="299"/>
      <c r="BPS48" s="299"/>
      <c r="BPT48" s="299"/>
      <c r="BPU48" s="299"/>
      <c r="BPV48" s="299"/>
      <c r="BPW48" s="299"/>
      <c r="BPX48" s="299"/>
      <c r="BPY48" s="299"/>
      <c r="BPZ48" s="299"/>
      <c r="BQA48" s="299"/>
      <c r="BQB48" s="299"/>
      <c r="BQC48" s="299"/>
      <c r="BQD48" s="299"/>
      <c r="BQE48" s="299"/>
      <c r="BQF48" s="299"/>
      <c r="BQG48" s="299"/>
      <c r="BQH48" s="299"/>
      <c r="BQI48" s="299"/>
      <c r="BQJ48" s="299"/>
      <c r="BQK48" s="299"/>
      <c r="BQL48" s="299"/>
      <c r="BQM48" s="299"/>
      <c r="BQN48" s="299"/>
      <c r="BQO48" s="299"/>
      <c r="BQP48" s="299"/>
      <c r="BQQ48" s="299"/>
      <c r="BQR48" s="299"/>
      <c r="BQS48" s="299"/>
      <c r="BQT48" s="299"/>
      <c r="BQU48" s="299"/>
      <c r="BQV48" s="299"/>
      <c r="BQW48" s="299"/>
      <c r="BQX48" s="299"/>
      <c r="BQY48" s="299"/>
      <c r="BQZ48" s="299"/>
      <c r="BRA48" s="299"/>
      <c r="BRB48" s="299"/>
      <c r="BRC48" s="299"/>
      <c r="BRD48" s="299"/>
      <c r="BRE48" s="299"/>
      <c r="BRF48" s="299"/>
      <c r="BRG48" s="299"/>
      <c r="BRH48" s="299"/>
      <c r="BRI48" s="299"/>
      <c r="BRJ48" s="299"/>
      <c r="BRK48" s="299"/>
      <c r="BRL48" s="299"/>
      <c r="BRM48" s="299"/>
      <c r="BRN48" s="299"/>
      <c r="BRO48" s="299"/>
      <c r="BRP48" s="299"/>
      <c r="BRQ48" s="299"/>
      <c r="BRR48" s="299"/>
      <c r="BRS48" s="299"/>
      <c r="BRT48" s="299"/>
      <c r="BRU48" s="299"/>
      <c r="BRV48" s="299"/>
      <c r="BRW48" s="299"/>
      <c r="BRX48" s="299"/>
      <c r="BRY48" s="299"/>
      <c r="BRZ48" s="299"/>
      <c r="BSA48" s="299"/>
      <c r="BSB48" s="299"/>
      <c r="BSC48" s="299"/>
      <c r="BSD48" s="299"/>
      <c r="BSE48" s="299"/>
      <c r="BSF48" s="299"/>
      <c r="BSG48" s="299"/>
      <c r="BSH48" s="299"/>
      <c r="BSI48" s="299"/>
      <c r="BSJ48" s="299"/>
      <c r="BSK48" s="299"/>
      <c r="BSL48" s="299"/>
      <c r="BSM48" s="299"/>
      <c r="BSN48" s="299"/>
      <c r="BSO48" s="299"/>
      <c r="BSP48" s="299"/>
      <c r="BSQ48" s="299"/>
      <c r="BSR48" s="299"/>
      <c r="BSS48" s="299"/>
      <c r="BST48" s="299"/>
      <c r="BSU48" s="299"/>
      <c r="BSV48" s="299"/>
      <c r="BSW48" s="299"/>
      <c r="BSX48" s="299"/>
      <c r="BSY48" s="299"/>
      <c r="BSZ48" s="299"/>
      <c r="BTA48" s="299"/>
      <c r="BTB48" s="299"/>
      <c r="BTC48" s="299"/>
      <c r="BTD48" s="299"/>
      <c r="BTE48" s="299"/>
      <c r="BTF48" s="299"/>
      <c r="BTG48" s="299"/>
      <c r="BTH48" s="299"/>
      <c r="BTI48" s="299"/>
      <c r="BTJ48" s="299"/>
      <c r="BTK48" s="299"/>
      <c r="BTL48" s="299"/>
      <c r="BTM48" s="299"/>
      <c r="BTN48" s="299"/>
      <c r="BTO48" s="299"/>
      <c r="BTP48" s="299"/>
      <c r="BTQ48" s="299"/>
      <c r="BTR48" s="299"/>
      <c r="BTS48" s="299"/>
      <c r="BTT48" s="299"/>
      <c r="BTU48" s="299"/>
      <c r="BTV48" s="299"/>
      <c r="BTW48" s="299"/>
      <c r="BTX48" s="299"/>
      <c r="BTY48" s="299"/>
      <c r="BTZ48" s="299"/>
      <c r="BUA48" s="299"/>
      <c r="BUB48" s="299"/>
      <c r="BUC48" s="299"/>
      <c r="BUD48" s="299"/>
      <c r="BUE48" s="299"/>
      <c r="BUF48" s="299"/>
      <c r="BUG48" s="299"/>
      <c r="BUH48" s="299"/>
      <c r="BUI48" s="299"/>
      <c r="BUJ48" s="299"/>
      <c r="BUK48" s="299"/>
      <c r="BUL48" s="299"/>
      <c r="BUM48" s="299"/>
      <c r="BUN48" s="299"/>
      <c r="BUO48" s="299"/>
      <c r="BUP48" s="299"/>
      <c r="BUQ48" s="299"/>
      <c r="BUR48" s="299"/>
      <c r="BUS48" s="299"/>
      <c r="BUT48" s="299"/>
      <c r="BUU48" s="299"/>
      <c r="BUV48" s="299"/>
      <c r="BUW48" s="299"/>
      <c r="BUX48" s="299"/>
      <c r="BUY48" s="299"/>
      <c r="BUZ48" s="299"/>
      <c r="BVA48" s="299"/>
      <c r="BVB48" s="299"/>
      <c r="BVC48" s="299"/>
      <c r="BVD48" s="299"/>
      <c r="BVE48" s="299"/>
      <c r="BVF48" s="299"/>
      <c r="BVG48" s="299"/>
      <c r="BVH48" s="299"/>
      <c r="BVI48" s="299"/>
      <c r="BVJ48" s="299"/>
      <c r="BVK48" s="299"/>
      <c r="BVL48" s="299"/>
      <c r="BVM48" s="299"/>
      <c r="BVN48" s="299"/>
      <c r="BVO48" s="299"/>
      <c r="BVP48" s="299"/>
      <c r="BVQ48" s="299"/>
      <c r="BVR48" s="299"/>
      <c r="BVS48" s="299"/>
      <c r="BVT48" s="299"/>
      <c r="BVU48" s="299"/>
      <c r="BVV48" s="299"/>
      <c r="BVW48" s="299"/>
      <c r="BVX48" s="299"/>
      <c r="BVY48" s="299"/>
      <c r="BVZ48" s="299"/>
      <c r="BWA48" s="299"/>
      <c r="BWB48" s="299"/>
      <c r="BWC48" s="299"/>
      <c r="BWD48" s="299"/>
      <c r="BWE48" s="299"/>
      <c r="BWF48" s="299"/>
      <c r="BWG48" s="299"/>
      <c r="BWH48" s="299"/>
      <c r="BWI48" s="299"/>
      <c r="BWJ48" s="299"/>
      <c r="BWK48" s="299"/>
      <c r="BWL48" s="299"/>
      <c r="BWM48" s="299"/>
      <c r="BWN48" s="299"/>
      <c r="BWO48" s="299"/>
      <c r="BWP48" s="299"/>
      <c r="BWQ48" s="299"/>
      <c r="BWR48" s="299"/>
      <c r="BWS48" s="299"/>
      <c r="BWT48" s="299"/>
      <c r="BWU48" s="299"/>
      <c r="BWV48" s="299"/>
      <c r="BWW48" s="299"/>
      <c r="BWX48" s="299"/>
      <c r="BWY48" s="299"/>
      <c r="BWZ48" s="299"/>
      <c r="BXA48" s="299"/>
      <c r="BXB48" s="299"/>
      <c r="BXC48" s="299"/>
      <c r="BXD48" s="299"/>
      <c r="BXE48" s="299"/>
      <c r="BXF48" s="299"/>
      <c r="BXG48" s="299"/>
      <c r="BXH48" s="299"/>
      <c r="BXI48" s="299"/>
      <c r="BXJ48" s="299"/>
      <c r="BXK48" s="299"/>
      <c r="BXL48" s="299"/>
      <c r="BXM48" s="299"/>
      <c r="BXN48" s="299"/>
      <c r="BXO48" s="299"/>
      <c r="BXP48" s="299"/>
      <c r="BXQ48" s="299"/>
      <c r="BXR48" s="299"/>
      <c r="BXS48" s="299"/>
      <c r="BXT48" s="299"/>
      <c r="BXU48" s="299"/>
      <c r="BXV48" s="299"/>
      <c r="BXW48" s="299"/>
      <c r="BXX48" s="299"/>
      <c r="BXY48" s="299"/>
      <c r="BXZ48" s="299"/>
      <c r="BYA48" s="299"/>
      <c r="BYB48" s="299"/>
      <c r="BYC48" s="299"/>
      <c r="BYD48" s="299"/>
      <c r="BYE48" s="299"/>
      <c r="BYF48" s="299"/>
      <c r="BYG48" s="299"/>
      <c r="BYH48" s="299"/>
      <c r="BYI48" s="299"/>
      <c r="BYJ48" s="299"/>
      <c r="BYK48" s="299"/>
      <c r="BYL48" s="299"/>
      <c r="BYM48" s="299"/>
      <c r="BYN48" s="299"/>
      <c r="BYO48" s="299"/>
      <c r="BYP48" s="299"/>
      <c r="BYQ48" s="299"/>
      <c r="BYR48" s="299"/>
      <c r="BYS48" s="299"/>
      <c r="BYT48" s="299"/>
      <c r="BYU48" s="299"/>
      <c r="BYV48" s="299"/>
      <c r="BYW48" s="299"/>
      <c r="BYX48" s="299"/>
      <c r="BYY48" s="299"/>
      <c r="BYZ48" s="299"/>
      <c r="BZA48" s="299"/>
      <c r="BZB48" s="299"/>
      <c r="BZC48" s="299"/>
      <c r="BZD48" s="299"/>
      <c r="BZE48" s="299"/>
      <c r="BZF48" s="299"/>
      <c r="BZG48" s="299"/>
      <c r="BZH48" s="299"/>
      <c r="BZI48" s="299"/>
      <c r="BZJ48" s="299"/>
      <c r="BZK48" s="299"/>
      <c r="BZL48" s="299"/>
      <c r="BZM48" s="299"/>
      <c r="BZN48" s="299"/>
      <c r="BZO48" s="299"/>
      <c r="BZP48" s="299"/>
      <c r="BZQ48" s="299"/>
      <c r="BZR48" s="299"/>
      <c r="BZS48" s="299"/>
      <c r="BZT48" s="299"/>
      <c r="BZU48" s="299"/>
      <c r="BZV48" s="299"/>
      <c r="BZW48" s="299"/>
      <c r="BZX48" s="299"/>
      <c r="BZY48" s="299"/>
      <c r="BZZ48" s="299"/>
      <c r="CAA48" s="299"/>
      <c r="CAB48" s="299"/>
      <c r="CAC48" s="299"/>
      <c r="CAD48" s="299"/>
      <c r="CAE48" s="299"/>
      <c r="CAF48" s="299"/>
      <c r="CAG48" s="299"/>
      <c r="CAH48" s="299"/>
      <c r="CAI48" s="299"/>
      <c r="CAJ48" s="299"/>
      <c r="CAK48" s="299"/>
      <c r="CAL48" s="299"/>
      <c r="CAM48" s="299"/>
      <c r="CAN48" s="299"/>
      <c r="CAO48" s="299"/>
      <c r="CAP48" s="299"/>
      <c r="CAQ48" s="299"/>
      <c r="CAR48" s="299"/>
      <c r="CAS48" s="299"/>
      <c r="CAT48" s="299"/>
      <c r="CAU48" s="299"/>
      <c r="CAV48" s="299"/>
      <c r="CAW48" s="299"/>
      <c r="CAX48" s="299"/>
      <c r="CAY48" s="299"/>
      <c r="CAZ48" s="299"/>
      <c r="CBA48" s="299"/>
      <c r="CBB48" s="299"/>
      <c r="CBC48" s="299"/>
      <c r="CBD48" s="299"/>
      <c r="CBE48" s="299"/>
      <c r="CBF48" s="299"/>
      <c r="CBG48" s="299"/>
      <c r="CBH48" s="299"/>
      <c r="CBI48" s="299"/>
      <c r="CBJ48" s="299"/>
      <c r="CBK48" s="299"/>
      <c r="CBL48" s="299"/>
      <c r="CBM48" s="299"/>
      <c r="CBN48" s="299"/>
      <c r="CBO48" s="299"/>
      <c r="CBP48" s="299"/>
      <c r="CBQ48" s="299"/>
      <c r="CBR48" s="299"/>
      <c r="CBS48" s="299"/>
      <c r="CBT48" s="299"/>
      <c r="CBU48" s="299"/>
      <c r="CBV48" s="299"/>
      <c r="CBW48" s="299"/>
      <c r="CBX48" s="299"/>
      <c r="CBY48" s="299"/>
      <c r="CBZ48" s="299"/>
      <c r="CCA48" s="299"/>
      <c r="CCB48" s="299"/>
      <c r="CCC48" s="299"/>
      <c r="CCD48" s="299"/>
      <c r="CCE48" s="299"/>
      <c r="CCF48" s="299"/>
      <c r="CCG48" s="299"/>
      <c r="CCH48" s="299"/>
      <c r="CCI48" s="299"/>
      <c r="CCJ48" s="299"/>
      <c r="CCK48" s="299"/>
      <c r="CCL48" s="299"/>
      <c r="CCM48" s="299"/>
      <c r="CCN48" s="299"/>
      <c r="CCO48" s="299"/>
      <c r="CCP48" s="299"/>
      <c r="CCQ48" s="299"/>
      <c r="CCR48" s="299"/>
      <c r="CCS48" s="299"/>
      <c r="CCT48" s="299"/>
      <c r="CCU48" s="299"/>
      <c r="CCV48" s="299"/>
      <c r="CCW48" s="299"/>
      <c r="CCX48" s="299"/>
      <c r="CCY48" s="299"/>
      <c r="CCZ48" s="299"/>
      <c r="CDA48" s="299"/>
      <c r="CDB48" s="299"/>
      <c r="CDC48" s="299"/>
      <c r="CDD48" s="299"/>
      <c r="CDE48" s="299"/>
      <c r="CDF48" s="299"/>
      <c r="CDG48" s="299"/>
      <c r="CDH48" s="299"/>
      <c r="CDI48" s="299"/>
      <c r="CDJ48" s="299"/>
      <c r="CDK48" s="299"/>
      <c r="CDL48" s="299"/>
      <c r="CDM48" s="299"/>
      <c r="CDN48" s="299"/>
      <c r="CDO48" s="299"/>
      <c r="CDP48" s="299"/>
      <c r="CDQ48" s="299"/>
      <c r="CDR48" s="299"/>
      <c r="CDS48" s="299"/>
      <c r="CDT48" s="299"/>
      <c r="CDU48" s="299"/>
      <c r="CDV48" s="299"/>
      <c r="CDW48" s="299"/>
      <c r="CDX48" s="299"/>
      <c r="CDY48" s="299"/>
      <c r="CDZ48" s="299"/>
      <c r="CEA48" s="299"/>
      <c r="CEB48" s="299"/>
      <c r="CEC48" s="299"/>
      <c r="CED48" s="299"/>
      <c r="CEE48" s="299"/>
      <c r="CEF48" s="299"/>
      <c r="CEG48" s="299"/>
      <c r="CEH48" s="299"/>
      <c r="CEI48" s="299"/>
      <c r="CEJ48" s="299"/>
      <c r="CEK48" s="299"/>
      <c r="CEL48" s="299"/>
      <c r="CEM48" s="299"/>
      <c r="CEN48" s="299"/>
      <c r="CEO48" s="299"/>
      <c r="CEP48" s="299"/>
      <c r="CEQ48" s="299"/>
      <c r="CER48" s="299"/>
      <c r="CES48" s="299"/>
      <c r="CET48" s="299"/>
      <c r="CEU48" s="299"/>
      <c r="CEV48" s="299"/>
      <c r="CEW48" s="299"/>
      <c r="CEX48" s="299"/>
      <c r="CEY48" s="299"/>
      <c r="CEZ48" s="299"/>
      <c r="CFA48" s="299"/>
      <c r="CFB48" s="299"/>
      <c r="CFC48" s="299"/>
      <c r="CFD48" s="299"/>
      <c r="CFE48" s="299"/>
      <c r="CFF48" s="299"/>
      <c r="CFG48" s="299"/>
      <c r="CFH48" s="299"/>
      <c r="CFI48" s="299"/>
      <c r="CFJ48" s="299"/>
      <c r="CFK48" s="299"/>
      <c r="CFL48" s="299"/>
      <c r="CFM48" s="299"/>
      <c r="CFN48" s="299"/>
      <c r="CFO48" s="299"/>
      <c r="CFP48" s="299"/>
      <c r="CFQ48" s="299"/>
      <c r="CFR48" s="299"/>
      <c r="CFS48" s="299"/>
      <c r="CFT48" s="299"/>
      <c r="CFU48" s="299"/>
      <c r="CFV48" s="299"/>
      <c r="CFW48" s="299"/>
      <c r="CFX48" s="299"/>
      <c r="CFY48" s="299"/>
      <c r="CFZ48" s="299"/>
      <c r="CGA48" s="299"/>
      <c r="CGB48" s="299"/>
      <c r="CGC48" s="299"/>
      <c r="CGD48" s="299"/>
      <c r="CGE48" s="299"/>
      <c r="CGF48" s="299"/>
      <c r="CGG48" s="299"/>
      <c r="CGH48" s="299"/>
      <c r="CGI48" s="299"/>
      <c r="CGJ48" s="299"/>
      <c r="CGK48" s="299"/>
      <c r="CGL48" s="299"/>
      <c r="CGM48" s="299"/>
      <c r="CGN48" s="299"/>
      <c r="CGO48" s="299"/>
      <c r="CGP48" s="299"/>
      <c r="CGQ48" s="299"/>
      <c r="CGR48" s="299"/>
      <c r="CGS48" s="299"/>
      <c r="CGT48" s="299"/>
      <c r="CGU48" s="299"/>
      <c r="CGV48" s="299"/>
      <c r="CGW48" s="299"/>
      <c r="CGX48" s="299"/>
      <c r="CGY48" s="299"/>
      <c r="CGZ48" s="299"/>
      <c r="CHA48" s="299"/>
      <c r="CHB48" s="299"/>
      <c r="CHC48" s="299"/>
      <c r="CHD48" s="299"/>
      <c r="CHE48" s="299"/>
      <c r="CHF48" s="299"/>
      <c r="CHG48" s="299"/>
      <c r="CHH48" s="299"/>
      <c r="CHI48" s="299"/>
      <c r="CHJ48" s="299"/>
      <c r="CHK48" s="299"/>
      <c r="CHL48" s="299"/>
      <c r="CHM48" s="299"/>
      <c r="CHN48" s="299"/>
      <c r="CHO48" s="299"/>
      <c r="CHP48" s="299"/>
      <c r="CHQ48" s="299"/>
      <c r="CHR48" s="299"/>
      <c r="CHS48" s="299"/>
      <c r="CHT48" s="299"/>
      <c r="CHU48" s="299"/>
      <c r="CHV48" s="299"/>
      <c r="CHW48" s="299"/>
      <c r="CHX48" s="299"/>
      <c r="CHY48" s="299"/>
      <c r="CHZ48" s="299"/>
      <c r="CIA48" s="299"/>
      <c r="CIB48" s="299"/>
      <c r="CIC48" s="299"/>
      <c r="CID48" s="299"/>
      <c r="CIE48" s="299"/>
      <c r="CIF48" s="299"/>
      <c r="CIG48" s="299"/>
      <c r="CIH48" s="299"/>
      <c r="CII48" s="299"/>
      <c r="CIJ48" s="299"/>
      <c r="CIK48" s="299"/>
      <c r="CIL48" s="299"/>
      <c r="CIM48" s="299"/>
      <c r="CIN48" s="299"/>
      <c r="CIO48" s="299"/>
      <c r="CIP48" s="299"/>
      <c r="CIQ48" s="299"/>
      <c r="CIR48" s="299"/>
      <c r="CIS48" s="299"/>
      <c r="CIT48" s="299"/>
      <c r="CIU48" s="299"/>
      <c r="CIV48" s="299"/>
      <c r="CIW48" s="299"/>
      <c r="CIX48" s="299"/>
      <c r="CIY48" s="299"/>
      <c r="CIZ48" s="299"/>
      <c r="CJA48" s="299"/>
      <c r="CJB48" s="299"/>
      <c r="CJC48" s="299"/>
      <c r="CJD48" s="299"/>
      <c r="CJE48" s="299"/>
      <c r="CJF48" s="299"/>
      <c r="CJG48" s="299"/>
      <c r="CJH48" s="299"/>
      <c r="CJI48" s="299"/>
      <c r="CJJ48" s="299"/>
      <c r="CJK48" s="299"/>
      <c r="CJL48" s="299"/>
      <c r="CJM48" s="299"/>
      <c r="CJN48" s="299"/>
      <c r="CJO48" s="299"/>
      <c r="CJP48" s="299"/>
      <c r="CJQ48" s="299"/>
      <c r="CJR48" s="299"/>
      <c r="CJS48" s="299"/>
      <c r="CJT48" s="299"/>
      <c r="CJU48" s="299"/>
      <c r="CJV48" s="299"/>
      <c r="CJW48" s="299"/>
      <c r="CJX48" s="299"/>
      <c r="CJY48" s="299"/>
      <c r="CJZ48" s="299"/>
      <c r="CKA48" s="299"/>
      <c r="CKB48" s="299"/>
      <c r="CKC48" s="299"/>
      <c r="CKD48" s="299"/>
      <c r="CKE48" s="299"/>
      <c r="CKF48" s="299"/>
      <c r="CKG48" s="299"/>
      <c r="CKH48" s="299"/>
      <c r="CKI48" s="299"/>
      <c r="CKJ48" s="299"/>
      <c r="CKK48" s="299"/>
      <c r="CKL48" s="299"/>
      <c r="CKM48" s="299"/>
      <c r="CKN48" s="299"/>
      <c r="CKO48" s="299"/>
      <c r="CKP48" s="299"/>
      <c r="CKQ48" s="299"/>
      <c r="CKR48" s="299"/>
      <c r="CKS48" s="299"/>
      <c r="CKT48" s="299"/>
      <c r="CKU48" s="299"/>
      <c r="CKV48" s="299"/>
      <c r="CKW48" s="299"/>
      <c r="CKX48" s="299"/>
      <c r="CKY48" s="299"/>
      <c r="CKZ48" s="299"/>
      <c r="CLA48" s="299"/>
      <c r="CLB48" s="299"/>
      <c r="CLC48" s="299"/>
      <c r="CLD48" s="299"/>
      <c r="CLE48" s="299"/>
      <c r="CLF48" s="299"/>
      <c r="CLG48" s="299"/>
      <c r="CLH48" s="299"/>
      <c r="CLI48" s="299"/>
      <c r="CLJ48" s="299"/>
      <c r="CLK48" s="299"/>
      <c r="CLL48" s="299"/>
      <c r="CLM48" s="299"/>
      <c r="CLN48" s="299"/>
      <c r="CLO48" s="299"/>
      <c r="CLP48" s="299"/>
      <c r="CLQ48" s="299"/>
      <c r="CLR48" s="299"/>
      <c r="CLS48" s="299"/>
      <c r="CLT48" s="299"/>
      <c r="CLU48" s="299"/>
      <c r="CLV48" s="299"/>
      <c r="CLW48" s="299"/>
      <c r="CLX48" s="299"/>
      <c r="CLY48" s="299"/>
      <c r="CLZ48" s="299"/>
      <c r="CMA48" s="299"/>
      <c r="CMB48" s="299"/>
      <c r="CMC48" s="299"/>
      <c r="CMD48" s="299"/>
      <c r="CME48" s="299"/>
      <c r="CMF48" s="299"/>
      <c r="CMG48" s="299"/>
      <c r="CMH48" s="299"/>
      <c r="CMI48" s="299"/>
      <c r="CMJ48" s="299"/>
      <c r="CMK48" s="299"/>
      <c r="CML48" s="299"/>
      <c r="CMM48" s="299"/>
      <c r="CMN48" s="299"/>
      <c r="CMO48" s="299"/>
      <c r="CMP48" s="299"/>
      <c r="CMQ48" s="299"/>
      <c r="CMR48" s="299"/>
      <c r="CMS48" s="299"/>
      <c r="CMT48" s="299"/>
      <c r="CMU48" s="299"/>
      <c r="CMV48" s="299"/>
      <c r="CMW48" s="299"/>
      <c r="CMX48" s="299"/>
      <c r="CMY48" s="299"/>
      <c r="CMZ48" s="299"/>
      <c r="CNA48" s="299"/>
      <c r="CNB48" s="299"/>
      <c r="CNC48" s="299"/>
      <c r="CND48" s="299"/>
      <c r="CNE48" s="299"/>
      <c r="CNF48" s="299"/>
      <c r="CNG48" s="299"/>
      <c r="CNH48" s="299"/>
      <c r="CNI48" s="299"/>
      <c r="CNJ48" s="299"/>
      <c r="CNK48" s="299"/>
      <c r="CNL48" s="299"/>
      <c r="CNM48" s="299"/>
      <c r="CNN48" s="299"/>
      <c r="CNO48" s="299"/>
      <c r="CNP48" s="299"/>
      <c r="CNQ48" s="299"/>
      <c r="CNR48" s="299"/>
      <c r="CNS48" s="299"/>
      <c r="CNT48" s="299"/>
      <c r="CNU48" s="299"/>
      <c r="CNV48" s="299"/>
      <c r="CNW48" s="299"/>
      <c r="CNX48" s="299"/>
      <c r="CNY48" s="299"/>
      <c r="CNZ48" s="299"/>
      <c r="COA48" s="299"/>
      <c r="COB48" s="299"/>
      <c r="COC48" s="299"/>
      <c r="COD48" s="299"/>
      <c r="COE48" s="299"/>
      <c r="COF48" s="299"/>
      <c r="COG48" s="299"/>
      <c r="COH48" s="299"/>
      <c r="COI48" s="299"/>
      <c r="COJ48" s="299"/>
      <c r="COK48" s="299"/>
      <c r="COL48" s="299"/>
      <c r="COM48" s="299"/>
      <c r="CON48" s="299"/>
      <c r="COO48" s="299"/>
      <c r="COP48" s="299"/>
      <c r="COQ48" s="299"/>
      <c r="COR48" s="299"/>
      <c r="COS48" s="299"/>
      <c r="COT48" s="299"/>
      <c r="COU48" s="299"/>
      <c r="COV48" s="299"/>
      <c r="COW48" s="299"/>
      <c r="COX48" s="299"/>
      <c r="COY48" s="299"/>
      <c r="COZ48" s="299"/>
      <c r="CPA48" s="299"/>
      <c r="CPB48" s="299"/>
      <c r="CPC48" s="299"/>
      <c r="CPD48" s="299"/>
      <c r="CPE48" s="299"/>
      <c r="CPF48" s="299"/>
      <c r="CPG48" s="299"/>
      <c r="CPH48" s="299"/>
      <c r="CPI48" s="299"/>
      <c r="CPJ48" s="299"/>
      <c r="CPK48" s="299"/>
      <c r="CPL48" s="299"/>
      <c r="CPM48" s="299"/>
      <c r="CPN48" s="299"/>
      <c r="CPO48" s="299"/>
      <c r="CPP48" s="299"/>
      <c r="CPQ48" s="299"/>
      <c r="CPR48" s="299"/>
      <c r="CPS48" s="299"/>
      <c r="CPT48" s="299"/>
      <c r="CPU48" s="299"/>
      <c r="CPV48" s="299"/>
      <c r="CPW48" s="299"/>
      <c r="CPX48" s="299"/>
      <c r="CPY48" s="299"/>
      <c r="CPZ48" s="299"/>
      <c r="CQA48" s="299"/>
      <c r="CQB48" s="299"/>
      <c r="CQC48" s="299"/>
      <c r="CQD48" s="299"/>
      <c r="CQE48" s="299"/>
      <c r="CQF48" s="299"/>
      <c r="CQG48" s="299"/>
      <c r="CQH48" s="299"/>
      <c r="CQI48" s="299"/>
      <c r="CQJ48" s="299"/>
      <c r="CQK48" s="299"/>
      <c r="CQL48" s="299"/>
      <c r="CQM48" s="299"/>
      <c r="CQN48" s="299"/>
      <c r="CQO48" s="299"/>
      <c r="CQP48" s="299"/>
      <c r="CQQ48" s="299"/>
      <c r="CQR48" s="299"/>
      <c r="CQS48" s="299"/>
      <c r="CQT48" s="299"/>
      <c r="CQU48" s="299"/>
      <c r="CQV48" s="299"/>
      <c r="CQW48" s="299"/>
      <c r="CQX48" s="299"/>
      <c r="CQY48" s="299"/>
      <c r="CQZ48" s="299"/>
      <c r="CRA48" s="299"/>
      <c r="CRB48" s="299"/>
      <c r="CRC48" s="299"/>
      <c r="CRD48" s="299"/>
      <c r="CRE48" s="299"/>
      <c r="CRF48" s="299"/>
      <c r="CRG48" s="299"/>
      <c r="CRH48" s="299"/>
      <c r="CRI48" s="299"/>
      <c r="CRJ48" s="299"/>
      <c r="CRK48" s="299"/>
      <c r="CRL48" s="299"/>
      <c r="CRM48" s="299"/>
      <c r="CRN48" s="299"/>
      <c r="CRO48" s="299"/>
      <c r="CRP48" s="299"/>
      <c r="CRQ48" s="299"/>
      <c r="CRR48" s="299"/>
      <c r="CRS48" s="299"/>
      <c r="CRT48" s="299"/>
      <c r="CRU48" s="299"/>
      <c r="CRV48" s="299"/>
      <c r="CRW48" s="299"/>
      <c r="CRX48" s="299"/>
      <c r="CRY48" s="299"/>
      <c r="CRZ48" s="299"/>
      <c r="CSA48" s="299"/>
      <c r="CSB48" s="299"/>
      <c r="CSC48" s="299"/>
      <c r="CSD48" s="299"/>
      <c r="CSE48" s="299"/>
      <c r="CSF48" s="299"/>
      <c r="CSG48" s="299"/>
      <c r="CSH48" s="299"/>
      <c r="CSI48" s="299"/>
      <c r="CSJ48" s="299"/>
      <c r="CSK48" s="299"/>
      <c r="CSL48" s="299"/>
      <c r="CSM48" s="299"/>
      <c r="CSN48" s="299"/>
      <c r="CSO48" s="299"/>
      <c r="CSP48" s="299"/>
      <c r="CSQ48" s="299"/>
      <c r="CSR48" s="299"/>
      <c r="CSS48" s="299"/>
      <c r="CST48" s="299"/>
      <c r="CSU48" s="299"/>
      <c r="CSV48" s="299"/>
      <c r="CSW48" s="299"/>
      <c r="CSX48" s="299"/>
      <c r="CSY48" s="299"/>
      <c r="CSZ48" s="299"/>
      <c r="CTA48" s="299"/>
      <c r="CTB48" s="299"/>
      <c r="CTC48" s="299"/>
      <c r="CTD48" s="299"/>
      <c r="CTE48" s="299"/>
      <c r="CTF48" s="299"/>
      <c r="CTG48" s="299"/>
      <c r="CTH48" s="299"/>
      <c r="CTI48" s="299"/>
      <c r="CTJ48" s="299"/>
      <c r="CTK48" s="299"/>
      <c r="CTL48" s="299"/>
      <c r="CTM48" s="299"/>
      <c r="CTN48" s="299"/>
      <c r="CTO48" s="299"/>
      <c r="CTP48" s="299"/>
      <c r="CTQ48" s="299"/>
      <c r="CTR48" s="299"/>
      <c r="CTS48" s="299"/>
      <c r="CTT48" s="299"/>
      <c r="CTU48" s="299"/>
      <c r="CTV48" s="299"/>
      <c r="CTW48" s="299"/>
      <c r="CTX48" s="299"/>
      <c r="CTY48" s="299"/>
      <c r="CTZ48" s="299"/>
      <c r="CUA48" s="299"/>
      <c r="CUB48" s="299"/>
      <c r="CUC48" s="299"/>
      <c r="CUD48" s="299"/>
      <c r="CUE48" s="299"/>
      <c r="CUF48" s="299"/>
      <c r="CUG48" s="299"/>
      <c r="CUH48" s="299"/>
      <c r="CUI48" s="299"/>
      <c r="CUJ48" s="299"/>
      <c r="CUK48" s="299"/>
      <c r="CUL48" s="299"/>
      <c r="CUM48" s="299"/>
      <c r="CUN48" s="299"/>
      <c r="CUO48" s="299"/>
      <c r="CUP48" s="299"/>
      <c r="CUQ48" s="299"/>
      <c r="CUR48" s="299"/>
      <c r="CUS48" s="299"/>
      <c r="CUT48" s="299"/>
      <c r="CUU48" s="299"/>
      <c r="CUV48" s="299"/>
      <c r="CUW48" s="299"/>
      <c r="CUX48" s="299"/>
      <c r="CUY48" s="299"/>
      <c r="CUZ48" s="299"/>
      <c r="CVA48" s="299"/>
      <c r="CVB48" s="299"/>
      <c r="CVC48" s="299"/>
      <c r="CVD48" s="299"/>
      <c r="CVE48" s="299"/>
      <c r="CVF48" s="299"/>
      <c r="CVG48" s="299"/>
      <c r="CVH48" s="299"/>
      <c r="CVI48" s="299"/>
      <c r="CVJ48" s="299"/>
      <c r="CVK48" s="299"/>
      <c r="CVL48" s="299"/>
      <c r="CVM48" s="299"/>
      <c r="CVN48" s="299"/>
      <c r="CVO48" s="299"/>
      <c r="CVP48" s="299"/>
      <c r="CVQ48" s="299"/>
      <c r="CVR48" s="299"/>
      <c r="CVS48" s="299"/>
      <c r="CVT48" s="299"/>
      <c r="CVU48" s="299"/>
      <c r="CVV48" s="299"/>
      <c r="CVW48" s="299"/>
      <c r="CVX48" s="299"/>
      <c r="CVY48" s="299"/>
      <c r="CVZ48" s="299"/>
      <c r="CWA48" s="299"/>
      <c r="CWB48" s="299"/>
      <c r="CWC48" s="299"/>
      <c r="CWD48" s="299"/>
      <c r="CWE48" s="299"/>
      <c r="CWF48" s="299"/>
      <c r="CWG48" s="299"/>
      <c r="CWH48" s="299"/>
      <c r="CWI48" s="299"/>
      <c r="CWJ48" s="299"/>
      <c r="CWK48" s="299"/>
      <c r="CWL48" s="299"/>
      <c r="CWM48" s="299"/>
      <c r="CWN48" s="299"/>
      <c r="CWO48" s="299"/>
      <c r="CWP48" s="299"/>
      <c r="CWQ48" s="299"/>
      <c r="CWR48" s="299"/>
      <c r="CWS48" s="299"/>
      <c r="CWT48" s="299"/>
      <c r="CWU48" s="299"/>
      <c r="CWV48" s="299"/>
      <c r="CWW48" s="299"/>
      <c r="CWX48" s="299"/>
      <c r="CWY48" s="299"/>
      <c r="CWZ48" s="299"/>
      <c r="CXA48" s="299"/>
      <c r="CXB48" s="299"/>
      <c r="CXC48" s="299"/>
      <c r="CXD48" s="299"/>
      <c r="CXE48" s="299"/>
      <c r="CXF48" s="299"/>
      <c r="CXG48" s="299"/>
      <c r="CXH48" s="299"/>
      <c r="CXI48" s="299"/>
      <c r="CXJ48" s="299"/>
      <c r="CXK48" s="299"/>
      <c r="CXL48" s="299"/>
      <c r="CXM48" s="299"/>
      <c r="CXN48" s="299"/>
      <c r="CXO48" s="299"/>
      <c r="CXP48" s="299"/>
      <c r="CXQ48" s="299"/>
      <c r="CXR48" s="299"/>
      <c r="CXS48" s="299"/>
      <c r="CXT48" s="299"/>
      <c r="CXU48" s="299"/>
      <c r="CXV48" s="299"/>
      <c r="CXW48" s="299"/>
      <c r="CXX48" s="299"/>
      <c r="CXY48" s="299"/>
      <c r="CXZ48" s="299"/>
      <c r="CYA48" s="299"/>
      <c r="CYB48" s="299"/>
      <c r="CYC48" s="299"/>
      <c r="CYD48" s="299"/>
      <c r="CYE48" s="299"/>
      <c r="CYF48" s="299"/>
      <c r="CYG48" s="299"/>
      <c r="CYH48" s="299"/>
      <c r="CYI48" s="299"/>
      <c r="CYJ48" s="299"/>
      <c r="CYK48" s="299"/>
      <c r="CYL48" s="299"/>
      <c r="CYM48" s="299"/>
      <c r="CYN48" s="299"/>
      <c r="CYO48" s="299"/>
      <c r="CYP48" s="299"/>
      <c r="CYQ48" s="299"/>
      <c r="CYR48" s="299"/>
      <c r="CYS48" s="299"/>
      <c r="CYT48" s="299"/>
      <c r="CYU48" s="299"/>
      <c r="CYV48" s="299"/>
      <c r="CYW48" s="299"/>
      <c r="CYX48" s="299"/>
      <c r="CYY48" s="299"/>
      <c r="CYZ48" s="299"/>
      <c r="CZA48" s="299"/>
      <c r="CZB48" s="299"/>
      <c r="CZC48" s="299"/>
      <c r="CZD48" s="299"/>
      <c r="CZE48" s="299"/>
      <c r="CZF48" s="299"/>
      <c r="CZG48" s="299"/>
      <c r="CZH48" s="299"/>
      <c r="CZI48" s="299"/>
      <c r="CZJ48" s="299"/>
      <c r="CZK48" s="299"/>
      <c r="CZL48" s="299"/>
      <c r="CZM48" s="299"/>
      <c r="CZN48" s="299"/>
      <c r="CZO48" s="299"/>
      <c r="CZP48" s="299"/>
      <c r="CZQ48" s="299"/>
      <c r="CZR48" s="299"/>
      <c r="CZS48" s="299"/>
      <c r="CZT48" s="299"/>
      <c r="CZU48" s="299"/>
      <c r="CZV48" s="299"/>
      <c r="CZW48" s="299"/>
      <c r="CZX48" s="299"/>
      <c r="CZY48" s="299"/>
      <c r="CZZ48" s="299"/>
      <c r="DAA48" s="299"/>
      <c r="DAB48" s="299"/>
      <c r="DAC48" s="299"/>
      <c r="DAD48" s="299"/>
      <c r="DAE48" s="299"/>
      <c r="DAF48" s="299"/>
      <c r="DAG48" s="299"/>
      <c r="DAH48" s="299"/>
      <c r="DAI48" s="299"/>
      <c r="DAJ48" s="299"/>
      <c r="DAK48" s="299"/>
      <c r="DAL48" s="299"/>
      <c r="DAM48" s="299"/>
      <c r="DAN48" s="299"/>
      <c r="DAO48" s="299"/>
      <c r="DAP48" s="299"/>
      <c r="DAQ48" s="299"/>
      <c r="DAR48" s="299"/>
      <c r="DAS48" s="299"/>
      <c r="DAT48" s="299"/>
      <c r="DAU48" s="299"/>
      <c r="DAV48" s="299"/>
      <c r="DAW48" s="299"/>
      <c r="DAX48" s="299"/>
      <c r="DAY48" s="299"/>
      <c r="DAZ48" s="299"/>
      <c r="DBA48" s="299"/>
      <c r="DBB48" s="299"/>
      <c r="DBC48" s="299"/>
      <c r="DBD48" s="299"/>
      <c r="DBE48" s="299"/>
      <c r="DBF48" s="299"/>
      <c r="DBG48" s="299"/>
      <c r="DBH48" s="299"/>
      <c r="DBI48" s="299"/>
      <c r="DBJ48" s="299"/>
      <c r="DBK48" s="299"/>
      <c r="DBL48" s="299"/>
      <c r="DBM48" s="299"/>
      <c r="DBN48" s="299"/>
      <c r="DBO48" s="299"/>
      <c r="DBP48" s="299"/>
      <c r="DBQ48" s="299"/>
      <c r="DBR48" s="299"/>
      <c r="DBS48" s="299"/>
      <c r="DBT48" s="299"/>
      <c r="DBU48" s="299"/>
      <c r="DBV48" s="299"/>
      <c r="DBW48" s="299"/>
      <c r="DBX48" s="299"/>
      <c r="DBY48" s="299"/>
      <c r="DBZ48" s="299"/>
      <c r="DCA48" s="299"/>
      <c r="DCB48" s="299"/>
      <c r="DCC48" s="299"/>
      <c r="DCD48" s="299"/>
      <c r="DCE48" s="299"/>
      <c r="DCF48" s="299"/>
      <c r="DCG48" s="299"/>
      <c r="DCH48" s="299"/>
      <c r="DCI48" s="299"/>
      <c r="DCJ48" s="299"/>
      <c r="DCK48" s="299"/>
      <c r="DCL48" s="299"/>
      <c r="DCM48" s="299"/>
      <c r="DCN48" s="299"/>
      <c r="DCO48" s="299"/>
      <c r="DCP48" s="299"/>
      <c r="DCQ48" s="299"/>
      <c r="DCR48" s="299"/>
      <c r="DCS48" s="299"/>
      <c r="DCT48" s="299"/>
      <c r="DCU48" s="299"/>
      <c r="DCV48" s="299"/>
      <c r="DCW48" s="299"/>
      <c r="DCX48" s="299"/>
      <c r="DCY48" s="299"/>
      <c r="DCZ48" s="299"/>
      <c r="DDA48" s="299"/>
      <c r="DDB48" s="299"/>
      <c r="DDC48" s="299"/>
      <c r="DDD48" s="299"/>
      <c r="DDE48" s="299"/>
      <c r="DDF48" s="299"/>
      <c r="DDG48" s="299"/>
      <c r="DDH48" s="299"/>
      <c r="DDI48" s="299"/>
      <c r="DDJ48" s="299"/>
      <c r="DDK48" s="299"/>
      <c r="DDL48" s="299"/>
      <c r="DDM48" s="299"/>
      <c r="DDN48" s="299"/>
      <c r="DDO48" s="299"/>
      <c r="DDP48" s="299"/>
      <c r="DDQ48" s="299"/>
      <c r="DDR48" s="299"/>
      <c r="DDS48" s="299"/>
      <c r="DDT48" s="299"/>
      <c r="DDU48" s="299"/>
      <c r="DDV48" s="299"/>
      <c r="DDW48" s="299"/>
      <c r="DDX48" s="299"/>
      <c r="DDY48" s="299"/>
      <c r="DDZ48" s="299"/>
      <c r="DEA48" s="299"/>
      <c r="DEB48" s="299"/>
      <c r="DEC48" s="299"/>
      <c r="DED48" s="299"/>
      <c r="DEE48" s="299"/>
      <c r="DEF48" s="299"/>
      <c r="DEG48" s="299"/>
      <c r="DEH48" s="299"/>
      <c r="DEI48" s="299"/>
      <c r="DEJ48" s="299"/>
      <c r="DEK48" s="299"/>
      <c r="DEL48" s="299"/>
      <c r="DEM48" s="299"/>
      <c r="DEN48" s="299"/>
      <c r="DEO48" s="299"/>
      <c r="DEP48" s="299"/>
      <c r="DEQ48" s="299"/>
      <c r="DER48" s="299"/>
      <c r="DES48" s="299"/>
      <c r="DET48" s="299"/>
      <c r="DEU48" s="299"/>
      <c r="DEV48" s="299"/>
      <c r="DEW48" s="299"/>
      <c r="DEX48" s="299"/>
      <c r="DEY48" s="299"/>
      <c r="DEZ48" s="299"/>
      <c r="DFA48" s="299"/>
      <c r="DFB48" s="299"/>
      <c r="DFC48" s="299"/>
      <c r="DFD48" s="299"/>
      <c r="DFE48" s="299"/>
      <c r="DFF48" s="299"/>
      <c r="DFG48" s="299"/>
      <c r="DFH48" s="299"/>
      <c r="DFI48" s="299"/>
      <c r="DFJ48" s="299"/>
      <c r="DFK48" s="299"/>
      <c r="DFL48" s="299"/>
      <c r="DFM48" s="299"/>
      <c r="DFN48" s="299"/>
      <c r="DFO48" s="299"/>
      <c r="DFP48" s="299"/>
      <c r="DFQ48" s="299"/>
      <c r="DFR48" s="299"/>
      <c r="DFS48" s="299"/>
      <c r="DFT48" s="299"/>
      <c r="DFU48" s="299"/>
      <c r="DFV48" s="299"/>
      <c r="DFW48" s="299"/>
      <c r="DFX48" s="299"/>
      <c r="DFY48" s="299"/>
      <c r="DFZ48" s="299"/>
      <c r="DGA48" s="299"/>
      <c r="DGB48" s="299"/>
      <c r="DGC48" s="299"/>
      <c r="DGD48" s="299"/>
      <c r="DGE48" s="299"/>
      <c r="DGF48" s="299"/>
      <c r="DGG48" s="299"/>
      <c r="DGH48" s="299"/>
      <c r="DGI48" s="299"/>
      <c r="DGJ48" s="299"/>
      <c r="DGK48" s="299"/>
      <c r="DGL48" s="299"/>
      <c r="DGM48" s="299"/>
      <c r="DGN48" s="299"/>
      <c r="DGO48" s="299"/>
      <c r="DGP48" s="299"/>
      <c r="DGQ48" s="299"/>
      <c r="DGR48" s="299"/>
      <c r="DGS48" s="299"/>
      <c r="DGT48" s="299"/>
      <c r="DGU48" s="299"/>
      <c r="DGV48" s="299"/>
      <c r="DGW48" s="299"/>
      <c r="DGX48" s="299"/>
      <c r="DGY48" s="299"/>
      <c r="DGZ48" s="299"/>
      <c r="DHA48" s="299"/>
      <c r="DHB48" s="299"/>
      <c r="DHC48" s="299"/>
      <c r="DHD48" s="299"/>
      <c r="DHE48" s="299"/>
      <c r="DHF48" s="299"/>
      <c r="DHG48" s="299"/>
      <c r="DHH48" s="299"/>
      <c r="DHI48" s="299"/>
      <c r="DHJ48" s="299"/>
      <c r="DHK48" s="299"/>
      <c r="DHL48" s="299"/>
      <c r="DHM48" s="299"/>
      <c r="DHN48" s="299"/>
      <c r="DHO48" s="299"/>
      <c r="DHP48" s="299"/>
      <c r="DHQ48" s="299"/>
      <c r="DHR48" s="299"/>
      <c r="DHS48" s="299"/>
      <c r="DHT48" s="299"/>
      <c r="DHU48" s="299"/>
      <c r="DHV48" s="299"/>
      <c r="DHW48" s="299"/>
      <c r="DHX48" s="299"/>
      <c r="DHY48" s="299"/>
      <c r="DHZ48" s="299"/>
      <c r="DIA48" s="299"/>
      <c r="DIB48" s="299"/>
      <c r="DIC48" s="299"/>
      <c r="DID48" s="299"/>
      <c r="DIE48" s="299"/>
      <c r="DIF48" s="299"/>
      <c r="DIG48" s="299"/>
      <c r="DIH48" s="299"/>
      <c r="DII48" s="299"/>
      <c r="DIJ48" s="299"/>
      <c r="DIK48" s="299"/>
      <c r="DIL48" s="299"/>
      <c r="DIM48" s="299"/>
      <c r="DIN48" s="299"/>
      <c r="DIO48" s="299"/>
      <c r="DIP48" s="299"/>
      <c r="DIQ48" s="299"/>
      <c r="DIR48" s="299"/>
      <c r="DIS48" s="299"/>
      <c r="DIT48" s="299"/>
      <c r="DIU48" s="299"/>
      <c r="DIV48" s="299"/>
      <c r="DIW48" s="299"/>
      <c r="DIX48" s="299"/>
      <c r="DIY48" s="299"/>
      <c r="DIZ48" s="299"/>
      <c r="DJA48" s="299"/>
      <c r="DJB48" s="299"/>
      <c r="DJC48" s="299"/>
      <c r="DJD48" s="299"/>
      <c r="DJE48" s="299"/>
      <c r="DJF48" s="299"/>
      <c r="DJG48" s="299"/>
      <c r="DJH48" s="299"/>
      <c r="DJI48" s="299"/>
      <c r="DJJ48" s="299"/>
      <c r="DJK48" s="299"/>
      <c r="DJL48" s="299"/>
      <c r="DJM48" s="299"/>
      <c r="DJN48" s="299"/>
      <c r="DJO48" s="299"/>
      <c r="DJP48" s="299"/>
      <c r="DJQ48" s="299"/>
      <c r="DJR48" s="299"/>
      <c r="DJS48" s="299"/>
      <c r="DJT48" s="299"/>
      <c r="DJU48" s="299"/>
      <c r="DJV48" s="299"/>
      <c r="DJW48" s="299"/>
      <c r="DJX48" s="299"/>
      <c r="DJY48" s="299"/>
      <c r="DJZ48" s="299"/>
      <c r="DKA48" s="299"/>
      <c r="DKB48" s="299"/>
      <c r="DKC48" s="299"/>
      <c r="DKD48" s="299"/>
      <c r="DKE48" s="299"/>
      <c r="DKF48" s="299"/>
      <c r="DKG48" s="299"/>
      <c r="DKH48" s="299"/>
      <c r="DKI48" s="299"/>
      <c r="DKJ48" s="299"/>
      <c r="DKK48" s="299"/>
      <c r="DKL48" s="299"/>
      <c r="DKM48" s="299"/>
      <c r="DKN48" s="299"/>
      <c r="DKO48" s="299"/>
      <c r="DKP48" s="299"/>
      <c r="DKQ48" s="299"/>
      <c r="DKR48" s="299"/>
      <c r="DKS48" s="299"/>
      <c r="DKT48" s="299"/>
      <c r="DKU48" s="299"/>
      <c r="DKV48" s="299"/>
      <c r="DKW48" s="299"/>
      <c r="DKX48" s="299"/>
      <c r="DKY48" s="299"/>
      <c r="DKZ48" s="299"/>
      <c r="DLA48" s="299"/>
      <c r="DLB48" s="299"/>
      <c r="DLC48" s="299"/>
      <c r="DLD48" s="299"/>
      <c r="DLE48" s="299"/>
      <c r="DLF48" s="299"/>
      <c r="DLG48" s="299"/>
      <c r="DLH48" s="299"/>
      <c r="DLI48" s="299"/>
      <c r="DLJ48" s="299"/>
      <c r="DLK48" s="299"/>
      <c r="DLL48" s="299"/>
      <c r="DLM48" s="299"/>
      <c r="DLN48" s="299"/>
      <c r="DLO48" s="299"/>
      <c r="DLP48" s="299"/>
      <c r="DLQ48" s="299"/>
      <c r="DLR48" s="299"/>
      <c r="DLS48" s="299"/>
      <c r="DLT48" s="299"/>
      <c r="DLU48" s="299"/>
      <c r="DLV48" s="299"/>
      <c r="DLW48" s="299"/>
      <c r="DLX48" s="299"/>
      <c r="DLY48" s="299"/>
      <c r="DLZ48" s="299"/>
      <c r="DMA48" s="299"/>
      <c r="DMB48" s="299"/>
      <c r="DMC48" s="299"/>
      <c r="DMD48" s="299"/>
      <c r="DME48" s="299"/>
      <c r="DMF48" s="299"/>
      <c r="DMG48" s="299"/>
      <c r="DMH48" s="299"/>
      <c r="DMI48" s="299"/>
      <c r="DMJ48" s="299"/>
      <c r="DMK48" s="299"/>
      <c r="DML48" s="299"/>
      <c r="DMM48" s="299"/>
      <c r="DMN48" s="299"/>
      <c r="DMO48" s="299"/>
      <c r="DMP48" s="299"/>
      <c r="DMQ48" s="299"/>
      <c r="DMR48" s="299"/>
      <c r="DMS48" s="299"/>
      <c r="DMT48" s="299"/>
      <c r="DMU48" s="299"/>
      <c r="DMV48" s="299"/>
      <c r="DMW48" s="299"/>
      <c r="DMX48" s="299"/>
      <c r="DMY48" s="299"/>
      <c r="DMZ48" s="299"/>
      <c r="DNA48" s="299"/>
      <c r="DNB48" s="299"/>
      <c r="DNC48" s="299"/>
      <c r="DND48" s="299"/>
      <c r="DNE48" s="299"/>
      <c r="DNF48" s="299"/>
      <c r="DNG48" s="299"/>
      <c r="DNH48" s="299"/>
      <c r="DNI48" s="299"/>
      <c r="DNJ48" s="299"/>
      <c r="DNK48" s="299"/>
      <c r="DNL48" s="299"/>
      <c r="DNM48" s="299"/>
      <c r="DNN48" s="299"/>
      <c r="DNO48" s="299"/>
      <c r="DNP48" s="299"/>
      <c r="DNQ48" s="299"/>
      <c r="DNR48" s="299"/>
      <c r="DNS48" s="299"/>
      <c r="DNT48" s="299"/>
      <c r="DNU48" s="299"/>
      <c r="DNV48" s="299"/>
      <c r="DNW48" s="299"/>
      <c r="DNX48" s="299"/>
      <c r="DNY48" s="299"/>
      <c r="DNZ48" s="299"/>
      <c r="DOA48" s="299"/>
      <c r="DOB48" s="299"/>
      <c r="DOC48" s="299"/>
      <c r="DOD48" s="299"/>
      <c r="DOE48" s="299"/>
      <c r="DOF48" s="299"/>
      <c r="DOG48" s="299"/>
      <c r="DOH48" s="299"/>
      <c r="DOI48" s="299"/>
      <c r="DOJ48" s="299"/>
      <c r="DOK48" s="299"/>
      <c r="DOL48" s="299"/>
      <c r="DOM48" s="299"/>
      <c r="DON48" s="299"/>
      <c r="DOO48" s="299"/>
      <c r="DOP48" s="299"/>
      <c r="DOQ48" s="299"/>
      <c r="DOR48" s="299"/>
      <c r="DOS48" s="299"/>
      <c r="DOT48" s="299"/>
      <c r="DOU48" s="299"/>
      <c r="DOV48" s="299"/>
      <c r="DOW48" s="299"/>
      <c r="DOX48" s="299"/>
      <c r="DOY48" s="299"/>
      <c r="DOZ48" s="299"/>
      <c r="DPA48" s="299"/>
      <c r="DPB48" s="299"/>
      <c r="DPC48" s="299"/>
      <c r="DPD48" s="299"/>
      <c r="DPE48" s="299"/>
      <c r="DPF48" s="299"/>
      <c r="DPG48" s="299"/>
      <c r="DPH48" s="299"/>
      <c r="DPI48" s="299"/>
      <c r="DPJ48" s="299"/>
      <c r="DPK48" s="299"/>
      <c r="DPL48" s="299"/>
      <c r="DPM48" s="299"/>
      <c r="DPN48" s="299"/>
      <c r="DPO48" s="299"/>
      <c r="DPP48" s="299"/>
      <c r="DPQ48" s="299"/>
      <c r="DPR48" s="299"/>
      <c r="DPS48" s="299"/>
      <c r="DPT48" s="299"/>
      <c r="DPU48" s="299"/>
      <c r="DPV48" s="299"/>
      <c r="DPW48" s="299"/>
      <c r="DPX48" s="299"/>
      <c r="DPY48" s="299"/>
      <c r="DPZ48" s="299"/>
      <c r="DQA48" s="299"/>
      <c r="DQB48" s="299"/>
      <c r="DQC48" s="299"/>
      <c r="DQD48" s="299"/>
      <c r="DQE48" s="299"/>
      <c r="DQF48" s="299"/>
      <c r="DQG48" s="299"/>
      <c r="DQH48" s="299"/>
      <c r="DQI48" s="299"/>
      <c r="DQJ48" s="299"/>
      <c r="DQK48" s="299"/>
      <c r="DQL48" s="299"/>
      <c r="DQM48" s="299"/>
      <c r="DQN48" s="299"/>
      <c r="DQO48" s="299"/>
      <c r="DQP48" s="299"/>
      <c r="DQQ48" s="299"/>
      <c r="DQR48" s="299"/>
      <c r="DQS48" s="299"/>
      <c r="DQT48" s="299"/>
      <c r="DQU48" s="299"/>
      <c r="DQV48" s="299"/>
      <c r="DQW48" s="299"/>
      <c r="DQX48" s="299"/>
      <c r="DQY48" s="299"/>
      <c r="DQZ48" s="299"/>
      <c r="DRA48" s="299"/>
      <c r="DRB48" s="299"/>
      <c r="DRC48" s="299"/>
      <c r="DRD48" s="299"/>
      <c r="DRE48" s="299"/>
      <c r="DRF48" s="299"/>
      <c r="DRG48" s="299"/>
      <c r="DRH48" s="299"/>
      <c r="DRI48" s="299"/>
      <c r="DRJ48" s="299"/>
      <c r="DRK48" s="299"/>
      <c r="DRL48" s="299"/>
      <c r="DRM48" s="299"/>
      <c r="DRN48" s="299"/>
      <c r="DRO48" s="299"/>
      <c r="DRP48" s="299"/>
      <c r="DRQ48" s="299"/>
      <c r="DRR48" s="299"/>
      <c r="DRS48" s="299"/>
      <c r="DRT48" s="299"/>
      <c r="DRU48" s="299"/>
      <c r="DRV48" s="299"/>
      <c r="DRW48" s="299"/>
      <c r="DRX48" s="299"/>
      <c r="DRY48" s="299"/>
      <c r="DRZ48" s="299"/>
      <c r="DSA48" s="299"/>
      <c r="DSB48" s="299"/>
      <c r="DSC48" s="299"/>
      <c r="DSD48" s="299"/>
      <c r="DSE48" s="299"/>
      <c r="DSF48" s="299"/>
      <c r="DSG48" s="299"/>
      <c r="DSH48" s="299"/>
      <c r="DSI48" s="299"/>
      <c r="DSJ48" s="299"/>
      <c r="DSK48" s="299"/>
      <c r="DSL48" s="299"/>
      <c r="DSM48" s="299"/>
      <c r="DSN48" s="299"/>
      <c r="DSO48" s="299"/>
      <c r="DSP48" s="299"/>
      <c r="DSQ48" s="299"/>
      <c r="DSR48" s="299"/>
      <c r="DSS48" s="299"/>
      <c r="DST48" s="299"/>
      <c r="DSU48" s="299"/>
      <c r="DSV48" s="299"/>
      <c r="DSW48" s="299"/>
      <c r="DSX48" s="299"/>
      <c r="DSY48" s="299"/>
      <c r="DSZ48" s="299"/>
      <c r="DTA48" s="299"/>
      <c r="DTB48" s="299"/>
      <c r="DTC48" s="299"/>
      <c r="DTD48" s="299"/>
      <c r="DTE48" s="299"/>
      <c r="DTF48" s="299"/>
      <c r="DTG48" s="299"/>
      <c r="DTH48" s="299"/>
      <c r="DTI48" s="299"/>
      <c r="DTJ48" s="299"/>
      <c r="DTK48" s="299"/>
      <c r="DTL48" s="299"/>
      <c r="DTM48" s="299"/>
      <c r="DTN48" s="299"/>
      <c r="DTO48" s="299"/>
      <c r="DTP48" s="299"/>
      <c r="DTQ48" s="299"/>
      <c r="DTR48" s="299"/>
      <c r="DTS48" s="299"/>
      <c r="DTT48" s="299"/>
      <c r="DTU48" s="299"/>
      <c r="DTV48" s="299"/>
      <c r="DTW48" s="299"/>
      <c r="DTX48" s="299"/>
      <c r="DTY48" s="299"/>
      <c r="DTZ48" s="299"/>
      <c r="DUA48" s="299"/>
      <c r="DUB48" s="299"/>
      <c r="DUC48" s="299"/>
      <c r="DUD48" s="299"/>
      <c r="DUE48" s="299"/>
      <c r="DUF48" s="299"/>
      <c r="DUG48" s="299"/>
      <c r="DUH48" s="299"/>
      <c r="DUI48" s="299"/>
      <c r="DUJ48" s="299"/>
      <c r="DUK48" s="299"/>
      <c r="DUL48" s="299"/>
      <c r="DUM48" s="299"/>
      <c r="DUN48" s="299"/>
      <c r="DUO48" s="299"/>
      <c r="DUP48" s="299"/>
      <c r="DUQ48" s="299"/>
      <c r="DUR48" s="299"/>
      <c r="DUS48" s="299"/>
      <c r="DUT48" s="299"/>
      <c r="DUU48" s="299"/>
      <c r="DUV48" s="299"/>
      <c r="DUW48" s="299"/>
      <c r="DUX48" s="299"/>
      <c r="DUY48" s="299"/>
      <c r="DUZ48" s="299"/>
      <c r="DVA48" s="299"/>
      <c r="DVB48" s="299"/>
      <c r="DVC48" s="299"/>
      <c r="DVD48" s="299"/>
      <c r="DVE48" s="299"/>
      <c r="DVF48" s="299"/>
      <c r="DVG48" s="299"/>
      <c r="DVH48" s="299"/>
      <c r="DVI48" s="299"/>
      <c r="DVJ48" s="299"/>
      <c r="DVK48" s="299"/>
      <c r="DVL48" s="299"/>
      <c r="DVM48" s="299"/>
      <c r="DVN48" s="299"/>
      <c r="DVO48" s="299"/>
      <c r="DVP48" s="299"/>
      <c r="DVQ48" s="299"/>
      <c r="DVR48" s="299"/>
      <c r="DVS48" s="299"/>
      <c r="DVT48" s="299"/>
      <c r="DVU48" s="299"/>
      <c r="DVV48" s="299"/>
      <c r="DVW48" s="299"/>
      <c r="DVX48" s="299"/>
      <c r="DVY48" s="299"/>
      <c r="DVZ48" s="299"/>
      <c r="DWA48" s="299"/>
      <c r="DWB48" s="299"/>
      <c r="DWC48" s="299"/>
      <c r="DWD48" s="299"/>
      <c r="DWE48" s="299"/>
      <c r="DWF48" s="299"/>
      <c r="DWG48" s="299"/>
      <c r="DWH48" s="299"/>
      <c r="DWI48" s="299"/>
      <c r="DWJ48" s="299"/>
      <c r="DWK48" s="299"/>
      <c r="DWL48" s="299"/>
      <c r="DWM48" s="299"/>
      <c r="DWN48" s="299"/>
      <c r="DWO48" s="299"/>
      <c r="DWP48" s="299"/>
      <c r="DWQ48" s="299"/>
      <c r="DWR48" s="299"/>
      <c r="DWS48" s="299"/>
      <c r="DWT48" s="299"/>
      <c r="DWU48" s="299"/>
      <c r="DWV48" s="299"/>
      <c r="DWW48" s="299"/>
      <c r="DWX48" s="299"/>
      <c r="DWY48" s="299"/>
      <c r="DWZ48" s="299"/>
      <c r="DXA48" s="299"/>
      <c r="DXB48" s="299"/>
      <c r="DXC48" s="299"/>
      <c r="DXD48" s="299"/>
      <c r="DXE48" s="299"/>
      <c r="DXF48" s="299"/>
      <c r="DXG48" s="299"/>
      <c r="DXH48" s="299"/>
      <c r="DXI48" s="299"/>
      <c r="DXJ48" s="299"/>
      <c r="DXK48" s="299"/>
      <c r="DXL48" s="299"/>
      <c r="DXM48" s="299"/>
      <c r="DXN48" s="299"/>
      <c r="DXO48" s="299"/>
      <c r="DXP48" s="299"/>
      <c r="DXQ48" s="299"/>
      <c r="DXR48" s="299"/>
      <c r="DXS48" s="299"/>
      <c r="DXT48" s="299"/>
      <c r="DXU48" s="299"/>
      <c r="DXV48" s="299"/>
      <c r="DXW48" s="299"/>
      <c r="DXX48" s="299"/>
      <c r="DXY48" s="299"/>
      <c r="DXZ48" s="299"/>
      <c r="DYA48" s="299"/>
      <c r="DYB48" s="299"/>
      <c r="DYC48" s="299"/>
      <c r="DYD48" s="299"/>
      <c r="DYE48" s="299"/>
      <c r="DYF48" s="299"/>
      <c r="DYG48" s="299"/>
      <c r="DYH48" s="299"/>
      <c r="DYI48" s="299"/>
      <c r="DYJ48" s="299"/>
      <c r="DYK48" s="299"/>
      <c r="DYL48" s="299"/>
      <c r="DYM48" s="299"/>
      <c r="DYN48" s="299"/>
      <c r="DYO48" s="299"/>
      <c r="DYP48" s="299"/>
      <c r="DYQ48" s="299"/>
      <c r="DYR48" s="299"/>
      <c r="DYS48" s="299"/>
      <c r="DYT48" s="299"/>
      <c r="DYU48" s="299"/>
      <c r="DYV48" s="299"/>
      <c r="DYW48" s="299"/>
      <c r="DYX48" s="299"/>
      <c r="DYY48" s="299"/>
      <c r="DYZ48" s="299"/>
      <c r="DZA48" s="299"/>
      <c r="DZB48" s="299"/>
      <c r="DZC48" s="299"/>
      <c r="DZD48" s="299"/>
      <c r="DZE48" s="299"/>
      <c r="DZF48" s="299"/>
      <c r="DZG48" s="299"/>
      <c r="DZH48" s="299"/>
      <c r="DZI48" s="299"/>
      <c r="DZJ48" s="299"/>
      <c r="DZK48" s="299"/>
      <c r="DZL48" s="299"/>
      <c r="DZM48" s="299"/>
      <c r="DZN48" s="299"/>
      <c r="DZO48" s="299"/>
      <c r="DZP48" s="299"/>
      <c r="DZQ48" s="299"/>
      <c r="DZR48" s="299"/>
      <c r="DZS48" s="299"/>
      <c r="DZT48" s="299"/>
      <c r="DZU48" s="299"/>
      <c r="DZV48" s="299"/>
      <c r="DZW48" s="299"/>
      <c r="DZX48" s="299"/>
      <c r="DZY48" s="299"/>
      <c r="DZZ48" s="299"/>
      <c r="EAA48" s="299"/>
      <c r="EAB48" s="299"/>
      <c r="EAC48" s="299"/>
      <c r="EAD48" s="299"/>
      <c r="EAE48" s="299"/>
      <c r="EAF48" s="299"/>
      <c r="EAG48" s="299"/>
      <c r="EAH48" s="299"/>
      <c r="EAI48" s="299"/>
      <c r="EAJ48" s="299"/>
      <c r="EAK48" s="299"/>
      <c r="EAL48" s="299"/>
      <c r="EAM48" s="299"/>
      <c r="EAN48" s="299"/>
      <c r="EAO48" s="299"/>
      <c r="EAP48" s="299"/>
      <c r="EAQ48" s="299"/>
      <c r="EAR48" s="299"/>
      <c r="EAS48" s="299"/>
      <c r="EAT48" s="299"/>
      <c r="EAU48" s="299"/>
      <c r="EAV48" s="299"/>
      <c r="EAW48" s="299"/>
      <c r="EAX48" s="299"/>
      <c r="EAY48" s="299"/>
      <c r="EAZ48" s="299"/>
      <c r="EBA48" s="299"/>
      <c r="EBB48" s="299"/>
      <c r="EBC48" s="299"/>
      <c r="EBD48" s="299"/>
      <c r="EBE48" s="299"/>
      <c r="EBF48" s="299"/>
      <c r="EBG48" s="299"/>
      <c r="EBH48" s="299"/>
      <c r="EBI48" s="299"/>
      <c r="EBJ48" s="299"/>
      <c r="EBK48" s="299"/>
      <c r="EBL48" s="299"/>
      <c r="EBM48" s="299"/>
      <c r="EBN48" s="299"/>
      <c r="EBO48" s="299"/>
      <c r="EBP48" s="299"/>
      <c r="EBQ48" s="299"/>
      <c r="EBR48" s="299"/>
      <c r="EBS48" s="299"/>
      <c r="EBT48" s="299"/>
      <c r="EBU48" s="299"/>
      <c r="EBV48" s="299"/>
      <c r="EBW48" s="299"/>
      <c r="EBX48" s="299"/>
      <c r="EBY48" s="299"/>
      <c r="EBZ48" s="299"/>
      <c r="ECA48" s="299"/>
      <c r="ECB48" s="299"/>
      <c r="ECC48" s="299"/>
      <c r="ECD48" s="299"/>
      <c r="ECE48" s="299"/>
      <c r="ECF48" s="299"/>
      <c r="ECG48" s="299"/>
      <c r="ECH48" s="299"/>
      <c r="ECI48" s="299"/>
      <c r="ECJ48" s="299"/>
      <c r="ECK48" s="299"/>
      <c r="ECL48" s="299"/>
      <c r="ECM48" s="299"/>
      <c r="ECN48" s="299"/>
      <c r="ECO48" s="299"/>
      <c r="ECP48" s="299"/>
      <c r="ECQ48" s="299"/>
      <c r="ECR48" s="299"/>
      <c r="ECS48" s="299"/>
      <c r="ECT48" s="299"/>
      <c r="ECU48" s="299"/>
      <c r="ECV48" s="299"/>
      <c r="ECW48" s="299"/>
      <c r="ECX48" s="299"/>
      <c r="ECY48" s="299"/>
      <c r="ECZ48" s="299"/>
      <c r="EDA48" s="299"/>
      <c r="EDB48" s="299"/>
      <c r="EDC48" s="299"/>
      <c r="EDD48" s="299"/>
      <c r="EDE48" s="299"/>
      <c r="EDF48" s="299"/>
      <c r="EDG48" s="299"/>
      <c r="EDH48" s="299"/>
      <c r="EDI48" s="299"/>
      <c r="EDJ48" s="299"/>
      <c r="EDK48" s="299"/>
      <c r="EDL48" s="299"/>
      <c r="EDM48" s="299"/>
      <c r="EDN48" s="299"/>
      <c r="EDO48" s="299"/>
      <c r="EDP48" s="299"/>
      <c r="EDQ48" s="299"/>
      <c r="EDR48" s="299"/>
      <c r="EDS48" s="299"/>
      <c r="EDT48" s="299"/>
      <c r="EDU48" s="299"/>
      <c r="EDV48" s="299"/>
      <c r="EDW48" s="299"/>
      <c r="EDX48" s="299"/>
      <c r="EDY48" s="299"/>
      <c r="EDZ48" s="299"/>
      <c r="EEA48" s="299"/>
      <c r="EEB48" s="299"/>
      <c r="EEC48" s="299"/>
      <c r="EED48" s="299"/>
      <c r="EEE48" s="299"/>
      <c r="EEF48" s="299"/>
      <c r="EEG48" s="299"/>
      <c r="EEH48" s="299"/>
      <c r="EEI48" s="299"/>
      <c r="EEJ48" s="299"/>
      <c r="EEK48" s="299"/>
      <c r="EEL48" s="299"/>
      <c r="EEM48" s="299"/>
      <c r="EEN48" s="299"/>
      <c r="EEO48" s="299"/>
      <c r="EEP48" s="299"/>
      <c r="EEQ48" s="299"/>
      <c r="EER48" s="299"/>
      <c r="EES48" s="299"/>
      <c r="EET48" s="299"/>
      <c r="EEU48" s="299"/>
      <c r="EEV48" s="299"/>
      <c r="EEW48" s="299"/>
      <c r="EEX48" s="299"/>
      <c r="EEY48" s="299"/>
      <c r="EEZ48" s="299"/>
      <c r="EFA48" s="299"/>
      <c r="EFB48" s="299"/>
      <c r="EFC48" s="299"/>
      <c r="EFD48" s="299"/>
      <c r="EFE48" s="299"/>
      <c r="EFF48" s="299"/>
      <c r="EFG48" s="299"/>
      <c r="EFH48" s="299"/>
      <c r="EFI48" s="299"/>
      <c r="EFJ48" s="299"/>
      <c r="EFK48" s="299"/>
      <c r="EFL48" s="299"/>
      <c r="EFM48" s="299"/>
      <c r="EFN48" s="299"/>
      <c r="EFO48" s="299"/>
      <c r="EFP48" s="299"/>
      <c r="EFQ48" s="299"/>
      <c r="EFR48" s="299"/>
      <c r="EFS48" s="299"/>
      <c r="EFT48" s="299"/>
      <c r="EFU48" s="299"/>
      <c r="EFV48" s="299"/>
      <c r="EFW48" s="299"/>
      <c r="EFX48" s="299"/>
      <c r="EFY48" s="299"/>
      <c r="EFZ48" s="299"/>
      <c r="EGA48" s="299"/>
      <c r="EGB48" s="299"/>
      <c r="EGC48" s="299"/>
      <c r="EGD48" s="299"/>
      <c r="EGE48" s="299"/>
      <c r="EGF48" s="299"/>
      <c r="EGG48" s="299"/>
      <c r="EGH48" s="299"/>
      <c r="EGI48" s="299"/>
      <c r="EGJ48" s="299"/>
      <c r="EGK48" s="299"/>
      <c r="EGL48" s="299"/>
      <c r="EGM48" s="299"/>
      <c r="EGN48" s="299"/>
      <c r="EGO48" s="299"/>
      <c r="EGP48" s="299"/>
      <c r="EGQ48" s="299"/>
      <c r="EGR48" s="299"/>
      <c r="EGS48" s="299"/>
      <c r="EGT48" s="299"/>
      <c r="EGU48" s="299"/>
      <c r="EGV48" s="299"/>
      <c r="EGW48" s="299"/>
      <c r="EGX48" s="299"/>
      <c r="EGY48" s="299"/>
      <c r="EGZ48" s="299"/>
      <c r="EHA48" s="299"/>
      <c r="EHB48" s="299"/>
      <c r="EHC48" s="299"/>
      <c r="EHD48" s="299"/>
      <c r="EHE48" s="299"/>
      <c r="EHF48" s="299"/>
      <c r="EHG48" s="299"/>
      <c r="EHH48" s="299"/>
      <c r="EHI48" s="299"/>
      <c r="EHJ48" s="299"/>
      <c r="EHK48" s="299"/>
      <c r="EHL48" s="299"/>
      <c r="EHM48" s="299"/>
      <c r="EHN48" s="299"/>
      <c r="EHO48" s="299"/>
      <c r="EHP48" s="299"/>
      <c r="EHQ48" s="299"/>
      <c r="EHR48" s="299"/>
      <c r="EHS48" s="299"/>
      <c r="EHT48" s="299"/>
      <c r="EHU48" s="299"/>
      <c r="EHV48" s="299"/>
      <c r="EHW48" s="299"/>
      <c r="EHX48" s="299"/>
      <c r="EHY48" s="299"/>
      <c r="EHZ48" s="299"/>
      <c r="EIA48" s="299"/>
      <c r="EIB48" s="299"/>
      <c r="EIC48" s="299"/>
      <c r="EID48" s="299"/>
      <c r="EIE48" s="299"/>
      <c r="EIF48" s="299"/>
      <c r="EIG48" s="299"/>
      <c r="EIH48" s="299"/>
      <c r="EII48" s="299"/>
      <c r="EIJ48" s="299"/>
      <c r="EIK48" s="299"/>
      <c r="EIL48" s="299"/>
      <c r="EIM48" s="299"/>
      <c r="EIN48" s="299"/>
      <c r="EIO48" s="299"/>
      <c r="EIP48" s="299"/>
      <c r="EIQ48" s="299"/>
      <c r="EIR48" s="299"/>
      <c r="EIS48" s="299"/>
      <c r="EIT48" s="299"/>
      <c r="EIU48" s="299"/>
      <c r="EIV48" s="299"/>
      <c r="EIW48" s="299"/>
      <c r="EIX48" s="299"/>
      <c r="EIY48" s="299"/>
      <c r="EIZ48" s="299"/>
      <c r="EJA48" s="299"/>
      <c r="EJB48" s="299"/>
      <c r="EJC48" s="299"/>
      <c r="EJD48" s="299"/>
      <c r="EJE48" s="299"/>
      <c r="EJF48" s="299"/>
      <c r="EJG48" s="299"/>
      <c r="EJH48" s="299"/>
      <c r="EJI48" s="299"/>
      <c r="EJJ48" s="299"/>
      <c r="EJK48" s="299"/>
      <c r="EJL48" s="299"/>
      <c r="EJM48" s="299"/>
      <c r="EJN48" s="299"/>
      <c r="EJO48" s="299"/>
      <c r="EJP48" s="299"/>
      <c r="EJQ48" s="299"/>
      <c r="EJR48" s="299"/>
      <c r="EJS48" s="299"/>
      <c r="EJT48" s="299"/>
      <c r="EJU48" s="299"/>
      <c r="EJV48" s="299"/>
      <c r="EJW48" s="299"/>
      <c r="EJX48" s="299"/>
      <c r="EJY48" s="299"/>
      <c r="EJZ48" s="299"/>
      <c r="EKA48" s="299"/>
      <c r="EKB48" s="299"/>
      <c r="EKC48" s="299"/>
      <c r="EKD48" s="299"/>
      <c r="EKE48" s="299"/>
      <c r="EKF48" s="299"/>
      <c r="EKG48" s="299"/>
      <c r="EKH48" s="299"/>
      <c r="EKI48" s="299"/>
      <c r="EKJ48" s="299"/>
      <c r="EKK48" s="299"/>
      <c r="EKL48" s="299"/>
      <c r="EKM48" s="299"/>
      <c r="EKN48" s="299"/>
      <c r="EKO48" s="299"/>
      <c r="EKP48" s="299"/>
      <c r="EKQ48" s="299"/>
      <c r="EKR48" s="299"/>
      <c r="EKS48" s="299"/>
      <c r="EKT48" s="299"/>
      <c r="EKU48" s="299"/>
      <c r="EKV48" s="299"/>
      <c r="EKW48" s="299"/>
      <c r="EKX48" s="299"/>
      <c r="EKY48" s="299"/>
      <c r="EKZ48" s="299"/>
      <c r="ELA48" s="299"/>
      <c r="ELB48" s="299"/>
      <c r="ELC48" s="299"/>
      <c r="ELD48" s="299"/>
      <c r="ELE48" s="299"/>
      <c r="ELF48" s="299"/>
      <c r="ELG48" s="299"/>
      <c r="ELH48" s="299"/>
      <c r="ELI48" s="299"/>
      <c r="ELJ48" s="299"/>
      <c r="ELK48" s="299"/>
      <c r="ELL48" s="299"/>
      <c r="ELM48" s="299"/>
      <c r="ELN48" s="299"/>
      <c r="ELO48" s="299"/>
      <c r="ELP48" s="299"/>
      <c r="ELQ48" s="299"/>
      <c r="ELR48" s="299"/>
      <c r="ELS48" s="299"/>
      <c r="ELT48" s="299"/>
      <c r="ELU48" s="299"/>
      <c r="ELV48" s="299"/>
      <c r="ELW48" s="299"/>
      <c r="ELX48" s="299"/>
      <c r="ELY48" s="299"/>
      <c r="ELZ48" s="299"/>
      <c r="EMA48" s="299"/>
      <c r="EMB48" s="299"/>
      <c r="EMC48" s="299"/>
      <c r="EMD48" s="299"/>
      <c r="EME48" s="299"/>
      <c r="EMF48" s="299"/>
      <c r="EMG48" s="299"/>
      <c r="EMH48" s="299"/>
      <c r="EMI48" s="299"/>
      <c r="EMJ48" s="299"/>
      <c r="EMK48" s="299"/>
      <c r="EML48" s="299"/>
      <c r="EMM48" s="299"/>
      <c r="EMN48" s="299"/>
      <c r="EMO48" s="299"/>
      <c r="EMP48" s="299"/>
      <c r="EMQ48" s="299"/>
      <c r="EMR48" s="299"/>
      <c r="EMS48" s="299"/>
      <c r="EMT48" s="299"/>
      <c r="EMU48" s="299"/>
      <c r="EMV48" s="299"/>
      <c r="EMW48" s="299"/>
      <c r="EMX48" s="299"/>
      <c r="EMY48" s="299"/>
      <c r="EMZ48" s="299"/>
      <c r="ENA48" s="299"/>
      <c r="ENB48" s="299"/>
      <c r="ENC48" s="299"/>
      <c r="END48" s="299"/>
      <c r="ENE48" s="299"/>
      <c r="ENF48" s="299"/>
      <c r="ENG48" s="299"/>
      <c r="ENH48" s="299"/>
      <c r="ENI48" s="299"/>
      <c r="ENJ48" s="299"/>
      <c r="ENK48" s="299"/>
      <c r="ENL48" s="299"/>
      <c r="ENM48" s="299"/>
      <c r="ENN48" s="299"/>
      <c r="ENO48" s="299"/>
      <c r="ENP48" s="299"/>
      <c r="ENQ48" s="299"/>
      <c r="ENR48" s="299"/>
      <c r="ENS48" s="299"/>
      <c r="ENT48" s="299"/>
      <c r="ENU48" s="299"/>
      <c r="ENV48" s="299"/>
      <c r="ENW48" s="299"/>
      <c r="ENX48" s="299"/>
      <c r="ENY48" s="299"/>
      <c r="ENZ48" s="299"/>
      <c r="EOA48" s="299"/>
      <c r="EOB48" s="299"/>
      <c r="EOC48" s="299"/>
      <c r="EOD48" s="299"/>
      <c r="EOE48" s="299"/>
      <c r="EOF48" s="299"/>
      <c r="EOG48" s="299"/>
      <c r="EOH48" s="299"/>
      <c r="EOI48" s="299"/>
      <c r="EOJ48" s="299"/>
      <c r="EOK48" s="299"/>
      <c r="EOL48" s="299"/>
      <c r="EOM48" s="299"/>
      <c r="EON48" s="299"/>
      <c r="EOO48" s="299"/>
      <c r="EOP48" s="299"/>
      <c r="EOQ48" s="299"/>
      <c r="EOR48" s="299"/>
      <c r="EOS48" s="299"/>
      <c r="EOT48" s="299"/>
      <c r="EOU48" s="299"/>
      <c r="EOV48" s="299"/>
      <c r="EOW48" s="299"/>
      <c r="EOX48" s="299"/>
      <c r="EOY48" s="299"/>
      <c r="EOZ48" s="299"/>
      <c r="EPA48" s="299"/>
      <c r="EPB48" s="299"/>
      <c r="EPC48" s="299"/>
      <c r="EPD48" s="299"/>
      <c r="EPE48" s="299"/>
      <c r="EPF48" s="299"/>
      <c r="EPG48" s="299"/>
      <c r="EPH48" s="299"/>
      <c r="EPI48" s="299"/>
      <c r="EPJ48" s="299"/>
      <c r="EPK48" s="299"/>
      <c r="EPL48" s="299"/>
      <c r="EPM48" s="299"/>
      <c r="EPN48" s="299"/>
      <c r="EPO48" s="299"/>
      <c r="EPP48" s="299"/>
      <c r="EPQ48" s="299"/>
      <c r="EPR48" s="299"/>
      <c r="EPS48" s="299"/>
      <c r="EPT48" s="299"/>
      <c r="EPU48" s="299"/>
      <c r="EPV48" s="299"/>
      <c r="EPW48" s="299"/>
      <c r="EPX48" s="299"/>
      <c r="EPY48" s="299"/>
      <c r="EPZ48" s="299"/>
      <c r="EQA48" s="299"/>
      <c r="EQB48" s="299"/>
      <c r="EQC48" s="299"/>
      <c r="EQD48" s="299"/>
      <c r="EQE48" s="299"/>
      <c r="EQF48" s="299"/>
      <c r="EQG48" s="299"/>
      <c r="EQH48" s="299"/>
      <c r="EQI48" s="299"/>
      <c r="EQJ48" s="299"/>
      <c r="EQK48" s="299"/>
      <c r="EQL48" s="299"/>
      <c r="EQM48" s="299"/>
      <c r="EQN48" s="299"/>
      <c r="EQO48" s="299"/>
      <c r="EQP48" s="299"/>
      <c r="EQQ48" s="299"/>
      <c r="EQR48" s="299"/>
      <c r="EQS48" s="299"/>
      <c r="EQT48" s="299"/>
      <c r="EQU48" s="299"/>
      <c r="EQV48" s="299"/>
      <c r="EQW48" s="299"/>
      <c r="EQX48" s="299"/>
      <c r="EQY48" s="299"/>
      <c r="EQZ48" s="299"/>
      <c r="ERA48" s="299"/>
      <c r="ERB48" s="299"/>
      <c r="ERC48" s="299"/>
      <c r="ERD48" s="299"/>
      <c r="ERE48" s="299"/>
      <c r="ERF48" s="299"/>
      <c r="ERG48" s="299"/>
      <c r="ERH48" s="299"/>
      <c r="ERI48" s="299"/>
      <c r="ERJ48" s="299"/>
      <c r="ERK48" s="299"/>
      <c r="ERL48" s="299"/>
      <c r="ERM48" s="299"/>
      <c r="ERN48" s="299"/>
      <c r="ERO48" s="299"/>
      <c r="ERP48" s="299"/>
      <c r="ERQ48" s="299"/>
      <c r="ERR48" s="299"/>
      <c r="ERS48" s="299"/>
      <c r="ERT48" s="299"/>
      <c r="ERU48" s="299"/>
      <c r="ERV48" s="299"/>
      <c r="ERW48" s="299"/>
      <c r="ERX48" s="299"/>
      <c r="ERY48" s="299"/>
      <c r="ERZ48" s="299"/>
      <c r="ESA48" s="299"/>
      <c r="ESB48" s="299"/>
      <c r="ESC48" s="299"/>
      <c r="ESD48" s="299"/>
      <c r="ESE48" s="299"/>
      <c r="ESF48" s="299"/>
      <c r="ESG48" s="299"/>
      <c r="ESH48" s="299"/>
      <c r="ESI48" s="299"/>
      <c r="ESJ48" s="299"/>
      <c r="ESK48" s="299"/>
      <c r="ESL48" s="299"/>
      <c r="ESM48" s="299"/>
      <c r="ESN48" s="299"/>
      <c r="ESO48" s="299"/>
      <c r="ESP48" s="299"/>
      <c r="ESQ48" s="299"/>
      <c r="ESR48" s="299"/>
      <c r="ESS48" s="299"/>
      <c r="EST48" s="299"/>
      <c r="ESU48" s="299"/>
      <c r="ESV48" s="299"/>
      <c r="ESW48" s="299"/>
      <c r="ESX48" s="299"/>
      <c r="ESY48" s="299"/>
      <c r="ESZ48" s="299"/>
      <c r="ETA48" s="299"/>
      <c r="ETB48" s="299"/>
      <c r="ETC48" s="299"/>
      <c r="ETD48" s="299"/>
      <c r="ETE48" s="299"/>
      <c r="ETF48" s="299"/>
      <c r="ETG48" s="299"/>
      <c r="ETH48" s="299"/>
      <c r="ETI48" s="299"/>
      <c r="ETJ48" s="299"/>
      <c r="ETK48" s="299"/>
      <c r="ETL48" s="299"/>
      <c r="ETM48" s="299"/>
      <c r="ETN48" s="299"/>
      <c r="ETO48" s="299"/>
      <c r="ETP48" s="299"/>
      <c r="ETQ48" s="299"/>
      <c r="ETR48" s="299"/>
      <c r="ETS48" s="299"/>
      <c r="ETT48" s="299"/>
      <c r="ETU48" s="299"/>
      <c r="ETV48" s="299"/>
      <c r="ETW48" s="299"/>
      <c r="ETX48" s="299"/>
      <c r="ETY48" s="299"/>
      <c r="ETZ48" s="299"/>
      <c r="EUA48" s="299"/>
      <c r="EUB48" s="299"/>
      <c r="EUC48" s="299"/>
      <c r="EUD48" s="299"/>
      <c r="EUE48" s="299"/>
      <c r="EUF48" s="299"/>
      <c r="EUG48" s="299"/>
      <c r="EUH48" s="299"/>
      <c r="EUI48" s="299"/>
      <c r="EUJ48" s="299"/>
      <c r="EUK48" s="299"/>
      <c r="EUL48" s="299"/>
      <c r="EUM48" s="299"/>
      <c r="EUN48" s="299"/>
      <c r="EUO48" s="299"/>
      <c r="EUP48" s="299"/>
      <c r="EUQ48" s="299"/>
      <c r="EUR48" s="299"/>
      <c r="EUS48" s="299"/>
      <c r="EUT48" s="299"/>
      <c r="EUU48" s="299"/>
      <c r="EUV48" s="299"/>
      <c r="EUW48" s="299"/>
      <c r="EUX48" s="299"/>
      <c r="EUY48" s="299"/>
      <c r="EUZ48" s="299"/>
      <c r="EVA48" s="299"/>
      <c r="EVB48" s="299"/>
      <c r="EVC48" s="299"/>
      <c r="EVD48" s="299"/>
      <c r="EVE48" s="299"/>
      <c r="EVF48" s="299"/>
      <c r="EVG48" s="299"/>
      <c r="EVH48" s="299"/>
      <c r="EVI48" s="299"/>
      <c r="EVJ48" s="299"/>
      <c r="EVK48" s="299"/>
      <c r="EVL48" s="299"/>
      <c r="EVM48" s="299"/>
      <c r="EVN48" s="299"/>
      <c r="EVO48" s="299"/>
      <c r="EVP48" s="299"/>
      <c r="EVQ48" s="299"/>
      <c r="EVR48" s="299"/>
      <c r="EVS48" s="299"/>
      <c r="EVT48" s="299"/>
      <c r="EVU48" s="299"/>
      <c r="EVV48" s="299"/>
      <c r="EVW48" s="299"/>
      <c r="EVX48" s="299"/>
      <c r="EVY48" s="299"/>
      <c r="EVZ48" s="299"/>
      <c r="EWA48" s="299"/>
      <c r="EWB48" s="299"/>
      <c r="EWC48" s="299"/>
      <c r="EWD48" s="299"/>
      <c r="EWE48" s="299"/>
      <c r="EWF48" s="299"/>
      <c r="EWG48" s="299"/>
      <c r="EWH48" s="299"/>
      <c r="EWI48" s="299"/>
      <c r="EWJ48" s="299"/>
      <c r="EWK48" s="299"/>
      <c r="EWL48" s="299"/>
      <c r="EWM48" s="299"/>
      <c r="EWN48" s="299"/>
      <c r="EWO48" s="299"/>
      <c r="EWP48" s="299"/>
      <c r="EWQ48" s="299"/>
      <c r="EWR48" s="299"/>
      <c r="EWS48" s="299"/>
      <c r="EWT48" s="299"/>
      <c r="EWU48" s="299"/>
      <c r="EWV48" s="299"/>
      <c r="EWW48" s="299"/>
      <c r="EWX48" s="299"/>
      <c r="EWY48" s="299"/>
      <c r="EWZ48" s="299"/>
      <c r="EXA48" s="299"/>
      <c r="EXB48" s="299"/>
      <c r="EXC48" s="299"/>
      <c r="EXD48" s="299"/>
      <c r="EXE48" s="299"/>
      <c r="EXF48" s="299"/>
      <c r="EXG48" s="299"/>
      <c r="EXH48" s="299"/>
      <c r="EXI48" s="299"/>
      <c r="EXJ48" s="299"/>
      <c r="EXK48" s="299"/>
      <c r="EXL48" s="299"/>
      <c r="EXM48" s="299"/>
      <c r="EXN48" s="299"/>
      <c r="EXO48" s="299"/>
      <c r="EXP48" s="299"/>
      <c r="EXQ48" s="299"/>
      <c r="EXR48" s="299"/>
      <c r="EXS48" s="299"/>
      <c r="EXT48" s="299"/>
      <c r="EXU48" s="299"/>
      <c r="EXV48" s="299"/>
      <c r="EXW48" s="299"/>
      <c r="EXX48" s="299"/>
      <c r="EXY48" s="299"/>
      <c r="EXZ48" s="299"/>
      <c r="EYA48" s="299"/>
      <c r="EYB48" s="299"/>
      <c r="EYC48" s="299"/>
      <c r="EYD48" s="299"/>
      <c r="EYE48" s="299"/>
      <c r="EYF48" s="299"/>
      <c r="EYG48" s="299"/>
      <c r="EYH48" s="299"/>
      <c r="EYI48" s="299"/>
      <c r="EYJ48" s="299"/>
      <c r="EYK48" s="299"/>
      <c r="EYL48" s="299"/>
      <c r="EYM48" s="299"/>
      <c r="EYN48" s="299"/>
      <c r="EYO48" s="299"/>
      <c r="EYP48" s="299"/>
      <c r="EYQ48" s="299"/>
      <c r="EYR48" s="299"/>
      <c r="EYS48" s="299"/>
      <c r="EYT48" s="299"/>
      <c r="EYU48" s="299"/>
      <c r="EYV48" s="299"/>
      <c r="EYW48" s="299"/>
      <c r="EYX48" s="299"/>
      <c r="EYY48" s="299"/>
      <c r="EYZ48" s="299"/>
      <c r="EZA48" s="299"/>
      <c r="EZB48" s="299"/>
      <c r="EZC48" s="299"/>
      <c r="EZD48" s="299"/>
      <c r="EZE48" s="299"/>
      <c r="EZF48" s="299"/>
      <c r="EZG48" s="299"/>
      <c r="EZH48" s="299"/>
      <c r="EZI48" s="299"/>
      <c r="EZJ48" s="299"/>
      <c r="EZK48" s="299"/>
      <c r="EZL48" s="299"/>
      <c r="EZM48" s="299"/>
      <c r="EZN48" s="299"/>
      <c r="EZO48" s="299"/>
      <c r="EZP48" s="299"/>
      <c r="EZQ48" s="299"/>
      <c r="EZR48" s="299"/>
      <c r="EZS48" s="299"/>
      <c r="EZT48" s="299"/>
      <c r="EZU48" s="299"/>
      <c r="EZV48" s="299"/>
      <c r="EZW48" s="299"/>
      <c r="EZX48" s="299"/>
      <c r="EZY48" s="299"/>
      <c r="EZZ48" s="299"/>
      <c r="FAA48" s="299"/>
      <c r="FAB48" s="299"/>
      <c r="FAC48" s="299"/>
      <c r="FAD48" s="299"/>
      <c r="FAE48" s="299"/>
      <c r="FAF48" s="299"/>
      <c r="FAG48" s="299"/>
      <c r="FAH48" s="299"/>
      <c r="FAI48" s="299"/>
      <c r="FAJ48" s="299"/>
      <c r="FAK48" s="299"/>
      <c r="FAL48" s="299"/>
      <c r="FAM48" s="299"/>
      <c r="FAN48" s="299"/>
      <c r="FAO48" s="299"/>
      <c r="FAP48" s="299"/>
      <c r="FAQ48" s="299"/>
      <c r="FAR48" s="299"/>
      <c r="FAS48" s="299"/>
      <c r="FAT48" s="299"/>
      <c r="FAU48" s="299"/>
      <c r="FAV48" s="299"/>
      <c r="FAW48" s="299"/>
      <c r="FAX48" s="299"/>
      <c r="FAY48" s="299"/>
      <c r="FAZ48" s="299"/>
      <c r="FBA48" s="299"/>
      <c r="FBB48" s="299"/>
      <c r="FBC48" s="299"/>
      <c r="FBD48" s="299"/>
      <c r="FBE48" s="299"/>
      <c r="FBF48" s="299"/>
      <c r="FBG48" s="299"/>
      <c r="FBH48" s="299"/>
      <c r="FBI48" s="299"/>
      <c r="FBJ48" s="299"/>
      <c r="FBK48" s="299"/>
      <c r="FBL48" s="299"/>
      <c r="FBM48" s="299"/>
      <c r="FBN48" s="299"/>
      <c r="FBO48" s="299"/>
      <c r="FBP48" s="299"/>
      <c r="FBQ48" s="299"/>
      <c r="FBR48" s="299"/>
      <c r="FBS48" s="299"/>
      <c r="FBT48" s="299"/>
      <c r="FBU48" s="299"/>
      <c r="FBV48" s="299"/>
      <c r="FBW48" s="299"/>
      <c r="FBX48" s="299"/>
      <c r="FBY48" s="299"/>
      <c r="FBZ48" s="299"/>
      <c r="FCA48" s="299"/>
      <c r="FCB48" s="299"/>
      <c r="FCC48" s="299"/>
      <c r="FCD48" s="299"/>
      <c r="FCE48" s="299"/>
      <c r="FCF48" s="299"/>
      <c r="FCG48" s="299"/>
      <c r="FCH48" s="299"/>
      <c r="FCI48" s="299"/>
      <c r="FCJ48" s="299"/>
      <c r="FCK48" s="299"/>
      <c r="FCL48" s="299"/>
      <c r="FCM48" s="299"/>
      <c r="FCN48" s="299"/>
      <c r="FCO48" s="299"/>
      <c r="FCP48" s="299"/>
      <c r="FCQ48" s="299"/>
      <c r="FCR48" s="299"/>
      <c r="FCS48" s="299"/>
      <c r="FCT48" s="299"/>
      <c r="FCU48" s="299"/>
      <c r="FCV48" s="299"/>
      <c r="FCW48" s="299"/>
      <c r="FCX48" s="299"/>
      <c r="FCY48" s="299"/>
      <c r="FCZ48" s="299"/>
      <c r="FDA48" s="299"/>
      <c r="FDB48" s="299"/>
      <c r="FDC48" s="299"/>
      <c r="FDD48" s="299"/>
      <c r="FDE48" s="299"/>
      <c r="FDF48" s="299"/>
      <c r="FDG48" s="299"/>
      <c r="FDH48" s="299"/>
      <c r="FDI48" s="299"/>
      <c r="FDJ48" s="299"/>
      <c r="FDK48" s="299"/>
      <c r="FDL48" s="299"/>
      <c r="FDM48" s="299"/>
      <c r="FDN48" s="299"/>
      <c r="FDO48" s="299"/>
      <c r="FDP48" s="299"/>
      <c r="FDQ48" s="299"/>
      <c r="FDR48" s="299"/>
      <c r="FDS48" s="299"/>
      <c r="FDT48" s="299"/>
      <c r="FDU48" s="299"/>
      <c r="FDV48" s="299"/>
      <c r="FDW48" s="299"/>
      <c r="FDX48" s="299"/>
      <c r="FDY48" s="299"/>
      <c r="FDZ48" s="299"/>
      <c r="FEA48" s="299"/>
      <c r="FEB48" s="299"/>
      <c r="FEC48" s="299"/>
      <c r="FED48" s="299"/>
      <c r="FEE48" s="299"/>
      <c r="FEF48" s="299"/>
      <c r="FEG48" s="299"/>
      <c r="FEH48" s="299"/>
      <c r="FEI48" s="299"/>
      <c r="FEJ48" s="299"/>
      <c r="FEK48" s="299"/>
      <c r="FEL48" s="299"/>
      <c r="FEM48" s="299"/>
      <c r="FEN48" s="299"/>
      <c r="FEO48" s="299"/>
      <c r="FEP48" s="299"/>
      <c r="FEQ48" s="299"/>
      <c r="FER48" s="299"/>
      <c r="FES48" s="299"/>
      <c r="FET48" s="299"/>
      <c r="FEU48" s="299"/>
      <c r="FEV48" s="299"/>
      <c r="FEW48" s="299"/>
      <c r="FEX48" s="299"/>
      <c r="FEY48" s="299"/>
      <c r="FEZ48" s="299"/>
      <c r="FFA48" s="299"/>
      <c r="FFB48" s="299"/>
      <c r="FFC48" s="299"/>
      <c r="FFD48" s="299"/>
      <c r="FFE48" s="299"/>
      <c r="FFF48" s="299"/>
      <c r="FFG48" s="299"/>
      <c r="FFH48" s="299"/>
      <c r="FFI48" s="299"/>
      <c r="FFJ48" s="299"/>
      <c r="FFK48" s="299"/>
      <c r="FFL48" s="299"/>
      <c r="FFM48" s="299"/>
      <c r="FFN48" s="299"/>
      <c r="FFO48" s="299"/>
      <c r="FFP48" s="299"/>
      <c r="FFQ48" s="299"/>
      <c r="FFR48" s="299"/>
      <c r="FFS48" s="299"/>
      <c r="FFT48" s="299"/>
      <c r="FFU48" s="299"/>
      <c r="FFV48" s="299"/>
      <c r="FFW48" s="299"/>
      <c r="FFX48" s="299"/>
      <c r="FFY48" s="299"/>
      <c r="FFZ48" s="299"/>
      <c r="FGA48" s="299"/>
      <c r="FGB48" s="299"/>
      <c r="FGC48" s="299"/>
      <c r="FGD48" s="299"/>
      <c r="FGE48" s="299"/>
      <c r="FGF48" s="299"/>
      <c r="FGG48" s="299"/>
      <c r="FGH48" s="299"/>
      <c r="FGI48" s="299"/>
      <c r="FGJ48" s="299"/>
      <c r="FGK48" s="299"/>
      <c r="FGL48" s="299"/>
      <c r="FGM48" s="299"/>
      <c r="FGN48" s="299"/>
      <c r="FGO48" s="299"/>
      <c r="FGP48" s="299"/>
      <c r="FGQ48" s="299"/>
      <c r="FGR48" s="299"/>
      <c r="FGS48" s="299"/>
      <c r="FGT48" s="299"/>
      <c r="FGU48" s="299"/>
      <c r="FGV48" s="299"/>
      <c r="FGW48" s="299"/>
      <c r="FGX48" s="299"/>
      <c r="FGY48" s="299"/>
      <c r="FGZ48" s="299"/>
      <c r="FHA48" s="299"/>
      <c r="FHB48" s="299"/>
      <c r="FHC48" s="299"/>
      <c r="FHD48" s="299"/>
      <c r="FHE48" s="299"/>
      <c r="FHF48" s="299"/>
      <c r="FHG48" s="299"/>
      <c r="FHH48" s="299"/>
      <c r="FHI48" s="299"/>
      <c r="FHJ48" s="299"/>
      <c r="FHK48" s="299"/>
      <c r="FHL48" s="299"/>
      <c r="FHM48" s="299"/>
      <c r="FHN48" s="299"/>
      <c r="FHO48" s="299"/>
      <c r="FHP48" s="299"/>
      <c r="FHQ48" s="299"/>
      <c r="FHR48" s="299"/>
      <c r="FHS48" s="299"/>
      <c r="FHT48" s="299"/>
      <c r="FHU48" s="299"/>
      <c r="FHV48" s="299"/>
      <c r="FHW48" s="299"/>
      <c r="FHX48" s="299"/>
      <c r="FHY48" s="299"/>
      <c r="FHZ48" s="299"/>
      <c r="FIA48" s="299"/>
      <c r="FIB48" s="299"/>
      <c r="FIC48" s="299"/>
      <c r="FID48" s="299"/>
      <c r="FIE48" s="299"/>
      <c r="FIF48" s="299"/>
      <c r="FIG48" s="299"/>
      <c r="FIH48" s="299"/>
      <c r="FII48" s="299"/>
      <c r="FIJ48" s="299"/>
      <c r="FIK48" s="299"/>
      <c r="FIL48" s="299"/>
      <c r="FIM48" s="299"/>
      <c r="FIN48" s="299"/>
      <c r="FIO48" s="299"/>
      <c r="FIP48" s="299"/>
      <c r="FIQ48" s="299"/>
      <c r="FIR48" s="299"/>
      <c r="FIS48" s="299"/>
      <c r="FIT48" s="299"/>
      <c r="FIU48" s="299"/>
      <c r="FIV48" s="299"/>
      <c r="FIW48" s="299"/>
      <c r="FIX48" s="299"/>
      <c r="FIY48" s="299"/>
      <c r="FIZ48" s="299"/>
      <c r="FJA48" s="299"/>
      <c r="FJB48" s="299"/>
      <c r="FJC48" s="299"/>
      <c r="FJD48" s="299"/>
      <c r="FJE48" s="299"/>
      <c r="FJF48" s="299"/>
      <c r="FJG48" s="299"/>
      <c r="FJH48" s="299"/>
      <c r="FJI48" s="299"/>
      <c r="FJJ48" s="299"/>
      <c r="FJK48" s="299"/>
      <c r="FJL48" s="299"/>
      <c r="FJM48" s="299"/>
      <c r="FJN48" s="299"/>
      <c r="FJO48" s="299"/>
      <c r="FJP48" s="299"/>
      <c r="FJQ48" s="299"/>
      <c r="FJR48" s="299"/>
      <c r="FJS48" s="299"/>
      <c r="FJT48" s="299"/>
      <c r="FJU48" s="299"/>
      <c r="FJV48" s="299"/>
      <c r="FJW48" s="299"/>
      <c r="FJX48" s="299"/>
      <c r="FJY48" s="299"/>
      <c r="FJZ48" s="299"/>
      <c r="FKA48" s="299"/>
      <c r="FKB48" s="299"/>
      <c r="FKC48" s="299"/>
      <c r="FKD48" s="299"/>
      <c r="FKE48" s="299"/>
      <c r="FKF48" s="299"/>
      <c r="FKG48" s="299"/>
      <c r="FKH48" s="299"/>
      <c r="FKI48" s="299"/>
      <c r="FKJ48" s="299"/>
      <c r="FKK48" s="299"/>
      <c r="FKL48" s="299"/>
      <c r="FKM48" s="299"/>
      <c r="FKN48" s="299"/>
      <c r="FKO48" s="299"/>
      <c r="FKP48" s="299"/>
      <c r="FKQ48" s="299"/>
      <c r="FKR48" s="299"/>
      <c r="FKS48" s="299"/>
      <c r="FKT48" s="299"/>
      <c r="FKU48" s="299"/>
      <c r="FKV48" s="299"/>
      <c r="FKW48" s="299"/>
      <c r="FKX48" s="299"/>
      <c r="FKY48" s="299"/>
      <c r="FKZ48" s="299"/>
      <c r="FLA48" s="299"/>
      <c r="FLB48" s="299"/>
      <c r="FLC48" s="299"/>
      <c r="FLD48" s="299"/>
      <c r="FLE48" s="299"/>
      <c r="FLF48" s="299"/>
      <c r="FLG48" s="299"/>
      <c r="FLH48" s="299"/>
      <c r="FLI48" s="299"/>
      <c r="FLJ48" s="299"/>
      <c r="FLK48" s="299"/>
      <c r="FLL48" s="299"/>
      <c r="FLM48" s="299"/>
      <c r="FLN48" s="299"/>
      <c r="FLO48" s="299"/>
      <c r="FLP48" s="299"/>
      <c r="FLQ48" s="299"/>
      <c r="FLR48" s="299"/>
      <c r="FLS48" s="299"/>
      <c r="FLT48" s="299"/>
      <c r="FLU48" s="299"/>
      <c r="FLV48" s="299"/>
      <c r="FLW48" s="299"/>
      <c r="FLX48" s="299"/>
      <c r="FLY48" s="299"/>
      <c r="FLZ48" s="299"/>
      <c r="FMA48" s="299"/>
      <c r="FMB48" s="299"/>
      <c r="FMC48" s="299"/>
      <c r="FMD48" s="299"/>
      <c r="FME48" s="299"/>
      <c r="FMF48" s="299"/>
      <c r="FMG48" s="299"/>
      <c r="FMH48" s="299"/>
      <c r="FMI48" s="299"/>
      <c r="FMJ48" s="299"/>
      <c r="FMK48" s="299"/>
      <c r="FML48" s="299"/>
      <c r="FMM48" s="299"/>
      <c r="FMN48" s="299"/>
      <c r="FMO48" s="299"/>
      <c r="FMP48" s="299"/>
      <c r="FMQ48" s="299"/>
      <c r="FMR48" s="299"/>
      <c r="FMS48" s="299"/>
      <c r="FMT48" s="299"/>
      <c r="FMU48" s="299"/>
      <c r="FMV48" s="299"/>
      <c r="FMW48" s="299"/>
      <c r="FMX48" s="299"/>
      <c r="FMY48" s="299"/>
      <c r="FMZ48" s="299"/>
      <c r="FNA48" s="299"/>
      <c r="FNB48" s="299"/>
      <c r="FNC48" s="299"/>
      <c r="FND48" s="299"/>
      <c r="FNE48" s="299"/>
      <c r="FNF48" s="299"/>
      <c r="FNG48" s="299"/>
      <c r="FNH48" s="299"/>
      <c r="FNI48" s="299"/>
      <c r="FNJ48" s="299"/>
      <c r="FNK48" s="299"/>
      <c r="FNL48" s="299"/>
      <c r="FNM48" s="299"/>
      <c r="FNN48" s="299"/>
      <c r="FNO48" s="299"/>
      <c r="FNP48" s="299"/>
      <c r="FNQ48" s="299"/>
      <c r="FNR48" s="299"/>
      <c r="FNS48" s="299"/>
      <c r="FNT48" s="299"/>
      <c r="FNU48" s="299"/>
      <c r="FNV48" s="299"/>
      <c r="FNW48" s="299"/>
      <c r="FNX48" s="299"/>
      <c r="FNY48" s="299"/>
      <c r="FNZ48" s="299"/>
      <c r="FOA48" s="299"/>
      <c r="FOB48" s="299"/>
      <c r="FOC48" s="299"/>
      <c r="FOD48" s="299"/>
      <c r="FOE48" s="299"/>
      <c r="FOF48" s="299"/>
      <c r="FOG48" s="299"/>
      <c r="FOH48" s="299"/>
      <c r="FOI48" s="299"/>
      <c r="FOJ48" s="299"/>
      <c r="FOK48" s="299"/>
      <c r="FOL48" s="299"/>
      <c r="FOM48" s="299"/>
      <c r="FON48" s="299"/>
      <c r="FOO48" s="299"/>
      <c r="FOP48" s="299"/>
      <c r="FOQ48" s="299"/>
      <c r="FOR48" s="299"/>
      <c r="FOS48" s="299"/>
      <c r="FOT48" s="299"/>
      <c r="FOU48" s="299"/>
      <c r="FOV48" s="299"/>
      <c r="FOW48" s="299"/>
      <c r="FOX48" s="299"/>
      <c r="FOY48" s="299"/>
      <c r="FOZ48" s="299"/>
      <c r="FPA48" s="299"/>
      <c r="FPB48" s="299"/>
      <c r="FPC48" s="299"/>
      <c r="FPD48" s="299"/>
      <c r="FPE48" s="299"/>
      <c r="FPF48" s="299"/>
      <c r="FPG48" s="299"/>
      <c r="FPH48" s="299"/>
      <c r="FPI48" s="299"/>
      <c r="FPJ48" s="299"/>
      <c r="FPK48" s="299"/>
      <c r="FPL48" s="299"/>
      <c r="FPM48" s="299"/>
      <c r="FPN48" s="299"/>
      <c r="FPO48" s="299"/>
      <c r="FPP48" s="299"/>
      <c r="FPQ48" s="299"/>
      <c r="FPR48" s="299"/>
      <c r="FPS48" s="299"/>
      <c r="FPT48" s="299"/>
      <c r="FPU48" s="299"/>
      <c r="FPV48" s="299"/>
      <c r="FPW48" s="299"/>
      <c r="FPX48" s="299"/>
      <c r="FPY48" s="299"/>
      <c r="FPZ48" s="299"/>
      <c r="FQA48" s="299"/>
      <c r="FQB48" s="299"/>
      <c r="FQC48" s="299"/>
      <c r="FQD48" s="299"/>
      <c r="FQE48" s="299"/>
      <c r="FQF48" s="299"/>
      <c r="FQG48" s="299"/>
      <c r="FQH48" s="299"/>
      <c r="FQI48" s="299"/>
      <c r="FQJ48" s="299"/>
      <c r="FQK48" s="299"/>
      <c r="FQL48" s="299"/>
      <c r="FQM48" s="299"/>
      <c r="FQN48" s="299"/>
      <c r="FQO48" s="299"/>
      <c r="FQP48" s="299"/>
      <c r="FQQ48" s="299"/>
      <c r="FQR48" s="299"/>
      <c r="FQS48" s="299"/>
      <c r="FQT48" s="299"/>
      <c r="FQU48" s="299"/>
      <c r="FQV48" s="299"/>
      <c r="FQW48" s="299"/>
      <c r="FQX48" s="299"/>
      <c r="FQY48" s="299"/>
      <c r="FQZ48" s="299"/>
      <c r="FRA48" s="299"/>
      <c r="FRB48" s="299"/>
      <c r="FRC48" s="299"/>
      <c r="FRD48" s="299"/>
      <c r="FRE48" s="299"/>
      <c r="FRF48" s="299"/>
      <c r="FRG48" s="299"/>
      <c r="FRH48" s="299"/>
      <c r="FRI48" s="299"/>
      <c r="FRJ48" s="299"/>
      <c r="FRK48" s="299"/>
      <c r="FRL48" s="299"/>
      <c r="FRM48" s="299"/>
      <c r="FRN48" s="299"/>
      <c r="FRO48" s="299"/>
      <c r="FRP48" s="299"/>
      <c r="FRQ48" s="299"/>
      <c r="FRR48" s="299"/>
      <c r="FRS48" s="299"/>
      <c r="FRT48" s="299"/>
      <c r="FRU48" s="299"/>
      <c r="FRV48" s="299"/>
      <c r="FRW48" s="299"/>
      <c r="FRX48" s="299"/>
      <c r="FRY48" s="299"/>
      <c r="FRZ48" s="299"/>
      <c r="FSA48" s="299"/>
      <c r="FSB48" s="299"/>
      <c r="FSC48" s="299"/>
      <c r="FSD48" s="299"/>
      <c r="FSE48" s="299"/>
      <c r="FSF48" s="299"/>
      <c r="FSG48" s="299"/>
      <c r="FSH48" s="299"/>
      <c r="FSI48" s="299"/>
      <c r="FSJ48" s="299"/>
      <c r="FSK48" s="299"/>
      <c r="FSL48" s="299"/>
      <c r="FSM48" s="299"/>
      <c r="FSN48" s="299"/>
      <c r="FSO48" s="299"/>
      <c r="FSP48" s="299"/>
      <c r="FSQ48" s="299"/>
      <c r="FSR48" s="299"/>
      <c r="FSS48" s="299"/>
      <c r="FST48" s="299"/>
      <c r="FSU48" s="299"/>
      <c r="FSV48" s="299"/>
      <c r="FSW48" s="299"/>
      <c r="FSX48" s="299"/>
      <c r="FSY48" s="299"/>
      <c r="FSZ48" s="299"/>
      <c r="FTA48" s="299"/>
      <c r="FTB48" s="299"/>
      <c r="FTC48" s="299"/>
      <c r="FTD48" s="299"/>
      <c r="FTE48" s="299"/>
      <c r="FTF48" s="299"/>
      <c r="FTG48" s="299"/>
      <c r="FTH48" s="299"/>
      <c r="FTI48" s="299"/>
      <c r="FTJ48" s="299"/>
      <c r="FTK48" s="299"/>
      <c r="FTL48" s="299"/>
      <c r="FTM48" s="299"/>
      <c r="FTN48" s="299"/>
      <c r="FTO48" s="299"/>
      <c r="FTP48" s="299"/>
      <c r="FTQ48" s="299"/>
      <c r="FTR48" s="299"/>
      <c r="FTS48" s="299"/>
      <c r="FTT48" s="299"/>
      <c r="FTU48" s="299"/>
      <c r="FTV48" s="299"/>
      <c r="FTW48" s="299"/>
      <c r="FTX48" s="299"/>
      <c r="FTY48" s="299"/>
      <c r="FTZ48" s="299"/>
      <c r="FUA48" s="299"/>
      <c r="FUB48" s="299"/>
      <c r="FUC48" s="299"/>
      <c r="FUD48" s="299"/>
      <c r="FUE48" s="299"/>
      <c r="FUF48" s="299"/>
      <c r="FUG48" s="299"/>
      <c r="FUH48" s="299"/>
      <c r="FUI48" s="299"/>
      <c r="FUJ48" s="299"/>
      <c r="FUK48" s="299"/>
      <c r="FUL48" s="299"/>
      <c r="FUM48" s="299"/>
      <c r="FUN48" s="299"/>
      <c r="FUO48" s="299"/>
      <c r="FUP48" s="299"/>
      <c r="FUQ48" s="299"/>
      <c r="FUR48" s="299"/>
      <c r="FUS48" s="299"/>
      <c r="FUT48" s="299"/>
      <c r="FUU48" s="299"/>
      <c r="FUV48" s="299"/>
      <c r="FUW48" s="299"/>
      <c r="FUX48" s="299"/>
      <c r="FUY48" s="299"/>
      <c r="FUZ48" s="299"/>
      <c r="FVA48" s="299"/>
      <c r="FVB48" s="299"/>
      <c r="FVC48" s="299"/>
      <c r="FVD48" s="299"/>
      <c r="FVE48" s="299"/>
      <c r="FVF48" s="299"/>
      <c r="FVG48" s="299"/>
      <c r="FVH48" s="299"/>
      <c r="FVI48" s="299"/>
      <c r="FVJ48" s="299"/>
      <c r="FVK48" s="299"/>
      <c r="FVL48" s="299"/>
      <c r="FVM48" s="299"/>
      <c r="FVN48" s="299"/>
      <c r="FVO48" s="299"/>
      <c r="FVP48" s="299"/>
      <c r="FVQ48" s="299"/>
      <c r="FVR48" s="299"/>
      <c r="FVS48" s="299"/>
      <c r="FVT48" s="299"/>
      <c r="FVU48" s="299"/>
      <c r="FVV48" s="299"/>
      <c r="FVW48" s="299"/>
      <c r="FVX48" s="299"/>
      <c r="FVY48" s="299"/>
      <c r="FVZ48" s="299"/>
      <c r="FWA48" s="299"/>
      <c r="FWB48" s="299"/>
      <c r="FWC48" s="299"/>
      <c r="FWD48" s="299"/>
      <c r="FWE48" s="299"/>
      <c r="FWF48" s="299"/>
      <c r="FWG48" s="299"/>
      <c r="FWH48" s="299"/>
      <c r="FWI48" s="299"/>
      <c r="FWJ48" s="299"/>
      <c r="FWK48" s="299"/>
      <c r="FWL48" s="299"/>
      <c r="FWM48" s="299"/>
      <c r="FWN48" s="299"/>
      <c r="FWO48" s="299"/>
      <c r="FWP48" s="299"/>
      <c r="FWQ48" s="299"/>
      <c r="FWR48" s="299"/>
      <c r="FWS48" s="299"/>
      <c r="FWT48" s="299"/>
      <c r="FWU48" s="299"/>
      <c r="FWV48" s="299"/>
      <c r="FWW48" s="299"/>
      <c r="FWX48" s="299"/>
      <c r="FWY48" s="299"/>
      <c r="FWZ48" s="299"/>
      <c r="FXA48" s="299"/>
      <c r="FXB48" s="299"/>
      <c r="FXC48" s="299"/>
      <c r="FXD48" s="299"/>
      <c r="FXE48" s="299"/>
      <c r="FXF48" s="299"/>
      <c r="FXG48" s="299"/>
      <c r="FXH48" s="299"/>
      <c r="FXI48" s="299"/>
      <c r="FXJ48" s="299"/>
      <c r="FXK48" s="299"/>
      <c r="FXL48" s="299"/>
      <c r="FXM48" s="299"/>
      <c r="FXN48" s="299"/>
      <c r="FXO48" s="299"/>
      <c r="FXP48" s="299"/>
      <c r="FXQ48" s="299"/>
      <c r="FXR48" s="299"/>
      <c r="FXS48" s="299"/>
      <c r="FXT48" s="299"/>
      <c r="FXU48" s="299"/>
      <c r="FXV48" s="299"/>
      <c r="FXW48" s="299"/>
      <c r="FXX48" s="299"/>
      <c r="FXY48" s="299"/>
      <c r="FXZ48" s="299"/>
      <c r="FYA48" s="299"/>
      <c r="FYB48" s="299"/>
      <c r="FYC48" s="299"/>
      <c r="FYD48" s="299"/>
      <c r="FYE48" s="299"/>
      <c r="FYF48" s="299"/>
      <c r="FYG48" s="299"/>
      <c r="FYH48" s="299"/>
      <c r="FYI48" s="299"/>
      <c r="FYJ48" s="299"/>
      <c r="FYK48" s="299"/>
      <c r="FYL48" s="299"/>
      <c r="FYM48" s="299"/>
      <c r="FYN48" s="299"/>
      <c r="FYO48" s="299"/>
      <c r="FYP48" s="299"/>
      <c r="FYQ48" s="299"/>
      <c r="FYR48" s="299"/>
      <c r="FYS48" s="299"/>
      <c r="FYT48" s="299"/>
      <c r="FYU48" s="299"/>
      <c r="FYV48" s="299"/>
      <c r="FYW48" s="299"/>
      <c r="FYX48" s="299"/>
      <c r="FYY48" s="299"/>
      <c r="FYZ48" s="299"/>
      <c r="FZA48" s="299"/>
      <c r="FZB48" s="299"/>
      <c r="FZC48" s="299"/>
      <c r="FZD48" s="299"/>
      <c r="FZE48" s="299"/>
      <c r="FZF48" s="299"/>
      <c r="FZG48" s="299"/>
      <c r="FZH48" s="299"/>
      <c r="FZI48" s="299"/>
      <c r="FZJ48" s="299"/>
      <c r="FZK48" s="299"/>
      <c r="FZL48" s="299"/>
      <c r="FZM48" s="299"/>
      <c r="FZN48" s="299"/>
      <c r="FZO48" s="299"/>
      <c r="FZP48" s="299"/>
      <c r="FZQ48" s="299"/>
      <c r="FZR48" s="299"/>
      <c r="FZS48" s="299"/>
      <c r="FZT48" s="299"/>
      <c r="FZU48" s="299"/>
      <c r="FZV48" s="299"/>
      <c r="FZW48" s="299"/>
      <c r="FZX48" s="299"/>
      <c r="FZY48" s="299"/>
      <c r="FZZ48" s="299"/>
      <c r="GAA48" s="299"/>
      <c r="GAB48" s="299"/>
      <c r="GAC48" s="299"/>
      <c r="GAD48" s="299"/>
      <c r="GAE48" s="299"/>
      <c r="GAF48" s="299"/>
      <c r="GAG48" s="299"/>
      <c r="GAH48" s="299"/>
      <c r="GAI48" s="299"/>
      <c r="GAJ48" s="299"/>
      <c r="GAK48" s="299"/>
      <c r="GAL48" s="299"/>
      <c r="GAM48" s="299"/>
      <c r="GAN48" s="299"/>
      <c r="GAO48" s="299"/>
      <c r="GAP48" s="299"/>
      <c r="GAQ48" s="299"/>
      <c r="GAR48" s="299"/>
      <c r="GAS48" s="299"/>
      <c r="GAT48" s="299"/>
      <c r="GAU48" s="299"/>
      <c r="GAV48" s="299"/>
      <c r="GAW48" s="299"/>
      <c r="GAX48" s="299"/>
      <c r="GAY48" s="299"/>
      <c r="GAZ48" s="299"/>
      <c r="GBA48" s="299"/>
      <c r="GBB48" s="299"/>
      <c r="GBC48" s="299"/>
      <c r="GBD48" s="299"/>
      <c r="GBE48" s="299"/>
      <c r="GBF48" s="299"/>
      <c r="GBG48" s="299"/>
      <c r="GBH48" s="299"/>
      <c r="GBI48" s="299"/>
      <c r="GBJ48" s="299"/>
      <c r="GBK48" s="299"/>
      <c r="GBL48" s="299"/>
      <c r="GBM48" s="299"/>
      <c r="GBN48" s="299"/>
      <c r="GBO48" s="299"/>
      <c r="GBP48" s="299"/>
      <c r="GBQ48" s="299"/>
      <c r="GBR48" s="299"/>
      <c r="GBS48" s="299"/>
      <c r="GBT48" s="299"/>
      <c r="GBU48" s="299"/>
      <c r="GBV48" s="299"/>
      <c r="GBW48" s="299"/>
      <c r="GBX48" s="299"/>
      <c r="GBY48" s="299"/>
      <c r="GBZ48" s="299"/>
      <c r="GCA48" s="299"/>
      <c r="GCB48" s="299"/>
      <c r="GCC48" s="299"/>
      <c r="GCD48" s="299"/>
      <c r="GCE48" s="299"/>
      <c r="GCF48" s="299"/>
      <c r="GCG48" s="299"/>
      <c r="GCH48" s="299"/>
      <c r="GCI48" s="299"/>
      <c r="GCJ48" s="299"/>
      <c r="GCK48" s="299"/>
      <c r="GCL48" s="299"/>
      <c r="GCM48" s="299"/>
      <c r="GCN48" s="299"/>
      <c r="GCO48" s="299"/>
      <c r="GCP48" s="299"/>
      <c r="GCQ48" s="299"/>
      <c r="GCR48" s="299"/>
      <c r="GCS48" s="299"/>
      <c r="GCT48" s="299"/>
      <c r="GCU48" s="299"/>
      <c r="GCV48" s="299"/>
      <c r="GCW48" s="299"/>
      <c r="GCX48" s="299"/>
      <c r="GCY48" s="299"/>
      <c r="GCZ48" s="299"/>
      <c r="GDA48" s="299"/>
      <c r="GDB48" s="299"/>
      <c r="GDC48" s="299"/>
      <c r="GDD48" s="299"/>
      <c r="GDE48" s="299"/>
      <c r="GDF48" s="299"/>
      <c r="GDG48" s="299"/>
      <c r="GDH48" s="299"/>
      <c r="GDI48" s="299"/>
      <c r="GDJ48" s="299"/>
      <c r="GDK48" s="299"/>
      <c r="GDL48" s="299"/>
      <c r="GDM48" s="299"/>
      <c r="GDN48" s="299"/>
      <c r="GDO48" s="299"/>
      <c r="GDP48" s="299"/>
      <c r="GDQ48" s="299"/>
      <c r="GDR48" s="299"/>
      <c r="GDS48" s="299"/>
      <c r="GDT48" s="299"/>
      <c r="GDU48" s="299"/>
      <c r="GDV48" s="299"/>
      <c r="GDW48" s="299"/>
      <c r="GDX48" s="299"/>
      <c r="GDY48" s="299"/>
      <c r="GDZ48" s="299"/>
      <c r="GEA48" s="299"/>
      <c r="GEB48" s="299"/>
      <c r="GEC48" s="299"/>
      <c r="GED48" s="299"/>
      <c r="GEE48" s="299"/>
      <c r="GEF48" s="299"/>
      <c r="GEG48" s="299"/>
      <c r="GEH48" s="299"/>
      <c r="GEI48" s="299"/>
      <c r="GEJ48" s="299"/>
      <c r="GEK48" s="299"/>
      <c r="GEL48" s="299"/>
      <c r="GEM48" s="299"/>
      <c r="GEN48" s="299"/>
      <c r="GEO48" s="299"/>
      <c r="GEP48" s="299"/>
      <c r="GEQ48" s="299"/>
      <c r="GER48" s="299"/>
      <c r="GES48" s="299"/>
      <c r="GET48" s="299"/>
      <c r="GEU48" s="299"/>
      <c r="GEV48" s="299"/>
      <c r="GEW48" s="299"/>
      <c r="GEX48" s="299"/>
      <c r="GEY48" s="299"/>
      <c r="GEZ48" s="299"/>
      <c r="GFA48" s="299"/>
      <c r="GFB48" s="299"/>
      <c r="GFC48" s="299"/>
      <c r="GFD48" s="299"/>
      <c r="GFE48" s="299"/>
      <c r="GFF48" s="299"/>
      <c r="GFG48" s="299"/>
      <c r="GFH48" s="299"/>
      <c r="GFI48" s="299"/>
      <c r="GFJ48" s="299"/>
      <c r="GFK48" s="299"/>
      <c r="GFL48" s="299"/>
      <c r="GFM48" s="299"/>
      <c r="GFN48" s="299"/>
      <c r="GFO48" s="299"/>
      <c r="GFP48" s="299"/>
      <c r="GFQ48" s="299"/>
      <c r="GFR48" s="299"/>
      <c r="GFS48" s="299"/>
      <c r="GFT48" s="299"/>
      <c r="GFU48" s="299"/>
      <c r="GFV48" s="299"/>
      <c r="GFW48" s="299"/>
      <c r="GFX48" s="299"/>
      <c r="GFY48" s="299"/>
      <c r="GFZ48" s="299"/>
      <c r="GGA48" s="299"/>
      <c r="GGB48" s="299"/>
      <c r="GGC48" s="299"/>
      <c r="GGD48" s="299"/>
      <c r="GGE48" s="299"/>
      <c r="GGF48" s="299"/>
      <c r="GGG48" s="299"/>
      <c r="GGH48" s="299"/>
      <c r="GGI48" s="299"/>
      <c r="GGJ48" s="299"/>
      <c r="GGK48" s="299"/>
      <c r="GGL48" s="299"/>
      <c r="GGM48" s="299"/>
      <c r="GGN48" s="299"/>
      <c r="GGO48" s="299"/>
      <c r="GGP48" s="299"/>
      <c r="GGQ48" s="299"/>
      <c r="GGR48" s="299"/>
      <c r="GGS48" s="299"/>
      <c r="GGT48" s="299"/>
      <c r="GGU48" s="299"/>
      <c r="GGV48" s="299"/>
      <c r="GGW48" s="299"/>
      <c r="GGX48" s="299"/>
      <c r="GGY48" s="299"/>
      <c r="GGZ48" s="299"/>
      <c r="GHA48" s="299"/>
      <c r="GHB48" s="299"/>
      <c r="GHC48" s="299"/>
      <c r="GHD48" s="299"/>
      <c r="GHE48" s="299"/>
      <c r="GHF48" s="299"/>
      <c r="GHG48" s="299"/>
      <c r="GHH48" s="299"/>
      <c r="GHI48" s="299"/>
      <c r="GHJ48" s="299"/>
      <c r="GHK48" s="299"/>
      <c r="GHL48" s="299"/>
      <c r="GHM48" s="299"/>
      <c r="GHN48" s="299"/>
      <c r="GHO48" s="299"/>
      <c r="GHP48" s="299"/>
      <c r="GHQ48" s="299"/>
      <c r="GHR48" s="299"/>
      <c r="GHS48" s="299"/>
      <c r="GHT48" s="299"/>
      <c r="GHU48" s="299"/>
      <c r="GHV48" s="299"/>
      <c r="GHW48" s="299"/>
      <c r="GHX48" s="299"/>
      <c r="GHY48" s="299"/>
      <c r="GHZ48" s="299"/>
      <c r="GIA48" s="299"/>
      <c r="GIB48" s="299"/>
      <c r="GIC48" s="299"/>
      <c r="GID48" s="299"/>
      <c r="GIE48" s="299"/>
      <c r="GIF48" s="299"/>
      <c r="GIG48" s="299"/>
      <c r="GIH48" s="299"/>
      <c r="GII48" s="299"/>
      <c r="GIJ48" s="299"/>
      <c r="GIK48" s="299"/>
      <c r="GIL48" s="299"/>
      <c r="GIM48" s="299"/>
      <c r="GIN48" s="299"/>
      <c r="GIO48" s="299"/>
      <c r="GIP48" s="299"/>
      <c r="GIQ48" s="299"/>
      <c r="GIR48" s="299"/>
      <c r="GIS48" s="299"/>
      <c r="GIT48" s="299"/>
      <c r="GIU48" s="299"/>
      <c r="GIV48" s="299"/>
      <c r="GIW48" s="299"/>
      <c r="GIX48" s="299"/>
      <c r="GIY48" s="299"/>
      <c r="GIZ48" s="299"/>
      <c r="GJA48" s="299"/>
      <c r="GJB48" s="299"/>
      <c r="GJC48" s="299"/>
      <c r="GJD48" s="299"/>
      <c r="GJE48" s="299"/>
      <c r="GJF48" s="299"/>
      <c r="GJG48" s="299"/>
      <c r="GJH48" s="299"/>
      <c r="GJI48" s="299"/>
      <c r="GJJ48" s="299"/>
      <c r="GJK48" s="299"/>
      <c r="GJL48" s="299"/>
      <c r="GJM48" s="299"/>
      <c r="GJN48" s="299"/>
      <c r="GJO48" s="299"/>
      <c r="GJP48" s="299"/>
      <c r="GJQ48" s="299"/>
      <c r="GJR48" s="299"/>
      <c r="GJS48" s="299"/>
      <c r="GJT48" s="299"/>
      <c r="GJU48" s="299"/>
      <c r="GJV48" s="299"/>
      <c r="GJW48" s="299"/>
      <c r="GJX48" s="299"/>
      <c r="GJY48" s="299"/>
      <c r="GJZ48" s="299"/>
      <c r="GKA48" s="299"/>
      <c r="GKB48" s="299"/>
      <c r="GKC48" s="299"/>
      <c r="GKD48" s="299"/>
      <c r="GKE48" s="299"/>
      <c r="GKF48" s="299"/>
      <c r="GKG48" s="299"/>
      <c r="GKH48" s="299"/>
      <c r="GKI48" s="299"/>
      <c r="GKJ48" s="299"/>
      <c r="GKK48" s="299"/>
      <c r="GKL48" s="299"/>
      <c r="GKM48" s="299"/>
      <c r="GKN48" s="299"/>
      <c r="GKO48" s="299"/>
      <c r="GKP48" s="299"/>
      <c r="GKQ48" s="299"/>
      <c r="GKR48" s="299"/>
      <c r="GKS48" s="299"/>
      <c r="GKT48" s="299"/>
      <c r="GKU48" s="299"/>
      <c r="GKV48" s="299"/>
      <c r="GKW48" s="299"/>
      <c r="GKX48" s="299"/>
      <c r="GKY48" s="299"/>
      <c r="GKZ48" s="299"/>
      <c r="GLA48" s="299"/>
      <c r="GLB48" s="299"/>
      <c r="GLC48" s="299"/>
      <c r="GLD48" s="299"/>
      <c r="GLE48" s="299"/>
      <c r="GLF48" s="299"/>
      <c r="GLG48" s="299"/>
      <c r="GLH48" s="299"/>
      <c r="GLI48" s="299"/>
      <c r="GLJ48" s="299"/>
      <c r="GLK48" s="299"/>
      <c r="GLL48" s="299"/>
      <c r="GLM48" s="299"/>
      <c r="GLN48" s="299"/>
      <c r="GLO48" s="299"/>
      <c r="GLP48" s="299"/>
      <c r="GLQ48" s="299"/>
      <c r="GLR48" s="299"/>
      <c r="GLS48" s="299"/>
      <c r="GLT48" s="299"/>
      <c r="GLU48" s="299"/>
      <c r="GLV48" s="299"/>
      <c r="GLW48" s="299"/>
      <c r="GLX48" s="299"/>
      <c r="GLY48" s="299"/>
      <c r="GLZ48" s="299"/>
      <c r="GMA48" s="299"/>
      <c r="GMB48" s="299"/>
      <c r="GMC48" s="299"/>
      <c r="GMD48" s="299"/>
      <c r="GME48" s="299"/>
      <c r="GMF48" s="299"/>
      <c r="GMG48" s="299"/>
      <c r="GMH48" s="299"/>
      <c r="GMI48" s="299"/>
      <c r="GMJ48" s="299"/>
      <c r="GMK48" s="299"/>
      <c r="GML48" s="299"/>
      <c r="GMM48" s="299"/>
      <c r="GMN48" s="299"/>
      <c r="GMO48" s="299"/>
      <c r="GMP48" s="299"/>
      <c r="GMQ48" s="299"/>
      <c r="GMR48" s="299"/>
      <c r="GMS48" s="299"/>
      <c r="GMT48" s="299"/>
      <c r="GMU48" s="299"/>
      <c r="GMV48" s="299"/>
      <c r="GMW48" s="299"/>
      <c r="GMX48" s="299"/>
      <c r="GMY48" s="299"/>
      <c r="GMZ48" s="299"/>
      <c r="GNA48" s="299"/>
      <c r="GNB48" s="299"/>
      <c r="GNC48" s="299"/>
      <c r="GND48" s="299"/>
      <c r="GNE48" s="299"/>
      <c r="GNF48" s="299"/>
      <c r="GNG48" s="299"/>
      <c r="GNH48" s="299"/>
      <c r="GNI48" s="299"/>
      <c r="GNJ48" s="299"/>
      <c r="GNK48" s="299"/>
      <c r="GNL48" s="299"/>
      <c r="GNM48" s="299"/>
      <c r="GNN48" s="299"/>
      <c r="GNO48" s="299"/>
      <c r="GNP48" s="299"/>
      <c r="GNQ48" s="299"/>
      <c r="GNR48" s="299"/>
      <c r="GNS48" s="299"/>
      <c r="GNT48" s="299"/>
      <c r="GNU48" s="299"/>
      <c r="GNV48" s="299"/>
      <c r="GNW48" s="299"/>
      <c r="GNX48" s="299"/>
      <c r="GNY48" s="299"/>
      <c r="GNZ48" s="299"/>
      <c r="GOA48" s="299"/>
      <c r="GOB48" s="299"/>
      <c r="GOC48" s="299"/>
      <c r="GOD48" s="299"/>
      <c r="GOE48" s="299"/>
      <c r="GOF48" s="299"/>
      <c r="GOG48" s="299"/>
      <c r="GOH48" s="299"/>
      <c r="GOI48" s="299"/>
      <c r="GOJ48" s="299"/>
      <c r="GOK48" s="299"/>
      <c r="GOL48" s="299"/>
      <c r="GOM48" s="299"/>
      <c r="GON48" s="299"/>
      <c r="GOO48" s="299"/>
      <c r="GOP48" s="299"/>
      <c r="GOQ48" s="299"/>
      <c r="GOR48" s="299"/>
      <c r="GOS48" s="299"/>
      <c r="GOT48" s="299"/>
      <c r="GOU48" s="299"/>
      <c r="GOV48" s="299"/>
      <c r="GOW48" s="299"/>
      <c r="GOX48" s="299"/>
      <c r="GOY48" s="299"/>
      <c r="GOZ48" s="299"/>
      <c r="GPA48" s="299"/>
      <c r="GPB48" s="299"/>
      <c r="GPC48" s="299"/>
      <c r="GPD48" s="299"/>
      <c r="GPE48" s="299"/>
      <c r="GPF48" s="299"/>
      <c r="GPG48" s="299"/>
      <c r="GPH48" s="299"/>
      <c r="GPI48" s="299"/>
      <c r="GPJ48" s="299"/>
      <c r="GPK48" s="299"/>
      <c r="GPL48" s="299"/>
      <c r="GPM48" s="299"/>
      <c r="GPN48" s="299"/>
      <c r="GPO48" s="299"/>
      <c r="GPP48" s="299"/>
      <c r="GPQ48" s="299"/>
      <c r="GPR48" s="299"/>
      <c r="GPS48" s="299"/>
      <c r="GPT48" s="299"/>
      <c r="GPU48" s="299"/>
      <c r="GPV48" s="299"/>
      <c r="GPW48" s="299"/>
      <c r="GPX48" s="299"/>
      <c r="GPY48" s="299"/>
      <c r="GPZ48" s="299"/>
      <c r="GQA48" s="299"/>
      <c r="GQB48" s="299"/>
      <c r="GQC48" s="299"/>
      <c r="GQD48" s="299"/>
      <c r="GQE48" s="299"/>
      <c r="GQF48" s="299"/>
      <c r="GQG48" s="299"/>
      <c r="GQH48" s="299"/>
      <c r="GQI48" s="299"/>
      <c r="GQJ48" s="299"/>
      <c r="GQK48" s="299"/>
      <c r="GQL48" s="299"/>
      <c r="GQM48" s="299"/>
      <c r="GQN48" s="299"/>
      <c r="GQO48" s="299"/>
      <c r="GQP48" s="299"/>
      <c r="GQQ48" s="299"/>
      <c r="GQR48" s="299"/>
      <c r="GQS48" s="299"/>
      <c r="GQT48" s="299"/>
      <c r="GQU48" s="299"/>
      <c r="GQV48" s="299"/>
      <c r="GQW48" s="299"/>
      <c r="GQX48" s="299"/>
      <c r="GQY48" s="299"/>
      <c r="GQZ48" s="299"/>
      <c r="GRA48" s="299"/>
      <c r="GRB48" s="299"/>
      <c r="GRC48" s="299"/>
      <c r="GRD48" s="299"/>
      <c r="GRE48" s="299"/>
      <c r="GRF48" s="299"/>
      <c r="GRG48" s="299"/>
      <c r="GRH48" s="299"/>
      <c r="GRI48" s="299"/>
      <c r="GRJ48" s="299"/>
      <c r="GRK48" s="299"/>
      <c r="GRL48" s="299"/>
      <c r="GRM48" s="299"/>
      <c r="GRN48" s="299"/>
      <c r="GRO48" s="299"/>
      <c r="GRP48" s="299"/>
      <c r="GRQ48" s="299"/>
      <c r="GRR48" s="299"/>
      <c r="GRS48" s="299"/>
      <c r="GRT48" s="299"/>
      <c r="GRU48" s="299"/>
      <c r="GRV48" s="299"/>
      <c r="GRW48" s="299"/>
      <c r="GRX48" s="299"/>
      <c r="GRY48" s="299"/>
      <c r="GRZ48" s="299"/>
      <c r="GSA48" s="299"/>
      <c r="GSB48" s="299"/>
      <c r="GSC48" s="299"/>
      <c r="GSD48" s="299"/>
      <c r="GSE48" s="299"/>
      <c r="GSF48" s="299"/>
      <c r="GSG48" s="299"/>
      <c r="GSH48" s="299"/>
      <c r="GSI48" s="299"/>
      <c r="GSJ48" s="299"/>
      <c r="GSK48" s="299"/>
      <c r="GSL48" s="299"/>
      <c r="GSM48" s="299"/>
      <c r="GSN48" s="299"/>
      <c r="GSO48" s="299"/>
      <c r="GSP48" s="299"/>
      <c r="GSQ48" s="299"/>
      <c r="GSR48" s="299"/>
      <c r="GSS48" s="299"/>
      <c r="GST48" s="299"/>
      <c r="GSU48" s="299"/>
      <c r="GSV48" s="299"/>
      <c r="GSW48" s="299"/>
      <c r="GSX48" s="299"/>
      <c r="GSY48" s="299"/>
      <c r="GSZ48" s="299"/>
      <c r="GTA48" s="299"/>
      <c r="GTB48" s="299"/>
      <c r="GTC48" s="299"/>
      <c r="GTD48" s="299"/>
      <c r="GTE48" s="299"/>
      <c r="GTF48" s="299"/>
      <c r="GTG48" s="299"/>
      <c r="GTH48" s="299"/>
      <c r="GTI48" s="299"/>
      <c r="GTJ48" s="299"/>
      <c r="GTK48" s="299"/>
      <c r="GTL48" s="299"/>
      <c r="GTM48" s="299"/>
      <c r="GTN48" s="299"/>
      <c r="GTO48" s="299"/>
      <c r="GTP48" s="299"/>
      <c r="GTQ48" s="299"/>
      <c r="GTR48" s="299"/>
      <c r="GTS48" s="299"/>
      <c r="GTT48" s="299"/>
      <c r="GTU48" s="299"/>
      <c r="GTV48" s="299"/>
      <c r="GTW48" s="299"/>
      <c r="GTX48" s="299"/>
      <c r="GTY48" s="299"/>
      <c r="GTZ48" s="299"/>
      <c r="GUA48" s="299"/>
      <c r="GUB48" s="299"/>
      <c r="GUC48" s="299"/>
      <c r="GUD48" s="299"/>
      <c r="GUE48" s="299"/>
      <c r="GUF48" s="299"/>
      <c r="GUG48" s="299"/>
      <c r="GUH48" s="299"/>
      <c r="GUI48" s="299"/>
      <c r="GUJ48" s="299"/>
      <c r="GUK48" s="299"/>
      <c r="GUL48" s="299"/>
      <c r="GUM48" s="299"/>
      <c r="GUN48" s="299"/>
      <c r="GUO48" s="299"/>
      <c r="GUP48" s="299"/>
      <c r="GUQ48" s="299"/>
      <c r="GUR48" s="299"/>
      <c r="GUS48" s="299"/>
      <c r="GUT48" s="299"/>
      <c r="GUU48" s="299"/>
      <c r="GUV48" s="299"/>
      <c r="GUW48" s="299"/>
      <c r="GUX48" s="299"/>
      <c r="GUY48" s="299"/>
      <c r="GUZ48" s="299"/>
      <c r="GVA48" s="299"/>
      <c r="GVB48" s="299"/>
      <c r="GVC48" s="299"/>
      <c r="GVD48" s="299"/>
      <c r="GVE48" s="299"/>
      <c r="GVF48" s="299"/>
      <c r="GVG48" s="299"/>
      <c r="GVH48" s="299"/>
      <c r="GVI48" s="299"/>
      <c r="GVJ48" s="299"/>
      <c r="GVK48" s="299"/>
      <c r="GVL48" s="299"/>
      <c r="GVM48" s="299"/>
      <c r="GVN48" s="299"/>
      <c r="GVO48" s="299"/>
      <c r="GVP48" s="299"/>
      <c r="GVQ48" s="299"/>
      <c r="GVR48" s="299"/>
      <c r="GVS48" s="299"/>
      <c r="GVT48" s="299"/>
      <c r="GVU48" s="299"/>
      <c r="GVV48" s="299"/>
      <c r="GVW48" s="299"/>
      <c r="GVX48" s="299"/>
      <c r="GVY48" s="299"/>
      <c r="GVZ48" s="299"/>
      <c r="GWA48" s="299"/>
      <c r="GWB48" s="299"/>
      <c r="GWC48" s="299"/>
      <c r="GWD48" s="299"/>
      <c r="GWE48" s="299"/>
      <c r="GWF48" s="299"/>
      <c r="GWG48" s="299"/>
      <c r="GWH48" s="299"/>
      <c r="GWI48" s="299"/>
      <c r="GWJ48" s="299"/>
      <c r="GWK48" s="299"/>
      <c r="GWL48" s="299"/>
      <c r="GWM48" s="299"/>
      <c r="GWN48" s="299"/>
      <c r="GWO48" s="299"/>
      <c r="GWP48" s="299"/>
      <c r="GWQ48" s="299"/>
      <c r="GWR48" s="299"/>
      <c r="GWS48" s="299"/>
      <c r="GWT48" s="299"/>
      <c r="GWU48" s="299"/>
      <c r="GWV48" s="299"/>
      <c r="GWW48" s="299"/>
      <c r="GWX48" s="299"/>
      <c r="GWY48" s="299"/>
      <c r="GWZ48" s="299"/>
      <c r="GXA48" s="299"/>
      <c r="GXB48" s="299"/>
      <c r="GXC48" s="299"/>
      <c r="GXD48" s="299"/>
      <c r="GXE48" s="299"/>
      <c r="GXF48" s="299"/>
      <c r="GXG48" s="299"/>
      <c r="GXH48" s="299"/>
      <c r="GXI48" s="299"/>
      <c r="GXJ48" s="299"/>
      <c r="GXK48" s="299"/>
      <c r="GXL48" s="299"/>
      <c r="GXM48" s="299"/>
      <c r="GXN48" s="299"/>
      <c r="GXO48" s="299"/>
      <c r="GXP48" s="299"/>
      <c r="GXQ48" s="299"/>
      <c r="GXR48" s="299"/>
      <c r="GXS48" s="299"/>
      <c r="GXT48" s="299"/>
      <c r="GXU48" s="299"/>
      <c r="GXV48" s="299"/>
      <c r="GXW48" s="299"/>
      <c r="GXX48" s="299"/>
      <c r="GXY48" s="299"/>
      <c r="GXZ48" s="299"/>
      <c r="GYA48" s="299"/>
      <c r="GYB48" s="299"/>
      <c r="GYC48" s="299"/>
      <c r="GYD48" s="299"/>
      <c r="GYE48" s="299"/>
      <c r="GYF48" s="299"/>
      <c r="GYG48" s="299"/>
      <c r="GYH48" s="299"/>
      <c r="GYI48" s="299"/>
      <c r="GYJ48" s="299"/>
      <c r="GYK48" s="299"/>
      <c r="GYL48" s="299"/>
      <c r="GYM48" s="299"/>
      <c r="GYN48" s="299"/>
      <c r="GYO48" s="299"/>
      <c r="GYP48" s="299"/>
      <c r="GYQ48" s="299"/>
      <c r="GYR48" s="299"/>
      <c r="GYS48" s="299"/>
      <c r="GYT48" s="299"/>
      <c r="GYU48" s="299"/>
      <c r="GYV48" s="299"/>
      <c r="GYW48" s="299"/>
      <c r="GYX48" s="299"/>
      <c r="GYY48" s="299"/>
      <c r="GYZ48" s="299"/>
      <c r="GZA48" s="299"/>
      <c r="GZB48" s="299"/>
      <c r="GZC48" s="299"/>
      <c r="GZD48" s="299"/>
      <c r="GZE48" s="299"/>
      <c r="GZF48" s="299"/>
      <c r="GZG48" s="299"/>
      <c r="GZH48" s="299"/>
      <c r="GZI48" s="299"/>
      <c r="GZJ48" s="299"/>
      <c r="GZK48" s="299"/>
      <c r="GZL48" s="299"/>
      <c r="GZM48" s="299"/>
      <c r="GZN48" s="299"/>
      <c r="GZO48" s="299"/>
      <c r="GZP48" s="299"/>
      <c r="GZQ48" s="299"/>
      <c r="GZR48" s="299"/>
      <c r="GZS48" s="299"/>
      <c r="GZT48" s="299"/>
      <c r="GZU48" s="299"/>
      <c r="GZV48" s="299"/>
      <c r="GZW48" s="299"/>
      <c r="GZX48" s="299"/>
      <c r="GZY48" s="299"/>
      <c r="GZZ48" s="299"/>
      <c r="HAA48" s="299"/>
      <c r="HAB48" s="299"/>
      <c r="HAC48" s="299"/>
      <c r="HAD48" s="299"/>
      <c r="HAE48" s="299"/>
      <c r="HAF48" s="299"/>
      <c r="HAG48" s="299"/>
      <c r="HAH48" s="299"/>
      <c r="HAI48" s="299"/>
      <c r="HAJ48" s="299"/>
      <c r="HAK48" s="299"/>
      <c r="HAL48" s="299"/>
      <c r="HAM48" s="299"/>
      <c r="HAN48" s="299"/>
      <c r="HAO48" s="299"/>
      <c r="HAP48" s="299"/>
      <c r="HAQ48" s="299"/>
      <c r="HAR48" s="299"/>
      <c r="HAS48" s="299"/>
      <c r="HAT48" s="299"/>
      <c r="HAU48" s="299"/>
      <c r="HAV48" s="299"/>
      <c r="HAW48" s="299"/>
      <c r="HAX48" s="299"/>
      <c r="HAY48" s="299"/>
      <c r="HAZ48" s="299"/>
      <c r="HBA48" s="299"/>
      <c r="HBB48" s="299"/>
      <c r="HBC48" s="299"/>
      <c r="HBD48" s="299"/>
      <c r="HBE48" s="299"/>
      <c r="HBF48" s="299"/>
      <c r="HBG48" s="299"/>
      <c r="HBH48" s="299"/>
      <c r="HBI48" s="299"/>
      <c r="HBJ48" s="299"/>
      <c r="HBK48" s="299"/>
      <c r="HBL48" s="299"/>
      <c r="HBM48" s="299"/>
      <c r="HBN48" s="299"/>
      <c r="HBO48" s="299"/>
      <c r="HBP48" s="299"/>
      <c r="HBQ48" s="299"/>
      <c r="HBR48" s="299"/>
      <c r="HBS48" s="299"/>
      <c r="HBT48" s="299"/>
      <c r="HBU48" s="299"/>
      <c r="HBV48" s="299"/>
      <c r="HBW48" s="299"/>
      <c r="HBX48" s="299"/>
      <c r="HBY48" s="299"/>
      <c r="HBZ48" s="299"/>
      <c r="HCA48" s="299"/>
      <c r="HCB48" s="299"/>
      <c r="HCC48" s="299"/>
      <c r="HCD48" s="299"/>
      <c r="HCE48" s="299"/>
      <c r="HCF48" s="299"/>
      <c r="HCG48" s="299"/>
      <c r="HCH48" s="299"/>
      <c r="HCI48" s="299"/>
      <c r="HCJ48" s="299"/>
      <c r="HCK48" s="299"/>
      <c r="HCL48" s="299"/>
      <c r="HCM48" s="299"/>
      <c r="HCN48" s="299"/>
      <c r="HCO48" s="299"/>
      <c r="HCP48" s="299"/>
      <c r="HCQ48" s="299"/>
      <c r="HCR48" s="299"/>
      <c r="HCS48" s="299"/>
      <c r="HCT48" s="299"/>
      <c r="HCU48" s="299"/>
      <c r="HCV48" s="299"/>
      <c r="HCW48" s="299"/>
      <c r="HCX48" s="299"/>
      <c r="HCY48" s="299"/>
      <c r="HCZ48" s="299"/>
      <c r="HDA48" s="299"/>
      <c r="HDB48" s="299"/>
      <c r="HDC48" s="299"/>
      <c r="HDD48" s="299"/>
      <c r="HDE48" s="299"/>
      <c r="HDF48" s="299"/>
      <c r="HDG48" s="299"/>
      <c r="HDH48" s="299"/>
      <c r="HDI48" s="299"/>
      <c r="HDJ48" s="299"/>
      <c r="HDK48" s="299"/>
      <c r="HDL48" s="299"/>
      <c r="HDM48" s="299"/>
      <c r="HDN48" s="299"/>
      <c r="HDO48" s="299"/>
      <c r="HDP48" s="299"/>
      <c r="HDQ48" s="299"/>
      <c r="HDR48" s="299"/>
      <c r="HDS48" s="299"/>
      <c r="HDT48" s="299"/>
      <c r="HDU48" s="299"/>
      <c r="HDV48" s="299"/>
      <c r="HDW48" s="299"/>
      <c r="HDX48" s="299"/>
      <c r="HDY48" s="299"/>
      <c r="HDZ48" s="299"/>
      <c r="HEA48" s="299"/>
      <c r="HEB48" s="299"/>
      <c r="HEC48" s="299"/>
      <c r="HED48" s="299"/>
      <c r="HEE48" s="299"/>
      <c r="HEF48" s="299"/>
      <c r="HEG48" s="299"/>
      <c r="HEH48" s="299"/>
      <c r="HEI48" s="299"/>
      <c r="HEJ48" s="299"/>
      <c r="HEK48" s="299"/>
      <c r="HEL48" s="299"/>
      <c r="HEM48" s="299"/>
      <c r="HEN48" s="299"/>
      <c r="HEO48" s="299"/>
      <c r="HEP48" s="299"/>
      <c r="HEQ48" s="299"/>
      <c r="HER48" s="299"/>
      <c r="HES48" s="299"/>
      <c r="HET48" s="299"/>
      <c r="HEU48" s="299"/>
      <c r="HEV48" s="299"/>
      <c r="HEW48" s="299"/>
      <c r="HEX48" s="299"/>
      <c r="HEY48" s="299"/>
      <c r="HEZ48" s="299"/>
      <c r="HFA48" s="299"/>
      <c r="HFB48" s="299"/>
      <c r="HFC48" s="299"/>
      <c r="HFD48" s="299"/>
      <c r="HFE48" s="299"/>
      <c r="HFF48" s="299"/>
      <c r="HFG48" s="299"/>
      <c r="HFH48" s="299"/>
      <c r="HFI48" s="299"/>
      <c r="HFJ48" s="299"/>
      <c r="HFK48" s="299"/>
      <c r="HFL48" s="299"/>
      <c r="HFM48" s="299"/>
      <c r="HFN48" s="299"/>
      <c r="HFO48" s="299"/>
      <c r="HFP48" s="299"/>
      <c r="HFQ48" s="299"/>
      <c r="HFR48" s="299"/>
      <c r="HFS48" s="299"/>
      <c r="HFT48" s="299"/>
      <c r="HFU48" s="299"/>
      <c r="HFV48" s="299"/>
      <c r="HFW48" s="299"/>
      <c r="HFX48" s="299"/>
      <c r="HFY48" s="299"/>
      <c r="HFZ48" s="299"/>
      <c r="HGA48" s="299"/>
      <c r="HGB48" s="299"/>
      <c r="HGC48" s="299"/>
      <c r="HGD48" s="299"/>
      <c r="HGE48" s="299"/>
      <c r="HGF48" s="299"/>
      <c r="HGG48" s="299"/>
      <c r="HGH48" s="299"/>
      <c r="HGI48" s="299"/>
      <c r="HGJ48" s="299"/>
      <c r="HGK48" s="299"/>
      <c r="HGL48" s="299"/>
      <c r="HGM48" s="299"/>
      <c r="HGN48" s="299"/>
      <c r="HGO48" s="299"/>
      <c r="HGP48" s="299"/>
      <c r="HGQ48" s="299"/>
      <c r="HGR48" s="299"/>
      <c r="HGS48" s="299"/>
      <c r="HGT48" s="299"/>
      <c r="HGU48" s="299"/>
      <c r="HGV48" s="299"/>
      <c r="HGW48" s="299"/>
      <c r="HGX48" s="299"/>
      <c r="HGY48" s="299"/>
      <c r="HGZ48" s="299"/>
      <c r="HHA48" s="299"/>
      <c r="HHB48" s="299"/>
      <c r="HHC48" s="299"/>
      <c r="HHD48" s="299"/>
      <c r="HHE48" s="299"/>
      <c r="HHF48" s="299"/>
      <c r="HHG48" s="299"/>
      <c r="HHH48" s="299"/>
      <c r="HHI48" s="299"/>
      <c r="HHJ48" s="299"/>
      <c r="HHK48" s="299"/>
      <c r="HHL48" s="299"/>
      <c r="HHM48" s="299"/>
      <c r="HHN48" s="299"/>
      <c r="HHO48" s="299"/>
      <c r="HHP48" s="299"/>
      <c r="HHQ48" s="299"/>
      <c r="HHR48" s="299"/>
      <c r="HHS48" s="299"/>
      <c r="HHT48" s="299"/>
      <c r="HHU48" s="299"/>
      <c r="HHV48" s="299"/>
      <c r="HHW48" s="299"/>
      <c r="HHX48" s="299"/>
      <c r="HHY48" s="299"/>
      <c r="HHZ48" s="299"/>
      <c r="HIA48" s="299"/>
      <c r="HIB48" s="299"/>
      <c r="HIC48" s="299"/>
      <c r="HID48" s="299"/>
      <c r="HIE48" s="299"/>
      <c r="HIF48" s="299"/>
      <c r="HIG48" s="299"/>
      <c r="HIH48" s="299"/>
      <c r="HII48" s="299"/>
      <c r="HIJ48" s="299"/>
      <c r="HIK48" s="299"/>
      <c r="HIL48" s="299"/>
      <c r="HIM48" s="299"/>
      <c r="HIN48" s="299"/>
      <c r="HIO48" s="299"/>
      <c r="HIP48" s="299"/>
      <c r="HIQ48" s="299"/>
      <c r="HIR48" s="299"/>
      <c r="HIS48" s="299"/>
      <c r="HIT48" s="299"/>
      <c r="HIU48" s="299"/>
      <c r="HIV48" s="299"/>
      <c r="HIW48" s="299"/>
      <c r="HIX48" s="299"/>
      <c r="HIY48" s="299"/>
      <c r="HIZ48" s="299"/>
      <c r="HJA48" s="299"/>
      <c r="HJB48" s="299"/>
      <c r="HJC48" s="299"/>
      <c r="HJD48" s="299"/>
      <c r="HJE48" s="299"/>
      <c r="HJF48" s="299"/>
      <c r="HJG48" s="299"/>
      <c r="HJH48" s="299"/>
      <c r="HJI48" s="299"/>
      <c r="HJJ48" s="299"/>
      <c r="HJK48" s="299"/>
      <c r="HJL48" s="299"/>
      <c r="HJM48" s="299"/>
      <c r="HJN48" s="299"/>
      <c r="HJO48" s="299"/>
      <c r="HJP48" s="299"/>
      <c r="HJQ48" s="299"/>
      <c r="HJR48" s="299"/>
      <c r="HJS48" s="299"/>
      <c r="HJT48" s="299"/>
      <c r="HJU48" s="299"/>
      <c r="HJV48" s="299"/>
      <c r="HJW48" s="299"/>
      <c r="HJX48" s="299"/>
      <c r="HJY48" s="299"/>
      <c r="HJZ48" s="299"/>
      <c r="HKA48" s="299"/>
      <c r="HKB48" s="299"/>
      <c r="HKC48" s="299"/>
      <c r="HKD48" s="299"/>
      <c r="HKE48" s="299"/>
      <c r="HKF48" s="299"/>
      <c r="HKG48" s="299"/>
      <c r="HKH48" s="299"/>
      <c r="HKI48" s="299"/>
      <c r="HKJ48" s="299"/>
      <c r="HKK48" s="299"/>
      <c r="HKL48" s="299"/>
      <c r="HKM48" s="299"/>
      <c r="HKN48" s="299"/>
      <c r="HKO48" s="299"/>
      <c r="HKP48" s="299"/>
      <c r="HKQ48" s="299"/>
      <c r="HKR48" s="299"/>
      <c r="HKS48" s="299"/>
      <c r="HKT48" s="299"/>
      <c r="HKU48" s="299"/>
      <c r="HKV48" s="299"/>
      <c r="HKW48" s="299"/>
      <c r="HKX48" s="299"/>
      <c r="HKY48" s="299"/>
      <c r="HKZ48" s="299"/>
      <c r="HLA48" s="299"/>
      <c r="HLB48" s="299"/>
      <c r="HLC48" s="299"/>
      <c r="HLD48" s="299"/>
      <c r="HLE48" s="299"/>
      <c r="HLF48" s="299"/>
      <c r="HLG48" s="299"/>
      <c r="HLH48" s="299"/>
      <c r="HLI48" s="299"/>
      <c r="HLJ48" s="299"/>
      <c r="HLK48" s="299"/>
      <c r="HLL48" s="299"/>
      <c r="HLM48" s="299"/>
      <c r="HLN48" s="299"/>
      <c r="HLO48" s="299"/>
      <c r="HLP48" s="299"/>
      <c r="HLQ48" s="299"/>
      <c r="HLR48" s="299"/>
      <c r="HLS48" s="299"/>
      <c r="HLT48" s="299"/>
      <c r="HLU48" s="299"/>
      <c r="HLV48" s="299"/>
      <c r="HLW48" s="299"/>
      <c r="HLX48" s="299"/>
      <c r="HLY48" s="299"/>
      <c r="HLZ48" s="299"/>
      <c r="HMA48" s="299"/>
      <c r="HMB48" s="299"/>
      <c r="HMC48" s="299"/>
      <c r="HMD48" s="299"/>
      <c r="HME48" s="299"/>
      <c r="HMF48" s="299"/>
      <c r="HMG48" s="299"/>
      <c r="HMH48" s="299"/>
      <c r="HMI48" s="299"/>
      <c r="HMJ48" s="299"/>
      <c r="HMK48" s="299"/>
      <c r="HML48" s="299"/>
      <c r="HMM48" s="299"/>
      <c r="HMN48" s="299"/>
      <c r="HMO48" s="299"/>
      <c r="HMP48" s="299"/>
      <c r="HMQ48" s="299"/>
      <c r="HMR48" s="299"/>
      <c r="HMS48" s="299"/>
      <c r="HMT48" s="299"/>
      <c r="HMU48" s="299"/>
      <c r="HMV48" s="299"/>
      <c r="HMW48" s="299"/>
      <c r="HMX48" s="299"/>
      <c r="HMY48" s="299"/>
      <c r="HMZ48" s="299"/>
      <c r="HNA48" s="299"/>
      <c r="HNB48" s="299"/>
      <c r="HNC48" s="299"/>
      <c r="HND48" s="299"/>
      <c r="HNE48" s="299"/>
      <c r="HNF48" s="299"/>
      <c r="HNG48" s="299"/>
      <c r="HNH48" s="299"/>
      <c r="HNI48" s="299"/>
      <c r="HNJ48" s="299"/>
      <c r="HNK48" s="299"/>
      <c r="HNL48" s="299"/>
      <c r="HNM48" s="299"/>
      <c r="HNN48" s="299"/>
      <c r="HNO48" s="299"/>
      <c r="HNP48" s="299"/>
      <c r="HNQ48" s="299"/>
      <c r="HNR48" s="299"/>
      <c r="HNS48" s="299"/>
      <c r="HNT48" s="299"/>
      <c r="HNU48" s="299"/>
      <c r="HNV48" s="299"/>
      <c r="HNW48" s="299"/>
      <c r="HNX48" s="299"/>
      <c r="HNY48" s="299"/>
      <c r="HNZ48" s="299"/>
      <c r="HOA48" s="299"/>
      <c r="HOB48" s="299"/>
      <c r="HOC48" s="299"/>
      <c r="HOD48" s="299"/>
      <c r="HOE48" s="299"/>
      <c r="HOF48" s="299"/>
      <c r="HOG48" s="299"/>
      <c r="HOH48" s="299"/>
      <c r="HOI48" s="299"/>
      <c r="HOJ48" s="299"/>
      <c r="HOK48" s="299"/>
      <c r="HOL48" s="299"/>
      <c r="HOM48" s="299"/>
      <c r="HON48" s="299"/>
      <c r="HOO48" s="299"/>
      <c r="HOP48" s="299"/>
      <c r="HOQ48" s="299"/>
      <c r="HOR48" s="299"/>
      <c r="HOS48" s="299"/>
      <c r="HOT48" s="299"/>
      <c r="HOU48" s="299"/>
      <c r="HOV48" s="299"/>
      <c r="HOW48" s="299"/>
      <c r="HOX48" s="299"/>
      <c r="HOY48" s="299"/>
      <c r="HOZ48" s="299"/>
      <c r="HPA48" s="299"/>
      <c r="HPB48" s="299"/>
      <c r="HPC48" s="299"/>
      <c r="HPD48" s="299"/>
      <c r="HPE48" s="299"/>
      <c r="HPF48" s="299"/>
      <c r="HPG48" s="299"/>
      <c r="HPH48" s="299"/>
      <c r="HPI48" s="299"/>
      <c r="HPJ48" s="299"/>
      <c r="HPK48" s="299"/>
      <c r="HPL48" s="299"/>
      <c r="HPM48" s="299"/>
      <c r="HPN48" s="299"/>
      <c r="HPO48" s="299"/>
      <c r="HPP48" s="299"/>
      <c r="HPQ48" s="299"/>
      <c r="HPR48" s="299"/>
      <c r="HPS48" s="299"/>
      <c r="HPT48" s="299"/>
      <c r="HPU48" s="299"/>
      <c r="HPV48" s="299"/>
      <c r="HPW48" s="299"/>
      <c r="HPX48" s="299"/>
      <c r="HPY48" s="299"/>
      <c r="HPZ48" s="299"/>
      <c r="HQA48" s="299"/>
      <c r="HQB48" s="299"/>
      <c r="HQC48" s="299"/>
      <c r="HQD48" s="299"/>
      <c r="HQE48" s="299"/>
      <c r="HQF48" s="299"/>
      <c r="HQG48" s="299"/>
      <c r="HQH48" s="299"/>
      <c r="HQI48" s="299"/>
      <c r="HQJ48" s="299"/>
      <c r="HQK48" s="299"/>
      <c r="HQL48" s="299"/>
      <c r="HQM48" s="299"/>
      <c r="HQN48" s="299"/>
      <c r="HQO48" s="299"/>
      <c r="HQP48" s="299"/>
      <c r="HQQ48" s="299"/>
      <c r="HQR48" s="299"/>
      <c r="HQS48" s="299"/>
      <c r="HQT48" s="299"/>
      <c r="HQU48" s="299"/>
      <c r="HQV48" s="299"/>
      <c r="HQW48" s="299"/>
      <c r="HQX48" s="299"/>
      <c r="HQY48" s="299"/>
      <c r="HQZ48" s="299"/>
      <c r="HRA48" s="299"/>
      <c r="HRB48" s="299"/>
      <c r="HRC48" s="299"/>
      <c r="HRD48" s="299"/>
      <c r="HRE48" s="299"/>
      <c r="HRF48" s="299"/>
      <c r="HRG48" s="299"/>
      <c r="HRH48" s="299"/>
      <c r="HRI48" s="299"/>
      <c r="HRJ48" s="299"/>
      <c r="HRK48" s="299"/>
      <c r="HRL48" s="299"/>
      <c r="HRM48" s="299"/>
      <c r="HRN48" s="299"/>
      <c r="HRO48" s="299"/>
      <c r="HRP48" s="299"/>
      <c r="HRQ48" s="299"/>
      <c r="HRR48" s="299"/>
      <c r="HRS48" s="299"/>
      <c r="HRT48" s="299"/>
      <c r="HRU48" s="299"/>
      <c r="HRV48" s="299"/>
      <c r="HRW48" s="299"/>
      <c r="HRX48" s="299"/>
      <c r="HRY48" s="299"/>
      <c r="HRZ48" s="299"/>
      <c r="HSA48" s="299"/>
      <c r="HSB48" s="299"/>
      <c r="HSC48" s="299"/>
      <c r="HSD48" s="299"/>
      <c r="HSE48" s="299"/>
      <c r="HSF48" s="299"/>
      <c r="HSG48" s="299"/>
      <c r="HSH48" s="299"/>
      <c r="HSI48" s="299"/>
      <c r="HSJ48" s="299"/>
      <c r="HSK48" s="299"/>
      <c r="HSL48" s="299"/>
      <c r="HSM48" s="299"/>
      <c r="HSN48" s="299"/>
      <c r="HSO48" s="299"/>
      <c r="HSP48" s="299"/>
      <c r="HSQ48" s="299"/>
      <c r="HSR48" s="299"/>
      <c r="HSS48" s="299"/>
      <c r="HST48" s="299"/>
      <c r="HSU48" s="299"/>
      <c r="HSV48" s="299"/>
      <c r="HSW48" s="299"/>
      <c r="HSX48" s="299"/>
      <c r="HSY48" s="299"/>
      <c r="HSZ48" s="299"/>
      <c r="HTA48" s="299"/>
      <c r="HTB48" s="299"/>
      <c r="HTC48" s="299"/>
      <c r="HTD48" s="299"/>
      <c r="HTE48" s="299"/>
      <c r="HTF48" s="299"/>
      <c r="HTG48" s="299"/>
      <c r="HTH48" s="299"/>
      <c r="HTI48" s="299"/>
      <c r="HTJ48" s="299"/>
      <c r="HTK48" s="299"/>
      <c r="HTL48" s="299"/>
      <c r="HTM48" s="299"/>
      <c r="HTN48" s="299"/>
      <c r="HTO48" s="299"/>
      <c r="HTP48" s="299"/>
      <c r="HTQ48" s="299"/>
      <c r="HTR48" s="299"/>
      <c r="HTS48" s="299"/>
      <c r="HTT48" s="299"/>
      <c r="HTU48" s="299"/>
      <c r="HTV48" s="299"/>
      <c r="HTW48" s="299"/>
      <c r="HTX48" s="299"/>
      <c r="HTY48" s="299"/>
      <c r="HTZ48" s="299"/>
      <c r="HUA48" s="299"/>
      <c r="HUB48" s="299"/>
      <c r="HUC48" s="299"/>
      <c r="HUD48" s="299"/>
      <c r="HUE48" s="299"/>
      <c r="HUF48" s="299"/>
      <c r="HUG48" s="299"/>
      <c r="HUH48" s="299"/>
      <c r="HUI48" s="299"/>
      <c r="HUJ48" s="299"/>
      <c r="HUK48" s="299"/>
      <c r="HUL48" s="299"/>
      <c r="HUM48" s="299"/>
      <c r="HUN48" s="299"/>
      <c r="HUO48" s="299"/>
      <c r="HUP48" s="299"/>
      <c r="HUQ48" s="299"/>
      <c r="HUR48" s="299"/>
      <c r="HUS48" s="299"/>
      <c r="HUT48" s="299"/>
      <c r="HUU48" s="299"/>
      <c r="HUV48" s="299"/>
      <c r="HUW48" s="299"/>
      <c r="HUX48" s="299"/>
      <c r="HUY48" s="299"/>
      <c r="HUZ48" s="299"/>
      <c r="HVA48" s="299"/>
      <c r="HVB48" s="299"/>
      <c r="HVC48" s="299"/>
      <c r="HVD48" s="299"/>
      <c r="HVE48" s="299"/>
      <c r="HVF48" s="299"/>
      <c r="HVG48" s="299"/>
      <c r="HVH48" s="299"/>
      <c r="HVI48" s="299"/>
      <c r="HVJ48" s="299"/>
      <c r="HVK48" s="299"/>
      <c r="HVL48" s="299"/>
      <c r="HVM48" s="299"/>
      <c r="HVN48" s="299"/>
      <c r="HVO48" s="299"/>
      <c r="HVP48" s="299"/>
      <c r="HVQ48" s="299"/>
      <c r="HVR48" s="299"/>
      <c r="HVS48" s="299"/>
      <c r="HVT48" s="299"/>
      <c r="HVU48" s="299"/>
      <c r="HVV48" s="299"/>
      <c r="HVW48" s="299"/>
      <c r="HVX48" s="299"/>
      <c r="HVY48" s="299"/>
      <c r="HVZ48" s="299"/>
      <c r="HWA48" s="299"/>
      <c r="HWB48" s="299"/>
      <c r="HWC48" s="299"/>
      <c r="HWD48" s="299"/>
      <c r="HWE48" s="299"/>
      <c r="HWF48" s="299"/>
      <c r="HWG48" s="299"/>
      <c r="HWH48" s="299"/>
      <c r="HWI48" s="299"/>
      <c r="HWJ48" s="299"/>
      <c r="HWK48" s="299"/>
      <c r="HWL48" s="299"/>
      <c r="HWM48" s="299"/>
      <c r="HWN48" s="299"/>
      <c r="HWO48" s="299"/>
      <c r="HWP48" s="299"/>
      <c r="HWQ48" s="299"/>
      <c r="HWR48" s="299"/>
      <c r="HWS48" s="299"/>
      <c r="HWT48" s="299"/>
      <c r="HWU48" s="299"/>
      <c r="HWV48" s="299"/>
      <c r="HWW48" s="299"/>
      <c r="HWX48" s="299"/>
      <c r="HWY48" s="299"/>
      <c r="HWZ48" s="299"/>
      <c r="HXA48" s="299"/>
      <c r="HXB48" s="299"/>
      <c r="HXC48" s="299"/>
      <c r="HXD48" s="299"/>
      <c r="HXE48" s="299"/>
      <c r="HXF48" s="299"/>
      <c r="HXG48" s="299"/>
      <c r="HXH48" s="299"/>
      <c r="HXI48" s="299"/>
      <c r="HXJ48" s="299"/>
      <c r="HXK48" s="299"/>
      <c r="HXL48" s="299"/>
      <c r="HXM48" s="299"/>
      <c r="HXN48" s="299"/>
      <c r="HXO48" s="299"/>
      <c r="HXP48" s="299"/>
      <c r="HXQ48" s="299"/>
      <c r="HXR48" s="299"/>
      <c r="HXS48" s="299"/>
      <c r="HXT48" s="299"/>
      <c r="HXU48" s="299"/>
      <c r="HXV48" s="299"/>
      <c r="HXW48" s="299"/>
      <c r="HXX48" s="299"/>
      <c r="HXY48" s="299"/>
      <c r="HXZ48" s="299"/>
      <c r="HYA48" s="299"/>
      <c r="HYB48" s="299"/>
      <c r="HYC48" s="299"/>
      <c r="HYD48" s="299"/>
      <c r="HYE48" s="299"/>
      <c r="HYF48" s="299"/>
      <c r="HYG48" s="299"/>
      <c r="HYH48" s="299"/>
      <c r="HYI48" s="299"/>
      <c r="HYJ48" s="299"/>
      <c r="HYK48" s="299"/>
      <c r="HYL48" s="299"/>
      <c r="HYM48" s="299"/>
      <c r="HYN48" s="299"/>
      <c r="HYO48" s="299"/>
      <c r="HYP48" s="299"/>
      <c r="HYQ48" s="299"/>
      <c r="HYR48" s="299"/>
      <c r="HYS48" s="299"/>
      <c r="HYT48" s="299"/>
      <c r="HYU48" s="299"/>
      <c r="HYV48" s="299"/>
      <c r="HYW48" s="299"/>
      <c r="HYX48" s="299"/>
      <c r="HYY48" s="299"/>
      <c r="HYZ48" s="299"/>
      <c r="HZA48" s="299"/>
      <c r="HZB48" s="299"/>
      <c r="HZC48" s="299"/>
      <c r="HZD48" s="299"/>
      <c r="HZE48" s="299"/>
      <c r="HZF48" s="299"/>
      <c r="HZG48" s="299"/>
      <c r="HZH48" s="299"/>
      <c r="HZI48" s="299"/>
      <c r="HZJ48" s="299"/>
      <c r="HZK48" s="299"/>
      <c r="HZL48" s="299"/>
      <c r="HZM48" s="299"/>
      <c r="HZN48" s="299"/>
      <c r="HZO48" s="299"/>
      <c r="HZP48" s="299"/>
      <c r="HZQ48" s="299"/>
      <c r="HZR48" s="299"/>
      <c r="HZS48" s="299"/>
      <c r="HZT48" s="299"/>
      <c r="HZU48" s="299"/>
      <c r="HZV48" s="299"/>
      <c r="HZW48" s="299"/>
      <c r="HZX48" s="299"/>
      <c r="HZY48" s="299"/>
      <c r="HZZ48" s="299"/>
      <c r="IAA48" s="299"/>
      <c r="IAB48" s="299"/>
      <c r="IAC48" s="299"/>
      <c r="IAD48" s="299"/>
      <c r="IAE48" s="299"/>
      <c r="IAF48" s="299"/>
      <c r="IAG48" s="299"/>
      <c r="IAH48" s="299"/>
      <c r="IAI48" s="299"/>
      <c r="IAJ48" s="299"/>
      <c r="IAK48" s="299"/>
      <c r="IAL48" s="299"/>
      <c r="IAM48" s="299"/>
      <c r="IAN48" s="299"/>
      <c r="IAO48" s="299"/>
      <c r="IAP48" s="299"/>
      <c r="IAQ48" s="299"/>
      <c r="IAR48" s="299"/>
      <c r="IAS48" s="299"/>
      <c r="IAT48" s="299"/>
      <c r="IAU48" s="299"/>
      <c r="IAV48" s="299"/>
      <c r="IAW48" s="299"/>
      <c r="IAX48" s="299"/>
      <c r="IAY48" s="299"/>
      <c r="IAZ48" s="299"/>
      <c r="IBA48" s="299"/>
      <c r="IBB48" s="299"/>
      <c r="IBC48" s="299"/>
      <c r="IBD48" s="299"/>
      <c r="IBE48" s="299"/>
      <c r="IBF48" s="299"/>
      <c r="IBG48" s="299"/>
      <c r="IBH48" s="299"/>
      <c r="IBI48" s="299"/>
      <c r="IBJ48" s="299"/>
      <c r="IBK48" s="299"/>
      <c r="IBL48" s="299"/>
      <c r="IBM48" s="299"/>
      <c r="IBN48" s="299"/>
      <c r="IBO48" s="299"/>
      <c r="IBP48" s="299"/>
      <c r="IBQ48" s="299"/>
      <c r="IBR48" s="299"/>
      <c r="IBS48" s="299"/>
      <c r="IBT48" s="299"/>
      <c r="IBU48" s="299"/>
      <c r="IBV48" s="299"/>
      <c r="IBW48" s="299"/>
      <c r="IBX48" s="299"/>
      <c r="IBY48" s="299"/>
      <c r="IBZ48" s="299"/>
      <c r="ICA48" s="299"/>
      <c r="ICB48" s="299"/>
      <c r="ICC48" s="299"/>
      <c r="ICD48" s="299"/>
      <c r="ICE48" s="299"/>
      <c r="ICF48" s="299"/>
      <c r="ICG48" s="299"/>
      <c r="ICH48" s="299"/>
      <c r="ICI48" s="299"/>
      <c r="ICJ48" s="299"/>
      <c r="ICK48" s="299"/>
      <c r="ICL48" s="299"/>
      <c r="ICM48" s="299"/>
      <c r="ICN48" s="299"/>
      <c r="ICO48" s="299"/>
      <c r="ICP48" s="299"/>
      <c r="ICQ48" s="299"/>
      <c r="ICR48" s="299"/>
      <c r="ICS48" s="299"/>
      <c r="ICT48" s="299"/>
      <c r="ICU48" s="299"/>
      <c r="ICV48" s="299"/>
      <c r="ICW48" s="299"/>
      <c r="ICX48" s="299"/>
      <c r="ICY48" s="299"/>
      <c r="ICZ48" s="299"/>
      <c r="IDA48" s="299"/>
      <c r="IDB48" s="299"/>
      <c r="IDC48" s="299"/>
      <c r="IDD48" s="299"/>
      <c r="IDE48" s="299"/>
      <c r="IDF48" s="299"/>
      <c r="IDG48" s="299"/>
      <c r="IDH48" s="299"/>
      <c r="IDI48" s="299"/>
      <c r="IDJ48" s="299"/>
      <c r="IDK48" s="299"/>
      <c r="IDL48" s="299"/>
      <c r="IDM48" s="299"/>
      <c r="IDN48" s="299"/>
      <c r="IDO48" s="299"/>
      <c r="IDP48" s="299"/>
      <c r="IDQ48" s="299"/>
      <c r="IDR48" s="299"/>
      <c r="IDS48" s="299"/>
      <c r="IDT48" s="299"/>
      <c r="IDU48" s="299"/>
      <c r="IDV48" s="299"/>
      <c r="IDW48" s="299"/>
      <c r="IDX48" s="299"/>
      <c r="IDY48" s="299"/>
      <c r="IDZ48" s="299"/>
      <c r="IEA48" s="299"/>
      <c r="IEB48" s="299"/>
      <c r="IEC48" s="299"/>
      <c r="IED48" s="299"/>
      <c r="IEE48" s="299"/>
      <c r="IEF48" s="299"/>
      <c r="IEG48" s="299"/>
      <c r="IEH48" s="299"/>
      <c r="IEI48" s="299"/>
      <c r="IEJ48" s="299"/>
      <c r="IEK48" s="299"/>
      <c r="IEL48" s="299"/>
      <c r="IEM48" s="299"/>
      <c r="IEN48" s="299"/>
      <c r="IEO48" s="299"/>
      <c r="IEP48" s="299"/>
      <c r="IEQ48" s="299"/>
      <c r="IER48" s="299"/>
      <c r="IES48" s="299"/>
      <c r="IET48" s="299"/>
      <c r="IEU48" s="299"/>
      <c r="IEV48" s="299"/>
      <c r="IEW48" s="299"/>
      <c r="IEX48" s="299"/>
      <c r="IEY48" s="299"/>
      <c r="IEZ48" s="299"/>
      <c r="IFA48" s="299"/>
      <c r="IFB48" s="299"/>
      <c r="IFC48" s="299"/>
      <c r="IFD48" s="299"/>
      <c r="IFE48" s="299"/>
      <c r="IFF48" s="299"/>
      <c r="IFG48" s="299"/>
      <c r="IFH48" s="299"/>
      <c r="IFI48" s="299"/>
      <c r="IFJ48" s="299"/>
      <c r="IFK48" s="299"/>
      <c r="IFL48" s="299"/>
      <c r="IFM48" s="299"/>
      <c r="IFN48" s="299"/>
      <c r="IFO48" s="299"/>
      <c r="IFP48" s="299"/>
      <c r="IFQ48" s="299"/>
      <c r="IFR48" s="299"/>
      <c r="IFS48" s="299"/>
      <c r="IFT48" s="299"/>
      <c r="IFU48" s="299"/>
      <c r="IFV48" s="299"/>
      <c r="IFW48" s="299"/>
      <c r="IFX48" s="299"/>
      <c r="IFY48" s="299"/>
      <c r="IFZ48" s="299"/>
      <c r="IGA48" s="299"/>
      <c r="IGB48" s="299"/>
      <c r="IGC48" s="299"/>
      <c r="IGD48" s="299"/>
      <c r="IGE48" s="299"/>
      <c r="IGF48" s="299"/>
      <c r="IGG48" s="299"/>
      <c r="IGH48" s="299"/>
      <c r="IGI48" s="299"/>
      <c r="IGJ48" s="299"/>
      <c r="IGK48" s="299"/>
      <c r="IGL48" s="299"/>
      <c r="IGM48" s="299"/>
      <c r="IGN48" s="299"/>
      <c r="IGO48" s="299"/>
      <c r="IGP48" s="299"/>
      <c r="IGQ48" s="299"/>
      <c r="IGR48" s="299"/>
      <c r="IGS48" s="299"/>
      <c r="IGT48" s="299"/>
      <c r="IGU48" s="299"/>
      <c r="IGV48" s="299"/>
      <c r="IGW48" s="299"/>
      <c r="IGX48" s="299"/>
      <c r="IGY48" s="299"/>
      <c r="IGZ48" s="299"/>
      <c r="IHA48" s="299"/>
      <c r="IHB48" s="299"/>
      <c r="IHC48" s="299"/>
      <c r="IHD48" s="299"/>
      <c r="IHE48" s="299"/>
      <c r="IHF48" s="299"/>
      <c r="IHG48" s="299"/>
      <c r="IHH48" s="299"/>
      <c r="IHI48" s="299"/>
      <c r="IHJ48" s="299"/>
      <c r="IHK48" s="299"/>
      <c r="IHL48" s="299"/>
      <c r="IHM48" s="299"/>
      <c r="IHN48" s="299"/>
      <c r="IHO48" s="299"/>
      <c r="IHP48" s="299"/>
      <c r="IHQ48" s="299"/>
      <c r="IHR48" s="299"/>
      <c r="IHS48" s="299"/>
      <c r="IHT48" s="299"/>
      <c r="IHU48" s="299"/>
      <c r="IHV48" s="299"/>
      <c r="IHW48" s="299"/>
      <c r="IHX48" s="299"/>
      <c r="IHY48" s="299"/>
      <c r="IHZ48" s="299"/>
      <c r="IIA48" s="299"/>
      <c r="IIB48" s="299"/>
      <c r="IIC48" s="299"/>
      <c r="IID48" s="299"/>
      <c r="IIE48" s="299"/>
      <c r="IIF48" s="299"/>
      <c r="IIG48" s="299"/>
      <c r="IIH48" s="299"/>
      <c r="III48" s="299"/>
      <c r="IIJ48" s="299"/>
      <c r="IIK48" s="299"/>
      <c r="IIL48" s="299"/>
      <c r="IIM48" s="299"/>
      <c r="IIN48" s="299"/>
      <c r="IIO48" s="299"/>
      <c r="IIP48" s="299"/>
      <c r="IIQ48" s="299"/>
      <c r="IIR48" s="299"/>
      <c r="IIS48" s="299"/>
      <c r="IIT48" s="299"/>
      <c r="IIU48" s="299"/>
      <c r="IIV48" s="299"/>
      <c r="IIW48" s="299"/>
      <c r="IIX48" s="299"/>
      <c r="IIY48" s="299"/>
      <c r="IIZ48" s="299"/>
      <c r="IJA48" s="299"/>
      <c r="IJB48" s="299"/>
      <c r="IJC48" s="299"/>
      <c r="IJD48" s="299"/>
      <c r="IJE48" s="299"/>
      <c r="IJF48" s="299"/>
      <c r="IJG48" s="299"/>
      <c r="IJH48" s="299"/>
      <c r="IJI48" s="299"/>
      <c r="IJJ48" s="299"/>
      <c r="IJK48" s="299"/>
      <c r="IJL48" s="299"/>
      <c r="IJM48" s="299"/>
      <c r="IJN48" s="299"/>
      <c r="IJO48" s="299"/>
      <c r="IJP48" s="299"/>
      <c r="IJQ48" s="299"/>
      <c r="IJR48" s="299"/>
      <c r="IJS48" s="299"/>
      <c r="IJT48" s="299"/>
      <c r="IJU48" s="299"/>
      <c r="IJV48" s="299"/>
      <c r="IJW48" s="299"/>
      <c r="IJX48" s="299"/>
      <c r="IJY48" s="299"/>
      <c r="IJZ48" s="299"/>
      <c r="IKA48" s="299"/>
      <c r="IKB48" s="299"/>
      <c r="IKC48" s="299"/>
      <c r="IKD48" s="299"/>
      <c r="IKE48" s="299"/>
      <c r="IKF48" s="299"/>
      <c r="IKG48" s="299"/>
      <c r="IKH48" s="299"/>
      <c r="IKI48" s="299"/>
      <c r="IKJ48" s="299"/>
      <c r="IKK48" s="299"/>
      <c r="IKL48" s="299"/>
      <c r="IKM48" s="299"/>
      <c r="IKN48" s="299"/>
      <c r="IKO48" s="299"/>
      <c r="IKP48" s="299"/>
      <c r="IKQ48" s="299"/>
      <c r="IKR48" s="299"/>
      <c r="IKS48" s="299"/>
      <c r="IKT48" s="299"/>
      <c r="IKU48" s="299"/>
      <c r="IKV48" s="299"/>
      <c r="IKW48" s="299"/>
      <c r="IKX48" s="299"/>
      <c r="IKY48" s="299"/>
      <c r="IKZ48" s="299"/>
      <c r="ILA48" s="299"/>
      <c r="ILB48" s="299"/>
      <c r="ILC48" s="299"/>
      <c r="ILD48" s="299"/>
      <c r="ILE48" s="299"/>
      <c r="ILF48" s="299"/>
      <c r="ILG48" s="299"/>
      <c r="ILH48" s="299"/>
      <c r="ILI48" s="299"/>
      <c r="ILJ48" s="299"/>
      <c r="ILK48" s="299"/>
      <c r="ILL48" s="299"/>
      <c r="ILM48" s="299"/>
      <c r="ILN48" s="299"/>
      <c r="ILO48" s="299"/>
      <c r="ILP48" s="299"/>
      <c r="ILQ48" s="299"/>
      <c r="ILR48" s="299"/>
      <c r="ILS48" s="299"/>
      <c r="ILT48" s="299"/>
      <c r="ILU48" s="299"/>
      <c r="ILV48" s="299"/>
      <c r="ILW48" s="299"/>
      <c r="ILX48" s="299"/>
      <c r="ILY48" s="299"/>
      <c r="ILZ48" s="299"/>
      <c r="IMA48" s="299"/>
      <c r="IMB48" s="299"/>
      <c r="IMC48" s="299"/>
      <c r="IMD48" s="299"/>
      <c r="IME48" s="299"/>
      <c r="IMF48" s="299"/>
      <c r="IMG48" s="299"/>
      <c r="IMH48" s="299"/>
      <c r="IMI48" s="299"/>
      <c r="IMJ48" s="299"/>
      <c r="IMK48" s="299"/>
      <c r="IML48" s="299"/>
      <c r="IMM48" s="299"/>
      <c r="IMN48" s="299"/>
      <c r="IMO48" s="299"/>
      <c r="IMP48" s="299"/>
      <c r="IMQ48" s="299"/>
      <c r="IMR48" s="299"/>
      <c r="IMS48" s="299"/>
      <c r="IMT48" s="299"/>
      <c r="IMU48" s="299"/>
      <c r="IMV48" s="299"/>
      <c r="IMW48" s="299"/>
      <c r="IMX48" s="299"/>
      <c r="IMY48" s="299"/>
      <c r="IMZ48" s="299"/>
      <c r="INA48" s="299"/>
      <c r="INB48" s="299"/>
      <c r="INC48" s="299"/>
      <c r="IND48" s="299"/>
      <c r="INE48" s="299"/>
      <c r="INF48" s="299"/>
      <c r="ING48" s="299"/>
      <c r="INH48" s="299"/>
      <c r="INI48" s="299"/>
      <c r="INJ48" s="299"/>
      <c r="INK48" s="299"/>
      <c r="INL48" s="299"/>
      <c r="INM48" s="299"/>
      <c r="INN48" s="299"/>
      <c r="INO48" s="299"/>
      <c r="INP48" s="299"/>
      <c r="INQ48" s="299"/>
      <c r="INR48" s="299"/>
      <c r="INS48" s="299"/>
      <c r="INT48" s="299"/>
      <c r="INU48" s="299"/>
      <c r="INV48" s="299"/>
      <c r="INW48" s="299"/>
      <c r="INX48" s="299"/>
      <c r="INY48" s="299"/>
      <c r="INZ48" s="299"/>
      <c r="IOA48" s="299"/>
      <c r="IOB48" s="299"/>
      <c r="IOC48" s="299"/>
      <c r="IOD48" s="299"/>
      <c r="IOE48" s="299"/>
      <c r="IOF48" s="299"/>
      <c r="IOG48" s="299"/>
      <c r="IOH48" s="299"/>
      <c r="IOI48" s="299"/>
      <c r="IOJ48" s="299"/>
      <c r="IOK48" s="299"/>
      <c r="IOL48" s="299"/>
      <c r="IOM48" s="299"/>
      <c r="ION48" s="299"/>
      <c r="IOO48" s="299"/>
      <c r="IOP48" s="299"/>
      <c r="IOQ48" s="299"/>
      <c r="IOR48" s="299"/>
      <c r="IOS48" s="299"/>
      <c r="IOT48" s="299"/>
      <c r="IOU48" s="299"/>
      <c r="IOV48" s="299"/>
      <c r="IOW48" s="299"/>
      <c r="IOX48" s="299"/>
      <c r="IOY48" s="299"/>
      <c r="IOZ48" s="299"/>
      <c r="IPA48" s="299"/>
      <c r="IPB48" s="299"/>
      <c r="IPC48" s="299"/>
      <c r="IPD48" s="299"/>
      <c r="IPE48" s="299"/>
      <c r="IPF48" s="299"/>
      <c r="IPG48" s="299"/>
      <c r="IPH48" s="299"/>
      <c r="IPI48" s="299"/>
      <c r="IPJ48" s="299"/>
      <c r="IPK48" s="299"/>
      <c r="IPL48" s="299"/>
      <c r="IPM48" s="299"/>
      <c r="IPN48" s="299"/>
      <c r="IPO48" s="299"/>
      <c r="IPP48" s="299"/>
      <c r="IPQ48" s="299"/>
      <c r="IPR48" s="299"/>
      <c r="IPS48" s="299"/>
      <c r="IPT48" s="299"/>
      <c r="IPU48" s="299"/>
      <c r="IPV48" s="299"/>
      <c r="IPW48" s="299"/>
      <c r="IPX48" s="299"/>
      <c r="IPY48" s="299"/>
      <c r="IPZ48" s="299"/>
      <c r="IQA48" s="299"/>
      <c r="IQB48" s="299"/>
      <c r="IQC48" s="299"/>
      <c r="IQD48" s="299"/>
      <c r="IQE48" s="299"/>
      <c r="IQF48" s="299"/>
      <c r="IQG48" s="299"/>
      <c r="IQH48" s="299"/>
      <c r="IQI48" s="299"/>
      <c r="IQJ48" s="299"/>
      <c r="IQK48" s="299"/>
      <c r="IQL48" s="299"/>
      <c r="IQM48" s="299"/>
      <c r="IQN48" s="299"/>
      <c r="IQO48" s="299"/>
      <c r="IQP48" s="299"/>
      <c r="IQQ48" s="299"/>
      <c r="IQR48" s="299"/>
      <c r="IQS48" s="299"/>
      <c r="IQT48" s="299"/>
      <c r="IQU48" s="299"/>
      <c r="IQV48" s="299"/>
      <c r="IQW48" s="299"/>
      <c r="IQX48" s="299"/>
      <c r="IQY48" s="299"/>
      <c r="IQZ48" s="299"/>
      <c r="IRA48" s="299"/>
      <c r="IRB48" s="299"/>
      <c r="IRC48" s="299"/>
      <c r="IRD48" s="299"/>
      <c r="IRE48" s="299"/>
      <c r="IRF48" s="299"/>
      <c r="IRG48" s="299"/>
      <c r="IRH48" s="299"/>
      <c r="IRI48" s="299"/>
      <c r="IRJ48" s="299"/>
      <c r="IRK48" s="299"/>
      <c r="IRL48" s="299"/>
      <c r="IRM48" s="299"/>
      <c r="IRN48" s="299"/>
      <c r="IRO48" s="299"/>
      <c r="IRP48" s="299"/>
      <c r="IRQ48" s="299"/>
      <c r="IRR48" s="299"/>
      <c r="IRS48" s="299"/>
      <c r="IRT48" s="299"/>
      <c r="IRU48" s="299"/>
      <c r="IRV48" s="299"/>
      <c r="IRW48" s="299"/>
      <c r="IRX48" s="299"/>
      <c r="IRY48" s="299"/>
      <c r="IRZ48" s="299"/>
      <c r="ISA48" s="299"/>
      <c r="ISB48" s="299"/>
      <c r="ISC48" s="299"/>
      <c r="ISD48" s="299"/>
      <c r="ISE48" s="299"/>
      <c r="ISF48" s="299"/>
      <c r="ISG48" s="299"/>
      <c r="ISH48" s="299"/>
      <c r="ISI48" s="299"/>
      <c r="ISJ48" s="299"/>
      <c r="ISK48" s="299"/>
      <c r="ISL48" s="299"/>
      <c r="ISM48" s="299"/>
      <c r="ISN48" s="299"/>
      <c r="ISO48" s="299"/>
      <c r="ISP48" s="299"/>
      <c r="ISQ48" s="299"/>
      <c r="ISR48" s="299"/>
      <c r="ISS48" s="299"/>
      <c r="IST48" s="299"/>
      <c r="ISU48" s="299"/>
      <c r="ISV48" s="299"/>
      <c r="ISW48" s="299"/>
      <c r="ISX48" s="299"/>
      <c r="ISY48" s="299"/>
      <c r="ISZ48" s="299"/>
      <c r="ITA48" s="299"/>
      <c r="ITB48" s="299"/>
      <c r="ITC48" s="299"/>
      <c r="ITD48" s="299"/>
      <c r="ITE48" s="299"/>
      <c r="ITF48" s="299"/>
      <c r="ITG48" s="299"/>
      <c r="ITH48" s="299"/>
      <c r="ITI48" s="299"/>
      <c r="ITJ48" s="299"/>
      <c r="ITK48" s="299"/>
      <c r="ITL48" s="299"/>
      <c r="ITM48" s="299"/>
      <c r="ITN48" s="299"/>
      <c r="ITO48" s="299"/>
      <c r="ITP48" s="299"/>
      <c r="ITQ48" s="299"/>
      <c r="ITR48" s="299"/>
      <c r="ITS48" s="299"/>
      <c r="ITT48" s="299"/>
      <c r="ITU48" s="299"/>
      <c r="ITV48" s="299"/>
      <c r="ITW48" s="299"/>
      <c r="ITX48" s="299"/>
      <c r="ITY48" s="299"/>
      <c r="ITZ48" s="299"/>
      <c r="IUA48" s="299"/>
      <c r="IUB48" s="299"/>
      <c r="IUC48" s="299"/>
      <c r="IUD48" s="299"/>
      <c r="IUE48" s="299"/>
      <c r="IUF48" s="299"/>
      <c r="IUG48" s="299"/>
      <c r="IUH48" s="299"/>
      <c r="IUI48" s="299"/>
      <c r="IUJ48" s="299"/>
      <c r="IUK48" s="299"/>
      <c r="IUL48" s="299"/>
      <c r="IUM48" s="299"/>
      <c r="IUN48" s="299"/>
      <c r="IUO48" s="299"/>
      <c r="IUP48" s="299"/>
      <c r="IUQ48" s="299"/>
      <c r="IUR48" s="299"/>
      <c r="IUS48" s="299"/>
      <c r="IUT48" s="299"/>
      <c r="IUU48" s="299"/>
      <c r="IUV48" s="299"/>
      <c r="IUW48" s="299"/>
      <c r="IUX48" s="299"/>
      <c r="IUY48" s="299"/>
      <c r="IUZ48" s="299"/>
      <c r="IVA48" s="299"/>
      <c r="IVB48" s="299"/>
      <c r="IVC48" s="299"/>
      <c r="IVD48" s="299"/>
      <c r="IVE48" s="299"/>
      <c r="IVF48" s="299"/>
      <c r="IVG48" s="299"/>
      <c r="IVH48" s="299"/>
      <c r="IVI48" s="299"/>
      <c r="IVJ48" s="299"/>
      <c r="IVK48" s="299"/>
      <c r="IVL48" s="299"/>
      <c r="IVM48" s="299"/>
      <c r="IVN48" s="299"/>
      <c r="IVO48" s="299"/>
      <c r="IVP48" s="299"/>
      <c r="IVQ48" s="299"/>
      <c r="IVR48" s="299"/>
      <c r="IVS48" s="299"/>
      <c r="IVT48" s="299"/>
      <c r="IVU48" s="299"/>
      <c r="IVV48" s="299"/>
      <c r="IVW48" s="299"/>
      <c r="IVX48" s="299"/>
      <c r="IVY48" s="299"/>
      <c r="IVZ48" s="299"/>
      <c r="IWA48" s="299"/>
      <c r="IWB48" s="299"/>
      <c r="IWC48" s="299"/>
      <c r="IWD48" s="299"/>
      <c r="IWE48" s="299"/>
      <c r="IWF48" s="299"/>
      <c r="IWG48" s="299"/>
      <c r="IWH48" s="299"/>
      <c r="IWI48" s="299"/>
      <c r="IWJ48" s="299"/>
      <c r="IWK48" s="299"/>
      <c r="IWL48" s="299"/>
      <c r="IWM48" s="299"/>
      <c r="IWN48" s="299"/>
      <c r="IWO48" s="299"/>
      <c r="IWP48" s="299"/>
      <c r="IWQ48" s="299"/>
      <c r="IWR48" s="299"/>
      <c r="IWS48" s="299"/>
      <c r="IWT48" s="299"/>
      <c r="IWU48" s="299"/>
      <c r="IWV48" s="299"/>
      <c r="IWW48" s="299"/>
      <c r="IWX48" s="299"/>
      <c r="IWY48" s="299"/>
      <c r="IWZ48" s="299"/>
      <c r="IXA48" s="299"/>
      <c r="IXB48" s="299"/>
      <c r="IXC48" s="299"/>
      <c r="IXD48" s="299"/>
      <c r="IXE48" s="299"/>
      <c r="IXF48" s="299"/>
      <c r="IXG48" s="299"/>
      <c r="IXH48" s="299"/>
      <c r="IXI48" s="299"/>
      <c r="IXJ48" s="299"/>
      <c r="IXK48" s="299"/>
      <c r="IXL48" s="299"/>
      <c r="IXM48" s="299"/>
      <c r="IXN48" s="299"/>
      <c r="IXO48" s="299"/>
      <c r="IXP48" s="299"/>
      <c r="IXQ48" s="299"/>
      <c r="IXR48" s="299"/>
      <c r="IXS48" s="299"/>
      <c r="IXT48" s="299"/>
      <c r="IXU48" s="299"/>
      <c r="IXV48" s="299"/>
      <c r="IXW48" s="299"/>
      <c r="IXX48" s="299"/>
      <c r="IXY48" s="299"/>
      <c r="IXZ48" s="299"/>
      <c r="IYA48" s="299"/>
      <c r="IYB48" s="299"/>
      <c r="IYC48" s="299"/>
      <c r="IYD48" s="299"/>
      <c r="IYE48" s="299"/>
      <c r="IYF48" s="299"/>
      <c r="IYG48" s="299"/>
      <c r="IYH48" s="299"/>
      <c r="IYI48" s="299"/>
      <c r="IYJ48" s="299"/>
      <c r="IYK48" s="299"/>
      <c r="IYL48" s="299"/>
      <c r="IYM48" s="299"/>
      <c r="IYN48" s="299"/>
      <c r="IYO48" s="299"/>
      <c r="IYP48" s="299"/>
      <c r="IYQ48" s="299"/>
      <c r="IYR48" s="299"/>
      <c r="IYS48" s="299"/>
      <c r="IYT48" s="299"/>
      <c r="IYU48" s="299"/>
      <c r="IYV48" s="299"/>
      <c r="IYW48" s="299"/>
      <c r="IYX48" s="299"/>
      <c r="IYY48" s="299"/>
      <c r="IYZ48" s="299"/>
      <c r="IZA48" s="299"/>
      <c r="IZB48" s="299"/>
      <c r="IZC48" s="299"/>
      <c r="IZD48" s="299"/>
      <c r="IZE48" s="299"/>
      <c r="IZF48" s="299"/>
      <c r="IZG48" s="299"/>
      <c r="IZH48" s="299"/>
      <c r="IZI48" s="299"/>
      <c r="IZJ48" s="299"/>
      <c r="IZK48" s="299"/>
      <c r="IZL48" s="299"/>
      <c r="IZM48" s="299"/>
      <c r="IZN48" s="299"/>
      <c r="IZO48" s="299"/>
      <c r="IZP48" s="299"/>
      <c r="IZQ48" s="299"/>
      <c r="IZR48" s="299"/>
      <c r="IZS48" s="299"/>
      <c r="IZT48" s="299"/>
      <c r="IZU48" s="299"/>
      <c r="IZV48" s="299"/>
      <c r="IZW48" s="299"/>
      <c r="IZX48" s="299"/>
      <c r="IZY48" s="299"/>
      <c r="IZZ48" s="299"/>
      <c r="JAA48" s="299"/>
      <c r="JAB48" s="299"/>
      <c r="JAC48" s="299"/>
      <c r="JAD48" s="299"/>
      <c r="JAE48" s="299"/>
      <c r="JAF48" s="299"/>
      <c r="JAG48" s="299"/>
      <c r="JAH48" s="299"/>
      <c r="JAI48" s="299"/>
      <c r="JAJ48" s="299"/>
      <c r="JAK48" s="299"/>
      <c r="JAL48" s="299"/>
      <c r="JAM48" s="299"/>
      <c r="JAN48" s="299"/>
      <c r="JAO48" s="299"/>
      <c r="JAP48" s="299"/>
      <c r="JAQ48" s="299"/>
      <c r="JAR48" s="299"/>
      <c r="JAS48" s="299"/>
      <c r="JAT48" s="299"/>
      <c r="JAU48" s="299"/>
      <c r="JAV48" s="299"/>
      <c r="JAW48" s="299"/>
      <c r="JAX48" s="299"/>
      <c r="JAY48" s="299"/>
      <c r="JAZ48" s="299"/>
      <c r="JBA48" s="299"/>
      <c r="JBB48" s="299"/>
      <c r="JBC48" s="299"/>
      <c r="JBD48" s="299"/>
      <c r="JBE48" s="299"/>
      <c r="JBF48" s="299"/>
      <c r="JBG48" s="299"/>
      <c r="JBH48" s="299"/>
      <c r="JBI48" s="299"/>
      <c r="JBJ48" s="299"/>
      <c r="JBK48" s="299"/>
      <c r="JBL48" s="299"/>
      <c r="JBM48" s="299"/>
      <c r="JBN48" s="299"/>
      <c r="JBO48" s="299"/>
      <c r="JBP48" s="299"/>
      <c r="JBQ48" s="299"/>
      <c r="JBR48" s="299"/>
      <c r="JBS48" s="299"/>
      <c r="JBT48" s="299"/>
      <c r="JBU48" s="299"/>
      <c r="JBV48" s="299"/>
      <c r="JBW48" s="299"/>
      <c r="JBX48" s="299"/>
      <c r="JBY48" s="299"/>
      <c r="JBZ48" s="299"/>
      <c r="JCA48" s="299"/>
      <c r="JCB48" s="299"/>
      <c r="JCC48" s="299"/>
      <c r="JCD48" s="299"/>
      <c r="JCE48" s="299"/>
      <c r="JCF48" s="299"/>
      <c r="JCG48" s="299"/>
      <c r="JCH48" s="299"/>
      <c r="JCI48" s="299"/>
      <c r="JCJ48" s="299"/>
      <c r="JCK48" s="299"/>
      <c r="JCL48" s="299"/>
      <c r="JCM48" s="299"/>
      <c r="JCN48" s="299"/>
      <c r="JCO48" s="299"/>
      <c r="JCP48" s="299"/>
      <c r="JCQ48" s="299"/>
      <c r="JCR48" s="299"/>
      <c r="JCS48" s="299"/>
      <c r="JCT48" s="299"/>
      <c r="JCU48" s="299"/>
      <c r="JCV48" s="299"/>
      <c r="JCW48" s="299"/>
      <c r="JCX48" s="299"/>
      <c r="JCY48" s="299"/>
      <c r="JCZ48" s="299"/>
      <c r="JDA48" s="299"/>
      <c r="JDB48" s="299"/>
      <c r="JDC48" s="299"/>
      <c r="JDD48" s="299"/>
      <c r="JDE48" s="299"/>
      <c r="JDF48" s="299"/>
      <c r="JDG48" s="299"/>
      <c r="JDH48" s="299"/>
      <c r="JDI48" s="299"/>
      <c r="JDJ48" s="299"/>
      <c r="JDK48" s="299"/>
      <c r="JDL48" s="299"/>
      <c r="JDM48" s="299"/>
      <c r="JDN48" s="299"/>
      <c r="JDO48" s="299"/>
      <c r="JDP48" s="299"/>
      <c r="JDQ48" s="299"/>
      <c r="JDR48" s="299"/>
      <c r="JDS48" s="299"/>
      <c r="JDT48" s="299"/>
      <c r="JDU48" s="299"/>
      <c r="JDV48" s="299"/>
      <c r="JDW48" s="299"/>
      <c r="JDX48" s="299"/>
      <c r="JDY48" s="299"/>
      <c r="JDZ48" s="299"/>
      <c r="JEA48" s="299"/>
      <c r="JEB48" s="299"/>
      <c r="JEC48" s="299"/>
      <c r="JED48" s="299"/>
      <c r="JEE48" s="299"/>
      <c r="JEF48" s="299"/>
      <c r="JEG48" s="299"/>
      <c r="JEH48" s="299"/>
      <c r="JEI48" s="299"/>
      <c r="JEJ48" s="299"/>
      <c r="JEK48" s="299"/>
      <c r="JEL48" s="299"/>
      <c r="JEM48" s="299"/>
      <c r="JEN48" s="299"/>
      <c r="JEO48" s="299"/>
      <c r="JEP48" s="299"/>
      <c r="JEQ48" s="299"/>
      <c r="JER48" s="299"/>
      <c r="JES48" s="299"/>
      <c r="JET48" s="299"/>
      <c r="JEU48" s="299"/>
      <c r="JEV48" s="299"/>
      <c r="JEW48" s="299"/>
      <c r="JEX48" s="299"/>
      <c r="JEY48" s="299"/>
      <c r="JEZ48" s="299"/>
      <c r="JFA48" s="299"/>
      <c r="JFB48" s="299"/>
      <c r="JFC48" s="299"/>
      <c r="JFD48" s="299"/>
      <c r="JFE48" s="299"/>
      <c r="JFF48" s="299"/>
      <c r="JFG48" s="299"/>
      <c r="JFH48" s="299"/>
      <c r="JFI48" s="299"/>
      <c r="JFJ48" s="299"/>
      <c r="JFK48" s="299"/>
      <c r="JFL48" s="299"/>
      <c r="JFM48" s="299"/>
      <c r="JFN48" s="299"/>
      <c r="JFO48" s="299"/>
      <c r="JFP48" s="299"/>
      <c r="JFQ48" s="299"/>
      <c r="JFR48" s="299"/>
      <c r="JFS48" s="299"/>
      <c r="JFT48" s="299"/>
      <c r="JFU48" s="299"/>
      <c r="JFV48" s="299"/>
      <c r="JFW48" s="299"/>
      <c r="JFX48" s="299"/>
      <c r="JFY48" s="299"/>
      <c r="JFZ48" s="299"/>
      <c r="JGA48" s="299"/>
      <c r="JGB48" s="299"/>
      <c r="JGC48" s="299"/>
      <c r="JGD48" s="299"/>
      <c r="JGE48" s="299"/>
      <c r="JGF48" s="299"/>
      <c r="JGG48" s="299"/>
      <c r="JGH48" s="299"/>
      <c r="JGI48" s="299"/>
      <c r="JGJ48" s="299"/>
      <c r="JGK48" s="299"/>
      <c r="JGL48" s="299"/>
      <c r="JGM48" s="299"/>
      <c r="JGN48" s="299"/>
      <c r="JGO48" s="299"/>
      <c r="JGP48" s="299"/>
      <c r="JGQ48" s="299"/>
      <c r="JGR48" s="299"/>
      <c r="JGS48" s="299"/>
      <c r="JGT48" s="299"/>
      <c r="JGU48" s="299"/>
      <c r="JGV48" s="299"/>
      <c r="JGW48" s="299"/>
      <c r="JGX48" s="299"/>
      <c r="JGY48" s="299"/>
      <c r="JGZ48" s="299"/>
      <c r="JHA48" s="299"/>
      <c r="JHB48" s="299"/>
      <c r="JHC48" s="299"/>
      <c r="JHD48" s="299"/>
      <c r="JHE48" s="299"/>
      <c r="JHF48" s="299"/>
      <c r="JHG48" s="299"/>
      <c r="JHH48" s="299"/>
      <c r="JHI48" s="299"/>
      <c r="JHJ48" s="299"/>
      <c r="JHK48" s="299"/>
      <c r="JHL48" s="299"/>
      <c r="JHM48" s="299"/>
      <c r="JHN48" s="299"/>
      <c r="JHO48" s="299"/>
      <c r="JHP48" s="299"/>
      <c r="JHQ48" s="299"/>
      <c r="JHR48" s="299"/>
      <c r="JHS48" s="299"/>
      <c r="JHT48" s="299"/>
      <c r="JHU48" s="299"/>
      <c r="JHV48" s="299"/>
      <c r="JHW48" s="299"/>
      <c r="JHX48" s="299"/>
      <c r="JHY48" s="299"/>
      <c r="JHZ48" s="299"/>
      <c r="JIA48" s="299"/>
      <c r="JIB48" s="299"/>
      <c r="JIC48" s="299"/>
      <c r="JID48" s="299"/>
      <c r="JIE48" s="299"/>
      <c r="JIF48" s="299"/>
      <c r="JIG48" s="299"/>
      <c r="JIH48" s="299"/>
      <c r="JII48" s="299"/>
      <c r="JIJ48" s="299"/>
      <c r="JIK48" s="299"/>
      <c r="JIL48" s="299"/>
      <c r="JIM48" s="299"/>
      <c r="JIN48" s="299"/>
      <c r="JIO48" s="299"/>
      <c r="JIP48" s="299"/>
      <c r="JIQ48" s="299"/>
      <c r="JIR48" s="299"/>
      <c r="JIS48" s="299"/>
      <c r="JIT48" s="299"/>
      <c r="JIU48" s="299"/>
      <c r="JIV48" s="299"/>
      <c r="JIW48" s="299"/>
      <c r="JIX48" s="299"/>
      <c r="JIY48" s="299"/>
      <c r="JIZ48" s="299"/>
      <c r="JJA48" s="299"/>
      <c r="JJB48" s="299"/>
      <c r="JJC48" s="299"/>
      <c r="JJD48" s="299"/>
      <c r="JJE48" s="299"/>
      <c r="JJF48" s="299"/>
      <c r="JJG48" s="299"/>
      <c r="JJH48" s="299"/>
      <c r="JJI48" s="299"/>
      <c r="JJJ48" s="299"/>
      <c r="JJK48" s="299"/>
      <c r="JJL48" s="299"/>
      <c r="JJM48" s="299"/>
      <c r="JJN48" s="299"/>
      <c r="JJO48" s="299"/>
      <c r="JJP48" s="299"/>
      <c r="JJQ48" s="299"/>
      <c r="JJR48" s="299"/>
      <c r="JJS48" s="299"/>
      <c r="JJT48" s="299"/>
      <c r="JJU48" s="299"/>
      <c r="JJV48" s="299"/>
      <c r="JJW48" s="299"/>
      <c r="JJX48" s="299"/>
      <c r="JJY48" s="299"/>
      <c r="JJZ48" s="299"/>
      <c r="JKA48" s="299"/>
      <c r="JKB48" s="299"/>
      <c r="JKC48" s="299"/>
      <c r="JKD48" s="299"/>
      <c r="JKE48" s="299"/>
      <c r="JKF48" s="299"/>
      <c r="JKG48" s="299"/>
      <c r="JKH48" s="299"/>
      <c r="JKI48" s="299"/>
      <c r="JKJ48" s="299"/>
      <c r="JKK48" s="299"/>
      <c r="JKL48" s="299"/>
      <c r="JKM48" s="299"/>
      <c r="JKN48" s="299"/>
      <c r="JKO48" s="299"/>
      <c r="JKP48" s="299"/>
      <c r="JKQ48" s="299"/>
      <c r="JKR48" s="299"/>
      <c r="JKS48" s="299"/>
      <c r="JKT48" s="299"/>
      <c r="JKU48" s="299"/>
      <c r="JKV48" s="299"/>
      <c r="JKW48" s="299"/>
      <c r="JKX48" s="299"/>
      <c r="JKY48" s="299"/>
      <c r="JKZ48" s="299"/>
      <c r="JLA48" s="299"/>
      <c r="JLB48" s="299"/>
      <c r="JLC48" s="299"/>
      <c r="JLD48" s="299"/>
      <c r="JLE48" s="299"/>
      <c r="JLF48" s="299"/>
      <c r="JLG48" s="299"/>
      <c r="JLH48" s="299"/>
      <c r="JLI48" s="299"/>
      <c r="JLJ48" s="299"/>
      <c r="JLK48" s="299"/>
      <c r="JLL48" s="299"/>
      <c r="JLM48" s="299"/>
      <c r="JLN48" s="299"/>
      <c r="JLO48" s="299"/>
      <c r="JLP48" s="299"/>
      <c r="JLQ48" s="299"/>
      <c r="JLR48" s="299"/>
      <c r="JLS48" s="299"/>
      <c r="JLT48" s="299"/>
      <c r="JLU48" s="299"/>
      <c r="JLV48" s="299"/>
      <c r="JLW48" s="299"/>
      <c r="JLX48" s="299"/>
      <c r="JLY48" s="299"/>
      <c r="JLZ48" s="299"/>
      <c r="JMA48" s="299"/>
      <c r="JMB48" s="299"/>
      <c r="JMC48" s="299"/>
      <c r="JMD48" s="299"/>
      <c r="JME48" s="299"/>
      <c r="JMF48" s="299"/>
      <c r="JMG48" s="299"/>
      <c r="JMH48" s="299"/>
      <c r="JMI48" s="299"/>
      <c r="JMJ48" s="299"/>
      <c r="JMK48" s="299"/>
      <c r="JML48" s="299"/>
      <c r="JMM48" s="299"/>
      <c r="JMN48" s="299"/>
      <c r="JMO48" s="299"/>
      <c r="JMP48" s="299"/>
      <c r="JMQ48" s="299"/>
      <c r="JMR48" s="299"/>
      <c r="JMS48" s="299"/>
      <c r="JMT48" s="299"/>
      <c r="JMU48" s="299"/>
      <c r="JMV48" s="299"/>
      <c r="JMW48" s="299"/>
      <c r="JMX48" s="299"/>
      <c r="JMY48" s="299"/>
      <c r="JMZ48" s="299"/>
      <c r="JNA48" s="299"/>
      <c r="JNB48" s="299"/>
      <c r="JNC48" s="299"/>
      <c r="JND48" s="299"/>
      <c r="JNE48" s="299"/>
      <c r="JNF48" s="299"/>
      <c r="JNG48" s="299"/>
      <c r="JNH48" s="299"/>
      <c r="JNI48" s="299"/>
      <c r="JNJ48" s="299"/>
      <c r="JNK48" s="299"/>
      <c r="JNL48" s="299"/>
      <c r="JNM48" s="299"/>
      <c r="JNN48" s="299"/>
      <c r="JNO48" s="299"/>
      <c r="JNP48" s="299"/>
      <c r="JNQ48" s="299"/>
      <c r="JNR48" s="299"/>
      <c r="JNS48" s="299"/>
      <c r="JNT48" s="299"/>
      <c r="JNU48" s="299"/>
      <c r="JNV48" s="299"/>
      <c r="JNW48" s="299"/>
      <c r="JNX48" s="299"/>
      <c r="JNY48" s="299"/>
      <c r="JNZ48" s="299"/>
      <c r="JOA48" s="299"/>
      <c r="JOB48" s="299"/>
      <c r="JOC48" s="299"/>
      <c r="JOD48" s="299"/>
      <c r="JOE48" s="299"/>
      <c r="JOF48" s="299"/>
      <c r="JOG48" s="299"/>
      <c r="JOH48" s="299"/>
      <c r="JOI48" s="299"/>
      <c r="JOJ48" s="299"/>
      <c r="JOK48" s="299"/>
      <c r="JOL48" s="299"/>
      <c r="JOM48" s="299"/>
      <c r="JON48" s="299"/>
      <c r="JOO48" s="299"/>
      <c r="JOP48" s="299"/>
      <c r="JOQ48" s="299"/>
      <c r="JOR48" s="299"/>
      <c r="JOS48" s="299"/>
      <c r="JOT48" s="299"/>
      <c r="JOU48" s="299"/>
      <c r="JOV48" s="299"/>
      <c r="JOW48" s="299"/>
      <c r="JOX48" s="299"/>
      <c r="JOY48" s="299"/>
      <c r="JOZ48" s="299"/>
      <c r="JPA48" s="299"/>
      <c r="JPB48" s="299"/>
      <c r="JPC48" s="299"/>
      <c r="JPD48" s="299"/>
      <c r="JPE48" s="299"/>
      <c r="JPF48" s="299"/>
      <c r="JPG48" s="299"/>
      <c r="JPH48" s="299"/>
      <c r="JPI48" s="299"/>
      <c r="JPJ48" s="299"/>
      <c r="JPK48" s="299"/>
      <c r="JPL48" s="299"/>
      <c r="JPM48" s="299"/>
      <c r="JPN48" s="299"/>
      <c r="JPO48" s="299"/>
      <c r="JPP48" s="299"/>
      <c r="JPQ48" s="299"/>
      <c r="JPR48" s="299"/>
      <c r="JPS48" s="299"/>
      <c r="JPT48" s="299"/>
      <c r="JPU48" s="299"/>
      <c r="JPV48" s="299"/>
      <c r="JPW48" s="299"/>
      <c r="JPX48" s="299"/>
      <c r="JPY48" s="299"/>
      <c r="JPZ48" s="299"/>
      <c r="JQA48" s="299"/>
      <c r="JQB48" s="299"/>
      <c r="JQC48" s="299"/>
      <c r="JQD48" s="299"/>
      <c r="JQE48" s="299"/>
      <c r="JQF48" s="299"/>
      <c r="JQG48" s="299"/>
      <c r="JQH48" s="299"/>
      <c r="JQI48" s="299"/>
      <c r="JQJ48" s="299"/>
      <c r="JQK48" s="299"/>
      <c r="JQL48" s="299"/>
      <c r="JQM48" s="299"/>
      <c r="JQN48" s="299"/>
      <c r="JQO48" s="299"/>
      <c r="JQP48" s="299"/>
      <c r="JQQ48" s="299"/>
      <c r="JQR48" s="299"/>
      <c r="JQS48" s="299"/>
      <c r="JQT48" s="299"/>
      <c r="JQU48" s="299"/>
      <c r="JQV48" s="299"/>
      <c r="JQW48" s="299"/>
      <c r="JQX48" s="299"/>
      <c r="JQY48" s="299"/>
      <c r="JQZ48" s="299"/>
      <c r="JRA48" s="299"/>
      <c r="JRB48" s="299"/>
      <c r="JRC48" s="299"/>
      <c r="JRD48" s="299"/>
      <c r="JRE48" s="299"/>
      <c r="JRF48" s="299"/>
      <c r="JRG48" s="299"/>
      <c r="JRH48" s="299"/>
      <c r="JRI48" s="299"/>
      <c r="JRJ48" s="299"/>
      <c r="JRK48" s="299"/>
      <c r="JRL48" s="299"/>
      <c r="JRM48" s="299"/>
      <c r="JRN48" s="299"/>
      <c r="JRO48" s="299"/>
      <c r="JRP48" s="299"/>
      <c r="JRQ48" s="299"/>
      <c r="JRR48" s="299"/>
      <c r="JRS48" s="299"/>
      <c r="JRT48" s="299"/>
      <c r="JRU48" s="299"/>
      <c r="JRV48" s="299"/>
      <c r="JRW48" s="299"/>
      <c r="JRX48" s="299"/>
      <c r="JRY48" s="299"/>
      <c r="JRZ48" s="299"/>
      <c r="JSA48" s="299"/>
      <c r="JSB48" s="299"/>
      <c r="JSC48" s="299"/>
      <c r="JSD48" s="299"/>
      <c r="JSE48" s="299"/>
      <c r="JSF48" s="299"/>
      <c r="JSG48" s="299"/>
      <c r="JSH48" s="299"/>
      <c r="JSI48" s="299"/>
      <c r="JSJ48" s="299"/>
      <c r="JSK48" s="299"/>
      <c r="JSL48" s="299"/>
      <c r="JSM48" s="299"/>
      <c r="JSN48" s="299"/>
      <c r="JSO48" s="299"/>
      <c r="JSP48" s="299"/>
      <c r="JSQ48" s="299"/>
      <c r="JSR48" s="299"/>
      <c r="JSS48" s="299"/>
      <c r="JST48" s="299"/>
      <c r="JSU48" s="299"/>
      <c r="JSV48" s="299"/>
      <c r="JSW48" s="299"/>
      <c r="JSX48" s="299"/>
      <c r="JSY48" s="299"/>
      <c r="JSZ48" s="299"/>
      <c r="JTA48" s="299"/>
      <c r="JTB48" s="299"/>
      <c r="JTC48" s="299"/>
      <c r="JTD48" s="299"/>
      <c r="JTE48" s="299"/>
      <c r="JTF48" s="299"/>
      <c r="JTG48" s="299"/>
      <c r="JTH48" s="299"/>
      <c r="JTI48" s="299"/>
      <c r="JTJ48" s="299"/>
      <c r="JTK48" s="299"/>
      <c r="JTL48" s="299"/>
      <c r="JTM48" s="299"/>
      <c r="JTN48" s="299"/>
      <c r="JTO48" s="299"/>
      <c r="JTP48" s="299"/>
      <c r="JTQ48" s="299"/>
      <c r="JTR48" s="299"/>
      <c r="JTS48" s="299"/>
      <c r="JTT48" s="299"/>
      <c r="JTU48" s="299"/>
      <c r="JTV48" s="299"/>
      <c r="JTW48" s="299"/>
      <c r="JTX48" s="299"/>
      <c r="JTY48" s="299"/>
      <c r="JTZ48" s="299"/>
      <c r="JUA48" s="299"/>
      <c r="JUB48" s="299"/>
      <c r="JUC48" s="299"/>
      <c r="JUD48" s="299"/>
      <c r="JUE48" s="299"/>
      <c r="JUF48" s="299"/>
      <c r="JUG48" s="299"/>
      <c r="JUH48" s="299"/>
      <c r="JUI48" s="299"/>
      <c r="JUJ48" s="299"/>
      <c r="JUK48" s="299"/>
      <c r="JUL48" s="299"/>
      <c r="JUM48" s="299"/>
      <c r="JUN48" s="299"/>
      <c r="JUO48" s="299"/>
      <c r="JUP48" s="299"/>
      <c r="JUQ48" s="299"/>
      <c r="JUR48" s="299"/>
      <c r="JUS48" s="299"/>
      <c r="JUT48" s="299"/>
      <c r="JUU48" s="299"/>
      <c r="JUV48" s="299"/>
      <c r="JUW48" s="299"/>
      <c r="JUX48" s="299"/>
      <c r="JUY48" s="299"/>
      <c r="JUZ48" s="299"/>
      <c r="JVA48" s="299"/>
      <c r="JVB48" s="299"/>
      <c r="JVC48" s="299"/>
      <c r="JVD48" s="299"/>
      <c r="JVE48" s="299"/>
      <c r="JVF48" s="299"/>
      <c r="JVG48" s="299"/>
      <c r="JVH48" s="299"/>
      <c r="JVI48" s="299"/>
      <c r="JVJ48" s="299"/>
      <c r="JVK48" s="299"/>
      <c r="JVL48" s="299"/>
      <c r="JVM48" s="299"/>
      <c r="JVN48" s="299"/>
      <c r="JVO48" s="299"/>
      <c r="JVP48" s="299"/>
      <c r="JVQ48" s="299"/>
      <c r="JVR48" s="299"/>
      <c r="JVS48" s="299"/>
      <c r="JVT48" s="299"/>
      <c r="JVU48" s="299"/>
      <c r="JVV48" s="299"/>
      <c r="JVW48" s="299"/>
      <c r="JVX48" s="299"/>
      <c r="JVY48" s="299"/>
      <c r="JVZ48" s="299"/>
      <c r="JWA48" s="299"/>
      <c r="JWB48" s="299"/>
      <c r="JWC48" s="299"/>
      <c r="JWD48" s="299"/>
      <c r="JWE48" s="299"/>
      <c r="JWF48" s="299"/>
      <c r="JWG48" s="299"/>
      <c r="JWH48" s="299"/>
      <c r="JWI48" s="299"/>
      <c r="JWJ48" s="299"/>
      <c r="JWK48" s="299"/>
      <c r="JWL48" s="299"/>
      <c r="JWM48" s="299"/>
      <c r="JWN48" s="299"/>
      <c r="JWO48" s="299"/>
      <c r="JWP48" s="299"/>
      <c r="JWQ48" s="299"/>
      <c r="JWR48" s="299"/>
      <c r="JWS48" s="299"/>
      <c r="JWT48" s="299"/>
      <c r="JWU48" s="299"/>
      <c r="JWV48" s="299"/>
      <c r="JWW48" s="299"/>
      <c r="JWX48" s="299"/>
      <c r="JWY48" s="299"/>
      <c r="JWZ48" s="299"/>
      <c r="JXA48" s="299"/>
      <c r="JXB48" s="299"/>
      <c r="JXC48" s="299"/>
      <c r="JXD48" s="299"/>
      <c r="JXE48" s="299"/>
      <c r="JXF48" s="299"/>
      <c r="JXG48" s="299"/>
      <c r="JXH48" s="299"/>
      <c r="JXI48" s="299"/>
      <c r="JXJ48" s="299"/>
      <c r="JXK48" s="299"/>
      <c r="JXL48" s="299"/>
      <c r="JXM48" s="299"/>
      <c r="JXN48" s="299"/>
      <c r="JXO48" s="299"/>
      <c r="JXP48" s="299"/>
      <c r="JXQ48" s="299"/>
      <c r="JXR48" s="299"/>
      <c r="JXS48" s="299"/>
      <c r="JXT48" s="299"/>
      <c r="JXU48" s="299"/>
      <c r="JXV48" s="299"/>
      <c r="JXW48" s="299"/>
      <c r="JXX48" s="299"/>
      <c r="JXY48" s="299"/>
      <c r="JXZ48" s="299"/>
      <c r="JYA48" s="299"/>
      <c r="JYB48" s="299"/>
      <c r="JYC48" s="299"/>
      <c r="JYD48" s="299"/>
      <c r="JYE48" s="299"/>
      <c r="JYF48" s="299"/>
      <c r="JYG48" s="299"/>
      <c r="JYH48" s="299"/>
      <c r="JYI48" s="299"/>
      <c r="JYJ48" s="299"/>
      <c r="JYK48" s="299"/>
      <c r="JYL48" s="299"/>
      <c r="JYM48" s="299"/>
      <c r="JYN48" s="299"/>
      <c r="JYO48" s="299"/>
      <c r="JYP48" s="299"/>
      <c r="JYQ48" s="299"/>
      <c r="JYR48" s="299"/>
      <c r="JYS48" s="299"/>
      <c r="JYT48" s="299"/>
      <c r="JYU48" s="299"/>
      <c r="JYV48" s="299"/>
      <c r="JYW48" s="299"/>
      <c r="JYX48" s="299"/>
      <c r="JYY48" s="299"/>
      <c r="JYZ48" s="299"/>
      <c r="JZA48" s="299"/>
      <c r="JZB48" s="299"/>
      <c r="JZC48" s="299"/>
      <c r="JZD48" s="299"/>
      <c r="JZE48" s="299"/>
      <c r="JZF48" s="299"/>
      <c r="JZG48" s="299"/>
      <c r="JZH48" s="299"/>
      <c r="JZI48" s="299"/>
      <c r="JZJ48" s="299"/>
      <c r="JZK48" s="299"/>
      <c r="JZL48" s="299"/>
      <c r="JZM48" s="299"/>
      <c r="JZN48" s="299"/>
      <c r="JZO48" s="299"/>
      <c r="JZP48" s="299"/>
      <c r="JZQ48" s="299"/>
      <c r="JZR48" s="299"/>
      <c r="JZS48" s="299"/>
      <c r="JZT48" s="299"/>
      <c r="JZU48" s="299"/>
      <c r="JZV48" s="299"/>
      <c r="JZW48" s="299"/>
      <c r="JZX48" s="299"/>
      <c r="JZY48" s="299"/>
      <c r="JZZ48" s="299"/>
      <c r="KAA48" s="299"/>
      <c r="KAB48" s="299"/>
      <c r="KAC48" s="299"/>
      <c r="KAD48" s="299"/>
      <c r="KAE48" s="299"/>
      <c r="KAF48" s="299"/>
      <c r="KAG48" s="299"/>
      <c r="KAH48" s="299"/>
      <c r="KAI48" s="299"/>
      <c r="KAJ48" s="299"/>
      <c r="KAK48" s="299"/>
      <c r="KAL48" s="299"/>
      <c r="KAM48" s="299"/>
      <c r="KAN48" s="299"/>
      <c r="KAO48" s="299"/>
      <c r="KAP48" s="299"/>
      <c r="KAQ48" s="299"/>
      <c r="KAR48" s="299"/>
      <c r="KAS48" s="299"/>
      <c r="KAT48" s="299"/>
      <c r="KAU48" s="299"/>
      <c r="KAV48" s="299"/>
      <c r="KAW48" s="299"/>
      <c r="KAX48" s="299"/>
      <c r="KAY48" s="299"/>
      <c r="KAZ48" s="299"/>
      <c r="KBA48" s="299"/>
      <c r="KBB48" s="299"/>
      <c r="KBC48" s="299"/>
      <c r="KBD48" s="299"/>
      <c r="KBE48" s="299"/>
      <c r="KBF48" s="299"/>
      <c r="KBG48" s="299"/>
      <c r="KBH48" s="299"/>
      <c r="KBI48" s="299"/>
      <c r="KBJ48" s="299"/>
      <c r="KBK48" s="299"/>
      <c r="KBL48" s="299"/>
      <c r="KBM48" s="299"/>
      <c r="KBN48" s="299"/>
      <c r="KBO48" s="299"/>
      <c r="KBP48" s="299"/>
      <c r="KBQ48" s="299"/>
      <c r="KBR48" s="299"/>
      <c r="KBS48" s="299"/>
      <c r="KBT48" s="299"/>
      <c r="KBU48" s="299"/>
      <c r="KBV48" s="299"/>
      <c r="KBW48" s="299"/>
      <c r="KBX48" s="299"/>
      <c r="KBY48" s="299"/>
      <c r="KBZ48" s="299"/>
      <c r="KCA48" s="299"/>
      <c r="KCB48" s="299"/>
      <c r="KCC48" s="299"/>
      <c r="KCD48" s="299"/>
      <c r="KCE48" s="299"/>
      <c r="KCF48" s="299"/>
      <c r="KCG48" s="299"/>
      <c r="KCH48" s="299"/>
      <c r="KCI48" s="299"/>
      <c r="KCJ48" s="299"/>
      <c r="KCK48" s="299"/>
      <c r="KCL48" s="299"/>
      <c r="KCM48" s="299"/>
      <c r="KCN48" s="299"/>
      <c r="KCO48" s="299"/>
      <c r="KCP48" s="299"/>
      <c r="KCQ48" s="299"/>
      <c r="KCR48" s="299"/>
      <c r="KCS48" s="299"/>
      <c r="KCT48" s="299"/>
      <c r="KCU48" s="299"/>
      <c r="KCV48" s="299"/>
      <c r="KCW48" s="299"/>
      <c r="KCX48" s="299"/>
      <c r="KCY48" s="299"/>
      <c r="KCZ48" s="299"/>
      <c r="KDA48" s="299"/>
      <c r="KDB48" s="299"/>
      <c r="KDC48" s="299"/>
      <c r="KDD48" s="299"/>
      <c r="KDE48" s="299"/>
      <c r="KDF48" s="299"/>
      <c r="KDG48" s="299"/>
      <c r="KDH48" s="299"/>
      <c r="KDI48" s="299"/>
      <c r="KDJ48" s="299"/>
      <c r="KDK48" s="299"/>
      <c r="KDL48" s="299"/>
      <c r="KDM48" s="299"/>
      <c r="KDN48" s="299"/>
      <c r="KDO48" s="299"/>
      <c r="KDP48" s="299"/>
      <c r="KDQ48" s="299"/>
      <c r="KDR48" s="299"/>
      <c r="KDS48" s="299"/>
      <c r="KDT48" s="299"/>
      <c r="KDU48" s="299"/>
      <c r="KDV48" s="299"/>
      <c r="KDW48" s="299"/>
      <c r="KDX48" s="299"/>
      <c r="KDY48" s="299"/>
      <c r="KDZ48" s="299"/>
      <c r="KEA48" s="299"/>
      <c r="KEB48" s="299"/>
      <c r="KEC48" s="299"/>
      <c r="KED48" s="299"/>
      <c r="KEE48" s="299"/>
      <c r="KEF48" s="299"/>
      <c r="KEG48" s="299"/>
      <c r="KEH48" s="299"/>
      <c r="KEI48" s="299"/>
      <c r="KEJ48" s="299"/>
      <c r="KEK48" s="299"/>
      <c r="KEL48" s="299"/>
      <c r="KEM48" s="299"/>
      <c r="KEN48" s="299"/>
      <c r="KEO48" s="299"/>
      <c r="KEP48" s="299"/>
      <c r="KEQ48" s="299"/>
      <c r="KER48" s="299"/>
      <c r="KES48" s="299"/>
      <c r="KET48" s="299"/>
      <c r="KEU48" s="299"/>
      <c r="KEV48" s="299"/>
      <c r="KEW48" s="299"/>
      <c r="KEX48" s="299"/>
      <c r="KEY48" s="299"/>
      <c r="KEZ48" s="299"/>
      <c r="KFA48" s="299"/>
      <c r="KFB48" s="299"/>
      <c r="KFC48" s="299"/>
      <c r="KFD48" s="299"/>
      <c r="KFE48" s="299"/>
      <c r="KFF48" s="299"/>
      <c r="KFG48" s="299"/>
      <c r="KFH48" s="299"/>
      <c r="KFI48" s="299"/>
      <c r="KFJ48" s="299"/>
      <c r="KFK48" s="299"/>
      <c r="KFL48" s="299"/>
      <c r="KFM48" s="299"/>
      <c r="KFN48" s="299"/>
      <c r="KFO48" s="299"/>
      <c r="KFP48" s="299"/>
      <c r="KFQ48" s="299"/>
      <c r="KFR48" s="299"/>
      <c r="KFS48" s="299"/>
      <c r="KFT48" s="299"/>
      <c r="KFU48" s="299"/>
      <c r="KFV48" s="299"/>
      <c r="KFW48" s="299"/>
      <c r="KFX48" s="299"/>
      <c r="KFY48" s="299"/>
      <c r="KFZ48" s="299"/>
      <c r="KGA48" s="299"/>
      <c r="KGB48" s="299"/>
      <c r="KGC48" s="299"/>
      <c r="KGD48" s="299"/>
      <c r="KGE48" s="299"/>
      <c r="KGF48" s="299"/>
      <c r="KGG48" s="299"/>
      <c r="KGH48" s="299"/>
      <c r="KGI48" s="299"/>
      <c r="KGJ48" s="299"/>
      <c r="KGK48" s="299"/>
      <c r="KGL48" s="299"/>
      <c r="KGM48" s="299"/>
      <c r="KGN48" s="299"/>
      <c r="KGO48" s="299"/>
      <c r="KGP48" s="299"/>
      <c r="KGQ48" s="299"/>
      <c r="KGR48" s="299"/>
      <c r="KGS48" s="299"/>
      <c r="KGT48" s="299"/>
      <c r="KGU48" s="299"/>
      <c r="KGV48" s="299"/>
      <c r="KGW48" s="299"/>
      <c r="KGX48" s="299"/>
      <c r="KGY48" s="299"/>
      <c r="KGZ48" s="299"/>
      <c r="KHA48" s="299"/>
      <c r="KHB48" s="299"/>
      <c r="KHC48" s="299"/>
      <c r="KHD48" s="299"/>
      <c r="KHE48" s="299"/>
      <c r="KHF48" s="299"/>
      <c r="KHG48" s="299"/>
      <c r="KHH48" s="299"/>
      <c r="KHI48" s="299"/>
      <c r="KHJ48" s="299"/>
      <c r="KHK48" s="299"/>
      <c r="KHL48" s="299"/>
      <c r="KHM48" s="299"/>
      <c r="KHN48" s="299"/>
      <c r="KHO48" s="299"/>
      <c r="KHP48" s="299"/>
      <c r="KHQ48" s="299"/>
      <c r="KHR48" s="299"/>
      <c r="KHS48" s="299"/>
      <c r="KHT48" s="299"/>
      <c r="KHU48" s="299"/>
      <c r="KHV48" s="299"/>
      <c r="KHW48" s="299"/>
      <c r="KHX48" s="299"/>
      <c r="KHY48" s="299"/>
      <c r="KHZ48" s="299"/>
      <c r="KIA48" s="299"/>
      <c r="KIB48" s="299"/>
      <c r="KIC48" s="299"/>
      <c r="KID48" s="299"/>
      <c r="KIE48" s="299"/>
      <c r="KIF48" s="299"/>
      <c r="KIG48" s="299"/>
      <c r="KIH48" s="299"/>
      <c r="KII48" s="299"/>
      <c r="KIJ48" s="299"/>
      <c r="KIK48" s="299"/>
      <c r="KIL48" s="299"/>
      <c r="KIM48" s="299"/>
      <c r="KIN48" s="299"/>
      <c r="KIO48" s="299"/>
      <c r="KIP48" s="299"/>
      <c r="KIQ48" s="299"/>
      <c r="KIR48" s="299"/>
      <c r="KIS48" s="299"/>
      <c r="KIT48" s="299"/>
      <c r="KIU48" s="299"/>
      <c r="KIV48" s="299"/>
      <c r="KIW48" s="299"/>
      <c r="KIX48" s="299"/>
      <c r="KIY48" s="299"/>
      <c r="KIZ48" s="299"/>
      <c r="KJA48" s="299"/>
      <c r="KJB48" s="299"/>
      <c r="KJC48" s="299"/>
      <c r="KJD48" s="299"/>
      <c r="KJE48" s="299"/>
      <c r="KJF48" s="299"/>
      <c r="KJG48" s="299"/>
      <c r="KJH48" s="299"/>
      <c r="KJI48" s="299"/>
      <c r="KJJ48" s="299"/>
      <c r="KJK48" s="299"/>
      <c r="KJL48" s="299"/>
      <c r="KJM48" s="299"/>
      <c r="KJN48" s="299"/>
      <c r="KJO48" s="299"/>
      <c r="KJP48" s="299"/>
      <c r="KJQ48" s="299"/>
      <c r="KJR48" s="299"/>
      <c r="KJS48" s="299"/>
      <c r="KJT48" s="299"/>
      <c r="KJU48" s="299"/>
      <c r="KJV48" s="299"/>
      <c r="KJW48" s="299"/>
      <c r="KJX48" s="299"/>
      <c r="KJY48" s="299"/>
      <c r="KJZ48" s="299"/>
      <c r="KKA48" s="299"/>
      <c r="KKB48" s="299"/>
      <c r="KKC48" s="299"/>
      <c r="KKD48" s="299"/>
      <c r="KKE48" s="299"/>
      <c r="KKF48" s="299"/>
      <c r="KKG48" s="299"/>
      <c r="KKH48" s="299"/>
      <c r="KKI48" s="299"/>
      <c r="KKJ48" s="299"/>
      <c r="KKK48" s="299"/>
      <c r="KKL48" s="299"/>
      <c r="KKM48" s="299"/>
      <c r="KKN48" s="299"/>
      <c r="KKO48" s="299"/>
      <c r="KKP48" s="299"/>
      <c r="KKQ48" s="299"/>
      <c r="KKR48" s="299"/>
      <c r="KKS48" s="299"/>
      <c r="KKT48" s="299"/>
      <c r="KKU48" s="299"/>
      <c r="KKV48" s="299"/>
      <c r="KKW48" s="299"/>
      <c r="KKX48" s="299"/>
      <c r="KKY48" s="299"/>
      <c r="KKZ48" s="299"/>
      <c r="KLA48" s="299"/>
      <c r="KLB48" s="299"/>
      <c r="KLC48" s="299"/>
      <c r="KLD48" s="299"/>
      <c r="KLE48" s="299"/>
      <c r="KLF48" s="299"/>
      <c r="KLG48" s="299"/>
      <c r="KLH48" s="299"/>
      <c r="KLI48" s="299"/>
      <c r="KLJ48" s="299"/>
      <c r="KLK48" s="299"/>
      <c r="KLL48" s="299"/>
      <c r="KLM48" s="299"/>
      <c r="KLN48" s="299"/>
      <c r="KLO48" s="299"/>
      <c r="KLP48" s="299"/>
      <c r="KLQ48" s="299"/>
      <c r="KLR48" s="299"/>
      <c r="KLS48" s="299"/>
      <c r="KLT48" s="299"/>
      <c r="KLU48" s="299"/>
      <c r="KLV48" s="299"/>
      <c r="KLW48" s="299"/>
      <c r="KLX48" s="299"/>
      <c r="KLY48" s="299"/>
      <c r="KLZ48" s="299"/>
      <c r="KMA48" s="299"/>
      <c r="KMB48" s="299"/>
      <c r="KMC48" s="299"/>
      <c r="KMD48" s="299"/>
      <c r="KME48" s="299"/>
      <c r="KMF48" s="299"/>
      <c r="KMG48" s="299"/>
      <c r="KMH48" s="299"/>
      <c r="KMI48" s="299"/>
      <c r="KMJ48" s="299"/>
      <c r="KMK48" s="299"/>
      <c r="KML48" s="299"/>
      <c r="KMM48" s="299"/>
      <c r="KMN48" s="299"/>
      <c r="KMO48" s="299"/>
      <c r="KMP48" s="299"/>
      <c r="KMQ48" s="299"/>
      <c r="KMR48" s="299"/>
      <c r="KMS48" s="299"/>
      <c r="KMT48" s="299"/>
      <c r="KMU48" s="299"/>
      <c r="KMV48" s="299"/>
      <c r="KMW48" s="299"/>
      <c r="KMX48" s="299"/>
      <c r="KMY48" s="299"/>
      <c r="KMZ48" s="299"/>
      <c r="KNA48" s="299"/>
      <c r="KNB48" s="299"/>
      <c r="KNC48" s="299"/>
      <c r="KND48" s="299"/>
      <c r="KNE48" s="299"/>
      <c r="KNF48" s="299"/>
      <c r="KNG48" s="299"/>
      <c r="KNH48" s="299"/>
      <c r="KNI48" s="299"/>
      <c r="KNJ48" s="299"/>
      <c r="KNK48" s="299"/>
      <c r="KNL48" s="299"/>
      <c r="KNM48" s="299"/>
      <c r="KNN48" s="299"/>
      <c r="KNO48" s="299"/>
      <c r="KNP48" s="299"/>
      <c r="KNQ48" s="299"/>
      <c r="KNR48" s="299"/>
      <c r="KNS48" s="299"/>
      <c r="KNT48" s="299"/>
      <c r="KNU48" s="299"/>
      <c r="KNV48" s="299"/>
      <c r="KNW48" s="299"/>
      <c r="KNX48" s="299"/>
      <c r="KNY48" s="299"/>
      <c r="KNZ48" s="299"/>
      <c r="KOA48" s="299"/>
      <c r="KOB48" s="299"/>
      <c r="KOC48" s="299"/>
      <c r="KOD48" s="299"/>
      <c r="KOE48" s="299"/>
      <c r="KOF48" s="299"/>
      <c r="KOG48" s="299"/>
      <c r="KOH48" s="299"/>
      <c r="KOI48" s="299"/>
      <c r="KOJ48" s="299"/>
      <c r="KOK48" s="299"/>
      <c r="KOL48" s="299"/>
      <c r="KOM48" s="299"/>
      <c r="KON48" s="299"/>
      <c r="KOO48" s="299"/>
      <c r="KOP48" s="299"/>
      <c r="KOQ48" s="299"/>
      <c r="KOR48" s="299"/>
      <c r="KOS48" s="299"/>
      <c r="KOT48" s="299"/>
      <c r="KOU48" s="299"/>
      <c r="KOV48" s="299"/>
      <c r="KOW48" s="299"/>
      <c r="KOX48" s="299"/>
      <c r="KOY48" s="299"/>
      <c r="KOZ48" s="299"/>
      <c r="KPA48" s="299"/>
      <c r="KPB48" s="299"/>
      <c r="KPC48" s="299"/>
      <c r="KPD48" s="299"/>
      <c r="KPE48" s="299"/>
      <c r="KPF48" s="299"/>
      <c r="KPG48" s="299"/>
      <c r="KPH48" s="299"/>
      <c r="KPI48" s="299"/>
      <c r="KPJ48" s="299"/>
      <c r="KPK48" s="299"/>
      <c r="KPL48" s="299"/>
      <c r="KPM48" s="299"/>
      <c r="KPN48" s="299"/>
      <c r="KPO48" s="299"/>
      <c r="KPP48" s="299"/>
      <c r="KPQ48" s="299"/>
      <c r="KPR48" s="299"/>
      <c r="KPS48" s="299"/>
      <c r="KPT48" s="299"/>
      <c r="KPU48" s="299"/>
      <c r="KPV48" s="299"/>
      <c r="KPW48" s="299"/>
      <c r="KPX48" s="299"/>
      <c r="KPY48" s="299"/>
      <c r="KPZ48" s="299"/>
      <c r="KQA48" s="299"/>
      <c r="KQB48" s="299"/>
      <c r="KQC48" s="299"/>
      <c r="KQD48" s="299"/>
      <c r="KQE48" s="299"/>
      <c r="KQF48" s="299"/>
      <c r="KQG48" s="299"/>
      <c r="KQH48" s="299"/>
      <c r="KQI48" s="299"/>
      <c r="KQJ48" s="299"/>
      <c r="KQK48" s="299"/>
      <c r="KQL48" s="299"/>
      <c r="KQM48" s="299"/>
      <c r="KQN48" s="299"/>
      <c r="KQO48" s="299"/>
      <c r="KQP48" s="299"/>
      <c r="KQQ48" s="299"/>
      <c r="KQR48" s="299"/>
      <c r="KQS48" s="299"/>
      <c r="KQT48" s="299"/>
      <c r="KQU48" s="299"/>
      <c r="KQV48" s="299"/>
      <c r="KQW48" s="299"/>
      <c r="KQX48" s="299"/>
      <c r="KQY48" s="299"/>
      <c r="KQZ48" s="299"/>
      <c r="KRA48" s="299"/>
      <c r="KRB48" s="299"/>
      <c r="KRC48" s="299"/>
      <c r="KRD48" s="299"/>
      <c r="KRE48" s="299"/>
      <c r="KRF48" s="299"/>
      <c r="KRG48" s="299"/>
      <c r="KRH48" s="299"/>
      <c r="KRI48" s="299"/>
      <c r="KRJ48" s="299"/>
      <c r="KRK48" s="299"/>
      <c r="KRL48" s="299"/>
      <c r="KRM48" s="299"/>
      <c r="KRN48" s="299"/>
      <c r="KRO48" s="299"/>
      <c r="KRP48" s="299"/>
      <c r="KRQ48" s="299"/>
      <c r="KRR48" s="299"/>
      <c r="KRS48" s="299"/>
      <c r="KRT48" s="299"/>
      <c r="KRU48" s="299"/>
      <c r="KRV48" s="299"/>
      <c r="KRW48" s="299"/>
      <c r="KRX48" s="299"/>
      <c r="KRY48" s="299"/>
      <c r="KRZ48" s="299"/>
      <c r="KSA48" s="299"/>
      <c r="KSB48" s="299"/>
      <c r="KSC48" s="299"/>
      <c r="KSD48" s="299"/>
      <c r="KSE48" s="299"/>
      <c r="KSF48" s="299"/>
      <c r="KSG48" s="299"/>
      <c r="KSH48" s="299"/>
      <c r="KSI48" s="299"/>
      <c r="KSJ48" s="299"/>
      <c r="KSK48" s="299"/>
      <c r="KSL48" s="299"/>
      <c r="KSM48" s="299"/>
      <c r="KSN48" s="299"/>
      <c r="KSO48" s="299"/>
      <c r="KSP48" s="299"/>
      <c r="KSQ48" s="299"/>
      <c r="KSR48" s="299"/>
      <c r="KSS48" s="299"/>
      <c r="KST48" s="299"/>
      <c r="KSU48" s="299"/>
      <c r="KSV48" s="299"/>
      <c r="KSW48" s="299"/>
      <c r="KSX48" s="299"/>
      <c r="KSY48" s="299"/>
      <c r="KSZ48" s="299"/>
      <c r="KTA48" s="299"/>
      <c r="KTB48" s="299"/>
      <c r="KTC48" s="299"/>
      <c r="KTD48" s="299"/>
      <c r="KTE48" s="299"/>
      <c r="KTF48" s="299"/>
      <c r="KTG48" s="299"/>
      <c r="KTH48" s="299"/>
      <c r="KTI48" s="299"/>
      <c r="KTJ48" s="299"/>
      <c r="KTK48" s="299"/>
      <c r="KTL48" s="299"/>
      <c r="KTM48" s="299"/>
      <c r="KTN48" s="299"/>
      <c r="KTO48" s="299"/>
      <c r="KTP48" s="299"/>
      <c r="KTQ48" s="299"/>
      <c r="KTR48" s="299"/>
      <c r="KTS48" s="299"/>
      <c r="KTT48" s="299"/>
      <c r="KTU48" s="299"/>
      <c r="KTV48" s="299"/>
      <c r="KTW48" s="299"/>
      <c r="KTX48" s="299"/>
      <c r="KTY48" s="299"/>
      <c r="KTZ48" s="299"/>
      <c r="KUA48" s="299"/>
      <c r="KUB48" s="299"/>
      <c r="KUC48" s="299"/>
      <c r="KUD48" s="299"/>
      <c r="KUE48" s="299"/>
      <c r="KUF48" s="299"/>
      <c r="KUG48" s="299"/>
      <c r="KUH48" s="299"/>
      <c r="KUI48" s="299"/>
      <c r="KUJ48" s="299"/>
      <c r="KUK48" s="299"/>
      <c r="KUL48" s="299"/>
      <c r="KUM48" s="299"/>
      <c r="KUN48" s="299"/>
      <c r="KUO48" s="299"/>
      <c r="KUP48" s="299"/>
      <c r="KUQ48" s="299"/>
      <c r="KUR48" s="299"/>
      <c r="KUS48" s="299"/>
      <c r="KUT48" s="299"/>
      <c r="KUU48" s="299"/>
      <c r="KUV48" s="299"/>
      <c r="KUW48" s="299"/>
      <c r="KUX48" s="299"/>
      <c r="KUY48" s="299"/>
      <c r="KUZ48" s="299"/>
      <c r="KVA48" s="299"/>
      <c r="KVB48" s="299"/>
      <c r="KVC48" s="299"/>
      <c r="KVD48" s="299"/>
      <c r="KVE48" s="299"/>
      <c r="KVF48" s="299"/>
      <c r="KVG48" s="299"/>
      <c r="KVH48" s="299"/>
      <c r="KVI48" s="299"/>
      <c r="KVJ48" s="299"/>
      <c r="KVK48" s="299"/>
      <c r="KVL48" s="299"/>
      <c r="KVM48" s="299"/>
      <c r="KVN48" s="299"/>
      <c r="KVO48" s="299"/>
      <c r="KVP48" s="299"/>
      <c r="KVQ48" s="299"/>
      <c r="KVR48" s="299"/>
      <c r="KVS48" s="299"/>
      <c r="KVT48" s="299"/>
      <c r="KVU48" s="299"/>
      <c r="KVV48" s="299"/>
      <c r="KVW48" s="299"/>
      <c r="KVX48" s="299"/>
      <c r="KVY48" s="299"/>
      <c r="KVZ48" s="299"/>
      <c r="KWA48" s="299"/>
      <c r="KWB48" s="299"/>
      <c r="KWC48" s="299"/>
      <c r="KWD48" s="299"/>
      <c r="KWE48" s="299"/>
      <c r="KWF48" s="299"/>
      <c r="KWG48" s="299"/>
      <c r="KWH48" s="299"/>
      <c r="KWI48" s="299"/>
      <c r="KWJ48" s="299"/>
      <c r="KWK48" s="299"/>
      <c r="KWL48" s="299"/>
      <c r="KWM48" s="299"/>
      <c r="KWN48" s="299"/>
      <c r="KWO48" s="299"/>
      <c r="KWP48" s="299"/>
      <c r="KWQ48" s="299"/>
      <c r="KWR48" s="299"/>
      <c r="KWS48" s="299"/>
      <c r="KWT48" s="299"/>
      <c r="KWU48" s="299"/>
      <c r="KWV48" s="299"/>
      <c r="KWW48" s="299"/>
      <c r="KWX48" s="299"/>
      <c r="KWY48" s="299"/>
      <c r="KWZ48" s="299"/>
      <c r="KXA48" s="299"/>
      <c r="KXB48" s="299"/>
      <c r="KXC48" s="299"/>
      <c r="KXD48" s="299"/>
      <c r="KXE48" s="299"/>
      <c r="KXF48" s="299"/>
      <c r="KXG48" s="299"/>
      <c r="KXH48" s="299"/>
      <c r="KXI48" s="299"/>
      <c r="KXJ48" s="299"/>
      <c r="KXK48" s="299"/>
      <c r="KXL48" s="299"/>
      <c r="KXM48" s="299"/>
      <c r="KXN48" s="299"/>
      <c r="KXO48" s="299"/>
      <c r="KXP48" s="299"/>
      <c r="KXQ48" s="299"/>
      <c r="KXR48" s="299"/>
      <c r="KXS48" s="299"/>
      <c r="KXT48" s="299"/>
      <c r="KXU48" s="299"/>
      <c r="KXV48" s="299"/>
      <c r="KXW48" s="299"/>
      <c r="KXX48" s="299"/>
      <c r="KXY48" s="299"/>
      <c r="KXZ48" s="299"/>
      <c r="KYA48" s="299"/>
      <c r="KYB48" s="299"/>
      <c r="KYC48" s="299"/>
      <c r="KYD48" s="299"/>
      <c r="KYE48" s="299"/>
      <c r="KYF48" s="299"/>
      <c r="KYG48" s="299"/>
      <c r="KYH48" s="299"/>
      <c r="KYI48" s="299"/>
      <c r="KYJ48" s="299"/>
      <c r="KYK48" s="299"/>
      <c r="KYL48" s="299"/>
      <c r="KYM48" s="299"/>
      <c r="KYN48" s="299"/>
      <c r="KYO48" s="299"/>
      <c r="KYP48" s="299"/>
      <c r="KYQ48" s="299"/>
      <c r="KYR48" s="299"/>
      <c r="KYS48" s="299"/>
      <c r="KYT48" s="299"/>
      <c r="KYU48" s="299"/>
      <c r="KYV48" s="299"/>
      <c r="KYW48" s="299"/>
      <c r="KYX48" s="299"/>
      <c r="KYY48" s="299"/>
      <c r="KYZ48" s="299"/>
      <c r="KZA48" s="299"/>
      <c r="KZB48" s="299"/>
      <c r="KZC48" s="299"/>
      <c r="KZD48" s="299"/>
      <c r="KZE48" s="299"/>
      <c r="KZF48" s="299"/>
      <c r="KZG48" s="299"/>
      <c r="KZH48" s="299"/>
      <c r="KZI48" s="299"/>
      <c r="KZJ48" s="299"/>
      <c r="KZK48" s="299"/>
      <c r="KZL48" s="299"/>
      <c r="KZM48" s="299"/>
      <c r="KZN48" s="299"/>
      <c r="KZO48" s="299"/>
      <c r="KZP48" s="299"/>
      <c r="KZQ48" s="299"/>
      <c r="KZR48" s="299"/>
      <c r="KZS48" s="299"/>
      <c r="KZT48" s="299"/>
      <c r="KZU48" s="299"/>
      <c r="KZV48" s="299"/>
      <c r="KZW48" s="299"/>
      <c r="KZX48" s="299"/>
      <c r="KZY48" s="299"/>
      <c r="KZZ48" s="299"/>
      <c r="LAA48" s="299"/>
      <c r="LAB48" s="299"/>
      <c r="LAC48" s="299"/>
      <c r="LAD48" s="299"/>
      <c r="LAE48" s="299"/>
      <c r="LAF48" s="299"/>
      <c r="LAG48" s="299"/>
      <c r="LAH48" s="299"/>
      <c r="LAI48" s="299"/>
      <c r="LAJ48" s="299"/>
      <c r="LAK48" s="299"/>
      <c r="LAL48" s="299"/>
      <c r="LAM48" s="299"/>
      <c r="LAN48" s="299"/>
      <c r="LAO48" s="299"/>
      <c r="LAP48" s="299"/>
      <c r="LAQ48" s="299"/>
      <c r="LAR48" s="299"/>
      <c r="LAS48" s="299"/>
      <c r="LAT48" s="299"/>
      <c r="LAU48" s="299"/>
      <c r="LAV48" s="299"/>
      <c r="LAW48" s="299"/>
      <c r="LAX48" s="299"/>
      <c r="LAY48" s="299"/>
      <c r="LAZ48" s="299"/>
      <c r="LBA48" s="299"/>
      <c r="LBB48" s="299"/>
      <c r="LBC48" s="299"/>
      <c r="LBD48" s="299"/>
      <c r="LBE48" s="299"/>
      <c r="LBF48" s="299"/>
      <c r="LBG48" s="299"/>
      <c r="LBH48" s="299"/>
      <c r="LBI48" s="299"/>
      <c r="LBJ48" s="299"/>
      <c r="LBK48" s="299"/>
      <c r="LBL48" s="299"/>
      <c r="LBM48" s="299"/>
      <c r="LBN48" s="299"/>
      <c r="LBO48" s="299"/>
      <c r="LBP48" s="299"/>
      <c r="LBQ48" s="299"/>
      <c r="LBR48" s="299"/>
      <c r="LBS48" s="299"/>
      <c r="LBT48" s="299"/>
      <c r="LBU48" s="299"/>
      <c r="LBV48" s="299"/>
      <c r="LBW48" s="299"/>
      <c r="LBX48" s="299"/>
      <c r="LBY48" s="299"/>
      <c r="LBZ48" s="299"/>
      <c r="LCA48" s="299"/>
      <c r="LCB48" s="299"/>
      <c r="LCC48" s="299"/>
      <c r="LCD48" s="299"/>
      <c r="LCE48" s="299"/>
      <c r="LCF48" s="299"/>
      <c r="LCG48" s="299"/>
      <c r="LCH48" s="299"/>
      <c r="LCI48" s="299"/>
      <c r="LCJ48" s="299"/>
      <c r="LCK48" s="299"/>
      <c r="LCL48" s="299"/>
      <c r="LCM48" s="299"/>
      <c r="LCN48" s="299"/>
      <c r="LCO48" s="299"/>
      <c r="LCP48" s="299"/>
      <c r="LCQ48" s="299"/>
      <c r="LCR48" s="299"/>
      <c r="LCS48" s="299"/>
      <c r="LCT48" s="299"/>
      <c r="LCU48" s="299"/>
      <c r="LCV48" s="299"/>
      <c r="LCW48" s="299"/>
      <c r="LCX48" s="299"/>
      <c r="LCY48" s="299"/>
      <c r="LCZ48" s="299"/>
      <c r="LDA48" s="299"/>
      <c r="LDB48" s="299"/>
      <c r="LDC48" s="299"/>
      <c r="LDD48" s="299"/>
      <c r="LDE48" s="299"/>
      <c r="LDF48" s="299"/>
      <c r="LDG48" s="299"/>
      <c r="LDH48" s="299"/>
      <c r="LDI48" s="299"/>
      <c r="LDJ48" s="299"/>
      <c r="LDK48" s="299"/>
      <c r="LDL48" s="299"/>
      <c r="LDM48" s="299"/>
      <c r="LDN48" s="299"/>
      <c r="LDO48" s="299"/>
      <c r="LDP48" s="299"/>
      <c r="LDQ48" s="299"/>
      <c r="LDR48" s="299"/>
      <c r="LDS48" s="299"/>
      <c r="LDT48" s="299"/>
      <c r="LDU48" s="299"/>
      <c r="LDV48" s="299"/>
      <c r="LDW48" s="299"/>
      <c r="LDX48" s="299"/>
      <c r="LDY48" s="299"/>
      <c r="LDZ48" s="299"/>
      <c r="LEA48" s="299"/>
      <c r="LEB48" s="299"/>
      <c r="LEC48" s="299"/>
      <c r="LED48" s="299"/>
      <c r="LEE48" s="299"/>
      <c r="LEF48" s="299"/>
      <c r="LEG48" s="299"/>
      <c r="LEH48" s="299"/>
      <c r="LEI48" s="299"/>
      <c r="LEJ48" s="299"/>
      <c r="LEK48" s="299"/>
      <c r="LEL48" s="299"/>
      <c r="LEM48" s="299"/>
      <c r="LEN48" s="299"/>
      <c r="LEO48" s="299"/>
      <c r="LEP48" s="299"/>
      <c r="LEQ48" s="299"/>
      <c r="LER48" s="299"/>
      <c r="LES48" s="299"/>
      <c r="LET48" s="299"/>
      <c r="LEU48" s="299"/>
      <c r="LEV48" s="299"/>
      <c r="LEW48" s="299"/>
      <c r="LEX48" s="299"/>
      <c r="LEY48" s="299"/>
      <c r="LEZ48" s="299"/>
      <c r="LFA48" s="299"/>
      <c r="LFB48" s="299"/>
      <c r="LFC48" s="299"/>
      <c r="LFD48" s="299"/>
      <c r="LFE48" s="299"/>
      <c r="LFF48" s="299"/>
      <c r="LFG48" s="299"/>
      <c r="LFH48" s="299"/>
      <c r="LFI48" s="299"/>
      <c r="LFJ48" s="299"/>
      <c r="LFK48" s="299"/>
      <c r="LFL48" s="299"/>
      <c r="LFM48" s="299"/>
      <c r="LFN48" s="299"/>
      <c r="LFO48" s="299"/>
      <c r="LFP48" s="299"/>
      <c r="LFQ48" s="299"/>
      <c r="LFR48" s="299"/>
      <c r="LFS48" s="299"/>
      <c r="LFT48" s="299"/>
      <c r="LFU48" s="299"/>
      <c r="LFV48" s="299"/>
      <c r="LFW48" s="299"/>
      <c r="LFX48" s="299"/>
      <c r="LFY48" s="299"/>
      <c r="LFZ48" s="299"/>
      <c r="LGA48" s="299"/>
      <c r="LGB48" s="299"/>
      <c r="LGC48" s="299"/>
      <c r="LGD48" s="299"/>
      <c r="LGE48" s="299"/>
      <c r="LGF48" s="299"/>
      <c r="LGG48" s="299"/>
      <c r="LGH48" s="299"/>
      <c r="LGI48" s="299"/>
      <c r="LGJ48" s="299"/>
      <c r="LGK48" s="299"/>
      <c r="LGL48" s="299"/>
      <c r="LGM48" s="299"/>
      <c r="LGN48" s="299"/>
      <c r="LGO48" s="299"/>
      <c r="LGP48" s="299"/>
      <c r="LGQ48" s="299"/>
      <c r="LGR48" s="299"/>
      <c r="LGS48" s="299"/>
      <c r="LGT48" s="299"/>
      <c r="LGU48" s="299"/>
      <c r="LGV48" s="299"/>
      <c r="LGW48" s="299"/>
      <c r="LGX48" s="299"/>
      <c r="LGY48" s="299"/>
      <c r="LGZ48" s="299"/>
      <c r="LHA48" s="299"/>
      <c r="LHB48" s="299"/>
      <c r="LHC48" s="299"/>
      <c r="LHD48" s="299"/>
      <c r="LHE48" s="299"/>
      <c r="LHF48" s="299"/>
      <c r="LHG48" s="299"/>
      <c r="LHH48" s="299"/>
      <c r="LHI48" s="299"/>
      <c r="LHJ48" s="299"/>
      <c r="LHK48" s="299"/>
      <c r="LHL48" s="299"/>
      <c r="LHM48" s="299"/>
      <c r="LHN48" s="299"/>
      <c r="LHO48" s="299"/>
      <c r="LHP48" s="299"/>
      <c r="LHQ48" s="299"/>
      <c r="LHR48" s="299"/>
      <c r="LHS48" s="299"/>
      <c r="LHT48" s="299"/>
      <c r="LHU48" s="299"/>
      <c r="LHV48" s="299"/>
      <c r="LHW48" s="299"/>
      <c r="LHX48" s="299"/>
      <c r="LHY48" s="299"/>
      <c r="LHZ48" s="299"/>
      <c r="LIA48" s="299"/>
      <c r="LIB48" s="299"/>
      <c r="LIC48" s="299"/>
      <c r="LID48" s="299"/>
      <c r="LIE48" s="299"/>
      <c r="LIF48" s="299"/>
      <c r="LIG48" s="299"/>
      <c r="LIH48" s="299"/>
      <c r="LII48" s="299"/>
      <c r="LIJ48" s="299"/>
      <c r="LIK48" s="299"/>
      <c r="LIL48" s="299"/>
      <c r="LIM48" s="299"/>
      <c r="LIN48" s="299"/>
      <c r="LIO48" s="299"/>
      <c r="LIP48" s="299"/>
      <c r="LIQ48" s="299"/>
      <c r="LIR48" s="299"/>
      <c r="LIS48" s="299"/>
      <c r="LIT48" s="299"/>
      <c r="LIU48" s="299"/>
      <c r="LIV48" s="299"/>
      <c r="LIW48" s="299"/>
      <c r="LIX48" s="299"/>
      <c r="LIY48" s="299"/>
      <c r="LIZ48" s="299"/>
      <c r="LJA48" s="299"/>
      <c r="LJB48" s="299"/>
      <c r="LJC48" s="299"/>
      <c r="LJD48" s="299"/>
      <c r="LJE48" s="299"/>
      <c r="LJF48" s="299"/>
      <c r="LJG48" s="299"/>
      <c r="LJH48" s="299"/>
      <c r="LJI48" s="299"/>
      <c r="LJJ48" s="299"/>
      <c r="LJK48" s="299"/>
      <c r="LJL48" s="299"/>
      <c r="LJM48" s="299"/>
      <c r="LJN48" s="299"/>
      <c r="LJO48" s="299"/>
      <c r="LJP48" s="299"/>
      <c r="LJQ48" s="299"/>
      <c r="LJR48" s="299"/>
      <c r="LJS48" s="299"/>
      <c r="LJT48" s="299"/>
      <c r="LJU48" s="299"/>
      <c r="LJV48" s="299"/>
      <c r="LJW48" s="299"/>
      <c r="LJX48" s="299"/>
      <c r="LJY48" s="299"/>
      <c r="LJZ48" s="299"/>
      <c r="LKA48" s="299"/>
      <c r="LKB48" s="299"/>
      <c r="LKC48" s="299"/>
      <c r="LKD48" s="299"/>
      <c r="LKE48" s="299"/>
      <c r="LKF48" s="299"/>
      <c r="LKG48" s="299"/>
      <c r="LKH48" s="299"/>
      <c r="LKI48" s="299"/>
      <c r="LKJ48" s="299"/>
      <c r="LKK48" s="299"/>
      <c r="LKL48" s="299"/>
      <c r="LKM48" s="299"/>
      <c r="LKN48" s="299"/>
      <c r="LKO48" s="299"/>
      <c r="LKP48" s="299"/>
      <c r="LKQ48" s="299"/>
      <c r="LKR48" s="299"/>
      <c r="LKS48" s="299"/>
      <c r="LKT48" s="299"/>
      <c r="LKU48" s="299"/>
      <c r="LKV48" s="299"/>
      <c r="LKW48" s="299"/>
      <c r="LKX48" s="299"/>
      <c r="LKY48" s="299"/>
      <c r="LKZ48" s="299"/>
      <c r="LLA48" s="299"/>
      <c r="LLB48" s="299"/>
      <c r="LLC48" s="299"/>
      <c r="LLD48" s="299"/>
      <c r="LLE48" s="299"/>
      <c r="LLF48" s="299"/>
      <c r="LLG48" s="299"/>
      <c r="LLH48" s="299"/>
      <c r="LLI48" s="299"/>
      <c r="LLJ48" s="299"/>
      <c r="LLK48" s="299"/>
      <c r="LLL48" s="299"/>
      <c r="LLM48" s="299"/>
      <c r="LLN48" s="299"/>
      <c r="LLO48" s="299"/>
      <c r="LLP48" s="299"/>
      <c r="LLQ48" s="299"/>
      <c r="LLR48" s="299"/>
      <c r="LLS48" s="299"/>
      <c r="LLT48" s="299"/>
      <c r="LLU48" s="299"/>
      <c r="LLV48" s="299"/>
      <c r="LLW48" s="299"/>
      <c r="LLX48" s="299"/>
      <c r="LLY48" s="299"/>
      <c r="LLZ48" s="299"/>
      <c r="LMA48" s="299"/>
      <c r="LMB48" s="299"/>
      <c r="LMC48" s="299"/>
      <c r="LMD48" s="299"/>
      <c r="LME48" s="299"/>
      <c r="LMF48" s="299"/>
      <c r="LMG48" s="299"/>
      <c r="LMH48" s="299"/>
      <c r="LMI48" s="299"/>
      <c r="LMJ48" s="299"/>
      <c r="LMK48" s="299"/>
      <c r="LML48" s="299"/>
      <c r="LMM48" s="299"/>
      <c r="LMN48" s="299"/>
      <c r="LMO48" s="299"/>
      <c r="LMP48" s="299"/>
      <c r="LMQ48" s="299"/>
      <c r="LMR48" s="299"/>
      <c r="LMS48" s="299"/>
      <c r="LMT48" s="299"/>
      <c r="LMU48" s="299"/>
      <c r="LMV48" s="299"/>
      <c r="LMW48" s="299"/>
      <c r="LMX48" s="299"/>
      <c r="LMY48" s="299"/>
      <c r="LMZ48" s="299"/>
      <c r="LNA48" s="299"/>
      <c r="LNB48" s="299"/>
      <c r="LNC48" s="299"/>
      <c r="LND48" s="299"/>
      <c r="LNE48" s="299"/>
      <c r="LNF48" s="299"/>
      <c r="LNG48" s="299"/>
      <c r="LNH48" s="299"/>
      <c r="LNI48" s="299"/>
      <c r="LNJ48" s="299"/>
      <c r="LNK48" s="299"/>
      <c r="LNL48" s="299"/>
      <c r="LNM48" s="299"/>
      <c r="LNN48" s="299"/>
      <c r="LNO48" s="299"/>
      <c r="LNP48" s="299"/>
      <c r="LNQ48" s="299"/>
      <c r="LNR48" s="299"/>
      <c r="LNS48" s="299"/>
      <c r="LNT48" s="299"/>
      <c r="LNU48" s="299"/>
      <c r="LNV48" s="299"/>
      <c r="LNW48" s="299"/>
      <c r="LNX48" s="299"/>
      <c r="LNY48" s="299"/>
      <c r="LNZ48" s="299"/>
      <c r="LOA48" s="299"/>
      <c r="LOB48" s="299"/>
      <c r="LOC48" s="299"/>
      <c r="LOD48" s="299"/>
      <c r="LOE48" s="299"/>
      <c r="LOF48" s="299"/>
      <c r="LOG48" s="299"/>
      <c r="LOH48" s="299"/>
      <c r="LOI48" s="299"/>
      <c r="LOJ48" s="299"/>
      <c r="LOK48" s="299"/>
      <c r="LOL48" s="299"/>
      <c r="LOM48" s="299"/>
      <c r="LON48" s="299"/>
      <c r="LOO48" s="299"/>
      <c r="LOP48" s="299"/>
      <c r="LOQ48" s="299"/>
      <c r="LOR48" s="299"/>
      <c r="LOS48" s="299"/>
      <c r="LOT48" s="299"/>
      <c r="LOU48" s="299"/>
      <c r="LOV48" s="299"/>
      <c r="LOW48" s="299"/>
      <c r="LOX48" s="299"/>
      <c r="LOY48" s="299"/>
      <c r="LOZ48" s="299"/>
      <c r="LPA48" s="299"/>
      <c r="LPB48" s="299"/>
      <c r="LPC48" s="299"/>
      <c r="LPD48" s="299"/>
      <c r="LPE48" s="299"/>
      <c r="LPF48" s="299"/>
      <c r="LPG48" s="299"/>
      <c r="LPH48" s="299"/>
      <c r="LPI48" s="299"/>
      <c r="LPJ48" s="299"/>
      <c r="LPK48" s="299"/>
      <c r="LPL48" s="299"/>
      <c r="LPM48" s="299"/>
      <c r="LPN48" s="299"/>
      <c r="LPO48" s="299"/>
      <c r="LPP48" s="299"/>
      <c r="LPQ48" s="299"/>
      <c r="LPR48" s="299"/>
      <c r="LPS48" s="299"/>
      <c r="LPT48" s="299"/>
      <c r="LPU48" s="299"/>
      <c r="LPV48" s="299"/>
      <c r="LPW48" s="299"/>
      <c r="LPX48" s="299"/>
      <c r="LPY48" s="299"/>
      <c r="LPZ48" s="299"/>
      <c r="LQA48" s="299"/>
      <c r="LQB48" s="299"/>
      <c r="LQC48" s="299"/>
      <c r="LQD48" s="299"/>
      <c r="LQE48" s="299"/>
      <c r="LQF48" s="299"/>
      <c r="LQG48" s="299"/>
      <c r="LQH48" s="299"/>
      <c r="LQI48" s="299"/>
      <c r="LQJ48" s="299"/>
      <c r="LQK48" s="299"/>
      <c r="LQL48" s="299"/>
      <c r="LQM48" s="299"/>
      <c r="LQN48" s="299"/>
      <c r="LQO48" s="299"/>
      <c r="LQP48" s="299"/>
      <c r="LQQ48" s="299"/>
      <c r="LQR48" s="299"/>
      <c r="LQS48" s="299"/>
      <c r="LQT48" s="299"/>
      <c r="LQU48" s="299"/>
      <c r="LQV48" s="299"/>
      <c r="LQW48" s="299"/>
      <c r="LQX48" s="299"/>
      <c r="LQY48" s="299"/>
      <c r="LQZ48" s="299"/>
      <c r="LRA48" s="299"/>
      <c r="LRB48" s="299"/>
      <c r="LRC48" s="299"/>
      <c r="LRD48" s="299"/>
      <c r="LRE48" s="299"/>
      <c r="LRF48" s="299"/>
      <c r="LRG48" s="299"/>
      <c r="LRH48" s="299"/>
      <c r="LRI48" s="299"/>
      <c r="LRJ48" s="299"/>
      <c r="LRK48" s="299"/>
      <c r="LRL48" s="299"/>
      <c r="LRM48" s="299"/>
      <c r="LRN48" s="299"/>
      <c r="LRO48" s="299"/>
      <c r="LRP48" s="299"/>
      <c r="LRQ48" s="299"/>
      <c r="LRR48" s="299"/>
      <c r="LRS48" s="299"/>
      <c r="LRT48" s="299"/>
      <c r="LRU48" s="299"/>
      <c r="LRV48" s="299"/>
      <c r="LRW48" s="299"/>
      <c r="LRX48" s="299"/>
      <c r="LRY48" s="299"/>
      <c r="LRZ48" s="299"/>
      <c r="LSA48" s="299"/>
      <c r="LSB48" s="299"/>
      <c r="LSC48" s="299"/>
      <c r="LSD48" s="299"/>
      <c r="LSE48" s="299"/>
      <c r="LSF48" s="299"/>
      <c r="LSG48" s="299"/>
      <c r="LSH48" s="299"/>
      <c r="LSI48" s="299"/>
      <c r="LSJ48" s="299"/>
      <c r="LSK48" s="299"/>
      <c r="LSL48" s="299"/>
      <c r="LSM48" s="299"/>
      <c r="LSN48" s="299"/>
      <c r="LSO48" s="299"/>
      <c r="LSP48" s="299"/>
      <c r="LSQ48" s="299"/>
      <c r="LSR48" s="299"/>
      <c r="LSS48" s="299"/>
      <c r="LST48" s="299"/>
      <c r="LSU48" s="299"/>
      <c r="LSV48" s="299"/>
      <c r="LSW48" s="299"/>
      <c r="LSX48" s="299"/>
      <c r="LSY48" s="299"/>
      <c r="LSZ48" s="299"/>
      <c r="LTA48" s="299"/>
      <c r="LTB48" s="299"/>
      <c r="LTC48" s="299"/>
      <c r="LTD48" s="299"/>
      <c r="LTE48" s="299"/>
      <c r="LTF48" s="299"/>
      <c r="LTG48" s="299"/>
      <c r="LTH48" s="299"/>
      <c r="LTI48" s="299"/>
      <c r="LTJ48" s="299"/>
      <c r="LTK48" s="299"/>
      <c r="LTL48" s="299"/>
      <c r="LTM48" s="299"/>
      <c r="LTN48" s="299"/>
      <c r="LTO48" s="299"/>
      <c r="LTP48" s="299"/>
      <c r="LTQ48" s="299"/>
      <c r="LTR48" s="299"/>
      <c r="LTS48" s="299"/>
      <c r="LTT48" s="299"/>
      <c r="LTU48" s="299"/>
      <c r="LTV48" s="299"/>
      <c r="LTW48" s="299"/>
      <c r="LTX48" s="299"/>
      <c r="LTY48" s="299"/>
      <c r="LTZ48" s="299"/>
      <c r="LUA48" s="299"/>
      <c r="LUB48" s="299"/>
      <c r="LUC48" s="299"/>
      <c r="LUD48" s="299"/>
      <c r="LUE48" s="299"/>
      <c r="LUF48" s="299"/>
      <c r="LUG48" s="299"/>
      <c r="LUH48" s="299"/>
      <c r="LUI48" s="299"/>
      <c r="LUJ48" s="299"/>
      <c r="LUK48" s="299"/>
      <c r="LUL48" s="299"/>
      <c r="LUM48" s="299"/>
      <c r="LUN48" s="299"/>
      <c r="LUO48" s="299"/>
      <c r="LUP48" s="299"/>
      <c r="LUQ48" s="299"/>
      <c r="LUR48" s="299"/>
      <c r="LUS48" s="299"/>
      <c r="LUT48" s="299"/>
      <c r="LUU48" s="299"/>
      <c r="LUV48" s="299"/>
      <c r="LUW48" s="299"/>
      <c r="LUX48" s="299"/>
      <c r="LUY48" s="299"/>
      <c r="LUZ48" s="299"/>
      <c r="LVA48" s="299"/>
      <c r="LVB48" s="299"/>
      <c r="LVC48" s="299"/>
      <c r="LVD48" s="299"/>
      <c r="LVE48" s="299"/>
      <c r="LVF48" s="299"/>
      <c r="LVG48" s="299"/>
      <c r="LVH48" s="299"/>
      <c r="LVI48" s="299"/>
      <c r="LVJ48" s="299"/>
      <c r="LVK48" s="299"/>
      <c r="LVL48" s="299"/>
      <c r="LVM48" s="299"/>
      <c r="LVN48" s="299"/>
      <c r="LVO48" s="299"/>
      <c r="LVP48" s="299"/>
      <c r="LVQ48" s="299"/>
      <c r="LVR48" s="299"/>
      <c r="LVS48" s="299"/>
      <c r="LVT48" s="299"/>
      <c r="LVU48" s="299"/>
      <c r="LVV48" s="299"/>
      <c r="LVW48" s="299"/>
      <c r="LVX48" s="299"/>
      <c r="LVY48" s="299"/>
      <c r="LVZ48" s="299"/>
      <c r="LWA48" s="299"/>
      <c r="LWB48" s="299"/>
      <c r="LWC48" s="299"/>
      <c r="LWD48" s="299"/>
      <c r="LWE48" s="299"/>
      <c r="LWF48" s="299"/>
      <c r="LWG48" s="299"/>
      <c r="LWH48" s="299"/>
      <c r="LWI48" s="299"/>
      <c r="LWJ48" s="299"/>
      <c r="LWK48" s="299"/>
      <c r="LWL48" s="299"/>
      <c r="LWM48" s="299"/>
      <c r="LWN48" s="299"/>
      <c r="LWO48" s="299"/>
      <c r="LWP48" s="299"/>
      <c r="LWQ48" s="299"/>
      <c r="LWR48" s="299"/>
      <c r="LWS48" s="299"/>
      <c r="LWT48" s="299"/>
      <c r="LWU48" s="299"/>
      <c r="LWV48" s="299"/>
      <c r="LWW48" s="299"/>
      <c r="LWX48" s="299"/>
      <c r="LWY48" s="299"/>
      <c r="LWZ48" s="299"/>
      <c r="LXA48" s="299"/>
      <c r="LXB48" s="299"/>
      <c r="LXC48" s="299"/>
      <c r="LXD48" s="299"/>
      <c r="LXE48" s="299"/>
      <c r="LXF48" s="299"/>
      <c r="LXG48" s="299"/>
      <c r="LXH48" s="299"/>
      <c r="LXI48" s="299"/>
      <c r="LXJ48" s="299"/>
      <c r="LXK48" s="299"/>
      <c r="LXL48" s="299"/>
      <c r="LXM48" s="299"/>
      <c r="LXN48" s="299"/>
      <c r="LXO48" s="299"/>
      <c r="LXP48" s="299"/>
      <c r="LXQ48" s="299"/>
      <c r="LXR48" s="299"/>
      <c r="LXS48" s="299"/>
      <c r="LXT48" s="299"/>
      <c r="LXU48" s="299"/>
      <c r="LXV48" s="299"/>
      <c r="LXW48" s="299"/>
      <c r="LXX48" s="299"/>
      <c r="LXY48" s="299"/>
      <c r="LXZ48" s="299"/>
      <c r="LYA48" s="299"/>
      <c r="LYB48" s="299"/>
      <c r="LYC48" s="299"/>
      <c r="LYD48" s="299"/>
      <c r="LYE48" s="299"/>
      <c r="LYF48" s="299"/>
      <c r="LYG48" s="299"/>
      <c r="LYH48" s="299"/>
      <c r="LYI48" s="299"/>
      <c r="LYJ48" s="299"/>
      <c r="LYK48" s="299"/>
      <c r="LYL48" s="299"/>
      <c r="LYM48" s="299"/>
      <c r="LYN48" s="299"/>
      <c r="LYO48" s="299"/>
      <c r="LYP48" s="299"/>
      <c r="LYQ48" s="299"/>
      <c r="LYR48" s="299"/>
      <c r="LYS48" s="299"/>
      <c r="LYT48" s="299"/>
      <c r="LYU48" s="299"/>
      <c r="LYV48" s="299"/>
      <c r="LYW48" s="299"/>
      <c r="LYX48" s="299"/>
      <c r="LYY48" s="299"/>
      <c r="LYZ48" s="299"/>
      <c r="LZA48" s="299"/>
      <c r="LZB48" s="299"/>
      <c r="LZC48" s="299"/>
      <c r="LZD48" s="299"/>
      <c r="LZE48" s="299"/>
      <c r="LZF48" s="299"/>
      <c r="LZG48" s="299"/>
      <c r="LZH48" s="299"/>
      <c r="LZI48" s="299"/>
      <c r="LZJ48" s="299"/>
      <c r="LZK48" s="299"/>
      <c r="LZL48" s="299"/>
      <c r="LZM48" s="299"/>
      <c r="LZN48" s="299"/>
      <c r="LZO48" s="299"/>
      <c r="LZP48" s="299"/>
      <c r="LZQ48" s="299"/>
      <c r="LZR48" s="299"/>
      <c r="LZS48" s="299"/>
      <c r="LZT48" s="299"/>
      <c r="LZU48" s="299"/>
      <c r="LZV48" s="299"/>
      <c r="LZW48" s="299"/>
      <c r="LZX48" s="299"/>
      <c r="LZY48" s="299"/>
      <c r="LZZ48" s="299"/>
      <c r="MAA48" s="299"/>
      <c r="MAB48" s="299"/>
      <c r="MAC48" s="299"/>
      <c r="MAD48" s="299"/>
      <c r="MAE48" s="299"/>
      <c r="MAF48" s="299"/>
      <c r="MAG48" s="299"/>
      <c r="MAH48" s="299"/>
      <c r="MAI48" s="299"/>
      <c r="MAJ48" s="299"/>
      <c r="MAK48" s="299"/>
      <c r="MAL48" s="299"/>
      <c r="MAM48" s="299"/>
      <c r="MAN48" s="299"/>
      <c r="MAO48" s="299"/>
      <c r="MAP48" s="299"/>
      <c r="MAQ48" s="299"/>
      <c r="MAR48" s="299"/>
      <c r="MAS48" s="299"/>
      <c r="MAT48" s="299"/>
      <c r="MAU48" s="299"/>
      <c r="MAV48" s="299"/>
      <c r="MAW48" s="299"/>
      <c r="MAX48" s="299"/>
      <c r="MAY48" s="299"/>
      <c r="MAZ48" s="299"/>
      <c r="MBA48" s="299"/>
      <c r="MBB48" s="299"/>
      <c r="MBC48" s="299"/>
      <c r="MBD48" s="299"/>
      <c r="MBE48" s="299"/>
      <c r="MBF48" s="299"/>
      <c r="MBG48" s="299"/>
      <c r="MBH48" s="299"/>
      <c r="MBI48" s="299"/>
      <c r="MBJ48" s="299"/>
      <c r="MBK48" s="299"/>
      <c r="MBL48" s="299"/>
      <c r="MBM48" s="299"/>
      <c r="MBN48" s="299"/>
      <c r="MBO48" s="299"/>
      <c r="MBP48" s="299"/>
      <c r="MBQ48" s="299"/>
      <c r="MBR48" s="299"/>
      <c r="MBS48" s="299"/>
      <c r="MBT48" s="299"/>
      <c r="MBU48" s="299"/>
      <c r="MBV48" s="299"/>
      <c r="MBW48" s="299"/>
      <c r="MBX48" s="299"/>
      <c r="MBY48" s="299"/>
      <c r="MBZ48" s="299"/>
      <c r="MCA48" s="299"/>
      <c r="MCB48" s="299"/>
      <c r="MCC48" s="299"/>
      <c r="MCD48" s="299"/>
      <c r="MCE48" s="299"/>
      <c r="MCF48" s="299"/>
      <c r="MCG48" s="299"/>
      <c r="MCH48" s="299"/>
      <c r="MCI48" s="299"/>
      <c r="MCJ48" s="299"/>
      <c r="MCK48" s="299"/>
      <c r="MCL48" s="299"/>
      <c r="MCM48" s="299"/>
      <c r="MCN48" s="299"/>
      <c r="MCO48" s="299"/>
      <c r="MCP48" s="299"/>
      <c r="MCQ48" s="299"/>
      <c r="MCR48" s="299"/>
      <c r="MCS48" s="299"/>
      <c r="MCT48" s="299"/>
      <c r="MCU48" s="299"/>
      <c r="MCV48" s="299"/>
      <c r="MCW48" s="299"/>
      <c r="MCX48" s="299"/>
      <c r="MCY48" s="299"/>
      <c r="MCZ48" s="299"/>
      <c r="MDA48" s="299"/>
      <c r="MDB48" s="299"/>
      <c r="MDC48" s="299"/>
      <c r="MDD48" s="299"/>
      <c r="MDE48" s="299"/>
      <c r="MDF48" s="299"/>
      <c r="MDG48" s="299"/>
      <c r="MDH48" s="299"/>
      <c r="MDI48" s="299"/>
      <c r="MDJ48" s="299"/>
      <c r="MDK48" s="299"/>
      <c r="MDL48" s="299"/>
      <c r="MDM48" s="299"/>
      <c r="MDN48" s="299"/>
      <c r="MDO48" s="299"/>
      <c r="MDP48" s="299"/>
      <c r="MDQ48" s="299"/>
      <c r="MDR48" s="299"/>
      <c r="MDS48" s="299"/>
      <c r="MDT48" s="299"/>
      <c r="MDU48" s="299"/>
      <c r="MDV48" s="299"/>
      <c r="MDW48" s="299"/>
      <c r="MDX48" s="299"/>
      <c r="MDY48" s="299"/>
      <c r="MDZ48" s="299"/>
      <c r="MEA48" s="299"/>
      <c r="MEB48" s="299"/>
      <c r="MEC48" s="299"/>
      <c r="MED48" s="299"/>
      <c r="MEE48" s="299"/>
      <c r="MEF48" s="299"/>
      <c r="MEG48" s="299"/>
      <c r="MEH48" s="299"/>
      <c r="MEI48" s="299"/>
      <c r="MEJ48" s="299"/>
      <c r="MEK48" s="299"/>
      <c r="MEL48" s="299"/>
      <c r="MEM48" s="299"/>
      <c r="MEN48" s="299"/>
      <c r="MEO48" s="299"/>
      <c r="MEP48" s="299"/>
      <c r="MEQ48" s="299"/>
      <c r="MER48" s="299"/>
      <c r="MES48" s="299"/>
      <c r="MET48" s="299"/>
      <c r="MEU48" s="299"/>
      <c r="MEV48" s="299"/>
      <c r="MEW48" s="299"/>
      <c r="MEX48" s="299"/>
      <c r="MEY48" s="299"/>
      <c r="MEZ48" s="299"/>
      <c r="MFA48" s="299"/>
      <c r="MFB48" s="299"/>
      <c r="MFC48" s="299"/>
      <c r="MFD48" s="299"/>
      <c r="MFE48" s="299"/>
      <c r="MFF48" s="299"/>
      <c r="MFG48" s="299"/>
      <c r="MFH48" s="299"/>
      <c r="MFI48" s="299"/>
      <c r="MFJ48" s="299"/>
      <c r="MFK48" s="299"/>
      <c r="MFL48" s="299"/>
      <c r="MFM48" s="299"/>
      <c r="MFN48" s="299"/>
      <c r="MFO48" s="299"/>
      <c r="MFP48" s="299"/>
      <c r="MFQ48" s="299"/>
      <c r="MFR48" s="299"/>
      <c r="MFS48" s="299"/>
      <c r="MFT48" s="299"/>
      <c r="MFU48" s="299"/>
      <c r="MFV48" s="299"/>
      <c r="MFW48" s="299"/>
      <c r="MFX48" s="299"/>
      <c r="MFY48" s="299"/>
      <c r="MFZ48" s="299"/>
      <c r="MGA48" s="299"/>
      <c r="MGB48" s="299"/>
      <c r="MGC48" s="299"/>
      <c r="MGD48" s="299"/>
      <c r="MGE48" s="299"/>
      <c r="MGF48" s="299"/>
      <c r="MGG48" s="299"/>
      <c r="MGH48" s="299"/>
      <c r="MGI48" s="299"/>
      <c r="MGJ48" s="299"/>
      <c r="MGK48" s="299"/>
      <c r="MGL48" s="299"/>
      <c r="MGM48" s="299"/>
      <c r="MGN48" s="299"/>
      <c r="MGO48" s="299"/>
      <c r="MGP48" s="299"/>
      <c r="MGQ48" s="299"/>
      <c r="MGR48" s="299"/>
      <c r="MGS48" s="299"/>
      <c r="MGT48" s="299"/>
      <c r="MGU48" s="299"/>
      <c r="MGV48" s="299"/>
      <c r="MGW48" s="299"/>
      <c r="MGX48" s="299"/>
      <c r="MGY48" s="299"/>
      <c r="MGZ48" s="299"/>
      <c r="MHA48" s="299"/>
      <c r="MHB48" s="299"/>
      <c r="MHC48" s="299"/>
      <c r="MHD48" s="299"/>
      <c r="MHE48" s="299"/>
      <c r="MHF48" s="299"/>
      <c r="MHG48" s="299"/>
      <c r="MHH48" s="299"/>
      <c r="MHI48" s="299"/>
      <c r="MHJ48" s="299"/>
      <c r="MHK48" s="299"/>
      <c r="MHL48" s="299"/>
      <c r="MHM48" s="299"/>
      <c r="MHN48" s="299"/>
      <c r="MHO48" s="299"/>
      <c r="MHP48" s="299"/>
      <c r="MHQ48" s="299"/>
      <c r="MHR48" s="299"/>
      <c r="MHS48" s="299"/>
      <c r="MHT48" s="299"/>
      <c r="MHU48" s="299"/>
      <c r="MHV48" s="299"/>
      <c r="MHW48" s="299"/>
      <c r="MHX48" s="299"/>
      <c r="MHY48" s="299"/>
      <c r="MHZ48" s="299"/>
      <c r="MIA48" s="299"/>
      <c r="MIB48" s="299"/>
      <c r="MIC48" s="299"/>
      <c r="MID48" s="299"/>
      <c r="MIE48" s="299"/>
      <c r="MIF48" s="299"/>
      <c r="MIG48" s="299"/>
      <c r="MIH48" s="299"/>
      <c r="MII48" s="299"/>
      <c r="MIJ48" s="299"/>
      <c r="MIK48" s="299"/>
      <c r="MIL48" s="299"/>
      <c r="MIM48" s="299"/>
      <c r="MIN48" s="299"/>
      <c r="MIO48" s="299"/>
      <c r="MIP48" s="299"/>
      <c r="MIQ48" s="299"/>
      <c r="MIR48" s="299"/>
      <c r="MIS48" s="299"/>
      <c r="MIT48" s="299"/>
      <c r="MIU48" s="299"/>
      <c r="MIV48" s="299"/>
      <c r="MIW48" s="299"/>
      <c r="MIX48" s="299"/>
      <c r="MIY48" s="299"/>
      <c r="MIZ48" s="299"/>
      <c r="MJA48" s="299"/>
      <c r="MJB48" s="299"/>
      <c r="MJC48" s="299"/>
      <c r="MJD48" s="299"/>
      <c r="MJE48" s="299"/>
      <c r="MJF48" s="299"/>
      <c r="MJG48" s="299"/>
      <c r="MJH48" s="299"/>
      <c r="MJI48" s="299"/>
      <c r="MJJ48" s="299"/>
      <c r="MJK48" s="299"/>
      <c r="MJL48" s="299"/>
      <c r="MJM48" s="299"/>
      <c r="MJN48" s="299"/>
      <c r="MJO48" s="299"/>
      <c r="MJP48" s="299"/>
      <c r="MJQ48" s="299"/>
      <c r="MJR48" s="299"/>
      <c r="MJS48" s="299"/>
      <c r="MJT48" s="299"/>
      <c r="MJU48" s="299"/>
      <c r="MJV48" s="299"/>
      <c r="MJW48" s="299"/>
      <c r="MJX48" s="299"/>
      <c r="MJY48" s="299"/>
      <c r="MJZ48" s="299"/>
      <c r="MKA48" s="299"/>
      <c r="MKB48" s="299"/>
      <c r="MKC48" s="299"/>
      <c r="MKD48" s="299"/>
      <c r="MKE48" s="299"/>
      <c r="MKF48" s="299"/>
      <c r="MKG48" s="299"/>
      <c r="MKH48" s="299"/>
      <c r="MKI48" s="299"/>
      <c r="MKJ48" s="299"/>
      <c r="MKK48" s="299"/>
      <c r="MKL48" s="299"/>
      <c r="MKM48" s="299"/>
      <c r="MKN48" s="299"/>
      <c r="MKO48" s="299"/>
      <c r="MKP48" s="299"/>
      <c r="MKQ48" s="299"/>
      <c r="MKR48" s="299"/>
      <c r="MKS48" s="299"/>
      <c r="MKT48" s="299"/>
      <c r="MKU48" s="299"/>
      <c r="MKV48" s="299"/>
      <c r="MKW48" s="299"/>
      <c r="MKX48" s="299"/>
      <c r="MKY48" s="299"/>
      <c r="MKZ48" s="299"/>
      <c r="MLA48" s="299"/>
      <c r="MLB48" s="299"/>
      <c r="MLC48" s="299"/>
      <c r="MLD48" s="299"/>
      <c r="MLE48" s="299"/>
      <c r="MLF48" s="299"/>
      <c r="MLG48" s="299"/>
      <c r="MLH48" s="299"/>
      <c r="MLI48" s="299"/>
      <c r="MLJ48" s="299"/>
      <c r="MLK48" s="299"/>
      <c r="MLL48" s="299"/>
      <c r="MLM48" s="299"/>
      <c r="MLN48" s="299"/>
      <c r="MLO48" s="299"/>
      <c r="MLP48" s="299"/>
      <c r="MLQ48" s="299"/>
      <c r="MLR48" s="299"/>
      <c r="MLS48" s="299"/>
      <c r="MLT48" s="299"/>
      <c r="MLU48" s="299"/>
      <c r="MLV48" s="299"/>
      <c r="MLW48" s="299"/>
      <c r="MLX48" s="299"/>
      <c r="MLY48" s="299"/>
      <c r="MLZ48" s="299"/>
      <c r="MMA48" s="299"/>
      <c r="MMB48" s="299"/>
      <c r="MMC48" s="299"/>
      <c r="MMD48" s="299"/>
      <c r="MME48" s="299"/>
      <c r="MMF48" s="299"/>
      <c r="MMG48" s="299"/>
      <c r="MMH48" s="299"/>
      <c r="MMI48" s="299"/>
      <c r="MMJ48" s="299"/>
      <c r="MMK48" s="299"/>
      <c r="MML48" s="299"/>
      <c r="MMM48" s="299"/>
      <c r="MMN48" s="299"/>
      <c r="MMO48" s="299"/>
      <c r="MMP48" s="299"/>
      <c r="MMQ48" s="299"/>
      <c r="MMR48" s="299"/>
      <c r="MMS48" s="299"/>
      <c r="MMT48" s="299"/>
      <c r="MMU48" s="299"/>
      <c r="MMV48" s="299"/>
      <c r="MMW48" s="299"/>
      <c r="MMX48" s="299"/>
      <c r="MMY48" s="299"/>
      <c r="MMZ48" s="299"/>
      <c r="MNA48" s="299"/>
      <c r="MNB48" s="299"/>
      <c r="MNC48" s="299"/>
      <c r="MND48" s="299"/>
      <c r="MNE48" s="299"/>
      <c r="MNF48" s="299"/>
      <c r="MNG48" s="299"/>
      <c r="MNH48" s="299"/>
      <c r="MNI48" s="299"/>
      <c r="MNJ48" s="299"/>
      <c r="MNK48" s="299"/>
      <c r="MNL48" s="299"/>
      <c r="MNM48" s="299"/>
      <c r="MNN48" s="299"/>
      <c r="MNO48" s="299"/>
      <c r="MNP48" s="299"/>
      <c r="MNQ48" s="299"/>
      <c r="MNR48" s="299"/>
      <c r="MNS48" s="299"/>
      <c r="MNT48" s="299"/>
      <c r="MNU48" s="299"/>
      <c r="MNV48" s="299"/>
      <c r="MNW48" s="299"/>
      <c r="MNX48" s="299"/>
      <c r="MNY48" s="299"/>
      <c r="MNZ48" s="299"/>
      <c r="MOA48" s="299"/>
      <c r="MOB48" s="299"/>
      <c r="MOC48" s="299"/>
      <c r="MOD48" s="299"/>
      <c r="MOE48" s="299"/>
      <c r="MOF48" s="299"/>
      <c r="MOG48" s="299"/>
      <c r="MOH48" s="299"/>
      <c r="MOI48" s="299"/>
      <c r="MOJ48" s="299"/>
      <c r="MOK48" s="299"/>
      <c r="MOL48" s="299"/>
      <c r="MOM48" s="299"/>
      <c r="MON48" s="299"/>
      <c r="MOO48" s="299"/>
      <c r="MOP48" s="299"/>
      <c r="MOQ48" s="299"/>
      <c r="MOR48" s="299"/>
      <c r="MOS48" s="299"/>
      <c r="MOT48" s="299"/>
      <c r="MOU48" s="299"/>
      <c r="MOV48" s="299"/>
      <c r="MOW48" s="299"/>
      <c r="MOX48" s="299"/>
      <c r="MOY48" s="299"/>
      <c r="MOZ48" s="299"/>
      <c r="MPA48" s="299"/>
      <c r="MPB48" s="299"/>
      <c r="MPC48" s="299"/>
      <c r="MPD48" s="299"/>
      <c r="MPE48" s="299"/>
      <c r="MPF48" s="299"/>
      <c r="MPG48" s="299"/>
      <c r="MPH48" s="299"/>
      <c r="MPI48" s="299"/>
      <c r="MPJ48" s="299"/>
      <c r="MPK48" s="299"/>
      <c r="MPL48" s="299"/>
      <c r="MPM48" s="299"/>
      <c r="MPN48" s="299"/>
      <c r="MPO48" s="299"/>
      <c r="MPP48" s="299"/>
      <c r="MPQ48" s="299"/>
      <c r="MPR48" s="299"/>
      <c r="MPS48" s="299"/>
      <c r="MPT48" s="299"/>
      <c r="MPU48" s="299"/>
      <c r="MPV48" s="299"/>
      <c r="MPW48" s="299"/>
      <c r="MPX48" s="299"/>
      <c r="MPY48" s="299"/>
      <c r="MPZ48" s="299"/>
      <c r="MQA48" s="299"/>
      <c r="MQB48" s="299"/>
      <c r="MQC48" s="299"/>
      <c r="MQD48" s="299"/>
      <c r="MQE48" s="299"/>
      <c r="MQF48" s="299"/>
      <c r="MQG48" s="299"/>
      <c r="MQH48" s="299"/>
      <c r="MQI48" s="299"/>
      <c r="MQJ48" s="299"/>
      <c r="MQK48" s="299"/>
      <c r="MQL48" s="299"/>
      <c r="MQM48" s="299"/>
      <c r="MQN48" s="299"/>
      <c r="MQO48" s="299"/>
      <c r="MQP48" s="299"/>
      <c r="MQQ48" s="299"/>
      <c r="MQR48" s="299"/>
      <c r="MQS48" s="299"/>
      <c r="MQT48" s="299"/>
      <c r="MQU48" s="299"/>
      <c r="MQV48" s="299"/>
      <c r="MQW48" s="299"/>
      <c r="MQX48" s="299"/>
      <c r="MQY48" s="299"/>
      <c r="MQZ48" s="299"/>
      <c r="MRA48" s="299"/>
      <c r="MRB48" s="299"/>
      <c r="MRC48" s="299"/>
      <c r="MRD48" s="299"/>
      <c r="MRE48" s="299"/>
      <c r="MRF48" s="299"/>
      <c r="MRG48" s="299"/>
      <c r="MRH48" s="299"/>
      <c r="MRI48" s="299"/>
      <c r="MRJ48" s="299"/>
      <c r="MRK48" s="299"/>
      <c r="MRL48" s="299"/>
      <c r="MRM48" s="299"/>
      <c r="MRN48" s="299"/>
      <c r="MRO48" s="299"/>
      <c r="MRP48" s="299"/>
      <c r="MRQ48" s="299"/>
      <c r="MRR48" s="299"/>
      <c r="MRS48" s="299"/>
      <c r="MRT48" s="299"/>
      <c r="MRU48" s="299"/>
      <c r="MRV48" s="299"/>
      <c r="MRW48" s="299"/>
      <c r="MRX48" s="299"/>
      <c r="MRY48" s="299"/>
      <c r="MRZ48" s="299"/>
      <c r="MSA48" s="299"/>
      <c r="MSB48" s="299"/>
      <c r="MSC48" s="299"/>
      <c r="MSD48" s="299"/>
      <c r="MSE48" s="299"/>
      <c r="MSF48" s="299"/>
      <c r="MSG48" s="299"/>
      <c r="MSH48" s="299"/>
      <c r="MSI48" s="299"/>
      <c r="MSJ48" s="299"/>
      <c r="MSK48" s="299"/>
      <c r="MSL48" s="299"/>
      <c r="MSM48" s="299"/>
      <c r="MSN48" s="299"/>
      <c r="MSO48" s="299"/>
      <c r="MSP48" s="299"/>
      <c r="MSQ48" s="299"/>
      <c r="MSR48" s="299"/>
      <c r="MSS48" s="299"/>
      <c r="MST48" s="299"/>
      <c r="MSU48" s="299"/>
      <c r="MSV48" s="299"/>
      <c r="MSW48" s="299"/>
      <c r="MSX48" s="299"/>
      <c r="MSY48" s="299"/>
      <c r="MSZ48" s="299"/>
      <c r="MTA48" s="299"/>
      <c r="MTB48" s="299"/>
      <c r="MTC48" s="299"/>
      <c r="MTD48" s="299"/>
      <c r="MTE48" s="299"/>
      <c r="MTF48" s="299"/>
      <c r="MTG48" s="299"/>
      <c r="MTH48" s="299"/>
      <c r="MTI48" s="299"/>
      <c r="MTJ48" s="299"/>
      <c r="MTK48" s="299"/>
      <c r="MTL48" s="299"/>
      <c r="MTM48" s="299"/>
      <c r="MTN48" s="299"/>
      <c r="MTO48" s="299"/>
      <c r="MTP48" s="299"/>
      <c r="MTQ48" s="299"/>
      <c r="MTR48" s="299"/>
      <c r="MTS48" s="299"/>
      <c r="MTT48" s="299"/>
      <c r="MTU48" s="299"/>
      <c r="MTV48" s="299"/>
      <c r="MTW48" s="299"/>
      <c r="MTX48" s="299"/>
      <c r="MTY48" s="299"/>
      <c r="MTZ48" s="299"/>
      <c r="MUA48" s="299"/>
      <c r="MUB48" s="299"/>
      <c r="MUC48" s="299"/>
      <c r="MUD48" s="299"/>
      <c r="MUE48" s="299"/>
      <c r="MUF48" s="299"/>
      <c r="MUG48" s="299"/>
      <c r="MUH48" s="299"/>
      <c r="MUI48" s="299"/>
      <c r="MUJ48" s="299"/>
      <c r="MUK48" s="299"/>
      <c r="MUL48" s="299"/>
      <c r="MUM48" s="299"/>
      <c r="MUN48" s="299"/>
      <c r="MUO48" s="299"/>
      <c r="MUP48" s="299"/>
      <c r="MUQ48" s="299"/>
      <c r="MUR48" s="299"/>
      <c r="MUS48" s="299"/>
      <c r="MUT48" s="299"/>
      <c r="MUU48" s="299"/>
      <c r="MUV48" s="299"/>
      <c r="MUW48" s="299"/>
      <c r="MUX48" s="299"/>
      <c r="MUY48" s="299"/>
      <c r="MUZ48" s="299"/>
      <c r="MVA48" s="299"/>
      <c r="MVB48" s="299"/>
      <c r="MVC48" s="299"/>
      <c r="MVD48" s="299"/>
      <c r="MVE48" s="299"/>
      <c r="MVF48" s="299"/>
      <c r="MVG48" s="299"/>
      <c r="MVH48" s="299"/>
      <c r="MVI48" s="299"/>
      <c r="MVJ48" s="299"/>
      <c r="MVK48" s="299"/>
      <c r="MVL48" s="299"/>
      <c r="MVM48" s="299"/>
      <c r="MVN48" s="299"/>
      <c r="MVO48" s="299"/>
      <c r="MVP48" s="299"/>
      <c r="MVQ48" s="299"/>
      <c r="MVR48" s="299"/>
      <c r="MVS48" s="299"/>
      <c r="MVT48" s="299"/>
      <c r="MVU48" s="299"/>
      <c r="MVV48" s="299"/>
      <c r="MVW48" s="299"/>
      <c r="MVX48" s="299"/>
      <c r="MVY48" s="299"/>
      <c r="MVZ48" s="299"/>
      <c r="MWA48" s="299"/>
      <c r="MWB48" s="299"/>
      <c r="MWC48" s="299"/>
      <c r="MWD48" s="299"/>
      <c r="MWE48" s="299"/>
      <c r="MWF48" s="299"/>
      <c r="MWG48" s="299"/>
      <c r="MWH48" s="299"/>
      <c r="MWI48" s="299"/>
      <c r="MWJ48" s="299"/>
      <c r="MWK48" s="299"/>
      <c r="MWL48" s="299"/>
      <c r="MWM48" s="299"/>
      <c r="MWN48" s="299"/>
      <c r="MWO48" s="299"/>
      <c r="MWP48" s="299"/>
      <c r="MWQ48" s="299"/>
      <c r="MWR48" s="299"/>
      <c r="MWS48" s="299"/>
      <c r="MWT48" s="299"/>
      <c r="MWU48" s="299"/>
      <c r="MWV48" s="299"/>
      <c r="MWW48" s="299"/>
      <c r="MWX48" s="299"/>
      <c r="MWY48" s="299"/>
      <c r="MWZ48" s="299"/>
      <c r="MXA48" s="299"/>
      <c r="MXB48" s="299"/>
      <c r="MXC48" s="299"/>
      <c r="MXD48" s="299"/>
      <c r="MXE48" s="299"/>
      <c r="MXF48" s="299"/>
      <c r="MXG48" s="299"/>
      <c r="MXH48" s="299"/>
      <c r="MXI48" s="299"/>
      <c r="MXJ48" s="299"/>
      <c r="MXK48" s="299"/>
      <c r="MXL48" s="299"/>
      <c r="MXM48" s="299"/>
      <c r="MXN48" s="299"/>
      <c r="MXO48" s="299"/>
      <c r="MXP48" s="299"/>
      <c r="MXQ48" s="299"/>
      <c r="MXR48" s="299"/>
      <c r="MXS48" s="299"/>
      <c r="MXT48" s="299"/>
      <c r="MXU48" s="299"/>
      <c r="MXV48" s="299"/>
      <c r="MXW48" s="299"/>
      <c r="MXX48" s="299"/>
      <c r="MXY48" s="299"/>
      <c r="MXZ48" s="299"/>
      <c r="MYA48" s="299"/>
      <c r="MYB48" s="299"/>
      <c r="MYC48" s="299"/>
      <c r="MYD48" s="299"/>
      <c r="MYE48" s="299"/>
      <c r="MYF48" s="299"/>
      <c r="MYG48" s="299"/>
      <c r="MYH48" s="299"/>
      <c r="MYI48" s="299"/>
      <c r="MYJ48" s="299"/>
      <c r="MYK48" s="299"/>
      <c r="MYL48" s="299"/>
      <c r="MYM48" s="299"/>
      <c r="MYN48" s="299"/>
      <c r="MYO48" s="299"/>
      <c r="MYP48" s="299"/>
      <c r="MYQ48" s="299"/>
      <c r="MYR48" s="299"/>
      <c r="MYS48" s="299"/>
      <c r="MYT48" s="299"/>
      <c r="MYU48" s="299"/>
      <c r="MYV48" s="299"/>
      <c r="MYW48" s="299"/>
      <c r="MYX48" s="299"/>
      <c r="MYY48" s="299"/>
      <c r="MYZ48" s="299"/>
      <c r="MZA48" s="299"/>
      <c r="MZB48" s="299"/>
      <c r="MZC48" s="299"/>
      <c r="MZD48" s="299"/>
      <c r="MZE48" s="299"/>
      <c r="MZF48" s="299"/>
      <c r="MZG48" s="299"/>
      <c r="MZH48" s="299"/>
      <c r="MZI48" s="299"/>
      <c r="MZJ48" s="299"/>
      <c r="MZK48" s="299"/>
      <c r="MZL48" s="299"/>
      <c r="MZM48" s="299"/>
      <c r="MZN48" s="299"/>
      <c r="MZO48" s="299"/>
      <c r="MZP48" s="299"/>
      <c r="MZQ48" s="299"/>
      <c r="MZR48" s="299"/>
      <c r="MZS48" s="299"/>
      <c r="MZT48" s="299"/>
      <c r="MZU48" s="299"/>
      <c r="MZV48" s="299"/>
      <c r="MZW48" s="299"/>
      <c r="MZX48" s="299"/>
      <c r="MZY48" s="299"/>
      <c r="MZZ48" s="299"/>
      <c r="NAA48" s="299"/>
      <c r="NAB48" s="299"/>
      <c r="NAC48" s="299"/>
      <c r="NAD48" s="299"/>
      <c r="NAE48" s="299"/>
      <c r="NAF48" s="299"/>
      <c r="NAG48" s="299"/>
      <c r="NAH48" s="299"/>
      <c r="NAI48" s="299"/>
      <c r="NAJ48" s="299"/>
      <c r="NAK48" s="299"/>
      <c r="NAL48" s="299"/>
      <c r="NAM48" s="299"/>
      <c r="NAN48" s="299"/>
      <c r="NAO48" s="299"/>
      <c r="NAP48" s="299"/>
      <c r="NAQ48" s="299"/>
      <c r="NAR48" s="299"/>
      <c r="NAS48" s="299"/>
      <c r="NAT48" s="299"/>
      <c r="NAU48" s="299"/>
      <c r="NAV48" s="299"/>
      <c r="NAW48" s="299"/>
      <c r="NAX48" s="299"/>
      <c r="NAY48" s="299"/>
      <c r="NAZ48" s="299"/>
      <c r="NBA48" s="299"/>
      <c r="NBB48" s="299"/>
      <c r="NBC48" s="299"/>
      <c r="NBD48" s="299"/>
      <c r="NBE48" s="299"/>
      <c r="NBF48" s="299"/>
      <c r="NBG48" s="299"/>
      <c r="NBH48" s="299"/>
      <c r="NBI48" s="299"/>
      <c r="NBJ48" s="299"/>
      <c r="NBK48" s="299"/>
      <c r="NBL48" s="299"/>
      <c r="NBM48" s="299"/>
      <c r="NBN48" s="299"/>
      <c r="NBO48" s="299"/>
      <c r="NBP48" s="299"/>
      <c r="NBQ48" s="299"/>
      <c r="NBR48" s="299"/>
      <c r="NBS48" s="299"/>
      <c r="NBT48" s="299"/>
      <c r="NBU48" s="299"/>
      <c r="NBV48" s="299"/>
      <c r="NBW48" s="299"/>
      <c r="NBX48" s="299"/>
      <c r="NBY48" s="299"/>
      <c r="NBZ48" s="299"/>
      <c r="NCA48" s="299"/>
      <c r="NCB48" s="299"/>
      <c r="NCC48" s="299"/>
      <c r="NCD48" s="299"/>
      <c r="NCE48" s="299"/>
      <c r="NCF48" s="299"/>
      <c r="NCG48" s="299"/>
      <c r="NCH48" s="299"/>
      <c r="NCI48" s="299"/>
      <c r="NCJ48" s="299"/>
      <c r="NCK48" s="299"/>
      <c r="NCL48" s="299"/>
      <c r="NCM48" s="299"/>
      <c r="NCN48" s="299"/>
      <c r="NCO48" s="299"/>
      <c r="NCP48" s="299"/>
      <c r="NCQ48" s="299"/>
      <c r="NCR48" s="299"/>
      <c r="NCS48" s="299"/>
      <c r="NCT48" s="299"/>
      <c r="NCU48" s="299"/>
      <c r="NCV48" s="299"/>
      <c r="NCW48" s="299"/>
      <c r="NCX48" s="299"/>
      <c r="NCY48" s="299"/>
      <c r="NCZ48" s="299"/>
      <c r="NDA48" s="299"/>
      <c r="NDB48" s="299"/>
      <c r="NDC48" s="299"/>
      <c r="NDD48" s="299"/>
      <c r="NDE48" s="299"/>
      <c r="NDF48" s="299"/>
      <c r="NDG48" s="299"/>
      <c r="NDH48" s="299"/>
      <c r="NDI48" s="299"/>
      <c r="NDJ48" s="299"/>
      <c r="NDK48" s="299"/>
      <c r="NDL48" s="299"/>
      <c r="NDM48" s="299"/>
      <c r="NDN48" s="299"/>
      <c r="NDO48" s="299"/>
      <c r="NDP48" s="299"/>
      <c r="NDQ48" s="299"/>
      <c r="NDR48" s="299"/>
      <c r="NDS48" s="299"/>
      <c r="NDT48" s="299"/>
      <c r="NDU48" s="299"/>
      <c r="NDV48" s="299"/>
      <c r="NDW48" s="299"/>
      <c r="NDX48" s="299"/>
      <c r="NDY48" s="299"/>
      <c r="NDZ48" s="299"/>
      <c r="NEA48" s="299"/>
      <c r="NEB48" s="299"/>
      <c r="NEC48" s="299"/>
      <c r="NED48" s="299"/>
      <c r="NEE48" s="299"/>
      <c r="NEF48" s="299"/>
      <c r="NEG48" s="299"/>
      <c r="NEH48" s="299"/>
      <c r="NEI48" s="299"/>
      <c r="NEJ48" s="299"/>
      <c r="NEK48" s="299"/>
      <c r="NEL48" s="299"/>
      <c r="NEM48" s="299"/>
      <c r="NEN48" s="299"/>
      <c r="NEO48" s="299"/>
      <c r="NEP48" s="299"/>
      <c r="NEQ48" s="299"/>
      <c r="NER48" s="299"/>
      <c r="NES48" s="299"/>
      <c r="NET48" s="299"/>
      <c r="NEU48" s="299"/>
      <c r="NEV48" s="299"/>
      <c r="NEW48" s="299"/>
      <c r="NEX48" s="299"/>
      <c r="NEY48" s="299"/>
      <c r="NEZ48" s="299"/>
      <c r="NFA48" s="299"/>
      <c r="NFB48" s="299"/>
      <c r="NFC48" s="299"/>
      <c r="NFD48" s="299"/>
      <c r="NFE48" s="299"/>
      <c r="NFF48" s="299"/>
      <c r="NFG48" s="299"/>
      <c r="NFH48" s="299"/>
      <c r="NFI48" s="299"/>
      <c r="NFJ48" s="299"/>
      <c r="NFK48" s="299"/>
      <c r="NFL48" s="299"/>
      <c r="NFM48" s="299"/>
      <c r="NFN48" s="299"/>
      <c r="NFO48" s="299"/>
      <c r="NFP48" s="299"/>
      <c r="NFQ48" s="299"/>
      <c r="NFR48" s="299"/>
      <c r="NFS48" s="299"/>
      <c r="NFT48" s="299"/>
      <c r="NFU48" s="299"/>
      <c r="NFV48" s="299"/>
      <c r="NFW48" s="299"/>
      <c r="NFX48" s="299"/>
      <c r="NFY48" s="299"/>
      <c r="NFZ48" s="299"/>
      <c r="NGA48" s="299"/>
      <c r="NGB48" s="299"/>
      <c r="NGC48" s="299"/>
      <c r="NGD48" s="299"/>
      <c r="NGE48" s="299"/>
      <c r="NGF48" s="299"/>
      <c r="NGG48" s="299"/>
      <c r="NGH48" s="299"/>
      <c r="NGI48" s="299"/>
      <c r="NGJ48" s="299"/>
      <c r="NGK48" s="299"/>
      <c r="NGL48" s="299"/>
      <c r="NGM48" s="299"/>
      <c r="NGN48" s="299"/>
      <c r="NGO48" s="299"/>
      <c r="NGP48" s="299"/>
      <c r="NGQ48" s="299"/>
      <c r="NGR48" s="299"/>
      <c r="NGS48" s="299"/>
      <c r="NGT48" s="299"/>
      <c r="NGU48" s="299"/>
      <c r="NGV48" s="299"/>
      <c r="NGW48" s="299"/>
      <c r="NGX48" s="299"/>
      <c r="NGY48" s="299"/>
      <c r="NGZ48" s="299"/>
      <c r="NHA48" s="299"/>
      <c r="NHB48" s="299"/>
      <c r="NHC48" s="299"/>
      <c r="NHD48" s="299"/>
      <c r="NHE48" s="299"/>
      <c r="NHF48" s="299"/>
      <c r="NHG48" s="299"/>
      <c r="NHH48" s="299"/>
      <c r="NHI48" s="299"/>
      <c r="NHJ48" s="299"/>
      <c r="NHK48" s="299"/>
      <c r="NHL48" s="299"/>
      <c r="NHM48" s="299"/>
      <c r="NHN48" s="299"/>
      <c r="NHO48" s="299"/>
      <c r="NHP48" s="299"/>
      <c r="NHQ48" s="299"/>
      <c r="NHR48" s="299"/>
      <c r="NHS48" s="299"/>
      <c r="NHT48" s="299"/>
      <c r="NHU48" s="299"/>
      <c r="NHV48" s="299"/>
      <c r="NHW48" s="299"/>
      <c r="NHX48" s="299"/>
      <c r="NHY48" s="299"/>
      <c r="NHZ48" s="299"/>
      <c r="NIA48" s="299"/>
      <c r="NIB48" s="299"/>
      <c r="NIC48" s="299"/>
      <c r="NID48" s="299"/>
      <c r="NIE48" s="299"/>
      <c r="NIF48" s="299"/>
      <c r="NIG48" s="299"/>
      <c r="NIH48" s="299"/>
      <c r="NII48" s="299"/>
      <c r="NIJ48" s="299"/>
      <c r="NIK48" s="299"/>
      <c r="NIL48" s="299"/>
      <c r="NIM48" s="299"/>
      <c r="NIN48" s="299"/>
      <c r="NIO48" s="299"/>
      <c r="NIP48" s="299"/>
      <c r="NIQ48" s="299"/>
      <c r="NIR48" s="299"/>
      <c r="NIS48" s="299"/>
      <c r="NIT48" s="299"/>
      <c r="NIU48" s="299"/>
      <c r="NIV48" s="299"/>
      <c r="NIW48" s="299"/>
      <c r="NIX48" s="299"/>
      <c r="NIY48" s="299"/>
      <c r="NIZ48" s="299"/>
      <c r="NJA48" s="299"/>
      <c r="NJB48" s="299"/>
      <c r="NJC48" s="299"/>
      <c r="NJD48" s="299"/>
      <c r="NJE48" s="299"/>
      <c r="NJF48" s="299"/>
      <c r="NJG48" s="299"/>
      <c r="NJH48" s="299"/>
      <c r="NJI48" s="299"/>
      <c r="NJJ48" s="299"/>
      <c r="NJK48" s="299"/>
      <c r="NJL48" s="299"/>
      <c r="NJM48" s="299"/>
      <c r="NJN48" s="299"/>
      <c r="NJO48" s="299"/>
      <c r="NJP48" s="299"/>
      <c r="NJQ48" s="299"/>
      <c r="NJR48" s="299"/>
      <c r="NJS48" s="299"/>
      <c r="NJT48" s="299"/>
      <c r="NJU48" s="299"/>
      <c r="NJV48" s="299"/>
      <c r="NJW48" s="299"/>
      <c r="NJX48" s="299"/>
      <c r="NJY48" s="299"/>
      <c r="NJZ48" s="299"/>
      <c r="NKA48" s="299"/>
      <c r="NKB48" s="299"/>
      <c r="NKC48" s="299"/>
      <c r="NKD48" s="299"/>
      <c r="NKE48" s="299"/>
      <c r="NKF48" s="299"/>
      <c r="NKG48" s="299"/>
      <c r="NKH48" s="299"/>
      <c r="NKI48" s="299"/>
      <c r="NKJ48" s="299"/>
      <c r="NKK48" s="299"/>
      <c r="NKL48" s="299"/>
      <c r="NKM48" s="299"/>
      <c r="NKN48" s="299"/>
      <c r="NKO48" s="299"/>
      <c r="NKP48" s="299"/>
      <c r="NKQ48" s="299"/>
      <c r="NKR48" s="299"/>
      <c r="NKS48" s="299"/>
      <c r="NKT48" s="299"/>
      <c r="NKU48" s="299"/>
      <c r="NKV48" s="299"/>
      <c r="NKW48" s="299"/>
      <c r="NKX48" s="299"/>
      <c r="NKY48" s="299"/>
      <c r="NKZ48" s="299"/>
      <c r="NLA48" s="299"/>
      <c r="NLB48" s="299"/>
      <c r="NLC48" s="299"/>
      <c r="NLD48" s="299"/>
      <c r="NLE48" s="299"/>
      <c r="NLF48" s="299"/>
      <c r="NLG48" s="299"/>
      <c r="NLH48" s="299"/>
      <c r="NLI48" s="299"/>
      <c r="NLJ48" s="299"/>
      <c r="NLK48" s="299"/>
      <c r="NLL48" s="299"/>
      <c r="NLM48" s="299"/>
      <c r="NLN48" s="299"/>
      <c r="NLO48" s="299"/>
      <c r="NLP48" s="299"/>
      <c r="NLQ48" s="299"/>
      <c r="NLR48" s="299"/>
      <c r="NLS48" s="299"/>
      <c r="NLT48" s="299"/>
      <c r="NLU48" s="299"/>
      <c r="NLV48" s="299"/>
      <c r="NLW48" s="299"/>
      <c r="NLX48" s="299"/>
      <c r="NLY48" s="299"/>
      <c r="NLZ48" s="299"/>
      <c r="NMA48" s="299"/>
      <c r="NMB48" s="299"/>
      <c r="NMC48" s="299"/>
      <c r="NMD48" s="299"/>
      <c r="NME48" s="299"/>
      <c r="NMF48" s="299"/>
      <c r="NMG48" s="299"/>
      <c r="NMH48" s="299"/>
      <c r="NMI48" s="299"/>
      <c r="NMJ48" s="299"/>
      <c r="NMK48" s="299"/>
      <c r="NML48" s="299"/>
      <c r="NMM48" s="299"/>
      <c r="NMN48" s="299"/>
      <c r="NMO48" s="299"/>
      <c r="NMP48" s="299"/>
      <c r="NMQ48" s="299"/>
      <c r="NMR48" s="299"/>
      <c r="NMS48" s="299"/>
      <c r="NMT48" s="299"/>
      <c r="NMU48" s="299"/>
      <c r="NMV48" s="299"/>
      <c r="NMW48" s="299"/>
      <c r="NMX48" s="299"/>
      <c r="NMY48" s="299"/>
      <c r="NMZ48" s="299"/>
      <c r="NNA48" s="299"/>
      <c r="NNB48" s="299"/>
      <c r="NNC48" s="299"/>
      <c r="NND48" s="299"/>
      <c r="NNE48" s="299"/>
      <c r="NNF48" s="299"/>
      <c r="NNG48" s="299"/>
      <c r="NNH48" s="299"/>
      <c r="NNI48" s="299"/>
      <c r="NNJ48" s="299"/>
      <c r="NNK48" s="299"/>
      <c r="NNL48" s="299"/>
      <c r="NNM48" s="299"/>
      <c r="NNN48" s="299"/>
      <c r="NNO48" s="299"/>
      <c r="NNP48" s="299"/>
      <c r="NNQ48" s="299"/>
      <c r="NNR48" s="299"/>
      <c r="NNS48" s="299"/>
      <c r="NNT48" s="299"/>
      <c r="NNU48" s="299"/>
      <c r="NNV48" s="299"/>
      <c r="NNW48" s="299"/>
      <c r="NNX48" s="299"/>
      <c r="NNY48" s="299"/>
      <c r="NNZ48" s="299"/>
      <c r="NOA48" s="299"/>
      <c r="NOB48" s="299"/>
      <c r="NOC48" s="299"/>
      <c r="NOD48" s="299"/>
      <c r="NOE48" s="299"/>
      <c r="NOF48" s="299"/>
      <c r="NOG48" s="299"/>
      <c r="NOH48" s="299"/>
      <c r="NOI48" s="299"/>
      <c r="NOJ48" s="299"/>
      <c r="NOK48" s="299"/>
      <c r="NOL48" s="299"/>
      <c r="NOM48" s="299"/>
      <c r="NON48" s="299"/>
      <c r="NOO48" s="299"/>
      <c r="NOP48" s="299"/>
      <c r="NOQ48" s="299"/>
      <c r="NOR48" s="299"/>
      <c r="NOS48" s="299"/>
      <c r="NOT48" s="299"/>
      <c r="NOU48" s="299"/>
      <c r="NOV48" s="299"/>
      <c r="NOW48" s="299"/>
      <c r="NOX48" s="299"/>
      <c r="NOY48" s="299"/>
      <c r="NOZ48" s="299"/>
      <c r="NPA48" s="299"/>
      <c r="NPB48" s="299"/>
      <c r="NPC48" s="299"/>
      <c r="NPD48" s="299"/>
      <c r="NPE48" s="299"/>
      <c r="NPF48" s="299"/>
      <c r="NPG48" s="299"/>
      <c r="NPH48" s="299"/>
      <c r="NPI48" s="299"/>
      <c r="NPJ48" s="299"/>
      <c r="NPK48" s="299"/>
      <c r="NPL48" s="299"/>
      <c r="NPM48" s="299"/>
      <c r="NPN48" s="299"/>
      <c r="NPO48" s="299"/>
      <c r="NPP48" s="299"/>
      <c r="NPQ48" s="299"/>
      <c r="NPR48" s="299"/>
      <c r="NPS48" s="299"/>
      <c r="NPT48" s="299"/>
      <c r="NPU48" s="299"/>
      <c r="NPV48" s="299"/>
      <c r="NPW48" s="299"/>
      <c r="NPX48" s="299"/>
      <c r="NPY48" s="299"/>
      <c r="NPZ48" s="299"/>
      <c r="NQA48" s="299"/>
      <c r="NQB48" s="299"/>
      <c r="NQC48" s="299"/>
      <c r="NQD48" s="299"/>
      <c r="NQE48" s="299"/>
      <c r="NQF48" s="299"/>
      <c r="NQG48" s="299"/>
      <c r="NQH48" s="299"/>
      <c r="NQI48" s="299"/>
      <c r="NQJ48" s="299"/>
      <c r="NQK48" s="299"/>
      <c r="NQL48" s="299"/>
      <c r="NQM48" s="299"/>
      <c r="NQN48" s="299"/>
      <c r="NQO48" s="299"/>
      <c r="NQP48" s="299"/>
      <c r="NQQ48" s="299"/>
      <c r="NQR48" s="299"/>
      <c r="NQS48" s="299"/>
      <c r="NQT48" s="299"/>
      <c r="NQU48" s="299"/>
      <c r="NQV48" s="299"/>
      <c r="NQW48" s="299"/>
      <c r="NQX48" s="299"/>
      <c r="NQY48" s="299"/>
      <c r="NQZ48" s="299"/>
      <c r="NRA48" s="299"/>
      <c r="NRB48" s="299"/>
      <c r="NRC48" s="299"/>
      <c r="NRD48" s="299"/>
      <c r="NRE48" s="299"/>
      <c r="NRF48" s="299"/>
      <c r="NRG48" s="299"/>
      <c r="NRH48" s="299"/>
      <c r="NRI48" s="299"/>
      <c r="NRJ48" s="299"/>
      <c r="NRK48" s="299"/>
      <c r="NRL48" s="299"/>
      <c r="NRM48" s="299"/>
      <c r="NRN48" s="299"/>
      <c r="NRO48" s="299"/>
      <c r="NRP48" s="299"/>
      <c r="NRQ48" s="299"/>
      <c r="NRR48" s="299"/>
      <c r="NRS48" s="299"/>
      <c r="NRT48" s="299"/>
      <c r="NRU48" s="299"/>
      <c r="NRV48" s="299"/>
      <c r="NRW48" s="299"/>
      <c r="NRX48" s="299"/>
      <c r="NRY48" s="299"/>
      <c r="NRZ48" s="299"/>
      <c r="NSA48" s="299"/>
      <c r="NSB48" s="299"/>
      <c r="NSC48" s="299"/>
      <c r="NSD48" s="299"/>
      <c r="NSE48" s="299"/>
      <c r="NSF48" s="299"/>
      <c r="NSG48" s="299"/>
      <c r="NSH48" s="299"/>
      <c r="NSI48" s="299"/>
      <c r="NSJ48" s="299"/>
      <c r="NSK48" s="299"/>
      <c r="NSL48" s="299"/>
      <c r="NSM48" s="299"/>
      <c r="NSN48" s="299"/>
      <c r="NSO48" s="299"/>
      <c r="NSP48" s="299"/>
      <c r="NSQ48" s="299"/>
      <c r="NSR48" s="299"/>
      <c r="NSS48" s="299"/>
      <c r="NST48" s="299"/>
      <c r="NSU48" s="299"/>
      <c r="NSV48" s="299"/>
      <c r="NSW48" s="299"/>
      <c r="NSX48" s="299"/>
      <c r="NSY48" s="299"/>
      <c r="NSZ48" s="299"/>
      <c r="NTA48" s="299"/>
      <c r="NTB48" s="299"/>
      <c r="NTC48" s="299"/>
      <c r="NTD48" s="299"/>
      <c r="NTE48" s="299"/>
      <c r="NTF48" s="299"/>
      <c r="NTG48" s="299"/>
      <c r="NTH48" s="299"/>
      <c r="NTI48" s="299"/>
      <c r="NTJ48" s="299"/>
      <c r="NTK48" s="299"/>
      <c r="NTL48" s="299"/>
      <c r="NTM48" s="299"/>
      <c r="NTN48" s="299"/>
      <c r="NTO48" s="299"/>
      <c r="NTP48" s="299"/>
      <c r="NTQ48" s="299"/>
      <c r="NTR48" s="299"/>
      <c r="NTS48" s="299"/>
      <c r="NTT48" s="299"/>
      <c r="NTU48" s="299"/>
      <c r="NTV48" s="299"/>
      <c r="NTW48" s="299"/>
      <c r="NTX48" s="299"/>
      <c r="NTY48" s="299"/>
      <c r="NTZ48" s="299"/>
      <c r="NUA48" s="299"/>
      <c r="NUB48" s="299"/>
      <c r="NUC48" s="299"/>
      <c r="NUD48" s="299"/>
      <c r="NUE48" s="299"/>
      <c r="NUF48" s="299"/>
      <c r="NUG48" s="299"/>
      <c r="NUH48" s="299"/>
      <c r="NUI48" s="299"/>
      <c r="NUJ48" s="299"/>
      <c r="NUK48" s="299"/>
      <c r="NUL48" s="299"/>
      <c r="NUM48" s="299"/>
      <c r="NUN48" s="299"/>
      <c r="NUO48" s="299"/>
      <c r="NUP48" s="299"/>
      <c r="NUQ48" s="299"/>
      <c r="NUR48" s="299"/>
      <c r="NUS48" s="299"/>
      <c r="NUT48" s="299"/>
      <c r="NUU48" s="299"/>
      <c r="NUV48" s="299"/>
      <c r="NUW48" s="299"/>
      <c r="NUX48" s="299"/>
      <c r="NUY48" s="299"/>
      <c r="NUZ48" s="299"/>
      <c r="NVA48" s="299"/>
      <c r="NVB48" s="299"/>
      <c r="NVC48" s="299"/>
      <c r="NVD48" s="299"/>
      <c r="NVE48" s="299"/>
      <c r="NVF48" s="299"/>
      <c r="NVG48" s="299"/>
      <c r="NVH48" s="299"/>
      <c r="NVI48" s="299"/>
      <c r="NVJ48" s="299"/>
      <c r="NVK48" s="299"/>
      <c r="NVL48" s="299"/>
      <c r="NVM48" s="299"/>
      <c r="NVN48" s="299"/>
      <c r="NVO48" s="299"/>
      <c r="NVP48" s="299"/>
      <c r="NVQ48" s="299"/>
      <c r="NVR48" s="299"/>
      <c r="NVS48" s="299"/>
      <c r="NVT48" s="299"/>
      <c r="NVU48" s="299"/>
      <c r="NVV48" s="299"/>
      <c r="NVW48" s="299"/>
      <c r="NVX48" s="299"/>
      <c r="NVY48" s="299"/>
      <c r="NVZ48" s="299"/>
      <c r="NWA48" s="299"/>
      <c r="NWB48" s="299"/>
      <c r="NWC48" s="299"/>
      <c r="NWD48" s="299"/>
      <c r="NWE48" s="299"/>
      <c r="NWF48" s="299"/>
      <c r="NWG48" s="299"/>
      <c r="NWH48" s="299"/>
      <c r="NWI48" s="299"/>
      <c r="NWJ48" s="299"/>
      <c r="NWK48" s="299"/>
      <c r="NWL48" s="299"/>
      <c r="NWM48" s="299"/>
      <c r="NWN48" s="299"/>
      <c r="NWO48" s="299"/>
      <c r="NWP48" s="299"/>
      <c r="NWQ48" s="299"/>
      <c r="NWR48" s="299"/>
      <c r="NWS48" s="299"/>
      <c r="NWT48" s="299"/>
      <c r="NWU48" s="299"/>
      <c r="NWV48" s="299"/>
      <c r="NWW48" s="299"/>
      <c r="NWX48" s="299"/>
      <c r="NWY48" s="299"/>
      <c r="NWZ48" s="299"/>
      <c r="NXA48" s="299"/>
      <c r="NXB48" s="299"/>
      <c r="NXC48" s="299"/>
      <c r="NXD48" s="299"/>
      <c r="NXE48" s="299"/>
      <c r="NXF48" s="299"/>
      <c r="NXG48" s="299"/>
      <c r="NXH48" s="299"/>
      <c r="NXI48" s="299"/>
      <c r="NXJ48" s="299"/>
      <c r="NXK48" s="299"/>
      <c r="NXL48" s="299"/>
      <c r="NXM48" s="299"/>
      <c r="NXN48" s="299"/>
      <c r="NXO48" s="299"/>
      <c r="NXP48" s="299"/>
      <c r="NXQ48" s="299"/>
      <c r="NXR48" s="299"/>
      <c r="NXS48" s="299"/>
      <c r="NXT48" s="299"/>
      <c r="NXU48" s="299"/>
      <c r="NXV48" s="299"/>
      <c r="NXW48" s="299"/>
      <c r="NXX48" s="299"/>
      <c r="NXY48" s="299"/>
      <c r="NXZ48" s="299"/>
      <c r="NYA48" s="299"/>
      <c r="NYB48" s="299"/>
      <c r="NYC48" s="299"/>
      <c r="NYD48" s="299"/>
      <c r="NYE48" s="299"/>
      <c r="NYF48" s="299"/>
      <c r="NYG48" s="299"/>
      <c r="NYH48" s="299"/>
      <c r="NYI48" s="299"/>
      <c r="NYJ48" s="299"/>
      <c r="NYK48" s="299"/>
      <c r="NYL48" s="299"/>
      <c r="NYM48" s="299"/>
      <c r="NYN48" s="299"/>
      <c r="NYO48" s="299"/>
      <c r="NYP48" s="299"/>
      <c r="NYQ48" s="299"/>
      <c r="NYR48" s="299"/>
      <c r="NYS48" s="299"/>
      <c r="NYT48" s="299"/>
      <c r="NYU48" s="299"/>
      <c r="NYV48" s="299"/>
      <c r="NYW48" s="299"/>
      <c r="NYX48" s="299"/>
      <c r="NYY48" s="299"/>
      <c r="NYZ48" s="299"/>
      <c r="NZA48" s="299"/>
      <c r="NZB48" s="299"/>
      <c r="NZC48" s="299"/>
      <c r="NZD48" s="299"/>
      <c r="NZE48" s="299"/>
      <c r="NZF48" s="299"/>
      <c r="NZG48" s="299"/>
      <c r="NZH48" s="299"/>
      <c r="NZI48" s="299"/>
      <c r="NZJ48" s="299"/>
      <c r="NZK48" s="299"/>
      <c r="NZL48" s="299"/>
      <c r="NZM48" s="299"/>
      <c r="NZN48" s="299"/>
      <c r="NZO48" s="299"/>
      <c r="NZP48" s="299"/>
      <c r="NZQ48" s="299"/>
      <c r="NZR48" s="299"/>
      <c r="NZS48" s="299"/>
      <c r="NZT48" s="299"/>
      <c r="NZU48" s="299"/>
      <c r="NZV48" s="299"/>
      <c r="NZW48" s="299"/>
      <c r="NZX48" s="299"/>
      <c r="NZY48" s="299"/>
      <c r="NZZ48" s="299"/>
      <c r="OAA48" s="299"/>
      <c r="OAB48" s="299"/>
      <c r="OAC48" s="299"/>
      <c r="OAD48" s="299"/>
      <c r="OAE48" s="299"/>
      <c r="OAF48" s="299"/>
      <c r="OAG48" s="299"/>
      <c r="OAH48" s="299"/>
      <c r="OAI48" s="299"/>
      <c r="OAJ48" s="299"/>
      <c r="OAK48" s="299"/>
      <c r="OAL48" s="299"/>
      <c r="OAM48" s="299"/>
      <c r="OAN48" s="299"/>
      <c r="OAO48" s="299"/>
      <c r="OAP48" s="299"/>
      <c r="OAQ48" s="299"/>
      <c r="OAR48" s="299"/>
      <c r="OAS48" s="299"/>
      <c r="OAT48" s="299"/>
      <c r="OAU48" s="299"/>
      <c r="OAV48" s="299"/>
      <c r="OAW48" s="299"/>
      <c r="OAX48" s="299"/>
      <c r="OAY48" s="299"/>
      <c r="OAZ48" s="299"/>
      <c r="OBA48" s="299"/>
      <c r="OBB48" s="299"/>
      <c r="OBC48" s="299"/>
      <c r="OBD48" s="299"/>
      <c r="OBE48" s="299"/>
      <c r="OBF48" s="299"/>
      <c r="OBG48" s="299"/>
      <c r="OBH48" s="299"/>
      <c r="OBI48" s="299"/>
      <c r="OBJ48" s="299"/>
      <c r="OBK48" s="299"/>
      <c r="OBL48" s="299"/>
      <c r="OBM48" s="299"/>
      <c r="OBN48" s="299"/>
      <c r="OBO48" s="299"/>
      <c r="OBP48" s="299"/>
      <c r="OBQ48" s="299"/>
      <c r="OBR48" s="299"/>
      <c r="OBS48" s="299"/>
      <c r="OBT48" s="299"/>
      <c r="OBU48" s="299"/>
      <c r="OBV48" s="299"/>
      <c r="OBW48" s="299"/>
      <c r="OBX48" s="299"/>
      <c r="OBY48" s="299"/>
      <c r="OBZ48" s="299"/>
      <c r="OCA48" s="299"/>
      <c r="OCB48" s="299"/>
      <c r="OCC48" s="299"/>
      <c r="OCD48" s="299"/>
      <c r="OCE48" s="299"/>
      <c r="OCF48" s="299"/>
      <c r="OCG48" s="299"/>
      <c r="OCH48" s="299"/>
      <c r="OCI48" s="299"/>
      <c r="OCJ48" s="299"/>
      <c r="OCK48" s="299"/>
      <c r="OCL48" s="299"/>
      <c r="OCM48" s="299"/>
      <c r="OCN48" s="299"/>
      <c r="OCO48" s="299"/>
      <c r="OCP48" s="299"/>
      <c r="OCQ48" s="299"/>
      <c r="OCR48" s="299"/>
      <c r="OCS48" s="299"/>
      <c r="OCT48" s="299"/>
      <c r="OCU48" s="299"/>
      <c r="OCV48" s="299"/>
      <c r="OCW48" s="299"/>
      <c r="OCX48" s="299"/>
      <c r="OCY48" s="299"/>
      <c r="OCZ48" s="299"/>
      <c r="ODA48" s="299"/>
      <c r="ODB48" s="299"/>
      <c r="ODC48" s="299"/>
      <c r="ODD48" s="299"/>
      <c r="ODE48" s="299"/>
      <c r="ODF48" s="299"/>
      <c r="ODG48" s="299"/>
      <c r="ODH48" s="299"/>
      <c r="ODI48" s="299"/>
      <c r="ODJ48" s="299"/>
      <c r="ODK48" s="299"/>
      <c r="ODL48" s="299"/>
      <c r="ODM48" s="299"/>
      <c r="ODN48" s="299"/>
      <c r="ODO48" s="299"/>
      <c r="ODP48" s="299"/>
      <c r="ODQ48" s="299"/>
      <c r="ODR48" s="299"/>
      <c r="ODS48" s="299"/>
      <c r="ODT48" s="299"/>
      <c r="ODU48" s="299"/>
      <c r="ODV48" s="299"/>
      <c r="ODW48" s="299"/>
      <c r="ODX48" s="299"/>
      <c r="ODY48" s="299"/>
      <c r="ODZ48" s="299"/>
      <c r="OEA48" s="299"/>
      <c r="OEB48" s="299"/>
      <c r="OEC48" s="299"/>
      <c r="OED48" s="299"/>
      <c r="OEE48" s="299"/>
      <c r="OEF48" s="299"/>
      <c r="OEG48" s="299"/>
      <c r="OEH48" s="299"/>
      <c r="OEI48" s="299"/>
      <c r="OEJ48" s="299"/>
      <c r="OEK48" s="299"/>
      <c r="OEL48" s="299"/>
      <c r="OEM48" s="299"/>
      <c r="OEN48" s="299"/>
      <c r="OEO48" s="299"/>
      <c r="OEP48" s="299"/>
      <c r="OEQ48" s="299"/>
      <c r="OER48" s="299"/>
      <c r="OES48" s="299"/>
      <c r="OET48" s="299"/>
      <c r="OEU48" s="299"/>
      <c r="OEV48" s="299"/>
      <c r="OEW48" s="299"/>
      <c r="OEX48" s="299"/>
      <c r="OEY48" s="299"/>
      <c r="OEZ48" s="299"/>
      <c r="OFA48" s="299"/>
      <c r="OFB48" s="299"/>
      <c r="OFC48" s="299"/>
      <c r="OFD48" s="299"/>
      <c r="OFE48" s="299"/>
      <c r="OFF48" s="299"/>
      <c r="OFG48" s="299"/>
      <c r="OFH48" s="299"/>
      <c r="OFI48" s="299"/>
      <c r="OFJ48" s="299"/>
      <c r="OFK48" s="299"/>
      <c r="OFL48" s="299"/>
      <c r="OFM48" s="299"/>
      <c r="OFN48" s="299"/>
      <c r="OFO48" s="299"/>
      <c r="OFP48" s="299"/>
      <c r="OFQ48" s="299"/>
      <c r="OFR48" s="299"/>
      <c r="OFS48" s="299"/>
      <c r="OFT48" s="299"/>
      <c r="OFU48" s="299"/>
      <c r="OFV48" s="299"/>
      <c r="OFW48" s="299"/>
      <c r="OFX48" s="299"/>
      <c r="OFY48" s="299"/>
      <c r="OFZ48" s="299"/>
      <c r="OGA48" s="299"/>
      <c r="OGB48" s="299"/>
      <c r="OGC48" s="299"/>
      <c r="OGD48" s="299"/>
      <c r="OGE48" s="299"/>
      <c r="OGF48" s="299"/>
      <c r="OGG48" s="299"/>
      <c r="OGH48" s="299"/>
      <c r="OGI48" s="299"/>
      <c r="OGJ48" s="299"/>
      <c r="OGK48" s="299"/>
      <c r="OGL48" s="299"/>
      <c r="OGM48" s="299"/>
      <c r="OGN48" s="299"/>
      <c r="OGO48" s="299"/>
      <c r="OGP48" s="299"/>
      <c r="OGQ48" s="299"/>
      <c r="OGR48" s="299"/>
      <c r="OGS48" s="299"/>
      <c r="OGT48" s="299"/>
      <c r="OGU48" s="299"/>
      <c r="OGV48" s="299"/>
      <c r="OGW48" s="299"/>
      <c r="OGX48" s="299"/>
      <c r="OGY48" s="299"/>
      <c r="OGZ48" s="299"/>
      <c r="OHA48" s="299"/>
      <c r="OHB48" s="299"/>
      <c r="OHC48" s="299"/>
      <c r="OHD48" s="299"/>
      <c r="OHE48" s="299"/>
      <c r="OHF48" s="299"/>
      <c r="OHG48" s="299"/>
      <c r="OHH48" s="299"/>
      <c r="OHI48" s="299"/>
      <c r="OHJ48" s="299"/>
      <c r="OHK48" s="299"/>
      <c r="OHL48" s="299"/>
      <c r="OHM48" s="299"/>
      <c r="OHN48" s="299"/>
      <c r="OHO48" s="299"/>
      <c r="OHP48" s="299"/>
      <c r="OHQ48" s="299"/>
      <c r="OHR48" s="299"/>
      <c r="OHS48" s="299"/>
      <c r="OHT48" s="299"/>
      <c r="OHU48" s="299"/>
      <c r="OHV48" s="299"/>
      <c r="OHW48" s="299"/>
      <c r="OHX48" s="299"/>
      <c r="OHY48" s="299"/>
      <c r="OHZ48" s="299"/>
      <c r="OIA48" s="299"/>
      <c r="OIB48" s="299"/>
      <c r="OIC48" s="299"/>
      <c r="OID48" s="299"/>
      <c r="OIE48" s="299"/>
      <c r="OIF48" s="299"/>
      <c r="OIG48" s="299"/>
      <c r="OIH48" s="299"/>
      <c r="OII48" s="299"/>
      <c r="OIJ48" s="299"/>
      <c r="OIK48" s="299"/>
      <c r="OIL48" s="299"/>
      <c r="OIM48" s="299"/>
      <c r="OIN48" s="299"/>
      <c r="OIO48" s="299"/>
      <c r="OIP48" s="299"/>
      <c r="OIQ48" s="299"/>
      <c r="OIR48" s="299"/>
      <c r="OIS48" s="299"/>
      <c r="OIT48" s="299"/>
      <c r="OIU48" s="299"/>
      <c r="OIV48" s="299"/>
      <c r="OIW48" s="299"/>
      <c r="OIX48" s="299"/>
      <c r="OIY48" s="299"/>
      <c r="OIZ48" s="299"/>
      <c r="OJA48" s="299"/>
      <c r="OJB48" s="299"/>
      <c r="OJC48" s="299"/>
      <c r="OJD48" s="299"/>
      <c r="OJE48" s="299"/>
      <c r="OJF48" s="299"/>
      <c r="OJG48" s="299"/>
      <c r="OJH48" s="299"/>
      <c r="OJI48" s="299"/>
      <c r="OJJ48" s="299"/>
      <c r="OJK48" s="299"/>
      <c r="OJL48" s="299"/>
      <c r="OJM48" s="299"/>
      <c r="OJN48" s="299"/>
      <c r="OJO48" s="299"/>
      <c r="OJP48" s="299"/>
      <c r="OJQ48" s="299"/>
      <c r="OJR48" s="299"/>
      <c r="OJS48" s="299"/>
      <c r="OJT48" s="299"/>
      <c r="OJU48" s="299"/>
      <c r="OJV48" s="299"/>
      <c r="OJW48" s="299"/>
      <c r="OJX48" s="299"/>
      <c r="OJY48" s="299"/>
      <c r="OJZ48" s="299"/>
      <c r="OKA48" s="299"/>
      <c r="OKB48" s="299"/>
      <c r="OKC48" s="299"/>
      <c r="OKD48" s="299"/>
      <c r="OKE48" s="299"/>
      <c r="OKF48" s="299"/>
      <c r="OKG48" s="299"/>
      <c r="OKH48" s="299"/>
      <c r="OKI48" s="299"/>
      <c r="OKJ48" s="299"/>
      <c r="OKK48" s="299"/>
      <c r="OKL48" s="299"/>
      <c r="OKM48" s="299"/>
      <c r="OKN48" s="299"/>
      <c r="OKO48" s="299"/>
      <c r="OKP48" s="299"/>
      <c r="OKQ48" s="299"/>
      <c r="OKR48" s="299"/>
      <c r="OKS48" s="299"/>
      <c r="OKT48" s="299"/>
      <c r="OKU48" s="299"/>
      <c r="OKV48" s="299"/>
      <c r="OKW48" s="299"/>
      <c r="OKX48" s="299"/>
      <c r="OKY48" s="299"/>
      <c r="OKZ48" s="299"/>
      <c r="OLA48" s="299"/>
      <c r="OLB48" s="299"/>
      <c r="OLC48" s="299"/>
      <c r="OLD48" s="299"/>
      <c r="OLE48" s="299"/>
      <c r="OLF48" s="299"/>
      <c r="OLG48" s="299"/>
      <c r="OLH48" s="299"/>
      <c r="OLI48" s="299"/>
      <c r="OLJ48" s="299"/>
      <c r="OLK48" s="299"/>
      <c r="OLL48" s="299"/>
      <c r="OLM48" s="299"/>
      <c r="OLN48" s="299"/>
      <c r="OLO48" s="299"/>
      <c r="OLP48" s="299"/>
      <c r="OLQ48" s="299"/>
      <c r="OLR48" s="299"/>
      <c r="OLS48" s="299"/>
      <c r="OLT48" s="299"/>
      <c r="OLU48" s="299"/>
      <c r="OLV48" s="299"/>
      <c r="OLW48" s="299"/>
      <c r="OLX48" s="299"/>
      <c r="OLY48" s="299"/>
      <c r="OLZ48" s="299"/>
      <c r="OMA48" s="299"/>
      <c r="OMB48" s="299"/>
      <c r="OMC48" s="299"/>
      <c r="OMD48" s="299"/>
      <c r="OME48" s="299"/>
      <c r="OMF48" s="299"/>
      <c r="OMG48" s="299"/>
      <c r="OMH48" s="299"/>
      <c r="OMI48" s="299"/>
      <c r="OMJ48" s="299"/>
      <c r="OMK48" s="299"/>
      <c r="OML48" s="299"/>
      <c r="OMM48" s="299"/>
      <c r="OMN48" s="299"/>
      <c r="OMO48" s="299"/>
      <c r="OMP48" s="299"/>
      <c r="OMQ48" s="299"/>
      <c r="OMR48" s="299"/>
      <c r="OMS48" s="299"/>
      <c r="OMT48" s="299"/>
      <c r="OMU48" s="299"/>
      <c r="OMV48" s="299"/>
      <c r="OMW48" s="299"/>
      <c r="OMX48" s="299"/>
      <c r="OMY48" s="299"/>
      <c r="OMZ48" s="299"/>
      <c r="ONA48" s="299"/>
      <c r="ONB48" s="299"/>
      <c r="ONC48" s="299"/>
      <c r="OND48" s="299"/>
      <c r="ONE48" s="299"/>
      <c r="ONF48" s="299"/>
      <c r="ONG48" s="299"/>
      <c r="ONH48" s="299"/>
      <c r="ONI48" s="299"/>
      <c r="ONJ48" s="299"/>
      <c r="ONK48" s="299"/>
      <c r="ONL48" s="299"/>
      <c r="ONM48" s="299"/>
      <c r="ONN48" s="299"/>
      <c r="ONO48" s="299"/>
      <c r="ONP48" s="299"/>
      <c r="ONQ48" s="299"/>
      <c r="ONR48" s="299"/>
      <c r="ONS48" s="299"/>
      <c r="ONT48" s="299"/>
      <c r="ONU48" s="299"/>
      <c r="ONV48" s="299"/>
      <c r="ONW48" s="299"/>
      <c r="ONX48" s="299"/>
      <c r="ONY48" s="299"/>
      <c r="ONZ48" s="299"/>
      <c r="OOA48" s="299"/>
      <c r="OOB48" s="299"/>
      <c r="OOC48" s="299"/>
      <c r="OOD48" s="299"/>
      <c r="OOE48" s="299"/>
      <c r="OOF48" s="299"/>
      <c r="OOG48" s="299"/>
      <c r="OOH48" s="299"/>
      <c r="OOI48" s="299"/>
      <c r="OOJ48" s="299"/>
      <c r="OOK48" s="299"/>
      <c r="OOL48" s="299"/>
      <c r="OOM48" s="299"/>
      <c r="OON48" s="299"/>
      <c r="OOO48" s="299"/>
      <c r="OOP48" s="299"/>
      <c r="OOQ48" s="299"/>
      <c r="OOR48" s="299"/>
      <c r="OOS48" s="299"/>
      <c r="OOT48" s="299"/>
      <c r="OOU48" s="299"/>
      <c r="OOV48" s="299"/>
      <c r="OOW48" s="299"/>
      <c r="OOX48" s="299"/>
      <c r="OOY48" s="299"/>
      <c r="OOZ48" s="299"/>
      <c r="OPA48" s="299"/>
      <c r="OPB48" s="299"/>
      <c r="OPC48" s="299"/>
      <c r="OPD48" s="299"/>
      <c r="OPE48" s="299"/>
      <c r="OPF48" s="299"/>
      <c r="OPG48" s="299"/>
      <c r="OPH48" s="299"/>
      <c r="OPI48" s="299"/>
      <c r="OPJ48" s="299"/>
      <c r="OPK48" s="299"/>
      <c r="OPL48" s="299"/>
      <c r="OPM48" s="299"/>
      <c r="OPN48" s="299"/>
      <c r="OPO48" s="299"/>
      <c r="OPP48" s="299"/>
      <c r="OPQ48" s="299"/>
      <c r="OPR48" s="299"/>
      <c r="OPS48" s="299"/>
      <c r="OPT48" s="299"/>
      <c r="OPU48" s="299"/>
      <c r="OPV48" s="299"/>
      <c r="OPW48" s="299"/>
      <c r="OPX48" s="299"/>
      <c r="OPY48" s="299"/>
      <c r="OPZ48" s="299"/>
      <c r="OQA48" s="299"/>
      <c r="OQB48" s="299"/>
      <c r="OQC48" s="299"/>
      <c r="OQD48" s="299"/>
      <c r="OQE48" s="299"/>
      <c r="OQF48" s="299"/>
      <c r="OQG48" s="299"/>
      <c r="OQH48" s="299"/>
      <c r="OQI48" s="299"/>
      <c r="OQJ48" s="299"/>
      <c r="OQK48" s="299"/>
      <c r="OQL48" s="299"/>
      <c r="OQM48" s="299"/>
      <c r="OQN48" s="299"/>
      <c r="OQO48" s="299"/>
      <c r="OQP48" s="299"/>
      <c r="OQQ48" s="299"/>
      <c r="OQR48" s="299"/>
      <c r="OQS48" s="299"/>
      <c r="OQT48" s="299"/>
      <c r="OQU48" s="299"/>
      <c r="OQV48" s="299"/>
      <c r="OQW48" s="299"/>
      <c r="OQX48" s="299"/>
      <c r="OQY48" s="299"/>
      <c r="OQZ48" s="299"/>
      <c r="ORA48" s="299"/>
      <c r="ORB48" s="299"/>
      <c r="ORC48" s="299"/>
      <c r="ORD48" s="299"/>
      <c r="ORE48" s="299"/>
      <c r="ORF48" s="299"/>
      <c r="ORG48" s="299"/>
      <c r="ORH48" s="299"/>
      <c r="ORI48" s="299"/>
      <c r="ORJ48" s="299"/>
      <c r="ORK48" s="299"/>
      <c r="ORL48" s="299"/>
      <c r="ORM48" s="299"/>
      <c r="ORN48" s="299"/>
      <c r="ORO48" s="299"/>
      <c r="ORP48" s="299"/>
      <c r="ORQ48" s="299"/>
      <c r="ORR48" s="299"/>
      <c r="ORS48" s="299"/>
      <c r="ORT48" s="299"/>
      <c r="ORU48" s="299"/>
      <c r="ORV48" s="299"/>
      <c r="ORW48" s="299"/>
      <c r="ORX48" s="299"/>
      <c r="ORY48" s="299"/>
      <c r="ORZ48" s="299"/>
      <c r="OSA48" s="299"/>
      <c r="OSB48" s="299"/>
      <c r="OSC48" s="299"/>
      <c r="OSD48" s="299"/>
      <c r="OSE48" s="299"/>
      <c r="OSF48" s="299"/>
      <c r="OSG48" s="299"/>
      <c r="OSH48" s="299"/>
      <c r="OSI48" s="299"/>
      <c r="OSJ48" s="299"/>
      <c r="OSK48" s="299"/>
      <c r="OSL48" s="299"/>
      <c r="OSM48" s="299"/>
      <c r="OSN48" s="299"/>
      <c r="OSO48" s="299"/>
      <c r="OSP48" s="299"/>
      <c r="OSQ48" s="299"/>
      <c r="OSR48" s="299"/>
      <c r="OSS48" s="299"/>
      <c r="OST48" s="299"/>
      <c r="OSU48" s="299"/>
      <c r="OSV48" s="299"/>
      <c r="OSW48" s="299"/>
      <c r="OSX48" s="299"/>
      <c r="OSY48" s="299"/>
      <c r="OSZ48" s="299"/>
      <c r="OTA48" s="299"/>
      <c r="OTB48" s="299"/>
      <c r="OTC48" s="299"/>
      <c r="OTD48" s="299"/>
      <c r="OTE48" s="299"/>
      <c r="OTF48" s="299"/>
      <c r="OTG48" s="299"/>
      <c r="OTH48" s="299"/>
      <c r="OTI48" s="299"/>
      <c r="OTJ48" s="299"/>
      <c r="OTK48" s="299"/>
      <c r="OTL48" s="299"/>
      <c r="OTM48" s="299"/>
      <c r="OTN48" s="299"/>
      <c r="OTO48" s="299"/>
      <c r="OTP48" s="299"/>
      <c r="OTQ48" s="299"/>
      <c r="OTR48" s="299"/>
      <c r="OTS48" s="299"/>
      <c r="OTT48" s="299"/>
      <c r="OTU48" s="299"/>
      <c r="OTV48" s="299"/>
      <c r="OTW48" s="299"/>
      <c r="OTX48" s="299"/>
      <c r="OTY48" s="299"/>
      <c r="OTZ48" s="299"/>
      <c r="OUA48" s="299"/>
      <c r="OUB48" s="299"/>
      <c r="OUC48" s="299"/>
      <c r="OUD48" s="299"/>
      <c r="OUE48" s="299"/>
      <c r="OUF48" s="299"/>
      <c r="OUG48" s="299"/>
      <c r="OUH48" s="299"/>
      <c r="OUI48" s="299"/>
      <c r="OUJ48" s="299"/>
      <c r="OUK48" s="299"/>
      <c r="OUL48" s="299"/>
      <c r="OUM48" s="299"/>
      <c r="OUN48" s="299"/>
      <c r="OUO48" s="299"/>
      <c r="OUP48" s="299"/>
      <c r="OUQ48" s="299"/>
      <c r="OUR48" s="299"/>
      <c r="OUS48" s="299"/>
      <c r="OUT48" s="299"/>
      <c r="OUU48" s="299"/>
      <c r="OUV48" s="299"/>
      <c r="OUW48" s="299"/>
      <c r="OUX48" s="299"/>
      <c r="OUY48" s="299"/>
      <c r="OUZ48" s="299"/>
      <c r="OVA48" s="299"/>
      <c r="OVB48" s="299"/>
      <c r="OVC48" s="299"/>
      <c r="OVD48" s="299"/>
      <c r="OVE48" s="299"/>
      <c r="OVF48" s="299"/>
      <c r="OVG48" s="299"/>
      <c r="OVH48" s="299"/>
      <c r="OVI48" s="299"/>
      <c r="OVJ48" s="299"/>
      <c r="OVK48" s="299"/>
      <c r="OVL48" s="299"/>
      <c r="OVM48" s="299"/>
      <c r="OVN48" s="299"/>
      <c r="OVO48" s="299"/>
      <c r="OVP48" s="299"/>
      <c r="OVQ48" s="299"/>
      <c r="OVR48" s="299"/>
      <c r="OVS48" s="299"/>
      <c r="OVT48" s="299"/>
      <c r="OVU48" s="299"/>
      <c r="OVV48" s="299"/>
      <c r="OVW48" s="299"/>
      <c r="OVX48" s="299"/>
      <c r="OVY48" s="299"/>
      <c r="OVZ48" s="299"/>
      <c r="OWA48" s="299"/>
      <c r="OWB48" s="299"/>
      <c r="OWC48" s="299"/>
      <c r="OWD48" s="299"/>
      <c r="OWE48" s="299"/>
      <c r="OWF48" s="299"/>
      <c r="OWG48" s="299"/>
      <c r="OWH48" s="299"/>
      <c r="OWI48" s="299"/>
      <c r="OWJ48" s="299"/>
      <c r="OWK48" s="299"/>
      <c r="OWL48" s="299"/>
      <c r="OWM48" s="299"/>
      <c r="OWN48" s="299"/>
      <c r="OWO48" s="299"/>
      <c r="OWP48" s="299"/>
      <c r="OWQ48" s="299"/>
      <c r="OWR48" s="299"/>
      <c r="OWS48" s="299"/>
      <c r="OWT48" s="299"/>
      <c r="OWU48" s="299"/>
      <c r="OWV48" s="299"/>
      <c r="OWW48" s="299"/>
      <c r="OWX48" s="299"/>
      <c r="OWY48" s="299"/>
      <c r="OWZ48" s="299"/>
      <c r="OXA48" s="299"/>
      <c r="OXB48" s="299"/>
      <c r="OXC48" s="299"/>
      <c r="OXD48" s="299"/>
      <c r="OXE48" s="299"/>
      <c r="OXF48" s="299"/>
      <c r="OXG48" s="299"/>
      <c r="OXH48" s="299"/>
      <c r="OXI48" s="299"/>
      <c r="OXJ48" s="299"/>
      <c r="OXK48" s="299"/>
      <c r="OXL48" s="299"/>
      <c r="OXM48" s="299"/>
      <c r="OXN48" s="299"/>
      <c r="OXO48" s="299"/>
      <c r="OXP48" s="299"/>
      <c r="OXQ48" s="299"/>
      <c r="OXR48" s="299"/>
      <c r="OXS48" s="299"/>
      <c r="OXT48" s="299"/>
      <c r="OXU48" s="299"/>
      <c r="OXV48" s="299"/>
      <c r="OXW48" s="299"/>
      <c r="OXX48" s="299"/>
      <c r="OXY48" s="299"/>
      <c r="OXZ48" s="299"/>
      <c r="OYA48" s="299"/>
      <c r="OYB48" s="299"/>
      <c r="OYC48" s="299"/>
      <c r="OYD48" s="299"/>
      <c r="OYE48" s="299"/>
      <c r="OYF48" s="299"/>
      <c r="OYG48" s="299"/>
      <c r="OYH48" s="299"/>
      <c r="OYI48" s="299"/>
      <c r="OYJ48" s="299"/>
      <c r="OYK48" s="299"/>
      <c r="OYL48" s="299"/>
      <c r="OYM48" s="299"/>
      <c r="OYN48" s="299"/>
      <c r="OYO48" s="299"/>
      <c r="OYP48" s="299"/>
      <c r="OYQ48" s="299"/>
      <c r="OYR48" s="299"/>
      <c r="OYS48" s="299"/>
      <c r="OYT48" s="299"/>
      <c r="OYU48" s="299"/>
      <c r="OYV48" s="299"/>
      <c r="OYW48" s="299"/>
      <c r="OYX48" s="299"/>
      <c r="OYY48" s="299"/>
      <c r="OYZ48" s="299"/>
      <c r="OZA48" s="299"/>
      <c r="OZB48" s="299"/>
      <c r="OZC48" s="299"/>
      <c r="OZD48" s="299"/>
      <c r="OZE48" s="299"/>
      <c r="OZF48" s="299"/>
      <c r="OZG48" s="299"/>
      <c r="OZH48" s="299"/>
      <c r="OZI48" s="299"/>
      <c r="OZJ48" s="299"/>
      <c r="OZK48" s="299"/>
      <c r="OZL48" s="299"/>
      <c r="OZM48" s="299"/>
      <c r="OZN48" s="299"/>
      <c r="OZO48" s="299"/>
      <c r="OZP48" s="299"/>
      <c r="OZQ48" s="299"/>
      <c r="OZR48" s="299"/>
      <c r="OZS48" s="299"/>
      <c r="OZT48" s="299"/>
      <c r="OZU48" s="299"/>
      <c r="OZV48" s="299"/>
      <c r="OZW48" s="299"/>
      <c r="OZX48" s="299"/>
      <c r="OZY48" s="299"/>
      <c r="OZZ48" s="299"/>
      <c r="PAA48" s="299"/>
      <c r="PAB48" s="299"/>
      <c r="PAC48" s="299"/>
      <c r="PAD48" s="299"/>
      <c r="PAE48" s="299"/>
      <c r="PAF48" s="299"/>
      <c r="PAG48" s="299"/>
      <c r="PAH48" s="299"/>
      <c r="PAI48" s="299"/>
      <c r="PAJ48" s="299"/>
      <c r="PAK48" s="299"/>
      <c r="PAL48" s="299"/>
      <c r="PAM48" s="299"/>
      <c r="PAN48" s="299"/>
      <c r="PAO48" s="299"/>
      <c r="PAP48" s="299"/>
      <c r="PAQ48" s="299"/>
      <c r="PAR48" s="299"/>
      <c r="PAS48" s="299"/>
      <c r="PAT48" s="299"/>
      <c r="PAU48" s="299"/>
      <c r="PAV48" s="299"/>
      <c r="PAW48" s="299"/>
      <c r="PAX48" s="299"/>
      <c r="PAY48" s="299"/>
      <c r="PAZ48" s="299"/>
      <c r="PBA48" s="299"/>
      <c r="PBB48" s="299"/>
      <c r="PBC48" s="299"/>
      <c r="PBD48" s="299"/>
      <c r="PBE48" s="299"/>
      <c r="PBF48" s="299"/>
      <c r="PBG48" s="299"/>
      <c r="PBH48" s="299"/>
      <c r="PBI48" s="299"/>
      <c r="PBJ48" s="299"/>
      <c r="PBK48" s="299"/>
      <c r="PBL48" s="299"/>
      <c r="PBM48" s="299"/>
      <c r="PBN48" s="299"/>
      <c r="PBO48" s="299"/>
      <c r="PBP48" s="299"/>
      <c r="PBQ48" s="299"/>
      <c r="PBR48" s="299"/>
      <c r="PBS48" s="299"/>
      <c r="PBT48" s="299"/>
      <c r="PBU48" s="299"/>
      <c r="PBV48" s="299"/>
      <c r="PBW48" s="299"/>
      <c r="PBX48" s="299"/>
      <c r="PBY48" s="299"/>
      <c r="PBZ48" s="299"/>
      <c r="PCA48" s="299"/>
      <c r="PCB48" s="299"/>
      <c r="PCC48" s="299"/>
      <c r="PCD48" s="299"/>
      <c r="PCE48" s="299"/>
      <c r="PCF48" s="299"/>
      <c r="PCG48" s="299"/>
      <c r="PCH48" s="299"/>
      <c r="PCI48" s="299"/>
      <c r="PCJ48" s="299"/>
      <c r="PCK48" s="299"/>
      <c r="PCL48" s="299"/>
      <c r="PCM48" s="299"/>
      <c r="PCN48" s="299"/>
      <c r="PCO48" s="299"/>
      <c r="PCP48" s="299"/>
      <c r="PCQ48" s="299"/>
      <c r="PCR48" s="299"/>
      <c r="PCS48" s="299"/>
      <c r="PCT48" s="299"/>
      <c r="PCU48" s="299"/>
      <c r="PCV48" s="299"/>
      <c r="PCW48" s="299"/>
      <c r="PCX48" s="299"/>
      <c r="PCY48" s="299"/>
      <c r="PCZ48" s="299"/>
      <c r="PDA48" s="299"/>
      <c r="PDB48" s="299"/>
      <c r="PDC48" s="299"/>
      <c r="PDD48" s="299"/>
      <c r="PDE48" s="299"/>
      <c r="PDF48" s="299"/>
      <c r="PDG48" s="299"/>
      <c r="PDH48" s="299"/>
      <c r="PDI48" s="299"/>
      <c r="PDJ48" s="299"/>
      <c r="PDK48" s="299"/>
      <c r="PDL48" s="299"/>
      <c r="PDM48" s="299"/>
      <c r="PDN48" s="299"/>
      <c r="PDO48" s="299"/>
      <c r="PDP48" s="299"/>
      <c r="PDQ48" s="299"/>
      <c r="PDR48" s="299"/>
      <c r="PDS48" s="299"/>
      <c r="PDT48" s="299"/>
      <c r="PDU48" s="299"/>
      <c r="PDV48" s="299"/>
      <c r="PDW48" s="299"/>
      <c r="PDX48" s="299"/>
      <c r="PDY48" s="299"/>
      <c r="PDZ48" s="299"/>
      <c r="PEA48" s="299"/>
      <c r="PEB48" s="299"/>
      <c r="PEC48" s="299"/>
      <c r="PED48" s="299"/>
      <c r="PEE48" s="299"/>
      <c r="PEF48" s="299"/>
      <c r="PEG48" s="299"/>
      <c r="PEH48" s="299"/>
      <c r="PEI48" s="299"/>
      <c r="PEJ48" s="299"/>
      <c r="PEK48" s="299"/>
      <c r="PEL48" s="299"/>
      <c r="PEM48" s="299"/>
      <c r="PEN48" s="299"/>
      <c r="PEO48" s="299"/>
      <c r="PEP48" s="299"/>
      <c r="PEQ48" s="299"/>
      <c r="PER48" s="299"/>
      <c r="PES48" s="299"/>
      <c r="PET48" s="299"/>
      <c r="PEU48" s="299"/>
      <c r="PEV48" s="299"/>
      <c r="PEW48" s="299"/>
      <c r="PEX48" s="299"/>
      <c r="PEY48" s="299"/>
      <c r="PEZ48" s="299"/>
      <c r="PFA48" s="299"/>
      <c r="PFB48" s="299"/>
      <c r="PFC48" s="299"/>
      <c r="PFD48" s="299"/>
      <c r="PFE48" s="299"/>
      <c r="PFF48" s="299"/>
      <c r="PFG48" s="299"/>
      <c r="PFH48" s="299"/>
      <c r="PFI48" s="299"/>
      <c r="PFJ48" s="299"/>
      <c r="PFK48" s="299"/>
      <c r="PFL48" s="299"/>
      <c r="PFM48" s="299"/>
      <c r="PFN48" s="299"/>
      <c r="PFO48" s="299"/>
      <c r="PFP48" s="299"/>
      <c r="PFQ48" s="299"/>
      <c r="PFR48" s="299"/>
      <c r="PFS48" s="299"/>
      <c r="PFT48" s="299"/>
      <c r="PFU48" s="299"/>
      <c r="PFV48" s="299"/>
      <c r="PFW48" s="299"/>
      <c r="PFX48" s="299"/>
      <c r="PFY48" s="299"/>
      <c r="PFZ48" s="299"/>
      <c r="PGA48" s="299"/>
      <c r="PGB48" s="299"/>
      <c r="PGC48" s="299"/>
      <c r="PGD48" s="299"/>
      <c r="PGE48" s="299"/>
      <c r="PGF48" s="299"/>
      <c r="PGG48" s="299"/>
      <c r="PGH48" s="299"/>
      <c r="PGI48" s="299"/>
      <c r="PGJ48" s="299"/>
      <c r="PGK48" s="299"/>
      <c r="PGL48" s="299"/>
      <c r="PGM48" s="299"/>
      <c r="PGN48" s="299"/>
      <c r="PGO48" s="299"/>
      <c r="PGP48" s="299"/>
      <c r="PGQ48" s="299"/>
      <c r="PGR48" s="299"/>
      <c r="PGS48" s="299"/>
      <c r="PGT48" s="299"/>
      <c r="PGU48" s="299"/>
      <c r="PGV48" s="299"/>
      <c r="PGW48" s="299"/>
      <c r="PGX48" s="299"/>
      <c r="PGY48" s="299"/>
      <c r="PGZ48" s="299"/>
      <c r="PHA48" s="299"/>
      <c r="PHB48" s="299"/>
      <c r="PHC48" s="299"/>
      <c r="PHD48" s="299"/>
      <c r="PHE48" s="299"/>
      <c r="PHF48" s="299"/>
      <c r="PHG48" s="299"/>
      <c r="PHH48" s="299"/>
      <c r="PHI48" s="299"/>
      <c r="PHJ48" s="299"/>
      <c r="PHK48" s="299"/>
      <c r="PHL48" s="299"/>
      <c r="PHM48" s="299"/>
      <c r="PHN48" s="299"/>
      <c r="PHO48" s="299"/>
      <c r="PHP48" s="299"/>
      <c r="PHQ48" s="299"/>
      <c r="PHR48" s="299"/>
      <c r="PHS48" s="299"/>
      <c r="PHT48" s="299"/>
      <c r="PHU48" s="299"/>
      <c r="PHV48" s="299"/>
      <c r="PHW48" s="299"/>
      <c r="PHX48" s="299"/>
      <c r="PHY48" s="299"/>
      <c r="PHZ48" s="299"/>
      <c r="PIA48" s="299"/>
      <c r="PIB48" s="299"/>
      <c r="PIC48" s="299"/>
      <c r="PID48" s="299"/>
      <c r="PIE48" s="299"/>
      <c r="PIF48" s="299"/>
      <c r="PIG48" s="299"/>
      <c r="PIH48" s="299"/>
      <c r="PII48" s="299"/>
      <c r="PIJ48" s="299"/>
      <c r="PIK48" s="299"/>
      <c r="PIL48" s="299"/>
      <c r="PIM48" s="299"/>
      <c r="PIN48" s="299"/>
      <c r="PIO48" s="299"/>
      <c r="PIP48" s="299"/>
      <c r="PIQ48" s="299"/>
      <c r="PIR48" s="299"/>
      <c r="PIS48" s="299"/>
      <c r="PIT48" s="299"/>
      <c r="PIU48" s="299"/>
      <c r="PIV48" s="299"/>
      <c r="PIW48" s="299"/>
      <c r="PIX48" s="299"/>
      <c r="PIY48" s="299"/>
      <c r="PIZ48" s="299"/>
      <c r="PJA48" s="299"/>
      <c r="PJB48" s="299"/>
      <c r="PJC48" s="299"/>
      <c r="PJD48" s="299"/>
      <c r="PJE48" s="299"/>
      <c r="PJF48" s="299"/>
      <c r="PJG48" s="299"/>
      <c r="PJH48" s="299"/>
      <c r="PJI48" s="299"/>
      <c r="PJJ48" s="299"/>
      <c r="PJK48" s="299"/>
      <c r="PJL48" s="299"/>
      <c r="PJM48" s="299"/>
      <c r="PJN48" s="299"/>
      <c r="PJO48" s="299"/>
      <c r="PJP48" s="299"/>
      <c r="PJQ48" s="299"/>
      <c r="PJR48" s="299"/>
      <c r="PJS48" s="299"/>
      <c r="PJT48" s="299"/>
      <c r="PJU48" s="299"/>
      <c r="PJV48" s="299"/>
      <c r="PJW48" s="299"/>
      <c r="PJX48" s="299"/>
      <c r="PJY48" s="299"/>
      <c r="PJZ48" s="299"/>
      <c r="PKA48" s="299"/>
      <c r="PKB48" s="299"/>
      <c r="PKC48" s="299"/>
      <c r="PKD48" s="299"/>
      <c r="PKE48" s="299"/>
      <c r="PKF48" s="299"/>
      <c r="PKG48" s="299"/>
      <c r="PKH48" s="299"/>
      <c r="PKI48" s="299"/>
      <c r="PKJ48" s="299"/>
      <c r="PKK48" s="299"/>
      <c r="PKL48" s="299"/>
      <c r="PKM48" s="299"/>
      <c r="PKN48" s="299"/>
      <c r="PKO48" s="299"/>
      <c r="PKP48" s="299"/>
      <c r="PKQ48" s="299"/>
      <c r="PKR48" s="299"/>
      <c r="PKS48" s="299"/>
      <c r="PKT48" s="299"/>
      <c r="PKU48" s="299"/>
      <c r="PKV48" s="299"/>
      <c r="PKW48" s="299"/>
      <c r="PKX48" s="299"/>
      <c r="PKY48" s="299"/>
      <c r="PKZ48" s="299"/>
      <c r="PLA48" s="299"/>
      <c r="PLB48" s="299"/>
      <c r="PLC48" s="299"/>
      <c r="PLD48" s="299"/>
      <c r="PLE48" s="299"/>
      <c r="PLF48" s="299"/>
      <c r="PLG48" s="299"/>
      <c r="PLH48" s="299"/>
      <c r="PLI48" s="299"/>
      <c r="PLJ48" s="299"/>
      <c r="PLK48" s="299"/>
      <c r="PLL48" s="299"/>
      <c r="PLM48" s="299"/>
      <c r="PLN48" s="299"/>
      <c r="PLO48" s="299"/>
      <c r="PLP48" s="299"/>
      <c r="PLQ48" s="299"/>
      <c r="PLR48" s="299"/>
      <c r="PLS48" s="299"/>
      <c r="PLT48" s="299"/>
      <c r="PLU48" s="299"/>
      <c r="PLV48" s="299"/>
      <c r="PLW48" s="299"/>
      <c r="PLX48" s="299"/>
      <c r="PLY48" s="299"/>
      <c r="PLZ48" s="299"/>
      <c r="PMA48" s="299"/>
      <c r="PMB48" s="299"/>
      <c r="PMC48" s="299"/>
      <c r="PMD48" s="299"/>
      <c r="PME48" s="299"/>
      <c r="PMF48" s="299"/>
      <c r="PMG48" s="299"/>
      <c r="PMH48" s="299"/>
      <c r="PMI48" s="299"/>
      <c r="PMJ48" s="299"/>
      <c r="PMK48" s="299"/>
      <c r="PML48" s="299"/>
      <c r="PMM48" s="299"/>
      <c r="PMN48" s="299"/>
      <c r="PMO48" s="299"/>
      <c r="PMP48" s="299"/>
      <c r="PMQ48" s="299"/>
      <c r="PMR48" s="299"/>
      <c r="PMS48" s="299"/>
      <c r="PMT48" s="299"/>
      <c r="PMU48" s="299"/>
      <c r="PMV48" s="299"/>
      <c r="PMW48" s="299"/>
      <c r="PMX48" s="299"/>
      <c r="PMY48" s="299"/>
      <c r="PMZ48" s="299"/>
      <c r="PNA48" s="299"/>
      <c r="PNB48" s="299"/>
      <c r="PNC48" s="299"/>
      <c r="PND48" s="299"/>
      <c r="PNE48" s="299"/>
      <c r="PNF48" s="299"/>
      <c r="PNG48" s="299"/>
      <c r="PNH48" s="299"/>
      <c r="PNI48" s="299"/>
      <c r="PNJ48" s="299"/>
      <c r="PNK48" s="299"/>
      <c r="PNL48" s="299"/>
      <c r="PNM48" s="299"/>
      <c r="PNN48" s="299"/>
      <c r="PNO48" s="299"/>
      <c r="PNP48" s="299"/>
      <c r="PNQ48" s="299"/>
      <c r="PNR48" s="299"/>
      <c r="PNS48" s="299"/>
      <c r="PNT48" s="299"/>
      <c r="PNU48" s="299"/>
      <c r="PNV48" s="299"/>
      <c r="PNW48" s="299"/>
      <c r="PNX48" s="299"/>
      <c r="PNY48" s="299"/>
      <c r="PNZ48" s="299"/>
      <c r="POA48" s="299"/>
      <c r="POB48" s="299"/>
      <c r="POC48" s="299"/>
      <c r="POD48" s="299"/>
      <c r="POE48" s="299"/>
      <c r="POF48" s="299"/>
      <c r="POG48" s="299"/>
      <c r="POH48" s="299"/>
      <c r="POI48" s="299"/>
      <c r="POJ48" s="299"/>
      <c r="POK48" s="299"/>
      <c r="POL48" s="299"/>
      <c r="POM48" s="299"/>
      <c r="PON48" s="299"/>
      <c r="POO48" s="299"/>
      <c r="POP48" s="299"/>
      <c r="POQ48" s="299"/>
      <c r="POR48" s="299"/>
      <c r="POS48" s="299"/>
      <c r="POT48" s="299"/>
      <c r="POU48" s="299"/>
      <c r="POV48" s="299"/>
      <c r="POW48" s="299"/>
      <c r="POX48" s="299"/>
      <c r="POY48" s="299"/>
      <c r="POZ48" s="299"/>
      <c r="PPA48" s="299"/>
      <c r="PPB48" s="299"/>
      <c r="PPC48" s="299"/>
      <c r="PPD48" s="299"/>
      <c r="PPE48" s="299"/>
      <c r="PPF48" s="299"/>
      <c r="PPG48" s="299"/>
      <c r="PPH48" s="299"/>
      <c r="PPI48" s="299"/>
      <c r="PPJ48" s="299"/>
      <c r="PPK48" s="299"/>
      <c r="PPL48" s="299"/>
      <c r="PPM48" s="299"/>
      <c r="PPN48" s="299"/>
      <c r="PPO48" s="299"/>
      <c r="PPP48" s="299"/>
      <c r="PPQ48" s="299"/>
      <c r="PPR48" s="299"/>
      <c r="PPS48" s="299"/>
      <c r="PPT48" s="299"/>
      <c r="PPU48" s="299"/>
      <c r="PPV48" s="299"/>
      <c r="PPW48" s="299"/>
      <c r="PPX48" s="299"/>
      <c r="PPY48" s="299"/>
      <c r="PPZ48" s="299"/>
      <c r="PQA48" s="299"/>
      <c r="PQB48" s="299"/>
      <c r="PQC48" s="299"/>
      <c r="PQD48" s="299"/>
      <c r="PQE48" s="299"/>
      <c r="PQF48" s="299"/>
      <c r="PQG48" s="299"/>
      <c r="PQH48" s="299"/>
      <c r="PQI48" s="299"/>
      <c r="PQJ48" s="299"/>
      <c r="PQK48" s="299"/>
      <c r="PQL48" s="299"/>
      <c r="PQM48" s="299"/>
      <c r="PQN48" s="299"/>
      <c r="PQO48" s="299"/>
      <c r="PQP48" s="299"/>
      <c r="PQQ48" s="299"/>
      <c r="PQR48" s="299"/>
      <c r="PQS48" s="299"/>
      <c r="PQT48" s="299"/>
      <c r="PQU48" s="299"/>
      <c r="PQV48" s="299"/>
      <c r="PQW48" s="299"/>
      <c r="PQX48" s="299"/>
      <c r="PQY48" s="299"/>
      <c r="PQZ48" s="299"/>
      <c r="PRA48" s="299"/>
      <c r="PRB48" s="299"/>
      <c r="PRC48" s="299"/>
      <c r="PRD48" s="299"/>
      <c r="PRE48" s="299"/>
      <c r="PRF48" s="299"/>
      <c r="PRG48" s="299"/>
      <c r="PRH48" s="299"/>
      <c r="PRI48" s="299"/>
      <c r="PRJ48" s="299"/>
      <c r="PRK48" s="299"/>
      <c r="PRL48" s="299"/>
      <c r="PRM48" s="299"/>
      <c r="PRN48" s="299"/>
      <c r="PRO48" s="299"/>
      <c r="PRP48" s="299"/>
      <c r="PRQ48" s="299"/>
      <c r="PRR48" s="299"/>
      <c r="PRS48" s="299"/>
      <c r="PRT48" s="299"/>
      <c r="PRU48" s="299"/>
      <c r="PRV48" s="299"/>
      <c r="PRW48" s="299"/>
      <c r="PRX48" s="299"/>
      <c r="PRY48" s="299"/>
      <c r="PRZ48" s="299"/>
      <c r="PSA48" s="299"/>
      <c r="PSB48" s="299"/>
      <c r="PSC48" s="299"/>
      <c r="PSD48" s="299"/>
      <c r="PSE48" s="299"/>
      <c r="PSF48" s="299"/>
      <c r="PSG48" s="299"/>
      <c r="PSH48" s="299"/>
      <c r="PSI48" s="299"/>
      <c r="PSJ48" s="299"/>
      <c r="PSK48" s="299"/>
      <c r="PSL48" s="299"/>
      <c r="PSM48" s="299"/>
      <c r="PSN48" s="299"/>
      <c r="PSO48" s="299"/>
      <c r="PSP48" s="299"/>
      <c r="PSQ48" s="299"/>
      <c r="PSR48" s="299"/>
      <c r="PSS48" s="299"/>
      <c r="PST48" s="299"/>
      <c r="PSU48" s="299"/>
      <c r="PSV48" s="299"/>
      <c r="PSW48" s="299"/>
      <c r="PSX48" s="299"/>
      <c r="PSY48" s="299"/>
      <c r="PSZ48" s="299"/>
      <c r="PTA48" s="299"/>
      <c r="PTB48" s="299"/>
      <c r="PTC48" s="299"/>
      <c r="PTD48" s="299"/>
      <c r="PTE48" s="299"/>
      <c r="PTF48" s="299"/>
      <c r="PTG48" s="299"/>
      <c r="PTH48" s="299"/>
      <c r="PTI48" s="299"/>
      <c r="PTJ48" s="299"/>
      <c r="PTK48" s="299"/>
      <c r="PTL48" s="299"/>
      <c r="PTM48" s="299"/>
      <c r="PTN48" s="299"/>
      <c r="PTO48" s="299"/>
      <c r="PTP48" s="299"/>
      <c r="PTQ48" s="299"/>
      <c r="PTR48" s="299"/>
      <c r="PTS48" s="299"/>
      <c r="PTT48" s="299"/>
      <c r="PTU48" s="299"/>
      <c r="PTV48" s="299"/>
      <c r="PTW48" s="299"/>
      <c r="PTX48" s="299"/>
      <c r="PTY48" s="299"/>
      <c r="PTZ48" s="299"/>
      <c r="PUA48" s="299"/>
      <c r="PUB48" s="299"/>
      <c r="PUC48" s="299"/>
      <c r="PUD48" s="299"/>
      <c r="PUE48" s="299"/>
      <c r="PUF48" s="299"/>
      <c r="PUG48" s="299"/>
      <c r="PUH48" s="299"/>
      <c r="PUI48" s="299"/>
      <c r="PUJ48" s="299"/>
      <c r="PUK48" s="299"/>
      <c r="PUL48" s="299"/>
      <c r="PUM48" s="299"/>
      <c r="PUN48" s="299"/>
      <c r="PUO48" s="299"/>
      <c r="PUP48" s="299"/>
      <c r="PUQ48" s="299"/>
      <c r="PUR48" s="299"/>
      <c r="PUS48" s="299"/>
      <c r="PUT48" s="299"/>
      <c r="PUU48" s="299"/>
      <c r="PUV48" s="299"/>
      <c r="PUW48" s="299"/>
      <c r="PUX48" s="299"/>
      <c r="PUY48" s="299"/>
      <c r="PUZ48" s="299"/>
      <c r="PVA48" s="299"/>
      <c r="PVB48" s="299"/>
      <c r="PVC48" s="299"/>
      <c r="PVD48" s="299"/>
      <c r="PVE48" s="299"/>
      <c r="PVF48" s="299"/>
      <c r="PVG48" s="299"/>
      <c r="PVH48" s="299"/>
      <c r="PVI48" s="299"/>
      <c r="PVJ48" s="299"/>
      <c r="PVK48" s="299"/>
      <c r="PVL48" s="299"/>
      <c r="PVM48" s="299"/>
      <c r="PVN48" s="299"/>
      <c r="PVO48" s="299"/>
      <c r="PVP48" s="299"/>
      <c r="PVQ48" s="299"/>
      <c r="PVR48" s="299"/>
      <c r="PVS48" s="299"/>
      <c r="PVT48" s="299"/>
      <c r="PVU48" s="299"/>
      <c r="PVV48" s="299"/>
      <c r="PVW48" s="299"/>
      <c r="PVX48" s="299"/>
      <c r="PVY48" s="299"/>
      <c r="PVZ48" s="299"/>
      <c r="PWA48" s="299"/>
      <c r="PWB48" s="299"/>
      <c r="PWC48" s="299"/>
      <c r="PWD48" s="299"/>
      <c r="PWE48" s="299"/>
      <c r="PWF48" s="299"/>
      <c r="PWG48" s="299"/>
      <c r="PWH48" s="299"/>
      <c r="PWI48" s="299"/>
      <c r="PWJ48" s="299"/>
      <c r="PWK48" s="299"/>
      <c r="PWL48" s="299"/>
      <c r="PWM48" s="299"/>
      <c r="PWN48" s="299"/>
      <c r="PWO48" s="299"/>
      <c r="PWP48" s="299"/>
      <c r="PWQ48" s="299"/>
      <c r="PWR48" s="299"/>
      <c r="PWS48" s="299"/>
      <c r="PWT48" s="299"/>
      <c r="PWU48" s="299"/>
      <c r="PWV48" s="299"/>
      <c r="PWW48" s="299"/>
      <c r="PWX48" s="299"/>
      <c r="PWY48" s="299"/>
      <c r="PWZ48" s="299"/>
      <c r="PXA48" s="299"/>
      <c r="PXB48" s="299"/>
      <c r="PXC48" s="299"/>
      <c r="PXD48" s="299"/>
      <c r="PXE48" s="299"/>
      <c r="PXF48" s="299"/>
      <c r="PXG48" s="299"/>
      <c r="PXH48" s="299"/>
      <c r="PXI48" s="299"/>
      <c r="PXJ48" s="299"/>
      <c r="PXK48" s="299"/>
      <c r="PXL48" s="299"/>
      <c r="PXM48" s="299"/>
      <c r="PXN48" s="299"/>
      <c r="PXO48" s="299"/>
      <c r="PXP48" s="299"/>
      <c r="PXQ48" s="299"/>
      <c r="PXR48" s="299"/>
      <c r="PXS48" s="299"/>
      <c r="PXT48" s="299"/>
      <c r="PXU48" s="299"/>
      <c r="PXV48" s="299"/>
      <c r="PXW48" s="299"/>
      <c r="PXX48" s="299"/>
      <c r="PXY48" s="299"/>
      <c r="PXZ48" s="299"/>
      <c r="PYA48" s="299"/>
      <c r="PYB48" s="299"/>
      <c r="PYC48" s="299"/>
      <c r="PYD48" s="299"/>
      <c r="PYE48" s="299"/>
      <c r="PYF48" s="299"/>
      <c r="PYG48" s="299"/>
      <c r="PYH48" s="299"/>
      <c r="PYI48" s="299"/>
      <c r="PYJ48" s="299"/>
      <c r="PYK48" s="299"/>
      <c r="PYL48" s="299"/>
      <c r="PYM48" s="299"/>
      <c r="PYN48" s="299"/>
      <c r="PYO48" s="299"/>
      <c r="PYP48" s="299"/>
      <c r="PYQ48" s="299"/>
      <c r="PYR48" s="299"/>
      <c r="PYS48" s="299"/>
      <c r="PYT48" s="299"/>
      <c r="PYU48" s="299"/>
      <c r="PYV48" s="299"/>
      <c r="PYW48" s="299"/>
      <c r="PYX48" s="299"/>
      <c r="PYY48" s="299"/>
      <c r="PYZ48" s="299"/>
      <c r="PZA48" s="299"/>
      <c r="PZB48" s="299"/>
      <c r="PZC48" s="299"/>
      <c r="PZD48" s="299"/>
      <c r="PZE48" s="299"/>
      <c r="PZF48" s="299"/>
      <c r="PZG48" s="299"/>
      <c r="PZH48" s="299"/>
      <c r="PZI48" s="299"/>
      <c r="PZJ48" s="299"/>
      <c r="PZK48" s="299"/>
      <c r="PZL48" s="299"/>
      <c r="PZM48" s="299"/>
      <c r="PZN48" s="299"/>
      <c r="PZO48" s="299"/>
      <c r="PZP48" s="299"/>
      <c r="PZQ48" s="299"/>
      <c r="PZR48" s="299"/>
      <c r="PZS48" s="299"/>
      <c r="PZT48" s="299"/>
      <c r="PZU48" s="299"/>
      <c r="PZV48" s="299"/>
      <c r="PZW48" s="299"/>
      <c r="PZX48" s="299"/>
      <c r="PZY48" s="299"/>
      <c r="PZZ48" s="299"/>
      <c r="QAA48" s="299"/>
      <c r="QAB48" s="299"/>
      <c r="QAC48" s="299"/>
      <c r="QAD48" s="299"/>
      <c r="QAE48" s="299"/>
      <c r="QAF48" s="299"/>
      <c r="QAG48" s="299"/>
      <c r="QAH48" s="299"/>
      <c r="QAI48" s="299"/>
      <c r="QAJ48" s="299"/>
      <c r="QAK48" s="299"/>
      <c r="QAL48" s="299"/>
      <c r="QAM48" s="299"/>
      <c r="QAN48" s="299"/>
      <c r="QAO48" s="299"/>
      <c r="QAP48" s="299"/>
      <c r="QAQ48" s="299"/>
      <c r="QAR48" s="299"/>
      <c r="QAS48" s="299"/>
      <c r="QAT48" s="299"/>
      <c r="QAU48" s="299"/>
      <c r="QAV48" s="299"/>
      <c r="QAW48" s="299"/>
      <c r="QAX48" s="299"/>
      <c r="QAY48" s="299"/>
      <c r="QAZ48" s="299"/>
      <c r="QBA48" s="299"/>
      <c r="QBB48" s="299"/>
      <c r="QBC48" s="299"/>
      <c r="QBD48" s="299"/>
      <c r="QBE48" s="299"/>
      <c r="QBF48" s="299"/>
      <c r="QBG48" s="299"/>
      <c r="QBH48" s="299"/>
      <c r="QBI48" s="299"/>
      <c r="QBJ48" s="299"/>
      <c r="QBK48" s="299"/>
      <c r="QBL48" s="299"/>
      <c r="QBM48" s="299"/>
      <c r="QBN48" s="299"/>
      <c r="QBO48" s="299"/>
      <c r="QBP48" s="299"/>
      <c r="QBQ48" s="299"/>
      <c r="QBR48" s="299"/>
      <c r="QBS48" s="299"/>
      <c r="QBT48" s="299"/>
      <c r="QBU48" s="299"/>
      <c r="QBV48" s="299"/>
      <c r="QBW48" s="299"/>
      <c r="QBX48" s="299"/>
      <c r="QBY48" s="299"/>
      <c r="QBZ48" s="299"/>
      <c r="QCA48" s="299"/>
      <c r="QCB48" s="299"/>
      <c r="QCC48" s="299"/>
      <c r="QCD48" s="299"/>
      <c r="QCE48" s="299"/>
      <c r="QCF48" s="299"/>
      <c r="QCG48" s="299"/>
      <c r="QCH48" s="299"/>
      <c r="QCI48" s="299"/>
      <c r="QCJ48" s="299"/>
      <c r="QCK48" s="299"/>
      <c r="QCL48" s="299"/>
      <c r="QCM48" s="299"/>
      <c r="QCN48" s="299"/>
      <c r="QCO48" s="299"/>
      <c r="QCP48" s="299"/>
      <c r="QCQ48" s="299"/>
      <c r="QCR48" s="299"/>
      <c r="QCS48" s="299"/>
      <c r="QCT48" s="299"/>
      <c r="QCU48" s="299"/>
      <c r="QCV48" s="299"/>
      <c r="QCW48" s="299"/>
      <c r="QCX48" s="299"/>
      <c r="QCY48" s="299"/>
      <c r="QCZ48" s="299"/>
      <c r="QDA48" s="299"/>
      <c r="QDB48" s="299"/>
      <c r="QDC48" s="299"/>
      <c r="QDD48" s="299"/>
      <c r="QDE48" s="299"/>
      <c r="QDF48" s="299"/>
      <c r="QDG48" s="299"/>
      <c r="QDH48" s="299"/>
      <c r="QDI48" s="299"/>
      <c r="QDJ48" s="299"/>
      <c r="QDK48" s="299"/>
      <c r="QDL48" s="299"/>
      <c r="QDM48" s="299"/>
      <c r="QDN48" s="299"/>
      <c r="QDO48" s="299"/>
      <c r="QDP48" s="299"/>
      <c r="QDQ48" s="299"/>
      <c r="QDR48" s="299"/>
      <c r="QDS48" s="299"/>
      <c r="QDT48" s="299"/>
      <c r="QDU48" s="299"/>
      <c r="QDV48" s="299"/>
      <c r="QDW48" s="299"/>
      <c r="QDX48" s="299"/>
      <c r="QDY48" s="299"/>
      <c r="QDZ48" s="299"/>
      <c r="QEA48" s="299"/>
      <c r="QEB48" s="299"/>
      <c r="QEC48" s="299"/>
      <c r="QED48" s="299"/>
      <c r="QEE48" s="299"/>
      <c r="QEF48" s="299"/>
      <c r="QEG48" s="299"/>
      <c r="QEH48" s="299"/>
      <c r="QEI48" s="299"/>
      <c r="QEJ48" s="299"/>
      <c r="QEK48" s="299"/>
      <c r="QEL48" s="299"/>
      <c r="QEM48" s="299"/>
      <c r="QEN48" s="299"/>
      <c r="QEO48" s="299"/>
      <c r="QEP48" s="299"/>
      <c r="QEQ48" s="299"/>
      <c r="QER48" s="299"/>
      <c r="QES48" s="299"/>
      <c r="QET48" s="299"/>
      <c r="QEU48" s="299"/>
      <c r="QEV48" s="299"/>
      <c r="QEW48" s="299"/>
      <c r="QEX48" s="299"/>
      <c r="QEY48" s="299"/>
      <c r="QEZ48" s="299"/>
      <c r="QFA48" s="299"/>
      <c r="QFB48" s="299"/>
      <c r="QFC48" s="299"/>
      <c r="QFD48" s="299"/>
      <c r="QFE48" s="299"/>
      <c r="QFF48" s="299"/>
      <c r="QFG48" s="299"/>
      <c r="QFH48" s="299"/>
      <c r="QFI48" s="299"/>
      <c r="QFJ48" s="299"/>
      <c r="QFK48" s="299"/>
      <c r="QFL48" s="299"/>
      <c r="QFM48" s="299"/>
      <c r="QFN48" s="299"/>
      <c r="QFO48" s="299"/>
      <c r="QFP48" s="299"/>
      <c r="QFQ48" s="299"/>
      <c r="QFR48" s="299"/>
      <c r="QFS48" s="299"/>
      <c r="QFT48" s="299"/>
      <c r="QFU48" s="299"/>
      <c r="QFV48" s="299"/>
      <c r="QFW48" s="299"/>
      <c r="QFX48" s="299"/>
      <c r="QFY48" s="299"/>
      <c r="QFZ48" s="299"/>
      <c r="QGA48" s="299"/>
      <c r="QGB48" s="299"/>
      <c r="QGC48" s="299"/>
      <c r="QGD48" s="299"/>
      <c r="QGE48" s="299"/>
      <c r="QGF48" s="299"/>
      <c r="QGG48" s="299"/>
      <c r="QGH48" s="299"/>
      <c r="QGI48" s="299"/>
      <c r="QGJ48" s="299"/>
      <c r="QGK48" s="299"/>
      <c r="QGL48" s="299"/>
      <c r="QGM48" s="299"/>
      <c r="QGN48" s="299"/>
      <c r="QGO48" s="299"/>
      <c r="QGP48" s="299"/>
      <c r="QGQ48" s="299"/>
      <c r="QGR48" s="299"/>
      <c r="QGS48" s="299"/>
      <c r="QGT48" s="299"/>
      <c r="QGU48" s="299"/>
      <c r="QGV48" s="299"/>
      <c r="QGW48" s="299"/>
      <c r="QGX48" s="299"/>
      <c r="QGY48" s="299"/>
      <c r="QGZ48" s="299"/>
      <c r="QHA48" s="299"/>
      <c r="QHB48" s="299"/>
      <c r="QHC48" s="299"/>
      <c r="QHD48" s="299"/>
      <c r="QHE48" s="299"/>
      <c r="QHF48" s="299"/>
      <c r="QHG48" s="299"/>
      <c r="QHH48" s="299"/>
      <c r="QHI48" s="299"/>
      <c r="QHJ48" s="299"/>
      <c r="QHK48" s="299"/>
      <c r="QHL48" s="299"/>
      <c r="QHM48" s="299"/>
      <c r="QHN48" s="299"/>
      <c r="QHO48" s="299"/>
      <c r="QHP48" s="299"/>
      <c r="QHQ48" s="299"/>
      <c r="QHR48" s="299"/>
      <c r="QHS48" s="299"/>
      <c r="QHT48" s="299"/>
      <c r="QHU48" s="299"/>
      <c r="QHV48" s="299"/>
      <c r="QHW48" s="299"/>
      <c r="QHX48" s="299"/>
      <c r="QHY48" s="299"/>
      <c r="QHZ48" s="299"/>
      <c r="QIA48" s="299"/>
      <c r="QIB48" s="299"/>
      <c r="QIC48" s="299"/>
      <c r="QID48" s="299"/>
      <c r="QIE48" s="299"/>
      <c r="QIF48" s="299"/>
      <c r="QIG48" s="299"/>
      <c r="QIH48" s="299"/>
      <c r="QII48" s="299"/>
      <c r="QIJ48" s="299"/>
      <c r="QIK48" s="299"/>
      <c r="QIL48" s="299"/>
      <c r="QIM48" s="299"/>
      <c r="QIN48" s="299"/>
      <c r="QIO48" s="299"/>
      <c r="QIP48" s="299"/>
      <c r="QIQ48" s="299"/>
      <c r="QIR48" s="299"/>
      <c r="QIS48" s="299"/>
      <c r="QIT48" s="299"/>
      <c r="QIU48" s="299"/>
      <c r="QIV48" s="299"/>
      <c r="QIW48" s="299"/>
      <c r="QIX48" s="299"/>
      <c r="QIY48" s="299"/>
      <c r="QIZ48" s="299"/>
      <c r="QJA48" s="299"/>
      <c r="QJB48" s="299"/>
      <c r="QJC48" s="299"/>
      <c r="QJD48" s="299"/>
      <c r="QJE48" s="299"/>
      <c r="QJF48" s="299"/>
      <c r="QJG48" s="299"/>
      <c r="QJH48" s="299"/>
      <c r="QJI48" s="299"/>
      <c r="QJJ48" s="299"/>
      <c r="QJK48" s="299"/>
      <c r="QJL48" s="299"/>
      <c r="QJM48" s="299"/>
      <c r="QJN48" s="299"/>
      <c r="QJO48" s="299"/>
      <c r="QJP48" s="299"/>
      <c r="QJQ48" s="299"/>
      <c r="QJR48" s="299"/>
      <c r="QJS48" s="299"/>
      <c r="QJT48" s="299"/>
      <c r="QJU48" s="299"/>
      <c r="QJV48" s="299"/>
      <c r="QJW48" s="299"/>
      <c r="QJX48" s="299"/>
      <c r="QJY48" s="299"/>
      <c r="QJZ48" s="299"/>
      <c r="QKA48" s="299"/>
      <c r="QKB48" s="299"/>
      <c r="QKC48" s="299"/>
      <c r="QKD48" s="299"/>
      <c r="QKE48" s="299"/>
      <c r="QKF48" s="299"/>
      <c r="QKG48" s="299"/>
      <c r="QKH48" s="299"/>
      <c r="QKI48" s="299"/>
      <c r="QKJ48" s="299"/>
      <c r="QKK48" s="299"/>
      <c r="QKL48" s="299"/>
      <c r="QKM48" s="299"/>
      <c r="QKN48" s="299"/>
      <c r="QKO48" s="299"/>
      <c r="QKP48" s="299"/>
      <c r="QKQ48" s="299"/>
      <c r="QKR48" s="299"/>
      <c r="QKS48" s="299"/>
      <c r="QKT48" s="299"/>
      <c r="QKU48" s="299"/>
      <c r="QKV48" s="299"/>
      <c r="QKW48" s="299"/>
      <c r="QKX48" s="299"/>
      <c r="QKY48" s="299"/>
      <c r="QKZ48" s="299"/>
      <c r="QLA48" s="299"/>
      <c r="QLB48" s="299"/>
      <c r="QLC48" s="299"/>
      <c r="QLD48" s="299"/>
      <c r="QLE48" s="299"/>
      <c r="QLF48" s="299"/>
      <c r="QLG48" s="299"/>
      <c r="QLH48" s="299"/>
      <c r="QLI48" s="299"/>
      <c r="QLJ48" s="299"/>
      <c r="QLK48" s="299"/>
      <c r="QLL48" s="299"/>
      <c r="QLM48" s="299"/>
      <c r="QLN48" s="299"/>
      <c r="QLO48" s="299"/>
      <c r="QLP48" s="299"/>
      <c r="QLQ48" s="299"/>
      <c r="QLR48" s="299"/>
      <c r="QLS48" s="299"/>
      <c r="QLT48" s="299"/>
      <c r="QLU48" s="299"/>
      <c r="QLV48" s="299"/>
      <c r="QLW48" s="299"/>
      <c r="QLX48" s="299"/>
      <c r="QLY48" s="299"/>
      <c r="QLZ48" s="299"/>
      <c r="QMA48" s="299"/>
      <c r="QMB48" s="299"/>
      <c r="QMC48" s="299"/>
      <c r="QMD48" s="299"/>
      <c r="QME48" s="299"/>
      <c r="QMF48" s="299"/>
      <c r="QMG48" s="299"/>
      <c r="QMH48" s="299"/>
      <c r="QMI48" s="299"/>
      <c r="QMJ48" s="299"/>
      <c r="QMK48" s="299"/>
      <c r="QML48" s="299"/>
      <c r="QMM48" s="299"/>
      <c r="QMN48" s="299"/>
      <c r="QMO48" s="299"/>
      <c r="QMP48" s="299"/>
      <c r="QMQ48" s="299"/>
      <c r="QMR48" s="299"/>
      <c r="QMS48" s="299"/>
      <c r="QMT48" s="299"/>
      <c r="QMU48" s="299"/>
      <c r="QMV48" s="299"/>
      <c r="QMW48" s="299"/>
      <c r="QMX48" s="299"/>
      <c r="QMY48" s="299"/>
      <c r="QMZ48" s="299"/>
      <c r="QNA48" s="299"/>
      <c r="QNB48" s="299"/>
      <c r="QNC48" s="299"/>
      <c r="QND48" s="299"/>
      <c r="QNE48" s="299"/>
      <c r="QNF48" s="299"/>
      <c r="QNG48" s="299"/>
      <c r="QNH48" s="299"/>
      <c r="QNI48" s="299"/>
      <c r="QNJ48" s="299"/>
      <c r="QNK48" s="299"/>
      <c r="QNL48" s="299"/>
      <c r="QNM48" s="299"/>
      <c r="QNN48" s="299"/>
      <c r="QNO48" s="299"/>
      <c r="QNP48" s="299"/>
      <c r="QNQ48" s="299"/>
      <c r="QNR48" s="299"/>
      <c r="QNS48" s="299"/>
      <c r="QNT48" s="299"/>
      <c r="QNU48" s="299"/>
      <c r="QNV48" s="299"/>
      <c r="QNW48" s="299"/>
      <c r="QNX48" s="299"/>
      <c r="QNY48" s="299"/>
      <c r="QNZ48" s="299"/>
      <c r="QOA48" s="299"/>
      <c r="QOB48" s="299"/>
      <c r="QOC48" s="299"/>
      <c r="QOD48" s="299"/>
      <c r="QOE48" s="299"/>
      <c r="QOF48" s="299"/>
      <c r="QOG48" s="299"/>
      <c r="QOH48" s="299"/>
      <c r="QOI48" s="299"/>
      <c r="QOJ48" s="299"/>
      <c r="QOK48" s="299"/>
      <c r="QOL48" s="299"/>
      <c r="QOM48" s="299"/>
      <c r="QON48" s="299"/>
      <c r="QOO48" s="299"/>
      <c r="QOP48" s="299"/>
      <c r="QOQ48" s="299"/>
      <c r="QOR48" s="299"/>
      <c r="QOS48" s="299"/>
      <c r="QOT48" s="299"/>
      <c r="QOU48" s="299"/>
      <c r="QOV48" s="299"/>
      <c r="QOW48" s="299"/>
      <c r="QOX48" s="299"/>
      <c r="QOY48" s="299"/>
      <c r="QOZ48" s="299"/>
      <c r="QPA48" s="299"/>
      <c r="QPB48" s="299"/>
      <c r="QPC48" s="299"/>
      <c r="QPD48" s="299"/>
      <c r="QPE48" s="299"/>
      <c r="QPF48" s="299"/>
      <c r="QPG48" s="299"/>
      <c r="QPH48" s="299"/>
      <c r="QPI48" s="299"/>
      <c r="QPJ48" s="299"/>
      <c r="QPK48" s="299"/>
      <c r="QPL48" s="299"/>
      <c r="QPM48" s="299"/>
      <c r="QPN48" s="299"/>
      <c r="QPO48" s="299"/>
      <c r="QPP48" s="299"/>
      <c r="QPQ48" s="299"/>
      <c r="QPR48" s="299"/>
      <c r="QPS48" s="299"/>
      <c r="QPT48" s="299"/>
      <c r="QPU48" s="299"/>
      <c r="QPV48" s="299"/>
      <c r="QPW48" s="299"/>
      <c r="QPX48" s="299"/>
      <c r="QPY48" s="299"/>
      <c r="QPZ48" s="299"/>
      <c r="QQA48" s="299"/>
      <c r="QQB48" s="299"/>
      <c r="QQC48" s="299"/>
      <c r="QQD48" s="299"/>
      <c r="QQE48" s="299"/>
      <c r="QQF48" s="299"/>
      <c r="QQG48" s="299"/>
      <c r="QQH48" s="299"/>
      <c r="QQI48" s="299"/>
      <c r="QQJ48" s="299"/>
      <c r="QQK48" s="299"/>
      <c r="QQL48" s="299"/>
      <c r="QQM48" s="299"/>
      <c r="QQN48" s="299"/>
      <c r="QQO48" s="299"/>
      <c r="QQP48" s="299"/>
      <c r="QQQ48" s="299"/>
      <c r="QQR48" s="299"/>
      <c r="QQS48" s="299"/>
      <c r="QQT48" s="299"/>
      <c r="QQU48" s="299"/>
      <c r="QQV48" s="299"/>
      <c r="QQW48" s="299"/>
      <c r="QQX48" s="299"/>
      <c r="QQY48" s="299"/>
      <c r="QQZ48" s="299"/>
      <c r="QRA48" s="299"/>
      <c r="QRB48" s="299"/>
      <c r="QRC48" s="299"/>
      <c r="QRD48" s="299"/>
      <c r="QRE48" s="299"/>
      <c r="QRF48" s="299"/>
      <c r="QRG48" s="299"/>
      <c r="QRH48" s="299"/>
      <c r="QRI48" s="299"/>
      <c r="QRJ48" s="299"/>
      <c r="QRK48" s="299"/>
      <c r="QRL48" s="299"/>
      <c r="QRM48" s="299"/>
      <c r="QRN48" s="299"/>
      <c r="QRO48" s="299"/>
      <c r="QRP48" s="299"/>
      <c r="QRQ48" s="299"/>
      <c r="QRR48" s="299"/>
      <c r="QRS48" s="299"/>
      <c r="QRT48" s="299"/>
      <c r="QRU48" s="299"/>
      <c r="QRV48" s="299"/>
      <c r="QRW48" s="299"/>
      <c r="QRX48" s="299"/>
      <c r="QRY48" s="299"/>
      <c r="QRZ48" s="299"/>
      <c r="QSA48" s="299"/>
      <c r="QSB48" s="299"/>
      <c r="QSC48" s="299"/>
      <c r="QSD48" s="299"/>
      <c r="QSE48" s="299"/>
      <c r="QSF48" s="299"/>
      <c r="QSG48" s="299"/>
      <c r="QSH48" s="299"/>
      <c r="QSI48" s="299"/>
      <c r="QSJ48" s="299"/>
      <c r="QSK48" s="299"/>
      <c r="QSL48" s="299"/>
      <c r="QSM48" s="299"/>
      <c r="QSN48" s="299"/>
      <c r="QSO48" s="299"/>
      <c r="QSP48" s="299"/>
      <c r="QSQ48" s="299"/>
      <c r="QSR48" s="299"/>
      <c r="QSS48" s="299"/>
      <c r="QST48" s="299"/>
      <c r="QSU48" s="299"/>
      <c r="QSV48" s="299"/>
      <c r="QSW48" s="299"/>
      <c r="QSX48" s="299"/>
      <c r="QSY48" s="299"/>
      <c r="QSZ48" s="299"/>
      <c r="QTA48" s="299"/>
      <c r="QTB48" s="299"/>
      <c r="QTC48" s="299"/>
      <c r="QTD48" s="299"/>
      <c r="QTE48" s="299"/>
      <c r="QTF48" s="299"/>
      <c r="QTG48" s="299"/>
      <c r="QTH48" s="299"/>
      <c r="QTI48" s="299"/>
      <c r="QTJ48" s="299"/>
      <c r="QTK48" s="299"/>
      <c r="QTL48" s="299"/>
      <c r="QTM48" s="299"/>
      <c r="QTN48" s="299"/>
      <c r="QTO48" s="299"/>
      <c r="QTP48" s="299"/>
      <c r="QTQ48" s="299"/>
      <c r="QTR48" s="299"/>
      <c r="QTS48" s="299"/>
      <c r="QTT48" s="299"/>
      <c r="QTU48" s="299"/>
      <c r="QTV48" s="299"/>
      <c r="QTW48" s="299"/>
      <c r="QTX48" s="299"/>
      <c r="QTY48" s="299"/>
      <c r="QTZ48" s="299"/>
      <c r="QUA48" s="299"/>
      <c r="QUB48" s="299"/>
      <c r="QUC48" s="299"/>
      <c r="QUD48" s="299"/>
      <c r="QUE48" s="299"/>
      <c r="QUF48" s="299"/>
      <c r="QUG48" s="299"/>
      <c r="QUH48" s="299"/>
      <c r="QUI48" s="299"/>
      <c r="QUJ48" s="299"/>
      <c r="QUK48" s="299"/>
      <c r="QUL48" s="299"/>
      <c r="QUM48" s="299"/>
      <c r="QUN48" s="299"/>
      <c r="QUO48" s="299"/>
      <c r="QUP48" s="299"/>
      <c r="QUQ48" s="299"/>
      <c r="QUR48" s="299"/>
      <c r="QUS48" s="299"/>
      <c r="QUT48" s="299"/>
      <c r="QUU48" s="299"/>
      <c r="QUV48" s="299"/>
      <c r="QUW48" s="299"/>
      <c r="QUX48" s="299"/>
      <c r="QUY48" s="299"/>
      <c r="QUZ48" s="299"/>
      <c r="QVA48" s="299"/>
      <c r="QVB48" s="299"/>
      <c r="QVC48" s="299"/>
      <c r="QVD48" s="299"/>
      <c r="QVE48" s="299"/>
      <c r="QVF48" s="299"/>
      <c r="QVG48" s="299"/>
      <c r="QVH48" s="299"/>
      <c r="QVI48" s="299"/>
      <c r="QVJ48" s="299"/>
      <c r="QVK48" s="299"/>
      <c r="QVL48" s="299"/>
      <c r="QVM48" s="299"/>
      <c r="QVN48" s="299"/>
      <c r="QVO48" s="299"/>
      <c r="QVP48" s="299"/>
      <c r="QVQ48" s="299"/>
      <c r="QVR48" s="299"/>
      <c r="QVS48" s="299"/>
      <c r="QVT48" s="299"/>
      <c r="QVU48" s="299"/>
      <c r="QVV48" s="299"/>
      <c r="QVW48" s="299"/>
      <c r="QVX48" s="299"/>
      <c r="QVY48" s="299"/>
      <c r="QVZ48" s="299"/>
      <c r="QWA48" s="299"/>
      <c r="QWB48" s="299"/>
      <c r="QWC48" s="299"/>
      <c r="QWD48" s="299"/>
      <c r="QWE48" s="299"/>
      <c r="QWF48" s="299"/>
      <c r="QWG48" s="299"/>
      <c r="QWH48" s="299"/>
      <c r="QWI48" s="299"/>
      <c r="QWJ48" s="299"/>
      <c r="QWK48" s="299"/>
      <c r="QWL48" s="299"/>
      <c r="QWM48" s="299"/>
      <c r="QWN48" s="299"/>
      <c r="QWO48" s="299"/>
      <c r="QWP48" s="299"/>
      <c r="QWQ48" s="299"/>
      <c r="QWR48" s="299"/>
      <c r="QWS48" s="299"/>
      <c r="QWT48" s="299"/>
      <c r="QWU48" s="299"/>
      <c r="QWV48" s="299"/>
      <c r="QWW48" s="299"/>
      <c r="QWX48" s="299"/>
      <c r="QWY48" s="299"/>
      <c r="QWZ48" s="299"/>
      <c r="QXA48" s="299"/>
      <c r="QXB48" s="299"/>
      <c r="QXC48" s="299"/>
      <c r="QXD48" s="299"/>
      <c r="QXE48" s="299"/>
      <c r="QXF48" s="299"/>
      <c r="QXG48" s="299"/>
      <c r="QXH48" s="299"/>
      <c r="QXI48" s="299"/>
      <c r="QXJ48" s="299"/>
      <c r="QXK48" s="299"/>
      <c r="QXL48" s="299"/>
      <c r="QXM48" s="299"/>
      <c r="QXN48" s="299"/>
      <c r="QXO48" s="299"/>
      <c r="QXP48" s="299"/>
      <c r="QXQ48" s="299"/>
      <c r="QXR48" s="299"/>
      <c r="QXS48" s="299"/>
      <c r="QXT48" s="299"/>
      <c r="QXU48" s="299"/>
      <c r="QXV48" s="299"/>
      <c r="QXW48" s="299"/>
      <c r="QXX48" s="299"/>
      <c r="QXY48" s="299"/>
      <c r="QXZ48" s="299"/>
      <c r="QYA48" s="299"/>
      <c r="QYB48" s="299"/>
      <c r="QYC48" s="299"/>
      <c r="QYD48" s="299"/>
      <c r="QYE48" s="299"/>
      <c r="QYF48" s="299"/>
      <c r="QYG48" s="299"/>
      <c r="QYH48" s="299"/>
      <c r="QYI48" s="299"/>
      <c r="QYJ48" s="299"/>
      <c r="QYK48" s="299"/>
      <c r="QYL48" s="299"/>
      <c r="QYM48" s="299"/>
      <c r="QYN48" s="299"/>
      <c r="QYO48" s="299"/>
      <c r="QYP48" s="299"/>
      <c r="QYQ48" s="299"/>
      <c r="QYR48" s="299"/>
      <c r="QYS48" s="299"/>
      <c r="QYT48" s="299"/>
      <c r="QYU48" s="299"/>
      <c r="QYV48" s="299"/>
      <c r="QYW48" s="299"/>
      <c r="QYX48" s="299"/>
      <c r="QYY48" s="299"/>
      <c r="QYZ48" s="299"/>
      <c r="QZA48" s="299"/>
      <c r="QZB48" s="299"/>
      <c r="QZC48" s="299"/>
      <c r="QZD48" s="299"/>
      <c r="QZE48" s="299"/>
      <c r="QZF48" s="299"/>
      <c r="QZG48" s="299"/>
      <c r="QZH48" s="299"/>
      <c r="QZI48" s="299"/>
      <c r="QZJ48" s="299"/>
      <c r="QZK48" s="299"/>
      <c r="QZL48" s="299"/>
      <c r="QZM48" s="299"/>
      <c r="QZN48" s="299"/>
      <c r="QZO48" s="299"/>
      <c r="QZP48" s="299"/>
      <c r="QZQ48" s="299"/>
      <c r="QZR48" s="299"/>
      <c r="QZS48" s="299"/>
      <c r="QZT48" s="299"/>
      <c r="QZU48" s="299"/>
      <c r="QZV48" s="299"/>
      <c r="QZW48" s="299"/>
      <c r="QZX48" s="299"/>
      <c r="QZY48" s="299"/>
      <c r="QZZ48" s="299"/>
      <c r="RAA48" s="299"/>
      <c r="RAB48" s="299"/>
      <c r="RAC48" s="299"/>
      <c r="RAD48" s="299"/>
      <c r="RAE48" s="299"/>
      <c r="RAF48" s="299"/>
      <c r="RAG48" s="299"/>
      <c r="RAH48" s="299"/>
      <c r="RAI48" s="299"/>
      <c r="RAJ48" s="299"/>
      <c r="RAK48" s="299"/>
      <c r="RAL48" s="299"/>
      <c r="RAM48" s="299"/>
      <c r="RAN48" s="299"/>
      <c r="RAO48" s="299"/>
      <c r="RAP48" s="299"/>
      <c r="RAQ48" s="299"/>
      <c r="RAR48" s="299"/>
      <c r="RAS48" s="299"/>
      <c r="RAT48" s="299"/>
      <c r="RAU48" s="299"/>
      <c r="RAV48" s="299"/>
      <c r="RAW48" s="299"/>
      <c r="RAX48" s="299"/>
      <c r="RAY48" s="299"/>
      <c r="RAZ48" s="299"/>
      <c r="RBA48" s="299"/>
      <c r="RBB48" s="299"/>
      <c r="RBC48" s="299"/>
      <c r="RBD48" s="299"/>
      <c r="RBE48" s="299"/>
      <c r="RBF48" s="299"/>
      <c r="RBG48" s="299"/>
      <c r="RBH48" s="299"/>
      <c r="RBI48" s="299"/>
      <c r="RBJ48" s="299"/>
      <c r="RBK48" s="299"/>
      <c r="RBL48" s="299"/>
      <c r="RBM48" s="299"/>
      <c r="RBN48" s="299"/>
      <c r="RBO48" s="299"/>
      <c r="RBP48" s="299"/>
      <c r="RBQ48" s="299"/>
      <c r="RBR48" s="299"/>
      <c r="RBS48" s="299"/>
      <c r="RBT48" s="299"/>
      <c r="RBU48" s="299"/>
      <c r="RBV48" s="299"/>
      <c r="RBW48" s="299"/>
      <c r="RBX48" s="299"/>
      <c r="RBY48" s="299"/>
      <c r="RBZ48" s="299"/>
      <c r="RCA48" s="299"/>
      <c r="RCB48" s="299"/>
      <c r="RCC48" s="299"/>
      <c r="RCD48" s="299"/>
      <c r="RCE48" s="299"/>
      <c r="RCF48" s="299"/>
      <c r="RCG48" s="299"/>
      <c r="RCH48" s="299"/>
      <c r="RCI48" s="299"/>
      <c r="RCJ48" s="299"/>
      <c r="RCK48" s="299"/>
      <c r="RCL48" s="299"/>
      <c r="RCM48" s="299"/>
      <c r="RCN48" s="299"/>
      <c r="RCO48" s="299"/>
      <c r="RCP48" s="299"/>
      <c r="RCQ48" s="299"/>
      <c r="RCR48" s="299"/>
      <c r="RCS48" s="299"/>
      <c r="RCT48" s="299"/>
      <c r="RCU48" s="299"/>
      <c r="RCV48" s="299"/>
      <c r="RCW48" s="299"/>
      <c r="RCX48" s="299"/>
      <c r="RCY48" s="299"/>
      <c r="RCZ48" s="299"/>
      <c r="RDA48" s="299"/>
      <c r="RDB48" s="299"/>
      <c r="RDC48" s="299"/>
      <c r="RDD48" s="299"/>
      <c r="RDE48" s="299"/>
      <c r="RDF48" s="299"/>
      <c r="RDG48" s="299"/>
      <c r="RDH48" s="299"/>
      <c r="RDI48" s="299"/>
      <c r="RDJ48" s="299"/>
      <c r="RDK48" s="299"/>
      <c r="RDL48" s="299"/>
      <c r="RDM48" s="299"/>
      <c r="RDN48" s="299"/>
      <c r="RDO48" s="299"/>
      <c r="RDP48" s="299"/>
      <c r="RDQ48" s="299"/>
      <c r="RDR48" s="299"/>
      <c r="RDS48" s="299"/>
      <c r="RDT48" s="299"/>
      <c r="RDU48" s="299"/>
      <c r="RDV48" s="299"/>
      <c r="RDW48" s="299"/>
      <c r="RDX48" s="299"/>
      <c r="RDY48" s="299"/>
      <c r="RDZ48" s="299"/>
      <c r="REA48" s="299"/>
      <c r="REB48" s="299"/>
      <c r="REC48" s="299"/>
      <c r="RED48" s="299"/>
      <c r="REE48" s="299"/>
      <c r="REF48" s="299"/>
      <c r="REG48" s="299"/>
      <c r="REH48" s="299"/>
      <c r="REI48" s="299"/>
      <c r="REJ48" s="299"/>
      <c r="REK48" s="299"/>
      <c r="REL48" s="299"/>
      <c r="REM48" s="299"/>
      <c r="REN48" s="299"/>
      <c r="REO48" s="299"/>
      <c r="REP48" s="299"/>
      <c r="REQ48" s="299"/>
      <c r="RER48" s="299"/>
      <c r="RES48" s="299"/>
      <c r="RET48" s="299"/>
      <c r="REU48" s="299"/>
      <c r="REV48" s="299"/>
      <c r="REW48" s="299"/>
      <c r="REX48" s="299"/>
      <c r="REY48" s="299"/>
      <c r="REZ48" s="299"/>
      <c r="RFA48" s="299"/>
      <c r="RFB48" s="299"/>
      <c r="RFC48" s="299"/>
      <c r="RFD48" s="299"/>
      <c r="RFE48" s="299"/>
      <c r="RFF48" s="299"/>
      <c r="RFG48" s="299"/>
      <c r="RFH48" s="299"/>
      <c r="RFI48" s="299"/>
      <c r="RFJ48" s="299"/>
      <c r="RFK48" s="299"/>
      <c r="RFL48" s="299"/>
      <c r="RFM48" s="299"/>
      <c r="RFN48" s="299"/>
      <c r="RFO48" s="299"/>
      <c r="RFP48" s="299"/>
      <c r="RFQ48" s="299"/>
      <c r="RFR48" s="299"/>
      <c r="RFS48" s="299"/>
      <c r="RFT48" s="299"/>
      <c r="RFU48" s="299"/>
      <c r="RFV48" s="299"/>
      <c r="RFW48" s="299"/>
      <c r="RFX48" s="299"/>
      <c r="RFY48" s="299"/>
      <c r="RFZ48" s="299"/>
      <c r="RGA48" s="299"/>
      <c r="RGB48" s="299"/>
      <c r="RGC48" s="299"/>
      <c r="RGD48" s="299"/>
      <c r="RGE48" s="299"/>
      <c r="RGF48" s="299"/>
      <c r="RGG48" s="299"/>
      <c r="RGH48" s="299"/>
      <c r="RGI48" s="299"/>
      <c r="RGJ48" s="299"/>
      <c r="RGK48" s="299"/>
      <c r="RGL48" s="299"/>
      <c r="RGM48" s="299"/>
      <c r="RGN48" s="299"/>
      <c r="RGO48" s="299"/>
      <c r="RGP48" s="299"/>
      <c r="RGQ48" s="299"/>
      <c r="RGR48" s="299"/>
      <c r="RGS48" s="299"/>
      <c r="RGT48" s="299"/>
      <c r="RGU48" s="299"/>
      <c r="RGV48" s="299"/>
      <c r="RGW48" s="299"/>
      <c r="RGX48" s="299"/>
      <c r="RGY48" s="299"/>
      <c r="RGZ48" s="299"/>
      <c r="RHA48" s="299"/>
      <c r="RHB48" s="299"/>
      <c r="RHC48" s="299"/>
      <c r="RHD48" s="299"/>
      <c r="RHE48" s="299"/>
      <c r="RHF48" s="299"/>
      <c r="RHG48" s="299"/>
      <c r="RHH48" s="299"/>
      <c r="RHI48" s="299"/>
      <c r="RHJ48" s="299"/>
      <c r="RHK48" s="299"/>
      <c r="RHL48" s="299"/>
      <c r="RHM48" s="299"/>
      <c r="RHN48" s="299"/>
      <c r="RHO48" s="299"/>
      <c r="RHP48" s="299"/>
      <c r="RHQ48" s="299"/>
      <c r="RHR48" s="299"/>
      <c r="RHS48" s="299"/>
      <c r="RHT48" s="299"/>
      <c r="RHU48" s="299"/>
      <c r="RHV48" s="299"/>
      <c r="RHW48" s="299"/>
      <c r="RHX48" s="299"/>
      <c r="RHY48" s="299"/>
      <c r="RHZ48" s="299"/>
      <c r="RIA48" s="299"/>
      <c r="RIB48" s="299"/>
      <c r="RIC48" s="299"/>
      <c r="RID48" s="299"/>
      <c r="RIE48" s="299"/>
      <c r="RIF48" s="299"/>
      <c r="RIG48" s="299"/>
      <c r="RIH48" s="299"/>
      <c r="RII48" s="299"/>
      <c r="RIJ48" s="299"/>
      <c r="RIK48" s="299"/>
      <c r="RIL48" s="299"/>
      <c r="RIM48" s="299"/>
      <c r="RIN48" s="299"/>
      <c r="RIO48" s="299"/>
      <c r="RIP48" s="299"/>
      <c r="RIQ48" s="299"/>
      <c r="RIR48" s="299"/>
      <c r="RIS48" s="299"/>
      <c r="RIT48" s="299"/>
      <c r="RIU48" s="299"/>
      <c r="RIV48" s="299"/>
      <c r="RIW48" s="299"/>
      <c r="RIX48" s="299"/>
      <c r="RIY48" s="299"/>
      <c r="RIZ48" s="299"/>
      <c r="RJA48" s="299"/>
      <c r="RJB48" s="299"/>
      <c r="RJC48" s="299"/>
      <c r="RJD48" s="299"/>
      <c r="RJE48" s="299"/>
      <c r="RJF48" s="299"/>
      <c r="RJG48" s="299"/>
      <c r="RJH48" s="299"/>
      <c r="RJI48" s="299"/>
      <c r="RJJ48" s="299"/>
      <c r="RJK48" s="299"/>
      <c r="RJL48" s="299"/>
      <c r="RJM48" s="299"/>
      <c r="RJN48" s="299"/>
      <c r="RJO48" s="299"/>
      <c r="RJP48" s="299"/>
      <c r="RJQ48" s="299"/>
      <c r="RJR48" s="299"/>
      <c r="RJS48" s="299"/>
      <c r="RJT48" s="299"/>
      <c r="RJU48" s="299"/>
      <c r="RJV48" s="299"/>
      <c r="RJW48" s="299"/>
      <c r="RJX48" s="299"/>
      <c r="RJY48" s="299"/>
      <c r="RJZ48" s="299"/>
      <c r="RKA48" s="299"/>
      <c r="RKB48" s="299"/>
      <c r="RKC48" s="299"/>
      <c r="RKD48" s="299"/>
      <c r="RKE48" s="299"/>
      <c r="RKF48" s="299"/>
      <c r="RKG48" s="299"/>
      <c r="RKH48" s="299"/>
      <c r="RKI48" s="299"/>
      <c r="RKJ48" s="299"/>
      <c r="RKK48" s="299"/>
      <c r="RKL48" s="299"/>
      <c r="RKM48" s="299"/>
      <c r="RKN48" s="299"/>
      <c r="RKO48" s="299"/>
      <c r="RKP48" s="299"/>
      <c r="RKQ48" s="299"/>
      <c r="RKR48" s="299"/>
      <c r="RKS48" s="299"/>
      <c r="RKT48" s="299"/>
      <c r="RKU48" s="299"/>
      <c r="RKV48" s="299"/>
      <c r="RKW48" s="299"/>
      <c r="RKX48" s="299"/>
      <c r="RKY48" s="299"/>
      <c r="RKZ48" s="299"/>
      <c r="RLA48" s="299"/>
      <c r="RLB48" s="299"/>
      <c r="RLC48" s="299"/>
      <c r="RLD48" s="299"/>
      <c r="RLE48" s="299"/>
      <c r="RLF48" s="299"/>
      <c r="RLG48" s="299"/>
      <c r="RLH48" s="299"/>
      <c r="RLI48" s="299"/>
      <c r="RLJ48" s="299"/>
      <c r="RLK48" s="299"/>
      <c r="RLL48" s="299"/>
      <c r="RLM48" s="299"/>
      <c r="RLN48" s="299"/>
      <c r="RLO48" s="299"/>
      <c r="RLP48" s="299"/>
      <c r="RLQ48" s="299"/>
      <c r="RLR48" s="299"/>
      <c r="RLS48" s="299"/>
      <c r="RLT48" s="299"/>
      <c r="RLU48" s="299"/>
      <c r="RLV48" s="299"/>
      <c r="RLW48" s="299"/>
      <c r="RLX48" s="299"/>
      <c r="RLY48" s="299"/>
      <c r="RLZ48" s="299"/>
      <c r="RMA48" s="299"/>
      <c r="RMB48" s="299"/>
      <c r="RMC48" s="299"/>
      <c r="RMD48" s="299"/>
      <c r="RME48" s="299"/>
      <c r="RMF48" s="299"/>
      <c r="RMG48" s="299"/>
      <c r="RMH48" s="299"/>
      <c r="RMI48" s="299"/>
      <c r="RMJ48" s="299"/>
      <c r="RMK48" s="299"/>
      <c r="RML48" s="299"/>
      <c r="RMM48" s="299"/>
      <c r="RMN48" s="299"/>
      <c r="RMO48" s="299"/>
      <c r="RMP48" s="299"/>
      <c r="RMQ48" s="299"/>
      <c r="RMR48" s="299"/>
      <c r="RMS48" s="299"/>
      <c r="RMT48" s="299"/>
      <c r="RMU48" s="299"/>
      <c r="RMV48" s="299"/>
      <c r="RMW48" s="299"/>
      <c r="RMX48" s="299"/>
      <c r="RMY48" s="299"/>
      <c r="RMZ48" s="299"/>
      <c r="RNA48" s="299"/>
      <c r="RNB48" s="299"/>
      <c r="RNC48" s="299"/>
      <c r="RND48" s="299"/>
      <c r="RNE48" s="299"/>
      <c r="RNF48" s="299"/>
      <c r="RNG48" s="299"/>
      <c r="RNH48" s="299"/>
      <c r="RNI48" s="299"/>
      <c r="RNJ48" s="299"/>
      <c r="RNK48" s="299"/>
      <c r="RNL48" s="299"/>
      <c r="RNM48" s="299"/>
      <c r="RNN48" s="299"/>
      <c r="RNO48" s="299"/>
      <c r="RNP48" s="299"/>
      <c r="RNQ48" s="299"/>
      <c r="RNR48" s="299"/>
      <c r="RNS48" s="299"/>
      <c r="RNT48" s="299"/>
      <c r="RNU48" s="299"/>
      <c r="RNV48" s="299"/>
      <c r="RNW48" s="299"/>
      <c r="RNX48" s="299"/>
      <c r="RNY48" s="299"/>
      <c r="RNZ48" s="299"/>
      <c r="ROA48" s="299"/>
      <c r="ROB48" s="299"/>
      <c r="ROC48" s="299"/>
      <c r="ROD48" s="299"/>
      <c r="ROE48" s="299"/>
      <c r="ROF48" s="299"/>
      <c r="ROG48" s="299"/>
      <c r="ROH48" s="299"/>
      <c r="ROI48" s="299"/>
      <c r="ROJ48" s="299"/>
      <c r="ROK48" s="299"/>
      <c r="ROL48" s="299"/>
      <c r="ROM48" s="299"/>
      <c r="RON48" s="299"/>
      <c r="ROO48" s="299"/>
      <c r="ROP48" s="299"/>
      <c r="ROQ48" s="299"/>
      <c r="ROR48" s="299"/>
      <c r="ROS48" s="299"/>
      <c r="ROT48" s="299"/>
      <c r="ROU48" s="299"/>
      <c r="ROV48" s="299"/>
      <c r="ROW48" s="299"/>
      <c r="ROX48" s="299"/>
      <c r="ROY48" s="299"/>
      <c r="ROZ48" s="299"/>
      <c r="RPA48" s="299"/>
      <c r="RPB48" s="299"/>
      <c r="RPC48" s="299"/>
      <c r="RPD48" s="299"/>
      <c r="RPE48" s="299"/>
      <c r="RPF48" s="299"/>
      <c r="RPG48" s="299"/>
      <c r="RPH48" s="299"/>
      <c r="RPI48" s="299"/>
      <c r="RPJ48" s="299"/>
      <c r="RPK48" s="299"/>
      <c r="RPL48" s="299"/>
      <c r="RPM48" s="299"/>
      <c r="RPN48" s="299"/>
      <c r="RPO48" s="299"/>
      <c r="RPP48" s="299"/>
      <c r="RPQ48" s="299"/>
      <c r="RPR48" s="299"/>
      <c r="RPS48" s="299"/>
      <c r="RPT48" s="299"/>
      <c r="RPU48" s="299"/>
      <c r="RPV48" s="299"/>
      <c r="RPW48" s="299"/>
      <c r="RPX48" s="299"/>
      <c r="RPY48" s="299"/>
      <c r="RPZ48" s="299"/>
      <c r="RQA48" s="299"/>
      <c r="RQB48" s="299"/>
      <c r="RQC48" s="299"/>
      <c r="RQD48" s="299"/>
      <c r="RQE48" s="299"/>
      <c r="RQF48" s="299"/>
      <c r="RQG48" s="299"/>
      <c r="RQH48" s="299"/>
      <c r="RQI48" s="299"/>
      <c r="RQJ48" s="299"/>
      <c r="RQK48" s="299"/>
      <c r="RQL48" s="299"/>
      <c r="RQM48" s="299"/>
      <c r="RQN48" s="299"/>
      <c r="RQO48" s="299"/>
      <c r="RQP48" s="299"/>
      <c r="RQQ48" s="299"/>
      <c r="RQR48" s="299"/>
      <c r="RQS48" s="299"/>
      <c r="RQT48" s="299"/>
      <c r="RQU48" s="299"/>
      <c r="RQV48" s="299"/>
      <c r="RQW48" s="299"/>
      <c r="RQX48" s="299"/>
      <c r="RQY48" s="299"/>
      <c r="RQZ48" s="299"/>
      <c r="RRA48" s="299"/>
      <c r="RRB48" s="299"/>
      <c r="RRC48" s="299"/>
      <c r="RRD48" s="299"/>
      <c r="RRE48" s="299"/>
      <c r="RRF48" s="299"/>
      <c r="RRG48" s="299"/>
      <c r="RRH48" s="299"/>
      <c r="RRI48" s="299"/>
      <c r="RRJ48" s="299"/>
      <c r="RRK48" s="299"/>
      <c r="RRL48" s="299"/>
      <c r="RRM48" s="299"/>
      <c r="RRN48" s="299"/>
      <c r="RRO48" s="299"/>
      <c r="RRP48" s="299"/>
      <c r="RRQ48" s="299"/>
      <c r="RRR48" s="299"/>
      <c r="RRS48" s="299"/>
      <c r="RRT48" s="299"/>
      <c r="RRU48" s="299"/>
      <c r="RRV48" s="299"/>
      <c r="RRW48" s="299"/>
      <c r="RRX48" s="299"/>
      <c r="RRY48" s="299"/>
      <c r="RRZ48" s="299"/>
      <c r="RSA48" s="299"/>
      <c r="RSB48" s="299"/>
      <c r="RSC48" s="299"/>
      <c r="RSD48" s="299"/>
      <c r="RSE48" s="299"/>
      <c r="RSF48" s="299"/>
      <c r="RSG48" s="299"/>
      <c r="RSH48" s="299"/>
      <c r="RSI48" s="299"/>
      <c r="RSJ48" s="299"/>
      <c r="RSK48" s="299"/>
      <c r="RSL48" s="299"/>
      <c r="RSM48" s="299"/>
      <c r="RSN48" s="299"/>
      <c r="RSO48" s="299"/>
      <c r="RSP48" s="299"/>
      <c r="RSQ48" s="299"/>
      <c r="RSR48" s="299"/>
      <c r="RSS48" s="299"/>
      <c r="RST48" s="299"/>
      <c r="RSU48" s="299"/>
      <c r="RSV48" s="299"/>
      <c r="RSW48" s="299"/>
      <c r="RSX48" s="299"/>
      <c r="RSY48" s="299"/>
      <c r="RSZ48" s="299"/>
      <c r="RTA48" s="299"/>
      <c r="RTB48" s="299"/>
      <c r="RTC48" s="299"/>
      <c r="RTD48" s="299"/>
      <c r="RTE48" s="299"/>
      <c r="RTF48" s="299"/>
      <c r="RTG48" s="299"/>
      <c r="RTH48" s="299"/>
      <c r="RTI48" s="299"/>
      <c r="RTJ48" s="299"/>
      <c r="RTK48" s="299"/>
      <c r="RTL48" s="299"/>
      <c r="RTM48" s="299"/>
      <c r="RTN48" s="299"/>
      <c r="RTO48" s="299"/>
      <c r="RTP48" s="299"/>
      <c r="RTQ48" s="299"/>
      <c r="RTR48" s="299"/>
      <c r="RTS48" s="299"/>
      <c r="RTT48" s="299"/>
      <c r="RTU48" s="299"/>
      <c r="RTV48" s="299"/>
      <c r="RTW48" s="299"/>
      <c r="RTX48" s="299"/>
      <c r="RTY48" s="299"/>
      <c r="RTZ48" s="299"/>
      <c r="RUA48" s="299"/>
      <c r="RUB48" s="299"/>
      <c r="RUC48" s="299"/>
      <c r="RUD48" s="299"/>
      <c r="RUE48" s="299"/>
      <c r="RUF48" s="299"/>
      <c r="RUG48" s="299"/>
      <c r="RUH48" s="299"/>
      <c r="RUI48" s="299"/>
      <c r="RUJ48" s="299"/>
      <c r="RUK48" s="299"/>
      <c r="RUL48" s="299"/>
      <c r="RUM48" s="299"/>
      <c r="RUN48" s="299"/>
      <c r="RUO48" s="299"/>
      <c r="RUP48" s="299"/>
      <c r="RUQ48" s="299"/>
      <c r="RUR48" s="299"/>
      <c r="RUS48" s="299"/>
      <c r="RUT48" s="299"/>
      <c r="RUU48" s="299"/>
      <c r="RUV48" s="299"/>
      <c r="RUW48" s="299"/>
      <c r="RUX48" s="299"/>
      <c r="RUY48" s="299"/>
      <c r="RUZ48" s="299"/>
      <c r="RVA48" s="299"/>
      <c r="RVB48" s="299"/>
      <c r="RVC48" s="299"/>
      <c r="RVD48" s="299"/>
      <c r="RVE48" s="299"/>
      <c r="RVF48" s="299"/>
      <c r="RVG48" s="299"/>
      <c r="RVH48" s="299"/>
      <c r="RVI48" s="299"/>
      <c r="RVJ48" s="299"/>
      <c r="RVK48" s="299"/>
      <c r="RVL48" s="299"/>
      <c r="RVM48" s="299"/>
      <c r="RVN48" s="299"/>
      <c r="RVO48" s="299"/>
      <c r="RVP48" s="299"/>
      <c r="RVQ48" s="299"/>
      <c r="RVR48" s="299"/>
      <c r="RVS48" s="299"/>
      <c r="RVT48" s="299"/>
      <c r="RVU48" s="299"/>
      <c r="RVV48" s="299"/>
      <c r="RVW48" s="299"/>
      <c r="RVX48" s="299"/>
      <c r="RVY48" s="299"/>
      <c r="RVZ48" s="299"/>
      <c r="RWA48" s="299"/>
      <c r="RWB48" s="299"/>
      <c r="RWC48" s="299"/>
      <c r="RWD48" s="299"/>
      <c r="RWE48" s="299"/>
      <c r="RWF48" s="299"/>
      <c r="RWG48" s="299"/>
      <c r="RWH48" s="299"/>
      <c r="RWI48" s="299"/>
      <c r="RWJ48" s="299"/>
      <c r="RWK48" s="299"/>
      <c r="RWL48" s="299"/>
      <c r="RWM48" s="299"/>
      <c r="RWN48" s="299"/>
      <c r="RWO48" s="299"/>
      <c r="RWP48" s="299"/>
      <c r="RWQ48" s="299"/>
      <c r="RWR48" s="299"/>
      <c r="RWS48" s="299"/>
      <c r="RWT48" s="299"/>
      <c r="RWU48" s="299"/>
      <c r="RWV48" s="299"/>
      <c r="RWW48" s="299"/>
      <c r="RWX48" s="299"/>
      <c r="RWY48" s="299"/>
      <c r="RWZ48" s="299"/>
      <c r="RXA48" s="299"/>
      <c r="RXB48" s="299"/>
      <c r="RXC48" s="299"/>
      <c r="RXD48" s="299"/>
      <c r="RXE48" s="299"/>
      <c r="RXF48" s="299"/>
      <c r="RXG48" s="299"/>
      <c r="RXH48" s="299"/>
      <c r="RXI48" s="299"/>
      <c r="RXJ48" s="299"/>
      <c r="RXK48" s="299"/>
      <c r="RXL48" s="299"/>
      <c r="RXM48" s="299"/>
      <c r="RXN48" s="299"/>
      <c r="RXO48" s="299"/>
      <c r="RXP48" s="299"/>
      <c r="RXQ48" s="299"/>
      <c r="RXR48" s="299"/>
      <c r="RXS48" s="299"/>
      <c r="RXT48" s="299"/>
      <c r="RXU48" s="299"/>
      <c r="RXV48" s="299"/>
      <c r="RXW48" s="299"/>
      <c r="RXX48" s="299"/>
      <c r="RXY48" s="299"/>
      <c r="RXZ48" s="299"/>
      <c r="RYA48" s="299"/>
      <c r="RYB48" s="299"/>
      <c r="RYC48" s="299"/>
      <c r="RYD48" s="299"/>
      <c r="RYE48" s="299"/>
      <c r="RYF48" s="299"/>
      <c r="RYG48" s="299"/>
      <c r="RYH48" s="299"/>
      <c r="RYI48" s="299"/>
      <c r="RYJ48" s="299"/>
      <c r="RYK48" s="299"/>
      <c r="RYL48" s="299"/>
      <c r="RYM48" s="299"/>
      <c r="RYN48" s="299"/>
      <c r="RYO48" s="299"/>
      <c r="RYP48" s="299"/>
      <c r="RYQ48" s="299"/>
      <c r="RYR48" s="299"/>
      <c r="RYS48" s="299"/>
      <c r="RYT48" s="299"/>
      <c r="RYU48" s="299"/>
      <c r="RYV48" s="299"/>
      <c r="RYW48" s="299"/>
      <c r="RYX48" s="299"/>
      <c r="RYY48" s="299"/>
      <c r="RYZ48" s="299"/>
      <c r="RZA48" s="299"/>
      <c r="RZB48" s="299"/>
      <c r="RZC48" s="299"/>
      <c r="RZD48" s="299"/>
      <c r="RZE48" s="299"/>
      <c r="RZF48" s="299"/>
      <c r="RZG48" s="299"/>
      <c r="RZH48" s="299"/>
      <c r="RZI48" s="299"/>
      <c r="RZJ48" s="299"/>
      <c r="RZK48" s="299"/>
      <c r="RZL48" s="299"/>
      <c r="RZM48" s="299"/>
      <c r="RZN48" s="299"/>
      <c r="RZO48" s="299"/>
      <c r="RZP48" s="299"/>
      <c r="RZQ48" s="299"/>
      <c r="RZR48" s="299"/>
      <c r="RZS48" s="299"/>
      <c r="RZT48" s="299"/>
      <c r="RZU48" s="299"/>
      <c r="RZV48" s="299"/>
      <c r="RZW48" s="299"/>
      <c r="RZX48" s="299"/>
      <c r="RZY48" s="299"/>
      <c r="RZZ48" s="299"/>
      <c r="SAA48" s="299"/>
      <c r="SAB48" s="299"/>
      <c r="SAC48" s="299"/>
      <c r="SAD48" s="299"/>
      <c r="SAE48" s="299"/>
      <c r="SAF48" s="299"/>
      <c r="SAG48" s="299"/>
      <c r="SAH48" s="299"/>
      <c r="SAI48" s="299"/>
      <c r="SAJ48" s="299"/>
      <c r="SAK48" s="299"/>
      <c r="SAL48" s="299"/>
      <c r="SAM48" s="299"/>
      <c r="SAN48" s="299"/>
      <c r="SAO48" s="299"/>
      <c r="SAP48" s="299"/>
      <c r="SAQ48" s="299"/>
      <c r="SAR48" s="299"/>
      <c r="SAS48" s="299"/>
      <c r="SAT48" s="299"/>
      <c r="SAU48" s="299"/>
      <c r="SAV48" s="299"/>
      <c r="SAW48" s="299"/>
      <c r="SAX48" s="299"/>
      <c r="SAY48" s="299"/>
      <c r="SAZ48" s="299"/>
      <c r="SBA48" s="299"/>
      <c r="SBB48" s="299"/>
      <c r="SBC48" s="299"/>
      <c r="SBD48" s="299"/>
      <c r="SBE48" s="299"/>
      <c r="SBF48" s="299"/>
      <c r="SBG48" s="299"/>
      <c r="SBH48" s="299"/>
      <c r="SBI48" s="299"/>
      <c r="SBJ48" s="299"/>
      <c r="SBK48" s="299"/>
      <c r="SBL48" s="299"/>
      <c r="SBM48" s="299"/>
      <c r="SBN48" s="299"/>
      <c r="SBO48" s="299"/>
      <c r="SBP48" s="299"/>
      <c r="SBQ48" s="299"/>
      <c r="SBR48" s="299"/>
      <c r="SBS48" s="299"/>
      <c r="SBT48" s="299"/>
      <c r="SBU48" s="299"/>
      <c r="SBV48" s="299"/>
      <c r="SBW48" s="299"/>
      <c r="SBX48" s="299"/>
      <c r="SBY48" s="299"/>
      <c r="SBZ48" s="299"/>
      <c r="SCA48" s="299"/>
      <c r="SCB48" s="299"/>
      <c r="SCC48" s="299"/>
      <c r="SCD48" s="299"/>
      <c r="SCE48" s="299"/>
      <c r="SCF48" s="299"/>
      <c r="SCG48" s="299"/>
      <c r="SCH48" s="299"/>
      <c r="SCI48" s="299"/>
      <c r="SCJ48" s="299"/>
      <c r="SCK48" s="299"/>
      <c r="SCL48" s="299"/>
      <c r="SCM48" s="299"/>
      <c r="SCN48" s="299"/>
      <c r="SCO48" s="299"/>
      <c r="SCP48" s="299"/>
      <c r="SCQ48" s="299"/>
      <c r="SCR48" s="299"/>
      <c r="SCS48" s="299"/>
      <c r="SCT48" s="299"/>
      <c r="SCU48" s="299"/>
      <c r="SCV48" s="299"/>
      <c r="SCW48" s="299"/>
      <c r="SCX48" s="299"/>
      <c r="SCY48" s="299"/>
      <c r="SCZ48" s="299"/>
      <c r="SDA48" s="299"/>
      <c r="SDB48" s="299"/>
      <c r="SDC48" s="299"/>
      <c r="SDD48" s="299"/>
      <c r="SDE48" s="299"/>
      <c r="SDF48" s="299"/>
      <c r="SDG48" s="299"/>
      <c r="SDH48" s="299"/>
      <c r="SDI48" s="299"/>
      <c r="SDJ48" s="299"/>
      <c r="SDK48" s="299"/>
      <c r="SDL48" s="299"/>
      <c r="SDM48" s="299"/>
      <c r="SDN48" s="299"/>
      <c r="SDO48" s="299"/>
      <c r="SDP48" s="299"/>
      <c r="SDQ48" s="299"/>
      <c r="SDR48" s="299"/>
      <c r="SDS48" s="299"/>
      <c r="SDT48" s="299"/>
      <c r="SDU48" s="299"/>
      <c r="SDV48" s="299"/>
      <c r="SDW48" s="299"/>
      <c r="SDX48" s="299"/>
      <c r="SDY48" s="299"/>
      <c r="SDZ48" s="299"/>
      <c r="SEA48" s="299"/>
      <c r="SEB48" s="299"/>
      <c r="SEC48" s="299"/>
      <c r="SED48" s="299"/>
      <c r="SEE48" s="299"/>
      <c r="SEF48" s="299"/>
      <c r="SEG48" s="299"/>
      <c r="SEH48" s="299"/>
      <c r="SEI48" s="299"/>
      <c r="SEJ48" s="299"/>
      <c r="SEK48" s="299"/>
      <c r="SEL48" s="299"/>
      <c r="SEM48" s="299"/>
      <c r="SEN48" s="299"/>
      <c r="SEO48" s="299"/>
      <c r="SEP48" s="299"/>
      <c r="SEQ48" s="299"/>
      <c r="SER48" s="299"/>
      <c r="SES48" s="299"/>
      <c r="SET48" s="299"/>
      <c r="SEU48" s="299"/>
      <c r="SEV48" s="299"/>
      <c r="SEW48" s="299"/>
      <c r="SEX48" s="299"/>
      <c r="SEY48" s="299"/>
      <c r="SEZ48" s="299"/>
      <c r="SFA48" s="299"/>
      <c r="SFB48" s="299"/>
      <c r="SFC48" s="299"/>
      <c r="SFD48" s="299"/>
      <c r="SFE48" s="299"/>
      <c r="SFF48" s="299"/>
      <c r="SFG48" s="299"/>
      <c r="SFH48" s="299"/>
      <c r="SFI48" s="299"/>
      <c r="SFJ48" s="299"/>
      <c r="SFK48" s="299"/>
      <c r="SFL48" s="299"/>
      <c r="SFM48" s="299"/>
      <c r="SFN48" s="299"/>
      <c r="SFO48" s="299"/>
      <c r="SFP48" s="299"/>
      <c r="SFQ48" s="299"/>
      <c r="SFR48" s="299"/>
      <c r="SFS48" s="299"/>
      <c r="SFT48" s="299"/>
      <c r="SFU48" s="299"/>
      <c r="SFV48" s="299"/>
      <c r="SFW48" s="299"/>
      <c r="SFX48" s="299"/>
      <c r="SFY48" s="299"/>
      <c r="SFZ48" s="299"/>
      <c r="SGA48" s="299"/>
      <c r="SGB48" s="299"/>
      <c r="SGC48" s="299"/>
      <c r="SGD48" s="299"/>
      <c r="SGE48" s="299"/>
      <c r="SGF48" s="299"/>
      <c r="SGG48" s="299"/>
      <c r="SGH48" s="299"/>
      <c r="SGI48" s="299"/>
      <c r="SGJ48" s="299"/>
      <c r="SGK48" s="299"/>
      <c r="SGL48" s="299"/>
      <c r="SGM48" s="299"/>
      <c r="SGN48" s="299"/>
      <c r="SGO48" s="299"/>
      <c r="SGP48" s="299"/>
      <c r="SGQ48" s="299"/>
      <c r="SGR48" s="299"/>
      <c r="SGS48" s="299"/>
      <c r="SGT48" s="299"/>
      <c r="SGU48" s="299"/>
      <c r="SGV48" s="299"/>
      <c r="SGW48" s="299"/>
      <c r="SGX48" s="299"/>
      <c r="SGY48" s="299"/>
      <c r="SGZ48" s="299"/>
      <c r="SHA48" s="299"/>
      <c r="SHB48" s="299"/>
      <c r="SHC48" s="299"/>
      <c r="SHD48" s="299"/>
      <c r="SHE48" s="299"/>
      <c r="SHF48" s="299"/>
      <c r="SHG48" s="299"/>
      <c r="SHH48" s="299"/>
      <c r="SHI48" s="299"/>
      <c r="SHJ48" s="299"/>
      <c r="SHK48" s="299"/>
      <c r="SHL48" s="299"/>
      <c r="SHM48" s="299"/>
      <c r="SHN48" s="299"/>
      <c r="SHO48" s="299"/>
      <c r="SHP48" s="299"/>
      <c r="SHQ48" s="299"/>
      <c r="SHR48" s="299"/>
      <c r="SHS48" s="299"/>
      <c r="SHT48" s="299"/>
      <c r="SHU48" s="299"/>
      <c r="SHV48" s="299"/>
      <c r="SHW48" s="299"/>
      <c r="SHX48" s="299"/>
      <c r="SHY48" s="299"/>
      <c r="SHZ48" s="299"/>
      <c r="SIA48" s="299"/>
      <c r="SIB48" s="299"/>
      <c r="SIC48" s="299"/>
      <c r="SID48" s="299"/>
      <c r="SIE48" s="299"/>
      <c r="SIF48" s="299"/>
      <c r="SIG48" s="299"/>
      <c r="SIH48" s="299"/>
      <c r="SII48" s="299"/>
      <c r="SIJ48" s="299"/>
      <c r="SIK48" s="299"/>
      <c r="SIL48" s="299"/>
      <c r="SIM48" s="299"/>
      <c r="SIN48" s="299"/>
      <c r="SIO48" s="299"/>
      <c r="SIP48" s="299"/>
      <c r="SIQ48" s="299"/>
      <c r="SIR48" s="299"/>
      <c r="SIS48" s="299"/>
      <c r="SIT48" s="299"/>
      <c r="SIU48" s="299"/>
      <c r="SIV48" s="299"/>
      <c r="SIW48" s="299"/>
      <c r="SIX48" s="299"/>
      <c r="SIY48" s="299"/>
      <c r="SIZ48" s="299"/>
      <c r="SJA48" s="299"/>
      <c r="SJB48" s="299"/>
      <c r="SJC48" s="299"/>
      <c r="SJD48" s="299"/>
      <c r="SJE48" s="299"/>
      <c r="SJF48" s="299"/>
      <c r="SJG48" s="299"/>
      <c r="SJH48" s="299"/>
      <c r="SJI48" s="299"/>
      <c r="SJJ48" s="299"/>
      <c r="SJK48" s="299"/>
      <c r="SJL48" s="299"/>
      <c r="SJM48" s="299"/>
      <c r="SJN48" s="299"/>
      <c r="SJO48" s="299"/>
      <c r="SJP48" s="299"/>
      <c r="SJQ48" s="299"/>
      <c r="SJR48" s="299"/>
      <c r="SJS48" s="299"/>
      <c r="SJT48" s="299"/>
      <c r="SJU48" s="299"/>
      <c r="SJV48" s="299"/>
      <c r="SJW48" s="299"/>
      <c r="SJX48" s="299"/>
      <c r="SJY48" s="299"/>
      <c r="SJZ48" s="299"/>
      <c r="SKA48" s="299"/>
      <c r="SKB48" s="299"/>
      <c r="SKC48" s="299"/>
      <c r="SKD48" s="299"/>
      <c r="SKE48" s="299"/>
      <c r="SKF48" s="299"/>
      <c r="SKG48" s="299"/>
      <c r="SKH48" s="299"/>
      <c r="SKI48" s="299"/>
      <c r="SKJ48" s="299"/>
      <c r="SKK48" s="299"/>
      <c r="SKL48" s="299"/>
      <c r="SKM48" s="299"/>
      <c r="SKN48" s="299"/>
      <c r="SKO48" s="299"/>
      <c r="SKP48" s="299"/>
      <c r="SKQ48" s="299"/>
      <c r="SKR48" s="299"/>
      <c r="SKS48" s="299"/>
      <c r="SKT48" s="299"/>
      <c r="SKU48" s="299"/>
      <c r="SKV48" s="299"/>
      <c r="SKW48" s="299"/>
      <c r="SKX48" s="299"/>
      <c r="SKY48" s="299"/>
      <c r="SKZ48" s="299"/>
      <c r="SLA48" s="299"/>
      <c r="SLB48" s="299"/>
      <c r="SLC48" s="299"/>
      <c r="SLD48" s="299"/>
      <c r="SLE48" s="299"/>
      <c r="SLF48" s="299"/>
      <c r="SLG48" s="299"/>
      <c r="SLH48" s="299"/>
      <c r="SLI48" s="299"/>
      <c r="SLJ48" s="299"/>
      <c r="SLK48" s="299"/>
      <c r="SLL48" s="299"/>
      <c r="SLM48" s="299"/>
      <c r="SLN48" s="299"/>
      <c r="SLO48" s="299"/>
      <c r="SLP48" s="299"/>
      <c r="SLQ48" s="299"/>
      <c r="SLR48" s="299"/>
      <c r="SLS48" s="299"/>
      <c r="SLT48" s="299"/>
      <c r="SLU48" s="299"/>
      <c r="SLV48" s="299"/>
      <c r="SLW48" s="299"/>
      <c r="SLX48" s="299"/>
      <c r="SLY48" s="299"/>
      <c r="SLZ48" s="299"/>
      <c r="SMA48" s="299"/>
      <c r="SMB48" s="299"/>
      <c r="SMC48" s="299"/>
      <c r="SMD48" s="299"/>
      <c r="SME48" s="299"/>
      <c r="SMF48" s="299"/>
      <c r="SMG48" s="299"/>
      <c r="SMH48" s="299"/>
      <c r="SMI48" s="299"/>
      <c r="SMJ48" s="299"/>
      <c r="SMK48" s="299"/>
      <c r="SML48" s="299"/>
      <c r="SMM48" s="299"/>
      <c r="SMN48" s="299"/>
      <c r="SMO48" s="299"/>
      <c r="SMP48" s="299"/>
      <c r="SMQ48" s="299"/>
      <c r="SMR48" s="299"/>
      <c r="SMS48" s="299"/>
      <c r="SMT48" s="299"/>
      <c r="SMU48" s="299"/>
      <c r="SMV48" s="299"/>
      <c r="SMW48" s="299"/>
      <c r="SMX48" s="299"/>
      <c r="SMY48" s="299"/>
      <c r="SMZ48" s="299"/>
      <c r="SNA48" s="299"/>
      <c r="SNB48" s="299"/>
      <c r="SNC48" s="299"/>
      <c r="SND48" s="299"/>
      <c r="SNE48" s="299"/>
      <c r="SNF48" s="299"/>
      <c r="SNG48" s="299"/>
      <c r="SNH48" s="299"/>
      <c r="SNI48" s="299"/>
      <c r="SNJ48" s="299"/>
      <c r="SNK48" s="299"/>
      <c r="SNL48" s="299"/>
      <c r="SNM48" s="299"/>
      <c r="SNN48" s="299"/>
      <c r="SNO48" s="299"/>
      <c r="SNP48" s="299"/>
      <c r="SNQ48" s="299"/>
      <c r="SNR48" s="299"/>
      <c r="SNS48" s="299"/>
      <c r="SNT48" s="299"/>
      <c r="SNU48" s="299"/>
      <c r="SNV48" s="299"/>
      <c r="SNW48" s="299"/>
      <c r="SNX48" s="299"/>
      <c r="SNY48" s="299"/>
      <c r="SNZ48" s="299"/>
      <c r="SOA48" s="299"/>
      <c r="SOB48" s="299"/>
      <c r="SOC48" s="299"/>
      <c r="SOD48" s="299"/>
      <c r="SOE48" s="299"/>
      <c r="SOF48" s="299"/>
      <c r="SOG48" s="299"/>
      <c r="SOH48" s="299"/>
      <c r="SOI48" s="299"/>
      <c r="SOJ48" s="299"/>
      <c r="SOK48" s="299"/>
      <c r="SOL48" s="299"/>
      <c r="SOM48" s="299"/>
      <c r="SON48" s="299"/>
      <c r="SOO48" s="299"/>
      <c r="SOP48" s="299"/>
      <c r="SOQ48" s="299"/>
      <c r="SOR48" s="299"/>
      <c r="SOS48" s="299"/>
      <c r="SOT48" s="299"/>
      <c r="SOU48" s="299"/>
      <c r="SOV48" s="299"/>
      <c r="SOW48" s="299"/>
      <c r="SOX48" s="299"/>
      <c r="SOY48" s="299"/>
      <c r="SOZ48" s="299"/>
      <c r="SPA48" s="299"/>
      <c r="SPB48" s="299"/>
      <c r="SPC48" s="299"/>
      <c r="SPD48" s="299"/>
      <c r="SPE48" s="299"/>
      <c r="SPF48" s="299"/>
      <c r="SPG48" s="299"/>
      <c r="SPH48" s="299"/>
      <c r="SPI48" s="299"/>
      <c r="SPJ48" s="299"/>
      <c r="SPK48" s="299"/>
      <c r="SPL48" s="299"/>
      <c r="SPM48" s="299"/>
      <c r="SPN48" s="299"/>
      <c r="SPO48" s="299"/>
      <c r="SPP48" s="299"/>
      <c r="SPQ48" s="299"/>
      <c r="SPR48" s="299"/>
      <c r="SPS48" s="299"/>
      <c r="SPT48" s="299"/>
      <c r="SPU48" s="299"/>
      <c r="SPV48" s="299"/>
      <c r="SPW48" s="299"/>
      <c r="SPX48" s="299"/>
      <c r="SPY48" s="299"/>
      <c r="SPZ48" s="299"/>
      <c r="SQA48" s="299"/>
      <c r="SQB48" s="299"/>
      <c r="SQC48" s="299"/>
      <c r="SQD48" s="299"/>
      <c r="SQE48" s="299"/>
      <c r="SQF48" s="299"/>
      <c r="SQG48" s="299"/>
      <c r="SQH48" s="299"/>
      <c r="SQI48" s="299"/>
      <c r="SQJ48" s="299"/>
      <c r="SQK48" s="299"/>
      <c r="SQL48" s="299"/>
      <c r="SQM48" s="299"/>
      <c r="SQN48" s="299"/>
      <c r="SQO48" s="299"/>
      <c r="SQP48" s="299"/>
      <c r="SQQ48" s="299"/>
      <c r="SQR48" s="299"/>
      <c r="SQS48" s="299"/>
      <c r="SQT48" s="299"/>
      <c r="SQU48" s="299"/>
      <c r="SQV48" s="299"/>
      <c r="SQW48" s="299"/>
      <c r="SQX48" s="299"/>
      <c r="SQY48" s="299"/>
      <c r="SQZ48" s="299"/>
      <c r="SRA48" s="299"/>
      <c r="SRB48" s="299"/>
      <c r="SRC48" s="299"/>
      <c r="SRD48" s="299"/>
      <c r="SRE48" s="299"/>
      <c r="SRF48" s="299"/>
      <c r="SRG48" s="299"/>
      <c r="SRH48" s="299"/>
      <c r="SRI48" s="299"/>
      <c r="SRJ48" s="299"/>
      <c r="SRK48" s="299"/>
      <c r="SRL48" s="299"/>
      <c r="SRM48" s="299"/>
      <c r="SRN48" s="299"/>
      <c r="SRO48" s="299"/>
      <c r="SRP48" s="299"/>
      <c r="SRQ48" s="299"/>
      <c r="SRR48" s="299"/>
      <c r="SRS48" s="299"/>
      <c r="SRT48" s="299"/>
      <c r="SRU48" s="299"/>
      <c r="SRV48" s="299"/>
      <c r="SRW48" s="299"/>
      <c r="SRX48" s="299"/>
      <c r="SRY48" s="299"/>
      <c r="SRZ48" s="299"/>
      <c r="SSA48" s="299"/>
      <c r="SSB48" s="299"/>
      <c r="SSC48" s="299"/>
      <c r="SSD48" s="299"/>
      <c r="SSE48" s="299"/>
      <c r="SSF48" s="299"/>
      <c r="SSG48" s="299"/>
      <c r="SSH48" s="299"/>
      <c r="SSI48" s="299"/>
      <c r="SSJ48" s="299"/>
      <c r="SSK48" s="299"/>
      <c r="SSL48" s="299"/>
      <c r="SSM48" s="299"/>
      <c r="SSN48" s="299"/>
      <c r="SSO48" s="299"/>
      <c r="SSP48" s="299"/>
      <c r="SSQ48" s="299"/>
      <c r="SSR48" s="299"/>
      <c r="SSS48" s="299"/>
      <c r="SST48" s="299"/>
      <c r="SSU48" s="299"/>
      <c r="SSV48" s="299"/>
      <c r="SSW48" s="299"/>
      <c r="SSX48" s="299"/>
      <c r="SSY48" s="299"/>
      <c r="SSZ48" s="299"/>
      <c r="STA48" s="299"/>
      <c r="STB48" s="299"/>
      <c r="STC48" s="299"/>
      <c r="STD48" s="299"/>
      <c r="STE48" s="299"/>
      <c r="STF48" s="299"/>
      <c r="STG48" s="299"/>
      <c r="STH48" s="299"/>
      <c r="STI48" s="299"/>
      <c r="STJ48" s="299"/>
      <c r="STK48" s="299"/>
      <c r="STL48" s="299"/>
      <c r="STM48" s="299"/>
      <c r="STN48" s="299"/>
      <c r="STO48" s="299"/>
      <c r="STP48" s="299"/>
      <c r="STQ48" s="299"/>
      <c r="STR48" s="299"/>
      <c r="STS48" s="299"/>
      <c r="STT48" s="299"/>
      <c r="STU48" s="299"/>
      <c r="STV48" s="299"/>
      <c r="STW48" s="299"/>
      <c r="STX48" s="299"/>
      <c r="STY48" s="299"/>
      <c r="STZ48" s="299"/>
      <c r="SUA48" s="299"/>
      <c r="SUB48" s="299"/>
      <c r="SUC48" s="299"/>
      <c r="SUD48" s="299"/>
      <c r="SUE48" s="299"/>
      <c r="SUF48" s="299"/>
      <c r="SUG48" s="299"/>
      <c r="SUH48" s="299"/>
      <c r="SUI48" s="299"/>
      <c r="SUJ48" s="299"/>
      <c r="SUK48" s="299"/>
      <c r="SUL48" s="299"/>
      <c r="SUM48" s="299"/>
      <c r="SUN48" s="299"/>
      <c r="SUO48" s="299"/>
      <c r="SUP48" s="299"/>
      <c r="SUQ48" s="299"/>
      <c r="SUR48" s="299"/>
      <c r="SUS48" s="299"/>
      <c r="SUT48" s="299"/>
      <c r="SUU48" s="299"/>
      <c r="SUV48" s="299"/>
      <c r="SUW48" s="299"/>
      <c r="SUX48" s="299"/>
      <c r="SUY48" s="299"/>
      <c r="SUZ48" s="299"/>
      <c r="SVA48" s="299"/>
      <c r="SVB48" s="299"/>
      <c r="SVC48" s="299"/>
      <c r="SVD48" s="299"/>
      <c r="SVE48" s="299"/>
      <c r="SVF48" s="299"/>
      <c r="SVG48" s="299"/>
      <c r="SVH48" s="299"/>
      <c r="SVI48" s="299"/>
      <c r="SVJ48" s="299"/>
      <c r="SVK48" s="299"/>
      <c r="SVL48" s="299"/>
      <c r="SVM48" s="299"/>
      <c r="SVN48" s="299"/>
      <c r="SVO48" s="299"/>
      <c r="SVP48" s="299"/>
      <c r="SVQ48" s="299"/>
      <c r="SVR48" s="299"/>
      <c r="SVS48" s="299"/>
      <c r="SVT48" s="299"/>
      <c r="SVU48" s="299"/>
      <c r="SVV48" s="299"/>
      <c r="SVW48" s="299"/>
      <c r="SVX48" s="299"/>
      <c r="SVY48" s="299"/>
      <c r="SVZ48" s="299"/>
      <c r="SWA48" s="299"/>
      <c r="SWB48" s="299"/>
      <c r="SWC48" s="299"/>
      <c r="SWD48" s="299"/>
      <c r="SWE48" s="299"/>
      <c r="SWF48" s="299"/>
      <c r="SWG48" s="299"/>
      <c r="SWH48" s="299"/>
      <c r="SWI48" s="299"/>
      <c r="SWJ48" s="299"/>
      <c r="SWK48" s="299"/>
      <c r="SWL48" s="299"/>
      <c r="SWM48" s="299"/>
      <c r="SWN48" s="299"/>
      <c r="SWO48" s="299"/>
      <c r="SWP48" s="299"/>
      <c r="SWQ48" s="299"/>
      <c r="SWR48" s="299"/>
      <c r="SWS48" s="299"/>
      <c r="SWT48" s="299"/>
      <c r="SWU48" s="299"/>
      <c r="SWV48" s="299"/>
      <c r="SWW48" s="299"/>
      <c r="SWX48" s="299"/>
      <c r="SWY48" s="299"/>
      <c r="SWZ48" s="299"/>
      <c r="SXA48" s="299"/>
      <c r="SXB48" s="299"/>
      <c r="SXC48" s="299"/>
      <c r="SXD48" s="299"/>
      <c r="SXE48" s="299"/>
      <c r="SXF48" s="299"/>
      <c r="SXG48" s="299"/>
      <c r="SXH48" s="299"/>
      <c r="SXI48" s="299"/>
      <c r="SXJ48" s="299"/>
      <c r="SXK48" s="299"/>
      <c r="SXL48" s="299"/>
      <c r="SXM48" s="299"/>
      <c r="SXN48" s="299"/>
      <c r="SXO48" s="299"/>
      <c r="SXP48" s="299"/>
      <c r="SXQ48" s="299"/>
      <c r="SXR48" s="299"/>
      <c r="SXS48" s="299"/>
      <c r="SXT48" s="299"/>
      <c r="SXU48" s="299"/>
      <c r="SXV48" s="299"/>
      <c r="SXW48" s="299"/>
      <c r="SXX48" s="299"/>
      <c r="SXY48" s="299"/>
      <c r="SXZ48" s="299"/>
      <c r="SYA48" s="299"/>
      <c r="SYB48" s="299"/>
      <c r="SYC48" s="299"/>
      <c r="SYD48" s="299"/>
      <c r="SYE48" s="299"/>
      <c r="SYF48" s="299"/>
      <c r="SYG48" s="299"/>
      <c r="SYH48" s="299"/>
      <c r="SYI48" s="299"/>
      <c r="SYJ48" s="299"/>
      <c r="SYK48" s="299"/>
      <c r="SYL48" s="299"/>
      <c r="SYM48" s="299"/>
      <c r="SYN48" s="299"/>
      <c r="SYO48" s="299"/>
      <c r="SYP48" s="299"/>
      <c r="SYQ48" s="299"/>
      <c r="SYR48" s="299"/>
      <c r="SYS48" s="299"/>
      <c r="SYT48" s="299"/>
      <c r="SYU48" s="299"/>
      <c r="SYV48" s="299"/>
      <c r="SYW48" s="299"/>
      <c r="SYX48" s="299"/>
      <c r="SYY48" s="299"/>
      <c r="SYZ48" s="299"/>
      <c r="SZA48" s="299"/>
      <c r="SZB48" s="299"/>
      <c r="SZC48" s="299"/>
      <c r="SZD48" s="299"/>
      <c r="SZE48" s="299"/>
      <c r="SZF48" s="299"/>
      <c r="SZG48" s="299"/>
      <c r="SZH48" s="299"/>
      <c r="SZI48" s="299"/>
      <c r="SZJ48" s="299"/>
      <c r="SZK48" s="299"/>
      <c r="SZL48" s="299"/>
      <c r="SZM48" s="299"/>
      <c r="SZN48" s="299"/>
      <c r="SZO48" s="299"/>
      <c r="SZP48" s="299"/>
      <c r="SZQ48" s="299"/>
      <c r="SZR48" s="299"/>
      <c r="SZS48" s="299"/>
      <c r="SZT48" s="299"/>
      <c r="SZU48" s="299"/>
      <c r="SZV48" s="299"/>
      <c r="SZW48" s="299"/>
      <c r="SZX48" s="299"/>
      <c r="SZY48" s="299"/>
      <c r="SZZ48" s="299"/>
      <c r="TAA48" s="299"/>
      <c r="TAB48" s="299"/>
      <c r="TAC48" s="299"/>
      <c r="TAD48" s="299"/>
      <c r="TAE48" s="299"/>
      <c r="TAF48" s="299"/>
      <c r="TAG48" s="299"/>
      <c r="TAH48" s="299"/>
      <c r="TAI48" s="299"/>
      <c r="TAJ48" s="299"/>
      <c r="TAK48" s="299"/>
      <c r="TAL48" s="299"/>
      <c r="TAM48" s="299"/>
      <c r="TAN48" s="299"/>
      <c r="TAO48" s="299"/>
      <c r="TAP48" s="299"/>
      <c r="TAQ48" s="299"/>
      <c r="TAR48" s="299"/>
      <c r="TAS48" s="299"/>
      <c r="TAT48" s="299"/>
      <c r="TAU48" s="299"/>
      <c r="TAV48" s="299"/>
      <c r="TAW48" s="299"/>
      <c r="TAX48" s="299"/>
      <c r="TAY48" s="299"/>
      <c r="TAZ48" s="299"/>
      <c r="TBA48" s="299"/>
      <c r="TBB48" s="299"/>
      <c r="TBC48" s="299"/>
      <c r="TBD48" s="299"/>
      <c r="TBE48" s="299"/>
      <c r="TBF48" s="299"/>
      <c r="TBG48" s="299"/>
      <c r="TBH48" s="299"/>
      <c r="TBI48" s="299"/>
      <c r="TBJ48" s="299"/>
      <c r="TBK48" s="299"/>
      <c r="TBL48" s="299"/>
      <c r="TBM48" s="299"/>
      <c r="TBN48" s="299"/>
      <c r="TBO48" s="299"/>
      <c r="TBP48" s="299"/>
      <c r="TBQ48" s="299"/>
      <c r="TBR48" s="299"/>
      <c r="TBS48" s="299"/>
      <c r="TBT48" s="299"/>
      <c r="TBU48" s="299"/>
      <c r="TBV48" s="299"/>
      <c r="TBW48" s="299"/>
      <c r="TBX48" s="299"/>
      <c r="TBY48" s="299"/>
      <c r="TBZ48" s="299"/>
      <c r="TCA48" s="299"/>
      <c r="TCB48" s="299"/>
      <c r="TCC48" s="299"/>
      <c r="TCD48" s="299"/>
      <c r="TCE48" s="299"/>
      <c r="TCF48" s="299"/>
      <c r="TCG48" s="299"/>
      <c r="TCH48" s="299"/>
      <c r="TCI48" s="299"/>
      <c r="TCJ48" s="299"/>
      <c r="TCK48" s="299"/>
      <c r="TCL48" s="299"/>
      <c r="TCM48" s="299"/>
      <c r="TCN48" s="299"/>
      <c r="TCO48" s="299"/>
      <c r="TCP48" s="299"/>
      <c r="TCQ48" s="299"/>
      <c r="TCR48" s="299"/>
      <c r="TCS48" s="299"/>
      <c r="TCT48" s="299"/>
      <c r="TCU48" s="299"/>
      <c r="TCV48" s="299"/>
      <c r="TCW48" s="299"/>
      <c r="TCX48" s="299"/>
      <c r="TCY48" s="299"/>
      <c r="TCZ48" s="299"/>
      <c r="TDA48" s="299"/>
      <c r="TDB48" s="299"/>
      <c r="TDC48" s="299"/>
      <c r="TDD48" s="299"/>
      <c r="TDE48" s="299"/>
      <c r="TDF48" s="299"/>
      <c r="TDG48" s="299"/>
      <c r="TDH48" s="299"/>
      <c r="TDI48" s="299"/>
      <c r="TDJ48" s="299"/>
      <c r="TDK48" s="299"/>
      <c r="TDL48" s="299"/>
      <c r="TDM48" s="299"/>
      <c r="TDN48" s="299"/>
      <c r="TDO48" s="299"/>
      <c r="TDP48" s="299"/>
      <c r="TDQ48" s="299"/>
      <c r="TDR48" s="299"/>
      <c r="TDS48" s="299"/>
      <c r="TDT48" s="299"/>
      <c r="TDU48" s="299"/>
      <c r="TDV48" s="299"/>
      <c r="TDW48" s="299"/>
      <c r="TDX48" s="299"/>
      <c r="TDY48" s="299"/>
      <c r="TDZ48" s="299"/>
      <c r="TEA48" s="299"/>
      <c r="TEB48" s="299"/>
      <c r="TEC48" s="299"/>
      <c r="TED48" s="299"/>
      <c r="TEE48" s="299"/>
      <c r="TEF48" s="299"/>
      <c r="TEG48" s="299"/>
      <c r="TEH48" s="299"/>
      <c r="TEI48" s="299"/>
      <c r="TEJ48" s="299"/>
      <c r="TEK48" s="299"/>
      <c r="TEL48" s="299"/>
      <c r="TEM48" s="299"/>
      <c r="TEN48" s="299"/>
      <c r="TEO48" s="299"/>
      <c r="TEP48" s="299"/>
      <c r="TEQ48" s="299"/>
      <c r="TER48" s="299"/>
      <c r="TES48" s="299"/>
      <c r="TET48" s="299"/>
      <c r="TEU48" s="299"/>
      <c r="TEV48" s="299"/>
      <c r="TEW48" s="299"/>
      <c r="TEX48" s="299"/>
      <c r="TEY48" s="299"/>
      <c r="TEZ48" s="299"/>
      <c r="TFA48" s="299"/>
      <c r="TFB48" s="299"/>
      <c r="TFC48" s="299"/>
      <c r="TFD48" s="299"/>
      <c r="TFE48" s="299"/>
      <c r="TFF48" s="299"/>
      <c r="TFG48" s="299"/>
      <c r="TFH48" s="299"/>
      <c r="TFI48" s="299"/>
      <c r="TFJ48" s="299"/>
      <c r="TFK48" s="299"/>
      <c r="TFL48" s="299"/>
      <c r="TFM48" s="299"/>
      <c r="TFN48" s="299"/>
      <c r="TFO48" s="299"/>
      <c r="TFP48" s="299"/>
      <c r="TFQ48" s="299"/>
      <c r="TFR48" s="299"/>
      <c r="TFS48" s="299"/>
      <c r="TFT48" s="299"/>
      <c r="TFU48" s="299"/>
      <c r="TFV48" s="299"/>
      <c r="TFW48" s="299"/>
      <c r="TFX48" s="299"/>
      <c r="TFY48" s="299"/>
      <c r="TFZ48" s="299"/>
      <c r="TGA48" s="299"/>
      <c r="TGB48" s="299"/>
      <c r="TGC48" s="299"/>
      <c r="TGD48" s="299"/>
      <c r="TGE48" s="299"/>
      <c r="TGF48" s="299"/>
      <c r="TGG48" s="299"/>
      <c r="TGH48" s="299"/>
      <c r="TGI48" s="299"/>
      <c r="TGJ48" s="299"/>
      <c r="TGK48" s="299"/>
      <c r="TGL48" s="299"/>
      <c r="TGM48" s="299"/>
      <c r="TGN48" s="299"/>
      <c r="TGO48" s="299"/>
      <c r="TGP48" s="299"/>
      <c r="TGQ48" s="299"/>
      <c r="TGR48" s="299"/>
      <c r="TGS48" s="299"/>
      <c r="TGT48" s="299"/>
      <c r="TGU48" s="299"/>
      <c r="TGV48" s="299"/>
      <c r="TGW48" s="299"/>
      <c r="TGX48" s="299"/>
      <c r="TGY48" s="299"/>
      <c r="TGZ48" s="299"/>
      <c r="THA48" s="299"/>
      <c r="THB48" s="299"/>
      <c r="THC48" s="299"/>
      <c r="THD48" s="299"/>
      <c r="THE48" s="299"/>
      <c r="THF48" s="299"/>
      <c r="THG48" s="299"/>
      <c r="THH48" s="299"/>
      <c r="THI48" s="299"/>
      <c r="THJ48" s="299"/>
      <c r="THK48" s="299"/>
      <c r="THL48" s="299"/>
      <c r="THM48" s="299"/>
      <c r="THN48" s="299"/>
      <c r="THO48" s="299"/>
      <c r="THP48" s="299"/>
      <c r="THQ48" s="299"/>
      <c r="THR48" s="299"/>
      <c r="THS48" s="299"/>
      <c r="THT48" s="299"/>
      <c r="THU48" s="299"/>
      <c r="THV48" s="299"/>
      <c r="THW48" s="299"/>
      <c r="THX48" s="299"/>
      <c r="THY48" s="299"/>
      <c r="THZ48" s="299"/>
      <c r="TIA48" s="299"/>
      <c r="TIB48" s="299"/>
      <c r="TIC48" s="299"/>
      <c r="TID48" s="299"/>
      <c r="TIE48" s="299"/>
      <c r="TIF48" s="299"/>
      <c r="TIG48" s="299"/>
      <c r="TIH48" s="299"/>
      <c r="TII48" s="299"/>
      <c r="TIJ48" s="299"/>
      <c r="TIK48" s="299"/>
      <c r="TIL48" s="299"/>
      <c r="TIM48" s="299"/>
      <c r="TIN48" s="299"/>
      <c r="TIO48" s="299"/>
      <c r="TIP48" s="299"/>
      <c r="TIQ48" s="299"/>
      <c r="TIR48" s="299"/>
      <c r="TIS48" s="299"/>
      <c r="TIT48" s="299"/>
      <c r="TIU48" s="299"/>
      <c r="TIV48" s="299"/>
      <c r="TIW48" s="299"/>
      <c r="TIX48" s="299"/>
      <c r="TIY48" s="299"/>
      <c r="TIZ48" s="299"/>
      <c r="TJA48" s="299"/>
      <c r="TJB48" s="299"/>
      <c r="TJC48" s="299"/>
      <c r="TJD48" s="299"/>
      <c r="TJE48" s="299"/>
      <c r="TJF48" s="299"/>
      <c r="TJG48" s="299"/>
      <c r="TJH48" s="299"/>
      <c r="TJI48" s="299"/>
      <c r="TJJ48" s="299"/>
      <c r="TJK48" s="299"/>
      <c r="TJL48" s="299"/>
      <c r="TJM48" s="299"/>
      <c r="TJN48" s="299"/>
      <c r="TJO48" s="299"/>
      <c r="TJP48" s="299"/>
      <c r="TJQ48" s="299"/>
      <c r="TJR48" s="299"/>
      <c r="TJS48" s="299"/>
      <c r="TJT48" s="299"/>
      <c r="TJU48" s="299"/>
      <c r="TJV48" s="299"/>
      <c r="TJW48" s="299"/>
      <c r="TJX48" s="299"/>
      <c r="TJY48" s="299"/>
      <c r="TJZ48" s="299"/>
      <c r="TKA48" s="299"/>
      <c r="TKB48" s="299"/>
      <c r="TKC48" s="299"/>
      <c r="TKD48" s="299"/>
      <c r="TKE48" s="299"/>
      <c r="TKF48" s="299"/>
      <c r="TKG48" s="299"/>
      <c r="TKH48" s="299"/>
      <c r="TKI48" s="299"/>
      <c r="TKJ48" s="299"/>
      <c r="TKK48" s="299"/>
      <c r="TKL48" s="299"/>
      <c r="TKM48" s="299"/>
      <c r="TKN48" s="299"/>
      <c r="TKO48" s="299"/>
      <c r="TKP48" s="299"/>
      <c r="TKQ48" s="299"/>
      <c r="TKR48" s="299"/>
      <c r="TKS48" s="299"/>
      <c r="TKT48" s="299"/>
      <c r="TKU48" s="299"/>
      <c r="TKV48" s="299"/>
      <c r="TKW48" s="299"/>
      <c r="TKX48" s="299"/>
      <c r="TKY48" s="299"/>
      <c r="TKZ48" s="299"/>
      <c r="TLA48" s="299"/>
      <c r="TLB48" s="299"/>
      <c r="TLC48" s="299"/>
      <c r="TLD48" s="299"/>
      <c r="TLE48" s="299"/>
      <c r="TLF48" s="299"/>
      <c r="TLG48" s="299"/>
      <c r="TLH48" s="299"/>
      <c r="TLI48" s="299"/>
      <c r="TLJ48" s="299"/>
      <c r="TLK48" s="299"/>
      <c r="TLL48" s="299"/>
      <c r="TLM48" s="299"/>
      <c r="TLN48" s="299"/>
      <c r="TLO48" s="299"/>
      <c r="TLP48" s="299"/>
      <c r="TLQ48" s="299"/>
      <c r="TLR48" s="299"/>
      <c r="TLS48" s="299"/>
      <c r="TLT48" s="299"/>
      <c r="TLU48" s="299"/>
      <c r="TLV48" s="299"/>
      <c r="TLW48" s="299"/>
      <c r="TLX48" s="299"/>
      <c r="TLY48" s="299"/>
      <c r="TLZ48" s="299"/>
      <c r="TMA48" s="299"/>
      <c r="TMB48" s="299"/>
      <c r="TMC48" s="299"/>
      <c r="TMD48" s="299"/>
      <c r="TME48" s="299"/>
      <c r="TMF48" s="299"/>
      <c r="TMG48" s="299"/>
      <c r="TMH48" s="299"/>
      <c r="TMI48" s="299"/>
      <c r="TMJ48" s="299"/>
      <c r="TMK48" s="299"/>
      <c r="TML48" s="299"/>
      <c r="TMM48" s="299"/>
      <c r="TMN48" s="299"/>
      <c r="TMO48" s="299"/>
      <c r="TMP48" s="299"/>
      <c r="TMQ48" s="299"/>
      <c r="TMR48" s="299"/>
      <c r="TMS48" s="299"/>
      <c r="TMT48" s="299"/>
      <c r="TMU48" s="299"/>
      <c r="TMV48" s="299"/>
      <c r="TMW48" s="299"/>
      <c r="TMX48" s="299"/>
      <c r="TMY48" s="299"/>
      <c r="TMZ48" s="299"/>
      <c r="TNA48" s="299"/>
      <c r="TNB48" s="299"/>
      <c r="TNC48" s="299"/>
      <c r="TND48" s="299"/>
      <c r="TNE48" s="299"/>
      <c r="TNF48" s="299"/>
      <c r="TNG48" s="299"/>
      <c r="TNH48" s="299"/>
      <c r="TNI48" s="299"/>
      <c r="TNJ48" s="299"/>
      <c r="TNK48" s="299"/>
      <c r="TNL48" s="299"/>
      <c r="TNM48" s="299"/>
      <c r="TNN48" s="299"/>
      <c r="TNO48" s="299"/>
      <c r="TNP48" s="299"/>
      <c r="TNQ48" s="299"/>
      <c r="TNR48" s="299"/>
      <c r="TNS48" s="299"/>
      <c r="TNT48" s="299"/>
      <c r="TNU48" s="299"/>
      <c r="TNV48" s="299"/>
      <c r="TNW48" s="299"/>
      <c r="TNX48" s="299"/>
      <c r="TNY48" s="299"/>
      <c r="TNZ48" s="299"/>
      <c r="TOA48" s="299"/>
      <c r="TOB48" s="299"/>
      <c r="TOC48" s="299"/>
      <c r="TOD48" s="299"/>
      <c r="TOE48" s="299"/>
      <c r="TOF48" s="299"/>
      <c r="TOG48" s="299"/>
      <c r="TOH48" s="299"/>
      <c r="TOI48" s="299"/>
      <c r="TOJ48" s="299"/>
      <c r="TOK48" s="299"/>
      <c r="TOL48" s="299"/>
      <c r="TOM48" s="299"/>
      <c r="TON48" s="299"/>
      <c r="TOO48" s="299"/>
      <c r="TOP48" s="299"/>
      <c r="TOQ48" s="299"/>
      <c r="TOR48" s="299"/>
      <c r="TOS48" s="299"/>
      <c r="TOT48" s="299"/>
      <c r="TOU48" s="299"/>
      <c r="TOV48" s="299"/>
      <c r="TOW48" s="299"/>
      <c r="TOX48" s="299"/>
      <c r="TOY48" s="299"/>
      <c r="TOZ48" s="299"/>
      <c r="TPA48" s="299"/>
      <c r="TPB48" s="299"/>
      <c r="TPC48" s="299"/>
      <c r="TPD48" s="299"/>
      <c r="TPE48" s="299"/>
      <c r="TPF48" s="299"/>
      <c r="TPG48" s="299"/>
      <c r="TPH48" s="299"/>
      <c r="TPI48" s="299"/>
      <c r="TPJ48" s="299"/>
      <c r="TPK48" s="299"/>
      <c r="TPL48" s="299"/>
      <c r="TPM48" s="299"/>
      <c r="TPN48" s="299"/>
      <c r="TPO48" s="299"/>
      <c r="TPP48" s="299"/>
      <c r="TPQ48" s="299"/>
      <c r="TPR48" s="299"/>
      <c r="TPS48" s="299"/>
      <c r="TPT48" s="299"/>
      <c r="TPU48" s="299"/>
      <c r="TPV48" s="299"/>
      <c r="TPW48" s="299"/>
      <c r="TPX48" s="299"/>
      <c r="TPY48" s="299"/>
      <c r="TPZ48" s="299"/>
      <c r="TQA48" s="299"/>
      <c r="TQB48" s="299"/>
      <c r="TQC48" s="299"/>
      <c r="TQD48" s="299"/>
      <c r="TQE48" s="299"/>
      <c r="TQF48" s="299"/>
      <c r="TQG48" s="299"/>
      <c r="TQH48" s="299"/>
      <c r="TQI48" s="299"/>
      <c r="TQJ48" s="299"/>
      <c r="TQK48" s="299"/>
      <c r="TQL48" s="299"/>
      <c r="TQM48" s="299"/>
      <c r="TQN48" s="299"/>
      <c r="TQO48" s="299"/>
      <c r="TQP48" s="299"/>
      <c r="TQQ48" s="299"/>
      <c r="TQR48" s="299"/>
      <c r="TQS48" s="299"/>
      <c r="TQT48" s="299"/>
      <c r="TQU48" s="299"/>
      <c r="TQV48" s="299"/>
      <c r="TQW48" s="299"/>
      <c r="TQX48" s="299"/>
      <c r="TQY48" s="299"/>
      <c r="TQZ48" s="299"/>
      <c r="TRA48" s="299"/>
      <c r="TRB48" s="299"/>
      <c r="TRC48" s="299"/>
      <c r="TRD48" s="299"/>
      <c r="TRE48" s="299"/>
      <c r="TRF48" s="299"/>
      <c r="TRG48" s="299"/>
      <c r="TRH48" s="299"/>
      <c r="TRI48" s="299"/>
      <c r="TRJ48" s="299"/>
      <c r="TRK48" s="299"/>
      <c r="TRL48" s="299"/>
      <c r="TRM48" s="299"/>
      <c r="TRN48" s="299"/>
      <c r="TRO48" s="299"/>
      <c r="TRP48" s="299"/>
      <c r="TRQ48" s="299"/>
      <c r="TRR48" s="299"/>
      <c r="TRS48" s="299"/>
      <c r="TRT48" s="299"/>
      <c r="TRU48" s="299"/>
      <c r="TRV48" s="299"/>
      <c r="TRW48" s="299"/>
      <c r="TRX48" s="299"/>
      <c r="TRY48" s="299"/>
      <c r="TRZ48" s="299"/>
      <c r="TSA48" s="299"/>
      <c r="TSB48" s="299"/>
      <c r="TSC48" s="299"/>
      <c r="TSD48" s="299"/>
      <c r="TSE48" s="299"/>
      <c r="TSF48" s="299"/>
      <c r="TSG48" s="299"/>
      <c r="TSH48" s="299"/>
      <c r="TSI48" s="299"/>
      <c r="TSJ48" s="299"/>
      <c r="TSK48" s="299"/>
      <c r="TSL48" s="299"/>
      <c r="TSM48" s="299"/>
      <c r="TSN48" s="299"/>
      <c r="TSO48" s="299"/>
      <c r="TSP48" s="299"/>
      <c r="TSQ48" s="299"/>
      <c r="TSR48" s="299"/>
      <c r="TSS48" s="299"/>
      <c r="TST48" s="299"/>
      <c r="TSU48" s="299"/>
      <c r="TSV48" s="299"/>
      <c r="TSW48" s="299"/>
      <c r="TSX48" s="299"/>
      <c r="TSY48" s="299"/>
      <c r="TSZ48" s="299"/>
      <c r="TTA48" s="299"/>
      <c r="TTB48" s="299"/>
      <c r="TTC48" s="299"/>
      <c r="TTD48" s="299"/>
      <c r="TTE48" s="299"/>
      <c r="TTF48" s="299"/>
      <c r="TTG48" s="299"/>
      <c r="TTH48" s="299"/>
      <c r="TTI48" s="299"/>
      <c r="TTJ48" s="299"/>
      <c r="TTK48" s="299"/>
      <c r="TTL48" s="299"/>
      <c r="TTM48" s="299"/>
      <c r="TTN48" s="299"/>
      <c r="TTO48" s="299"/>
      <c r="TTP48" s="299"/>
      <c r="TTQ48" s="299"/>
      <c r="TTR48" s="299"/>
      <c r="TTS48" s="299"/>
      <c r="TTT48" s="299"/>
      <c r="TTU48" s="299"/>
      <c r="TTV48" s="299"/>
      <c r="TTW48" s="299"/>
      <c r="TTX48" s="299"/>
      <c r="TTY48" s="299"/>
      <c r="TTZ48" s="299"/>
      <c r="TUA48" s="299"/>
      <c r="TUB48" s="299"/>
      <c r="TUC48" s="299"/>
      <c r="TUD48" s="299"/>
      <c r="TUE48" s="299"/>
      <c r="TUF48" s="299"/>
      <c r="TUG48" s="299"/>
      <c r="TUH48" s="299"/>
      <c r="TUI48" s="299"/>
      <c r="TUJ48" s="299"/>
      <c r="TUK48" s="299"/>
      <c r="TUL48" s="299"/>
      <c r="TUM48" s="299"/>
      <c r="TUN48" s="299"/>
      <c r="TUO48" s="299"/>
      <c r="TUP48" s="299"/>
      <c r="TUQ48" s="299"/>
      <c r="TUR48" s="299"/>
      <c r="TUS48" s="299"/>
      <c r="TUT48" s="299"/>
      <c r="TUU48" s="299"/>
      <c r="TUV48" s="299"/>
      <c r="TUW48" s="299"/>
      <c r="TUX48" s="299"/>
      <c r="TUY48" s="299"/>
      <c r="TUZ48" s="299"/>
      <c r="TVA48" s="299"/>
      <c r="TVB48" s="299"/>
      <c r="TVC48" s="299"/>
      <c r="TVD48" s="299"/>
      <c r="TVE48" s="299"/>
      <c r="TVF48" s="299"/>
      <c r="TVG48" s="299"/>
      <c r="TVH48" s="299"/>
      <c r="TVI48" s="299"/>
      <c r="TVJ48" s="299"/>
      <c r="TVK48" s="299"/>
      <c r="TVL48" s="299"/>
      <c r="TVM48" s="299"/>
      <c r="TVN48" s="299"/>
      <c r="TVO48" s="299"/>
      <c r="TVP48" s="299"/>
      <c r="TVQ48" s="299"/>
      <c r="TVR48" s="299"/>
      <c r="TVS48" s="299"/>
      <c r="TVT48" s="299"/>
      <c r="TVU48" s="299"/>
      <c r="TVV48" s="299"/>
      <c r="TVW48" s="299"/>
      <c r="TVX48" s="299"/>
      <c r="TVY48" s="299"/>
      <c r="TVZ48" s="299"/>
      <c r="TWA48" s="299"/>
      <c r="TWB48" s="299"/>
      <c r="TWC48" s="299"/>
      <c r="TWD48" s="299"/>
      <c r="TWE48" s="299"/>
      <c r="TWF48" s="299"/>
      <c r="TWG48" s="299"/>
      <c r="TWH48" s="299"/>
      <c r="TWI48" s="299"/>
      <c r="TWJ48" s="299"/>
      <c r="TWK48" s="299"/>
      <c r="TWL48" s="299"/>
      <c r="TWM48" s="299"/>
      <c r="TWN48" s="299"/>
      <c r="TWO48" s="299"/>
      <c r="TWP48" s="299"/>
      <c r="TWQ48" s="299"/>
      <c r="TWR48" s="299"/>
      <c r="TWS48" s="299"/>
      <c r="TWT48" s="299"/>
      <c r="TWU48" s="299"/>
      <c r="TWV48" s="299"/>
      <c r="TWW48" s="299"/>
      <c r="TWX48" s="299"/>
      <c r="TWY48" s="299"/>
      <c r="TWZ48" s="299"/>
      <c r="TXA48" s="299"/>
      <c r="TXB48" s="299"/>
      <c r="TXC48" s="299"/>
      <c r="TXD48" s="299"/>
      <c r="TXE48" s="299"/>
      <c r="TXF48" s="299"/>
      <c r="TXG48" s="299"/>
      <c r="TXH48" s="299"/>
      <c r="TXI48" s="299"/>
      <c r="TXJ48" s="299"/>
      <c r="TXK48" s="299"/>
      <c r="TXL48" s="299"/>
      <c r="TXM48" s="299"/>
      <c r="TXN48" s="299"/>
      <c r="TXO48" s="299"/>
      <c r="TXP48" s="299"/>
      <c r="TXQ48" s="299"/>
      <c r="TXR48" s="299"/>
      <c r="TXS48" s="299"/>
      <c r="TXT48" s="299"/>
      <c r="TXU48" s="299"/>
      <c r="TXV48" s="299"/>
      <c r="TXW48" s="299"/>
      <c r="TXX48" s="299"/>
      <c r="TXY48" s="299"/>
      <c r="TXZ48" s="299"/>
      <c r="TYA48" s="299"/>
      <c r="TYB48" s="299"/>
      <c r="TYC48" s="299"/>
      <c r="TYD48" s="299"/>
      <c r="TYE48" s="299"/>
      <c r="TYF48" s="299"/>
      <c r="TYG48" s="299"/>
      <c r="TYH48" s="299"/>
      <c r="TYI48" s="299"/>
      <c r="TYJ48" s="299"/>
      <c r="TYK48" s="299"/>
      <c r="TYL48" s="299"/>
      <c r="TYM48" s="299"/>
      <c r="TYN48" s="299"/>
      <c r="TYO48" s="299"/>
      <c r="TYP48" s="299"/>
      <c r="TYQ48" s="299"/>
      <c r="TYR48" s="299"/>
      <c r="TYS48" s="299"/>
      <c r="TYT48" s="299"/>
      <c r="TYU48" s="299"/>
      <c r="TYV48" s="299"/>
      <c r="TYW48" s="299"/>
      <c r="TYX48" s="299"/>
      <c r="TYY48" s="299"/>
      <c r="TYZ48" s="299"/>
      <c r="TZA48" s="299"/>
      <c r="TZB48" s="299"/>
      <c r="TZC48" s="299"/>
      <c r="TZD48" s="299"/>
      <c r="TZE48" s="299"/>
      <c r="TZF48" s="299"/>
      <c r="TZG48" s="299"/>
      <c r="TZH48" s="299"/>
      <c r="TZI48" s="299"/>
      <c r="TZJ48" s="299"/>
      <c r="TZK48" s="299"/>
      <c r="TZL48" s="299"/>
      <c r="TZM48" s="299"/>
      <c r="TZN48" s="299"/>
      <c r="TZO48" s="299"/>
      <c r="TZP48" s="299"/>
      <c r="TZQ48" s="299"/>
      <c r="TZR48" s="299"/>
      <c r="TZS48" s="299"/>
      <c r="TZT48" s="299"/>
      <c r="TZU48" s="299"/>
      <c r="TZV48" s="299"/>
      <c r="TZW48" s="299"/>
      <c r="TZX48" s="299"/>
      <c r="TZY48" s="299"/>
      <c r="TZZ48" s="299"/>
      <c r="UAA48" s="299"/>
      <c r="UAB48" s="299"/>
      <c r="UAC48" s="299"/>
      <c r="UAD48" s="299"/>
      <c r="UAE48" s="299"/>
      <c r="UAF48" s="299"/>
      <c r="UAG48" s="299"/>
      <c r="UAH48" s="299"/>
      <c r="UAI48" s="299"/>
      <c r="UAJ48" s="299"/>
      <c r="UAK48" s="299"/>
      <c r="UAL48" s="299"/>
      <c r="UAM48" s="299"/>
      <c r="UAN48" s="299"/>
      <c r="UAO48" s="299"/>
      <c r="UAP48" s="299"/>
      <c r="UAQ48" s="299"/>
      <c r="UAR48" s="299"/>
      <c r="UAS48" s="299"/>
      <c r="UAT48" s="299"/>
      <c r="UAU48" s="299"/>
      <c r="UAV48" s="299"/>
      <c r="UAW48" s="299"/>
      <c r="UAX48" s="299"/>
      <c r="UAY48" s="299"/>
      <c r="UAZ48" s="299"/>
      <c r="UBA48" s="299"/>
      <c r="UBB48" s="299"/>
      <c r="UBC48" s="299"/>
      <c r="UBD48" s="299"/>
      <c r="UBE48" s="299"/>
      <c r="UBF48" s="299"/>
      <c r="UBG48" s="299"/>
      <c r="UBH48" s="299"/>
      <c r="UBI48" s="299"/>
      <c r="UBJ48" s="299"/>
      <c r="UBK48" s="299"/>
      <c r="UBL48" s="299"/>
      <c r="UBM48" s="299"/>
      <c r="UBN48" s="299"/>
      <c r="UBO48" s="299"/>
      <c r="UBP48" s="299"/>
      <c r="UBQ48" s="299"/>
      <c r="UBR48" s="299"/>
      <c r="UBS48" s="299"/>
      <c r="UBT48" s="299"/>
      <c r="UBU48" s="299"/>
      <c r="UBV48" s="299"/>
      <c r="UBW48" s="299"/>
      <c r="UBX48" s="299"/>
      <c r="UBY48" s="299"/>
      <c r="UBZ48" s="299"/>
      <c r="UCA48" s="299"/>
      <c r="UCB48" s="299"/>
      <c r="UCC48" s="299"/>
      <c r="UCD48" s="299"/>
      <c r="UCE48" s="299"/>
      <c r="UCF48" s="299"/>
      <c r="UCG48" s="299"/>
      <c r="UCH48" s="299"/>
      <c r="UCI48" s="299"/>
      <c r="UCJ48" s="299"/>
      <c r="UCK48" s="299"/>
      <c r="UCL48" s="299"/>
      <c r="UCM48" s="299"/>
      <c r="UCN48" s="299"/>
      <c r="UCO48" s="299"/>
      <c r="UCP48" s="299"/>
      <c r="UCQ48" s="299"/>
      <c r="UCR48" s="299"/>
      <c r="UCS48" s="299"/>
      <c r="UCT48" s="299"/>
      <c r="UCU48" s="299"/>
      <c r="UCV48" s="299"/>
      <c r="UCW48" s="299"/>
      <c r="UCX48" s="299"/>
      <c r="UCY48" s="299"/>
      <c r="UCZ48" s="299"/>
      <c r="UDA48" s="299"/>
      <c r="UDB48" s="299"/>
      <c r="UDC48" s="299"/>
      <c r="UDD48" s="299"/>
      <c r="UDE48" s="299"/>
      <c r="UDF48" s="299"/>
      <c r="UDG48" s="299"/>
      <c r="UDH48" s="299"/>
      <c r="UDI48" s="299"/>
      <c r="UDJ48" s="299"/>
      <c r="UDK48" s="299"/>
      <c r="UDL48" s="299"/>
      <c r="UDM48" s="299"/>
      <c r="UDN48" s="299"/>
      <c r="UDO48" s="299"/>
      <c r="UDP48" s="299"/>
      <c r="UDQ48" s="299"/>
      <c r="UDR48" s="299"/>
      <c r="UDS48" s="299"/>
      <c r="UDT48" s="299"/>
      <c r="UDU48" s="299"/>
      <c r="UDV48" s="299"/>
      <c r="UDW48" s="299"/>
      <c r="UDX48" s="299"/>
      <c r="UDY48" s="299"/>
      <c r="UDZ48" s="299"/>
      <c r="UEA48" s="299"/>
      <c r="UEB48" s="299"/>
      <c r="UEC48" s="299"/>
      <c r="UED48" s="299"/>
      <c r="UEE48" s="299"/>
      <c r="UEF48" s="299"/>
      <c r="UEG48" s="299"/>
      <c r="UEH48" s="299"/>
      <c r="UEI48" s="299"/>
      <c r="UEJ48" s="299"/>
      <c r="UEK48" s="299"/>
      <c r="UEL48" s="299"/>
      <c r="UEM48" s="299"/>
      <c r="UEN48" s="299"/>
      <c r="UEO48" s="299"/>
      <c r="UEP48" s="299"/>
      <c r="UEQ48" s="299"/>
      <c r="UER48" s="299"/>
      <c r="UES48" s="299"/>
      <c r="UET48" s="299"/>
      <c r="UEU48" s="299"/>
      <c r="UEV48" s="299"/>
      <c r="UEW48" s="299"/>
      <c r="UEX48" s="299"/>
      <c r="UEY48" s="299"/>
      <c r="UEZ48" s="299"/>
      <c r="UFA48" s="299"/>
      <c r="UFB48" s="299"/>
      <c r="UFC48" s="299"/>
      <c r="UFD48" s="299"/>
      <c r="UFE48" s="299"/>
      <c r="UFF48" s="299"/>
      <c r="UFG48" s="299"/>
      <c r="UFH48" s="299"/>
      <c r="UFI48" s="299"/>
      <c r="UFJ48" s="299"/>
      <c r="UFK48" s="299"/>
      <c r="UFL48" s="299"/>
      <c r="UFM48" s="299"/>
      <c r="UFN48" s="299"/>
      <c r="UFO48" s="299"/>
      <c r="UFP48" s="299"/>
      <c r="UFQ48" s="299"/>
      <c r="UFR48" s="299"/>
      <c r="UFS48" s="299"/>
      <c r="UFT48" s="299"/>
      <c r="UFU48" s="299"/>
      <c r="UFV48" s="299"/>
      <c r="UFW48" s="299"/>
      <c r="UFX48" s="299"/>
      <c r="UFY48" s="299"/>
      <c r="UFZ48" s="299"/>
      <c r="UGA48" s="299"/>
      <c r="UGB48" s="299"/>
      <c r="UGC48" s="299"/>
      <c r="UGD48" s="299"/>
      <c r="UGE48" s="299"/>
      <c r="UGF48" s="299"/>
      <c r="UGG48" s="299"/>
      <c r="UGH48" s="299"/>
      <c r="UGI48" s="299"/>
      <c r="UGJ48" s="299"/>
      <c r="UGK48" s="299"/>
      <c r="UGL48" s="299"/>
      <c r="UGM48" s="299"/>
      <c r="UGN48" s="299"/>
      <c r="UGO48" s="299"/>
      <c r="UGP48" s="299"/>
      <c r="UGQ48" s="299"/>
      <c r="UGR48" s="299"/>
      <c r="UGS48" s="299"/>
      <c r="UGT48" s="299"/>
      <c r="UGU48" s="299"/>
      <c r="UGV48" s="299"/>
      <c r="UGW48" s="299"/>
      <c r="UGX48" s="299"/>
      <c r="UGY48" s="299"/>
      <c r="UGZ48" s="299"/>
      <c r="UHA48" s="299"/>
      <c r="UHB48" s="299"/>
      <c r="UHC48" s="299"/>
      <c r="UHD48" s="299"/>
      <c r="UHE48" s="299"/>
      <c r="UHF48" s="299"/>
      <c r="UHG48" s="299"/>
      <c r="UHH48" s="299"/>
      <c r="UHI48" s="299"/>
      <c r="UHJ48" s="299"/>
      <c r="UHK48" s="299"/>
      <c r="UHL48" s="299"/>
      <c r="UHM48" s="299"/>
      <c r="UHN48" s="299"/>
      <c r="UHO48" s="299"/>
      <c r="UHP48" s="299"/>
      <c r="UHQ48" s="299"/>
      <c r="UHR48" s="299"/>
      <c r="UHS48" s="299"/>
      <c r="UHT48" s="299"/>
      <c r="UHU48" s="299"/>
      <c r="UHV48" s="299"/>
      <c r="UHW48" s="299"/>
      <c r="UHX48" s="299"/>
      <c r="UHY48" s="299"/>
      <c r="UHZ48" s="299"/>
      <c r="UIA48" s="299"/>
      <c r="UIB48" s="299"/>
      <c r="UIC48" s="299"/>
      <c r="UID48" s="299"/>
      <c r="UIE48" s="299"/>
      <c r="UIF48" s="299"/>
      <c r="UIG48" s="299"/>
      <c r="UIH48" s="299"/>
      <c r="UII48" s="299"/>
      <c r="UIJ48" s="299"/>
      <c r="UIK48" s="299"/>
      <c r="UIL48" s="299"/>
      <c r="UIM48" s="299"/>
      <c r="UIN48" s="299"/>
      <c r="UIO48" s="299"/>
      <c r="UIP48" s="299"/>
      <c r="UIQ48" s="299"/>
      <c r="UIR48" s="299"/>
      <c r="UIS48" s="299"/>
      <c r="UIT48" s="299"/>
      <c r="UIU48" s="299"/>
      <c r="UIV48" s="299"/>
      <c r="UIW48" s="299"/>
      <c r="UIX48" s="299"/>
      <c r="UIY48" s="299"/>
      <c r="UIZ48" s="299"/>
      <c r="UJA48" s="299"/>
      <c r="UJB48" s="299"/>
      <c r="UJC48" s="299"/>
      <c r="UJD48" s="299"/>
      <c r="UJE48" s="299"/>
      <c r="UJF48" s="299"/>
      <c r="UJG48" s="299"/>
      <c r="UJH48" s="299"/>
      <c r="UJI48" s="299"/>
      <c r="UJJ48" s="299"/>
      <c r="UJK48" s="299"/>
      <c r="UJL48" s="299"/>
      <c r="UJM48" s="299"/>
      <c r="UJN48" s="299"/>
      <c r="UJO48" s="299"/>
      <c r="UJP48" s="299"/>
      <c r="UJQ48" s="299"/>
      <c r="UJR48" s="299"/>
      <c r="UJS48" s="299"/>
      <c r="UJT48" s="299"/>
      <c r="UJU48" s="299"/>
      <c r="UJV48" s="299"/>
      <c r="UJW48" s="299"/>
      <c r="UJX48" s="299"/>
      <c r="UJY48" s="299"/>
      <c r="UJZ48" s="299"/>
      <c r="UKA48" s="299"/>
      <c r="UKB48" s="299"/>
      <c r="UKC48" s="299"/>
      <c r="UKD48" s="299"/>
      <c r="UKE48" s="299"/>
      <c r="UKF48" s="299"/>
      <c r="UKG48" s="299"/>
      <c r="UKH48" s="299"/>
      <c r="UKI48" s="299"/>
      <c r="UKJ48" s="299"/>
      <c r="UKK48" s="299"/>
      <c r="UKL48" s="299"/>
      <c r="UKM48" s="299"/>
      <c r="UKN48" s="299"/>
      <c r="UKO48" s="299"/>
      <c r="UKP48" s="299"/>
      <c r="UKQ48" s="299"/>
      <c r="UKR48" s="299"/>
      <c r="UKS48" s="299"/>
      <c r="UKT48" s="299"/>
      <c r="UKU48" s="299"/>
      <c r="UKV48" s="299"/>
      <c r="UKW48" s="299"/>
      <c r="UKX48" s="299"/>
      <c r="UKY48" s="299"/>
      <c r="UKZ48" s="299"/>
      <c r="ULA48" s="299"/>
      <c r="ULB48" s="299"/>
      <c r="ULC48" s="299"/>
      <c r="ULD48" s="299"/>
      <c r="ULE48" s="299"/>
      <c r="ULF48" s="299"/>
      <c r="ULG48" s="299"/>
      <c r="ULH48" s="299"/>
      <c r="ULI48" s="299"/>
      <c r="ULJ48" s="299"/>
      <c r="ULK48" s="299"/>
      <c r="ULL48" s="299"/>
      <c r="ULM48" s="299"/>
      <c r="ULN48" s="299"/>
      <c r="ULO48" s="299"/>
      <c r="ULP48" s="299"/>
      <c r="ULQ48" s="299"/>
      <c r="ULR48" s="299"/>
      <c r="ULS48" s="299"/>
      <c r="ULT48" s="299"/>
      <c r="ULU48" s="299"/>
      <c r="ULV48" s="299"/>
      <c r="ULW48" s="299"/>
      <c r="ULX48" s="299"/>
      <c r="ULY48" s="299"/>
      <c r="ULZ48" s="299"/>
      <c r="UMA48" s="299"/>
      <c r="UMB48" s="299"/>
      <c r="UMC48" s="299"/>
      <c r="UMD48" s="299"/>
      <c r="UME48" s="299"/>
      <c r="UMF48" s="299"/>
      <c r="UMG48" s="299"/>
      <c r="UMH48" s="299"/>
      <c r="UMI48" s="299"/>
      <c r="UMJ48" s="299"/>
      <c r="UMK48" s="299"/>
      <c r="UML48" s="299"/>
      <c r="UMM48" s="299"/>
      <c r="UMN48" s="299"/>
      <c r="UMO48" s="299"/>
      <c r="UMP48" s="299"/>
      <c r="UMQ48" s="299"/>
      <c r="UMR48" s="299"/>
      <c r="UMS48" s="299"/>
      <c r="UMT48" s="299"/>
      <c r="UMU48" s="299"/>
      <c r="UMV48" s="299"/>
      <c r="UMW48" s="299"/>
      <c r="UMX48" s="299"/>
      <c r="UMY48" s="299"/>
      <c r="UMZ48" s="299"/>
      <c r="UNA48" s="299"/>
      <c r="UNB48" s="299"/>
      <c r="UNC48" s="299"/>
      <c r="UND48" s="299"/>
      <c r="UNE48" s="299"/>
      <c r="UNF48" s="299"/>
      <c r="UNG48" s="299"/>
      <c r="UNH48" s="299"/>
      <c r="UNI48" s="299"/>
      <c r="UNJ48" s="299"/>
      <c r="UNK48" s="299"/>
      <c r="UNL48" s="299"/>
      <c r="UNM48" s="299"/>
      <c r="UNN48" s="299"/>
      <c r="UNO48" s="299"/>
      <c r="UNP48" s="299"/>
      <c r="UNQ48" s="299"/>
      <c r="UNR48" s="299"/>
      <c r="UNS48" s="299"/>
      <c r="UNT48" s="299"/>
      <c r="UNU48" s="299"/>
      <c r="UNV48" s="299"/>
      <c r="UNW48" s="299"/>
      <c r="UNX48" s="299"/>
      <c r="UNY48" s="299"/>
      <c r="UNZ48" s="299"/>
      <c r="UOA48" s="299"/>
      <c r="UOB48" s="299"/>
      <c r="UOC48" s="299"/>
      <c r="UOD48" s="299"/>
      <c r="UOE48" s="299"/>
      <c r="UOF48" s="299"/>
      <c r="UOG48" s="299"/>
      <c r="UOH48" s="299"/>
      <c r="UOI48" s="299"/>
      <c r="UOJ48" s="299"/>
      <c r="UOK48" s="299"/>
      <c r="UOL48" s="299"/>
      <c r="UOM48" s="299"/>
      <c r="UON48" s="299"/>
      <c r="UOO48" s="299"/>
      <c r="UOP48" s="299"/>
      <c r="UOQ48" s="299"/>
      <c r="UOR48" s="299"/>
      <c r="UOS48" s="299"/>
      <c r="UOT48" s="299"/>
      <c r="UOU48" s="299"/>
      <c r="UOV48" s="299"/>
      <c r="UOW48" s="299"/>
      <c r="UOX48" s="299"/>
      <c r="UOY48" s="299"/>
      <c r="UOZ48" s="299"/>
      <c r="UPA48" s="299"/>
      <c r="UPB48" s="299"/>
      <c r="UPC48" s="299"/>
      <c r="UPD48" s="299"/>
      <c r="UPE48" s="299"/>
      <c r="UPF48" s="299"/>
      <c r="UPG48" s="299"/>
      <c r="UPH48" s="299"/>
      <c r="UPI48" s="299"/>
      <c r="UPJ48" s="299"/>
      <c r="UPK48" s="299"/>
      <c r="UPL48" s="299"/>
      <c r="UPM48" s="299"/>
      <c r="UPN48" s="299"/>
      <c r="UPO48" s="299"/>
      <c r="UPP48" s="299"/>
      <c r="UPQ48" s="299"/>
      <c r="UPR48" s="299"/>
      <c r="UPS48" s="299"/>
      <c r="UPT48" s="299"/>
      <c r="UPU48" s="299"/>
      <c r="UPV48" s="299"/>
      <c r="UPW48" s="299"/>
      <c r="UPX48" s="299"/>
      <c r="UPY48" s="299"/>
      <c r="UPZ48" s="299"/>
      <c r="UQA48" s="299"/>
      <c r="UQB48" s="299"/>
      <c r="UQC48" s="299"/>
      <c r="UQD48" s="299"/>
      <c r="UQE48" s="299"/>
      <c r="UQF48" s="299"/>
      <c r="UQG48" s="299"/>
      <c r="UQH48" s="299"/>
      <c r="UQI48" s="299"/>
      <c r="UQJ48" s="299"/>
      <c r="UQK48" s="299"/>
      <c r="UQL48" s="299"/>
      <c r="UQM48" s="299"/>
      <c r="UQN48" s="299"/>
      <c r="UQO48" s="299"/>
      <c r="UQP48" s="299"/>
      <c r="UQQ48" s="299"/>
      <c r="UQR48" s="299"/>
      <c r="UQS48" s="299"/>
      <c r="UQT48" s="299"/>
      <c r="UQU48" s="299"/>
      <c r="UQV48" s="299"/>
      <c r="UQW48" s="299"/>
      <c r="UQX48" s="299"/>
      <c r="UQY48" s="299"/>
      <c r="UQZ48" s="299"/>
      <c r="URA48" s="299"/>
      <c r="URB48" s="299"/>
      <c r="URC48" s="299"/>
      <c r="URD48" s="299"/>
      <c r="URE48" s="299"/>
      <c r="URF48" s="299"/>
      <c r="URG48" s="299"/>
      <c r="URH48" s="299"/>
      <c r="URI48" s="299"/>
      <c r="URJ48" s="299"/>
      <c r="URK48" s="299"/>
      <c r="URL48" s="299"/>
      <c r="URM48" s="299"/>
      <c r="URN48" s="299"/>
      <c r="URO48" s="299"/>
      <c r="URP48" s="299"/>
      <c r="URQ48" s="299"/>
      <c r="URR48" s="299"/>
      <c r="URS48" s="299"/>
      <c r="URT48" s="299"/>
      <c r="URU48" s="299"/>
      <c r="URV48" s="299"/>
      <c r="URW48" s="299"/>
      <c r="URX48" s="299"/>
      <c r="URY48" s="299"/>
      <c r="URZ48" s="299"/>
      <c r="USA48" s="299"/>
      <c r="USB48" s="299"/>
      <c r="USC48" s="299"/>
      <c r="USD48" s="299"/>
      <c r="USE48" s="299"/>
      <c r="USF48" s="299"/>
      <c r="USG48" s="299"/>
      <c r="USH48" s="299"/>
      <c r="USI48" s="299"/>
      <c r="USJ48" s="299"/>
      <c r="USK48" s="299"/>
      <c r="USL48" s="299"/>
      <c r="USM48" s="299"/>
      <c r="USN48" s="299"/>
      <c r="USO48" s="299"/>
      <c r="USP48" s="299"/>
      <c r="USQ48" s="299"/>
      <c r="USR48" s="299"/>
      <c r="USS48" s="299"/>
      <c r="UST48" s="299"/>
      <c r="USU48" s="299"/>
      <c r="USV48" s="299"/>
      <c r="USW48" s="299"/>
      <c r="USX48" s="299"/>
      <c r="USY48" s="299"/>
      <c r="USZ48" s="299"/>
      <c r="UTA48" s="299"/>
      <c r="UTB48" s="299"/>
      <c r="UTC48" s="299"/>
      <c r="UTD48" s="299"/>
      <c r="UTE48" s="299"/>
      <c r="UTF48" s="299"/>
      <c r="UTG48" s="299"/>
      <c r="UTH48" s="299"/>
      <c r="UTI48" s="299"/>
      <c r="UTJ48" s="299"/>
      <c r="UTK48" s="299"/>
      <c r="UTL48" s="299"/>
      <c r="UTM48" s="299"/>
      <c r="UTN48" s="299"/>
      <c r="UTO48" s="299"/>
      <c r="UTP48" s="299"/>
      <c r="UTQ48" s="299"/>
      <c r="UTR48" s="299"/>
      <c r="UTS48" s="299"/>
      <c r="UTT48" s="299"/>
      <c r="UTU48" s="299"/>
      <c r="UTV48" s="299"/>
      <c r="UTW48" s="299"/>
      <c r="UTX48" s="299"/>
      <c r="UTY48" s="299"/>
      <c r="UTZ48" s="299"/>
      <c r="UUA48" s="299"/>
      <c r="UUB48" s="299"/>
      <c r="UUC48" s="299"/>
      <c r="UUD48" s="299"/>
      <c r="UUE48" s="299"/>
      <c r="UUF48" s="299"/>
      <c r="UUG48" s="299"/>
      <c r="UUH48" s="299"/>
      <c r="UUI48" s="299"/>
      <c r="UUJ48" s="299"/>
      <c r="UUK48" s="299"/>
      <c r="UUL48" s="299"/>
      <c r="UUM48" s="299"/>
      <c r="UUN48" s="299"/>
      <c r="UUO48" s="299"/>
      <c r="UUP48" s="299"/>
      <c r="UUQ48" s="299"/>
      <c r="UUR48" s="299"/>
      <c r="UUS48" s="299"/>
      <c r="UUT48" s="299"/>
      <c r="UUU48" s="299"/>
      <c r="UUV48" s="299"/>
      <c r="UUW48" s="299"/>
      <c r="UUX48" s="299"/>
      <c r="UUY48" s="299"/>
      <c r="UUZ48" s="299"/>
      <c r="UVA48" s="299"/>
      <c r="UVB48" s="299"/>
      <c r="UVC48" s="299"/>
      <c r="UVD48" s="299"/>
      <c r="UVE48" s="299"/>
      <c r="UVF48" s="299"/>
      <c r="UVG48" s="299"/>
      <c r="UVH48" s="299"/>
      <c r="UVI48" s="299"/>
      <c r="UVJ48" s="299"/>
      <c r="UVK48" s="299"/>
      <c r="UVL48" s="299"/>
      <c r="UVM48" s="299"/>
      <c r="UVN48" s="299"/>
      <c r="UVO48" s="299"/>
      <c r="UVP48" s="299"/>
      <c r="UVQ48" s="299"/>
      <c r="UVR48" s="299"/>
      <c r="UVS48" s="299"/>
      <c r="UVT48" s="299"/>
      <c r="UVU48" s="299"/>
      <c r="UVV48" s="299"/>
      <c r="UVW48" s="299"/>
      <c r="UVX48" s="299"/>
      <c r="UVY48" s="299"/>
      <c r="UVZ48" s="299"/>
      <c r="UWA48" s="299"/>
      <c r="UWB48" s="299"/>
      <c r="UWC48" s="299"/>
      <c r="UWD48" s="299"/>
      <c r="UWE48" s="299"/>
      <c r="UWF48" s="299"/>
      <c r="UWG48" s="299"/>
      <c r="UWH48" s="299"/>
      <c r="UWI48" s="299"/>
      <c r="UWJ48" s="299"/>
      <c r="UWK48" s="299"/>
      <c r="UWL48" s="299"/>
      <c r="UWM48" s="299"/>
      <c r="UWN48" s="299"/>
      <c r="UWO48" s="299"/>
      <c r="UWP48" s="299"/>
      <c r="UWQ48" s="299"/>
      <c r="UWR48" s="299"/>
      <c r="UWS48" s="299"/>
      <c r="UWT48" s="299"/>
      <c r="UWU48" s="299"/>
      <c r="UWV48" s="299"/>
      <c r="UWW48" s="299"/>
      <c r="UWX48" s="299"/>
      <c r="UWY48" s="299"/>
      <c r="UWZ48" s="299"/>
      <c r="UXA48" s="299"/>
      <c r="UXB48" s="299"/>
      <c r="UXC48" s="299"/>
      <c r="UXD48" s="299"/>
      <c r="UXE48" s="299"/>
      <c r="UXF48" s="299"/>
      <c r="UXG48" s="299"/>
      <c r="UXH48" s="299"/>
      <c r="UXI48" s="299"/>
      <c r="UXJ48" s="299"/>
      <c r="UXK48" s="299"/>
      <c r="UXL48" s="299"/>
      <c r="UXM48" s="299"/>
      <c r="UXN48" s="299"/>
      <c r="UXO48" s="299"/>
      <c r="UXP48" s="299"/>
      <c r="UXQ48" s="299"/>
      <c r="UXR48" s="299"/>
      <c r="UXS48" s="299"/>
      <c r="UXT48" s="299"/>
      <c r="UXU48" s="299"/>
      <c r="UXV48" s="299"/>
      <c r="UXW48" s="299"/>
      <c r="UXX48" s="299"/>
      <c r="UXY48" s="299"/>
      <c r="UXZ48" s="299"/>
      <c r="UYA48" s="299"/>
      <c r="UYB48" s="299"/>
      <c r="UYC48" s="299"/>
      <c r="UYD48" s="299"/>
      <c r="UYE48" s="299"/>
      <c r="UYF48" s="299"/>
      <c r="UYG48" s="299"/>
      <c r="UYH48" s="299"/>
      <c r="UYI48" s="299"/>
      <c r="UYJ48" s="299"/>
      <c r="UYK48" s="299"/>
      <c r="UYL48" s="299"/>
      <c r="UYM48" s="299"/>
      <c r="UYN48" s="299"/>
      <c r="UYO48" s="299"/>
      <c r="UYP48" s="299"/>
      <c r="UYQ48" s="299"/>
      <c r="UYR48" s="299"/>
      <c r="UYS48" s="299"/>
      <c r="UYT48" s="299"/>
      <c r="UYU48" s="299"/>
      <c r="UYV48" s="299"/>
      <c r="UYW48" s="299"/>
      <c r="UYX48" s="299"/>
      <c r="UYY48" s="299"/>
      <c r="UYZ48" s="299"/>
      <c r="UZA48" s="299"/>
      <c r="UZB48" s="299"/>
      <c r="UZC48" s="299"/>
      <c r="UZD48" s="299"/>
      <c r="UZE48" s="299"/>
      <c r="UZF48" s="299"/>
      <c r="UZG48" s="299"/>
      <c r="UZH48" s="299"/>
      <c r="UZI48" s="299"/>
      <c r="UZJ48" s="299"/>
      <c r="UZK48" s="299"/>
      <c r="UZL48" s="299"/>
      <c r="UZM48" s="299"/>
      <c r="UZN48" s="299"/>
      <c r="UZO48" s="299"/>
      <c r="UZP48" s="299"/>
      <c r="UZQ48" s="299"/>
      <c r="UZR48" s="299"/>
      <c r="UZS48" s="299"/>
      <c r="UZT48" s="299"/>
      <c r="UZU48" s="299"/>
      <c r="UZV48" s="299"/>
      <c r="UZW48" s="299"/>
      <c r="UZX48" s="299"/>
      <c r="UZY48" s="299"/>
      <c r="UZZ48" s="299"/>
      <c r="VAA48" s="299"/>
      <c r="VAB48" s="299"/>
      <c r="VAC48" s="299"/>
      <c r="VAD48" s="299"/>
      <c r="VAE48" s="299"/>
      <c r="VAF48" s="299"/>
      <c r="VAG48" s="299"/>
      <c r="VAH48" s="299"/>
      <c r="VAI48" s="299"/>
      <c r="VAJ48" s="299"/>
      <c r="VAK48" s="299"/>
      <c r="VAL48" s="299"/>
      <c r="VAM48" s="299"/>
      <c r="VAN48" s="299"/>
      <c r="VAO48" s="299"/>
      <c r="VAP48" s="299"/>
      <c r="VAQ48" s="299"/>
      <c r="VAR48" s="299"/>
      <c r="VAS48" s="299"/>
      <c r="VAT48" s="299"/>
      <c r="VAU48" s="299"/>
      <c r="VAV48" s="299"/>
      <c r="VAW48" s="299"/>
      <c r="VAX48" s="299"/>
      <c r="VAY48" s="299"/>
      <c r="VAZ48" s="299"/>
      <c r="VBA48" s="299"/>
      <c r="VBB48" s="299"/>
      <c r="VBC48" s="299"/>
      <c r="VBD48" s="299"/>
      <c r="VBE48" s="299"/>
      <c r="VBF48" s="299"/>
      <c r="VBG48" s="299"/>
      <c r="VBH48" s="299"/>
      <c r="VBI48" s="299"/>
      <c r="VBJ48" s="299"/>
      <c r="VBK48" s="299"/>
      <c r="VBL48" s="299"/>
      <c r="VBM48" s="299"/>
      <c r="VBN48" s="299"/>
      <c r="VBO48" s="299"/>
      <c r="VBP48" s="299"/>
      <c r="VBQ48" s="299"/>
      <c r="VBR48" s="299"/>
      <c r="VBS48" s="299"/>
      <c r="VBT48" s="299"/>
      <c r="VBU48" s="299"/>
      <c r="VBV48" s="299"/>
      <c r="VBW48" s="299"/>
      <c r="VBX48" s="299"/>
      <c r="VBY48" s="299"/>
      <c r="VBZ48" s="299"/>
      <c r="VCA48" s="299"/>
      <c r="VCB48" s="299"/>
      <c r="VCC48" s="299"/>
      <c r="VCD48" s="299"/>
      <c r="VCE48" s="299"/>
      <c r="VCF48" s="299"/>
      <c r="VCG48" s="299"/>
      <c r="VCH48" s="299"/>
      <c r="VCI48" s="299"/>
      <c r="VCJ48" s="299"/>
      <c r="VCK48" s="299"/>
      <c r="VCL48" s="299"/>
      <c r="VCM48" s="299"/>
      <c r="VCN48" s="299"/>
      <c r="VCO48" s="299"/>
      <c r="VCP48" s="299"/>
      <c r="VCQ48" s="299"/>
      <c r="VCR48" s="299"/>
      <c r="VCS48" s="299"/>
      <c r="VCT48" s="299"/>
      <c r="VCU48" s="299"/>
      <c r="VCV48" s="299"/>
      <c r="VCW48" s="299"/>
      <c r="VCX48" s="299"/>
      <c r="VCY48" s="299"/>
      <c r="VCZ48" s="299"/>
      <c r="VDA48" s="299"/>
      <c r="VDB48" s="299"/>
      <c r="VDC48" s="299"/>
      <c r="VDD48" s="299"/>
      <c r="VDE48" s="299"/>
      <c r="VDF48" s="299"/>
      <c r="VDG48" s="299"/>
      <c r="VDH48" s="299"/>
      <c r="VDI48" s="299"/>
      <c r="VDJ48" s="299"/>
      <c r="VDK48" s="299"/>
      <c r="VDL48" s="299"/>
      <c r="VDM48" s="299"/>
      <c r="VDN48" s="299"/>
      <c r="VDO48" s="299"/>
      <c r="VDP48" s="299"/>
      <c r="VDQ48" s="299"/>
      <c r="VDR48" s="299"/>
      <c r="VDS48" s="299"/>
      <c r="VDT48" s="299"/>
      <c r="VDU48" s="299"/>
      <c r="VDV48" s="299"/>
      <c r="VDW48" s="299"/>
      <c r="VDX48" s="299"/>
      <c r="VDY48" s="299"/>
      <c r="VDZ48" s="299"/>
      <c r="VEA48" s="299"/>
      <c r="VEB48" s="299"/>
      <c r="VEC48" s="299"/>
      <c r="VED48" s="299"/>
      <c r="VEE48" s="299"/>
      <c r="VEF48" s="299"/>
      <c r="VEG48" s="299"/>
      <c r="VEH48" s="299"/>
      <c r="VEI48" s="299"/>
      <c r="VEJ48" s="299"/>
      <c r="VEK48" s="299"/>
      <c r="VEL48" s="299"/>
      <c r="VEM48" s="299"/>
      <c r="VEN48" s="299"/>
      <c r="VEO48" s="299"/>
      <c r="VEP48" s="299"/>
      <c r="VEQ48" s="299"/>
      <c r="VER48" s="299"/>
      <c r="VES48" s="299"/>
      <c r="VET48" s="299"/>
      <c r="VEU48" s="299"/>
      <c r="VEV48" s="299"/>
      <c r="VEW48" s="299"/>
      <c r="VEX48" s="299"/>
      <c r="VEY48" s="299"/>
      <c r="VEZ48" s="299"/>
      <c r="VFA48" s="299"/>
      <c r="VFB48" s="299"/>
      <c r="VFC48" s="299"/>
      <c r="VFD48" s="299"/>
      <c r="VFE48" s="299"/>
      <c r="VFF48" s="299"/>
      <c r="VFG48" s="299"/>
      <c r="VFH48" s="299"/>
      <c r="VFI48" s="299"/>
      <c r="VFJ48" s="299"/>
      <c r="VFK48" s="299"/>
      <c r="VFL48" s="299"/>
      <c r="VFM48" s="299"/>
      <c r="VFN48" s="299"/>
      <c r="VFO48" s="299"/>
      <c r="VFP48" s="299"/>
      <c r="VFQ48" s="299"/>
      <c r="VFR48" s="299"/>
      <c r="VFS48" s="299"/>
      <c r="VFT48" s="299"/>
      <c r="VFU48" s="299"/>
      <c r="VFV48" s="299"/>
      <c r="VFW48" s="299"/>
      <c r="VFX48" s="299"/>
      <c r="VFY48" s="299"/>
      <c r="VFZ48" s="299"/>
      <c r="VGA48" s="299"/>
      <c r="VGB48" s="299"/>
      <c r="VGC48" s="299"/>
      <c r="VGD48" s="299"/>
      <c r="VGE48" s="299"/>
      <c r="VGF48" s="299"/>
      <c r="VGG48" s="299"/>
      <c r="VGH48" s="299"/>
      <c r="VGI48" s="299"/>
      <c r="VGJ48" s="299"/>
      <c r="VGK48" s="299"/>
      <c r="VGL48" s="299"/>
      <c r="VGM48" s="299"/>
      <c r="VGN48" s="299"/>
      <c r="VGO48" s="299"/>
      <c r="VGP48" s="299"/>
      <c r="VGQ48" s="299"/>
      <c r="VGR48" s="299"/>
      <c r="VGS48" s="299"/>
      <c r="VGT48" s="299"/>
      <c r="VGU48" s="299"/>
      <c r="VGV48" s="299"/>
      <c r="VGW48" s="299"/>
      <c r="VGX48" s="299"/>
      <c r="VGY48" s="299"/>
      <c r="VGZ48" s="299"/>
      <c r="VHA48" s="299"/>
      <c r="VHB48" s="299"/>
      <c r="VHC48" s="299"/>
      <c r="VHD48" s="299"/>
      <c r="VHE48" s="299"/>
      <c r="VHF48" s="299"/>
      <c r="VHG48" s="299"/>
      <c r="VHH48" s="299"/>
      <c r="VHI48" s="299"/>
      <c r="VHJ48" s="299"/>
      <c r="VHK48" s="299"/>
      <c r="VHL48" s="299"/>
      <c r="VHM48" s="299"/>
      <c r="VHN48" s="299"/>
      <c r="VHO48" s="299"/>
      <c r="VHP48" s="299"/>
      <c r="VHQ48" s="299"/>
      <c r="VHR48" s="299"/>
      <c r="VHS48" s="299"/>
      <c r="VHT48" s="299"/>
      <c r="VHU48" s="299"/>
      <c r="VHV48" s="299"/>
      <c r="VHW48" s="299"/>
      <c r="VHX48" s="299"/>
      <c r="VHY48" s="299"/>
      <c r="VHZ48" s="299"/>
      <c r="VIA48" s="299"/>
      <c r="VIB48" s="299"/>
      <c r="VIC48" s="299"/>
      <c r="VID48" s="299"/>
      <c r="VIE48" s="299"/>
      <c r="VIF48" s="299"/>
      <c r="VIG48" s="299"/>
      <c r="VIH48" s="299"/>
      <c r="VII48" s="299"/>
      <c r="VIJ48" s="299"/>
      <c r="VIK48" s="299"/>
      <c r="VIL48" s="299"/>
      <c r="VIM48" s="299"/>
      <c r="VIN48" s="299"/>
      <c r="VIO48" s="299"/>
      <c r="VIP48" s="299"/>
      <c r="VIQ48" s="299"/>
      <c r="VIR48" s="299"/>
      <c r="VIS48" s="299"/>
      <c r="VIT48" s="299"/>
      <c r="VIU48" s="299"/>
      <c r="VIV48" s="299"/>
      <c r="VIW48" s="299"/>
      <c r="VIX48" s="299"/>
      <c r="VIY48" s="299"/>
      <c r="VIZ48" s="299"/>
      <c r="VJA48" s="299"/>
      <c r="VJB48" s="299"/>
      <c r="VJC48" s="299"/>
      <c r="VJD48" s="299"/>
      <c r="VJE48" s="299"/>
      <c r="VJF48" s="299"/>
      <c r="VJG48" s="299"/>
      <c r="VJH48" s="299"/>
      <c r="VJI48" s="299"/>
      <c r="VJJ48" s="299"/>
      <c r="VJK48" s="299"/>
      <c r="VJL48" s="299"/>
      <c r="VJM48" s="299"/>
      <c r="VJN48" s="299"/>
      <c r="VJO48" s="299"/>
      <c r="VJP48" s="299"/>
      <c r="VJQ48" s="299"/>
      <c r="VJR48" s="299"/>
      <c r="VJS48" s="299"/>
      <c r="VJT48" s="299"/>
      <c r="VJU48" s="299"/>
      <c r="VJV48" s="299"/>
      <c r="VJW48" s="299"/>
      <c r="VJX48" s="299"/>
      <c r="VJY48" s="299"/>
      <c r="VJZ48" s="299"/>
      <c r="VKA48" s="299"/>
      <c r="VKB48" s="299"/>
      <c r="VKC48" s="299"/>
      <c r="VKD48" s="299"/>
      <c r="VKE48" s="299"/>
      <c r="VKF48" s="299"/>
      <c r="VKG48" s="299"/>
      <c r="VKH48" s="299"/>
      <c r="VKI48" s="299"/>
      <c r="VKJ48" s="299"/>
      <c r="VKK48" s="299"/>
      <c r="VKL48" s="299"/>
      <c r="VKM48" s="299"/>
      <c r="VKN48" s="299"/>
      <c r="VKO48" s="299"/>
      <c r="VKP48" s="299"/>
      <c r="VKQ48" s="299"/>
      <c r="VKR48" s="299"/>
      <c r="VKS48" s="299"/>
      <c r="VKT48" s="299"/>
      <c r="VKU48" s="299"/>
      <c r="VKV48" s="299"/>
      <c r="VKW48" s="299"/>
      <c r="VKX48" s="299"/>
      <c r="VKY48" s="299"/>
      <c r="VKZ48" s="299"/>
      <c r="VLA48" s="299"/>
      <c r="VLB48" s="299"/>
      <c r="VLC48" s="299"/>
      <c r="VLD48" s="299"/>
      <c r="VLE48" s="299"/>
      <c r="VLF48" s="299"/>
      <c r="VLG48" s="299"/>
      <c r="VLH48" s="299"/>
      <c r="VLI48" s="299"/>
      <c r="VLJ48" s="299"/>
      <c r="VLK48" s="299"/>
      <c r="VLL48" s="299"/>
      <c r="VLM48" s="299"/>
      <c r="VLN48" s="299"/>
      <c r="VLO48" s="299"/>
      <c r="VLP48" s="299"/>
      <c r="VLQ48" s="299"/>
      <c r="VLR48" s="299"/>
      <c r="VLS48" s="299"/>
      <c r="VLT48" s="299"/>
      <c r="VLU48" s="299"/>
      <c r="VLV48" s="299"/>
      <c r="VLW48" s="299"/>
      <c r="VLX48" s="299"/>
      <c r="VLY48" s="299"/>
      <c r="VLZ48" s="299"/>
      <c r="VMA48" s="299"/>
      <c r="VMB48" s="299"/>
      <c r="VMC48" s="299"/>
      <c r="VMD48" s="299"/>
      <c r="VME48" s="299"/>
      <c r="VMF48" s="299"/>
      <c r="VMG48" s="299"/>
      <c r="VMH48" s="299"/>
      <c r="VMI48" s="299"/>
      <c r="VMJ48" s="299"/>
      <c r="VMK48" s="299"/>
      <c r="VML48" s="299"/>
      <c r="VMM48" s="299"/>
      <c r="VMN48" s="299"/>
      <c r="VMO48" s="299"/>
      <c r="VMP48" s="299"/>
      <c r="VMQ48" s="299"/>
      <c r="VMR48" s="299"/>
      <c r="VMS48" s="299"/>
      <c r="VMT48" s="299"/>
      <c r="VMU48" s="299"/>
      <c r="VMV48" s="299"/>
      <c r="VMW48" s="299"/>
      <c r="VMX48" s="299"/>
      <c r="VMY48" s="299"/>
      <c r="VMZ48" s="299"/>
      <c r="VNA48" s="299"/>
      <c r="VNB48" s="299"/>
      <c r="VNC48" s="299"/>
      <c r="VND48" s="299"/>
      <c r="VNE48" s="299"/>
      <c r="VNF48" s="299"/>
      <c r="VNG48" s="299"/>
      <c r="VNH48" s="299"/>
      <c r="VNI48" s="299"/>
      <c r="VNJ48" s="299"/>
      <c r="VNK48" s="299"/>
      <c r="VNL48" s="299"/>
      <c r="VNM48" s="299"/>
      <c r="VNN48" s="299"/>
      <c r="VNO48" s="299"/>
      <c r="VNP48" s="299"/>
      <c r="VNQ48" s="299"/>
      <c r="VNR48" s="299"/>
      <c r="VNS48" s="299"/>
      <c r="VNT48" s="299"/>
      <c r="VNU48" s="299"/>
      <c r="VNV48" s="299"/>
      <c r="VNW48" s="299"/>
      <c r="VNX48" s="299"/>
      <c r="VNY48" s="299"/>
      <c r="VNZ48" s="299"/>
      <c r="VOA48" s="299"/>
      <c r="VOB48" s="299"/>
      <c r="VOC48" s="299"/>
      <c r="VOD48" s="299"/>
      <c r="VOE48" s="299"/>
      <c r="VOF48" s="299"/>
      <c r="VOG48" s="299"/>
      <c r="VOH48" s="299"/>
      <c r="VOI48" s="299"/>
      <c r="VOJ48" s="299"/>
      <c r="VOK48" s="299"/>
      <c r="VOL48" s="299"/>
      <c r="VOM48" s="299"/>
      <c r="VON48" s="299"/>
      <c r="VOO48" s="299"/>
      <c r="VOP48" s="299"/>
      <c r="VOQ48" s="299"/>
      <c r="VOR48" s="299"/>
      <c r="VOS48" s="299"/>
      <c r="VOT48" s="299"/>
      <c r="VOU48" s="299"/>
      <c r="VOV48" s="299"/>
      <c r="VOW48" s="299"/>
      <c r="VOX48" s="299"/>
      <c r="VOY48" s="299"/>
      <c r="VOZ48" s="299"/>
      <c r="VPA48" s="299"/>
      <c r="VPB48" s="299"/>
      <c r="VPC48" s="299"/>
      <c r="VPD48" s="299"/>
      <c r="VPE48" s="299"/>
      <c r="VPF48" s="299"/>
      <c r="VPG48" s="299"/>
      <c r="VPH48" s="299"/>
      <c r="VPI48" s="299"/>
      <c r="VPJ48" s="299"/>
      <c r="VPK48" s="299"/>
      <c r="VPL48" s="299"/>
      <c r="VPM48" s="299"/>
      <c r="VPN48" s="299"/>
      <c r="VPO48" s="299"/>
      <c r="VPP48" s="299"/>
      <c r="VPQ48" s="299"/>
      <c r="VPR48" s="299"/>
      <c r="VPS48" s="299"/>
      <c r="VPT48" s="299"/>
      <c r="VPU48" s="299"/>
      <c r="VPV48" s="299"/>
      <c r="VPW48" s="299"/>
      <c r="VPX48" s="299"/>
      <c r="VPY48" s="299"/>
      <c r="VPZ48" s="299"/>
      <c r="VQA48" s="299"/>
      <c r="VQB48" s="299"/>
      <c r="VQC48" s="299"/>
      <c r="VQD48" s="299"/>
      <c r="VQE48" s="299"/>
      <c r="VQF48" s="299"/>
      <c r="VQG48" s="299"/>
      <c r="VQH48" s="299"/>
      <c r="VQI48" s="299"/>
      <c r="VQJ48" s="299"/>
      <c r="VQK48" s="299"/>
      <c r="VQL48" s="299"/>
      <c r="VQM48" s="299"/>
      <c r="VQN48" s="299"/>
      <c r="VQO48" s="299"/>
      <c r="VQP48" s="299"/>
      <c r="VQQ48" s="299"/>
      <c r="VQR48" s="299"/>
      <c r="VQS48" s="299"/>
      <c r="VQT48" s="299"/>
      <c r="VQU48" s="299"/>
      <c r="VQV48" s="299"/>
      <c r="VQW48" s="299"/>
      <c r="VQX48" s="299"/>
      <c r="VQY48" s="299"/>
      <c r="VQZ48" s="299"/>
      <c r="VRA48" s="299"/>
      <c r="VRB48" s="299"/>
      <c r="VRC48" s="299"/>
      <c r="VRD48" s="299"/>
      <c r="VRE48" s="299"/>
      <c r="VRF48" s="299"/>
      <c r="VRG48" s="299"/>
      <c r="VRH48" s="299"/>
      <c r="VRI48" s="299"/>
      <c r="VRJ48" s="299"/>
      <c r="VRK48" s="299"/>
      <c r="VRL48" s="299"/>
      <c r="VRM48" s="299"/>
      <c r="VRN48" s="299"/>
      <c r="VRO48" s="299"/>
      <c r="VRP48" s="299"/>
      <c r="VRQ48" s="299"/>
      <c r="VRR48" s="299"/>
      <c r="VRS48" s="299"/>
      <c r="VRT48" s="299"/>
      <c r="VRU48" s="299"/>
      <c r="VRV48" s="299"/>
      <c r="VRW48" s="299"/>
      <c r="VRX48" s="299"/>
      <c r="VRY48" s="299"/>
      <c r="VRZ48" s="299"/>
      <c r="VSA48" s="299"/>
      <c r="VSB48" s="299"/>
      <c r="VSC48" s="299"/>
      <c r="VSD48" s="299"/>
      <c r="VSE48" s="299"/>
      <c r="VSF48" s="299"/>
      <c r="VSG48" s="299"/>
      <c r="VSH48" s="299"/>
      <c r="VSI48" s="299"/>
      <c r="VSJ48" s="299"/>
      <c r="VSK48" s="299"/>
      <c r="VSL48" s="299"/>
      <c r="VSM48" s="299"/>
      <c r="VSN48" s="299"/>
      <c r="VSO48" s="299"/>
      <c r="VSP48" s="299"/>
      <c r="VSQ48" s="299"/>
      <c r="VSR48" s="299"/>
      <c r="VSS48" s="299"/>
      <c r="VST48" s="299"/>
      <c r="VSU48" s="299"/>
      <c r="VSV48" s="299"/>
      <c r="VSW48" s="299"/>
      <c r="VSX48" s="299"/>
      <c r="VSY48" s="299"/>
      <c r="VSZ48" s="299"/>
      <c r="VTA48" s="299"/>
      <c r="VTB48" s="299"/>
      <c r="VTC48" s="299"/>
      <c r="VTD48" s="299"/>
      <c r="VTE48" s="299"/>
      <c r="VTF48" s="299"/>
      <c r="VTG48" s="299"/>
      <c r="VTH48" s="299"/>
      <c r="VTI48" s="299"/>
      <c r="VTJ48" s="299"/>
      <c r="VTK48" s="299"/>
      <c r="VTL48" s="299"/>
      <c r="VTM48" s="299"/>
      <c r="VTN48" s="299"/>
      <c r="VTO48" s="299"/>
      <c r="VTP48" s="299"/>
      <c r="VTQ48" s="299"/>
      <c r="VTR48" s="299"/>
      <c r="VTS48" s="299"/>
      <c r="VTT48" s="299"/>
      <c r="VTU48" s="299"/>
      <c r="VTV48" s="299"/>
      <c r="VTW48" s="299"/>
      <c r="VTX48" s="299"/>
      <c r="VTY48" s="299"/>
      <c r="VTZ48" s="299"/>
      <c r="VUA48" s="299"/>
      <c r="VUB48" s="299"/>
      <c r="VUC48" s="299"/>
      <c r="VUD48" s="299"/>
      <c r="VUE48" s="299"/>
      <c r="VUF48" s="299"/>
      <c r="VUG48" s="299"/>
      <c r="VUH48" s="299"/>
      <c r="VUI48" s="299"/>
      <c r="VUJ48" s="299"/>
      <c r="VUK48" s="299"/>
      <c r="VUL48" s="299"/>
      <c r="VUM48" s="299"/>
      <c r="VUN48" s="299"/>
      <c r="VUO48" s="299"/>
      <c r="VUP48" s="299"/>
      <c r="VUQ48" s="299"/>
      <c r="VUR48" s="299"/>
      <c r="VUS48" s="299"/>
      <c r="VUT48" s="299"/>
      <c r="VUU48" s="299"/>
      <c r="VUV48" s="299"/>
      <c r="VUW48" s="299"/>
      <c r="VUX48" s="299"/>
      <c r="VUY48" s="299"/>
      <c r="VUZ48" s="299"/>
      <c r="VVA48" s="299"/>
      <c r="VVB48" s="299"/>
      <c r="VVC48" s="299"/>
      <c r="VVD48" s="299"/>
      <c r="VVE48" s="299"/>
      <c r="VVF48" s="299"/>
      <c r="VVG48" s="299"/>
      <c r="VVH48" s="299"/>
      <c r="VVI48" s="299"/>
      <c r="VVJ48" s="299"/>
      <c r="VVK48" s="299"/>
      <c r="VVL48" s="299"/>
      <c r="VVM48" s="299"/>
      <c r="VVN48" s="299"/>
      <c r="VVO48" s="299"/>
      <c r="VVP48" s="299"/>
      <c r="VVQ48" s="299"/>
      <c r="VVR48" s="299"/>
      <c r="VVS48" s="299"/>
      <c r="VVT48" s="299"/>
      <c r="VVU48" s="299"/>
      <c r="VVV48" s="299"/>
      <c r="VVW48" s="299"/>
      <c r="VVX48" s="299"/>
      <c r="VVY48" s="299"/>
      <c r="VVZ48" s="299"/>
      <c r="VWA48" s="299"/>
      <c r="VWB48" s="299"/>
      <c r="VWC48" s="299"/>
      <c r="VWD48" s="299"/>
      <c r="VWE48" s="299"/>
      <c r="VWF48" s="299"/>
      <c r="VWG48" s="299"/>
      <c r="VWH48" s="299"/>
      <c r="VWI48" s="299"/>
      <c r="VWJ48" s="299"/>
      <c r="VWK48" s="299"/>
      <c r="VWL48" s="299"/>
      <c r="VWM48" s="299"/>
      <c r="VWN48" s="299"/>
      <c r="VWO48" s="299"/>
      <c r="VWP48" s="299"/>
      <c r="VWQ48" s="299"/>
      <c r="VWR48" s="299"/>
      <c r="VWS48" s="299"/>
      <c r="VWT48" s="299"/>
      <c r="VWU48" s="299"/>
      <c r="VWV48" s="299"/>
      <c r="VWW48" s="299"/>
      <c r="VWX48" s="299"/>
      <c r="VWY48" s="299"/>
      <c r="VWZ48" s="299"/>
      <c r="VXA48" s="299"/>
      <c r="VXB48" s="299"/>
      <c r="VXC48" s="299"/>
      <c r="VXD48" s="299"/>
      <c r="VXE48" s="299"/>
      <c r="VXF48" s="299"/>
      <c r="VXG48" s="299"/>
      <c r="VXH48" s="299"/>
      <c r="VXI48" s="299"/>
      <c r="VXJ48" s="299"/>
      <c r="VXK48" s="299"/>
      <c r="VXL48" s="299"/>
      <c r="VXM48" s="299"/>
      <c r="VXN48" s="299"/>
      <c r="VXO48" s="299"/>
      <c r="VXP48" s="299"/>
      <c r="VXQ48" s="299"/>
      <c r="VXR48" s="299"/>
      <c r="VXS48" s="299"/>
      <c r="VXT48" s="299"/>
      <c r="VXU48" s="299"/>
      <c r="VXV48" s="299"/>
      <c r="VXW48" s="299"/>
      <c r="VXX48" s="299"/>
      <c r="VXY48" s="299"/>
      <c r="VXZ48" s="299"/>
      <c r="VYA48" s="299"/>
      <c r="VYB48" s="299"/>
      <c r="VYC48" s="299"/>
      <c r="VYD48" s="299"/>
      <c r="VYE48" s="299"/>
      <c r="VYF48" s="299"/>
      <c r="VYG48" s="299"/>
      <c r="VYH48" s="299"/>
      <c r="VYI48" s="299"/>
      <c r="VYJ48" s="299"/>
      <c r="VYK48" s="299"/>
      <c r="VYL48" s="299"/>
      <c r="VYM48" s="299"/>
      <c r="VYN48" s="299"/>
      <c r="VYO48" s="299"/>
      <c r="VYP48" s="299"/>
      <c r="VYQ48" s="299"/>
      <c r="VYR48" s="299"/>
      <c r="VYS48" s="299"/>
      <c r="VYT48" s="299"/>
      <c r="VYU48" s="299"/>
      <c r="VYV48" s="299"/>
      <c r="VYW48" s="299"/>
      <c r="VYX48" s="299"/>
      <c r="VYY48" s="299"/>
      <c r="VYZ48" s="299"/>
      <c r="VZA48" s="299"/>
      <c r="VZB48" s="299"/>
      <c r="VZC48" s="299"/>
      <c r="VZD48" s="299"/>
      <c r="VZE48" s="299"/>
      <c r="VZF48" s="299"/>
      <c r="VZG48" s="299"/>
      <c r="VZH48" s="299"/>
      <c r="VZI48" s="299"/>
      <c r="VZJ48" s="299"/>
      <c r="VZK48" s="299"/>
      <c r="VZL48" s="299"/>
      <c r="VZM48" s="299"/>
      <c r="VZN48" s="299"/>
      <c r="VZO48" s="299"/>
      <c r="VZP48" s="299"/>
      <c r="VZQ48" s="299"/>
      <c r="VZR48" s="299"/>
      <c r="VZS48" s="299"/>
      <c r="VZT48" s="299"/>
      <c r="VZU48" s="299"/>
      <c r="VZV48" s="299"/>
      <c r="VZW48" s="299"/>
      <c r="VZX48" s="299"/>
      <c r="VZY48" s="299"/>
      <c r="VZZ48" s="299"/>
      <c r="WAA48" s="299"/>
      <c r="WAB48" s="299"/>
      <c r="WAC48" s="299"/>
      <c r="WAD48" s="299"/>
      <c r="WAE48" s="299"/>
      <c r="WAF48" s="299"/>
      <c r="WAG48" s="299"/>
      <c r="WAH48" s="299"/>
      <c r="WAI48" s="299"/>
      <c r="WAJ48" s="299"/>
      <c r="WAK48" s="299"/>
      <c r="WAL48" s="299"/>
      <c r="WAM48" s="299"/>
      <c r="WAN48" s="299"/>
      <c r="WAO48" s="299"/>
      <c r="WAP48" s="299"/>
      <c r="WAQ48" s="299"/>
      <c r="WAR48" s="299"/>
      <c r="WAS48" s="299"/>
      <c r="WAT48" s="299"/>
      <c r="WAU48" s="299"/>
      <c r="WAV48" s="299"/>
      <c r="WAW48" s="299"/>
      <c r="WAX48" s="299"/>
      <c r="WAY48" s="299"/>
      <c r="WAZ48" s="299"/>
      <c r="WBA48" s="299"/>
      <c r="WBB48" s="299"/>
      <c r="WBC48" s="299"/>
      <c r="WBD48" s="299"/>
      <c r="WBE48" s="299"/>
      <c r="WBF48" s="299"/>
      <c r="WBG48" s="299"/>
      <c r="WBH48" s="299"/>
      <c r="WBI48" s="299"/>
      <c r="WBJ48" s="299"/>
      <c r="WBK48" s="299"/>
      <c r="WBL48" s="299"/>
      <c r="WBM48" s="299"/>
      <c r="WBN48" s="299"/>
      <c r="WBO48" s="299"/>
      <c r="WBP48" s="299"/>
      <c r="WBQ48" s="299"/>
      <c r="WBR48" s="299"/>
      <c r="WBS48" s="299"/>
      <c r="WBT48" s="299"/>
      <c r="WBU48" s="299"/>
      <c r="WBV48" s="299"/>
      <c r="WBW48" s="299"/>
      <c r="WBX48" s="299"/>
      <c r="WBY48" s="299"/>
      <c r="WBZ48" s="299"/>
      <c r="WCA48" s="299"/>
      <c r="WCB48" s="299"/>
      <c r="WCC48" s="299"/>
      <c r="WCD48" s="299"/>
      <c r="WCE48" s="299"/>
      <c r="WCF48" s="299"/>
      <c r="WCG48" s="299"/>
      <c r="WCH48" s="299"/>
      <c r="WCI48" s="299"/>
      <c r="WCJ48" s="299"/>
      <c r="WCK48" s="299"/>
      <c r="WCL48" s="299"/>
      <c r="WCM48" s="299"/>
      <c r="WCN48" s="299"/>
      <c r="WCO48" s="299"/>
      <c r="WCP48" s="299"/>
      <c r="WCQ48" s="299"/>
      <c r="WCR48" s="299"/>
      <c r="WCS48" s="299"/>
      <c r="WCT48" s="299"/>
      <c r="WCU48" s="299"/>
      <c r="WCV48" s="299"/>
      <c r="WCW48" s="299"/>
      <c r="WCX48" s="299"/>
      <c r="WCY48" s="299"/>
      <c r="WCZ48" s="299"/>
      <c r="WDA48" s="299"/>
      <c r="WDB48" s="299"/>
      <c r="WDC48" s="299"/>
      <c r="WDD48" s="299"/>
      <c r="WDE48" s="299"/>
      <c r="WDF48" s="299"/>
      <c r="WDG48" s="299"/>
      <c r="WDH48" s="299"/>
      <c r="WDI48" s="299"/>
      <c r="WDJ48" s="299"/>
      <c r="WDK48" s="299"/>
      <c r="WDL48" s="299"/>
      <c r="WDM48" s="299"/>
      <c r="WDN48" s="299"/>
      <c r="WDO48" s="299"/>
      <c r="WDP48" s="299"/>
      <c r="WDQ48" s="299"/>
      <c r="WDR48" s="299"/>
      <c r="WDS48" s="299"/>
      <c r="WDT48" s="299"/>
      <c r="WDU48" s="299"/>
      <c r="WDV48" s="299"/>
      <c r="WDW48" s="299"/>
      <c r="WDX48" s="299"/>
      <c r="WDY48" s="299"/>
      <c r="WDZ48" s="299"/>
      <c r="WEA48" s="299"/>
      <c r="WEB48" s="299"/>
      <c r="WEC48" s="299"/>
      <c r="WED48" s="299"/>
      <c r="WEE48" s="299"/>
      <c r="WEF48" s="299"/>
      <c r="WEG48" s="299"/>
      <c r="WEH48" s="299"/>
      <c r="WEI48" s="299"/>
      <c r="WEJ48" s="299"/>
      <c r="WEK48" s="299"/>
      <c r="WEL48" s="299"/>
      <c r="WEM48" s="299"/>
      <c r="WEN48" s="299"/>
      <c r="WEO48" s="299"/>
      <c r="WEP48" s="299"/>
      <c r="WEQ48" s="299"/>
      <c r="WER48" s="299"/>
      <c r="WES48" s="299"/>
      <c r="WET48" s="299"/>
      <c r="WEU48" s="299"/>
      <c r="WEV48" s="299"/>
      <c r="WEW48" s="299"/>
      <c r="WEX48" s="299"/>
      <c r="WEY48" s="299"/>
      <c r="WEZ48" s="299"/>
      <c r="WFA48" s="299"/>
      <c r="WFB48" s="299"/>
      <c r="WFC48" s="299"/>
      <c r="WFD48" s="299"/>
      <c r="WFE48" s="299"/>
      <c r="WFF48" s="299"/>
      <c r="WFG48" s="299"/>
      <c r="WFH48" s="299"/>
      <c r="WFI48" s="299"/>
      <c r="WFJ48" s="299"/>
      <c r="WFK48" s="299"/>
      <c r="WFL48" s="299"/>
      <c r="WFM48" s="299"/>
      <c r="WFN48" s="299"/>
      <c r="WFO48" s="299"/>
      <c r="WFP48" s="299"/>
      <c r="WFQ48" s="299"/>
      <c r="WFR48" s="299"/>
      <c r="WFS48" s="299"/>
      <c r="WFT48" s="299"/>
      <c r="WFU48" s="299"/>
      <c r="WFV48" s="299"/>
      <c r="WFW48" s="299"/>
      <c r="WFX48" s="299"/>
      <c r="WFY48" s="299"/>
      <c r="WFZ48" s="299"/>
      <c r="WGA48" s="299"/>
      <c r="WGB48" s="299"/>
      <c r="WGC48" s="299"/>
      <c r="WGD48" s="299"/>
      <c r="WGE48" s="299"/>
      <c r="WGF48" s="299"/>
      <c r="WGG48" s="299"/>
      <c r="WGH48" s="299"/>
      <c r="WGI48" s="299"/>
      <c r="WGJ48" s="299"/>
      <c r="WGK48" s="299"/>
      <c r="WGL48" s="299"/>
      <c r="WGM48" s="299"/>
      <c r="WGN48" s="299"/>
      <c r="WGO48" s="299"/>
      <c r="WGP48" s="299"/>
      <c r="WGQ48" s="299"/>
      <c r="WGR48" s="299"/>
      <c r="WGS48" s="299"/>
      <c r="WGT48" s="299"/>
      <c r="WGU48" s="299"/>
      <c r="WGV48" s="299"/>
      <c r="WGW48" s="299"/>
      <c r="WGX48" s="299"/>
      <c r="WGY48" s="299"/>
      <c r="WGZ48" s="299"/>
      <c r="WHA48" s="299"/>
      <c r="WHB48" s="299"/>
      <c r="WHC48" s="299"/>
      <c r="WHD48" s="299"/>
      <c r="WHE48" s="299"/>
      <c r="WHF48" s="299"/>
      <c r="WHG48" s="299"/>
      <c r="WHH48" s="299"/>
      <c r="WHI48" s="299"/>
      <c r="WHJ48" s="299"/>
      <c r="WHK48" s="299"/>
      <c r="WHL48" s="299"/>
      <c r="WHM48" s="299"/>
      <c r="WHN48" s="299"/>
      <c r="WHO48" s="299"/>
      <c r="WHP48" s="299"/>
      <c r="WHQ48" s="299"/>
      <c r="WHR48" s="299"/>
      <c r="WHS48" s="299"/>
      <c r="WHT48" s="299"/>
      <c r="WHU48" s="299"/>
      <c r="WHV48" s="299"/>
      <c r="WHW48" s="299"/>
      <c r="WHX48" s="299"/>
      <c r="WHY48" s="299"/>
      <c r="WHZ48" s="299"/>
      <c r="WIA48" s="299"/>
      <c r="WIB48" s="299"/>
      <c r="WIC48" s="299"/>
      <c r="WID48" s="299"/>
      <c r="WIE48" s="299"/>
      <c r="WIF48" s="299"/>
      <c r="WIG48" s="299"/>
      <c r="WIH48" s="299"/>
      <c r="WII48" s="299"/>
      <c r="WIJ48" s="299"/>
      <c r="WIK48" s="299"/>
      <c r="WIL48" s="299"/>
      <c r="WIM48" s="299"/>
      <c r="WIN48" s="299"/>
      <c r="WIO48" s="299"/>
      <c r="WIP48" s="299"/>
      <c r="WIQ48" s="299"/>
      <c r="WIR48" s="299"/>
      <c r="WIS48" s="299"/>
      <c r="WIT48" s="299"/>
      <c r="WIU48" s="299"/>
      <c r="WIV48" s="299"/>
      <c r="WIW48" s="299"/>
      <c r="WIX48" s="299"/>
      <c r="WIY48" s="299"/>
      <c r="WIZ48" s="299"/>
      <c r="WJA48" s="299"/>
      <c r="WJB48" s="299"/>
      <c r="WJC48" s="299"/>
      <c r="WJD48" s="299"/>
      <c r="WJE48" s="299"/>
      <c r="WJF48" s="299"/>
      <c r="WJG48" s="299"/>
      <c r="WJH48" s="299"/>
      <c r="WJI48" s="299"/>
      <c r="WJJ48" s="299"/>
      <c r="WJK48" s="299"/>
      <c r="WJL48" s="299"/>
      <c r="WJM48" s="299"/>
      <c r="WJN48" s="299"/>
      <c r="WJO48" s="299"/>
      <c r="WJP48" s="299"/>
      <c r="WJQ48" s="299"/>
      <c r="WJR48" s="299"/>
      <c r="WJS48" s="299"/>
      <c r="WJT48" s="299"/>
      <c r="WJU48" s="299"/>
      <c r="WJV48" s="299"/>
      <c r="WJW48" s="299"/>
      <c r="WJX48" s="299"/>
      <c r="WJY48" s="299"/>
      <c r="WJZ48" s="299"/>
      <c r="WKA48" s="299"/>
      <c r="WKB48" s="299"/>
      <c r="WKC48" s="299"/>
      <c r="WKD48" s="299"/>
      <c r="WKE48" s="299"/>
      <c r="WKF48" s="299"/>
      <c r="WKG48" s="299"/>
      <c r="WKH48" s="299"/>
      <c r="WKI48" s="299"/>
      <c r="WKJ48" s="299"/>
      <c r="WKK48" s="299"/>
      <c r="WKL48" s="299"/>
      <c r="WKM48" s="299"/>
      <c r="WKN48" s="299"/>
      <c r="WKO48" s="299"/>
      <c r="WKP48" s="299"/>
      <c r="WKQ48" s="299"/>
      <c r="WKR48" s="299"/>
      <c r="WKS48" s="299"/>
      <c r="WKT48" s="299"/>
      <c r="WKU48" s="299"/>
      <c r="WKV48" s="299"/>
      <c r="WKW48" s="299"/>
      <c r="WKX48" s="299"/>
      <c r="WKY48" s="299"/>
      <c r="WKZ48" s="299"/>
      <c r="WLA48" s="299"/>
      <c r="WLB48" s="299"/>
      <c r="WLC48" s="299"/>
      <c r="WLD48" s="299"/>
      <c r="WLE48" s="299"/>
      <c r="WLF48" s="299"/>
      <c r="WLG48" s="299"/>
      <c r="WLH48" s="299"/>
      <c r="WLI48" s="299"/>
      <c r="WLJ48" s="299"/>
      <c r="WLK48" s="299"/>
      <c r="WLL48" s="299"/>
      <c r="WLM48" s="299"/>
      <c r="WLN48" s="299"/>
      <c r="WLO48" s="299"/>
      <c r="WLP48" s="299"/>
      <c r="WLQ48" s="299"/>
      <c r="WLR48" s="299"/>
      <c r="WLS48" s="299"/>
      <c r="WLT48" s="299"/>
      <c r="WLU48" s="299"/>
      <c r="WLV48" s="299"/>
      <c r="WLW48" s="299"/>
      <c r="WLX48" s="299"/>
      <c r="WLY48" s="299"/>
      <c r="WLZ48" s="299"/>
      <c r="WMA48" s="299"/>
      <c r="WMB48" s="299"/>
      <c r="WMC48" s="299"/>
      <c r="WMD48" s="299"/>
      <c r="WME48" s="299"/>
      <c r="WMF48" s="299"/>
      <c r="WMG48" s="299"/>
      <c r="WMH48" s="299"/>
      <c r="WMI48" s="299"/>
      <c r="WMJ48" s="299"/>
      <c r="WMK48" s="299"/>
      <c r="WML48" s="299"/>
      <c r="WMM48" s="299"/>
      <c r="WMN48" s="299"/>
      <c r="WMO48" s="299"/>
      <c r="WMP48" s="299"/>
      <c r="WMQ48" s="299"/>
      <c r="WMR48" s="299"/>
      <c r="WMS48" s="299"/>
      <c r="WMT48" s="299"/>
      <c r="WMU48" s="299"/>
      <c r="WMV48" s="299"/>
      <c r="WMW48" s="299"/>
      <c r="WMX48" s="299"/>
      <c r="WMY48" s="299"/>
      <c r="WMZ48" s="299"/>
      <c r="WNA48" s="299"/>
      <c r="WNB48" s="299"/>
      <c r="WNC48" s="299"/>
      <c r="WND48" s="299"/>
      <c r="WNE48" s="299"/>
      <c r="WNF48" s="299"/>
      <c r="WNG48" s="299"/>
      <c r="WNH48" s="299"/>
      <c r="WNI48" s="299"/>
      <c r="WNJ48" s="299"/>
      <c r="WNK48" s="299"/>
      <c r="WNL48" s="299"/>
      <c r="WNM48" s="299"/>
      <c r="WNN48" s="299"/>
      <c r="WNO48" s="299"/>
      <c r="WNP48" s="299"/>
      <c r="WNQ48" s="299"/>
      <c r="WNR48" s="299"/>
      <c r="WNS48" s="299"/>
      <c r="WNT48" s="299"/>
      <c r="WNU48" s="299"/>
      <c r="WNV48" s="299"/>
      <c r="WNW48" s="299"/>
      <c r="WNX48" s="299"/>
      <c r="WNY48" s="299"/>
      <c r="WNZ48" s="299"/>
      <c r="WOA48" s="299"/>
      <c r="WOB48" s="299"/>
      <c r="WOC48" s="299"/>
      <c r="WOD48" s="299"/>
      <c r="WOE48" s="299"/>
      <c r="WOF48" s="299"/>
      <c r="WOG48" s="299"/>
      <c r="WOH48" s="299"/>
      <c r="WOI48" s="299"/>
      <c r="WOJ48" s="299"/>
      <c r="WOK48" s="299"/>
      <c r="WOL48" s="299"/>
      <c r="WOM48" s="299"/>
      <c r="WON48" s="299"/>
      <c r="WOO48" s="299"/>
      <c r="WOP48" s="299"/>
      <c r="WOQ48" s="299"/>
      <c r="WOR48" s="299"/>
      <c r="WOS48" s="299"/>
      <c r="WOT48" s="299"/>
      <c r="WOU48" s="299"/>
      <c r="WOV48" s="299"/>
      <c r="WOW48" s="299"/>
      <c r="WOX48" s="299"/>
      <c r="WOY48" s="299"/>
      <c r="WOZ48" s="299"/>
      <c r="WPA48" s="299"/>
      <c r="WPB48" s="299"/>
      <c r="WPC48" s="299"/>
      <c r="WPD48" s="299"/>
      <c r="WPE48" s="299"/>
      <c r="WPF48" s="299"/>
      <c r="WPG48" s="299"/>
      <c r="WPH48" s="299"/>
      <c r="WPI48" s="299"/>
      <c r="WPJ48" s="299"/>
      <c r="WPK48" s="299"/>
      <c r="WPL48" s="299"/>
      <c r="WPM48" s="299"/>
      <c r="WPN48" s="299"/>
      <c r="WPO48" s="299"/>
      <c r="WPP48" s="299"/>
      <c r="WPQ48" s="299"/>
      <c r="WPR48" s="299"/>
      <c r="WPS48" s="299"/>
      <c r="WPT48" s="299"/>
      <c r="WPU48" s="299"/>
      <c r="WPV48" s="299"/>
      <c r="WPW48" s="299"/>
      <c r="WPX48" s="299"/>
      <c r="WPY48" s="299"/>
      <c r="WPZ48" s="299"/>
      <c r="WQA48" s="299"/>
      <c r="WQB48" s="299"/>
      <c r="WQC48" s="299"/>
      <c r="WQD48" s="299"/>
      <c r="WQE48" s="299"/>
      <c r="WQF48" s="299"/>
      <c r="WQG48" s="299"/>
      <c r="WQH48" s="299"/>
      <c r="WQI48" s="299"/>
      <c r="WQJ48" s="299"/>
      <c r="WQK48" s="299"/>
      <c r="WQL48" s="299"/>
      <c r="WQM48" s="299"/>
      <c r="WQN48" s="299"/>
      <c r="WQO48" s="299"/>
      <c r="WQP48" s="299"/>
      <c r="WQQ48" s="299"/>
      <c r="WQR48" s="299"/>
      <c r="WQS48" s="299"/>
      <c r="WQT48" s="299"/>
      <c r="WQU48" s="299"/>
      <c r="WQV48" s="299"/>
      <c r="WQW48" s="299"/>
      <c r="WQX48" s="299"/>
      <c r="WQY48" s="299"/>
      <c r="WQZ48" s="299"/>
      <c r="WRA48" s="299"/>
      <c r="WRB48" s="299"/>
      <c r="WRC48" s="299"/>
      <c r="WRD48" s="299"/>
      <c r="WRE48" s="299"/>
      <c r="WRF48" s="299"/>
      <c r="WRG48" s="299"/>
      <c r="WRH48" s="299"/>
      <c r="WRI48" s="299"/>
      <c r="WRJ48" s="299"/>
      <c r="WRK48" s="299"/>
      <c r="WRL48" s="299"/>
      <c r="WRM48" s="299"/>
      <c r="WRN48" s="299"/>
      <c r="WRO48" s="299"/>
      <c r="WRP48" s="299"/>
      <c r="WRQ48" s="299"/>
      <c r="WRR48" s="299"/>
      <c r="WRS48" s="299"/>
      <c r="WRT48" s="299"/>
      <c r="WRU48" s="299"/>
      <c r="WRV48" s="299"/>
      <c r="WRW48" s="299"/>
      <c r="WRX48" s="299"/>
      <c r="WRY48" s="299"/>
      <c r="WRZ48" s="299"/>
      <c r="WSA48" s="299"/>
      <c r="WSB48" s="299"/>
      <c r="WSC48" s="299"/>
      <c r="WSD48" s="299"/>
      <c r="WSE48" s="299"/>
      <c r="WSF48" s="299"/>
      <c r="WSG48" s="299"/>
      <c r="WSH48" s="299"/>
      <c r="WSI48" s="299"/>
      <c r="WSJ48" s="299"/>
      <c r="WSK48" s="299"/>
      <c r="WSL48" s="299"/>
      <c r="WSM48" s="299"/>
      <c r="WSN48" s="299"/>
      <c r="WSO48" s="299"/>
      <c r="WSP48" s="299"/>
      <c r="WSQ48" s="299"/>
      <c r="WSR48" s="299"/>
      <c r="WSS48" s="299"/>
      <c r="WST48" s="299"/>
      <c r="WSU48" s="299"/>
      <c r="WSV48" s="299"/>
      <c r="WSW48" s="299"/>
      <c r="WSX48" s="299"/>
      <c r="WSY48" s="299"/>
      <c r="WSZ48" s="299"/>
      <c r="WTA48" s="299"/>
      <c r="WTB48" s="299"/>
      <c r="WTC48" s="299"/>
      <c r="WTD48" s="299"/>
      <c r="WTE48" s="299"/>
      <c r="WTF48" s="299"/>
      <c r="WTG48" s="299"/>
      <c r="WTH48" s="299"/>
      <c r="WTI48" s="299"/>
      <c r="WTJ48" s="299"/>
      <c r="WTK48" s="299"/>
      <c r="WTL48" s="299"/>
      <c r="WTM48" s="299"/>
      <c r="WTN48" s="299"/>
      <c r="WTO48" s="299"/>
      <c r="WTP48" s="299"/>
      <c r="WTQ48" s="299"/>
      <c r="WTR48" s="299"/>
      <c r="WTS48" s="299"/>
      <c r="WTT48" s="299"/>
      <c r="WTU48" s="299"/>
      <c r="WTV48" s="299"/>
      <c r="WTW48" s="299"/>
      <c r="WTX48" s="299"/>
      <c r="WTY48" s="299"/>
      <c r="WTZ48" s="299"/>
      <c r="WUA48" s="299"/>
      <c r="WUB48" s="299"/>
      <c r="WUC48" s="299"/>
      <c r="WUD48" s="299"/>
      <c r="WUE48" s="299"/>
      <c r="WUF48" s="299"/>
      <c r="WUG48" s="299"/>
      <c r="WUH48" s="299"/>
      <c r="WUI48" s="299"/>
      <c r="WUJ48" s="299"/>
      <c r="WUK48" s="299"/>
      <c r="WUL48" s="299"/>
      <c r="WUM48" s="299"/>
      <c r="WUN48" s="299"/>
      <c r="WUO48" s="299"/>
      <c r="WUP48" s="299"/>
      <c r="WUQ48" s="299"/>
      <c r="WUR48" s="299"/>
      <c r="WUS48" s="299"/>
      <c r="WUT48" s="299"/>
      <c r="WUU48" s="299"/>
      <c r="WUV48" s="299"/>
      <c r="WUW48" s="299"/>
      <c r="WUX48" s="299"/>
      <c r="WUY48" s="299"/>
      <c r="WUZ48" s="299"/>
      <c r="WVA48" s="299"/>
      <c r="WVB48" s="299"/>
      <c r="WVC48" s="299"/>
      <c r="WVD48" s="299"/>
      <c r="WVE48" s="299"/>
      <c r="WVF48" s="299"/>
      <c r="WVG48" s="299"/>
      <c r="WVH48" s="299"/>
      <c r="WVI48" s="299"/>
      <c r="WVJ48" s="299"/>
      <c r="WVK48" s="299"/>
      <c r="WVL48" s="299"/>
      <c r="WVM48" s="299"/>
      <c r="WVN48" s="299"/>
      <c r="WVO48" s="299"/>
      <c r="WVP48" s="299"/>
      <c r="WVQ48" s="299"/>
      <c r="WVR48" s="299"/>
      <c r="WVS48" s="299"/>
      <c r="WVT48" s="299"/>
      <c r="WVU48" s="299"/>
      <c r="WVV48" s="299"/>
      <c r="WVW48" s="299"/>
      <c r="WVX48" s="299"/>
      <c r="WVY48" s="299"/>
      <c r="WVZ48" s="299"/>
      <c r="WWA48" s="299"/>
      <c r="WWB48" s="299"/>
      <c r="WWC48" s="299"/>
      <c r="WWD48" s="299"/>
      <c r="WWE48" s="299"/>
      <c r="WWF48" s="299"/>
      <c r="WWG48" s="299"/>
      <c r="WWH48" s="299"/>
      <c r="WWI48" s="299"/>
    </row>
    <row r="49" spans="1:16155" s="306" customFormat="1" ht="19.5" customHeight="1">
      <c r="A49" s="299"/>
      <c r="B49" s="299"/>
      <c r="C49" s="300"/>
      <c r="D49" s="1831"/>
      <c r="E49" s="1831"/>
      <c r="F49" s="1831"/>
      <c r="G49" s="1831"/>
      <c r="H49" s="1831"/>
      <c r="I49" s="1831"/>
      <c r="J49" s="1832"/>
      <c r="K49" s="302"/>
      <c r="L49" s="347" t="s">
        <v>2625</v>
      </c>
      <c r="M49" s="302"/>
      <c r="N49" s="302"/>
      <c r="O49" s="302"/>
      <c r="P49" s="302"/>
      <c r="Q49" s="302"/>
      <c r="R49" s="1749"/>
      <c r="S49" s="1749"/>
      <c r="T49" s="1749"/>
      <c r="U49" s="1749"/>
      <c r="V49" s="1749"/>
      <c r="W49" s="302" t="s">
        <v>2599</v>
      </c>
      <c r="X49" s="307"/>
      <c r="AB49" s="370"/>
      <c r="AC49" s="299"/>
      <c r="AE49" s="299"/>
      <c r="AF49" s="287"/>
      <c r="AG49" s="299"/>
      <c r="AH49" s="299"/>
      <c r="AI49" s="299"/>
      <c r="AJ49" s="299"/>
      <c r="AK49" s="299"/>
      <c r="AL49" s="299"/>
      <c r="AM49" s="299"/>
      <c r="AN49" s="299"/>
      <c r="AO49" s="299"/>
      <c r="AP49" s="299"/>
      <c r="AQ49" s="299"/>
      <c r="AR49" s="299"/>
      <c r="AS49" s="299"/>
      <c r="AT49" s="299"/>
      <c r="AU49" s="299"/>
      <c r="AV49" s="299"/>
      <c r="AW49" s="299"/>
      <c r="AX49" s="299"/>
      <c r="AY49" s="299"/>
      <c r="AZ49" s="299"/>
      <c r="BA49" s="299"/>
      <c r="BB49" s="299"/>
      <c r="BC49" s="299"/>
      <c r="BD49" s="299"/>
      <c r="BE49" s="299"/>
      <c r="BF49" s="299"/>
      <c r="BG49" s="299"/>
      <c r="BH49" s="299"/>
      <c r="BI49" s="299"/>
      <c r="BJ49" s="299"/>
      <c r="BK49" s="299"/>
      <c r="BL49" s="299"/>
      <c r="BM49" s="299"/>
      <c r="BN49" s="299"/>
      <c r="BO49" s="299"/>
      <c r="BP49" s="299"/>
      <c r="BQ49" s="299"/>
      <c r="BR49" s="299"/>
      <c r="BS49" s="299"/>
      <c r="BT49" s="299"/>
      <c r="BU49" s="299"/>
      <c r="BV49" s="299"/>
      <c r="BW49" s="299"/>
      <c r="BX49" s="299"/>
      <c r="BY49" s="299"/>
      <c r="BZ49" s="299"/>
      <c r="CA49" s="299"/>
      <c r="CB49" s="299"/>
      <c r="CC49" s="299"/>
      <c r="CD49" s="299"/>
      <c r="CE49" s="299"/>
      <c r="CF49" s="299"/>
      <c r="CG49" s="299"/>
      <c r="CH49" s="299"/>
      <c r="CI49" s="299"/>
      <c r="CJ49" s="299"/>
      <c r="CK49" s="299"/>
      <c r="CL49" s="299"/>
      <c r="CM49" s="299"/>
      <c r="CN49" s="299"/>
      <c r="CO49" s="299"/>
      <c r="CP49" s="299"/>
      <c r="CQ49" s="299"/>
      <c r="CR49" s="299"/>
      <c r="CS49" s="299"/>
      <c r="CT49" s="299"/>
      <c r="CU49" s="299"/>
      <c r="CV49" s="299"/>
      <c r="CW49" s="299"/>
      <c r="CX49" s="299"/>
      <c r="CY49" s="299"/>
      <c r="CZ49" s="299"/>
      <c r="DA49" s="299"/>
      <c r="DB49" s="299"/>
      <c r="DC49" s="299"/>
      <c r="DD49" s="299"/>
      <c r="DE49" s="299"/>
      <c r="DF49" s="299"/>
      <c r="DG49" s="299"/>
      <c r="DH49" s="299"/>
      <c r="DI49" s="299"/>
      <c r="DJ49" s="299"/>
      <c r="DK49" s="299"/>
      <c r="DL49" s="299"/>
      <c r="DM49" s="299"/>
      <c r="DN49" s="299"/>
      <c r="DO49" s="299"/>
      <c r="DP49" s="299"/>
      <c r="DQ49" s="299"/>
      <c r="DR49" s="299"/>
      <c r="DS49" s="299"/>
      <c r="DT49" s="299"/>
      <c r="DU49" s="299"/>
      <c r="DV49" s="299"/>
      <c r="DW49" s="299"/>
      <c r="DX49" s="299"/>
      <c r="DY49" s="299"/>
      <c r="DZ49" s="299"/>
      <c r="EA49" s="299"/>
      <c r="EB49" s="299"/>
      <c r="EC49" s="299"/>
      <c r="ED49" s="299"/>
      <c r="EE49" s="299"/>
      <c r="EF49" s="299"/>
      <c r="EG49" s="299"/>
      <c r="EH49" s="299"/>
      <c r="EI49" s="299"/>
      <c r="EJ49" s="299"/>
      <c r="EK49" s="299"/>
      <c r="EL49" s="299"/>
      <c r="EM49" s="299"/>
      <c r="EN49" s="299"/>
      <c r="EO49" s="299"/>
      <c r="EP49" s="299"/>
      <c r="EQ49" s="299"/>
      <c r="ER49" s="299"/>
      <c r="ES49" s="299"/>
      <c r="ET49" s="299"/>
      <c r="EU49" s="299"/>
      <c r="EV49" s="299"/>
      <c r="EW49" s="299"/>
      <c r="EX49" s="299"/>
      <c r="EY49" s="299"/>
      <c r="EZ49" s="299"/>
      <c r="FA49" s="299"/>
      <c r="FB49" s="299"/>
      <c r="FC49" s="299"/>
      <c r="FD49" s="299"/>
      <c r="FE49" s="299"/>
      <c r="FF49" s="299"/>
      <c r="FG49" s="299"/>
      <c r="FH49" s="299"/>
      <c r="FI49" s="299"/>
      <c r="FJ49" s="299"/>
      <c r="FK49" s="299"/>
      <c r="FL49" s="299"/>
      <c r="FM49" s="299"/>
      <c r="FN49" s="299"/>
      <c r="FO49" s="299"/>
      <c r="FP49" s="299"/>
      <c r="FQ49" s="299"/>
      <c r="FR49" s="299"/>
      <c r="FS49" s="299"/>
      <c r="FT49" s="299"/>
      <c r="FU49" s="299"/>
      <c r="FV49" s="299"/>
      <c r="FW49" s="299"/>
      <c r="FX49" s="299"/>
      <c r="FY49" s="299"/>
      <c r="FZ49" s="299"/>
      <c r="GA49" s="299"/>
      <c r="GB49" s="299"/>
      <c r="GC49" s="299"/>
      <c r="GD49" s="299"/>
      <c r="GE49" s="299"/>
      <c r="GF49" s="299"/>
      <c r="GG49" s="299"/>
      <c r="GH49" s="299"/>
      <c r="GI49" s="299"/>
      <c r="GJ49" s="299"/>
      <c r="GK49" s="299"/>
      <c r="GL49" s="299"/>
      <c r="GM49" s="299"/>
      <c r="GN49" s="299"/>
      <c r="GO49" s="299"/>
      <c r="GP49" s="299"/>
      <c r="GQ49" s="299"/>
      <c r="GR49" s="299"/>
      <c r="GS49" s="299"/>
      <c r="GT49" s="299"/>
      <c r="GU49" s="299"/>
      <c r="GV49" s="299"/>
      <c r="GW49" s="299"/>
      <c r="GX49" s="299"/>
      <c r="GY49" s="299"/>
      <c r="GZ49" s="299"/>
      <c r="HA49" s="299"/>
      <c r="HB49" s="299"/>
      <c r="HC49" s="299"/>
      <c r="HD49" s="299"/>
      <c r="HE49" s="299"/>
      <c r="HF49" s="299"/>
      <c r="HG49" s="299"/>
      <c r="HH49" s="299"/>
      <c r="HI49" s="299"/>
      <c r="HJ49" s="299"/>
      <c r="HK49" s="299"/>
      <c r="HL49" s="299"/>
      <c r="HM49" s="299"/>
      <c r="HN49" s="299"/>
      <c r="HO49" s="299"/>
      <c r="HP49" s="299"/>
      <c r="HQ49" s="299"/>
      <c r="HR49" s="299"/>
      <c r="HS49" s="299"/>
      <c r="HT49" s="299"/>
      <c r="HU49" s="299"/>
      <c r="HV49" s="299"/>
      <c r="HW49" s="299"/>
      <c r="HX49" s="299"/>
      <c r="HY49" s="299"/>
      <c r="HZ49" s="299"/>
      <c r="IA49" s="299"/>
      <c r="IB49" s="299"/>
      <c r="IC49" s="299"/>
      <c r="ID49" s="299"/>
      <c r="IE49" s="299"/>
      <c r="IF49" s="299"/>
      <c r="IG49" s="299"/>
      <c r="IH49" s="299"/>
      <c r="II49" s="299"/>
      <c r="IJ49" s="299"/>
      <c r="IK49" s="299"/>
      <c r="IL49" s="299"/>
      <c r="IM49" s="299"/>
      <c r="IN49" s="299"/>
      <c r="IO49" s="299"/>
      <c r="IP49" s="299"/>
      <c r="IQ49" s="299"/>
      <c r="IR49" s="299"/>
      <c r="IS49" s="299"/>
      <c r="IT49" s="299"/>
      <c r="IU49" s="299"/>
      <c r="IV49" s="299"/>
      <c r="IW49" s="299"/>
      <c r="IX49" s="299"/>
      <c r="IY49" s="299"/>
      <c r="IZ49" s="299"/>
      <c r="JA49" s="299"/>
      <c r="JB49" s="299"/>
      <c r="JC49" s="299"/>
      <c r="JD49" s="299"/>
      <c r="JE49" s="299"/>
      <c r="JF49" s="299"/>
      <c r="JG49" s="299"/>
      <c r="JH49" s="299"/>
      <c r="JI49" s="299"/>
      <c r="JJ49" s="299"/>
      <c r="JK49" s="299"/>
      <c r="JL49" s="299"/>
      <c r="JM49" s="299"/>
      <c r="JN49" s="299"/>
      <c r="JO49" s="299"/>
      <c r="JP49" s="299"/>
      <c r="JQ49" s="299"/>
      <c r="JR49" s="299"/>
      <c r="JS49" s="299"/>
      <c r="JT49" s="299"/>
      <c r="JU49" s="299"/>
      <c r="JV49" s="299"/>
      <c r="JW49" s="299"/>
      <c r="JX49" s="299"/>
      <c r="JY49" s="299"/>
      <c r="JZ49" s="299"/>
      <c r="KA49" s="299"/>
      <c r="KB49" s="299"/>
      <c r="KC49" s="299"/>
      <c r="KD49" s="299"/>
      <c r="KE49" s="299"/>
      <c r="KF49" s="299"/>
      <c r="KG49" s="299"/>
      <c r="KH49" s="299"/>
      <c r="KI49" s="299"/>
      <c r="KJ49" s="299"/>
      <c r="KK49" s="299"/>
      <c r="KL49" s="299"/>
      <c r="KM49" s="299"/>
      <c r="KN49" s="299"/>
      <c r="KO49" s="299"/>
      <c r="KP49" s="299"/>
      <c r="KQ49" s="299"/>
      <c r="KR49" s="299"/>
      <c r="KS49" s="299"/>
      <c r="KT49" s="299"/>
      <c r="KU49" s="299"/>
      <c r="KV49" s="299"/>
      <c r="KW49" s="299"/>
      <c r="KX49" s="299"/>
      <c r="KY49" s="299"/>
      <c r="KZ49" s="299"/>
      <c r="LA49" s="299"/>
      <c r="LB49" s="299"/>
      <c r="LC49" s="299"/>
      <c r="LD49" s="299"/>
      <c r="LE49" s="299"/>
      <c r="LF49" s="299"/>
      <c r="LG49" s="299"/>
      <c r="LH49" s="299"/>
      <c r="LI49" s="299"/>
      <c r="LJ49" s="299"/>
      <c r="LK49" s="299"/>
      <c r="LL49" s="299"/>
      <c r="LM49" s="299"/>
      <c r="LN49" s="299"/>
      <c r="LO49" s="299"/>
      <c r="LP49" s="299"/>
      <c r="LQ49" s="299"/>
      <c r="LR49" s="299"/>
      <c r="LS49" s="299"/>
      <c r="LT49" s="299"/>
      <c r="LU49" s="299"/>
      <c r="LV49" s="299"/>
      <c r="LW49" s="299"/>
      <c r="LX49" s="299"/>
      <c r="LY49" s="299"/>
      <c r="LZ49" s="299"/>
      <c r="MA49" s="299"/>
      <c r="MB49" s="299"/>
      <c r="MC49" s="299"/>
      <c r="MD49" s="299"/>
      <c r="ME49" s="299"/>
      <c r="MF49" s="299"/>
      <c r="MG49" s="299"/>
      <c r="MH49" s="299"/>
      <c r="MI49" s="299"/>
      <c r="MJ49" s="299"/>
      <c r="MK49" s="299"/>
      <c r="ML49" s="299"/>
      <c r="MM49" s="299"/>
      <c r="MN49" s="299"/>
      <c r="MO49" s="299"/>
      <c r="MP49" s="299"/>
      <c r="MQ49" s="299"/>
      <c r="MR49" s="299"/>
      <c r="MS49" s="299"/>
      <c r="MT49" s="299"/>
      <c r="MU49" s="299"/>
      <c r="MV49" s="299"/>
      <c r="MW49" s="299"/>
      <c r="MX49" s="299"/>
      <c r="MY49" s="299"/>
      <c r="MZ49" s="299"/>
      <c r="NA49" s="299"/>
      <c r="NB49" s="299"/>
      <c r="NC49" s="299"/>
      <c r="ND49" s="299"/>
      <c r="NE49" s="299"/>
      <c r="NF49" s="299"/>
      <c r="NG49" s="299"/>
      <c r="NH49" s="299"/>
      <c r="NI49" s="299"/>
      <c r="NJ49" s="299"/>
      <c r="NK49" s="299"/>
      <c r="NL49" s="299"/>
      <c r="NM49" s="299"/>
      <c r="NN49" s="299"/>
      <c r="NO49" s="299"/>
      <c r="NP49" s="299"/>
      <c r="NQ49" s="299"/>
      <c r="NR49" s="299"/>
      <c r="NS49" s="299"/>
      <c r="NT49" s="299"/>
      <c r="NU49" s="299"/>
      <c r="NV49" s="299"/>
      <c r="NW49" s="299"/>
      <c r="NX49" s="299"/>
      <c r="NY49" s="299"/>
      <c r="NZ49" s="299"/>
      <c r="OA49" s="299"/>
      <c r="OB49" s="299"/>
      <c r="OC49" s="299"/>
      <c r="OD49" s="299"/>
      <c r="OE49" s="299"/>
      <c r="OF49" s="299"/>
      <c r="OG49" s="299"/>
      <c r="OH49" s="299"/>
      <c r="OI49" s="299"/>
      <c r="OJ49" s="299"/>
      <c r="OK49" s="299"/>
      <c r="OL49" s="299"/>
      <c r="OM49" s="299"/>
      <c r="ON49" s="299"/>
      <c r="OO49" s="299"/>
      <c r="OP49" s="299"/>
      <c r="OQ49" s="299"/>
      <c r="OR49" s="299"/>
      <c r="OS49" s="299"/>
      <c r="OT49" s="299"/>
      <c r="OU49" s="299"/>
      <c r="OV49" s="299"/>
      <c r="OW49" s="299"/>
      <c r="OX49" s="299"/>
      <c r="OY49" s="299"/>
      <c r="OZ49" s="299"/>
      <c r="PA49" s="299"/>
      <c r="PB49" s="299"/>
      <c r="PC49" s="299"/>
      <c r="PD49" s="299"/>
      <c r="PE49" s="299"/>
      <c r="PF49" s="299"/>
      <c r="PG49" s="299"/>
      <c r="PH49" s="299"/>
      <c r="PI49" s="299"/>
      <c r="PJ49" s="299"/>
      <c r="PK49" s="299"/>
      <c r="PL49" s="299"/>
      <c r="PM49" s="299"/>
      <c r="PN49" s="299"/>
      <c r="PO49" s="299"/>
      <c r="PP49" s="299"/>
      <c r="PQ49" s="299"/>
      <c r="PR49" s="299"/>
      <c r="PS49" s="299"/>
      <c r="PT49" s="299"/>
      <c r="PU49" s="299"/>
      <c r="PV49" s="299"/>
      <c r="PW49" s="299"/>
      <c r="PX49" s="299"/>
      <c r="PY49" s="299"/>
      <c r="PZ49" s="299"/>
      <c r="QA49" s="299"/>
      <c r="QB49" s="299"/>
      <c r="QC49" s="299"/>
      <c r="QD49" s="299"/>
      <c r="QE49" s="299"/>
      <c r="QF49" s="299"/>
      <c r="QG49" s="299"/>
      <c r="QH49" s="299"/>
      <c r="QI49" s="299"/>
      <c r="QJ49" s="299"/>
      <c r="QK49" s="299"/>
      <c r="QL49" s="299"/>
      <c r="QM49" s="299"/>
      <c r="QN49" s="299"/>
      <c r="QO49" s="299"/>
      <c r="QP49" s="299"/>
      <c r="QQ49" s="299"/>
      <c r="QR49" s="299"/>
      <c r="QS49" s="299"/>
      <c r="QT49" s="299"/>
      <c r="QU49" s="299"/>
      <c r="QV49" s="299"/>
      <c r="QW49" s="299"/>
      <c r="QX49" s="299"/>
      <c r="QY49" s="299"/>
      <c r="QZ49" s="299"/>
      <c r="RA49" s="299"/>
      <c r="RB49" s="299"/>
      <c r="RC49" s="299"/>
      <c r="RD49" s="299"/>
      <c r="RE49" s="299"/>
      <c r="RF49" s="299"/>
      <c r="RG49" s="299"/>
      <c r="RH49" s="299"/>
      <c r="RI49" s="299"/>
      <c r="RJ49" s="299"/>
      <c r="RK49" s="299"/>
      <c r="RL49" s="299"/>
      <c r="RM49" s="299"/>
      <c r="RN49" s="299"/>
      <c r="RO49" s="299"/>
      <c r="RP49" s="299"/>
      <c r="RQ49" s="299"/>
      <c r="RR49" s="299"/>
      <c r="RS49" s="299"/>
      <c r="RT49" s="299"/>
      <c r="RU49" s="299"/>
      <c r="RV49" s="299"/>
      <c r="RW49" s="299"/>
      <c r="RX49" s="299"/>
      <c r="RY49" s="299"/>
      <c r="RZ49" s="299"/>
      <c r="SA49" s="299"/>
      <c r="SB49" s="299"/>
      <c r="SC49" s="299"/>
      <c r="SD49" s="299"/>
      <c r="SE49" s="299"/>
      <c r="SF49" s="299"/>
      <c r="SG49" s="299"/>
      <c r="SH49" s="299"/>
      <c r="SI49" s="299"/>
      <c r="SJ49" s="299"/>
      <c r="SK49" s="299"/>
      <c r="SL49" s="299"/>
      <c r="SM49" s="299"/>
      <c r="SN49" s="299"/>
      <c r="SO49" s="299"/>
      <c r="SP49" s="299"/>
      <c r="SQ49" s="299"/>
      <c r="SR49" s="299"/>
      <c r="SS49" s="299"/>
      <c r="ST49" s="299"/>
      <c r="SU49" s="299"/>
      <c r="SV49" s="299"/>
      <c r="SW49" s="299"/>
      <c r="SX49" s="299"/>
      <c r="SY49" s="299"/>
      <c r="SZ49" s="299"/>
      <c r="TA49" s="299"/>
      <c r="TB49" s="299"/>
      <c r="TC49" s="299"/>
      <c r="TD49" s="299"/>
      <c r="TE49" s="299"/>
      <c r="TF49" s="299"/>
      <c r="TG49" s="299"/>
      <c r="TH49" s="299"/>
      <c r="TI49" s="299"/>
      <c r="TJ49" s="299"/>
      <c r="TK49" s="299"/>
      <c r="TL49" s="299"/>
      <c r="TM49" s="299"/>
      <c r="TN49" s="299"/>
      <c r="TO49" s="299"/>
      <c r="TP49" s="299"/>
      <c r="TQ49" s="299"/>
      <c r="TR49" s="299"/>
      <c r="TS49" s="299"/>
      <c r="TT49" s="299"/>
      <c r="TU49" s="299"/>
      <c r="TV49" s="299"/>
      <c r="TW49" s="299"/>
      <c r="TX49" s="299"/>
      <c r="TY49" s="299"/>
      <c r="TZ49" s="299"/>
      <c r="UA49" s="299"/>
      <c r="UB49" s="299"/>
      <c r="UC49" s="299"/>
      <c r="UD49" s="299"/>
      <c r="UE49" s="299"/>
      <c r="UF49" s="299"/>
      <c r="UG49" s="299"/>
      <c r="UH49" s="299"/>
      <c r="UI49" s="299"/>
      <c r="UJ49" s="299"/>
      <c r="UK49" s="299"/>
      <c r="UL49" s="299"/>
      <c r="UM49" s="299"/>
      <c r="UN49" s="299"/>
      <c r="UO49" s="299"/>
      <c r="UP49" s="299"/>
      <c r="UQ49" s="299"/>
      <c r="UR49" s="299"/>
      <c r="US49" s="299"/>
      <c r="UT49" s="299"/>
      <c r="UU49" s="299"/>
      <c r="UV49" s="299"/>
      <c r="UW49" s="299"/>
      <c r="UX49" s="299"/>
      <c r="UY49" s="299"/>
      <c r="UZ49" s="299"/>
      <c r="VA49" s="299"/>
      <c r="VB49" s="299"/>
      <c r="VC49" s="299"/>
      <c r="VD49" s="299"/>
      <c r="VE49" s="299"/>
      <c r="VF49" s="299"/>
      <c r="VG49" s="299"/>
      <c r="VH49" s="299"/>
      <c r="VI49" s="299"/>
      <c r="VJ49" s="299"/>
      <c r="VK49" s="299"/>
      <c r="VL49" s="299"/>
      <c r="VM49" s="299"/>
      <c r="VN49" s="299"/>
      <c r="VO49" s="299"/>
      <c r="VP49" s="299"/>
      <c r="VQ49" s="299"/>
      <c r="VR49" s="299"/>
      <c r="VS49" s="299"/>
      <c r="VT49" s="299"/>
      <c r="VU49" s="299"/>
      <c r="VV49" s="299"/>
      <c r="VW49" s="299"/>
      <c r="VX49" s="299"/>
      <c r="VY49" s="299"/>
      <c r="VZ49" s="299"/>
      <c r="WA49" s="299"/>
      <c r="WB49" s="299"/>
      <c r="WC49" s="299"/>
      <c r="WD49" s="299"/>
      <c r="WE49" s="299"/>
      <c r="WF49" s="299"/>
      <c r="WG49" s="299"/>
      <c r="WH49" s="299"/>
      <c r="WI49" s="299"/>
      <c r="WJ49" s="299"/>
      <c r="WK49" s="299"/>
      <c r="WL49" s="299"/>
      <c r="WM49" s="299"/>
      <c r="WN49" s="299"/>
      <c r="WO49" s="299"/>
      <c r="WP49" s="299"/>
      <c r="WQ49" s="299"/>
      <c r="WR49" s="299"/>
      <c r="WS49" s="299"/>
      <c r="WT49" s="299"/>
      <c r="WU49" s="299"/>
      <c r="WV49" s="299"/>
      <c r="WW49" s="299"/>
      <c r="WX49" s="299"/>
      <c r="WY49" s="299"/>
      <c r="WZ49" s="299"/>
      <c r="XA49" s="299"/>
      <c r="XB49" s="299"/>
      <c r="XC49" s="299"/>
      <c r="XD49" s="299"/>
      <c r="XE49" s="299"/>
      <c r="XF49" s="299"/>
      <c r="XG49" s="299"/>
      <c r="XH49" s="299"/>
      <c r="XI49" s="299"/>
      <c r="XJ49" s="299"/>
      <c r="XK49" s="299"/>
      <c r="XL49" s="299"/>
      <c r="XM49" s="299"/>
      <c r="XN49" s="299"/>
      <c r="XO49" s="299"/>
      <c r="XP49" s="299"/>
      <c r="XQ49" s="299"/>
      <c r="XR49" s="299"/>
      <c r="XS49" s="299"/>
      <c r="XT49" s="299"/>
      <c r="XU49" s="299"/>
      <c r="XV49" s="299"/>
      <c r="XW49" s="299"/>
      <c r="XX49" s="299"/>
      <c r="XY49" s="299"/>
      <c r="XZ49" s="299"/>
      <c r="YA49" s="299"/>
      <c r="YB49" s="299"/>
      <c r="YC49" s="299"/>
      <c r="YD49" s="299"/>
      <c r="YE49" s="299"/>
      <c r="YF49" s="299"/>
      <c r="YG49" s="299"/>
      <c r="YH49" s="299"/>
      <c r="YI49" s="299"/>
      <c r="YJ49" s="299"/>
      <c r="YK49" s="299"/>
      <c r="YL49" s="299"/>
      <c r="YM49" s="299"/>
      <c r="YN49" s="299"/>
      <c r="YO49" s="299"/>
      <c r="YP49" s="299"/>
      <c r="YQ49" s="299"/>
      <c r="YR49" s="299"/>
      <c r="YS49" s="299"/>
      <c r="YT49" s="299"/>
      <c r="YU49" s="299"/>
      <c r="YV49" s="299"/>
      <c r="YW49" s="299"/>
      <c r="YX49" s="299"/>
      <c r="YY49" s="299"/>
      <c r="YZ49" s="299"/>
      <c r="ZA49" s="299"/>
      <c r="ZB49" s="299"/>
      <c r="ZC49" s="299"/>
      <c r="ZD49" s="299"/>
      <c r="ZE49" s="299"/>
      <c r="ZF49" s="299"/>
      <c r="ZG49" s="299"/>
      <c r="ZH49" s="299"/>
      <c r="ZI49" s="299"/>
      <c r="ZJ49" s="299"/>
      <c r="ZK49" s="299"/>
      <c r="ZL49" s="299"/>
      <c r="ZM49" s="299"/>
      <c r="ZN49" s="299"/>
      <c r="ZO49" s="299"/>
      <c r="ZP49" s="299"/>
      <c r="ZQ49" s="299"/>
      <c r="ZR49" s="299"/>
      <c r="ZS49" s="299"/>
      <c r="ZT49" s="299"/>
      <c r="ZU49" s="299"/>
      <c r="ZV49" s="299"/>
      <c r="ZW49" s="299"/>
      <c r="ZX49" s="299"/>
      <c r="ZY49" s="299"/>
      <c r="ZZ49" s="299"/>
      <c r="AAA49" s="299"/>
      <c r="AAB49" s="299"/>
      <c r="AAC49" s="299"/>
      <c r="AAD49" s="299"/>
      <c r="AAE49" s="299"/>
      <c r="AAF49" s="299"/>
      <c r="AAG49" s="299"/>
      <c r="AAH49" s="299"/>
      <c r="AAI49" s="299"/>
      <c r="AAJ49" s="299"/>
      <c r="AAK49" s="299"/>
      <c r="AAL49" s="299"/>
      <c r="AAM49" s="299"/>
      <c r="AAN49" s="299"/>
      <c r="AAO49" s="299"/>
      <c r="AAP49" s="299"/>
      <c r="AAQ49" s="299"/>
      <c r="AAR49" s="299"/>
      <c r="AAS49" s="299"/>
      <c r="AAT49" s="299"/>
      <c r="AAU49" s="299"/>
      <c r="AAV49" s="299"/>
      <c r="AAW49" s="299"/>
      <c r="AAX49" s="299"/>
      <c r="AAY49" s="299"/>
      <c r="AAZ49" s="299"/>
      <c r="ABA49" s="299"/>
      <c r="ABB49" s="299"/>
      <c r="ABC49" s="299"/>
      <c r="ABD49" s="299"/>
      <c r="ABE49" s="299"/>
      <c r="ABF49" s="299"/>
      <c r="ABG49" s="299"/>
      <c r="ABH49" s="299"/>
      <c r="ABI49" s="299"/>
      <c r="ABJ49" s="299"/>
      <c r="ABK49" s="299"/>
      <c r="ABL49" s="299"/>
      <c r="ABM49" s="299"/>
      <c r="ABN49" s="299"/>
      <c r="ABO49" s="299"/>
      <c r="ABP49" s="299"/>
      <c r="ABQ49" s="299"/>
      <c r="ABR49" s="299"/>
      <c r="ABS49" s="299"/>
      <c r="ABT49" s="299"/>
      <c r="ABU49" s="299"/>
      <c r="ABV49" s="299"/>
      <c r="ABW49" s="299"/>
      <c r="ABX49" s="299"/>
      <c r="ABY49" s="299"/>
      <c r="ABZ49" s="299"/>
      <c r="ACA49" s="299"/>
      <c r="ACB49" s="299"/>
      <c r="ACC49" s="299"/>
      <c r="ACD49" s="299"/>
      <c r="ACE49" s="299"/>
      <c r="ACF49" s="299"/>
      <c r="ACG49" s="299"/>
      <c r="ACH49" s="299"/>
      <c r="ACI49" s="299"/>
      <c r="ACJ49" s="299"/>
      <c r="ACK49" s="299"/>
      <c r="ACL49" s="299"/>
      <c r="ACM49" s="299"/>
      <c r="ACN49" s="299"/>
      <c r="ACO49" s="299"/>
      <c r="ACP49" s="299"/>
      <c r="ACQ49" s="299"/>
      <c r="ACR49" s="299"/>
      <c r="ACS49" s="299"/>
      <c r="ACT49" s="299"/>
      <c r="ACU49" s="299"/>
      <c r="ACV49" s="299"/>
      <c r="ACW49" s="299"/>
      <c r="ACX49" s="299"/>
      <c r="ACY49" s="299"/>
      <c r="ACZ49" s="299"/>
      <c r="ADA49" s="299"/>
      <c r="ADB49" s="299"/>
      <c r="ADC49" s="299"/>
      <c r="ADD49" s="299"/>
      <c r="ADE49" s="299"/>
      <c r="ADF49" s="299"/>
      <c r="ADG49" s="299"/>
      <c r="ADH49" s="299"/>
      <c r="ADI49" s="299"/>
      <c r="ADJ49" s="299"/>
      <c r="ADK49" s="299"/>
      <c r="ADL49" s="299"/>
      <c r="ADM49" s="299"/>
      <c r="ADN49" s="299"/>
      <c r="ADO49" s="299"/>
      <c r="ADP49" s="299"/>
      <c r="ADQ49" s="299"/>
      <c r="ADR49" s="299"/>
      <c r="ADS49" s="299"/>
      <c r="ADT49" s="299"/>
      <c r="ADU49" s="299"/>
      <c r="ADV49" s="299"/>
      <c r="ADW49" s="299"/>
      <c r="ADX49" s="299"/>
      <c r="ADY49" s="299"/>
      <c r="ADZ49" s="299"/>
      <c r="AEA49" s="299"/>
      <c r="AEB49" s="299"/>
      <c r="AEC49" s="299"/>
      <c r="AED49" s="299"/>
      <c r="AEE49" s="299"/>
      <c r="AEF49" s="299"/>
      <c r="AEG49" s="299"/>
      <c r="AEH49" s="299"/>
      <c r="AEI49" s="299"/>
      <c r="AEJ49" s="299"/>
      <c r="AEK49" s="299"/>
      <c r="AEL49" s="299"/>
      <c r="AEM49" s="299"/>
      <c r="AEN49" s="299"/>
      <c r="AEO49" s="299"/>
      <c r="AEP49" s="299"/>
      <c r="AEQ49" s="299"/>
      <c r="AER49" s="299"/>
      <c r="AES49" s="299"/>
      <c r="AET49" s="299"/>
      <c r="AEU49" s="299"/>
      <c r="AEV49" s="299"/>
      <c r="AEW49" s="299"/>
      <c r="AEX49" s="299"/>
      <c r="AEY49" s="299"/>
      <c r="AEZ49" s="299"/>
      <c r="AFA49" s="299"/>
      <c r="AFB49" s="299"/>
      <c r="AFC49" s="299"/>
      <c r="AFD49" s="299"/>
      <c r="AFE49" s="299"/>
      <c r="AFF49" s="299"/>
      <c r="AFG49" s="299"/>
      <c r="AFH49" s="299"/>
      <c r="AFI49" s="299"/>
      <c r="AFJ49" s="299"/>
      <c r="AFK49" s="299"/>
      <c r="AFL49" s="299"/>
      <c r="AFM49" s="299"/>
      <c r="AFN49" s="299"/>
      <c r="AFO49" s="299"/>
      <c r="AFP49" s="299"/>
      <c r="AFQ49" s="299"/>
      <c r="AFR49" s="299"/>
      <c r="AFS49" s="299"/>
      <c r="AFT49" s="299"/>
      <c r="AFU49" s="299"/>
      <c r="AFV49" s="299"/>
      <c r="AFW49" s="299"/>
      <c r="AFX49" s="299"/>
      <c r="AFY49" s="299"/>
      <c r="AFZ49" s="299"/>
      <c r="AGA49" s="299"/>
      <c r="AGB49" s="299"/>
      <c r="AGC49" s="299"/>
      <c r="AGD49" s="299"/>
      <c r="AGE49" s="299"/>
      <c r="AGF49" s="299"/>
      <c r="AGG49" s="299"/>
      <c r="AGH49" s="299"/>
      <c r="AGI49" s="299"/>
      <c r="AGJ49" s="299"/>
      <c r="AGK49" s="299"/>
      <c r="AGL49" s="299"/>
      <c r="AGM49" s="299"/>
      <c r="AGN49" s="299"/>
      <c r="AGO49" s="299"/>
      <c r="AGP49" s="299"/>
      <c r="AGQ49" s="299"/>
      <c r="AGR49" s="299"/>
      <c r="AGS49" s="299"/>
      <c r="AGT49" s="299"/>
      <c r="AGU49" s="299"/>
      <c r="AGV49" s="299"/>
      <c r="AGW49" s="299"/>
      <c r="AGX49" s="299"/>
      <c r="AGY49" s="299"/>
      <c r="AGZ49" s="299"/>
      <c r="AHA49" s="299"/>
      <c r="AHB49" s="299"/>
      <c r="AHC49" s="299"/>
      <c r="AHD49" s="299"/>
      <c r="AHE49" s="299"/>
      <c r="AHF49" s="299"/>
      <c r="AHG49" s="299"/>
      <c r="AHH49" s="299"/>
      <c r="AHI49" s="299"/>
      <c r="AHJ49" s="299"/>
      <c r="AHK49" s="299"/>
      <c r="AHL49" s="299"/>
      <c r="AHM49" s="299"/>
      <c r="AHN49" s="299"/>
      <c r="AHO49" s="299"/>
      <c r="AHP49" s="299"/>
      <c r="AHQ49" s="299"/>
      <c r="AHR49" s="299"/>
      <c r="AHS49" s="299"/>
      <c r="AHT49" s="299"/>
      <c r="AHU49" s="299"/>
      <c r="AHV49" s="299"/>
      <c r="AHW49" s="299"/>
      <c r="AHX49" s="299"/>
      <c r="AHY49" s="299"/>
      <c r="AHZ49" s="299"/>
      <c r="AIA49" s="299"/>
      <c r="AIB49" s="299"/>
      <c r="AIC49" s="299"/>
      <c r="AID49" s="299"/>
      <c r="AIE49" s="299"/>
      <c r="AIF49" s="299"/>
      <c r="AIG49" s="299"/>
      <c r="AIH49" s="299"/>
      <c r="AII49" s="299"/>
      <c r="AIJ49" s="299"/>
      <c r="AIK49" s="299"/>
      <c r="AIL49" s="299"/>
      <c r="AIM49" s="299"/>
      <c r="AIN49" s="299"/>
      <c r="AIO49" s="299"/>
      <c r="AIP49" s="299"/>
      <c r="AIQ49" s="299"/>
      <c r="AIR49" s="299"/>
      <c r="AIS49" s="299"/>
      <c r="AIT49" s="299"/>
      <c r="AIU49" s="299"/>
      <c r="AIV49" s="299"/>
      <c r="AIW49" s="299"/>
      <c r="AIX49" s="299"/>
      <c r="AIY49" s="299"/>
      <c r="AIZ49" s="299"/>
      <c r="AJA49" s="299"/>
      <c r="AJB49" s="299"/>
      <c r="AJC49" s="299"/>
      <c r="AJD49" s="299"/>
      <c r="AJE49" s="299"/>
      <c r="AJF49" s="299"/>
      <c r="AJG49" s="299"/>
      <c r="AJH49" s="299"/>
      <c r="AJI49" s="299"/>
      <c r="AJJ49" s="299"/>
      <c r="AJK49" s="299"/>
      <c r="AJL49" s="299"/>
      <c r="AJM49" s="299"/>
      <c r="AJN49" s="299"/>
      <c r="AJO49" s="299"/>
      <c r="AJP49" s="299"/>
      <c r="AJQ49" s="299"/>
      <c r="AJR49" s="299"/>
      <c r="AJS49" s="299"/>
      <c r="AJT49" s="299"/>
      <c r="AJU49" s="299"/>
      <c r="AJV49" s="299"/>
      <c r="AJW49" s="299"/>
      <c r="AJX49" s="299"/>
      <c r="AJY49" s="299"/>
      <c r="AJZ49" s="299"/>
      <c r="AKA49" s="299"/>
      <c r="AKB49" s="299"/>
      <c r="AKC49" s="299"/>
      <c r="AKD49" s="299"/>
      <c r="AKE49" s="299"/>
      <c r="AKF49" s="299"/>
      <c r="AKG49" s="299"/>
      <c r="AKH49" s="299"/>
      <c r="AKI49" s="299"/>
      <c r="AKJ49" s="299"/>
      <c r="AKK49" s="299"/>
      <c r="AKL49" s="299"/>
      <c r="AKM49" s="299"/>
      <c r="AKN49" s="299"/>
      <c r="AKO49" s="299"/>
      <c r="AKP49" s="299"/>
      <c r="AKQ49" s="299"/>
      <c r="AKR49" s="299"/>
      <c r="AKS49" s="299"/>
      <c r="AKT49" s="299"/>
      <c r="AKU49" s="299"/>
      <c r="AKV49" s="299"/>
      <c r="AKW49" s="299"/>
      <c r="AKX49" s="299"/>
      <c r="AKY49" s="299"/>
      <c r="AKZ49" s="299"/>
      <c r="ALA49" s="299"/>
      <c r="ALB49" s="299"/>
      <c r="ALC49" s="299"/>
      <c r="ALD49" s="299"/>
      <c r="ALE49" s="299"/>
      <c r="ALF49" s="299"/>
      <c r="ALG49" s="299"/>
      <c r="ALH49" s="299"/>
      <c r="ALI49" s="299"/>
      <c r="ALJ49" s="299"/>
      <c r="ALK49" s="299"/>
      <c r="ALL49" s="299"/>
      <c r="ALM49" s="299"/>
      <c r="ALN49" s="299"/>
      <c r="ALO49" s="299"/>
      <c r="ALP49" s="299"/>
      <c r="ALQ49" s="299"/>
      <c r="ALR49" s="299"/>
      <c r="ALS49" s="299"/>
      <c r="ALT49" s="299"/>
      <c r="ALU49" s="299"/>
      <c r="ALV49" s="299"/>
      <c r="ALW49" s="299"/>
      <c r="ALX49" s="299"/>
      <c r="ALY49" s="299"/>
      <c r="ALZ49" s="299"/>
      <c r="AMA49" s="299"/>
      <c r="AMB49" s="299"/>
      <c r="AMC49" s="299"/>
      <c r="AMD49" s="299"/>
      <c r="AME49" s="299"/>
      <c r="AMF49" s="299"/>
      <c r="AMG49" s="299"/>
      <c r="AMH49" s="299"/>
      <c r="AMI49" s="299"/>
      <c r="AMJ49" s="299"/>
      <c r="AMK49" s="299"/>
      <c r="AML49" s="299"/>
      <c r="AMM49" s="299"/>
      <c r="AMN49" s="299"/>
      <c r="AMO49" s="299"/>
      <c r="AMP49" s="299"/>
      <c r="AMQ49" s="299"/>
      <c r="AMR49" s="299"/>
      <c r="AMS49" s="299"/>
      <c r="AMT49" s="299"/>
      <c r="AMU49" s="299"/>
      <c r="AMV49" s="299"/>
      <c r="AMW49" s="299"/>
      <c r="AMX49" s="299"/>
      <c r="AMY49" s="299"/>
      <c r="AMZ49" s="299"/>
      <c r="ANA49" s="299"/>
      <c r="ANB49" s="299"/>
      <c r="ANC49" s="299"/>
      <c r="AND49" s="299"/>
      <c r="ANE49" s="299"/>
      <c r="ANF49" s="299"/>
      <c r="ANG49" s="299"/>
      <c r="ANH49" s="299"/>
      <c r="ANI49" s="299"/>
      <c r="ANJ49" s="299"/>
      <c r="ANK49" s="299"/>
      <c r="ANL49" s="299"/>
      <c r="ANM49" s="299"/>
      <c r="ANN49" s="299"/>
      <c r="ANO49" s="299"/>
      <c r="ANP49" s="299"/>
      <c r="ANQ49" s="299"/>
      <c r="ANR49" s="299"/>
      <c r="ANS49" s="299"/>
      <c r="ANT49" s="299"/>
      <c r="ANU49" s="299"/>
      <c r="ANV49" s="299"/>
      <c r="ANW49" s="299"/>
      <c r="ANX49" s="299"/>
      <c r="ANY49" s="299"/>
      <c r="ANZ49" s="299"/>
      <c r="AOA49" s="299"/>
      <c r="AOB49" s="299"/>
      <c r="AOC49" s="299"/>
      <c r="AOD49" s="299"/>
      <c r="AOE49" s="299"/>
      <c r="AOF49" s="299"/>
      <c r="AOG49" s="299"/>
      <c r="AOH49" s="299"/>
      <c r="AOI49" s="299"/>
      <c r="AOJ49" s="299"/>
      <c r="AOK49" s="299"/>
      <c r="AOL49" s="299"/>
      <c r="AOM49" s="299"/>
      <c r="AON49" s="299"/>
      <c r="AOO49" s="299"/>
      <c r="AOP49" s="299"/>
      <c r="AOQ49" s="299"/>
      <c r="AOR49" s="299"/>
      <c r="AOS49" s="299"/>
      <c r="AOT49" s="299"/>
      <c r="AOU49" s="299"/>
      <c r="AOV49" s="299"/>
      <c r="AOW49" s="299"/>
      <c r="AOX49" s="299"/>
      <c r="AOY49" s="299"/>
      <c r="AOZ49" s="299"/>
      <c r="APA49" s="299"/>
      <c r="APB49" s="299"/>
      <c r="APC49" s="299"/>
      <c r="APD49" s="299"/>
      <c r="APE49" s="299"/>
      <c r="APF49" s="299"/>
      <c r="APG49" s="299"/>
      <c r="APH49" s="299"/>
      <c r="API49" s="299"/>
      <c r="APJ49" s="299"/>
      <c r="APK49" s="299"/>
      <c r="APL49" s="299"/>
      <c r="APM49" s="299"/>
      <c r="APN49" s="299"/>
      <c r="APO49" s="299"/>
      <c r="APP49" s="299"/>
      <c r="APQ49" s="299"/>
      <c r="APR49" s="299"/>
      <c r="APS49" s="299"/>
      <c r="APT49" s="299"/>
      <c r="APU49" s="299"/>
      <c r="APV49" s="299"/>
      <c r="APW49" s="299"/>
      <c r="APX49" s="299"/>
      <c r="APY49" s="299"/>
      <c r="APZ49" s="299"/>
      <c r="AQA49" s="299"/>
      <c r="AQB49" s="299"/>
      <c r="AQC49" s="299"/>
      <c r="AQD49" s="299"/>
      <c r="AQE49" s="299"/>
      <c r="AQF49" s="299"/>
      <c r="AQG49" s="299"/>
      <c r="AQH49" s="299"/>
      <c r="AQI49" s="299"/>
      <c r="AQJ49" s="299"/>
      <c r="AQK49" s="299"/>
      <c r="AQL49" s="299"/>
      <c r="AQM49" s="299"/>
      <c r="AQN49" s="299"/>
      <c r="AQO49" s="299"/>
      <c r="AQP49" s="299"/>
      <c r="AQQ49" s="299"/>
      <c r="AQR49" s="299"/>
      <c r="AQS49" s="299"/>
      <c r="AQT49" s="299"/>
      <c r="AQU49" s="299"/>
      <c r="AQV49" s="299"/>
      <c r="AQW49" s="299"/>
      <c r="AQX49" s="299"/>
      <c r="AQY49" s="299"/>
      <c r="AQZ49" s="299"/>
      <c r="ARA49" s="299"/>
      <c r="ARB49" s="299"/>
      <c r="ARC49" s="299"/>
      <c r="ARD49" s="299"/>
      <c r="ARE49" s="299"/>
      <c r="ARF49" s="299"/>
      <c r="ARG49" s="299"/>
      <c r="ARH49" s="299"/>
      <c r="ARI49" s="299"/>
      <c r="ARJ49" s="299"/>
      <c r="ARK49" s="299"/>
      <c r="ARL49" s="299"/>
      <c r="ARM49" s="299"/>
      <c r="ARN49" s="299"/>
      <c r="ARO49" s="299"/>
      <c r="ARP49" s="299"/>
      <c r="ARQ49" s="299"/>
      <c r="ARR49" s="299"/>
      <c r="ARS49" s="299"/>
      <c r="ART49" s="299"/>
      <c r="ARU49" s="299"/>
      <c r="ARV49" s="299"/>
      <c r="ARW49" s="299"/>
      <c r="ARX49" s="299"/>
      <c r="ARY49" s="299"/>
      <c r="ARZ49" s="299"/>
      <c r="ASA49" s="299"/>
      <c r="ASB49" s="299"/>
      <c r="ASC49" s="299"/>
      <c r="ASD49" s="299"/>
      <c r="ASE49" s="299"/>
      <c r="ASF49" s="299"/>
      <c r="ASG49" s="299"/>
      <c r="ASH49" s="299"/>
      <c r="ASI49" s="299"/>
      <c r="ASJ49" s="299"/>
      <c r="ASK49" s="299"/>
      <c r="ASL49" s="299"/>
      <c r="ASM49" s="299"/>
      <c r="ASN49" s="299"/>
      <c r="ASO49" s="299"/>
      <c r="ASP49" s="299"/>
      <c r="ASQ49" s="299"/>
      <c r="ASR49" s="299"/>
      <c r="ASS49" s="299"/>
      <c r="AST49" s="299"/>
      <c r="ASU49" s="299"/>
      <c r="ASV49" s="299"/>
      <c r="ASW49" s="299"/>
      <c r="ASX49" s="299"/>
      <c r="ASY49" s="299"/>
      <c r="ASZ49" s="299"/>
      <c r="ATA49" s="299"/>
      <c r="ATB49" s="299"/>
      <c r="ATC49" s="299"/>
      <c r="ATD49" s="299"/>
      <c r="ATE49" s="299"/>
      <c r="ATF49" s="299"/>
      <c r="ATG49" s="299"/>
      <c r="ATH49" s="299"/>
      <c r="ATI49" s="299"/>
      <c r="ATJ49" s="299"/>
      <c r="ATK49" s="299"/>
      <c r="ATL49" s="299"/>
      <c r="ATM49" s="299"/>
      <c r="ATN49" s="299"/>
      <c r="ATO49" s="299"/>
      <c r="ATP49" s="299"/>
      <c r="ATQ49" s="299"/>
      <c r="ATR49" s="299"/>
      <c r="ATS49" s="299"/>
      <c r="ATT49" s="299"/>
      <c r="ATU49" s="299"/>
      <c r="ATV49" s="299"/>
      <c r="ATW49" s="299"/>
      <c r="ATX49" s="299"/>
      <c r="ATY49" s="299"/>
      <c r="ATZ49" s="299"/>
      <c r="AUA49" s="299"/>
      <c r="AUB49" s="299"/>
      <c r="AUC49" s="299"/>
      <c r="AUD49" s="299"/>
      <c r="AUE49" s="299"/>
      <c r="AUF49" s="299"/>
      <c r="AUG49" s="299"/>
      <c r="AUH49" s="299"/>
      <c r="AUI49" s="299"/>
      <c r="AUJ49" s="299"/>
      <c r="AUK49" s="299"/>
      <c r="AUL49" s="299"/>
      <c r="AUM49" s="299"/>
      <c r="AUN49" s="299"/>
      <c r="AUO49" s="299"/>
      <c r="AUP49" s="299"/>
      <c r="AUQ49" s="299"/>
      <c r="AUR49" s="299"/>
      <c r="AUS49" s="299"/>
      <c r="AUT49" s="299"/>
      <c r="AUU49" s="299"/>
      <c r="AUV49" s="299"/>
      <c r="AUW49" s="299"/>
      <c r="AUX49" s="299"/>
      <c r="AUY49" s="299"/>
      <c r="AUZ49" s="299"/>
      <c r="AVA49" s="299"/>
      <c r="AVB49" s="299"/>
      <c r="AVC49" s="299"/>
      <c r="AVD49" s="299"/>
      <c r="AVE49" s="299"/>
      <c r="AVF49" s="299"/>
      <c r="AVG49" s="299"/>
      <c r="AVH49" s="299"/>
      <c r="AVI49" s="299"/>
      <c r="AVJ49" s="299"/>
      <c r="AVK49" s="299"/>
      <c r="AVL49" s="299"/>
      <c r="AVM49" s="299"/>
      <c r="AVN49" s="299"/>
      <c r="AVO49" s="299"/>
      <c r="AVP49" s="299"/>
      <c r="AVQ49" s="299"/>
      <c r="AVR49" s="299"/>
      <c r="AVS49" s="299"/>
      <c r="AVT49" s="299"/>
      <c r="AVU49" s="299"/>
      <c r="AVV49" s="299"/>
      <c r="AVW49" s="299"/>
      <c r="AVX49" s="299"/>
      <c r="AVY49" s="299"/>
      <c r="AVZ49" s="299"/>
      <c r="AWA49" s="299"/>
      <c r="AWB49" s="299"/>
      <c r="AWC49" s="299"/>
      <c r="AWD49" s="299"/>
      <c r="AWE49" s="299"/>
      <c r="AWF49" s="299"/>
      <c r="AWG49" s="299"/>
      <c r="AWH49" s="299"/>
      <c r="AWI49" s="299"/>
      <c r="AWJ49" s="299"/>
      <c r="AWK49" s="299"/>
      <c r="AWL49" s="299"/>
      <c r="AWM49" s="299"/>
      <c r="AWN49" s="299"/>
      <c r="AWO49" s="299"/>
      <c r="AWP49" s="299"/>
      <c r="AWQ49" s="299"/>
      <c r="AWR49" s="299"/>
      <c r="AWS49" s="299"/>
      <c r="AWT49" s="299"/>
      <c r="AWU49" s="299"/>
      <c r="AWV49" s="299"/>
      <c r="AWW49" s="299"/>
      <c r="AWX49" s="299"/>
      <c r="AWY49" s="299"/>
      <c r="AWZ49" s="299"/>
      <c r="AXA49" s="299"/>
      <c r="AXB49" s="299"/>
      <c r="AXC49" s="299"/>
      <c r="AXD49" s="299"/>
      <c r="AXE49" s="299"/>
      <c r="AXF49" s="299"/>
      <c r="AXG49" s="299"/>
      <c r="AXH49" s="299"/>
      <c r="AXI49" s="299"/>
      <c r="AXJ49" s="299"/>
      <c r="AXK49" s="299"/>
      <c r="AXL49" s="299"/>
      <c r="AXM49" s="299"/>
      <c r="AXN49" s="299"/>
      <c r="AXO49" s="299"/>
      <c r="AXP49" s="299"/>
      <c r="AXQ49" s="299"/>
      <c r="AXR49" s="299"/>
      <c r="AXS49" s="299"/>
      <c r="AXT49" s="299"/>
      <c r="AXU49" s="299"/>
      <c r="AXV49" s="299"/>
      <c r="AXW49" s="299"/>
      <c r="AXX49" s="299"/>
      <c r="AXY49" s="299"/>
      <c r="AXZ49" s="299"/>
      <c r="AYA49" s="299"/>
      <c r="AYB49" s="299"/>
      <c r="AYC49" s="299"/>
      <c r="AYD49" s="299"/>
      <c r="AYE49" s="299"/>
      <c r="AYF49" s="299"/>
      <c r="AYG49" s="299"/>
      <c r="AYH49" s="299"/>
      <c r="AYI49" s="299"/>
      <c r="AYJ49" s="299"/>
      <c r="AYK49" s="299"/>
      <c r="AYL49" s="299"/>
      <c r="AYM49" s="299"/>
      <c r="AYN49" s="299"/>
      <c r="AYO49" s="299"/>
      <c r="AYP49" s="299"/>
      <c r="AYQ49" s="299"/>
      <c r="AYR49" s="299"/>
      <c r="AYS49" s="299"/>
      <c r="AYT49" s="299"/>
      <c r="AYU49" s="299"/>
      <c r="AYV49" s="299"/>
      <c r="AYW49" s="299"/>
      <c r="AYX49" s="299"/>
      <c r="AYY49" s="299"/>
      <c r="AYZ49" s="299"/>
      <c r="AZA49" s="299"/>
      <c r="AZB49" s="299"/>
      <c r="AZC49" s="299"/>
      <c r="AZD49" s="299"/>
      <c r="AZE49" s="299"/>
      <c r="AZF49" s="299"/>
      <c r="AZG49" s="299"/>
      <c r="AZH49" s="299"/>
      <c r="AZI49" s="299"/>
      <c r="AZJ49" s="299"/>
      <c r="AZK49" s="299"/>
      <c r="AZL49" s="299"/>
      <c r="AZM49" s="299"/>
      <c r="AZN49" s="299"/>
      <c r="AZO49" s="299"/>
      <c r="AZP49" s="299"/>
      <c r="AZQ49" s="299"/>
      <c r="AZR49" s="299"/>
      <c r="AZS49" s="299"/>
      <c r="AZT49" s="299"/>
      <c r="AZU49" s="299"/>
      <c r="AZV49" s="299"/>
      <c r="AZW49" s="299"/>
      <c r="AZX49" s="299"/>
      <c r="AZY49" s="299"/>
      <c r="AZZ49" s="299"/>
      <c r="BAA49" s="299"/>
      <c r="BAB49" s="299"/>
      <c r="BAC49" s="299"/>
      <c r="BAD49" s="299"/>
      <c r="BAE49" s="299"/>
      <c r="BAF49" s="299"/>
      <c r="BAG49" s="299"/>
      <c r="BAH49" s="299"/>
      <c r="BAI49" s="299"/>
      <c r="BAJ49" s="299"/>
      <c r="BAK49" s="299"/>
      <c r="BAL49" s="299"/>
      <c r="BAM49" s="299"/>
      <c r="BAN49" s="299"/>
      <c r="BAO49" s="299"/>
      <c r="BAP49" s="299"/>
      <c r="BAQ49" s="299"/>
      <c r="BAR49" s="299"/>
      <c r="BAS49" s="299"/>
      <c r="BAT49" s="299"/>
      <c r="BAU49" s="299"/>
      <c r="BAV49" s="299"/>
      <c r="BAW49" s="299"/>
      <c r="BAX49" s="299"/>
      <c r="BAY49" s="299"/>
      <c r="BAZ49" s="299"/>
      <c r="BBA49" s="299"/>
      <c r="BBB49" s="299"/>
      <c r="BBC49" s="299"/>
      <c r="BBD49" s="299"/>
      <c r="BBE49" s="299"/>
      <c r="BBF49" s="299"/>
      <c r="BBG49" s="299"/>
      <c r="BBH49" s="299"/>
      <c r="BBI49" s="299"/>
      <c r="BBJ49" s="299"/>
      <c r="BBK49" s="299"/>
      <c r="BBL49" s="299"/>
      <c r="BBM49" s="299"/>
      <c r="BBN49" s="299"/>
      <c r="BBO49" s="299"/>
      <c r="BBP49" s="299"/>
      <c r="BBQ49" s="299"/>
      <c r="BBR49" s="299"/>
      <c r="BBS49" s="299"/>
      <c r="BBT49" s="299"/>
      <c r="BBU49" s="299"/>
      <c r="BBV49" s="299"/>
      <c r="BBW49" s="299"/>
      <c r="BBX49" s="299"/>
      <c r="BBY49" s="299"/>
      <c r="BBZ49" s="299"/>
      <c r="BCA49" s="299"/>
      <c r="BCB49" s="299"/>
      <c r="BCC49" s="299"/>
      <c r="BCD49" s="299"/>
      <c r="BCE49" s="299"/>
      <c r="BCF49" s="299"/>
      <c r="BCG49" s="299"/>
      <c r="BCH49" s="299"/>
      <c r="BCI49" s="299"/>
      <c r="BCJ49" s="299"/>
      <c r="BCK49" s="299"/>
      <c r="BCL49" s="299"/>
      <c r="BCM49" s="299"/>
      <c r="BCN49" s="299"/>
      <c r="BCO49" s="299"/>
      <c r="BCP49" s="299"/>
      <c r="BCQ49" s="299"/>
      <c r="BCR49" s="299"/>
      <c r="BCS49" s="299"/>
      <c r="BCT49" s="299"/>
      <c r="BCU49" s="299"/>
      <c r="BCV49" s="299"/>
      <c r="BCW49" s="299"/>
      <c r="BCX49" s="299"/>
      <c r="BCY49" s="299"/>
      <c r="BCZ49" s="299"/>
      <c r="BDA49" s="299"/>
      <c r="BDB49" s="299"/>
      <c r="BDC49" s="299"/>
      <c r="BDD49" s="299"/>
      <c r="BDE49" s="299"/>
      <c r="BDF49" s="299"/>
      <c r="BDG49" s="299"/>
      <c r="BDH49" s="299"/>
      <c r="BDI49" s="299"/>
      <c r="BDJ49" s="299"/>
      <c r="BDK49" s="299"/>
      <c r="BDL49" s="299"/>
      <c r="BDM49" s="299"/>
      <c r="BDN49" s="299"/>
      <c r="BDO49" s="299"/>
      <c r="BDP49" s="299"/>
      <c r="BDQ49" s="299"/>
      <c r="BDR49" s="299"/>
      <c r="BDS49" s="299"/>
      <c r="BDT49" s="299"/>
      <c r="BDU49" s="299"/>
      <c r="BDV49" s="299"/>
      <c r="BDW49" s="299"/>
      <c r="BDX49" s="299"/>
      <c r="BDY49" s="299"/>
      <c r="BDZ49" s="299"/>
      <c r="BEA49" s="299"/>
      <c r="BEB49" s="299"/>
      <c r="BEC49" s="299"/>
      <c r="BED49" s="299"/>
      <c r="BEE49" s="299"/>
      <c r="BEF49" s="299"/>
      <c r="BEG49" s="299"/>
      <c r="BEH49" s="299"/>
      <c r="BEI49" s="299"/>
      <c r="BEJ49" s="299"/>
      <c r="BEK49" s="299"/>
      <c r="BEL49" s="299"/>
      <c r="BEM49" s="299"/>
      <c r="BEN49" s="299"/>
      <c r="BEO49" s="299"/>
      <c r="BEP49" s="299"/>
      <c r="BEQ49" s="299"/>
      <c r="BER49" s="299"/>
      <c r="BES49" s="299"/>
      <c r="BET49" s="299"/>
      <c r="BEU49" s="299"/>
      <c r="BEV49" s="299"/>
      <c r="BEW49" s="299"/>
      <c r="BEX49" s="299"/>
      <c r="BEY49" s="299"/>
      <c r="BEZ49" s="299"/>
      <c r="BFA49" s="299"/>
      <c r="BFB49" s="299"/>
      <c r="BFC49" s="299"/>
      <c r="BFD49" s="299"/>
      <c r="BFE49" s="299"/>
      <c r="BFF49" s="299"/>
      <c r="BFG49" s="299"/>
      <c r="BFH49" s="299"/>
      <c r="BFI49" s="299"/>
      <c r="BFJ49" s="299"/>
      <c r="BFK49" s="299"/>
      <c r="BFL49" s="299"/>
      <c r="BFM49" s="299"/>
      <c r="BFN49" s="299"/>
      <c r="BFO49" s="299"/>
      <c r="BFP49" s="299"/>
      <c r="BFQ49" s="299"/>
      <c r="BFR49" s="299"/>
      <c r="BFS49" s="299"/>
      <c r="BFT49" s="299"/>
      <c r="BFU49" s="299"/>
      <c r="BFV49" s="299"/>
      <c r="BFW49" s="299"/>
      <c r="BFX49" s="299"/>
      <c r="BFY49" s="299"/>
      <c r="BFZ49" s="299"/>
      <c r="BGA49" s="299"/>
      <c r="BGB49" s="299"/>
      <c r="BGC49" s="299"/>
      <c r="BGD49" s="299"/>
      <c r="BGE49" s="299"/>
      <c r="BGF49" s="299"/>
      <c r="BGG49" s="299"/>
      <c r="BGH49" s="299"/>
      <c r="BGI49" s="299"/>
      <c r="BGJ49" s="299"/>
      <c r="BGK49" s="299"/>
      <c r="BGL49" s="299"/>
      <c r="BGM49" s="299"/>
      <c r="BGN49" s="299"/>
      <c r="BGO49" s="299"/>
      <c r="BGP49" s="299"/>
      <c r="BGQ49" s="299"/>
      <c r="BGR49" s="299"/>
      <c r="BGS49" s="299"/>
      <c r="BGT49" s="299"/>
      <c r="BGU49" s="299"/>
      <c r="BGV49" s="299"/>
      <c r="BGW49" s="299"/>
      <c r="BGX49" s="299"/>
      <c r="BGY49" s="299"/>
      <c r="BGZ49" s="299"/>
      <c r="BHA49" s="299"/>
      <c r="BHB49" s="299"/>
      <c r="BHC49" s="299"/>
      <c r="BHD49" s="299"/>
      <c r="BHE49" s="299"/>
      <c r="BHF49" s="299"/>
      <c r="BHG49" s="299"/>
      <c r="BHH49" s="299"/>
      <c r="BHI49" s="299"/>
      <c r="BHJ49" s="299"/>
      <c r="BHK49" s="299"/>
      <c r="BHL49" s="299"/>
      <c r="BHM49" s="299"/>
      <c r="BHN49" s="299"/>
      <c r="BHO49" s="299"/>
      <c r="BHP49" s="299"/>
      <c r="BHQ49" s="299"/>
      <c r="BHR49" s="299"/>
      <c r="BHS49" s="299"/>
      <c r="BHT49" s="299"/>
      <c r="BHU49" s="299"/>
      <c r="BHV49" s="299"/>
      <c r="BHW49" s="299"/>
      <c r="BHX49" s="299"/>
      <c r="BHY49" s="299"/>
      <c r="BHZ49" s="299"/>
      <c r="BIA49" s="299"/>
      <c r="BIB49" s="299"/>
      <c r="BIC49" s="299"/>
      <c r="BID49" s="299"/>
      <c r="BIE49" s="299"/>
      <c r="BIF49" s="299"/>
      <c r="BIG49" s="299"/>
      <c r="BIH49" s="299"/>
      <c r="BII49" s="299"/>
      <c r="BIJ49" s="299"/>
      <c r="BIK49" s="299"/>
      <c r="BIL49" s="299"/>
      <c r="BIM49" s="299"/>
      <c r="BIN49" s="299"/>
      <c r="BIO49" s="299"/>
      <c r="BIP49" s="299"/>
      <c r="BIQ49" s="299"/>
      <c r="BIR49" s="299"/>
      <c r="BIS49" s="299"/>
      <c r="BIT49" s="299"/>
      <c r="BIU49" s="299"/>
      <c r="BIV49" s="299"/>
      <c r="BIW49" s="299"/>
      <c r="BIX49" s="299"/>
      <c r="BIY49" s="299"/>
      <c r="BIZ49" s="299"/>
      <c r="BJA49" s="299"/>
      <c r="BJB49" s="299"/>
      <c r="BJC49" s="299"/>
      <c r="BJD49" s="299"/>
      <c r="BJE49" s="299"/>
      <c r="BJF49" s="299"/>
      <c r="BJG49" s="299"/>
      <c r="BJH49" s="299"/>
      <c r="BJI49" s="299"/>
      <c r="BJJ49" s="299"/>
      <c r="BJK49" s="299"/>
      <c r="BJL49" s="299"/>
      <c r="BJM49" s="299"/>
      <c r="BJN49" s="299"/>
      <c r="BJO49" s="299"/>
      <c r="BJP49" s="299"/>
      <c r="BJQ49" s="299"/>
      <c r="BJR49" s="299"/>
      <c r="BJS49" s="299"/>
      <c r="BJT49" s="299"/>
      <c r="BJU49" s="299"/>
      <c r="BJV49" s="299"/>
      <c r="BJW49" s="299"/>
      <c r="BJX49" s="299"/>
      <c r="BJY49" s="299"/>
      <c r="BJZ49" s="299"/>
      <c r="BKA49" s="299"/>
      <c r="BKB49" s="299"/>
      <c r="BKC49" s="299"/>
      <c r="BKD49" s="299"/>
      <c r="BKE49" s="299"/>
      <c r="BKF49" s="299"/>
      <c r="BKG49" s="299"/>
      <c r="BKH49" s="299"/>
      <c r="BKI49" s="299"/>
      <c r="BKJ49" s="299"/>
      <c r="BKK49" s="299"/>
      <c r="BKL49" s="299"/>
      <c r="BKM49" s="299"/>
      <c r="BKN49" s="299"/>
      <c r="BKO49" s="299"/>
      <c r="BKP49" s="299"/>
      <c r="BKQ49" s="299"/>
      <c r="BKR49" s="299"/>
      <c r="BKS49" s="299"/>
      <c r="BKT49" s="299"/>
      <c r="BKU49" s="299"/>
      <c r="BKV49" s="299"/>
      <c r="BKW49" s="299"/>
      <c r="BKX49" s="299"/>
      <c r="BKY49" s="299"/>
      <c r="BKZ49" s="299"/>
      <c r="BLA49" s="299"/>
      <c r="BLB49" s="299"/>
      <c r="BLC49" s="299"/>
      <c r="BLD49" s="299"/>
      <c r="BLE49" s="299"/>
      <c r="BLF49" s="299"/>
      <c r="BLG49" s="299"/>
      <c r="BLH49" s="299"/>
      <c r="BLI49" s="299"/>
      <c r="BLJ49" s="299"/>
      <c r="BLK49" s="299"/>
      <c r="BLL49" s="299"/>
      <c r="BLM49" s="299"/>
      <c r="BLN49" s="299"/>
      <c r="BLO49" s="299"/>
      <c r="BLP49" s="299"/>
      <c r="BLQ49" s="299"/>
      <c r="BLR49" s="299"/>
      <c r="BLS49" s="299"/>
      <c r="BLT49" s="299"/>
      <c r="BLU49" s="299"/>
      <c r="BLV49" s="299"/>
      <c r="BLW49" s="299"/>
      <c r="BLX49" s="299"/>
      <c r="BLY49" s="299"/>
      <c r="BLZ49" s="299"/>
      <c r="BMA49" s="299"/>
      <c r="BMB49" s="299"/>
      <c r="BMC49" s="299"/>
      <c r="BMD49" s="299"/>
      <c r="BME49" s="299"/>
      <c r="BMF49" s="299"/>
      <c r="BMG49" s="299"/>
      <c r="BMH49" s="299"/>
      <c r="BMI49" s="299"/>
      <c r="BMJ49" s="299"/>
      <c r="BMK49" s="299"/>
      <c r="BML49" s="299"/>
      <c r="BMM49" s="299"/>
      <c r="BMN49" s="299"/>
      <c r="BMO49" s="299"/>
      <c r="BMP49" s="299"/>
      <c r="BMQ49" s="299"/>
      <c r="BMR49" s="299"/>
      <c r="BMS49" s="299"/>
      <c r="BMT49" s="299"/>
      <c r="BMU49" s="299"/>
      <c r="BMV49" s="299"/>
      <c r="BMW49" s="299"/>
      <c r="BMX49" s="299"/>
      <c r="BMY49" s="299"/>
      <c r="BMZ49" s="299"/>
      <c r="BNA49" s="299"/>
      <c r="BNB49" s="299"/>
      <c r="BNC49" s="299"/>
      <c r="BND49" s="299"/>
      <c r="BNE49" s="299"/>
      <c r="BNF49" s="299"/>
      <c r="BNG49" s="299"/>
      <c r="BNH49" s="299"/>
      <c r="BNI49" s="299"/>
      <c r="BNJ49" s="299"/>
      <c r="BNK49" s="299"/>
      <c r="BNL49" s="299"/>
      <c r="BNM49" s="299"/>
      <c r="BNN49" s="299"/>
      <c r="BNO49" s="299"/>
      <c r="BNP49" s="299"/>
      <c r="BNQ49" s="299"/>
      <c r="BNR49" s="299"/>
      <c r="BNS49" s="299"/>
      <c r="BNT49" s="299"/>
      <c r="BNU49" s="299"/>
      <c r="BNV49" s="299"/>
      <c r="BNW49" s="299"/>
      <c r="BNX49" s="299"/>
      <c r="BNY49" s="299"/>
      <c r="BNZ49" s="299"/>
      <c r="BOA49" s="299"/>
      <c r="BOB49" s="299"/>
      <c r="BOC49" s="299"/>
      <c r="BOD49" s="299"/>
      <c r="BOE49" s="299"/>
      <c r="BOF49" s="299"/>
      <c r="BOG49" s="299"/>
      <c r="BOH49" s="299"/>
      <c r="BOI49" s="299"/>
      <c r="BOJ49" s="299"/>
      <c r="BOK49" s="299"/>
      <c r="BOL49" s="299"/>
      <c r="BOM49" s="299"/>
      <c r="BON49" s="299"/>
      <c r="BOO49" s="299"/>
      <c r="BOP49" s="299"/>
      <c r="BOQ49" s="299"/>
      <c r="BOR49" s="299"/>
      <c r="BOS49" s="299"/>
      <c r="BOT49" s="299"/>
      <c r="BOU49" s="299"/>
      <c r="BOV49" s="299"/>
      <c r="BOW49" s="299"/>
      <c r="BOX49" s="299"/>
      <c r="BOY49" s="299"/>
      <c r="BOZ49" s="299"/>
      <c r="BPA49" s="299"/>
      <c r="BPB49" s="299"/>
      <c r="BPC49" s="299"/>
      <c r="BPD49" s="299"/>
      <c r="BPE49" s="299"/>
      <c r="BPF49" s="299"/>
      <c r="BPG49" s="299"/>
      <c r="BPH49" s="299"/>
      <c r="BPI49" s="299"/>
      <c r="BPJ49" s="299"/>
      <c r="BPK49" s="299"/>
      <c r="BPL49" s="299"/>
      <c r="BPM49" s="299"/>
      <c r="BPN49" s="299"/>
      <c r="BPO49" s="299"/>
      <c r="BPP49" s="299"/>
      <c r="BPQ49" s="299"/>
      <c r="BPR49" s="299"/>
      <c r="BPS49" s="299"/>
      <c r="BPT49" s="299"/>
      <c r="BPU49" s="299"/>
      <c r="BPV49" s="299"/>
      <c r="BPW49" s="299"/>
      <c r="BPX49" s="299"/>
      <c r="BPY49" s="299"/>
      <c r="BPZ49" s="299"/>
      <c r="BQA49" s="299"/>
      <c r="BQB49" s="299"/>
      <c r="BQC49" s="299"/>
      <c r="BQD49" s="299"/>
      <c r="BQE49" s="299"/>
      <c r="BQF49" s="299"/>
      <c r="BQG49" s="299"/>
      <c r="BQH49" s="299"/>
      <c r="BQI49" s="299"/>
      <c r="BQJ49" s="299"/>
      <c r="BQK49" s="299"/>
      <c r="BQL49" s="299"/>
      <c r="BQM49" s="299"/>
      <c r="BQN49" s="299"/>
      <c r="BQO49" s="299"/>
      <c r="BQP49" s="299"/>
      <c r="BQQ49" s="299"/>
      <c r="BQR49" s="299"/>
      <c r="BQS49" s="299"/>
      <c r="BQT49" s="299"/>
      <c r="BQU49" s="299"/>
      <c r="BQV49" s="299"/>
      <c r="BQW49" s="299"/>
      <c r="BQX49" s="299"/>
      <c r="BQY49" s="299"/>
      <c r="BQZ49" s="299"/>
      <c r="BRA49" s="299"/>
      <c r="BRB49" s="299"/>
      <c r="BRC49" s="299"/>
      <c r="BRD49" s="299"/>
      <c r="BRE49" s="299"/>
      <c r="BRF49" s="299"/>
      <c r="BRG49" s="299"/>
      <c r="BRH49" s="299"/>
      <c r="BRI49" s="299"/>
      <c r="BRJ49" s="299"/>
      <c r="BRK49" s="299"/>
      <c r="BRL49" s="299"/>
      <c r="BRM49" s="299"/>
      <c r="BRN49" s="299"/>
      <c r="BRO49" s="299"/>
      <c r="BRP49" s="299"/>
      <c r="BRQ49" s="299"/>
      <c r="BRR49" s="299"/>
      <c r="BRS49" s="299"/>
      <c r="BRT49" s="299"/>
      <c r="BRU49" s="299"/>
      <c r="BRV49" s="299"/>
      <c r="BRW49" s="299"/>
      <c r="BRX49" s="299"/>
      <c r="BRY49" s="299"/>
      <c r="BRZ49" s="299"/>
      <c r="BSA49" s="299"/>
      <c r="BSB49" s="299"/>
      <c r="BSC49" s="299"/>
      <c r="BSD49" s="299"/>
      <c r="BSE49" s="299"/>
      <c r="BSF49" s="299"/>
      <c r="BSG49" s="299"/>
      <c r="BSH49" s="299"/>
      <c r="BSI49" s="299"/>
      <c r="BSJ49" s="299"/>
      <c r="BSK49" s="299"/>
      <c r="BSL49" s="299"/>
      <c r="BSM49" s="299"/>
      <c r="BSN49" s="299"/>
      <c r="BSO49" s="299"/>
      <c r="BSP49" s="299"/>
      <c r="BSQ49" s="299"/>
      <c r="BSR49" s="299"/>
      <c r="BSS49" s="299"/>
      <c r="BST49" s="299"/>
      <c r="BSU49" s="299"/>
      <c r="BSV49" s="299"/>
      <c r="BSW49" s="299"/>
      <c r="BSX49" s="299"/>
      <c r="BSY49" s="299"/>
      <c r="BSZ49" s="299"/>
      <c r="BTA49" s="299"/>
      <c r="BTB49" s="299"/>
      <c r="BTC49" s="299"/>
      <c r="BTD49" s="299"/>
      <c r="BTE49" s="299"/>
      <c r="BTF49" s="299"/>
      <c r="BTG49" s="299"/>
      <c r="BTH49" s="299"/>
      <c r="BTI49" s="299"/>
      <c r="BTJ49" s="299"/>
      <c r="BTK49" s="299"/>
      <c r="BTL49" s="299"/>
      <c r="BTM49" s="299"/>
      <c r="BTN49" s="299"/>
      <c r="BTO49" s="299"/>
      <c r="BTP49" s="299"/>
      <c r="BTQ49" s="299"/>
      <c r="BTR49" s="299"/>
      <c r="BTS49" s="299"/>
      <c r="BTT49" s="299"/>
      <c r="BTU49" s="299"/>
      <c r="BTV49" s="299"/>
      <c r="BTW49" s="299"/>
      <c r="BTX49" s="299"/>
      <c r="BTY49" s="299"/>
      <c r="BTZ49" s="299"/>
      <c r="BUA49" s="299"/>
      <c r="BUB49" s="299"/>
      <c r="BUC49" s="299"/>
      <c r="BUD49" s="299"/>
      <c r="BUE49" s="299"/>
      <c r="BUF49" s="299"/>
      <c r="BUG49" s="299"/>
      <c r="BUH49" s="299"/>
      <c r="BUI49" s="299"/>
      <c r="BUJ49" s="299"/>
      <c r="BUK49" s="299"/>
      <c r="BUL49" s="299"/>
      <c r="BUM49" s="299"/>
      <c r="BUN49" s="299"/>
      <c r="BUO49" s="299"/>
      <c r="BUP49" s="299"/>
      <c r="BUQ49" s="299"/>
      <c r="BUR49" s="299"/>
      <c r="BUS49" s="299"/>
      <c r="BUT49" s="299"/>
      <c r="BUU49" s="299"/>
      <c r="BUV49" s="299"/>
      <c r="BUW49" s="299"/>
      <c r="BUX49" s="299"/>
      <c r="BUY49" s="299"/>
      <c r="BUZ49" s="299"/>
      <c r="BVA49" s="299"/>
      <c r="BVB49" s="299"/>
      <c r="BVC49" s="299"/>
      <c r="BVD49" s="299"/>
      <c r="BVE49" s="299"/>
      <c r="BVF49" s="299"/>
      <c r="BVG49" s="299"/>
      <c r="BVH49" s="299"/>
      <c r="BVI49" s="299"/>
      <c r="BVJ49" s="299"/>
      <c r="BVK49" s="299"/>
      <c r="BVL49" s="299"/>
      <c r="BVM49" s="299"/>
      <c r="BVN49" s="299"/>
      <c r="BVO49" s="299"/>
      <c r="BVP49" s="299"/>
      <c r="BVQ49" s="299"/>
      <c r="BVR49" s="299"/>
      <c r="BVS49" s="299"/>
      <c r="BVT49" s="299"/>
      <c r="BVU49" s="299"/>
      <c r="BVV49" s="299"/>
      <c r="BVW49" s="299"/>
      <c r="BVX49" s="299"/>
      <c r="BVY49" s="299"/>
      <c r="BVZ49" s="299"/>
      <c r="BWA49" s="299"/>
      <c r="BWB49" s="299"/>
      <c r="BWC49" s="299"/>
      <c r="BWD49" s="299"/>
      <c r="BWE49" s="299"/>
      <c r="BWF49" s="299"/>
      <c r="BWG49" s="299"/>
      <c r="BWH49" s="299"/>
      <c r="BWI49" s="299"/>
      <c r="BWJ49" s="299"/>
      <c r="BWK49" s="299"/>
      <c r="BWL49" s="299"/>
      <c r="BWM49" s="299"/>
      <c r="BWN49" s="299"/>
      <c r="BWO49" s="299"/>
      <c r="BWP49" s="299"/>
      <c r="BWQ49" s="299"/>
      <c r="BWR49" s="299"/>
      <c r="BWS49" s="299"/>
      <c r="BWT49" s="299"/>
      <c r="BWU49" s="299"/>
      <c r="BWV49" s="299"/>
      <c r="BWW49" s="299"/>
      <c r="BWX49" s="299"/>
      <c r="BWY49" s="299"/>
      <c r="BWZ49" s="299"/>
      <c r="BXA49" s="299"/>
      <c r="BXB49" s="299"/>
      <c r="BXC49" s="299"/>
      <c r="BXD49" s="299"/>
      <c r="BXE49" s="299"/>
      <c r="BXF49" s="299"/>
      <c r="BXG49" s="299"/>
      <c r="BXH49" s="299"/>
      <c r="BXI49" s="299"/>
      <c r="BXJ49" s="299"/>
      <c r="BXK49" s="299"/>
      <c r="BXL49" s="299"/>
      <c r="BXM49" s="299"/>
      <c r="BXN49" s="299"/>
      <c r="BXO49" s="299"/>
      <c r="BXP49" s="299"/>
      <c r="BXQ49" s="299"/>
      <c r="BXR49" s="299"/>
      <c r="BXS49" s="299"/>
      <c r="BXT49" s="299"/>
      <c r="BXU49" s="299"/>
      <c r="BXV49" s="299"/>
      <c r="BXW49" s="299"/>
      <c r="BXX49" s="299"/>
      <c r="BXY49" s="299"/>
      <c r="BXZ49" s="299"/>
      <c r="BYA49" s="299"/>
      <c r="BYB49" s="299"/>
      <c r="BYC49" s="299"/>
      <c r="BYD49" s="299"/>
      <c r="BYE49" s="299"/>
      <c r="BYF49" s="299"/>
      <c r="BYG49" s="299"/>
      <c r="BYH49" s="299"/>
      <c r="BYI49" s="299"/>
      <c r="BYJ49" s="299"/>
      <c r="BYK49" s="299"/>
      <c r="BYL49" s="299"/>
      <c r="BYM49" s="299"/>
      <c r="BYN49" s="299"/>
      <c r="BYO49" s="299"/>
      <c r="BYP49" s="299"/>
      <c r="BYQ49" s="299"/>
      <c r="BYR49" s="299"/>
      <c r="BYS49" s="299"/>
      <c r="BYT49" s="299"/>
      <c r="BYU49" s="299"/>
      <c r="BYV49" s="299"/>
      <c r="BYW49" s="299"/>
      <c r="BYX49" s="299"/>
      <c r="BYY49" s="299"/>
      <c r="BYZ49" s="299"/>
      <c r="BZA49" s="299"/>
      <c r="BZB49" s="299"/>
      <c r="BZC49" s="299"/>
      <c r="BZD49" s="299"/>
      <c r="BZE49" s="299"/>
      <c r="BZF49" s="299"/>
      <c r="BZG49" s="299"/>
      <c r="BZH49" s="299"/>
      <c r="BZI49" s="299"/>
      <c r="BZJ49" s="299"/>
      <c r="BZK49" s="299"/>
      <c r="BZL49" s="299"/>
      <c r="BZM49" s="299"/>
      <c r="BZN49" s="299"/>
      <c r="BZO49" s="299"/>
      <c r="BZP49" s="299"/>
      <c r="BZQ49" s="299"/>
      <c r="BZR49" s="299"/>
      <c r="BZS49" s="299"/>
      <c r="BZT49" s="299"/>
      <c r="BZU49" s="299"/>
      <c r="BZV49" s="299"/>
      <c r="BZW49" s="299"/>
      <c r="BZX49" s="299"/>
      <c r="BZY49" s="299"/>
      <c r="BZZ49" s="299"/>
      <c r="CAA49" s="299"/>
      <c r="CAB49" s="299"/>
      <c r="CAC49" s="299"/>
      <c r="CAD49" s="299"/>
      <c r="CAE49" s="299"/>
      <c r="CAF49" s="299"/>
      <c r="CAG49" s="299"/>
      <c r="CAH49" s="299"/>
      <c r="CAI49" s="299"/>
      <c r="CAJ49" s="299"/>
      <c r="CAK49" s="299"/>
      <c r="CAL49" s="299"/>
      <c r="CAM49" s="299"/>
      <c r="CAN49" s="299"/>
      <c r="CAO49" s="299"/>
      <c r="CAP49" s="299"/>
      <c r="CAQ49" s="299"/>
      <c r="CAR49" s="299"/>
      <c r="CAS49" s="299"/>
      <c r="CAT49" s="299"/>
      <c r="CAU49" s="299"/>
      <c r="CAV49" s="299"/>
      <c r="CAW49" s="299"/>
      <c r="CAX49" s="299"/>
      <c r="CAY49" s="299"/>
      <c r="CAZ49" s="299"/>
      <c r="CBA49" s="299"/>
      <c r="CBB49" s="299"/>
      <c r="CBC49" s="299"/>
      <c r="CBD49" s="299"/>
      <c r="CBE49" s="299"/>
      <c r="CBF49" s="299"/>
      <c r="CBG49" s="299"/>
      <c r="CBH49" s="299"/>
      <c r="CBI49" s="299"/>
      <c r="CBJ49" s="299"/>
      <c r="CBK49" s="299"/>
      <c r="CBL49" s="299"/>
      <c r="CBM49" s="299"/>
      <c r="CBN49" s="299"/>
      <c r="CBO49" s="299"/>
      <c r="CBP49" s="299"/>
      <c r="CBQ49" s="299"/>
      <c r="CBR49" s="299"/>
      <c r="CBS49" s="299"/>
      <c r="CBT49" s="299"/>
      <c r="CBU49" s="299"/>
      <c r="CBV49" s="299"/>
      <c r="CBW49" s="299"/>
      <c r="CBX49" s="299"/>
      <c r="CBY49" s="299"/>
      <c r="CBZ49" s="299"/>
      <c r="CCA49" s="299"/>
      <c r="CCB49" s="299"/>
      <c r="CCC49" s="299"/>
      <c r="CCD49" s="299"/>
      <c r="CCE49" s="299"/>
      <c r="CCF49" s="299"/>
      <c r="CCG49" s="299"/>
      <c r="CCH49" s="299"/>
      <c r="CCI49" s="299"/>
      <c r="CCJ49" s="299"/>
      <c r="CCK49" s="299"/>
      <c r="CCL49" s="299"/>
      <c r="CCM49" s="299"/>
      <c r="CCN49" s="299"/>
      <c r="CCO49" s="299"/>
      <c r="CCP49" s="299"/>
      <c r="CCQ49" s="299"/>
      <c r="CCR49" s="299"/>
      <c r="CCS49" s="299"/>
      <c r="CCT49" s="299"/>
      <c r="CCU49" s="299"/>
      <c r="CCV49" s="299"/>
      <c r="CCW49" s="299"/>
      <c r="CCX49" s="299"/>
      <c r="CCY49" s="299"/>
      <c r="CCZ49" s="299"/>
      <c r="CDA49" s="299"/>
      <c r="CDB49" s="299"/>
      <c r="CDC49" s="299"/>
      <c r="CDD49" s="299"/>
      <c r="CDE49" s="299"/>
      <c r="CDF49" s="299"/>
      <c r="CDG49" s="299"/>
      <c r="CDH49" s="299"/>
      <c r="CDI49" s="299"/>
      <c r="CDJ49" s="299"/>
      <c r="CDK49" s="299"/>
      <c r="CDL49" s="299"/>
      <c r="CDM49" s="299"/>
      <c r="CDN49" s="299"/>
      <c r="CDO49" s="299"/>
      <c r="CDP49" s="299"/>
      <c r="CDQ49" s="299"/>
      <c r="CDR49" s="299"/>
      <c r="CDS49" s="299"/>
      <c r="CDT49" s="299"/>
      <c r="CDU49" s="299"/>
      <c r="CDV49" s="299"/>
      <c r="CDW49" s="299"/>
      <c r="CDX49" s="299"/>
      <c r="CDY49" s="299"/>
      <c r="CDZ49" s="299"/>
      <c r="CEA49" s="299"/>
      <c r="CEB49" s="299"/>
      <c r="CEC49" s="299"/>
      <c r="CED49" s="299"/>
      <c r="CEE49" s="299"/>
      <c r="CEF49" s="299"/>
      <c r="CEG49" s="299"/>
      <c r="CEH49" s="299"/>
      <c r="CEI49" s="299"/>
      <c r="CEJ49" s="299"/>
      <c r="CEK49" s="299"/>
      <c r="CEL49" s="299"/>
      <c r="CEM49" s="299"/>
      <c r="CEN49" s="299"/>
      <c r="CEO49" s="299"/>
      <c r="CEP49" s="299"/>
      <c r="CEQ49" s="299"/>
      <c r="CER49" s="299"/>
      <c r="CES49" s="299"/>
      <c r="CET49" s="299"/>
      <c r="CEU49" s="299"/>
      <c r="CEV49" s="299"/>
      <c r="CEW49" s="299"/>
      <c r="CEX49" s="299"/>
      <c r="CEY49" s="299"/>
      <c r="CEZ49" s="299"/>
      <c r="CFA49" s="299"/>
      <c r="CFB49" s="299"/>
      <c r="CFC49" s="299"/>
      <c r="CFD49" s="299"/>
      <c r="CFE49" s="299"/>
      <c r="CFF49" s="299"/>
      <c r="CFG49" s="299"/>
      <c r="CFH49" s="299"/>
      <c r="CFI49" s="299"/>
      <c r="CFJ49" s="299"/>
      <c r="CFK49" s="299"/>
      <c r="CFL49" s="299"/>
      <c r="CFM49" s="299"/>
      <c r="CFN49" s="299"/>
      <c r="CFO49" s="299"/>
      <c r="CFP49" s="299"/>
      <c r="CFQ49" s="299"/>
      <c r="CFR49" s="299"/>
      <c r="CFS49" s="299"/>
      <c r="CFT49" s="299"/>
      <c r="CFU49" s="299"/>
      <c r="CFV49" s="299"/>
      <c r="CFW49" s="299"/>
      <c r="CFX49" s="299"/>
      <c r="CFY49" s="299"/>
      <c r="CFZ49" s="299"/>
      <c r="CGA49" s="299"/>
      <c r="CGB49" s="299"/>
      <c r="CGC49" s="299"/>
      <c r="CGD49" s="299"/>
      <c r="CGE49" s="299"/>
      <c r="CGF49" s="299"/>
      <c r="CGG49" s="299"/>
      <c r="CGH49" s="299"/>
      <c r="CGI49" s="299"/>
      <c r="CGJ49" s="299"/>
      <c r="CGK49" s="299"/>
      <c r="CGL49" s="299"/>
      <c r="CGM49" s="299"/>
      <c r="CGN49" s="299"/>
      <c r="CGO49" s="299"/>
      <c r="CGP49" s="299"/>
      <c r="CGQ49" s="299"/>
      <c r="CGR49" s="299"/>
      <c r="CGS49" s="299"/>
      <c r="CGT49" s="299"/>
      <c r="CGU49" s="299"/>
      <c r="CGV49" s="299"/>
      <c r="CGW49" s="299"/>
      <c r="CGX49" s="299"/>
      <c r="CGY49" s="299"/>
      <c r="CGZ49" s="299"/>
      <c r="CHA49" s="299"/>
      <c r="CHB49" s="299"/>
      <c r="CHC49" s="299"/>
      <c r="CHD49" s="299"/>
      <c r="CHE49" s="299"/>
      <c r="CHF49" s="299"/>
      <c r="CHG49" s="299"/>
      <c r="CHH49" s="299"/>
      <c r="CHI49" s="299"/>
      <c r="CHJ49" s="299"/>
      <c r="CHK49" s="299"/>
      <c r="CHL49" s="299"/>
      <c r="CHM49" s="299"/>
      <c r="CHN49" s="299"/>
      <c r="CHO49" s="299"/>
      <c r="CHP49" s="299"/>
      <c r="CHQ49" s="299"/>
      <c r="CHR49" s="299"/>
      <c r="CHS49" s="299"/>
      <c r="CHT49" s="299"/>
      <c r="CHU49" s="299"/>
      <c r="CHV49" s="299"/>
      <c r="CHW49" s="299"/>
      <c r="CHX49" s="299"/>
      <c r="CHY49" s="299"/>
      <c r="CHZ49" s="299"/>
      <c r="CIA49" s="299"/>
      <c r="CIB49" s="299"/>
      <c r="CIC49" s="299"/>
      <c r="CID49" s="299"/>
      <c r="CIE49" s="299"/>
      <c r="CIF49" s="299"/>
      <c r="CIG49" s="299"/>
      <c r="CIH49" s="299"/>
      <c r="CII49" s="299"/>
      <c r="CIJ49" s="299"/>
      <c r="CIK49" s="299"/>
      <c r="CIL49" s="299"/>
      <c r="CIM49" s="299"/>
      <c r="CIN49" s="299"/>
      <c r="CIO49" s="299"/>
      <c r="CIP49" s="299"/>
      <c r="CIQ49" s="299"/>
      <c r="CIR49" s="299"/>
      <c r="CIS49" s="299"/>
      <c r="CIT49" s="299"/>
      <c r="CIU49" s="299"/>
      <c r="CIV49" s="299"/>
      <c r="CIW49" s="299"/>
      <c r="CIX49" s="299"/>
      <c r="CIY49" s="299"/>
      <c r="CIZ49" s="299"/>
      <c r="CJA49" s="299"/>
      <c r="CJB49" s="299"/>
      <c r="CJC49" s="299"/>
      <c r="CJD49" s="299"/>
      <c r="CJE49" s="299"/>
      <c r="CJF49" s="299"/>
      <c r="CJG49" s="299"/>
      <c r="CJH49" s="299"/>
      <c r="CJI49" s="299"/>
      <c r="CJJ49" s="299"/>
      <c r="CJK49" s="299"/>
      <c r="CJL49" s="299"/>
      <c r="CJM49" s="299"/>
      <c r="CJN49" s="299"/>
      <c r="CJO49" s="299"/>
      <c r="CJP49" s="299"/>
      <c r="CJQ49" s="299"/>
      <c r="CJR49" s="299"/>
      <c r="CJS49" s="299"/>
      <c r="CJT49" s="299"/>
      <c r="CJU49" s="299"/>
      <c r="CJV49" s="299"/>
      <c r="CJW49" s="299"/>
      <c r="CJX49" s="299"/>
      <c r="CJY49" s="299"/>
      <c r="CJZ49" s="299"/>
      <c r="CKA49" s="299"/>
      <c r="CKB49" s="299"/>
      <c r="CKC49" s="299"/>
      <c r="CKD49" s="299"/>
      <c r="CKE49" s="299"/>
      <c r="CKF49" s="299"/>
      <c r="CKG49" s="299"/>
      <c r="CKH49" s="299"/>
      <c r="CKI49" s="299"/>
      <c r="CKJ49" s="299"/>
      <c r="CKK49" s="299"/>
      <c r="CKL49" s="299"/>
      <c r="CKM49" s="299"/>
      <c r="CKN49" s="299"/>
      <c r="CKO49" s="299"/>
      <c r="CKP49" s="299"/>
      <c r="CKQ49" s="299"/>
      <c r="CKR49" s="299"/>
      <c r="CKS49" s="299"/>
      <c r="CKT49" s="299"/>
      <c r="CKU49" s="299"/>
      <c r="CKV49" s="299"/>
      <c r="CKW49" s="299"/>
      <c r="CKX49" s="299"/>
      <c r="CKY49" s="299"/>
      <c r="CKZ49" s="299"/>
      <c r="CLA49" s="299"/>
      <c r="CLB49" s="299"/>
      <c r="CLC49" s="299"/>
      <c r="CLD49" s="299"/>
      <c r="CLE49" s="299"/>
      <c r="CLF49" s="299"/>
      <c r="CLG49" s="299"/>
      <c r="CLH49" s="299"/>
      <c r="CLI49" s="299"/>
      <c r="CLJ49" s="299"/>
      <c r="CLK49" s="299"/>
      <c r="CLL49" s="299"/>
      <c r="CLM49" s="299"/>
      <c r="CLN49" s="299"/>
      <c r="CLO49" s="299"/>
      <c r="CLP49" s="299"/>
      <c r="CLQ49" s="299"/>
      <c r="CLR49" s="299"/>
      <c r="CLS49" s="299"/>
      <c r="CLT49" s="299"/>
      <c r="CLU49" s="299"/>
      <c r="CLV49" s="299"/>
      <c r="CLW49" s="299"/>
      <c r="CLX49" s="299"/>
      <c r="CLY49" s="299"/>
      <c r="CLZ49" s="299"/>
      <c r="CMA49" s="299"/>
      <c r="CMB49" s="299"/>
      <c r="CMC49" s="299"/>
      <c r="CMD49" s="299"/>
      <c r="CME49" s="299"/>
      <c r="CMF49" s="299"/>
      <c r="CMG49" s="299"/>
      <c r="CMH49" s="299"/>
      <c r="CMI49" s="299"/>
      <c r="CMJ49" s="299"/>
      <c r="CMK49" s="299"/>
      <c r="CML49" s="299"/>
      <c r="CMM49" s="299"/>
      <c r="CMN49" s="299"/>
      <c r="CMO49" s="299"/>
      <c r="CMP49" s="299"/>
      <c r="CMQ49" s="299"/>
      <c r="CMR49" s="299"/>
      <c r="CMS49" s="299"/>
      <c r="CMT49" s="299"/>
      <c r="CMU49" s="299"/>
      <c r="CMV49" s="299"/>
      <c r="CMW49" s="299"/>
      <c r="CMX49" s="299"/>
      <c r="CMY49" s="299"/>
      <c r="CMZ49" s="299"/>
      <c r="CNA49" s="299"/>
      <c r="CNB49" s="299"/>
      <c r="CNC49" s="299"/>
      <c r="CND49" s="299"/>
      <c r="CNE49" s="299"/>
      <c r="CNF49" s="299"/>
      <c r="CNG49" s="299"/>
      <c r="CNH49" s="299"/>
      <c r="CNI49" s="299"/>
      <c r="CNJ49" s="299"/>
      <c r="CNK49" s="299"/>
      <c r="CNL49" s="299"/>
      <c r="CNM49" s="299"/>
      <c r="CNN49" s="299"/>
      <c r="CNO49" s="299"/>
      <c r="CNP49" s="299"/>
      <c r="CNQ49" s="299"/>
      <c r="CNR49" s="299"/>
      <c r="CNS49" s="299"/>
      <c r="CNT49" s="299"/>
      <c r="CNU49" s="299"/>
      <c r="CNV49" s="299"/>
      <c r="CNW49" s="299"/>
      <c r="CNX49" s="299"/>
      <c r="CNY49" s="299"/>
      <c r="CNZ49" s="299"/>
      <c r="COA49" s="299"/>
      <c r="COB49" s="299"/>
      <c r="COC49" s="299"/>
      <c r="COD49" s="299"/>
      <c r="COE49" s="299"/>
      <c r="COF49" s="299"/>
      <c r="COG49" s="299"/>
      <c r="COH49" s="299"/>
      <c r="COI49" s="299"/>
      <c r="COJ49" s="299"/>
      <c r="COK49" s="299"/>
      <c r="COL49" s="299"/>
      <c r="COM49" s="299"/>
      <c r="CON49" s="299"/>
      <c r="COO49" s="299"/>
      <c r="COP49" s="299"/>
      <c r="COQ49" s="299"/>
      <c r="COR49" s="299"/>
      <c r="COS49" s="299"/>
      <c r="COT49" s="299"/>
      <c r="COU49" s="299"/>
      <c r="COV49" s="299"/>
      <c r="COW49" s="299"/>
      <c r="COX49" s="299"/>
      <c r="COY49" s="299"/>
      <c r="COZ49" s="299"/>
      <c r="CPA49" s="299"/>
      <c r="CPB49" s="299"/>
      <c r="CPC49" s="299"/>
      <c r="CPD49" s="299"/>
      <c r="CPE49" s="299"/>
      <c r="CPF49" s="299"/>
      <c r="CPG49" s="299"/>
      <c r="CPH49" s="299"/>
      <c r="CPI49" s="299"/>
      <c r="CPJ49" s="299"/>
      <c r="CPK49" s="299"/>
      <c r="CPL49" s="299"/>
      <c r="CPM49" s="299"/>
      <c r="CPN49" s="299"/>
      <c r="CPO49" s="299"/>
      <c r="CPP49" s="299"/>
      <c r="CPQ49" s="299"/>
      <c r="CPR49" s="299"/>
      <c r="CPS49" s="299"/>
      <c r="CPT49" s="299"/>
      <c r="CPU49" s="299"/>
      <c r="CPV49" s="299"/>
      <c r="CPW49" s="299"/>
      <c r="CPX49" s="299"/>
      <c r="CPY49" s="299"/>
      <c r="CPZ49" s="299"/>
      <c r="CQA49" s="299"/>
      <c r="CQB49" s="299"/>
      <c r="CQC49" s="299"/>
      <c r="CQD49" s="299"/>
      <c r="CQE49" s="299"/>
      <c r="CQF49" s="299"/>
      <c r="CQG49" s="299"/>
      <c r="CQH49" s="299"/>
      <c r="CQI49" s="299"/>
      <c r="CQJ49" s="299"/>
      <c r="CQK49" s="299"/>
      <c r="CQL49" s="299"/>
      <c r="CQM49" s="299"/>
      <c r="CQN49" s="299"/>
      <c r="CQO49" s="299"/>
      <c r="CQP49" s="299"/>
      <c r="CQQ49" s="299"/>
      <c r="CQR49" s="299"/>
      <c r="CQS49" s="299"/>
      <c r="CQT49" s="299"/>
      <c r="CQU49" s="299"/>
      <c r="CQV49" s="299"/>
      <c r="CQW49" s="299"/>
      <c r="CQX49" s="299"/>
      <c r="CQY49" s="299"/>
      <c r="CQZ49" s="299"/>
      <c r="CRA49" s="299"/>
      <c r="CRB49" s="299"/>
      <c r="CRC49" s="299"/>
      <c r="CRD49" s="299"/>
      <c r="CRE49" s="299"/>
      <c r="CRF49" s="299"/>
      <c r="CRG49" s="299"/>
      <c r="CRH49" s="299"/>
      <c r="CRI49" s="299"/>
      <c r="CRJ49" s="299"/>
      <c r="CRK49" s="299"/>
      <c r="CRL49" s="299"/>
      <c r="CRM49" s="299"/>
      <c r="CRN49" s="299"/>
      <c r="CRO49" s="299"/>
      <c r="CRP49" s="299"/>
      <c r="CRQ49" s="299"/>
      <c r="CRR49" s="299"/>
      <c r="CRS49" s="299"/>
      <c r="CRT49" s="299"/>
      <c r="CRU49" s="299"/>
      <c r="CRV49" s="299"/>
      <c r="CRW49" s="299"/>
      <c r="CRX49" s="299"/>
      <c r="CRY49" s="299"/>
      <c r="CRZ49" s="299"/>
      <c r="CSA49" s="299"/>
      <c r="CSB49" s="299"/>
      <c r="CSC49" s="299"/>
      <c r="CSD49" s="299"/>
      <c r="CSE49" s="299"/>
      <c r="CSF49" s="299"/>
      <c r="CSG49" s="299"/>
      <c r="CSH49" s="299"/>
      <c r="CSI49" s="299"/>
      <c r="CSJ49" s="299"/>
      <c r="CSK49" s="299"/>
      <c r="CSL49" s="299"/>
      <c r="CSM49" s="299"/>
      <c r="CSN49" s="299"/>
      <c r="CSO49" s="299"/>
      <c r="CSP49" s="299"/>
      <c r="CSQ49" s="299"/>
      <c r="CSR49" s="299"/>
      <c r="CSS49" s="299"/>
      <c r="CST49" s="299"/>
      <c r="CSU49" s="299"/>
      <c r="CSV49" s="299"/>
      <c r="CSW49" s="299"/>
      <c r="CSX49" s="299"/>
      <c r="CSY49" s="299"/>
      <c r="CSZ49" s="299"/>
      <c r="CTA49" s="299"/>
      <c r="CTB49" s="299"/>
      <c r="CTC49" s="299"/>
      <c r="CTD49" s="299"/>
      <c r="CTE49" s="299"/>
      <c r="CTF49" s="299"/>
      <c r="CTG49" s="299"/>
      <c r="CTH49" s="299"/>
      <c r="CTI49" s="299"/>
      <c r="CTJ49" s="299"/>
      <c r="CTK49" s="299"/>
      <c r="CTL49" s="299"/>
      <c r="CTM49" s="299"/>
      <c r="CTN49" s="299"/>
      <c r="CTO49" s="299"/>
      <c r="CTP49" s="299"/>
      <c r="CTQ49" s="299"/>
      <c r="CTR49" s="299"/>
      <c r="CTS49" s="299"/>
      <c r="CTT49" s="299"/>
      <c r="CTU49" s="299"/>
      <c r="CTV49" s="299"/>
      <c r="CTW49" s="299"/>
      <c r="CTX49" s="299"/>
      <c r="CTY49" s="299"/>
      <c r="CTZ49" s="299"/>
      <c r="CUA49" s="299"/>
      <c r="CUB49" s="299"/>
      <c r="CUC49" s="299"/>
      <c r="CUD49" s="299"/>
      <c r="CUE49" s="299"/>
      <c r="CUF49" s="299"/>
      <c r="CUG49" s="299"/>
      <c r="CUH49" s="299"/>
      <c r="CUI49" s="299"/>
      <c r="CUJ49" s="299"/>
      <c r="CUK49" s="299"/>
      <c r="CUL49" s="299"/>
      <c r="CUM49" s="299"/>
      <c r="CUN49" s="299"/>
      <c r="CUO49" s="299"/>
      <c r="CUP49" s="299"/>
      <c r="CUQ49" s="299"/>
      <c r="CUR49" s="299"/>
      <c r="CUS49" s="299"/>
      <c r="CUT49" s="299"/>
      <c r="CUU49" s="299"/>
      <c r="CUV49" s="299"/>
      <c r="CUW49" s="299"/>
      <c r="CUX49" s="299"/>
      <c r="CUY49" s="299"/>
      <c r="CUZ49" s="299"/>
      <c r="CVA49" s="299"/>
      <c r="CVB49" s="299"/>
      <c r="CVC49" s="299"/>
      <c r="CVD49" s="299"/>
      <c r="CVE49" s="299"/>
      <c r="CVF49" s="299"/>
      <c r="CVG49" s="299"/>
      <c r="CVH49" s="299"/>
      <c r="CVI49" s="299"/>
      <c r="CVJ49" s="299"/>
      <c r="CVK49" s="299"/>
      <c r="CVL49" s="299"/>
      <c r="CVM49" s="299"/>
      <c r="CVN49" s="299"/>
      <c r="CVO49" s="299"/>
      <c r="CVP49" s="299"/>
      <c r="CVQ49" s="299"/>
      <c r="CVR49" s="299"/>
      <c r="CVS49" s="299"/>
      <c r="CVT49" s="299"/>
      <c r="CVU49" s="299"/>
      <c r="CVV49" s="299"/>
      <c r="CVW49" s="299"/>
      <c r="CVX49" s="299"/>
      <c r="CVY49" s="299"/>
      <c r="CVZ49" s="299"/>
      <c r="CWA49" s="299"/>
      <c r="CWB49" s="299"/>
      <c r="CWC49" s="299"/>
      <c r="CWD49" s="299"/>
      <c r="CWE49" s="299"/>
      <c r="CWF49" s="299"/>
      <c r="CWG49" s="299"/>
      <c r="CWH49" s="299"/>
      <c r="CWI49" s="299"/>
      <c r="CWJ49" s="299"/>
      <c r="CWK49" s="299"/>
      <c r="CWL49" s="299"/>
      <c r="CWM49" s="299"/>
      <c r="CWN49" s="299"/>
      <c r="CWO49" s="299"/>
      <c r="CWP49" s="299"/>
      <c r="CWQ49" s="299"/>
      <c r="CWR49" s="299"/>
      <c r="CWS49" s="299"/>
      <c r="CWT49" s="299"/>
      <c r="CWU49" s="299"/>
      <c r="CWV49" s="299"/>
      <c r="CWW49" s="299"/>
      <c r="CWX49" s="299"/>
      <c r="CWY49" s="299"/>
      <c r="CWZ49" s="299"/>
      <c r="CXA49" s="299"/>
      <c r="CXB49" s="299"/>
      <c r="CXC49" s="299"/>
      <c r="CXD49" s="299"/>
      <c r="CXE49" s="299"/>
      <c r="CXF49" s="299"/>
      <c r="CXG49" s="299"/>
      <c r="CXH49" s="299"/>
      <c r="CXI49" s="299"/>
      <c r="CXJ49" s="299"/>
      <c r="CXK49" s="299"/>
      <c r="CXL49" s="299"/>
      <c r="CXM49" s="299"/>
      <c r="CXN49" s="299"/>
      <c r="CXO49" s="299"/>
      <c r="CXP49" s="299"/>
      <c r="CXQ49" s="299"/>
      <c r="CXR49" s="299"/>
      <c r="CXS49" s="299"/>
      <c r="CXT49" s="299"/>
      <c r="CXU49" s="299"/>
      <c r="CXV49" s="299"/>
      <c r="CXW49" s="299"/>
      <c r="CXX49" s="299"/>
      <c r="CXY49" s="299"/>
      <c r="CXZ49" s="299"/>
      <c r="CYA49" s="299"/>
      <c r="CYB49" s="299"/>
      <c r="CYC49" s="299"/>
      <c r="CYD49" s="299"/>
      <c r="CYE49" s="299"/>
      <c r="CYF49" s="299"/>
      <c r="CYG49" s="299"/>
      <c r="CYH49" s="299"/>
      <c r="CYI49" s="299"/>
      <c r="CYJ49" s="299"/>
      <c r="CYK49" s="299"/>
      <c r="CYL49" s="299"/>
      <c r="CYM49" s="299"/>
      <c r="CYN49" s="299"/>
      <c r="CYO49" s="299"/>
      <c r="CYP49" s="299"/>
      <c r="CYQ49" s="299"/>
      <c r="CYR49" s="299"/>
      <c r="CYS49" s="299"/>
      <c r="CYT49" s="299"/>
      <c r="CYU49" s="299"/>
      <c r="CYV49" s="299"/>
      <c r="CYW49" s="299"/>
      <c r="CYX49" s="299"/>
      <c r="CYY49" s="299"/>
      <c r="CYZ49" s="299"/>
      <c r="CZA49" s="299"/>
      <c r="CZB49" s="299"/>
      <c r="CZC49" s="299"/>
      <c r="CZD49" s="299"/>
      <c r="CZE49" s="299"/>
      <c r="CZF49" s="299"/>
      <c r="CZG49" s="299"/>
      <c r="CZH49" s="299"/>
      <c r="CZI49" s="299"/>
      <c r="CZJ49" s="299"/>
      <c r="CZK49" s="299"/>
      <c r="CZL49" s="299"/>
      <c r="CZM49" s="299"/>
      <c r="CZN49" s="299"/>
      <c r="CZO49" s="299"/>
      <c r="CZP49" s="299"/>
      <c r="CZQ49" s="299"/>
      <c r="CZR49" s="299"/>
      <c r="CZS49" s="299"/>
      <c r="CZT49" s="299"/>
      <c r="CZU49" s="299"/>
      <c r="CZV49" s="299"/>
      <c r="CZW49" s="299"/>
      <c r="CZX49" s="299"/>
      <c r="CZY49" s="299"/>
      <c r="CZZ49" s="299"/>
      <c r="DAA49" s="299"/>
      <c r="DAB49" s="299"/>
      <c r="DAC49" s="299"/>
      <c r="DAD49" s="299"/>
      <c r="DAE49" s="299"/>
      <c r="DAF49" s="299"/>
      <c r="DAG49" s="299"/>
      <c r="DAH49" s="299"/>
      <c r="DAI49" s="299"/>
      <c r="DAJ49" s="299"/>
      <c r="DAK49" s="299"/>
      <c r="DAL49" s="299"/>
      <c r="DAM49" s="299"/>
      <c r="DAN49" s="299"/>
      <c r="DAO49" s="299"/>
      <c r="DAP49" s="299"/>
      <c r="DAQ49" s="299"/>
      <c r="DAR49" s="299"/>
      <c r="DAS49" s="299"/>
      <c r="DAT49" s="299"/>
      <c r="DAU49" s="299"/>
      <c r="DAV49" s="299"/>
      <c r="DAW49" s="299"/>
      <c r="DAX49" s="299"/>
      <c r="DAY49" s="299"/>
      <c r="DAZ49" s="299"/>
      <c r="DBA49" s="299"/>
      <c r="DBB49" s="299"/>
      <c r="DBC49" s="299"/>
      <c r="DBD49" s="299"/>
      <c r="DBE49" s="299"/>
      <c r="DBF49" s="299"/>
      <c r="DBG49" s="299"/>
      <c r="DBH49" s="299"/>
      <c r="DBI49" s="299"/>
      <c r="DBJ49" s="299"/>
      <c r="DBK49" s="299"/>
      <c r="DBL49" s="299"/>
      <c r="DBM49" s="299"/>
      <c r="DBN49" s="299"/>
      <c r="DBO49" s="299"/>
      <c r="DBP49" s="299"/>
      <c r="DBQ49" s="299"/>
      <c r="DBR49" s="299"/>
      <c r="DBS49" s="299"/>
      <c r="DBT49" s="299"/>
      <c r="DBU49" s="299"/>
      <c r="DBV49" s="299"/>
      <c r="DBW49" s="299"/>
      <c r="DBX49" s="299"/>
      <c r="DBY49" s="299"/>
      <c r="DBZ49" s="299"/>
      <c r="DCA49" s="299"/>
      <c r="DCB49" s="299"/>
      <c r="DCC49" s="299"/>
      <c r="DCD49" s="299"/>
      <c r="DCE49" s="299"/>
      <c r="DCF49" s="299"/>
      <c r="DCG49" s="299"/>
      <c r="DCH49" s="299"/>
      <c r="DCI49" s="299"/>
      <c r="DCJ49" s="299"/>
      <c r="DCK49" s="299"/>
      <c r="DCL49" s="299"/>
      <c r="DCM49" s="299"/>
      <c r="DCN49" s="299"/>
      <c r="DCO49" s="299"/>
      <c r="DCP49" s="299"/>
      <c r="DCQ49" s="299"/>
      <c r="DCR49" s="299"/>
      <c r="DCS49" s="299"/>
      <c r="DCT49" s="299"/>
      <c r="DCU49" s="299"/>
      <c r="DCV49" s="299"/>
      <c r="DCW49" s="299"/>
      <c r="DCX49" s="299"/>
      <c r="DCY49" s="299"/>
      <c r="DCZ49" s="299"/>
      <c r="DDA49" s="299"/>
      <c r="DDB49" s="299"/>
      <c r="DDC49" s="299"/>
      <c r="DDD49" s="299"/>
      <c r="DDE49" s="299"/>
      <c r="DDF49" s="299"/>
      <c r="DDG49" s="299"/>
      <c r="DDH49" s="299"/>
      <c r="DDI49" s="299"/>
      <c r="DDJ49" s="299"/>
      <c r="DDK49" s="299"/>
      <c r="DDL49" s="299"/>
      <c r="DDM49" s="299"/>
      <c r="DDN49" s="299"/>
      <c r="DDO49" s="299"/>
      <c r="DDP49" s="299"/>
      <c r="DDQ49" s="299"/>
      <c r="DDR49" s="299"/>
      <c r="DDS49" s="299"/>
      <c r="DDT49" s="299"/>
      <c r="DDU49" s="299"/>
      <c r="DDV49" s="299"/>
      <c r="DDW49" s="299"/>
      <c r="DDX49" s="299"/>
      <c r="DDY49" s="299"/>
      <c r="DDZ49" s="299"/>
      <c r="DEA49" s="299"/>
      <c r="DEB49" s="299"/>
      <c r="DEC49" s="299"/>
      <c r="DED49" s="299"/>
      <c r="DEE49" s="299"/>
      <c r="DEF49" s="299"/>
      <c r="DEG49" s="299"/>
      <c r="DEH49" s="299"/>
      <c r="DEI49" s="299"/>
      <c r="DEJ49" s="299"/>
      <c r="DEK49" s="299"/>
      <c r="DEL49" s="299"/>
      <c r="DEM49" s="299"/>
      <c r="DEN49" s="299"/>
      <c r="DEO49" s="299"/>
      <c r="DEP49" s="299"/>
      <c r="DEQ49" s="299"/>
      <c r="DER49" s="299"/>
      <c r="DES49" s="299"/>
      <c r="DET49" s="299"/>
      <c r="DEU49" s="299"/>
      <c r="DEV49" s="299"/>
      <c r="DEW49" s="299"/>
      <c r="DEX49" s="299"/>
      <c r="DEY49" s="299"/>
      <c r="DEZ49" s="299"/>
      <c r="DFA49" s="299"/>
      <c r="DFB49" s="299"/>
      <c r="DFC49" s="299"/>
      <c r="DFD49" s="299"/>
      <c r="DFE49" s="299"/>
      <c r="DFF49" s="299"/>
      <c r="DFG49" s="299"/>
      <c r="DFH49" s="299"/>
      <c r="DFI49" s="299"/>
      <c r="DFJ49" s="299"/>
      <c r="DFK49" s="299"/>
      <c r="DFL49" s="299"/>
      <c r="DFM49" s="299"/>
      <c r="DFN49" s="299"/>
      <c r="DFO49" s="299"/>
      <c r="DFP49" s="299"/>
      <c r="DFQ49" s="299"/>
      <c r="DFR49" s="299"/>
      <c r="DFS49" s="299"/>
      <c r="DFT49" s="299"/>
      <c r="DFU49" s="299"/>
      <c r="DFV49" s="299"/>
      <c r="DFW49" s="299"/>
      <c r="DFX49" s="299"/>
      <c r="DFY49" s="299"/>
      <c r="DFZ49" s="299"/>
      <c r="DGA49" s="299"/>
      <c r="DGB49" s="299"/>
      <c r="DGC49" s="299"/>
      <c r="DGD49" s="299"/>
      <c r="DGE49" s="299"/>
      <c r="DGF49" s="299"/>
      <c r="DGG49" s="299"/>
      <c r="DGH49" s="299"/>
      <c r="DGI49" s="299"/>
      <c r="DGJ49" s="299"/>
      <c r="DGK49" s="299"/>
      <c r="DGL49" s="299"/>
      <c r="DGM49" s="299"/>
      <c r="DGN49" s="299"/>
      <c r="DGO49" s="299"/>
      <c r="DGP49" s="299"/>
      <c r="DGQ49" s="299"/>
      <c r="DGR49" s="299"/>
      <c r="DGS49" s="299"/>
      <c r="DGT49" s="299"/>
      <c r="DGU49" s="299"/>
      <c r="DGV49" s="299"/>
      <c r="DGW49" s="299"/>
      <c r="DGX49" s="299"/>
      <c r="DGY49" s="299"/>
      <c r="DGZ49" s="299"/>
      <c r="DHA49" s="299"/>
      <c r="DHB49" s="299"/>
      <c r="DHC49" s="299"/>
      <c r="DHD49" s="299"/>
      <c r="DHE49" s="299"/>
      <c r="DHF49" s="299"/>
      <c r="DHG49" s="299"/>
      <c r="DHH49" s="299"/>
      <c r="DHI49" s="299"/>
      <c r="DHJ49" s="299"/>
      <c r="DHK49" s="299"/>
      <c r="DHL49" s="299"/>
      <c r="DHM49" s="299"/>
      <c r="DHN49" s="299"/>
      <c r="DHO49" s="299"/>
      <c r="DHP49" s="299"/>
      <c r="DHQ49" s="299"/>
      <c r="DHR49" s="299"/>
      <c r="DHS49" s="299"/>
      <c r="DHT49" s="299"/>
      <c r="DHU49" s="299"/>
      <c r="DHV49" s="299"/>
      <c r="DHW49" s="299"/>
      <c r="DHX49" s="299"/>
      <c r="DHY49" s="299"/>
      <c r="DHZ49" s="299"/>
      <c r="DIA49" s="299"/>
      <c r="DIB49" s="299"/>
      <c r="DIC49" s="299"/>
      <c r="DID49" s="299"/>
      <c r="DIE49" s="299"/>
      <c r="DIF49" s="299"/>
      <c r="DIG49" s="299"/>
      <c r="DIH49" s="299"/>
      <c r="DII49" s="299"/>
      <c r="DIJ49" s="299"/>
      <c r="DIK49" s="299"/>
      <c r="DIL49" s="299"/>
      <c r="DIM49" s="299"/>
      <c r="DIN49" s="299"/>
      <c r="DIO49" s="299"/>
      <c r="DIP49" s="299"/>
      <c r="DIQ49" s="299"/>
      <c r="DIR49" s="299"/>
      <c r="DIS49" s="299"/>
      <c r="DIT49" s="299"/>
      <c r="DIU49" s="299"/>
      <c r="DIV49" s="299"/>
      <c r="DIW49" s="299"/>
      <c r="DIX49" s="299"/>
      <c r="DIY49" s="299"/>
      <c r="DIZ49" s="299"/>
      <c r="DJA49" s="299"/>
      <c r="DJB49" s="299"/>
      <c r="DJC49" s="299"/>
      <c r="DJD49" s="299"/>
      <c r="DJE49" s="299"/>
      <c r="DJF49" s="299"/>
      <c r="DJG49" s="299"/>
      <c r="DJH49" s="299"/>
      <c r="DJI49" s="299"/>
      <c r="DJJ49" s="299"/>
      <c r="DJK49" s="299"/>
      <c r="DJL49" s="299"/>
      <c r="DJM49" s="299"/>
      <c r="DJN49" s="299"/>
      <c r="DJO49" s="299"/>
      <c r="DJP49" s="299"/>
      <c r="DJQ49" s="299"/>
      <c r="DJR49" s="299"/>
      <c r="DJS49" s="299"/>
      <c r="DJT49" s="299"/>
      <c r="DJU49" s="299"/>
      <c r="DJV49" s="299"/>
      <c r="DJW49" s="299"/>
      <c r="DJX49" s="299"/>
      <c r="DJY49" s="299"/>
      <c r="DJZ49" s="299"/>
      <c r="DKA49" s="299"/>
      <c r="DKB49" s="299"/>
      <c r="DKC49" s="299"/>
      <c r="DKD49" s="299"/>
      <c r="DKE49" s="299"/>
      <c r="DKF49" s="299"/>
      <c r="DKG49" s="299"/>
      <c r="DKH49" s="299"/>
      <c r="DKI49" s="299"/>
      <c r="DKJ49" s="299"/>
      <c r="DKK49" s="299"/>
      <c r="DKL49" s="299"/>
      <c r="DKM49" s="299"/>
      <c r="DKN49" s="299"/>
      <c r="DKO49" s="299"/>
      <c r="DKP49" s="299"/>
      <c r="DKQ49" s="299"/>
      <c r="DKR49" s="299"/>
      <c r="DKS49" s="299"/>
      <c r="DKT49" s="299"/>
      <c r="DKU49" s="299"/>
      <c r="DKV49" s="299"/>
      <c r="DKW49" s="299"/>
      <c r="DKX49" s="299"/>
      <c r="DKY49" s="299"/>
      <c r="DKZ49" s="299"/>
      <c r="DLA49" s="299"/>
      <c r="DLB49" s="299"/>
      <c r="DLC49" s="299"/>
      <c r="DLD49" s="299"/>
      <c r="DLE49" s="299"/>
      <c r="DLF49" s="299"/>
      <c r="DLG49" s="299"/>
      <c r="DLH49" s="299"/>
      <c r="DLI49" s="299"/>
      <c r="DLJ49" s="299"/>
      <c r="DLK49" s="299"/>
      <c r="DLL49" s="299"/>
      <c r="DLM49" s="299"/>
      <c r="DLN49" s="299"/>
      <c r="DLO49" s="299"/>
      <c r="DLP49" s="299"/>
      <c r="DLQ49" s="299"/>
      <c r="DLR49" s="299"/>
      <c r="DLS49" s="299"/>
      <c r="DLT49" s="299"/>
      <c r="DLU49" s="299"/>
      <c r="DLV49" s="299"/>
      <c r="DLW49" s="299"/>
      <c r="DLX49" s="299"/>
      <c r="DLY49" s="299"/>
      <c r="DLZ49" s="299"/>
      <c r="DMA49" s="299"/>
      <c r="DMB49" s="299"/>
      <c r="DMC49" s="299"/>
      <c r="DMD49" s="299"/>
      <c r="DME49" s="299"/>
      <c r="DMF49" s="299"/>
      <c r="DMG49" s="299"/>
      <c r="DMH49" s="299"/>
      <c r="DMI49" s="299"/>
      <c r="DMJ49" s="299"/>
      <c r="DMK49" s="299"/>
      <c r="DML49" s="299"/>
      <c r="DMM49" s="299"/>
      <c r="DMN49" s="299"/>
      <c r="DMO49" s="299"/>
      <c r="DMP49" s="299"/>
      <c r="DMQ49" s="299"/>
      <c r="DMR49" s="299"/>
      <c r="DMS49" s="299"/>
      <c r="DMT49" s="299"/>
      <c r="DMU49" s="299"/>
      <c r="DMV49" s="299"/>
      <c r="DMW49" s="299"/>
      <c r="DMX49" s="299"/>
      <c r="DMY49" s="299"/>
      <c r="DMZ49" s="299"/>
      <c r="DNA49" s="299"/>
      <c r="DNB49" s="299"/>
      <c r="DNC49" s="299"/>
      <c r="DND49" s="299"/>
      <c r="DNE49" s="299"/>
      <c r="DNF49" s="299"/>
      <c r="DNG49" s="299"/>
      <c r="DNH49" s="299"/>
      <c r="DNI49" s="299"/>
      <c r="DNJ49" s="299"/>
      <c r="DNK49" s="299"/>
      <c r="DNL49" s="299"/>
      <c r="DNM49" s="299"/>
      <c r="DNN49" s="299"/>
      <c r="DNO49" s="299"/>
      <c r="DNP49" s="299"/>
      <c r="DNQ49" s="299"/>
      <c r="DNR49" s="299"/>
      <c r="DNS49" s="299"/>
      <c r="DNT49" s="299"/>
      <c r="DNU49" s="299"/>
      <c r="DNV49" s="299"/>
      <c r="DNW49" s="299"/>
      <c r="DNX49" s="299"/>
      <c r="DNY49" s="299"/>
      <c r="DNZ49" s="299"/>
      <c r="DOA49" s="299"/>
      <c r="DOB49" s="299"/>
      <c r="DOC49" s="299"/>
      <c r="DOD49" s="299"/>
      <c r="DOE49" s="299"/>
      <c r="DOF49" s="299"/>
      <c r="DOG49" s="299"/>
      <c r="DOH49" s="299"/>
      <c r="DOI49" s="299"/>
      <c r="DOJ49" s="299"/>
      <c r="DOK49" s="299"/>
      <c r="DOL49" s="299"/>
      <c r="DOM49" s="299"/>
      <c r="DON49" s="299"/>
      <c r="DOO49" s="299"/>
      <c r="DOP49" s="299"/>
      <c r="DOQ49" s="299"/>
      <c r="DOR49" s="299"/>
      <c r="DOS49" s="299"/>
      <c r="DOT49" s="299"/>
      <c r="DOU49" s="299"/>
      <c r="DOV49" s="299"/>
      <c r="DOW49" s="299"/>
      <c r="DOX49" s="299"/>
      <c r="DOY49" s="299"/>
      <c r="DOZ49" s="299"/>
      <c r="DPA49" s="299"/>
      <c r="DPB49" s="299"/>
      <c r="DPC49" s="299"/>
      <c r="DPD49" s="299"/>
      <c r="DPE49" s="299"/>
      <c r="DPF49" s="299"/>
      <c r="DPG49" s="299"/>
      <c r="DPH49" s="299"/>
      <c r="DPI49" s="299"/>
      <c r="DPJ49" s="299"/>
      <c r="DPK49" s="299"/>
      <c r="DPL49" s="299"/>
      <c r="DPM49" s="299"/>
      <c r="DPN49" s="299"/>
      <c r="DPO49" s="299"/>
      <c r="DPP49" s="299"/>
      <c r="DPQ49" s="299"/>
      <c r="DPR49" s="299"/>
      <c r="DPS49" s="299"/>
      <c r="DPT49" s="299"/>
      <c r="DPU49" s="299"/>
      <c r="DPV49" s="299"/>
      <c r="DPW49" s="299"/>
      <c r="DPX49" s="299"/>
      <c r="DPY49" s="299"/>
      <c r="DPZ49" s="299"/>
      <c r="DQA49" s="299"/>
      <c r="DQB49" s="299"/>
      <c r="DQC49" s="299"/>
      <c r="DQD49" s="299"/>
      <c r="DQE49" s="299"/>
      <c r="DQF49" s="299"/>
      <c r="DQG49" s="299"/>
      <c r="DQH49" s="299"/>
      <c r="DQI49" s="299"/>
      <c r="DQJ49" s="299"/>
      <c r="DQK49" s="299"/>
      <c r="DQL49" s="299"/>
      <c r="DQM49" s="299"/>
      <c r="DQN49" s="299"/>
      <c r="DQO49" s="299"/>
      <c r="DQP49" s="299"/>
      <c r="DQQ49" s="299"/>
      <c r="DQR49" s="299"/>
      <c r="DQS49" s="299"/>
      <c r="DQT49" s="299"/>
      <c r="DQU49" s="299"/>
      <c r="DQV49" s="299"/>
      <c r="DQW49" s="299"/>
      <c r="DQX49" s="299"/>
      <c r="DQY49" s="299"/>
      <c r="DQZ49" s="299"/>
      <c r="DRA49" s="299"/>
      <c r="DRB49" s="299"/>
      <c r="DRC49" s="299"/>
      <c r="DRD49" s="299"/>
      <c r="DRE49" s="299"/>
      <c r="DRF49" s="299"/>
      <c r="DRG49" s="299"/>
      <c r="DRH49" s="299"/>
      <c r="DRI49" s="299"/>
      <c r="DRJ49" s="299"/>
      <c r="DRK49" s="299"/>
      <c r="DRL49" s="299"/>
      <c r="DRM49" s="299"/>
      <c r="DRN49" s="299"/>
      <c r="DRO49" s="299"/>
      <c r="DRP49" s="299"/>
      <c r="DRQ49" s="299"/>
      <c r="DRR49" s="299"/>
      <c r="DRS49" s="299"/>
      <c r="DRT49" s="299"/>
      <c r="DRU49" s="299"/>
      <c r="DRV49" s="299"/>
      <c r="DRW49" s="299"/>
      <c r="DRX49" s="299"/>
      <c r="DRY49" s="299"/>
      <c r="DRZ49" s="299"/>
      <c r="DSA49" s="299"/>
      <c r="DSB49" s="299"/>
      <c r="DSC49" s="299"/>
      <c r="DSD49" s="299"/>
      <c r="DSE49" s="299"/>
      <c r="DSF49" s="299"/>
      <c r="DSG49" s="299"/>
      <c r="DSH49" s="299"/>
      <c r="DSI49" s="299"/>
      <c r="DSJ49" s="299"/>
      <c r="DSK49" s="299"/>
      <c r="DSL49" s="299"/>
      <c r="DSM49" s="299"/>
      <c r="DSN49" s="299"/>
      <c r="DSO49" s="299"/>
      <c r="DSP49" s="299"/>
      <c r="DSQ49" s="299"/>
      <c r="DSR49" s="299"/>
      <c r="DSS49" s="299"/>
      <c r="DST49" s="299"/>
      <c r="DSU49" s="299"/>
      <c r="DSV49" s="299"/>
      <c r="DSW49" s="299"/>
      <c r="DSX49" s="299"/>
      <c r="DSY49" s="299"/>
      <c r="DSZ49" s="299"/>
      <c r="DTA49" s="299"/>
      <c r="DTB49" s="299"/>
      <c r="DTC49" s="299"/>
      <c r="DTD49" s="299"/>
      <c r="DTE49" s="299"/>
      <c r="DTF49" s="299"/>
      <c r="DTG49" s="299"/>
      <c r="DTH49" s="299"/>
      <c r="DTI49" s="299"/>
      <c r="DTJ49" s="299"/>
      <c r="DTK49" s="299"/>
      <c r="DTL49" s="299"/>
      <c r="DTM49" s="299"/>
      <c r="DTN49" s="299"/>
      <c r="DTO49" s="299"/>
      <c r="DTP49" s="299"/>
      <c r="DTQ49" s="299"/>
      <c r="DTR49" s="299"/>
      <c r="DTS49" s="299"/>
      <c r="DTT49" s="299"/>
      <c r="DTU49" s="299"/>
      <c r="DTV49" s="299"/>
      <c r="DTW49" s="299"/>
      <c r="DTX49" s="299"/>
      <c r="DTY49" s="299"/>
      <c r="DTZ49" s="299"/>
      <c r="DUA49" s="299"/>
      <c r="DUB49" s="299"/>
      <c r="DUC49" s="299"/>
      <c r="DUD49" s="299"/>
      <c r="DUE49" s="299"/>
      <c r="DUF49" s="299"/>
      <c r="DUG49" s="299"/>
      <c r="DUH49" s="299"/>
      <c r="DUI49" s="299"/>
      <c r="DUJ49" s="299"/>
      <c r="DUK49" s="299"/>
      <c r="DUL49" s="299"/>
      <c r="DUM49" s="299"/>
      <c r="DUN49" s="299"/>
      <c r="DUO49" s="299"/>
      <c r="DUP49" s="299"/>
      <c r="DUQ49" s="299"/>
      <c r="DUR49" s="299"/>
      <c r="DUS49" s="299"/>
      <c r="DUT49" s="299"/>
      <c r="DUU49" s="299"/>
      <c r="DUV49" s="299"/>
      <c r="DUW49" s="299"/>
      <c r="DUX49" s="299"/>
      <c r="DUY49" s="299"/>
      <c r="DUZ49" s="299"/>
      <c r="DVA49" s="299"/>
      <c r="DVB49" s="299"/>
      <c r="DVC49" s="299"/>
      <c r="DVD49" s="299"/>
      <c r="DVE49" s="299"/>
      <c r="DVF49" s="299"/>
      <c r="DVG49" s="299"/>
      <c r="DVH49" s="299"/>
      <c r="DVI49" s="299"/>
      <c r="DVJ49" s="299"/>
      <c r="DVK49" s="299"/>
      <c r="DVL49" s="299"/>
      <c r="DVM49" s="299"/>
      <c r="DVN49" s="299"/>
      <c r="DVO49" s="299"/>
      <c r="DVP49" s="299"/>
      <c r="DVQ49" s="299"/>
      <c r="DVR49" s="299"/>
      <c r="DVS49" s="299"/>
      <c r="DVT49" s="299"/>
      <c r="DVU49" s="299"/>
      <c r="DVV49" s="299"/>
      <c r="DVW49" s="299"/>
      <c r="DVX49" s="299"/>
      <c r="DVY49" s="299"/>
      <c r="DVZ49" s="299"/>
      <c r="DWA49" s="299"/>
      <c r="DWB49" s="299"/>
      <c r="DWC49" s="299"/>
      <c r="DWD49" s="299"/>
      <c r="DWE49" s="299"/>
      <c r="DWF49" s="299"/>
      <c r="DWG49" s="299"/>
      <c r="DWH49" s="299"/>
      <c r="DWI49" s="299"/>
      <c r="DWJ49" s="299"/>
      <c r="DWK49" s="299"/>
      <c r="DWL49" s="299"/>
      <c r="DWM49" s="299"/>
      <c r="DWN49" s="299"/>
      <c r="DWO49" s="299"/>
      <c r="DWP49" s="299"/>
      <c r="DWQ49" s="299"/>
      <c r="DWR49" s="299"/>
      <c r="DWS49" s="299"/>
      <c r="DWT49" s="299"/>
      <c r="DWU49" s="299"/>
      <c r="DWV49" s="299"/>
      <c r="DWW49" s="299"/>
      <c r="DWX49" s="299"/>
      <c r="DWY49" s="299"/>
      <c r="DWZ49" s="299"/>
      <c r="DXA49" s="299"/>
      <c r="DXB49" s="299"/>
      <c r="DXC49" s="299"/>
      <c r="DXD49" s="299"/>
      <c r="DXE49" s="299"/>
      <c r="DXF49" s="299"/>
      <c r="DXG49" s="299"/>
      <c r="DXH49" s="299"/>
      <c r="DXI49" s="299"/>
      <c r="DXJ49" s="299"/>
      <c r="DXK49" s="299"/>
      <c r="DXL49" s="299"/>
      <c r="DXM49" s="299"/>
      <c r="DXN49" s="299"/>
      <c r="DXO49" s="299"/>
      <c r="DXP49" s="299"/>
      <c r="DXQ49" s="299"/>
      <c r="DXR49" s="299"/>
      <c r="DXS49" s="299"/>
      <c r="DXT49" s="299"/>
      <c r="DXU49" s="299"/>
      <c r="DXV49" s="299"/>
      <c r="DXW49" s="299"/>
      <c r="DXX49" s="299"/>
      <c r="DXY49" s="299"/>
      <c r="DXZ49" s="299"/>
      <c r="DYA49" s="299"/>
      <c r="DYB49" s="299"/>
      <c r="DYC49" s="299"/>
      <c r="DYD49" s="299"/>
      <c r="DYE49" s="299"/>
      <c r="DYF49" s="299"/>
      <c r="DYG49" s="299"/>
      <c r="DYH49" s="299"/>
      <c r="DYI49" s="299"/>
      <c r="DYJ49" s="299"/>
      <c r="DYK49" s="299"/>
      <c r="DYL49" s="299"/>
      <c r="DYM49" s="299"/>
      <c r="DYN49" s="299"/>
      <c r="DYO49" s="299"/>
      <c r="DYP49" s="299"/>
      <c r="DYQ49" s="299"/>
      <c r="DYR49" s="299"/>
      <c r="DYS49" s="299"/>
      <c r="DYT49" s="299"/>
      <c r="DYU49" s="299"/>
      <c r="DYV49" s="299"/>
      <c r="DYW49" s="299"/>
      <c r="DYX49" s="299"/>
      <c r="DYY49" s="299"/>
      <c r="DYZ49" s="299"/>
      <c r="DZA49" s="299"/>
      <c r="DZB49" s="299"/>
      <c r="DZC49" s="299"/>
      <c r="DZD49" s="299"/>
      <c r="DZE49" s="299"/>
      <c r="DZF49" s="299"/>
      <c r="DZG49" s="299"/>
      <c r="DZH49" s="299"/>
      <c r="DZI49" s="299"/>
      <c r="DZJ49" s="299"/>
      <c r="DZK49" s="299"/>
      <c r="DZL49" s="299"/>
      <c r="DZM49" s="299"/>
      <c r="DZN49" s="299"/>
      <c r="DZO49" s="299"/>
      <c r="DZP49" s="299"/>
      <c r="DZQ49" s="299"/>
      <c r="DZR49" s="299"/>
      <c r="DZS49" s="299"/>
      <c r="DZT49" s="299"/>
      <c r="DZU49" s="299"/>
      <c r="DZV49" s="299"/>
      <c r="DZW49" s="299"/>
      <c r="DZX49" s="299"/>
      <c r="DZY49" s="299"/>
      <c r="DZZ49" s="299"/>
      <c r="EAA49" s="299"/>
      <c r="EAB49" s="299"/>
      <c r="EAC49" s="299"/>
      <c r="EAD49" s="299"/>
      <c r="EAE49" s="299"/>
      <c r="EAF49" s="299"/>
      <c r="EAG49" s="299"/>
      <c r="EAH49" s="299"/>
      <c r="EAI49" s="299"/>
      <c r="EAJ49" s="299"/>
      <c r="EAK49" s="299"/>
      <c r="EAL49" s="299"/>
      <c r="EAM49" s="299"/>
      <c r="EAN49" s="299"/>
      <c r="EAO49" s="299"/>
      <c r="EAP49" s="299"/>
      <c r="EAQ49" s="299"/>
      <c r="EAR49" s="299"/>
      <c r="EAS49" s="299"/>
      <c r="EAT49" s="299"/>
      <c r="EAU49" s="299"/>
      <c r="EAV49" s="299"/>
      <c r="EAW49" s="299"/>
      <c r="EAX49" s="299"/>
      <c r="EAY49" s="299"/>
      <c r="EAZ49" s="299"/>
      <c r="EBA49" s="299"/>
      <c r="EBB49" s="299"/>
      <c r="EBC49" s="299"/>
      <c r="EBD49" s="299"/>
      <c r="EBE49" s="299"/>
      <c r="EBF49" s="299"/>
      <c r="EBG49" s="299"/>
      <c r="EBH49" s="299"/>
      <c r="EBI49" s="299"/>
      <c r="EBJ49" s="299"/>
      <c r="EBK49" s="299"/>
      <c r="EBL49" s="299"/>
      <c r="EBM49" s="299"/>
      <c r="EBN49" s="299"/>
      <c r="EBO49" s="299"/>
      <c r="EBP49" s="299"/>
      <c r="EBQ49" s="299"/>
      <c r="EBR49" s="299"/>
      <c r="EBS49" s="299"/>
      <c r="EBT49" s="299"/>
      <c r="EBU49" s="299"/>
      <c r="EBV49" s="299"/>
      <c r="EBW49" s="299"/>
      <c r="EBX49" s="299"/>
      <c r="EBY49" s="299"/>
      <c r="EBZ49" s="299"/>
      <c r="ECA49" s="299"/>
      <c r="ECB49" s="299"/>
      <c r="ECC49" s="299"/>
      <c r="ECD49" s="299"/>
      <c r="ECE49" s="299"/>
      <c r="ECF49" s="299"/>
      <c r="ECG49" s="299"/>
      <c r="ECH49" s="299"/>
      <c r="ECI49" s="299"/>
      <c r="ECJ49" s="299"/>
      <c r="ECK49" s="299"/>
      <c r="ECL49" s="299"/>
      <c r="ECM49" s="299"/>
      <c r="ECN49" s="299"/>
      <c r="ECO49" s="299"/>
      <c r="ECP49" s="299"/>
      <c r="ECQ49" s="299"/>
      <c r="ECR49" s="299"/>
      <c r="ECS49" s="299"/>
      <c r="ECT49" s="299"/>
      <c r="ECU49" s="299"/>
      <c r="ECV49" s="299"/>
      <c r="ECW49" s="299"/>
      <c r="ECX49" s="299"/>
      <c r="ECY49" s="299"/>
      <c r="ECZ49" s="299"/>
      <c r="EDA49" s="299"/>
      <c r="EDB49" s="299"/>
      <c r="EDC49" s="299"/>
      <c r="EDD49" s="299"/>
      <c r="EDE49" s="299"/>
      <c r="EDF49" s="299"/>
      <c r="EDG49" s="299"/>
      <c r="EDH49" s="299"/>
      <c r="EDI49" s="299"/>
      <c r="EDJ49" s="299"/>
      <c r="EDK49" s="299"/>
      <c r="EDL49" s="299"/>
      <c r="EDM49" s="299"/>
      <c r="EDN49" s="299"/>
      <c r="EDO49" s="299"/>
      <c r="EDP49" s="299"/>
      <c r="EDQ49" s="299"/>
      <c r="EDR49" s="299"/>
      <c r="EDS49" s="299"/>
      <c r="EDT49" s="299"/>
      <c r="EDU49" s="299"/>
      <c r="EDV49" s="299"/>
      <c r="EDW49" s="299"/>
      <c r="EDX49" s="299"/>
      <c r="EDY49" s="299"/>
      <c r="EDZ49" s="299"/>
      <c r="EEA49" s="299"/>
      <c r="EEB49" s="299"/>
      <c r="EEC49" s="299"/>
      <c r="EED49" s="299"/>
      <c r="EEE49" s="299"/>
      <c r="EEF49" s="299"/>
      <c r="EEG49" s="299"/>
      <c r="EEH49" s="299"/>
      <c r="EEI49" s="299"/>
      <c r="EEJ49" s="299"/>
      <c r="EEK49" s="299"/>
      <c r="EEL49" s="299"/>
      <c r="EEM49" s="299"/>
      <c r="EEN49" s="299"/>
      <c r="EEO49" s="299"/>
      <c r="EEP49" s="299"/>
      <c r="EEQ49" s="299"/>
      <c r="EER49" s="299"/>
      <c r="EES49" s="299"/>
      <c r="EET49" s="299"/>
      <c r="EEU49" s="299"/>
      <c r="EEV49" s="299"/>
      <c r="EEW49" s="299"/>
      <c r="EEX49" s="299"/>
      <c r="EEY49" s="299"/>
      <c r="EEZ49" s="299"/>
      <c r="EFA49" s="299"/>
      <c r="EFB49" s="299"/>
      <c r="EFC49" s="299"/>
      <c r="EFD49" s="299"/>
      <c r="EFE49" s="299"/>
      <c r="EFF49" s="299"/>
      <c r="EFG49" s="299"/>
      <c r="EFH49" s="299"/>
      <c r="EFI49" s="299"/>
      <c r="EFJ49" s="299"/>
      <c r="EFK49" s="299"/>
      <c r="EFL49" s="299"/>
      <c r="EFM49" s="299"/>
      <c r="EFN49" s="299"/>
      <c r="EFO49" s="299"/>
      <c r="EFP49" s="299"/>
      <c r="EFQ49" s="299"/>
      <c r="EFR49" s="299"/>
      <c r="EFS49" s="299"/>
      <c r="EFT49" s="299"/>
      <c r="EFU49" s="299"/>
      <c r="EFV49" s="299"/>
      <c r="EFW49" s="299"/>
      <c r="EFX49" s="299"/>
      <c r="EFY49" s="299"/>
      <c r="EFZ49" s="299"/>
      <c r="EGA49" s="299"/>
      <c r="EGB49" s="299"/>
      <c r="EGC49" s="299"/>
      <c r="EGD49" s="299"/>
      <c r="EGE49" s="299"/>
      <c r="EGF49" s="299"/>
      <c r="EGG49" s="299"/>
      <c r="EGH49" s="299"/>
      <c r="EGI49" s="299"/>
      <c r="EGJ49" s="299"/>
      <c r="EGK49" s="299"/>
      <c r="EGL49" s="299"/>
      <c r="EGM49" s="299"/>
      <c r="EGN49" s="299"/>
      <c r="EGO49" s="299"/>
      <c r="EGP49" s="299"/>
      <c r="EGQ49" s="299"/>
      <c r="EGR49" s="299"/>
      <c r="EGS49" s="299"/>
      <c r="EGT49" s="299"/>
      <c r="EGU49" s="299"/>
      <c r="EGV49" s="299"/>
      <c r="EGW49" s="299"/>
      <c r="EGX49" s="299"/>
      <c r="EGY49" s="299"/>
      <c r="EGZ49" s="299"/>
      <c r="EHA49" s="299"/>
      <c r="EHB49" s="299"/>
      <c r="EHC49" s="299"/>
      <c r="EHD49" s="299"/>
      <c r="EHE49" s="299"/>
      <c r="EHF49" s="299"/>
      <c r="EHG49" s="299"/>
      <c r="EHH49" s="299"/>
      <c r="EHI49" s="299"/>
      <c r="EHJ49" s="299"/>
      <c r="EHK49" s="299"/>
      <c r="EHL49" s="299"/>
      <c r="EHM49" s="299"/>
      <c r="EHN49" s="299"/>
      <c r="EHO49" s="299"/>
      <c r="EHP49" s="299"/>
      <c r="EHQ49" s="299"/>
      <c r="EHR49" s="299"/>
      <c r="EHS49" s="299"/>
      <c r="EHT49" s="299"/>
      <c r="EHU49" s="299"/>
      <c r="EHV49" s="299"/>
      <c r="EHW49" s="299"/>
      <c r="EHX49" s="299"/>
      <c r="EHY49" s="299"/>
      <c r="EHZ49" s="299"/>
      <c r="EIA49" s="299"/>
      <c r="EIB49" s="299"/>
      <c r="EIC49" s="299"/>
      <c r="EID49" s="299"/>
      <c r="EIE49" s="299"/>
      <c r="EIF49" s="299"/>
      <c r="EIG49" s="299"/>
      <c r="EIH49" s="299"/>
      <c r="EII49" s="299"/>
      <c r="EIJ49" s="299"/>
      <c r="EIK49" s="299"/>
      <c r="EIL49" s="299"/>
      <c r="EIM49" s="299"/>
      <c r="EIN49" s="299"/>
      <c r="EIO49" s="299"/>
      <c r="EIP49" s="299"/>
      <c r="EIQ49" s="299"/>
      <c r="EIR49" s="299"/>
      <c r="EIS49" s="299"/>
      <c r="EIT49" s="299"/>
      <c r="EIU49" s="299"/>
      <c r="EIV49" s="299"/>
      <c r="EIW49" s="299"/>
      <c r="EIX49" s="299"/>
      <c r="EIY49" s="299"/>
      <c r="EIZ49" s="299"/>
      <c r="EJA49" s="299"/>
      <c r="EJB49" s="299"/>
      <c r="EJC49" s="299"/>
      <c r="EJD49" s="299"/>
      <c r="EJE49" s="299"/>
      <c r="EJF49" s="299"/>
      <c r="EJG49" s="299"/>
      <c r="EJH49" s="299"/>
      <c r="EJI49" s="299"/>
      <c r="EJJ49" s="299"/>
      <c r="EJK49" s="299"/>
      <c r="EJL49" s="299"/>
      <c r="EJM49" s="299"/>
      <c r="EJN49" s="299"/>
      <c r="EJO49" s="299"/>
      <c r="EJP49" s="299"/>
      <c r="EJQ49" s="299"/>
      <c r="EJR49" s="299"/>
      <c r="EJS49" s="299"/>
      <c r="EJT49" s="299"/>
      <c r="EJU49" s="299"/>
      <c r="EJV49" s="299"/>
      <c r="EJW49" s="299"/>
      <c r="EJX49" s="299"/>
      <c r="EJY49" s="299"/>
      <c r="EJZ49" s="299"/>
      <c r="EKA49" s="299"/>
      <c r="EKB49" s="299"/>
      <c r="EKC49" s="299"/>
      <c r="EKD49" s="299"/>
      <c r="EKE49" s="299"/>
      <c r="EKF49" s="299"/>
      <c r="EKG49" s="299"/>
      <c r="EKH49" s="299"/>
      <c r="EKI49" s="299"/>
      <c r="EKJ49" s="299"/>
      <c r="EKK49" s="299"/>
      <c r="EKL49" s="299"/>
      <c r="EKM49" s="299"/>
      <c r="EKN49" s="299"/>
      <c r="EKO49" s="299"/>
      <c r="EKP49" s="299"/>
      <c r="EKQ49" s="299"/>
      <c r="EKR49" s="299"/>
      <c r="EKS49" s="299"/>
      <c r="EKT49" s="299"/>
      <c r="EKU49" s="299"/>
      <c r="EKV49" s="299"/>
      <c r="EKW49" s="299"/>
      <c r="EKX49" s="299"/>
      <c r="EKY49" s="299"/>
      <c r="EKZ49" s="299"/>
      <c r="ELA49" s="299"/>
      <c r="ELB49" s="299"/>
      <c r="ELC49" s="299"/>
      <c r="ELD49" s="299"/>
      <c r="ELE49" s="299"/>
      <c r="ELF49" s="299"/>
      <c r="ELG49" s="299"/>
      <c r="ELH49" s="299"/>
      <c r="ELI49" s="299"/>
      <c r="ELJ49" s="299"/>
      <c r="ELK49" s="299"/>
      <c r="ELL49" s="299"/>
      <c r="ELM49" s="299"/>
      <c r="ELN49" s="299"/>
      <c r="ELO49" s="299"/>
      <c r="ELP49" s="299"/>
      <c r="ELQ49" s="299"/>
      <c r="ELR49" s="299"/>
      <c r="ELS49" s="299"/>
      <c r="ELT49" s="299"/>
      <c r="ELU49" s="299"/>
      <c r="ELV49" s="299"/>
      <c r="ELW49" s="299"/>
      <c r="ELX49" s="299"/>
      <c r="ELY49" s="299"/>
      <c r="ELZ49" s="299"/>
      <c r="EMA49" s="299"/>
      <c r="EMB49" s="299"/>
      <c r="EMC49" s="299"/>
      <c r="EMD49" s="299"/>
      <c r="EME49" s="299"/>
      <c r="EMF49" s="299"/>
      <c r="EMG49" s="299"/>
      <c r="EMH49" s="299"/>
      <c r="EMI49" s="299"/>
      <c r="EMJ49" s="299"/>
      <c r="EMK49" s="299"/>
      <c r="EML49" s="299"/>
      <c r="EMM49" s="299"/>
      <c r="EMN49" s="299"/>
      <c r="EMO49" s="299"/>
      <c r="EMP49" s="299"/>
      <c r="EMQ49" s="299"/>
      <c r="EMR49" s="299"/>
      <c r="EMS49" s="299"/>
      <c r="EMT49" s="299"/>
      <c r="EMU49" s="299"/>
      <c r="EMV49" s="299"/>
      <c r="EMW49" s="299"/>
      <c r="EMX49" s="299"/>
      <c r="EMY49" s="299"/>
      <c r="EMZ49" s="299"/>
      <c r="ENA49" s="299"/>
      <c r="ENB49" s="299"/>
      <c r="ENC49" s="299"/>
      <c r="END49" s="299"/>
      <c r="ENE49" s="299"/>
      <c r="ENF49" s="299"/>
      <c r="ENG49" s="299"/>
      <c r="ENH49" s="299"/>
      <c r="ENI49" s="299"/>
      <c r="ENJ49" s="299"/>
      <c r="ENK49" s="299"/>
      <c r="ENL49" s="299"/>
      <c r="ENM49" s="299"/>
      <c r="ENN49" s="299"/>
      <c r="ENO49" s="299"/>
      <c r="ENP49" s="299"/>
      <c r="ENQ49" s="299"/>
      <c r="ENR49" s="299"/>
      <c r="ENS49" s="299"/>
      <c r="ENT49" s="299"/>
      <c r="ENU49" s="299"/>
      <c r="ENV49" s="299"/>
      <c r="ENW49" s="299"/>
      <c r="ENX49" s="299"/>
      <c r="ENY49" s="299"/>
      <c r="ENZ49" s="299"/>
      <c r="EOA49" s="299"/>
      <c r="EOB49" s="299"/>
      <c r="EOC49" s="299"/>
      <c r="EOD49" s="299"/>
      <c r="EOE49" s="299"/>
      <c r="EOF49" s="299"/>
      <c r="EOG49" s="299"/>
      <c r="EOH49" s="299"/>
      <c r="EOI49" s="299"/>
      <c r="EOJ49" s="299"/>
      <c r="EOK49" s="299"/>
      <c r="EOL49" s="299"/>
      <c r="EOM49" s="299"/>
      <c r="EON49" s="299"/>
      <c r="EOO49" s="299"/>
      <c r="EOP49" s="299"/>
      <c r="EOQ49" s="299"/>
      <c r="EOR49" s="299"/>
      <c r="EOS49" s="299"/>
      <c r="EOT49" s="299"/>
      <c r="EOU49" s="299"/>
      <c r="EOV49" s="299"/>
      <c r="EOW49" s="299"/>
      <c r="EOX49" s="299"/>
      <c r="EOY49" s="299"/>
      <c r="EOZ49" s="299"/>
      <c r="EPA49" s="299"/>
      <c r="EPB49" s="299"/>
      <c r="EPC49" s="299"/>
      <c r="EPD49" s="299"/>
      <c r="EPE49" s="299"/>
      <c r="EPF49" s="299"/>
      <c r="EPG49" s="299"/>
      <c r="EPH49" s="299"/>
      <c r="EPI49" s="299"/>
      <c r="EPJ49" s="299"/>
      <c r="EPK49" s="299"/>
      <c r="EPL49" s="299"/>
      <c r="EPM49" s="299"/>
      <c r="EPN49" s="299"/>
      <c r="EPO49" s="299"/>
      <c r="EPP49" s="299"/>
      <c r="EPQ49" s="299"/>
      <c r="EPR49" s="299"/>
      <c r="EPS49" s="299"/>
      <c r="EPT49" s="299"/>
      <c r="EPU49" s="299"/>
      <c r="EPV49" s="299"/>
      <c r="EPW49" s="299"/>
      <c r="EPX49" s="299"/>
      <c r="EPY49" s="299"/>
      <c r="EPZ49" s="299"/>
      <c r="EQA49" s="299"/>
      <c r="EQB49" s="299"/>
      <c r="EQC49" s="299"/>
      <c r="EQD49" s="299"/>
      <c r="EQE49" s="299"/>
      <c r="EQF49" s="299"/>
      <c r="EQG49" s="299"/>
      <c r="EQH49" s="299"/>
      <c r="EQI49" s="299"/>
      <c r="EQJ49" s="299"/>
      <c r="EQK49" s="299"/>
      <c r="EQL49" s="299"/>
      <c r="EQM49" s="299"/>
      <c r="EQN49" s="299"/>
      <c r="EQO49" s="299"/>
      <c r="EQP49" s="299"/>
      <c r="EQQ49" s="299"/>
      <c r="EQR49" s="299"/>
      <c r="EQS49" s="299"/>
      <c r="EQT49" s="299"/>
      <c r="EQU49" s="299"/>
      <c r="EQV49" s="299"/>
      <c r="EQW49" s="299"/>
      <c r="EQX49" s="299"/>
      <c r="EQY49" s="299"/>
      <c r="EQZ49" s="299"/>
      <c r="ERA49" s="299"/>
      <c r="ERB49" s="299"/>
      <c r="ERC49" s="299"/>
      <c r="ERD49" s="299"/>
      <c r="ERE49" s="299"/>
      <c r="ERF49" s="299"/>
      <c r="ERG49" s="299"/>
      <c r="ERH49" s="299"/>
      <c r="ERI49" s="299"/>
      <c r="ERJ49" s="299"/>
      <c r="ERK49" s="299"/>
      <c r="ERL49" s="299"/>
      <c r="ERM49" s="299"/>
      <c r="ERN49" s="299"/>
      <c r="ERO49" s="299"/>
      <c r="ERP49" s="299"/>
      <c r="ERQ49" s="299"/>
      <c r="ERR49" s="299"/>
      <c r="ERS49" s="299"/>
      <c r="ERT49" s="299"/>
      <c r="ERU49" s="299"/>
      <c r="ERV49" s="299"/>
      <c r="ERW49" s="299"/>
      <c r="ERX49" s="299"/>
      <c r="ERY49" s="299"/>
      <c r="ERZ49" s="299"/>
      <c r="ESA49" s="299"/>
      <c r="ESB49" s="299"/>
      <c r="ESC49" s="299"/>
      <c r="ESD49" s="299"/>
      <c r="ESE49" s="299"/>
      <c r="ESF49" s="299"/>
      <c r="ESG49" s="299"/>
      <c r="ESH49" s="299"/>
      <c r="ESI49" s="299"/>
      <c r="ESJ49" s="299"/>
      <c r="ESK49" s="299"/>
      <c r="ESL49" s="299"/>
      <c r="ESM49" s="299"/>
      <c r="ESN49" s="299"/>
      <c r="ESO49" s="299"/>
      <c r="ESP49" s="299"/>
      <c r="ESQ49" s="299"/>
      <c r="ESR49" s="299"/>
      <c r="ESS49" s="299"/>
      <c r="EST49" s="299"/>
      <c r="ESU49" s="299"/>
      <c r="ESV49" s="299"/>
      <c r="ESW49" s="299"/>
      <c r="ESX49" s="299"/>
      <c r="ESY49" s="299"/>
      <c r="ESZ49" s="299"/>
      <c r="ETA49" s="299"/>
      <c r="ETB49" s="299"/>
      <c r="ETC49" s="299"/>
      <c r="ETD49" s="299"/>
      <c r="ETE49" s="299"/>
      <c r="ETF49" s="299"/>
      <c r="ETG49" s="299"/>
      <c r="ETH49" s="299"/>
      <c r="ETI49" s="299"/>
      <c r="ETJ49" s="299"/>
      <c r="ETK49" s="299"/>
      <c r="ETL49" s="299"/>
      <c r="ETM49" s="299"/>
      <c r="ETN49" s="299"/>
      <c r="ETO49" s="299"/>
      <c r="ETP49" s="299"/>
      <c r="ETQ49" s="299"/>
      <c r="ETR49" s="299"/>
      <c r="ETS49" s="299"/>
      <c r="ETT49" s="299"/>
      <c r="ETU49" s="299"/>
      <c r="ETV49" s="299"/>
      <c r="ETW49" s="299"/>
      <c r="ETX49" s="299"/>
      <c r="ETY49" s="299"/>
      <c r="ETZ49" s="299"/>
      <c r="EUA49" s="299"/>
      <c r="EUB49" s="299"/>
      <c r="EUC49" s="299"/>
      <c r="EUD49" s="299"/>
      <c r="EUE49" s="299"/>
      <c r="EUF49" s="299"/>
      <c r="EUG49" s="299"/>
      <c r="EUH49" s="299"/>
      <c r="EUI49" s="299"/>
      <c r="EUJ49" s="299"/>
      <c r="EUK49" s="299"/>
      <c r="EUL49" s="299"/>
      <c r="EUM49" s="299"/>
      <c r="EUN49" s="299"/>
      <c r="EUO49" s="299"/>
      <c r="EUP49" s="299"/>
      <c r="EUQ49" s="299"/>
      <c r="EUR49" s="299"/>
      <c r="EUS49" s="299"/>
      <c r="EUT49" s="299"/>
      <c r="EUU49" s="299"/>
      <c r="EUV49" s="299"/>
      <c r="EUW49" s="299"/>
      <c r="EUX49" s="299"/>
      <c r="EUY49" s="299"/>
      <c r="EUZ49" s="299"/>
      <c r="EVA49" s="299"/>
      <c r="EVB49" s="299"/>
      <c r="EVC49" s="299"/>
      <c r="EVD49" s="299"/>
      <c r="EVE49" s="299"/>
      <c r="EVF49" s="299"/>
      <c r="EVG49" s="299"/>
      <c r="EVH49" s="299"/>
      <c r="EVI49" s="299"/>
      <c r="EVJ49" s="299"/>
      <c r="EVK49" s="299"/>
      <c r="EVL49" s="299"/>
      <c r="EVM49" s="299"/>
      <c r="EVN49" s="299"/>
      <c r="EVO49" s="299"/>
      <c r="EVP49" s="299"/>
      <c r="EVQ49" s="299"/>
      <c r="EVR49" s="299"/>
      <c r="EVS49" s="299"/>
      <c r="EVT49" s="299"/>
      <c r="EVU49" s="299"/>
      <c r="EVV49" s="299"/>
      <c r="EVW49" s="299"/>
      <c r="EVX49" s="299"/>
      <c r="EVY49" s="299"/>
      <c r="EVZ49" s="299"/>
      <c r="EWA49" s="299"/>
      <c r="EWB49" s="299"/>
      <c r="EWC49" s="299"/>
      <c r="EWD49" s="299"/>
      <c r="EWE49" s="299"/>
      <c r="EWF49" s="299"/>
      <c r="EWG49" s="299"/>
      <c r="EWH49" s="299"/>
      <c r="EWI49" s="299"/>
      <c r="EWJ49" s="299"/>
      <c r="EWK49" s="299"/>
      <c r="EWL49" s="299"/>
      <c r="EWM49" s="299"/>
      <c r="EWN49" s="299"/>
      <c r="EWO49" s="299"/>
      <c r="EWP49" s="299"/>
      <c r="EWQ49" s="299"/>
      <c r="EWR49" s="299"/>
      <c r="EWS49" s="299"/>
      <c r="EWT49" s="299"/>
      <c r="EWU49" s="299"/>
      <c r="EWV49" s="299"/>
      <c r="EWW49" s="299"/>
      <c r="EWX49" s="299"/>
      <c r="EWY49" s="299"/>
      <c r="EWZ49" s="299"/>
      <c r="EXA49" s="299"/>
      <c r="EXB49" s="299"/>
      <c r="EXC49" s="299"/>
      <c r="EXD49" s="299"/>
      <c r="EXE49" s="299"/>
      <c r="EXF49" s="299"/>
      <c r="EXG49" s="299"/>
      <c r="EXH49" s="299"/>
      <c r="EXI49" s="299"/>
      <c r="EXJ49" s="299"/>
      <c r="EXK49" s="299"/>
      <c r="EXL49" s="299"/>
      <c r="EXM49" s="299"/>
      <c r="EXN49" s="299"/>
      <c r="EXO49" s="299"/>
      <c r="EXP49" s="299"/>
      <c r="EXQ49" s="299"/>
      <c r="EXR49" s="299"/>
      <c r="EXS49" s="299"/>
      <c r="EXT49" s="299"/>
      <c r="EXU49" s="299"/>
      <c r="EXV49" s="299"/>
      <c r="EXW49" s="299"/>
      <c r="EXX49" s="299"/>
      <c r="EXY49" s="299"/>
      <c r="EXZ49" s="299"/>
      <c r="EYA49" s="299"/>
      <c r="EYB49" s="299"/>
      <c r="EYC49" s="299"/>
      <c r="EYD49" s="299"/>
      <c r="EYE49" s="299"/>
      <c r="EYF49" s="299"/>
      <c r="EYG49" s="299"/>
      <c r="EYH49" s="299"/>
      <c r="EYI49" s="299"/>
      <c r="EYJ49" s="299"/>
      <c r="EYK49" s="299"/>
      <c r="EYL49" s="299"/>
      <c r="EYM49" s="299"/>
      <c r="EYN49" s="299"/>
      <c r="EYO49" s="299"/>
      <c r="EYP49" s="299"/>
      <c r="EYQ49" s="299"/>
      <c r="EYR49" s="299"/>
      <c r="EYS49" s="299"/>
      <c r="EYT49" s="299"/>
      <c r="EYU49" s="299"/>
      <c r="EYV49" s="299"/>
      <c r="EYW49" s="299"/>
      <c r="EYX49" s="299"/>
      <c r="EYY49" s="299"/>
      <c r="EYZ49" s="299"/>
      <c r="EZA49" s="299"/>
      <c r="EZB49" s="299"/>
      <c r="EZC49" s="299"/>
      <c r="EZD49" s="299"/>
      <c r="EZE49" s="299"/>
      <c r="EZF49" s="299"/>
      <c r="EZG49" s="299"/>
      <c r="EZH49" s="299"/>
      <c r="EZI49" s="299"/>
      <c r="EZJ49" s="299"/>
      <c r="EZK49" s="299"/>
      <c r="EZL49" s="299"/>
      <c r="EZM49" s="299"/>
      <c r="EZN49" s="299"/>
      <c r="EZO49" s="299"/>
      <c r="EZP49" s="299"/>
      <c r="EZQ49" s="299"/>
      <c r="EZR49" s="299"/>
      <c r="EZS49" s="299"/>
      <c r="EZT49" s="299"/>
      <c r="EZU49" s="299"/>
      <c r="EZV49" s="299"/>
      <c r="EZW49" s="299"/>
      <c r="EZX49" s="299"/>
      <c r="EZY49" s="299"/>
      <c r="EZZ49" s="299"/>
      <c r="FAA49" s="299"/>
      <c r="FAB49" s="299"/>
      <c r="FAC49" s="299"/>
      <c r="FAD49" s="299"/>
      <c r="FAE49" s="299"/>
      <c r="FAF49" s="299"/>
      <c r="FAG49" s="299"/>
      <c r="FAH49" s="299"/>
      <c r="FAI49" s="299"/>
      <c r="FAJ49" s="299"/>
      <c r="FAK49" s="299"/>
      <c r="FAL49" s="299"/>
      <c r="FAM49" s="299"/>
      <c r="FAN49" s="299"/>
      <c r="FAO49" s="299"/>
      <c r="FAP49" s="299"/>
      <c r="FAQ49" s="299"/>
      <c r="FAR49" s="299"/>
      <c r="FAS49" s="299"/>
      <c r="FAT49" s="299"/>
      <c r="FAU49" s="299"/>
      <c r="FAV49" s="299"/>
      <c r="FAW49" s="299"/>
      <c r="FAX49" s="299"/>
      <c r="FAY49" s="299"/>
      <c r="FAZ49" s="299"/>
      <c r="FBA49" s="299"/>
      <c r="FBB49" s="299"/>
      <c r="FBC49" s="299"/>
      <c r="FBD49" s="299"/>
      <c r="FBE49" s="299"/>
      <c r="FBF49" s="299"/>
      <c r="FBG49" s="299"/>
      <c r="FBH49" s="299"/>
      <c r="FBI49" s="299"/>
      <c r="FBJ49" s="299"/>
      <c r="FBK49" s="299"/>
      <c r="FBL49" s="299"/>
      <c r="FBM49" s="299"/>
      <c r="FBN49" s="299"/>
      <c r="FBO49" s="299"/>
      <c r="FBP49" s="299"/>
      <c r="FBQ49" s="299"/>
      <c r="FBR49" s="299"/>
      <c r="FBS49" s="299"/>
      <c r="FBT49" s="299"/>
      <c r="FBU49" s="299"/>
      <c r="FBV49" s="299"/>
      <c r="FBW49" s="299"/>
      <c r="FBX49" s="299"/>
      <c r="FBY49" s="299"/>
      <c r="FBZ49" s="299"/>
      <c r="FCA49" s="299"/>
      <c r="FCB49" s="299"/>
      <c r="FCC49" s="299"/>
      <c r="FCD49" s="299"/>
      <c r="FCE49" s="299"/>
      <c r="FCF49" s="299"/>
      <c r="FCG49" s="299"/>
      <c r="FCH49" s="299"/>
      <c r="FCI49" s="299"/>
      <c r="FCJ49" s="299"/>
      <c r="FCK49" s="299"/>
      <c r="FCL49" s="299"/>
      <c r="FCM49" s="299"/>
      <c r="FCN49" s="299"/>
      <c r="FCO49" s="299"/>
      <c r="FCP49" s="299"/>
      <c r="FCQ49" s="299"/>
      <c r="FCR49" s="299"/>
      <c r="FCS49" s="299"/>
      <c r="FCT49" s="299"/>
      <c r="FCU49" s="299"/>
      <c r="FCV49" s="299"/>
      <c r="FCW49" s="299"/>
      <c r="FCX49" s="299"/>
      <c r="FCY49" s="299"/>
      <c r="FCZ49" s="299"/>
      <c r="FDA49" s="299"/>
      <c r="FDB49" s="299"/>
      <c r="FDC49" s="299"/>
      <c r="FDD49" s="299"/>
      <c r="FDE49" s="299"/>
      <c r="FDF49" s="299"/>
      <c r="FDG49" s="299"/>
      <c r="FDH49" s="299"/>
      <c r="FDI49" s="299"/>
      <c r="FDJ49" s="299"/>
      <c r="FDK49" s="299"/>
      <c r="FDL49" s="299"/>
      <c r="FDM49" s="299"/>
      <c r="FDN49" s="299"/>
      <c r="FDO49" s="299"/>
      <c r="FDP49" s="299"/>
      <c r="FDQ49" s="299"/>
      <c r="FDR49" s="299"/>
      <c r="FDS49" s="299"/>
      <c r="FDT49" s="299"/>
      <c r="FDU49" s="299"/>
      <c r="FDV49" s="299"/>
      <c r="FDW49" s="299"/>
      <c r="FDX49" s="299"/>
      <c r="FDY49" s="299"/>
      <c r="FDZ49" s="299"/>
      <c r="FEA49" s="299"/>
      <c r="FEB49" s="299"/>
      <c r="FEC49" s="299"/>
      <c r="FED49" s="299"/>
      <c r="FEE49" s="299"/>
      <c r="FEF49" s="299"/>
      <c r="FEG49" s="299"/>
      <c r="FEH49" s="299"/>
      <c r="FEI49" s="299"/>
      <c r="FEJ49" s="299"/>
      <c r="FEK49" s="299"/>
      <c r="FEL49" s="299"/>
      <c r="FEM49" s="299"/>
      <c r="FEN49" s="299"/>
      <c r="FEO49" s="299"/>
      <c r="FEP49" s="299"/>
      <c r="FEQ49" s="299"/>
      <c r="FER49" s="299"/>
      <c r="FES49" s="299"/>
      <c r="FET49" s="299"/>
      <c r="FEU49" s="299"/>
      <c r="FEV49" s="299"/>
      <c r="FEW49" s="299"/>
      <c r="FEX49" s="299"/>
      <c r="FEY49" s="299"/>
      <c r="FEZ49" s="299"/>
      <c r="FFA49" s="299"/>
      <c r="FFB49" s="299"/>
      <c r="FFC49" s="299"/>
      <c r="FFD49" s="299"/>
      <c r="FFE49" s="299"/>
      <c r="FFF49" s="299"/>
      <c r="FFG49" s="299"/>
      <c r="FFH49" s="299"/>
      <c r="FFI49" s="299"/>
      <c r="FFJ49" s="299"/>
      <c r="FFK49" s="299"/>
      <c r="FFL49" s="299"/>
      <c r="FFM49" s="299"/>
      <c r="FFN49" s="299"/>
      <c r="FFO49" s="299"/>
      <c r="FFP49" s="299"/>
      <c r="FFQ49" s="299"/>
      <c r="FFR49" s="299"/>
      <c r="FFS49" s="299"/>
      <c r="FFT49" s="299"/>
      <c r="FFU49" s="299"/>
      <c r="FFV49" s="299"/>
      <c r="FFW49" s="299"/>
      <c r="FFX49" s="299"/>
      <c r="FFY49" s="299"/>
      <c r="FFZ49" s="299"/>
      <c r="FGA49" s="299"/>
      <c r="FGB49" s="299"/>
      <c r="FGC49" s="299"/>
      <c r="FGD49" s="299"/>
      <c r="FGE49" s="299"/>
      <c r="FGF49" s="299"/>
      <c r="FGG49" s="299"/>
      <c r="FGH49" s="299"/>
      <c r="FGI49" s="299"/>
      <c r="FGJ49" s="299"/>
      <c r="FGK49" s="299"/>
      <c r="FGL49" s="299"/>
      <c r="FGM49" s="299"/>
      <c r="FGN49" s="299"/>
      <c r="FGO49" s="299"/>
      <c r="FGP49" s="299"/>
      <c r="FGQ49" s="299"/>
      <c r="FGR49" s="299"/>
      <c r="FGS49" s="299"/>
      <c r="FGT49" s="299"/>
      <c r="FGU49" s="299"/>
      <c r="FGV49" s="299"/>
      <c r="FGW49" s="299"/>
      <c r="FGX49" s="299"/>
      <c r="FGY49" s="299"/>
      <c r="FGZ49" s="299"/>
      <c r="FHA49" s="299"/>
      <c r="FHB49" s="299"/>
      <c r="FHC49" s="299"/>
      <c r="FHD49" s="299"/>
      <c r="FHE49" s="299"/>
      <c r="FHF49" s="299"/>
      <c r="FHG49" s="299"/>
      <c r="FHH49" s="299"/>
      <c r="FHI49" s="299"/>
      <c r="FHJ49" s="299"/>
      <c r="FHK49" s="299"/>
      <c r="FHL49" s="299"/>
      <c r="FHM49" s="299"/>
      <c r="FHN49" s="299"/>
      <c r="FHO49" s="299"/>
      <c r="FHP49" s="299"/>
      <c r="FHQ49" s="299"/>
      <c r="FHR49" s="299"/>
      <c r="FHS49" s="299"/>
      <c r="FHT49" s="299"/>
      <c r="FHU49" s="299"/>
      <c r="FHV49" s="299"/>
      <c r="FHW49" s="299"/>
      <c r="FHX49" s="299"/>
      <c r="FHY49" s="299"/>
      <c r="FHZ49" s="299"/>
      <c r="FIA49" s="299"/>
      <c r="FIB49" s="299"/>
      <c r="FIC49" s="299"/>
      <c r="FID49" s="299"/>
      <c r="FIE49" s="299"/>
      <c r="FIF49" s="299"/>
      <c r="FIG49" s="299"/>
      <c r="FIH49" s="299"/>
      <c r="FII49" s="299"/>
      <c r="FIJ49" s="299"/>
      <c r="FIK49" s="299"/>
      <c r="FIL49" s="299"/>
      <c r="FIM49" s="299"/>
      <c r="FIN49" s="299"/>
      <c r="FIO49" s="299"/>
      <c r="FIP49" s="299"/>
      <c r="FIQ49" s="299"/>
      <c r="FIR49" s="299"/>
      <c r="FIS49" s="299"/>
      <c r="FIT49" s="299"/>
      <c r="FIU49" s="299"/>
      <c r="FIV49" s="299"/>
      <c r="FIW49" s="299"/>
      <c r="FIX49" s="299"/>
      <c r="FIY49" s="299"/>
      <c r="FIZ49" s="299"/>
      <c r="FJA49" s="299"/>
      <c r="FJB49" s="299"/>
      <c r="FJC49" s="299"/>
      <c r="FJD49" s="299"/>
      <c r="FJE49" s="299"/>
      <c r="FJF49" s="299"/>
      <c r="FJG49" s="299"/>
      <c r="FJH49" s="299"/>
      <c r="FJI49" s="299"/>
      <c r="FJJ49" s="299"/>
      <c r="FJK49" s="299"/>
      <c r="FJL49" s="299"/>
      <c r="FJM49" s="299"/>
      <c r="FJN49" s="299"/>
      <c r="FJO49" s="299"/>
      <c r="FJP49" s="299"/>
      <c r="FJQ49" s="299"/>
      <c r="FJR49" s="299"/>
      <c r="FJS49" s="299"/>
      <c r="FJT49" s="299"/>
      <c r="FJU49" s="299"/>
      <c r="FJV49" s="299"/>
      <c r="FJW49" s="299"/>
      <c r="FJX49" s="299"/>
      <c r="FJY49" s="299"/>
      <c r="FJZ49" s="299"/>
      <c r="FKA49" s="299"/>
      <c r="FKB49" s="299"/>
      <c r="FKC49" s="299"/>
      <c r="FKD49" s="299"/>
      <c r="FKE49" s="299"/>
      <c r="FKF49" s="299"/>
      <c r="FKG49" s="299"/>
      <c r="FKH49" s="299"/>
      <c r="FKI49" s="299"/>
      <c r="FKJ49" s="299"/>
      <c r="FKK49" s="299"/>
      <c r="FKL49" s="299"/>
      <c r="FKM49" s="299"/>
      <c r="FKN49" s="299"/>
      <c r="FKO49" s="299"/>
      <c r="FKP49" s="299"/>
      <c r="FKQ49" s="299"/>
      <c r="FKR49" s="299"/>
      <c r="FKS49" s="299"/>
      <c r="FKT49" s="299"/>
      <c r="FKU49" s="299"/>
      <c r="FKV49" s="299"/>
      <c r="FKW49" s="299"/>
      <c r="FKX49" s="299"/>
      <c r="FKY49" s="299"/>
      <c r="FKZ49" s="299"/>
      <c r="FLA49" s="299"/>
      <c r="FLB49" s="299"/>
      <c r="FLC49" s="299"/>
      <c r="FLD49" s="299"/>
      <c r="FLE49" s="299"/>
      <c r="FLF49" s="299"/>
      <c r="FLG49" s="299"/>
      <c r="FLH49" s="299"/>
      <c r="FLI49" s="299"/>
      <c r="FLJ49" s="299"/>
      <c r="FLK49" s="299"/>
      <c r="FLL49" s="299"/>
      <c r="FLM49" s="299"/>
      <c r="FLN49" s="299"/>
      <c r="FLO49" s="299"/>
      <c r="FLP49" s="299"/>
      <c r="FLQ49" s="299"/>
      <c r="FLR49" s="299"/>
      <c r="FLS49" s="299"/>
      <c r="FLT49" s="299"/>
      <c r="FLU49" s="299"/>
      <c r="FLV49" s="299"/>
      <c r="FLW49" s="299"/>
      <c r="FLX49" s="299"/>
      <c r="FLY49" s="299"/>
      <c r="FLZ49" s="299"/>
      <c r="FMA49" s="299"/>
      <c r="FMB49" s="299"/>
      <c r="FMC49" s="299"/>
      <c r="FMD49" s="299"/>
      <c r="FME49" s="299"/>
      <c r="FMF49" s="299"/>
      <c r="FMG49" s="299"/>
      <c r="FMH49" s="299"/>
      <c r="FMI49" s="299"/>
      <c r="FMJ49" s="299"/>
      <c r="FMK49" s="299"/>
      <c r="FML49" s="299"/>
      <c r="FMM49" s="299"/>
      <c r="FMN49" s="299"/>
      <c r="FMO49" s="299"/>
      <c r="FMP49" s="299"/>
      <c r="FMQ49" s="299"/>
      <c r="FMR49" s="299"/>
      <c r="FMS49" s="299"/>
      <c r="FMT49" s="299"/>
      <c r="FMU49" s="299"/>
      <c r="FMV49" s="299"/>
      <c r="FMW49" s="299"/>
      <c r="FMX49" s="299"/>
      <c r="FMY49" s="299"/>
      <c r="FMZ49" s="299"/>
      <c r="FNA49" s="299"/>
      <c r="FNB49" s="299"/>
      <c r="FNC49" s="299"/>
      <c r="FND49" s="299"/>
      <c r="FNE49" s="299"/>
      <c r="FNF49" s="299"/>
      <c r="FNG49" s="299"/>
      <c r="FNH49" s="299"/>
      <c r="FNI49" s="299"/>
      <c r="FNJ49" s="299"/>
      <c r="FNK49" s="299"/>
      <c r="FNL49" s="299"/>
      <c r="FNM49" s="299"/>
      <c r="FNN49" s="299"/>
      <c r="FNO49" s="299"/>
      <c r="FNP49" s="299"/>
      <c r="FNQ49" s="299"/>
      <c r="FNR49" s="299"/>
      <c r="FNS49" s="299"/>
      <c r="FNT49" s="299"/>
      <c r="FNU49" s="299"/>
      <c r="FNV49" s="299"/>
      <c r="FNW49" s="299"/>
      <c r="FNX49" s="299"/>
      <c r="FNY49" s="299"/>
      <c r="FNZ49" s="299"/>
      <c r="FOA49" s="299"/>
      <c r="FOB49" s="299"/>
      <c r="FOC49" s="299"/>
      <c r="FOD49" s="299"/>
      <c r="FOE49" s="299"/>
      <c r="FOF49" s="299"/>
      <c r="FOG49" s="299"/>
      <c r="FOH49" s="299"/>
      <c r="FOI49" s="299"/>
      <c r="FOJ49" s="299"/>
      <c r="FOK49" s="299"/>
      <c r="FOL49" s="299"/>
      <c r="FOM49" s="299"/>
      <c r="FON49" s="299"/>
      <c r="FOO49" s="299"/>
      <c r="FOP49" s="299"/>
      <c r="FOQ49" s="299"/>
      <c r="FOR49" s="299"/>
      <c r="FOS49" s="299"/>
      <c r="FOT49" s="299"/>
      <c r="FOU49" s="299"/>
      <c r="FOV49" s="299"/>
      <c r="FOW49" s="299"/>
      <c r="FOX49" s="299"/>
      <c r="FOY49" s="299"/>
      <c r="FOZ49" s="299"/>
      <c r="FPA49" s="299"/>
      <c r="FPB49" s="299"/>
      <c r="FPC49" s="299"/>
      <c r="FPD49" s="299"/>
      <c r="FPE49" s="299"/>
      <c r="FPF49" s="299"/>
      <c r="FPG49" s="299"/>
      <c r="FPH49" s="299"/>
      <c r="FPI49" s="299"/>
      <c r="FPJ49" s="299"/>
      <c r="FPK49" s="299"/>
      <c r="FPL49" s="299"/>
      <c r="FPM49" s="299"/>
      <c r="FPN49" s="299"/>
      <c r="FPO49" s="299"/>
      <c r="FPP49" s="299"/>
      <c r="FPQ49" s="299"/>
      <c r="FPR49" s="299"/>
      <c r="FPS49" s="299"/>
      <c r="FPT49" s="299"/>
      <c r="FPU49" s="299"/>
      <c r="FPV49" s="299"/>
      <c r="FPW49" s="299"/>
      <c r="FPX49" s="299"/>
      <c r="FPY49" s="299"/>
      <c r="FPZ49" s="299"/>
      <c r="FQA49" s="299"/>
      <c r="FQB49" s="299"/>
      <c r="FQC49" s="299"/>
      <c r="FQD49" s="299"/>
      <c r="FQE49" s="299"/>
      <c r="FQF49" s="299"/>
      <c r="FQG49" s="299"/>
      <c r="FQH49" s="299"/>
      <c r="FQI49" s="299"/>
      <c r="FQJ49" s="299"/>
      <c r="FQK49" s="299"/>
      <c r="FQL49" s="299"/>
      <c r="FQM49" s="299"/>
      <c r="FQN49" s="299"/>
      <c r="FQO49" s="299"/>
      <c r="FQP49" s="299"/>
      <c r="FQQ49" s="299"/>
      <c r="FQR49" s="299"/>
      <c r="FQS49" s="299"/>
      <c r="FQT49" s="299"/>
      <c r="FQU49" s="299"/>
      <c r="FQV49" s="299"/>
      <c r="FQW49" s="299"/>
      <c r="FQX49" s="299"/>
      <c r="FQY49" s="299"/>
      <c r="FQZ49" s="299"/>
      <c r="FRA49" s="299"/>
      <c r="FRB49" s="299"/>
      <c r="FRC49" s="299"/>
      <c r="FRD49" s="299"/>
      <c r="FRE49" s="299"/>
      <c r="FRF49" s="299"/>
      <c r="FRG49" s="299"/>
      <c r="FRH49" s="299"/>
      <c r="FRI49" s="299"/>
      <c r="FRJ49" s="299"/>
      <c r="FRK49" s="299"/>
      <c r="FRL49" s="299"/>
      <c r="FRM49" s="299"/>
      <c r="FRN49" s="299"/>
      <c r="FRO49" s="299"/>
      <c r="FRP49" s="299"/>
      <c r="FRQ49" s="299"/>
      <c r="FRR49" s="299"/>
      <c r="FRS49" s="299"/>
      <c r="FRT49" s="299"/>
      <c r="FRU49" s="299"/>
      <c r="FRV49" s="299"/>
      <c r="FRW49" s="299"/>
      <c r="FRX49" s="299"/>
      <c r="FRY49" s="299"/>
      <c r="FRZ49" s="299"/>
      <c r="FSA49" s="299"/>
      <c r="FSB49" s="299"/>
      <c r="FSC49" s="299"/>
      <c r="FSD49" s="299"/>
      <c r="FSE49" s="299"/>
      <c r="FSF49" s="299"/>
      <c r="FSG49" s="299"/>
      <c r="FSH49" s="299"/>
      <c r="FSI49" s="299"/>
      <c r="FSJ49" s="299"/>
      <c r="FSK49" s="299"/>
      <c r="FSL49" s="299"/>
      <c r="FSM49" s="299"/>
      <c r="FSN49" s="299"/>
      <c r="FSO49" s="299"/>
      <c r="FSP49" s="299"/>
      <c r="FSQ49" s="299"/>
      <c r="FSR49" s="299"/>
      <c r="FSS49" s="299"/>
      <c r="FST49" s="299"/>
      <c r="FSU49" s="299"/>
      <c r="FSV49" s="299"/>
      <c r="FSW49" s="299"/>
      <c r="FSX49" s="299"/>
      <c r="FSY49" s="299"/>
      <c r="FSZ49" s="299"/>
      <c r="FTA49" s="299"/>
      <c r="FTB49" s="299"/>
      <c r="FTC49" s="299"/>
      <c r="FTD49" s="299"/>
      <c r="FTE49" s="299"/>
      <c r="FTF49" s="299"/>
      <c r="FTG49" s="299"/>
      <c r="FTH49" s="299"/>
      <c r="FTI49" s="299"/>
      <c r="FTJ49" s="299"/>
      <c r="FTK49" s="299"/>
      <c r="FTL49" s="299"/>
      <c r="FTM49" s="299"/>
      <c r="FTN49" s="299"/>
      <c r="FTO49" s="299"/>
      <c r="FTP49" s="299"/>
      <c r="FTQ49" s="299"/>
      <c r="FTR49" s="299"/>
      <c r="FTS49" s="299"/>
      <c r="FTT49" s="299"/>
      <c r="FTU49" s="299"/>
      <c r="FTV49" s="299"/>
      <c r="FTW49" s="299"/>
      <c r="FTX49" s="299"/>
      <c r="FTY49" s="299"/>
      <c r="FTZ49" s="299"/>
      <c r="FUA49" s="299"/>
      <c r="FUB49" s="299"/>
      <c r="FUC49" s="299"/>
      <c r="FUD49" s="299"/>
      <c r="FUE49" s="299"/>
      <c r="FUF49" s="299"/>
      <c r="FUG49" s="299"/>
      <c r="FUH49" s="299"/>
      <c r="FUI49" s="299"/>
      <c r="FUJ49" s="299"/>
      <c r="FUK49" s="299"/>
      <c r="FUL49" s="299"/>
      <c r="FUM49" s="299"/>
      <c r="FUN49" s="299"/>
      <c r="FUO49" s="299"/>
      <c r="FUP49" s="299"/>
      <c r="FUQ49" s="299"/>
      <c r="FUR49" s="299"/>
      <c r="FUS49" s="299"/>
      <c r="FUT49" s="299"/>
      <c r="FUU49" s="299"/>
      <c r="FUV49" s="299"/>
      <c r="FUW49" s="299"/>
      <c r="FUX49" s="299"/>
      <c r="FUY49" s="299"/>
      <c r="FUZ49" s="299"/>
      <c r="FVA49" s="299"/>
      <c r="FVB49" s="299"/>
      <c r="FVC49" s="299"/>
      <c r="FVD49" s="299"/>
      <c r="FVE49" s="299"/>
      <c r="FVF49" s="299"/>
      <c r="FVG49" s="299"/>
      <c r="FVH49" s="299"/>
      <c r="FVI49" s="299"/>
      <c r="FVJ49" s="299"/>
      <c r="FVK49" s="299"/>
      <c r="FVL49" s="299"/>
      <c r="FVM49" s="299"/>
      <c r="FVN49" s="299"/>
      <c r="FVO49" s="299"/>
      <c r="FVP49" s="299"/>
      <c r="FVQ49" s="299"/>
      <c r="FVR49" s="299"/>
      <c r="FVS49" s="299"/>
      <c r="FVT49" s="299"/>
      <c r="FVU49" s="299"/>
      <c r="FVV49" s="299"/>
      <c r="FVW49" s="299"/>
      <c r="FVX49" s="299"/>
      <c r="FVY49" s="299"/>
      <c r="FVZ49" s="299"/>
      <c r="FWA49" s="299"/>
      <c r="FWB49" s="299"/>
      <c r="FWC49" s="299"/>
      <c r="FWD49" s="299"/>
      <c r="FWE49" s="299"/>
      <c r="FWF49" s="299"/>
      <c r="FWG49" s="299"/>
      <c r="FWH49" s="299"/>
      <c r="FWI49" s="299"/>
      <c r="FWJ49" s="299"/>
      <c r="FWK49" s="299"/>
      <c r="FWL49" s="299"/>
      <c r="FWM49" s="299"/>
      <c r="FWN49" s="299"/>
      <c r="FWO49" s="299"/>
      <c r="FWP49" s="299"/>
      <c r="FWQ49" s="299"/>
      <c r="FWR49" s="299"/>
      <c r="FWS49" s="299"/>
      <c r="FWT49" s="299"/>
      <c r="FWU49" s="299"/>
      <c r="FWV49" s="299"/>
      <c r="FWW49" s="299"/>
      <c r="FWX49" s="299"/>
      <c r="FWY49" s="299"/>
      <c r="FWZ49" s="299"/>
      <c r="FXA49" s="299"/>
      <c r="FXB49" s="299"/>
      <c r="FXC49" s="299"/>
      <c r="FXD49" s="299"/>
      <c r="FXE49" s="299"/>
      <c r="FXF49" s="299"/>
      <c r="FXG49" s="299"/>
      <c r="FXH49" s="299"/>
      <c r="FXI49" s="299"/>
      <c r="FXJ49" s="299"/>
      <c r="FXK49" s="299"/>
      <c r="FXL49" s="299"/>
      <c r="FXM49" s="299"/>
      <c r="FXN49" s="299"/>
      <c r="FXO49" s="299"/>
      <c r="FXP49" s="299"/>
      <c r="FXQ49" s="299"/>
      <c r="FXR49" s="299"/>
      <c r="FXS49" s="299"/>
      <c r="FXT49" s="299"/>
      <c r="FXU49" s="299"/>
      <c r="FXV49" s="299"/>
      <c r="FXW49" s="299"/>
      <c r="FXX49" s="299"/>
      <c r="FXY49" s="299"/>
      <c r="FXZ49" s="299"/>
      <c r="FYA49" s="299"/>
      <c r="FYB49" s="299"/>
      <c r="FYC49" s="299"/>
      <c r="FYD49" s="299"/>
      <c r="FYE49" s="299"/>
      <c r="FYF49" s="299"/>
      <c r="FYG49" s="299"/>
      <c r="FYH49" s="299"/>
      <c r="FYI49" s="299"/>
      <c r="FYJ49" s="299"/>
      <c r="FYK49" s="299"/>
      <c r="FYL49" s="299"/>
      <c r="FYM49" s="299"/>
      <c r="FYN49" s="299"/>
      <c r="FYO49" s="299"/>
      <c r="FYP49" s="299"/>
      <c r="FYQ49" s="299"/>
      <c r="FYR49" s="299"/>
      <c r="FYS49" s="299"/>
      <c r="FYT49" s="299"/>
      <c r="FYU49" s="299"/>
      <c r="FYV49" s="299"/>
      <c r="FYW49" s="299"/>
      <c r="FYX49" s="299"/>
      <c r="FYY49" s="299"/>
      <c r="FYZ49" s="299"/>
      <c r="FZA49" s="299"/>
      <c r="FZB49" s="299"/>
      <c r="FZC49" s="299"/>
      <c r="FZD49" s="299"/>
      <c r="FZE49" s="299"/>
      <c r="FZF49" s="299"/>
      <c r="FZG49" s="299"/>
      <c r="FZH49" s="299"/>
      <c r="FZI49" s="299"/>
      <c r="FZJ49" s="299"/>
      <c r="FZK49" s="299"/>
      <c r="FZL49" s="299"/>
      <c r="FZM49" s="299"/>
      <c r="FZN49" s="299"/>
      <c r="FZO49" s="299"/>
      <c r="FZP49" s="299"/>
      <c r="FZQ49" s="299"/>
      <c r="FZR49" s="299"/>
      <c r="FZS49" s="299"/>
      <c r="FZT49" s="299"/>
      <c r="FZU49" s="299"/>
      <c r="FZV49" s="299"/>
      <c r="FZW49" s="299"/>
      <c r="FZX49" s="299"/>
      <c r="FZY49" s="299"/>
      <c r="FZZ49" s="299"/>
      <c r="GAA49" s="299"/>
      <c r="GAB49" s="299"/>
      <c r="GAC49" s="299"/>
      <c r="GAD49" s="299"/>
      <c r="GAE49" s="299"/>
      <c r="GAF49" s="299"/>
      <c r="GAG49" s="299"/>
      <c r="GAH49" s="299"/>
      <c r="GAI49" s="299"/>
      <c r="GAJ49" s="299"/>
      <c r="GAK49" s="299"/>
      <c r="GAL49" s="299"/>
      <c r="GAM49" s="299"/>
      <c r="GAN49" s="299"/>
      <c r="GAO49" s="299"/>
      <c r="GAP49" s="299"/>
      <c r="GAQ49" s="299"/>
      <c r="GAR49" s="299"/>
      <c r="GAS49" s="299"/>
      <c r="GAT49" s="299"/>
      <c r="GAU49" s="299"/>
      <c r="GAV49" s="299"/>
      <c r="GAW49" s="299"/>
      <c r="GAX49" s="299"/>
      <c r="GAY49" s="299"/>
      <c r="GAZ49" s="299"/>
      <c r="GBA49" s="299"/>
      <c r="GBB49" s="299"/>
      <c r="GBC49" s="299"/>
      <c r="GBD49" s="299"/>
      <c r="GBE49" s="299"/>
      <c r="GBF49" s="299"/>
      <c r="GBG49" s="299"/>
      <c r="GBH49" s="299"/>
      <c r="GBI49" s="299"/>
      <c r="GBJ49" s="299"/>
      <c r="GBK49" s="299"/>
      <c r="GBL49" s="299"/>
      <c r="GBM49" s="299"/>
      <c r="GBN49" s="299"/>
      <c r="GBO49" s="299"/>
      <c r="GBP49" s="299"/>
      <c r="GBQ49" s="299"/>
      <c r="GBR49" s="299"/>
      <c r="GBS49" s="299"/>
      <c r="GBT49" s="299"/>
      <c r="GBU49" s="299"/>
      <c r="GBV49" s="299"/>
      <c r="GBW49" s="299"/>
      <c r="GBX49" s="299"/>
      <c r="GBY49" s="299"/>
      <c r="GBZ49" s="299"/>
      <c r="GCA49" s="299"/>
      <c r="GCB49" s="299"/>
      <c r="GCC49" s="299"/>
      <c r="GCD49" s="299"/>
      <c r="GCE49" s="299"/>
      <c r="GCF49" s="299"/>
      <c r="GCG49" s="299"/>
      <c r="GCH49" s="299"/>
      <c r="GCI49" s="299"/>
      <c r="GCJ49" s="299"/>
      <c r="GCK49" s="299"/>
      <c r="GCL49" s="299"/>
      <c r="GCM49" s="299"/>
      <c r="GCN49" s="299"/>
      <c r="GCO49" s="299"/>
      <c r="GCP49" s="299"/>
      <c r="GCQ49" s="299"/>
      <c r="GCR49" s="299"/>
      <c r="GCS49" s="299"/>
      <c r="GCT49" s="299"/>
      <c r="GCU49" s="299"/>
      <c r="GCV49" s="299"/>
      <c r="GCW49" s="299"/>
      <c r="GCX49" s="299"/>
      <c r="GCY49" s="299"/>
      <c r="GCZ49" s="299"/>
      <c r="GDA49" s="299"/>
      <c r="GDB49" s="299"/>
      <c r="GDC49" s="299"/>
      <c r="GDD49" s="299"/>
      <c r="GDE49" s="299"/>
      <c r="GDF49" s="299"/>
      <c r="GDG49" s="299"/>
      <c r="GDH49" s="299"/>
      <c r="GDI49" s="299"/>
      <c r="GDJ49" s="299"/>
      <c r="GDK49" s="299"/>
      <c r="GDL49" s="299"/>
      <c r="GDM49" s="299"/>
      <c r="GDN49" s="299"/>
      <c r="GDO49" s="299"/>
      <c r="GDP49" s="299"/>
      <c r="GDQ49" s="299"/>
      <c r="GDR49" s="299"/>
      <c r="GDS49" s="299"/>
      <c r="GDT49" s="299"/>
      <c r="GDU49" s="299"/>
      <c r="GDV49" s="299"/>
      <c r="GDW49" s="299"/>
      <c r="GDX49" s="299"/>
      <c r="GDY49" s="299"/>
      <c r="GDZ49" s="299"/>
      <c r="GEA49" s="299"/>
      <c r="GEB49" s="299"/>
      <c r="GEC49" s="299"/>
      <c r="GED49" s="299"/>
      <c r="GEE49" s="299"/>
      <c r="GEF49" s="299"/>
      <c r="GEG49" s="299"/>
      <c r="GEH49" s="299"/>
      <c r="GEI49" s="299"/>
      <c r="GEJ49" s="299"/>
      <c r="GEK49" s="299"/>
      <c r="GEL49" s="299"/>
      <c r="GEM49" s="299"/>
      <c r="GEN49" s="299"/>
      <c r="GEO49" s="299"/>
      <c r="GEP49" s="299"/>
      <c r="GEQ49" s="299"/>
      <c r="GER49" s="299"/>
      <c r="GES49" s="299"/>
      <c r="GET49" s="299"/>
      <c r="GEU49" s="299"/>
      <c r="GEV49" s="299"/>
      <c r="GEW49" s="299"/>
      <c r="GEX49" s="299"/>
      <c r="GEY49" s="299"/>
      <c r="GEZ49" s="299"/>
      <c r="GFA49" s="299"/>
      <c r="GFB49" s="299"/>
      <c r="GFC49" s="299"/>
      <c r="GFD49" s="299"/>
      <c r="GFE49" s="299"/>
      <c r="GFF49" s="299"/>
      <c r="GFG49" s="299"/>
      <c r="GFH49" s="299"/>
      <c r="GFI49" s="299"/>
      <c r="GFJ49" s="299"/>
      <c r="GFK49" s="299"/>
      <c r="GFL49" s="299"/>
      <c r="GFM49" s="299"/>
      <c r="GFN49" s="299"/>
      <c r="GFO49" s="299"/>
      <c r="GFP49" s="299"/>
      <c r="GFQ49" s="299"/>
      <c r="GFR49" s="299"/>
      <c r="GFS49" s="299"/>
      <c r="GFT49" s="299"/>
      <c r="GFU49" s="299"/>
      <c r="GFV49" s="299"/>
      <c r="GFW49" s="299"/>
      <c r="GFX49" s="299"/>
      <c r="GFY49" s="299"/>
      <c r="GFZ49" s="299"/>
      <c r="GGA49" s="299"/>
      <c r="GGB49" s="299"/>
      <c r="GGC49" s="299"/>
      <c r="GGD49" s="299"/>
      <c r="GGE49" s="299"/>
      <c r="GGF49" s="299"/>
      <c r="GGG49" s="299"/>
      <c r="GGH49" s="299"/>
      <c r="GGI49" s="299"/>
      <c r="GGJ49" s="299"/>
      <c r="GGK49" s="299"/>
      <c r="GGL49" s="299"/>
      <c r="GGM49" s="299"/>
      <c r="GGN49" s="299"/>
      <c r="GGO49" s="299"/>
      <c r="GGP49" s="299"/>
      <c r="GGQ49" s="299"/>
      <c r="GGR49" s="299"/>
      <c r="GGS49" s="299"/>
      <c r="GGT49" s="299"/>
      <c r="GGU49" s="299"/>
      <c r="GGV49" s="299"/>
      <c r="GGW49" s="299"/>
      <c r="GGX49" s="299"/>
      <c r="GGY49" s="299"/>
      <c r="GGZ49" s="299"/>
      <c r="GHA49" s="299"/>
      <c r="GHB49" s="299"/>
      <c r="GHC49" s="299"/>
      <c r="GHD49" s="299"/>
      <c r="GHE49" s="299"/>
      <c r="GHF49" s="299"/>
      <c r="GHG49" s="299"/>
      <c r="GHH49" s="299"/>
      <c r="GHI49" s="299"/>
      <c r="GHJ49" s="299"/>
      <c r="GHK49" s="299"/>
      <c r="GHL49" s="299"/>
      <c r="GHM49" s="299"/>
      <c r="GHN49" s="299"/>
      <c r="GHO49" s="299"/>
      <c r="GHP49" s="299"/>
      <c r="GHQ49" s="299"/>
      <c r="GHR49" s="299"/>
      <c r="GHS49" s="299"/>
      <c r="GHT49" s="299"/>
      <c r="GHU49" s="299"/>
      <c r="GHV49" s="299"/>
      <c r="GHW49" s="299"/>
      <c r="GHX49" s="299"/>
      <c r="GHY49" s="299"/>
      <c r="GHZ49" s="299"/>
      <c r="GIA49" s="299"/>
      <c r="GIB49" s="299"/>
      <c r="GIC49" s="299"/>
      <c r="GID49" s="299"/>
      <c r="GIE49" s="299"/>
      <c r="GIF49" s="299"/>
      <c r="GIG49" s="299"/>
      <c r="GIH49" s="299"/>
      <c r="GII49" s="299"/>
      <c r="GIJ49" s="299"/>
      <c r="GIK49" s="299"/>
      <c r="GIL49" s="299"/>
      <c r="GIM49" s="299"/>
      <c r="GIN49" s="299"/>
      <c r="GIO49" s="299"/>
      <c r="GIP49" s="299"/>
      <c r="GIQ49" s="299"/>
      <c r="GIR49" s="299"/>
      <c r="GIS49" s="299"/>
      <c r="GIT49" s="299"/>
      <c r="GIU49" s="299"/>
      <c r="GIV49" s="299"/>
      <c r="GIW49" s="299"/>
      <c r="GIX49" s="299"/>
      <c r="GIY49" s="299"/>
      <c r="GIZ49" s="299"/>
      <c r="GJA49" s="299"/>
      <c r="GJB49" s="299"/>
      <c r="GJC49" s="299"/>
      <c r="GJD49" s="299"/>
      <c r="GJE49" s="299"/>
      <c r="GJF49" s="299"/>
      <c r="GJG49" s="299"/>
      <c r="GJH49" s="299"/>
      <c r="GJI49" s="299"/>
      <c r="GJJ49" s="299"/>
      <c r="GJK49" s="299"/>
      <c r="GJL49" s="299"/>
      <c r="GJM49" s="299"/>
      <c r="GJN49" s="299"/>
      <c r="GJO49" s="299"/>
      <c r="GJP49" s="299"/>
      <c r="GJQ49" s="299"/>
      <c r="GJR49" s="299"/>
      <c r="GJS49" s="299"/>
      <c r="GJT49" s="299"/>
      <c r="GJU49" s="299"/>
      <c r="GJV49" s="299"/>
      <c r="GJW49" s="299"/>
      <c r="GJX49" s="299"/>
      <c r="GJY49" s="299"/>
      <c r="GJZ49" s="299"/>
      <c r="GKA49" s="299"/>
      <c r="GKB49" s="299"/>
      <c r="GKC49" s="299"/>
      <c r="GKD49" s="299"/>
      <c r="GKE49" s="299"/>
      <c r="GKF49" s="299"/>
      <c r="GKG49" s="299"/>
      <c r="GKH49" s="299"/>
      <c r="GKI49" s="299"/>
      <c r="GKJ49" s="299"/>
      <c r="GKK49" s="299"/>
      <c r="GKL49" s="299"/>
      <c r="GKM49" s="299"/>
      <c r="GKN49" s="299"/>
      <c r="GKO49" s="299"/>
      <c r="GKP49" s="299"/>
      <c r="GKQ49" s="299"/>
      <c r="GKR49" s="299"/>
      <c r="GKS49" s="299"/>
      <c r="GKT49" s="299"/>
      <c r="GKU49" s="299"/>
      <c r="GKV49" s="299"/>
      <c r="GKW49" s="299"/>
      <c r="GKX49" s="299"/>
      <c r="GKY49" s="299"/>
      <c r="GKZ49" s="299"/>
      <c r="GLA49" s="299"/>
      <c r="GLB49" s="299"/>
      <c r="GLC49" s="299"/>
      <c r="GLD49" s="299"/>
      <c r="GLE49" s="299"/>
      <c r="GLF49" s="299"/>
      <c r="GLG49" s="299"/>
      <c r="GLH49" s="299"/>
      <c r="GLI49" s="299"/>
      <c r="GLJ49" s="299"/>
      <c r="GLK49" s="299"/>
      <c r="GLL49" s="299"/>
      <c r="GLM49" s="299"/>
      <c r="GLN49" s="299"/>
      <c r="GLO49" s="299"/>
      <c r="GLP49" s="299"/>
      <c r="GLQ49" s="299"/>
      <c r="GLR49" s="299"/>
      <c r="GLS49" s="299"/>
      <c r="GLT49" s="299"/>
      <c r="GLU49" s="299"/>
      <c r="GLV49" s="299"/>
      <c r="GLW49" s="299"/>
      <c r="GLX49" s="299"/>
      <c r="GLY49" s="299"/>
      <c r="GLZ49" s="299"/>
      <c r="GMA49" s="299"/>
      <c r="GMB49" s="299"/>
      <c r="GMC49" s="299"/>
      <c r="GMD49" s="299"/>
      <c r="GME49" s="299"/>
      <c r="GMF49" s="299"/>
      <c r="GMG49" s="299"/>
      <c r="GMH49" s="299"/>
      <c r="GMI49" s="299"/>
      <c r="GMJ49" s="299"/>
      <c r="GMK49" s="299"/>
      <c r="GML49" s="299"/>
      <c r="GMM49" s="299"/>
      <c r="GMN49" s="299"/>
      <c r="GMO49" s="299"/>
      <c r="GMP49" s="299"/>
      <c r="GMQ49" s="299"/>
      <c r="GMR49" s="299"/>
      <c r="GMS49" s="299"/>
      <c r="GMT49" s="299"/>
      <c r="GMU49" s="299"/>
      <c r="GMV49" s="299"/>
      <c r="GMW49" s="299"/>
      <c r="GMX49" s="299"/>
      <c r="GMY49" s="299"/>
      <c r="GMZ49" s="299"/>
      <c r="GNA49" s="299"/>
      <c r="GNB49" s="299"/>
      <c r="GNC49" s="299"/>
      <c r="GND49" s="299"/>
      <c r="GNE49" s="299"/>
      <c r="GNF49" s="299"/>
      <c r="GNG49" s="299"/>
      <c r="GNH49" s="299"/>
      <c r="GNI49" s="299"/>
      <c r="GNJ49" s="299"/>
      <c r="GNK49" s="299"/>
      <c r="GNL49" s="299"/>
      <c r="GNM49" s="299"/>
      <c r="GNN49" s="299"/>
      <c r="GNO49" s="299"/>
      <c r="GNP49" s="299"/>
      <c r="GNQ49" s="299"/>
      <c r="GNR49" s="299"/>
      <c r="GNS49" s="299"/>
      <c r="GNT49" s="299"/>
      <c r="GNU49" s="299"/>
      <c r="GNV49" s="299"/>
      <c r="GNW49" s="299"/>
      <c r="GNX49" s="299"/>
      <c r="GNY49" s="299"/>
      <c r="GNZ49" s="299"/>
      <c r="GOA49" s="299"/>
      <c r="GOB49" s="299"/>
      <c r="GOC49" s="299"/>
      <c r="GOD49" s="299"/>
      <c r="GOE49" s="299"/>
      <c r="GOF49" s="299"/>
      <c r="GOG49" s="299"/>
      <c r="GOH49" s="299"/>
      <c r="GOI49" s="299"/>
      <c r="GOJ49" s="299"/>
      <c r="GOK49" s="299"/>
      <c r="GOL49" s="299"/>
      <c r="GOM49" s="299"/>
      <c r="GON49" s="299"/>
      <c r="GOO49" s="299"/>
      <c r="GOP49" s="299"/>
      <c r="GOQ49" s="299"/>
      <c r="GOR49" s="299"/>
      <c r="GOS49" s="299"/>
      <c r="GOT49" s="299"/>
      <c r="GOU49" s="299"/>
      <c r="GOV49" s="299"/>
      <c r="GOW49" s="299"/>
      <c r="GOX49" s="299"/>
      <c r="GOY49" s="299"/>
      <c r="GOZ49" s="299"/>
      <c r="GPA49" s="299"/>
      <c r="GPB49" s="299"/>
      <c r="GPC49" s="299"/>
      <c r="GPD49" s="299"/>
      <c r="GPE49" s="299"/>
      <c r="GPF49" s="299"/>
      <c r="GPG49" s="299"/>
      <c r="GPH49" s="299"/>
      <c r="GPI49" s="299"/>
      <c r="GPJ49" s="299"/>
      <c r="GPK49" s="299"/>
      <c r="GPL49" s="299"/>
      <c r="GPM49" s="299"/>
      <c r="GPN49" s="299"/>
      <c r="GPO49" s="299"/>
      <c r="GPP49" s="299"/>
      <c r="GPQ49" s="299"/>
      <c r="GPR49" s="299"/>
      <c r="GPS49" s="299"/>
      <c r="GPT49" s="299"/>
      <c r="GPU49" s="299"/>
      <c r="GPV49" s="299"/>
      <c r="GPW49" s="299"/>
      <c r="GPX49" s="299"/>
      <c r="GPY49" s="299"/>
      <c r="GPZ49" s="299"/>
      <c r="GQA49" s="299"/>
      <c r="GQB49" s="299"/>
      <c r="GQC49" s="299"/>
      <c r="GQD49" s="299"/>
      <c r="GQE49" s="299"/>
      <c r="GQF49" s="299"/>
      <c r="GQG49" s="299"/>
      <c r="GQH49" s="299"/>
      <c r="GQI49" s="299"/>
      <c r="GQJ49" s="299"/>
      <c r="GQK49" s="299"/>
      <c r="GQL49" s="299"/>
      <c r="GQM49" s="299"/>
      <c r="GQN49" s="299"/>
      <c r="GQO49" s="299"/>
      <c r="GQP49" s="299"/>
      <c r="GQQ49" s="299"/>
      <c r="GQR49" s="299"/>
      <c r="GQS49" s="299"/>
      <c r="GQT49" s="299"/>
      <c r="GQU49" s="299"/>
      <c r="GQV49" s="299"/>
      <c r="GQW49" s="299"/>
      <c r="GQX49" s="299"/>
      <c r="GQY49" s="299"/>
      <c r="GQZ49" s="299"/>
      <c r="GRA49" s="299"/>
      <c r="GRB49" s="299"/>
      <c r="GRC49" s="299"/>
      <c r="GRD49" s="299"/>
      <c r="GRE49" s="299"/>
      <c r="GRF49" s="299"/>
      <c r="GRG49" s="299"/>
      <c r="GRH49" s="299"/>
      <c r="GRI49" s="299"/>
      <c r="GRJ49" s="299"/>
      <c r="GRK49" s="299"/>
      <c r="GRL49" s="299"/>
      <c r="GRM49" s="299"/>
      <c r="GRN49" s="299"/>
      <c r="GRO49" s="299"/>
      <c r="GRP49" s="299"/>
      <c r="GRQ49" s="299"/>
      <c r="GRR49" s="299"/>
      <c r="GRS49" s="299"/>
      <c r="GRT49" s="299"/>
      <c r="GRU49" s="299"/>
      <c r="GRV49" s="299"/>
      <c r="GRW49" s="299"/>
      <c r="GRX49" s="299"/>
      <c r="GRY49" s="299"/>
      <c r="GRZ49" s="299"/>
      <c r="GSA49" s="299"/>
      <c r="GSB49" s="299"/>
      <c r="GSC49" s="299"/>
      <c r="GSD49" s="299"/>
      <c r="GSE49" s="299"/>
      <c r="GSF49" s="299"/>
      <c r="GSG49" s="299"/>
      <c r="GSH49" s="299"/>
      <c r="GSI49" s="299"/>
      <c r="GSJ49" s="299"/>
      <c r="GSK49" s="299"/>
      <c r="GSL49" s="299"/>
      <c r="GSM49" s="299"/>
      <c r="GSN49" s="299"/>
      <c r="GSO49" s="299"/>
      <c r="GSP49" s="299"/>
      <c r="GSQ49" s="299"/>
      <c r="GSR49" s="299"/>
      <c r="GSS49" s="299"/>
      <c r="GST49" s="299"/>
      <c r="GSU49" s="299"/>
      <c r="GSV49" s="299"/>
      <c r="GSW49" s="299"/>
      <c r="GSX49" s="299"/>
      <c r="GSY49" s="299"/>
      <c r="GSZ49" s="299"/>
      <c r="GTA49" s="299"/>
      <c r="GTB49" s="299"/>
      <c r="GTC49" s="299"/>
      <c r="GTD49" s="299"/>
      <c r="GTE49" s="299"/>
      <c r="GTF49" s="299"/>
      <c r="GTG49" s="299"/>
      <c r="GTH49" s="299"/>
      <c r="GTI49" s="299"/>
      <c r="GTJ49" s="299"/>
      <c r="GTK49" s="299"/>
      <c r="GTL49" s="299"/>
      <c r="GTM49" s="299"/>
      <c r="GTN49" s="299"/>
      <c r="GTO49" s="299"/>
      <c r="GTP49" s="299"/>
      <c r="GTQ49" s="299"/>
      <c r="GTR49" s="299"/>
      <c r="GTS49" s="299"/>
      <c r="GTT49" s="299"/>
      <c r="GTU49" s="299"/>
      <c r="GTV49" s="299"/>
      <c r="GTW49" s="299"/>
      <c r="GTX49" s="299"/>
      <c r="GTY49" s="299"/>
      <c r="GTZ49" s="299"/>
      <c r="GUA49" s="299"/>
      <c r="GUB49" s="299"/>
      <c r="GUC49" s="299"/>
      <c r="GUD49" s="299"/>
      <c r="GUE49" s="299"/>
      <c r="GUF49" s="299"/>
      <c r="GUG49" s="299"/>
      <c r="GUH49" s="299"/>
      <c r="GUI49" s="299"/>
      <c r="GUJ49" s="299"/>
      <c r="GUK49" s="299"/>
      <c r="GUL49" s="299"/>
      <c r="GUM49" s="299"/>
      <c r="GUN49" s="299"/>
      <c r="GUO49" s="299"/>
      <c r="GUP49" s="299"/>
      <c r="GUQ49" s="299"/>
      <c r="GUR49" s="299"/>
      <c r="GUS49" s="299"/>
      <c r="GUT49" s="299"/>
      <c r="GUU49" s="299"/>
      <c r="GUV49" s="299"/>
      <c r="GUW49" s="299"/>
      <c r="GUX49" s="299"/>
      <c r="GUY49" s="299"/>
      <c r="GUZ49" s="299"/>
      <c r="GVA49" s="299"/>
      <c r="GVB49" s="299"/>
      <c r="GVC49" s="299"/>
      <c r="GVD49" s="299"/>
      <c r="GVE49" s="299"/>
      <c r="GVF49" s="299"/>
      <c r="GVG49" s="299"/>
      <c r="GVH49" s="299"/>
      <c r="GVI49" s="299"/>
      <c r="GVJ49" s="299"/>
      <c r="GVK49" s="299"/>
      <c r="GVL49" s="299"/>
      <c r="GVM49" s="299"/>
      <c r="GVN49" s="299"/>
      <c r="GVO49" s="299"/>
      <c r="GVP49" s="299"/>
      <c r="GVQ49" s="299"/>
      <c r="GVR49" s="299"/>
      <c r="GVS49" s="299"/>
      <c r="GVT49" s="299"/>
      <c r="GVU49" s="299"/>
      <c r="GVV49" s="299"/>
      <c r="GVW49" s="299"/>
      <c r="GVX49" s="299"/>
      <c r="GVY49" s="299"/>
      <c r="GVZ49" s="299"/>
      <c r="GWA49" s="299"/>
      <c r="GWB49" s="299"/>
      <c r="GWC49" s="299"/>
      <c r="GWD49" s="299"/>
      <c r="GWE49" s="299"/>
      <c r="GWF49" s="299"/>
      <c r="GWG49" s="299"/>
      <c r="GWH49" s="299"/>
      <c r="GWI49" s="299"/>
      <c r="GWJ49" s="299"/>
      <c r="GWK49" s="299"/>
      <c r="GWL49" s="299"/>
      <c r="GWM49" s="299"/>
      <c r="GWN49" s="299"/>
      <c r="GWO49" s="299"/>
      <c r="GWP49" s="299"/>
      <c r="GWQ49" s="299"/>
      <c r="GWR49" s="299"/>
      <c r="GWS49" s="299"/>
      <c r="GWT49" s="299"/>
      <c r="GWU49" s="299"/>
      <c r="GWV49" s="299"/>
      <c r="GWW49" s="299"/>
      <c r="GWX49" s="299"/>
      <c r="GWY49" s="299"/>
      <c r="GWZ49" s="299"/>
      <c r="GXA49" s="299"/>
      <c r="GXB49" s="299"/>
      <c r="GXC49" s="299"/>
      <c r="GXD49" s="299"/>
      <c r="GXE49" s="299"/>
      <c r="GXF49" s="299"/>
      <c r="GXG49" s="299"/>
      <c r="GXH49" s="299"/>
      <c r="GXI49" s="299"/>
      <c r="GXJ49" s="299"/>
      <c r="GXK49" s="299"/>
      <c r="GXL49" s="299"/>
      <c r="GXM49" s="299"/>
      <c r="GXN49" s="299"/>
      <c r="GXO49" s="299"/>
      <c r="GXP49" s="299"/>
      <c r="GXQ49" s="299"/>
      <c r="GXR49" s="299"/>
      <c r="GXS49" s="299"/>
      <c r="GXT49" s="299"/>
      <c r="GXU49" s="299"/>
      <c r="GXV49" s="299"/>
      <c r="GXW49" s="299"/>
      <c r="GXX49" s="299"/>
      <c r="GXY49" s="299"/>
      <c r="GXZ49" s="299"/>
      <c r="GYA49" s="299"/>
      <c r="GYB49" s="299"/>
      <c r="GYC49" s="299"/>
      <c r="GYD49" s="299"/>
      <c r="GYE49" s="299"/>
      <c r="GYF49" s="299"/>
      <c r="GYG49" s="299"/>
      <c r="GYH49" s="299"/>
      <c r="GYI49" s="299"/>
      <c r="GYJ49" s="299"/>
      <c r="GYK49" s="299"/>
      <c r="GYL49" s="299"/>
      <c r="GYM49" s="299"/>
      <c r="GYN49" s="299"/>
      <c r="GYO49" s="299"/>
      <c r="GYP49" s="299"/>
      <c r="GYQ49" s="299"/>
      <c r="GYR49" s="299"/>
      <c r="GYS49" s="299"/>
      <c r="GYT49" s="299"/>
      <c r="GYU49" s="299"/>
      <c r="GYV49" s="299"/>
      <c r="GYW49" s="299"/>
      <c r="GYX49" s="299"/>
      <c r="GYY49" s="299"/>
      <c r="GYZ49" s="299"/>
      <c r="GZA49" s="299"/>
      <c r="GZB49" s="299"/>
      <c r="GZC49" s="299"/>
      <c r="GZD49" s="299"/>
      <c r="GZE49" s="299"/>
      <c r="GZF49" s="299"/>
      <c r="GZG49" s="299"/>
      <c r="GZH49" s="299"/>
      <c r="GZI49" s="299"/>
      <c r="GZJ49" s="299"/>
      <c r="GZK49" s="299"/>
      <c r="GZL49" s="299"/>
      <c r="GZM49" s="299"/>
      <c r="GZN49" s="299"/>
      <c r="GZO49" s="299"/>
      <c r="GZP49" s="299"/>
      <c r="GZQ49" s="299"/>
      <c r="GZR49" s="299"/>
      <c r="GZS49" s="299"/>
      <c r="GZT49" s="299"/>
      <c r="GZU49" s="299"/>
      <c r="GZV49" s="299"/>
      <c r="GZW49" s="299"/>
      <c r="GZX49" s="299"/>
      <c r="GZY49" s="299"/>
      <c r="GZZ49" s="299"/>
      <c r="HAA49" s="299"/>
      <c r="HAB49" s="299"/>
      <c r="HAC49" s="299"/>
      <c r="HAD49" s="299"/>
      <c r="HAE49" s="299"/>
      <c r="HAF49" s="299"/>
      <c r="HAG49" s="299"/>
      <c r="HAH49" s="299"/>
      <c r="HAI49" s="299"/>
      <c r="HAJ49" s="299"/>
      <c r="HAK49" s="299"/>
      <c r="HAL49" s="299"/>
      <c r="HAM49" s="299"/>
      <c r="HAN49" s="299"/>
      <c r="HAO49" s="299"/>
      <c r="HAP49" s="299"/>
      <c r="HAQ49" s="299"/>
      <c r="HAR49" s="299"/>
      <c r="HAS49" s="299"/>
      <c r="HAT49" s="299"/>
      <c r="HAU49" s="299"/>
      <c r="HAV49" s="299"/>
      <c r="HAW49" s="299"/>
      <c r="HAX49" s="299"/>
      <c r="HAY49" s="299"/>
      <c r="HAZ49" s="299"/>
      <c r="HBA49" s="299"/>
      <c r="HBB49" s="299"/>
      <c r="HBC49" s="299"/>
      <c r="HBD49" s="299"/>
      <c r="HBE49" s="299"/>
      <c r="HBF49" s="299"/>
      <c r="HBG49" s="299"/>
      <c r="HBH49" s="299"/>
      <c r="HBI49" s="299"/>
      <c r="HBJ49" s="299"/>
      <c r="HBK49" s="299"/>
      <c r="HBL49" s="299"/>
      <c r="HBM49" s="299"/>
      <c r="HBN49" s="299"/>
      <c r="HBO49" s="299"/>
      <c r="HBP49" s="299"/>
      <c r="HBQ49" s="299"/>
      <c r="HBR49" s="299"/>
      <c r="HBS49" s="299"/>
      <c r="HBT49" s="299"/>
      <c r="HBU49" s="299"/>
      <c r="HBV49" s="299"/>
      <c r="HBW49" s="299"/>
      <c r="HBX49" s="299"/>
      <c r="HBY49" s="299"/>
      <c r="HBZ49" s="299"/>
      <c r="HCA49" s="299"/>
      <c r="HCB49" s="299"/>
      <c r="HCC49" s="299"/>
      <c r="HCD49" s="299"/>
      <c r="HCE49" s="299"/>
      <c r="HCF49" s="299"/>
      <c r="HCG49" s="299"/>
      <c r="HCH49" s="299"/>
      <c r="HCI49" s="299"/>
      <c r="HCJ49" s="299"/>
      <c r="HCK49" s="299"/>
      <c r="HCL49" s="299"/>
      <c r="HCM49" s="299"/>
      <c r="HCN49" s="299"/>
      <c r="HCO49" s="299"/>
      <c r="HCP49" s="299"/>
      <c r="HCQ49" s="299"/>
      <c r="HCR49" s="299"/>
      <c r="HCS49" s="299"/>
      <c r="HCT49" s="299"/>
      <c r="HCU49" s="299"/>
      <c r="HCV49" s="299"/>
      <c r="HCW49" s="299"/>
      <c r="HCX49" s="299"/>
      <c r="HCY49" s="299"/>
      <c r="HCZ49" s="299"/>
      <c r="HDA49" s="299"/>
      <c r="HDB49" s="299"/>
      <c r="HDC49" s="299"/>
      <c r="HDD49" s="299"/>
      <c r="HDE49" s="299"/>
      <c r="HDF49" s="299"/>
      <c r="HDG49" s="299"/>
      <c r="HDH49" s="299"/>
      <c r="HDI49" s="299"/>
      <c r="HDJ49" s="299"/>
      <c r="HDK49" s="299"/>
      <c r="HDL49" s="299"/>
      <c r="HDM49" s="299"/>
      <c r="HDN49" s="299"/>
      <c r="HDO49" s="299"/>
      <c r="HDP49" s="299"/>
      <c r="HDQ49" s="299"/>
      <c r="HDR49" s="299"/>
      <c r="HDS49" s="299"/>
      <c r="HDT49" s="299"/>
      <c r="HDU49" s="299"/>
      <c r="HDV49" s="299"/>
      <c r="HDW49" s="299"/>
      <c r="HDX49" s="299"/>
      <c r="HDY49" s="299"/>
      <c r="HDZ49" s="299"/>
      <c r="HEA49" s="299"/>
      <c r="HEB49" s="299"/>
      <c r="HEC49" s="299"/>
      <c r="HED49" s="299"/>
      <c r="HEE49" s="299"/>
      <c r="HEF49" s="299"/>
      <c r="HEG49" s="299"/>
      <c r="HEH49" s="299"/>
      <c r="HEI49" s="299"/>
      <c r="HEJ49" s="299"/>
      <c r="HEK49" s="299"/>
      <c r="HEL49" s="299"/>
      <c r="HEM49" s="299"/>
      <c r="HEN49" s="299"/>
      <c r="HEO49" s="299"/>
      <c r="HEP49" s="299"/>
      <c r="HEQ49" s="299"/>
      <c r="HER49" s="299"/>
      <c r="HES49" s="299"/>
      <c r="HET49" s="299"/>
      <c r="HEU49" s="299"/>
      <c r="HEV49" s="299"/>
      <c r="HEW49" s="299"/>
      <c r="HEX49" s="299"/>
      <c r="HEY49" s="299"/>
      <c r="HEZ49" s="299"/>
      <c r="HFA49" s="299"/>
      <c r="HFB49" s="299"/>
      <c r="HFC49" s="299"/>
      <c r="HFD49" s="299"/>
      <c r="HFE49" s="299"/>
      <c r="HFF49" s="299"/>
      <c r="HFG49" s="299"/>
      <c r="HFH49" s="299"/>
      <c r="HFI49" s="299"/>
      <c r="HFJ49" s="299"/>
      <c r="HFK49" s="299"/>
      <c r="HFL49" s="299"/>
      <c r="HFM49" s="299"/>
      <c r="HFN49" s="299"/>
      <c r="HFO49" s="299"/>
      <c r="HFP49" s="299"/>
      <c r="HFQ49" s="299"/>
      <c r="HFR49" s="299"/>
      <c r="HFS49" s="299"/>
      <c r="HFT49" s="299"/>
      <c r="HFU49" s="299"/>
      <c r="HFV49" s="299"/>
      <c r="HFW49" s="299"/>
      <c r="HFX49" s="299"/>
      <c r="HFY49" s="299"/>
      <c r="HFZ49" s="299"/>
      <c r="HGA49" s="299"/>
      <c r="HGB49" s="299"/>
      <c r="HGC49" s="299"/>
      <c r="HGD49" s="299"/>
      <c r="HGE49" s="299"/>
      <c r="HGF49" s="299"/>
      <c r="HGG49" s="299"/>
      <c r="HGH49" s="299"/>
      <c r="HGI49" s="299"/>
      <c r="HGJ49" s="299"/>
      <c r="HGK49" s="299"/>
      <c r="HGL49" s="299"/>
      <c r="HGM49" s="299"/>
      <c r="HGN49" s="299"/>
      <c r="HGO49" s="299"/>
      <c r="HGP49" s="299"/>
      <c r="HGQ49" s="299"/>
      <c r="HGR49" s="299"/>
      <c r="HGS49" s="299"/>
      <c r="HGT49" s="299"/>
      <c r="HGU49" s="299"/>
      <c r="HGV49" s="299"/>
      <c r="HGW49" s="299"/>
      <c r="HGX49" s="299"/>
      <c r="HGY49" s="299"/>
      <c r="HGZ49" s="299"/>
      <c r="HHA49" s="299"/>
      <c r="HHB49" s="299"/>
      <c r="HHC49" s="299"/>
      <c r="HHD49" s="299"/>
      <c r="HHE49" s="299"/>
      <c r="HHF49" s="299"/>
      <c r="HHG49" s="299"/>
      <c r="HHH49" s="299"/>
      <c r="HHI49" s="299"/>
      <c r="HHJ49" s="299"/>
      <c r="HHK49" s="299"/>
      <c r="HHL49" s="299"/>
      <c r="HHM49" s="299"/>
      <c r="HHN49" s="299"/>
      <c r="HHO49" s="299"/>
      <c r="HHP49" s="299"/>
      <c r="HHQ49" s="299"/>
      <c r="HHR49" s="299"/>
      <c r="HHS49" s="299"/>
      <c r="HHT49" s="299"/>
      <c r="HHU49" s="299"/>
      <c r="HHV49" s="299"/>
      <c r="HHW49" s="299"/>
      <c r="HHX49" s="299"/>
      <c r="HHY49" s="299"/>
      <c r="HHZ49" s="299"/>
      <c r="HIA49" s="299"/>
      <c r="HIB49" s="299"/>
      <c r="HIC49" s="299"/>
      <c r="HID49" s="299"/>
      <c r="HIE49" s="299"/>
      <c r="HIF49" s="299"/>
      <c r="HIG49" s="299"/>
      <c r="HIH49" s="299"/>
      <c r="HII49" s="299"/>
      <c r="HIJ49" s="299"/>
      <c r="HIK49" s="299"/>
      <c r="HIL49" s="299"/>
      <c r="HIM49" s="299"/>
      <c r="HIN49" s="299"/>
      <c r="HIO49" s="299"/>
      <c r="HIP49" s="299"/>
      <c r="HIQ49" s="299"/>
      <c r="HIR49" s="299"/>
      <c r="HIS49" s="299"/>
      <c r="HIT49" s="299"/>
      <c r="HIU49" s="299"/>
      <c r="HIV49" s="299"/>
      <c r="HIW49" s="299"/>
      <c r="HIX49" s="299"/>
      <c r="HIY49" s="299"/>
      <c r="HIZ49" s="299"/>
      <c r="HJA49" s="299"/>
      <c r="HJB49" s="299"/>
      <c r="HJC49" s="299"/>
      <c r="HJD49" s="299"/>
      <c r="HJE49" s="299"/>
      <c r="HJF49" s="299"/>
      <c r="HJG49" s="299"/>
      <c r="HJH49" s="299"/>
      <c r="HJI49" s="299"/>
      <c r="HJJ49" s="299"/>
      <c r="HJK49" s="299"/>
      <c r="HJL49" s="299"/>
      <c r="HJM49" s="299"/>
      <c r="HJN49" s="299"/>
      <c r="HJO49" s="299"/>
      <c r="HJP49" s="299"/>
      <c r="HJQ49" s="299"/>
      <c r="HJR49" s="299"/>
      <c r="HJS49" s="299"/>
      <c r="HJT49" s="299"/>
      <c r="HJU49" s="299"/>
      <c r="HJV49" s="299"/>
      <c r="HJW49" s="299"/>
      <c r="HJX49" s="299"/>
      <c r="HJY49" s="299"/>
      <c r="HJZ49" s="299"/>
      <c r="HKA49" s="299"/>
      <c r="HKB49" s="299"/>
      <c r="HKC49" s="299"/>
      <c r="HKD49" s="299"/>
      <c r="HKE49" s="299"/>
      <c r="HKF49" s="299"/>
      <c r="HKG49" s="299"/>
      <c r="HKH49" s="299"/>
      <c r="HKI49" s="299"/>
      <c r="HKJ49" s="299"/>
      <c r="HKK49" s="299"/>
      <c r="HKL49" s="299"/>
      <c r="HKM49" s="299"/>
      <c r="HKN49" s="299"/>
      <c r="HKO49" s="299"/>
      <c r="HKP49" s="299"/>
      <c r="HKQ49" s="299"/>
      <c r="HKR49" s="299"/>
      <c r="HKS49" s="299"/>
      <c r="HKT49" s="299"/>
      <c r="HKU49" s="299"/>
      <c r="HKV49" s="299"/>
      <c r="HKW49" s="299"/>
      <c r="HKX49" s="299"/>
      <c r="HKY49" s="299"/>
      <c r="HKZ49" s="299"/>
      <c r="HLA49" s="299"/>
      <c r="HLB49" s="299"/>
      <c r="HLC49" s="299"/>
      <c r="HLD49" s="299"/>
      <c r="HLE49" s="299"/>
      <c r="HLF49" s="299"/>
      <c r="HLG49" s="299"/>
      <c r="HLH49" s="299"/>
      <c r="HLI49" s="299"/>
      <c r="HLJ49" s="299"/>
      <c r="HLK49" s="299"/>
      <c r="HLL49" s="299"/>
      <c r="HLM49" s="299"/>
      <c r="HLN49" s="299"/>
      <c r="HLO49" s="299"/>
      <c r="HLP49" s="299"/>
      <c r="HLQ49" s="299"/>
      <c r="HLR49" s="299"/>
      <c r="HLS49" s="299"/>
      <c r="HLT49" s="299"/>
      <c r="HLU49" s="299"/>
      <c r="HLV49" s="299"/>
      <c r="HLW49" s="299"/>
      <c r="HLX49" s="299"/>
      <c r="HLY49" s="299"/>
      <c r="HLZ49" s="299"/>
      <c r="HMA49" s="299"/>
      <c r="HMB49" s="299"/>
      <c r="HMC49" s="299"/>
      <c r="HMD49" s="299"/>
      <c r="HME49" s="299"/>
      <c r="HMF49" s="299"/>
      <c r="HMG49" s="299"/>
      <c r="HMH49" s="299"/>
      <c r="HMI49" s="299"/>
      <c r="HMJ49" s="299"/>
      <c r="HMK49" s="299"/>
      <c r="HML49" s="299"/>
      <c r="HMM49" s="299"/>
      <c r="HMN49" s="299"/>
      <c r="HMO49" s="299"/>
      <c r="HMP49" s="299"/>
      <c r="HMQ49" s="299"/>
      <c r="HMR49" s="299"/>
      <c r="HMS49" s="299"/>
      <c r="HMT49" s="299"/>
      <c r="HMU49" s="299"/>
      <c r="HMV49" s="299"/>
      <c r="HMW49" s="299"/>
      <c r="HMX49" s="299"/>
      <c r="HMY49" s="299"/>
      <c r="HMZ49" s="299"/>
      <c r="HNA49" s="299"/>
      <c r="HNB49" s="299"/>
      <c r="HNC49" s="299"/>
      <c r="HND49" s="299"/>
      <c r="HNE49" s="299"/>
      <c r="HNF49" s="299"/>
      <c r="HNG49" s="299"/>
      <c r="HNH49" s="299"/>
      <c r="HNI49" s="299"/>
      <c r="HNJ49" s="299"/>
      <c r="HNK49" s="299"/>
      <c r="HNL49" s="299"/>
      <c r="HNM49" s="299"/>
      <c r="HNN49" s="299"/>
      <c r="HNO49" s="299"/>
      <c r="HNP49" s="299"/>
      <c r="HNQ49" s="299"/>
      <c r="HNR49" s="299"/>
      <c r="HNS49" s="299"/>
      <c r="HNT49" s="299"/>
      <c r="HNU49" s="299"/>
      <c r="HNV49" s="299"/>
      <c r="HNW49" s="299"/>
      <c r="HNX49" s="299"/>
      <c r="HNY49" s="299"/>
      <c r="HNZ49" s="299"/>
      <c r="HOA49" s="299"/>
      <c r="HOB49" s="299"/>
      <c r="HOC49" s="299"/>
      <c r="HOD49" s="299"/>
      <c r="HOE49" s="299"/>
      <c r="HOF49" s="299"/>
      <c r="HOG49" s="299"/>
      <c r="HOH49" s="299"/>
      <c r="HOI49" s="299"/>
      <c r="HOJ49" s="299"/>
      <c r="HOK49" s="299"/>
      <c r="HOL49" s="299"/>
      <c r="HOM49" s="299"/>
      <c r="HON49" s="299"/>
      <c r="HOO49" s="299"/>
      <c r="HOP49" s="299"/>
      <c r="HOQ49" s="299"/>
      <c r="HOR49" s="299"/>
      <c r="HOS49" s="299"/>
      <c r="HOT49" s="299"/>
      <c r="HOU49" s="299"/>
      <c r="HOV49" s="299"/>
      <c r="HOW49" s="299"/>
      <c r="HOX49" s="299"/>
      <c r="HOY49" s="299"/>
      <c r="HOZ49" s="299"/>
      <c r="HPA49" s="299"/>
      <c r="HPB49" s="299"/>
      <c r="HPC49" s="299"/>
      <c r="HPD49" s="299"/>
      <c r="HPE49" s="299"/>
      <c r="HPF49" s="299"/>
      <c r="HPG49" s="299"/>
      <c r="HPH49" s="299"/>
      <c r="HPI49" s="299"/>
      <c r="HPJ49" s="299"/>
      <c r="HPK49" s="299"/>
      <c r="HPL49" s="299"/>
      <c r="HPM49" s="299"/>
      <c r="HPN49" s="299"/>
      <c r="HPO49" s="299"/>
      <c r="HPP49" s="299"/>
      <c r="HPQ49" s="299"/>
      <c r="HPR49" s="299"/>
      <c r="HPS49" s="299"/>
      <c r="HPT49" s="299"/>
      <c r="HPU49" s="299"/>
      <c r="HPV49" s="299"/>
      <c r="HPW49" s="299"/>
      <c r="HPX49" s="299"/>
      <c r="HPY49" s="299"/>
      <c r="HPZ49" s="299"/>
      <c r="HQA49" s="299"/>
      <c r="HQB49" s="299"/>
      <c r="HQC49" s="299"/>
      <c r="HQD49" s="299"/>
      <c r="HQE49" s="299"/>
      <c r="HQF49" s="299"/>
      <c r="HQG49" s="299"/>
      <c r="HQH49" s="299"/>
      <c r="HQI49" s="299"/>
      <c r="HQJ49" s="299"/>
      <c r="HQK49" s="299"/>
      <c r="HQL49" s="299"/>
      <c r="HQM49" s="299"/>
      <c r="HQN49" s="299"/>
      <c r="HQO49" s="299"/>
      <c r="HQP49" s="299"/>
      <c r="HQQ49" s="299"/>
      <c r="HQR49" s="299"/>
      <c r="HQS49" s="299"/>
      <c r="HQT49" s="299"/>
      <c r="HQU49" s="299"/>
      <c r="HQV49" s="299"/>
      <c r="HQW49" s="299"/>
      <c r="HQX49" s="299"/>
      <c r="HQY49" s="299"/>
      <c r="HQZ49" s="299"/>
      <c r="HRA49" s="299"/>
      <c r="HRB49" s="299"/>
      <c r="HRC49" s="299"/>
      <c r="HRD49" s="299"/>
      <c r="HRE49" s="299"/>
      <c r="HRF49" s="299"/>
      <c r="HRG49" s="299"/>
      <c r="HRH49" s="299"/>
      <c r="HRI49" s="299"/>
      <c r="HRJ49" s="299"/>
      <c r="HRK49" s="299"/>
      <c r="HRL49" s="299"/>
      <c r="HRM49" s="299"/>
      <c r="HRN49" s="299"/>
      <c r="HRO49" s="299"/>
      <c r="HRP49" s="299"/>
      <c r="HRQ49" s="299"/>
      <c r="HRR49" s="299"/>
      <c r="HRS49" s="299"/>
      <c r="HRT49" s="299"/>
      <c r="HRU49" s="299"/>
      <c r="HRV49" s="299"/>
      <c r="HRW49" s="299"/>
      <c r="HRX49" s="299"/>
      <c r="HRY49" s="299"/>
      <c r="HRZ49" s="299"/>
      <c r="HSA49" s="299"/>
      <c r="HSB49" s="299"/>
      <c r="HSC49" s="299"/>
      <c r="HSD49" s="299"/>
      <c r="HSE49" s="299"/>
      <c r="HSF49" s="299"/>
      <c r="HSG49" s="299"/>
      <c r="HSH49" s="299"/>
      <c r="HSI49" s="299"/>
      <c r="HSJ49" s="299"/>
      <c r="HSK49" s="299"/>
      <c r="HSL49" s="299"/>
      <c r="HSM49" s="299"/>
      <c r="HSN49" s="299"/>
      <c r="HSO49" s="299"/>
      <c r="HSP49" s="299"/>
      <c r="HSQ49" s="299"/>
      <c r="HSR49" s="299"/>
      <c r="HSS49" s="299"/>
      <c r="HST49" s="299"/>
      <c r="HSU49" s="299"/>
      <c r="HSV49" s="299"/>
      <c r="HSW49" s="299"/>
      <c r="HSX49" s="299"/>
      <c r="HSY49" s="299"/>
      <c r="HSZ49" s="299"/>
      <c r="HTA49" s="299"/>
      <c r="HTB49" s="299"/>
      <c r="HTC49" s="299"/>
      <c r="HTD49" s="299"/>
      <c r="HTE49" s="299"/>
      <c r="HTF49" s="299"/>
      <c r="HTG49" s="299"/>
      <c r="HTH49" s="299"/>
      <c r="HTI49" s="299"/>
      <c r="HTJ49" s="299"/>
      <c r="HTK49" s="299"/>
      <c r="HTL49" s="299"/>
      <c r="HTM49" s="299"/>
      <c r="HTN49" s="299"/>
      <c r="HTO49" s="299"/>
      <c r="HTP49" s="299"/>
      <c r="HTQ49" s="299"/>
      <c r="HTR49" s="299"/>
      <c r="HTS49" s="299"/>
      <c r="HTT49" s="299"/>
      <c r="HTU49" s="299"/>
      <c r="HTV49" s="299"/>
      <c r="HTW49" s="299"/>
      <c r="HTX49" s="299"/>
      <c r="HTY49" s="299"/>
      <c r="HTZ49" s="299"/>
      <c r="HUA49" s="299"/>
      <c r="HUB49" s="299"/>
      <c r="HUC49" s="299"/>
      <c r="HUD49" s="299"/>
      <c r="HUE49" s="299"/>
      <c r="HUF49" s="299"/>
      <c r="HUG49" s="299"/>
      <c r="HUH49" s="299"/>
      <c r="HUI49" s="299"/>
      <c r="HUJ49" s="299"/>
      <c r="HUK49" s="299"/>
      <c r="HUL49" s="299"/>
      <c r="HUM49" s="299"/>
      <c r="HUN49" s="299"/>
      <c r="HUO49" s="299"/>
      <c r="HUP49" s="299"/>
      <c r="HUQ49" s="299"/>
      <c r="HUR49" s="299"/>
      <c r="HUS49" s="299"/>
      <c r="HUT49" s="299"/>
      <c r="HUU49" s="299"/>
      <c r="HUV49" s="299"/>
      <c r="HUW49" s="299"/>
      <c r="HUX49" s="299"/>
      <c r="HUY49" s="299"/>
      <c r="HUZ49" s="299"/>
      <c r="HVA49" s="299"/>
      <c r="HVB49" s="299"/>
      <c r="HVC49" s="299"/>
      <c r="HVD49" s="299"/>
      <c r="HVE49" s="299"/>
      <c r="HVF49" s="299"/>
      <c r="HVG49" s="299"/>
      <c r="HVH49" s="299"/>
      <c r="HVI49" s="299"/>
      <c r="HVJ49" s="299"/>
      <c r="HVK49" s="299"/>
      <c r="HVL49" s="299"/>
      <c r="HVM49" s="299"/>
      <c r="HVN49" s="299"/>
      <c r="HVO49" s="299"/>
      <c r="HVP49" s="299"/>
      <c r="HVQ49" s="299"/>
      <c r="HVR49" s="299"/>
      <c r="HVS49" s="299"/>
      <c r="HVT49" s="299"/>
      <c r="HVU49" s="299"/>
      <c r="HVV49" s="299"/>
      <c r="HVW49" s="299"/>
      <c r="HVX49" s="299"/>
      <c r="HVY49" s="299"/>
      <c r="HVZ49" s="299"/>
      <c r="HWA49" s="299"/>
      <c r="HWB49" s="299"/>
      <c r="HWC49" s="299"/>
      <c r="HWD49" s="299"/>
      <c r="HWE49" s="299"/>
      <c r="HWF49" s="299"/>
      <c r="HWG49" s="299"/>
      <c r="HWH49" s="299"/>
      <c r="HWI49" s="299"/>
      <c r="HWJ49" s="299"/>
      <c r="HWK49" s="299"/>
      <c r="HWL49" s="299"/>
      <c r="HWM49" s="299"/>
      <c r="HWN49" s="299"/>
      <c r="HWO49" s="299"/>
      <c r="HWP49" s="299"/>
      <c r="HWQ49" s="299"/>
      <c r="HWR49" s="299"/>
      <c r="HWS49" s="299"/>
      <c r="HWT49" s="299"/>
      <c r="HWU49" s="299"/>
      <c r="HWV49" s="299"/>
      <c r="HWW49" s="299"/>
      <c r="HWX49" s="299"/>
      <c r="HWY49" s="299"/>
      <c r="HWZ49" s="299"/>
      <c r="HXA49" s="299"/>
      <c r="HXB49" s="299"/>
      <c r="HXC49" s="299"/>
      <c r="HXD49" s="299"/>
      <c r="HXE49" s="299"/>
      <c r="HXF49" s="299"/>
      <c r="HXG49" s="299"/>
      <c r="HXH49" s="299"/>
      <c r="HXI49" s="299"/>
      <c r="HXJ49" s="299"/>
      <c r="HXK49" s="299"/>
      <c r="HXL49" s="299"/>
      <c r="HXM49" s="299"/>
      <c r="HXN49" s="299"/>
      <c r="HXO49" s="299"/>
      <c r="HXP49" s="299"/>
      <c r="HXQ49" s="299"/>
      <c r="HXR49" s="299"/>
      <c r="HXS49" s="299"/>
      <c r="HXT49" s="299"/>
      <c r="HXU49" s="299"/>
      <c r="HXV49" s="299"/>
      <c r="HXW49" s="299"/>
      <c r="HXX49" s="299"/>
      <c r="HXY49" s="299"/>
      <c r="HXZ49" s="299"/>
      <c r="HYA49" s="299"/>
      <c r="HYB49" s="299"/>
      <c r="HYC49" s="299"/>
      <c r="HYD49" s="299"/>
      <c r="HYE49" s="299"/>
      <c r="HYF49" s="299"/>
      <c r="HYG49" s="299"/>
      <c r="HYH49" s="299"/>
      <c r="HYI49" s="299"/>
      <c r="HYJ49" s="299"/>
      <c r="HYK49" s="299"/>
      <c r="HYL49" s="299"/>
      <c r="HYM49" s="299"/>
      <c r="HYN49" s="299"/>
      <c r="HYO49" s="299"/>
      <c r="HYP49" s="299"/>
      <c r="HYQ49" s="299"/>
      <c r="HYR49" s="299"/>
      <c r="HYS49" s="299"/>
      <c r="HYT49" s="299"/>
      <c r="HYU49" s="299"/>
      <c r="HYV49" s="299"/>
      <c r="HYW49" s="299"/>
      <c r="HYX49" s="299"/>
      <c r="HYY49" s="299"/>
      <c r="HYZ49" s="299"/>
      <c r="HZA49" s="299"/>
      <c r="HZB49" s="299"/>
      <c r="HZC49" s="299"/>
      <c r="HZD49" s="299"/>
      <c r="HZE49" s="299"/>
      <c r="HZF49" s="299"/>
      <c r="HZG49" s="299"/>
      <c r="HZH49" s="299"/>
      <c r="HZI49" s="299"/>
      <c r="HZJ49" s="299"/>
      <c r="HZK49" s="299"/>
      <c r="HZL49" s="299"/>
      <c r="HZM49" s="299"/>
      <c r="HZN49" s="299"/>
      <c r="HZO49" s="299"/>
      <c r="HZP49" s="299"/>
      <c r="HZQ49" s="299"/>
      <c r="HZR49" s="299"/>
      <c r="HZS49" s="299"/>
      <c r="HZT49" s="299"/>
      <c r="HZU49" s="299"/>
      <c r="HZV49" s="299"/>
      <c r="HZW49" s="299"/>
      <c r="HZX49" s="299"/>
      <c r="HZY49" s="299"/>
      <c r="HZZ49" s="299"/>
      <c r="IAA49" s="299"/>
      <c r="IAB49" s="299"/>
      <c r="IAC49" s="299"/>
      <c r="IAD49" s="299"/>
      <c r="IAE49" s="299"/>
      <c r="IAF49" s="299"/>
      <c r="IAG49" s="299"/>
      <c r="IAH49" s="299"/>
      <c r="IAI49" s="299"/>
      <c r="IAJ49" s="299"/>
      <c r="IAK49" s="299"/>
      <c r="IAL49" s="299"/>
      <c r="IAM49" s="299"/>
      <c r="IAN49" s="299"/>
      <c r="IAO49" s="299"/>
      <c r="IAP49" s="299"/>
      <c r="IAQ49" s="299"/>
      <c r="IAR49" s="299"/>
      <c r="IAS49" s="299"/>
      <c r="IAT49" s="299"/>
      <c r="IAU49" s="299"/>
      <c r="IAV49" s="299"/>
      <c r="IAW49" s="299"/>
      <c r="IAX49" s="299"/>
      <c r="IAY49" s="299"/>
      <c r="IAZ49" s="299"/>
      <c r="IBA49" s="299"/>
      <c r="IBB49" s="299"/>
      <c r="IBC49" s="299"/>
      <c r="IBD49" s="299"/>
      <c r="IBE49" s="299"/>
      <c r="IBF49" s="299"/>
      <c r="IBG49" s="299"/>
      <c r="IBH49" s="299"/>
      <c r="IBI49" s="299"/>
      <c r="IBJ49" s="299"/>
      <c r="IBK49" s="299"/>
      <c r="IBL49" s="299"/>
      <c r="IBM49" s="299"/>
      <c r="IBN49" s="299"/>
      <c r="IBO49" s="299"/>
      <c r="IBP49" s="299"/>
      <c r="IBQ49" s="299"/>
      <c r="IBR49" s="299"/>
      <c r="IBS49" s="299"/>
      <c r="IBT49" s="299"/>
      <c r="IBU49" s="299"/>
      <c r="IBV49" s="299"/>
      <c r="IBW49" s="299"/>
      <c r="IBX49" s="299"/>
      <c r="IBY49" s="299"/>
      <c r="IBZ49" s="299"/>
      <c r="ICA49" s="299"/>
      <c r="ICB49" s="299"/>
      <c r="ICC49" s="299"/>
      <c r="ICD49" s="299"/>
      <c r="ICE49" s="299"/>
      <c r="ICF49" s="299"/>
      <c r="ICG49" s="299"/>
      <c r="ICH49" s="299"/>
      <c r="ICI49" s="299"/>
      <c r="ICJ49" s="299"/>
      <c r="ICK49" s="299"/>
      <c r="ICL49" s="299"/>
      <c r="ICM49" s="299"/>
      <c r="ICN49" s="299"/>
      <c r="ICO49" s="299"/>
      <c r="ICP49" s="299"/>
      <c r="ICQ49" s="299"/>
      <c r="ICR49" s="299"/>
      <c r="ICS49" s="299"/>
      <c r="ICT49" s="299"/>
      <c r="ICU49" s="299"/>
      <c r="ICV49" s="299"/>
      <c r="ICW49" s="299"/>
      <c r="ICX49" s="299"/>
      <c r="ICY49" s="299"/>
      <c r="ICZ49" s="299"/>
      <c r="IDA49" s="299"/>
      <c r="IDB49" s="299"/>
      <c r="IDC49" s="299"/>
      <c r="IDD49" s="299"/>
      <c r="IDE49" s="299"/>
      <c r="IDF49" s="299"/>
      <c r="IDG49" s="299"/>
      <c r="IDH49" s="299"/>
      <c r="IDI49" s="299"/>
      <c r="IDJ49" s="299"/>
      <c r="IDK49" s="299"/>
      <c r="IDL49" s="299"/>
      <c r="IDM49" s="299"/>
      <c r="IDN49" s="299"/>
      <c r="IDO49" s="299"/>
      <c r="IDP49" s="299"/>
      <c r="IDQ49" s="299"/>
      <c r="IDR49" s="299"/>
      <c r="IDS49" s="299"/>
      <c r="IDT49" s="299"/>
      <c r="IDU49" s="299"/>
      <c r="IDV49" s="299"/>
      <c r="IDW49" s="299"/>
      <c r="IDX49" s="299"/>
      <c r="IDY49" s="299"/>
      <c r="IDZ49" s="299"/>
      <c r="IEA49" s="299"/>
      <c r="IEB49" s="299"/>
      <c r="IEC49" s="299"/>
      <c r="IED49" s="299"/>
      <c r="IEE49" s="299"/>
      <c r="IEF49" s="299"/>
      <c r="IEG49" s="299"/>
      <c r="IEH49" s="299"/>
      <c r="IEI49" s="299"/>
      <c r="IEJ49" s="299"/>
      <c r="IEK49" s="299"/>
      <c r="IEL49" s="299"/>
      <c r="IEM49" s="299"/>
      <c r="IEN49" s="299"/>
      <c r="IEO49" s="299"/>
      <c r="IEP49" s="299"/>
      <c r="IEQ49" s="299"/>
      <c r="IER49" s="299"/>
      <c r="IES49" s="299"/>
      <c r="IET49" s="299"/>
      <c r="IEU49" s="299"/>
      <c r="IEV49" s="299"/>
      <c r="IEW49" s="299"/>
      <c r="IEX49" s="299"/>
      <c r="IEY49" s="299"/>
      <c r="IEZ49" s="299"/>
      <c r="IFA49" s="299"/>
      <c r="IFB49" s="299"/>
      <c r="IFC49" s="299"/>
      <c r="IFD49" s="299"/>
      <c r="IFE49" s="299"/>
      <c r="IFF49" s="299"/>
      <c r="IFG49" s="299"/>
      <c r="IFH49" s="299"/>
      <c r="IFI49" s="299"/>
      <c r="IFJ49" s="299"/>
      <c r="IFK49" s="299"/>
      <c r="IFL49" s="299"/>
      <c r="IFM49" s="299"/>
      <c r="IFN49" s="299"/>
      <c r="IFO49" s="299"/>
      <c r="IFP49" s="299"/>
      <c r="IFQ49" s="299"/>
      <c r="IFR49" s="299"/>
      <c r="IFS49" s="299"/>
      <c r="IFT49" s="299"/>
      <c r="IFU49" s="299"/>
      <c r="IFV49" s="299"/>
      <c r="IFW49" s="299"/>
      <c r="IFX49" s="299"/>
      <c r="IFY49" s="299"/>
      <c r="IFZ49" s="299"/>
      <c r="IGA49" s="299"/>
      <c r="IGB49" s="299"/>
      <c r="IGC49" s="299"/>
      <c r="IGD49" s="299"/>
      <c r="IGE49" s="299"/>
      <c r="IGF49" s="299"/>
      <c r="IGG49" s="299"/>
      <c r="IGH49" s="299"/>
      <c r="IGI49" s="299"/>
      <c r="IGJ49" s="299"/>
      <c r="IGK49" s="299"/>
      <c r="IGL49" s="299"/>
      <c r="IGM49" s="299"/>
      <c r="IGN49" s="299"/>
      <c r="IGO49" s="299"/>
      <c r="IGP49" s="299"/>
      <c r="IGQ49" s="299"/>
      <c r="IGR49" s="299"/>
      <c r="IGS49" s="299"/>
      <c r="IGT49" s="299"/>
      <c r="IGU49" s="299"/>
      <c r="IGV49" s="299"/>
      <c r="IGW49" s="299"/>
      <c r="IGX49" s="299"/>
      <c r="IGY49" s="299"/>
      <c r="IGZ49" s="299"/>
      <c r="IHA49" s="299"/>
      <c r="IHB49" s="299"/>
      <c r="IHC49" s="299"/>
      <c r="IHD49" s="299"/>
      <c r="IHE49" s="299"/>
      <c r="IHF49" s="299"/>
      <c r="IHG49" s="299"/>
      <c r="IHH49" s="299"/>
      <c r="IHI49" s="299"/>
      <c r="IHJ49" s="299"/>
      <c r="IHK49" s="299"/>
      <c r="IHL49" s="299"/>
      <c r="IHM49" s="299"/>
      <c r="IHN49" s="299"/>
      <c r="IHO49" s="299"/>
      <c r="IHP49" s="299"/>
      <c r="IHQ49" s="299"/>
      <c r="IHR49" s="299"/>
      <c r="IHS49" s="299"/>
      <c r="IHT49" s="299"/>
      <c r="IHU49" s="299"/>
      <c r="IHV49" s="299"/>
      <c r="IHW49" s="299"/>
      <c r="IHX49" s="299"/>
      <c r="IHY49" s="299"/>
      <c r="IHZ49" s="299"/>
      <c r="IIA49" s="299"/>
      <c r="IIB49" s="299"/>
      <c r="IIC49" s="299"/>
      <c r="IID49" s="299"/>
      <c r="IIE49" s="299"/>
      <c r="IIF49" s="299"/>
      <c r="IIG49" s="299"/>
      <c r="IIH49" s="299"/>
      <c r="III49" s="299"/>
      <c r="IIJ49" s="299"/>
      <c r="IIK49" s="299"/>
      <c r="IIL49" s="299"/>
      <c r="IIM49" s="299"/>
      <c r="IIN49" s="299"/>
      <c r="IIO49" s="299"/>
      <c r="IIP49" s="299"/>
      <c r="IIQ49" s="299"/>
      <c r="IIR49" s="299"/>
      <c r="IIS49" s="299"/>
      <c r="IIT49" s="299"/>
      <c r="IIU49" s="299"/>
      <c r="IIV49" s="299"/>
      <c r="IIW49" s="299"/>
      <c r="IIX49" s="299"/>
      <c r="IIY49" s="299"/>
      <c r="IIZ49" s="299"/>
      <c r="IJA49" s="299"/>
      <c r="IJB49" s="299"/>
      <c r="IJC49" s="299"/>
      <c r="IJD49" s="299"/>
      <c r="IJE49" s="299"/>
      <c r="IJF49" s="299"/>
      <c r="IJG49" s="299"/>
      <c r="IJH49" s="299"/>
      <c r="IJI49" s="299"/>
      <c r="IJJ49" s="299"/>
      <c r="IJK49" s="299"/>
      <c r="IJL49" s="299"/>
      <c r="IJM49" s="299"/>
      <c r="IJN49" s="299"/>
      <c r="IJO49" s="299"/>
      <c r="IJP49" s="299"/>
      <c r="IJQ49" s="299"/>
      <c r="IJR49" s="299"/>
      <c r="IJS49" s="299"/>
      <c r="IJT49" s="299"/>
      <c r="IJU49" s="299"/>
      <c r="IJV49" s="299"/>
      <c r="IJW49" s="299"/>
      <c r="IJX49" s="299"/>
      <c r="IJY49" s="299"/>
      <c r="IJZ49" s="299"/>
      <c r="IKA49" s="299"/>
      <c r="IKB49" s="299"/>
      <c r="IKC49" s="299"/>
      <c r="IKD49" s="299"/>
      <c r="IKE49" s="299"/>
      <c r="IKF49" s="299"/>
      <c r="IKG49" s="299"/>
      <c r="IKH49" s="299"/>
      <c r="IKI49" s="299"/>
      <c r="IKJ49" s="299"/>
      <c r="IKK49" s="299"/>
      <c r="IKL49" s="299"/>
      <c r="IKM49" s="299"/>
      <c r="IKN49" s="299"/>
      <c r="IKO49" s="299"/>
      <c r="IKP49" s="299"/>
      <c r="IKQ49" s="299"/>
      <c r="IKR49" s="299"/>
      <c r="IKS49" s="299"/>
      <c r="IKT49" s="299"/>
      <c r="IKU49" s="299"/>
      <c r="IKV49" s="299"/>
      <c r="IKW49" s="299"/>
      <c r="IKX49" s="299"/>
      <c r="IKY49" s="299"/>
      <c r="IKZ49" s="299"/>
      <c r="ILA49" s="299"/>
      <c r="ILB49" s="299"/>
      <c r="ILC49" s="299"/>
      <c r="ILD49" s="299"/>
      <c r="ILE49" s="299"/>
      <c r="ILF49" s="299"/>
      <c r="ILG49" s="299"/>
      <c r="ILH49" s="299"/>
      <c r="ILI49" s="299"/>
      <c r="ILJ49" s="299"/>
      <c r="ILK49" s="299"/>
      <c r="ILL49" s="299"/>
      <c r="ILM49" s="299"/>
      <c r="ILN49" s="299"/>
      <c r="ILO49" s="299"/>
      <c r="ILP49" s="299"/>
      <c r="ILQ49" s="299"/>
      <c r="ILR49" s="299"/>
      <c r="ILS49" s="299"/>
      <c r="ILT49" s="299"/>
      <c r="ILU49" s="299"/>
      <c r="ILV49" s="299"/>
      <c r="ILW49" s="299"/>
      <c r="ILX49" s="299"/>
      <c r="ILY49" s="299"/>
      <c r="ILZ49" s="299"/>
      <c r="IMA49" s="299"/>
      <c r="IMB49" s="299"/>
      <c r="IMC49" s="299"/>
      <c r="IMD49" s="299"/>
      <c r="IME49" s="299"/>
      <c r="IMF49" s="299"/>
      <c r="IMG49" s="299"/>
      <c r="IMH49" s="299"/>
      <c r="IMI49" s="299"/>
      <c r="IMJ49" s="299"/>
      <c r="IMK49" s="299"/>
      <c r="IML49" s="299"/>
      <c r="IMM49" s="299"/>
      <c r="IMN49" s="299"/>
      <c r="IMO49" s="299"/>
      <c r="IMP49" s="299"/>
      <c r="IMQ49" s="299"/>
      <c r="IMR49" s="299"/>
      <c r="IMS49" s="299"/>
      <c r="IMT49" s="299"/>
      <c r="IMU49" s="299"/>
      <c r="IMV49" s="299"/>
      <c r="IMW49" s="299"/>
      <c r="IMX49" s="299"/>
      <c r="IMY49" s="299"/>
      <c r="IMZ49" s="299"/>
      <c r="INA49" s="299"/>
      <c r="INB49" s="299"/>
      <c r="INC49" s="299"/>
      <c r="IND49" s="299"/>
      <c r="INE49" s="299"/>
      <c r="INF49" s="299"/>
      <c r="ING49" s="299"/>
      <c r="INH49" s="299"/>
      <c r="INI49" s="299"/>
      <c r="INJ49" s="299"/>
      <c r="INK49" s="299"/>
      <c r="INL49" s="299"/>
      <c r="INM49" s="299"/>
      <c r="INN49" s="299"/>
      <c r="INO49" s="299"/>
      <c r="INP49" s="299"/>
      <c r="INQ49" s="299"/>
      <c r="INR49" s="299"/>
      <c r="INS49" s="299"/>
      <c r="INT49" s="299"/>
      <c r="INU49" s="299"/>
      <c r="INV49" s="299"/>
      <c r="INW49" s="299"/>
      <c r="INX49" s="299"/>
      <c r="INY49" s="299"/>
      <c r="INZ49" s="299"/>
      <c r="IOA49" s="299"/>
      <c r="IOB49" s="299"/>
      <c r="IOC49" s="299"/>
      <c r="IOD49" s="299"/>
      <c r="IOE49" s="299"/>
      <c r="IOF49" s="299"/>
      <c r="IOG49" s="299"/>
      <c r="IOH49" s="299"/>
      <c r="IOI49" s="299"/>
      <c r="IOJ49" s="299"/>
      <c r="IOK49" s="299"/>
      <c r="IOL49" s="299"/>
      <c r="IOM49" s="299"/>
      <c r="ION49" s="299"/>
      <c r="IOO49" s="299"/>
      <c r="IOP49" s="299"/>
      <c r="IOQ49" s="299"/>
      <c r="IOR49" s="299"/>
      <c r="IOS49" s="299"/>
      <c r="IOT49" s="299"/>
      <c r="IOU49" s="299"/>
      <c r="IOV49" s="299"/>
      <c r="IOW49" s="299"/>
      <c r="IOX49" s="299"/>
      <c r="IOY49" s="299"/>
      <c r="IOZ49" s="299"/>
      <c r="IPA49" s="299"/>
      <c r="IPB49" s="299"/>
      <c r="IPC49" s="299"/>
      <c r="IPD49" s="299"/>
      <c r="IPE49" s="299"/>
      <c r="IPF49" s="299"/>
      <c r="IPG49" s="299"/>
      <c r="IPH49" s="299"/>
      <c r="IPI49" s="299"/>
      <c r="IPJ49" s="299"/>
      <c r="IPK49" s="299"/>
      <c r="IPL49" s="299"/>
      <c r="IPM49" s="299"/>
      <c r="IPN49" s="299"/>
      <c r="IPO49" s="299"/>
      <c r="IPP49" s="299"/>
      <c r="IPQ49" s="299"/>
      <c r="IPR49" s="299"/>
      <c r="IPS49" s="299"/>
      <c r="IPT49" s="299"/>
      <c r="IPU49" s="299"/>
      <c r="IPV49" s="299"/>
      <c r="IPW49" s="299"/>
      <c r="IPX49" s="299"/>
      <c r="IPY49" s="299"/>
      <c r="IPZ49" s="299"/>
      <c r="IQA49" s="299"/>
      <c r="IQB49" s="299"/>
      <c r="IQC49" s="299"/>
      <c r="IQD49" s="299"/>
      <c r="IQE49" s="299"/>
      <c r="IQF49" s="299"/>
      <c r="IQG49" s="299"/>
      <c r="IQH49" s="299"/>
      <c r="IQI49" s="299"/>
      <c r="IQJ49" s="299"/>
      <c r="IQK49" s="299"/>
      <c r="IQL49" s="299"/>
      <c r="IQM49" s="299"/>
      <c r="IQN49" s="299"/>
      <c r="IQO49" s="299"/>
      <c r="IQP49" s="299"/>
      <c r="IQQ49" s="299"/>
      <c r="IQR49" s="299"/>
      <c r="IQS49" s="299"/>
      <c r="IQT49" s="299"/>
      <c r="IQU49" s="299"/>
      <c r="IQV49" s="299"/>
      <c r="IQW49" s="299"/>
      <c r="IQX49" s="299"/>
      <c r="IQY49" s="299"/>
      <c r="IQZ49" s="299"/>
      <c r="IRA49" s="299"/>
      <c r="IRB49" s="299"/>
      <c r="IRC49" s="299"/>
      <c r="IRD49" s="299"/>
      <c r="IRE49" s="299"/>
      <c r="IRF49" s="299"/>
      <c r="IRG49" s="299"/>
      <c r="IRH49" s="299"/>
      <c r="IRI49" s="299"/>
      <c r="IRJ49" s="299"/>
      <c r="IRK49" s="299"/>
      <c r="IRL49" s="299"/>
      <c r="IRM49" s="299"/>
      <c r="IRN49" s="299"/>
      <c r="IRO49" s="299"/>
      <c r="IRP49" s="299"/>
      <c r="IRQ49" s="299"/>
      <c r="IRR49" s="299"/>
      <c r="IRS49" s="299"/>
      <c r="IRT49" s="299"/>
      <c r="IRU49" s="299"/>
      <c r="IRV49" s="299"/>
      <c r="IRW49" s="299"/>
      <c r="IRX49" s="299"/>
      <c r="IRY49" s="299"/>
      <c r="IRZ49" s="299"/>
      <c r="ISA49" s="299"/>
      <c r="ISB49" s="299"/>
      <c r="ISC49" s="299"/>
      <c r="ISD49" s="299"/>
      <c r="ISE49" s="299"/>
      <c r="ISF49" s="299"/>
      <c r="ISG49" s="299"/>
      <c r="ISH49" s="299"/>
      <c r="ISI49" s="299"/>
      <c r="ISJ49" s="299"/>
      <c r="ISK49" s="299"/>
      <c r="ISL49" s="299"/>
      <c r="ISM49" s="299"/>
      <c r="ISN49" s="299"/>
      <c r="ISO49" s="299"/>
      <c r="ISP49" s="299"/>
      <c r="ISQ49" s="299"/>
      <c r="ISR49" s="299"/>
      <c r="ISS49" s="299"/>
      <c r="IST49" s="299"/>
      <c r="ISU49" s="299"/>
      <c r="ISV49" s="299"/>
      <c r="ISW49" s="299"/>
      <c r="ISX49" s="299"/>
      <c r="ISY49" s="299"/>
      <c r="ISZ49" s="299"/>
      <c r="ITA49" s="299"/>
      <c r="ITB49" s="299"/>
      <c r="ITC49" s="299"/>
      <c r="ITD49" s="299"/>
      <c r="ITE49" s="299"/>
      <c r="ITF49" s="299"/>
      <c r="ITG49" s="299"/>
      <c r="ITH49" s="299"/>
      <c r="ITI49" s="299"/>
      <c r="ITJ49" s="299"/>
      <c r="ITK49" s="299"/>
      <c r="ITL49" s="299"/>
      <c r="ITM49" s="299"/>
      <c r="ITN49" s="299"/>
      <c r="ITO49" s="299"/>
      <c r="ITP49" s="299"/>
      <c r="ITQ49" s="299"/>
      <c r="ITR49" s="299"/>
      <c r="ITS49" s="299"/>
      <c r="ITT49" s="299"/>
      <c r="ITU49" s="299"/>
      <c r="ITV49" s="299"/>
      <c r="ITW49" s="299"/>
      <c r="ITX49" s="299"/>
      <c r="ITY49" s="299"/>
      <c r="ITZ49" s="299"/>
      <c r="IUA49" s="299"/>
      <c r="IUB49" s="299"/>
      <c r="IUC49" s="299"/>
      <c r="IUD49" s="299"/>
      <c r="IUE49" s="299"/>
      <c r="IUF49" s="299"/>
      <c r="IUG49" s="299"/>
      <c r="IUH49" s="299"/>
      <c r="IUI49" s="299"/>
      <c r="IUJ49" s="299"/>
      <c r="IUK49" s="299"/>
      <c r="IUL49" s="299"/>
      <c r="IUM49" s="299"/>
      <c r="IUN49" s="299"/>
      <c r="IUO49" s="299"/>
      <c r="IUP49" s="299"/>
      <c r="IUQ49" s="299"/>
      <c r="IUR49" s="299"/>
      <c r="IUS49" s="299"/>
      <c r="IUT49" s="299"/>
      <c r="IUU49" s="299"/>
      <c r="IUV49" s="299"/>
      <c r="IUW49" s="299"/>
      <c r="IUX49" s="299"/>
      <c r="IUY49" s="299"/>
      <c r="IUZ49" s="299"/>
      <c r="IVA49" s="299"/>
      <c r="IVB49" s="299"/>
      <c r="IVC49" s="299"/>
      <c r="IVD49" s="299"/>
      <c r="IVE49" s="299"/>
      <c r="IVF49" s="299"/>
      <c r="IVG49" s="299"/>
      <c r="IVH49" s="299"/>
      <c r="IVI49" s="299"/>
      <c r="IVJ49" s="299"/>
      <c r="IVK49" s="299"/>
      <c r="IVL49" s="299"/>
      <c r="IVM49" s="299"/>
      <c r="IVN49" s="299"/>
      <c r="IVO49" s="299"/>
      <c r="IVP49" s="299"/>
      <c r="IVQ49" s="299"/>
      <c r="IVR49" s="299"/>
      <c r="IVS49" s="299"/>
      <c r="IVT49" s="299"/>
      <c r="IVU49" s="299"/>
      <c r="IVV49" s="299"/>
      <c r="IVW49" s="299"/>
      <c r="IVX49" s="299"/>
      <c r="IVY49" s="299"/>
      <c r="IVZ49" s="299"/>
      <c r="IWA49" s="299"/>
      <c r="IWB49" s="299"/>
      <c r="IWC49" s="299"/>
      <c r="IWD49" s="299"/>
      <c r="IWE49" s="299"/>
      <c r="IWF49" s="299"/>
      <c r="IWG49" s="299"/>
      <c r="IWH49" s="299"/>
      <c r="IWI49" s="299"/>
      <c r="IWJ49" s="299"/>
      <c r="IWK49" s="299"/>
      <c r="IWL49" s="299"/>
      <c r="IWM49" s="299"/>
      <c r="IWN49" s="299"/>
      <c r="IWO49" s="299"/>
      <c r="IWP49" s="299"/>
      <c r="IWQ49" s="299"/>
      <c r="IWR49" s="299"/>
      <c r="IWS49" s="299"/>
      <c r="IWT49" s="299"/>
      <c r="IWU49" s="299"/>
      <c r="IWV49" s="299"/>
      <c r="IWW49" s="299"/>
      <c r="IWX49" s="299"/>
      <c r="IWY49" s="299"/>
      <c r="IWZ49" s="299"/>
      <c r="IXA49" s="299"/>
      <c r="IXB49" s="299"/>
      <c r="IXC49" s="299"/>
      <c r="IXD49" s="299"/>
      <c r="IXE49" s="299"/>
      <c r="IXF49" s="299"/>
      <c r="IXG49" s="299"/>
      <c r="IXH49" s="299"/>
      <c r="IXI49" s="299"/>
      <c r="IXJ49" s="299"/>
      <c r="IXK49" s="299"/>
      <c r="IXL49" s="299"/>
      <c r="IXM49" s="299"/>
      <c r="IXN49" s="299"/>
      <c r="IXO49" s="299"/>
      <c r="IXP49" s="299"/>
      <c r="IXQ49" s="299"/>
      <c r="IXR49" s="299"/>
      <c r="IXS49" s="299"/>
      <c r="IXT49" s="299"/>
      <c r="IXU49" s="299"/>
      <c r="IXV49" s="299"/>
      <c r="IXW49" s="299"/>
      <c r="IXX49" s="299"/>
      <c r="IXY49" s="299"/>
      <c r="IXZ49" s="299"/>
      <c r="IYA49" s="299"/>
      <c r="IYB49" s="299"/>
      <c r="IYC49" s="299"/>
      <c r="IYD49" s="299"/>
      <c r="IYE49" s="299"/>
      <c r="IYF49" s="299"/>
      <c r="IYG49" s="299"/>
      <c r="IYH49" s="299"/>
      <c r="IYI49" s="299"/>
      <c r="IYJ49" s="299"/>
      <c r="IYK49" s="299"/>
      <c r="IYL49" s="299"/>
      <c r="IYM49" s="299"/>
      <c r="IYN49" s="299"/>
      <c r="IYO49" s="299"/>
      <c r="IYP49" s="299"/>
      <c r="IYQ49" s="299"/>
      <c r="IYR49" s="299"/>
      <c r="IYS49" s="299"/>
      <c r="IYT49" s="299"/>
      <c r="IYU49" s="299"/>
      <c r="IYV49" s="299"/>
      <c r="IYW49" s="299"/>
      <c r="IYX49" s="299"/>
      <c r="IYY49" s="299"/>
      <c r="IYZ49" s="299"/>
      <c r="IZA49" s="299"/>
      <c r="IZB49" s="299"/>
      <c r="IZC49" s="299"/>
      <c r="IZD49" s="299"/>
      <c r="IZE49" s="299"/>
      <c r="IZF49" s="299"/>
      <c r="IZG49" s="299"/>
      <c r="IZH49" s="299"/>
      <c r="IZI49" s="299"/>
      <c r="IZJ49" s="299"/>
      <c r="IZK49" s="299"/>
      <c r="IZL49" s="299"/>
      <c r="IZM49" s="299"/>
      <c r="IZN49" s="299"/>
      <c r="IZO49" s="299"/>
      <c r="IZP49" s="299"/>
      <c r="IZQ49" s="299"/>
      <c r="IZR49" s="299"/>
      <c r="IZS49" s="299"/>
      <c r="IZT49" s="299"/>
      <c r="IZU49" s="299"/>
      <c r="IZV49" s="299"/>
      <c r="IZW49" s="299"/>
      <c r="IZX49" s="299"/>
      <c r="IZY49" s="299"/>
      <c r="IZZ49" s="299"/>
      <c r="JAA49" s="299"/>
      <c r="JAB49" s="299"/>
      <c r="JAC49" s="299"/>
      <c r="JAD49" s="299"/>
      <c r="JAE49" s="299"/>
      <c r="JAF49" s="299"/>
      <c r="JAG49" s="299"/>
      <c r="JAH49" s="299"/>
      <c r="JAI49" s="299"/>
      <c r="JAJ49" s="299"/>
      <c r="JAK49" s="299"/>
      <c r="JAL49" s="299"/>
      <c r="JAM49" s="299"/>
      <c r="JAN49" s="299"/>
      <c r="JAO49" s="299"/>
      <c r="JAP49" s="299"/>
      <c r="JAQ49" s="299"/>
      <c r="JAR49" s="299"/>
      <c r="JAS49" s="299"/>
      <c r="JAT49" s="299"/>
      <c r="JAU49" s="299"/>
      <c r="JAV49" s="299"/>
      <c r="JAW49" s="299"/>
      <c r="JAX49" s="299"/>
      <c r="JAY49" s="299"/>
      <c r="JAZ49" s="299"/>
      <c r="JBA49" s="299"/>
      <c r="JBB49" s="299"/>
      <c r="JBC49" s="299"/>
      <c r="JBD49" s="299"/>
      <c r="JBE49" s="299"/>
      <c r="JBF49" s="299"/>
      <c r="JBG49" s="299"/>
      <c r="JBH49" s="299"/>
      <c r="JBI49" s="299"/>
      <c r="JBJ49" s="299"/>
      <c r="JBK49" s="299"/>
      <c r="JBL49" s="299"/>
      <c r="JBM49" s="299"/>
      <c r="JBN49" s="299"/>
      <c r="JBO49" s="299"/>
      <c r="JBP49" s="299"/>
      <c r="JBQ49" s="299"/>
      <c r="JBR49" s="299"/>
      <c r="JBS49" s="299"/>
      <c r="JBT49" s="299"/>
      <c r="JBU49" s="299"/>
      <c r="JBV49" s="299"/>
      <c r="JBW49" s="299"/>
      <c r="JBX49" s="299"/>
      <c r="JBY49" s="299"/>
      <c r="JBZ49" s="299"/>
      <c r="JCA49" s="299"/>
      <c r="JCB49" s="299"/>
      <c r="JCC49" s="299"/>
      <c r="JCD49" s="299"/>
      <c r="JCE49" s="299"/>
      <c r="JCF49" s="299"/>
      <c r="JCG49" s="299"/>
      <c r="JCH49" s="299"/>
      <c r="JCI49" s="299"/>
      <c r="JCJ49" s="299"/>
      <c r="JCK49" s="299"/>
      <c r="JCL49" s="299"/>
      <c r="JCM49" s="299"/>
      <c r="JCN49" s="299"/>
      <c r="JCO49" s="299"/>
      <c r="JCP49" s="299"/>
      <c r="JCQ49" s="299"/>
      <c r="JCR49" s="299"/>
      <c r="JCS49" s="299"/>
      <c r="JCT49" s="299"/>
      <c r="JCU49" s="299"/>
      <c r="JCV49" s="299"/>
      <c r="JCW49" s="299"/>
      <c r="JCX49" s="299"/>
      <c r="JCY49" s="299"/>
      <c r="JCZ49" s="299"/>
      <c r="JDA49" s="299"/>
      <c r="JDB49" s="299"/>
      <c r="JDC49" s="299"/>
      <c r="JDD49" s="299"/>
      <c r="JDE49" s="299"/>
      <c r="JDF49" s="299"/>
      <c r="JDG49" s="299"/>
      <c r="JDH49" s="299"/>
      <c r="JDI49" s="299"/>
      <c r="JDJ49" s="299"/>
      <c r="JDK49" s="299"/>
      <c r="JDL49" s="299"/>
      <c r="JDM49" s="299"/>
      <c r="JDN49" s="299"/>
      <c r="JDO49" s="299"/>
      <c r="JDP49" s="299"/>
      <c r="JDQ49" s="299"/>
      <c r="JDR49" s="299"/>
      <c r="JDS49" s="299"/>
      <c r="JDT49" s="299"/>
      <c r="JDU49" s="299"/>
      <c r="JDV49" s="299"/>
      <c r="JDW49" s="299"/>
      <c r="JDX49" s="299"/>
      <c r="JDY49" s="299"/>
      <c r="JDZ49" s="299"/>
      <c r="JEA49" s="299"/>
      <c r="JEB49" s="299"/>
      <c r="JEC49" s="299"/>
      <c r="JED49" s="299"/>
      <c r="JEE49" s="299"/>
      <c r="JEF49" s="299"/>
      <c r="JEG49" s="299"/>
      <c r="JEH49" s="299"/>
      <c r="JEI49" s="299"/>
      <c r="JEJ49" s="299"/>
      <c r="JEK49" s="299"/>
      <c r="JEL49" s="299"/>
      <c r="JEM49" s="299"/>
      <c r="JEN49" s="299"/>
      <c r="JEO49" s="299"/>
      <c r="JEP49" s="299"/>
      <c r="JEQ49" s="299"/>
      <c r="JER49" s="299"/>
      <c r="JES49" s="299"/>
      <c r="JET49" s="299"/>
      <c r="JEU49" s="299"/>
      <c r="JEV49" s="299"/>
      <c r="JEW49" s="299"/>
      <c r="JEX49" s="299"/>
      <c r="JEY49" s="299"/>
      <c r="JEZ49" s="299"/>
      <c r="JFA49" s="299"/>
      <c r="JFB49" s="299"/>
      <c r="JFC49" s="299"/>
      <c r="JFD49" s="299"/>
      <c r="JFE49" s="299"/>
      <c r="JFF49" s="299"/>
      <c r="JFG49" s="299"/>
      <c r="JFH49" s="299"/>
      <c r="JFI49" s="299"/>
      <c r="JFJ49" s="299"/>
      <c r="JFK49" s="299"/>
      <c r="JFL49" s="299"/>
      <c r="JFM49" s="299"/>
      <c r="JFN49" s="299"/>
      <c r="JFO49" s="299"/>
      <c r="JFP49" s="299"/>
      <c r="JFQ49" s="299"/>
      <c r="JFR49" s="299"/>
      <c r="JFS49" s="299"/>
      <c r="JFT49" s="299"/>
      <c r="JFU49" s="299"/>
      <c r="JFV49" s="299"/>
      <c r="JFW49" s="299"/>
      <c r="JFX49" s="299"/>
      <c r="JFY49" s="299"/>
      <c r="JFZ49" s="299"/>
      <c r="JGA49" s="299"/>
      <c r="JGB49" s="299"/>
      <c r="JGC49" s="299"/>
      <c r="JGD49" s="299"/>
      <c r="JGE49" s="299"/>
      <c r="JGF49" s="299"/>
      <c r="JGG49" s="299"/>
      <c r="JGH49" s="299"/>
      <c r="JGI49" s="299"/>
      <c r="JGJ49" s="299"/>
      <c r="JGK49" s="299"/>
      <c r="JGL49" s="299"/>
      <c r="JGM49" s="299"/>
      <c r="JGN49" s="299"/>
      <c r="JGO49" s="299"/>
      <c r="JGP49" s="299"/>
      <c r="JGQ49" s="299"/>
      <c r="JGR49" s="299"/>
      <c r="JGS49" s="299"/>
      <c r="JGT49" s="299"/>
      <c r="JGU49" s="299"/>
      <c r="JGV49" s="299"/>
      <c r="JGW49" s="299"/>
      <c r="JGX49" s="299"/>
      <c r="JGY49" s="299"/>
      <c r="JGZ49" s="299"/>
      <c r="JHA49" s="299"/>
      <c r="JHB49" s="299"/>
      <c r="JHC49" s="299"/>
      <c r="JHD49" s="299"/>
      <c r="JHE49" s="299"/>
      <c r="JHF49" s="299"/>
      <c r="JHG49" s="299"/>
      <c r="JHH49" s="299"/>
      <c r="JHI49" s="299"/>
      <c r="JHJ49" s="299"/>
      <c r="JHK49" s="299"/>
      <c r="JHL49" s="299"/>
      <c r="JHM49" s="299"/>
      <c r="JHN49" s="299"/>
      <c r="JHO49" s="299"/>
      <c r="JHP49" s="299"/>
      <c r="JHQ49" s="299"/>
      <c r="JHR49" s="299"/>
      <c r="JHS49" s="299"/>
      <c r="JHT49" s="299"/>
      <c r="JHU49" s="299"/>
      <c r="JHV49" s="299"/>
      <c r="JHW49" s="299"/>
      <c r="JHX49" s="299"/>
      <c r="JHY49" s="299"/>
      <c r="JHZ49" s="299"/>
      <c r="JIA49" s="299"/>
      <c r="JIB49" s="299"/>
      <c r="JIC49" s="299"/>
      <c r="JID49" s="299"/>
      <c r="JIE49" s="299"/>
      <c r="JIF49" s="299"/>
      <c r="JIG49" s="299"/>
      <c r="JIH49" s="299"/>
      <c r="JII49" s="299"/>
      <c r="JIJ49" s="299"/>
      <c r="JIK49" s="299"/>
      <c r="JIL49" s="299"/>
      <c r="JIM49" s="299"/>
      <c r="JIN49" s="299"/>
      <c r="JIO49" s="299"/>
      <c r="JIP49" s="299"/>
      <c r="JIQ49" s="299"/>
      <c r="JIR49" s="299"/>
      <c r="JIS49" s="299"/>
      <c r="JIT49" s="299"/>
      <c r="JIU49" s="299"/>
      <c r="JIV49" s="299"/>
      <c r="JIW49" s="299"/>
      <c r="JIX49" s="299"/>
      <c r="JIY49" s="299"/>
      <c r="JIZ49" s="299"/>
      <c r="JJA49" s="299"/>
      <c r="JJB49" s="299"/>
      <c r="JJC49" s="299"/>
      <c r="JJD49" s="299"/>
      <c r="JJE49" s="299"/>
      <c r="JJF49" s="299"/>
      <c r="JJG49" s="299"/>
      <c r="JJH49" s="299"/>
      <c r="JJI49" s="299"/>
      <c r="JJJ49" s="299"/>
      <c r="JJK49" s="299"/>
      <c r="JJL49" s="299"/>
      <c r="JJM49" s="299"/>
      <c r="JJN49" s="299"/>
      <c r="JJO49" s="299"/>
      <c r="JJP49" s="299"/>
      <c r="JJQ49" s="299"/>
      <c r="JJR49" s="299"/>
      <c r="JJS49" s="299"/>
      <c r="JJT49" s="299"/>
      <c r="JJU49" s="299"/>
      <c r="JJV49" s="299"/>
      <c r="JJW49" s="299"/>
      <c r="JJX49" s="299"/>
      <c r="JJY49" s="299"/>
      <c r="JJZ49" s="299"/>
      <c r="JKA49" s="299"/>
      <c r="JKB49" s="299"/>
      <c r="JKC49" s="299"/>
      <c r="JKD49" s="299"/>
      <c r="JKE49" s="299"/>
      <c r="JKF49" s="299"/>
      <c r="JKG49" s="299"/>
      <c r="JKH49" s="299"/>
      <c r="JKI49" s="299"/>
      <c r="JKJ49" s="299"/>
      <c r="JKK49" s="299"/>
      <c r="JKL49" s="299"/>
      <c r="JKM49" s="299"/>
      <c r="JKN49" s="299"/>
      <c r="JKO49" s="299"/>
      <c r="JKP49" s="299"/>
      <c r="JKQ49" s="299"/>
      <c r="JKR49" s="299"/>
      <c r="JKS49" s="299"/>
      <c r="JKT49" s="299"/>
      <c r="JKU49" s="299"/>
      <c r="JKV49" s="299"/>
      <c r="JKW49" s="299"/>
      <c r="JKX49" s="299"/>
      <c r="JKY49" s="299"/>
      <c r="JKZ49" s="299"/>
      <c r="JLA49" s="299"/>
      <c r="JLB49" s="299"/>
      <c r="JLC49" s="299"/>
      <c r="JLD49" s="299"/>
      <c r="JLE49" s="299"/>
      <c r="JLF49" s="299"/>
      <c r="JLG49" s="299"/>
      <c r="JLH49" s="299"/>
      <c r="JLI49" s="299"/>
      <c r="JLJ49" s="299"/>
      <c r="JLK49" s="299"/>
      <c r="JLL49" s="299"/>
      <c r="JLM49" s="299"/>
      <c r="JLN49" s="299"/>
      <c r="JLO49" s="299"/>
      <c r="JLP49" s="299"/>
      <c r="JLQ49" s="299"/>
      <c r="JLR49" s="299"/>
      <c r="JLS49" s="299"/>
      <c r="JLT49" s="299"/>
      <c r="JLU49" s="299"/>
      <c r="JLV49" s="299"/>
      <c r="JLW49" s="299"/>
      <c r="JLX49" s="299"/>
      <c r="JLY49" s="299"/>
      <c r="JLZ49" s="299"/>
      <c r="JMA49" s="299"/>
      <c r="JMB49" s="299"/>
      <c r="JMC49" s="299"/>
      <c r="JMD49" s="299"/>
      <c r="JME49" s="299"/>
      <c r="JMF49" s="299"/>
      <c r="JMG49" s="299"/>
      <c r="JMH49" s="299"/>
      <c r="JMI49" s="299"/>
      <c r="JMJ49" s="299"/>
      <c r="JMK49" s="299"/>
      <c r="JML49" s="299"/>
      <c r="JMM49" s="299"/>
      <c r="JMN49" s="299"/>
      <c r="JMO49" s="299"/>
      <c r="JMP49" s="299"/>
      <c r="JMQ49" s="299"/>
      <c r="JMR49" s="299"/>
      <c r="JMS49" s="299"/>
      <c r="JMT49" s="299"/>
      <c r="JMU49" s="299"/>
      <c r="JMV49" s="299"/>
      <c r="JMW49" s="299"/>
      <c r="JMX49" s="299"/>
      <c r="JMY49" s="299"/>
      <c r="JMZ49" s="299"/>
      <c r="JNA49" s="299"/>
      <c r="JNB49" s="299"/>
      <c r="JNC49" s="299"/>
      <c r="JND49" s="299"/>
      <c r="JNE49" s="299"/>
      <c r="JNF49" s="299"/>
      <c r="JNG49" s="299"/>
      <c r="JNH49" s="299"/>
      <c r="JNI49" s="299"/>
      <c r="JNJ49" s="299"/>
      <c r="JNK49" s="299"/>
      <c r="JNL49" s="299"/>
      <c r="JNM49" s="299"/>
      <c r="JNN49" s="299"/>
      <c r="JNO49" s="299"/>
      <c r="JNP49" s="299"/>
      <c r="JNQ49" s="299"/>
      <c r="JNR49" s="299"/>
      <c r="JNS49" s="299"/>
      <c r="JNT49" s="299"/>
      <c r="JNU49" s="299"/>
      <c r="JNV49" s="299"/>
      <c r="JNW49" s="299"/>
      <c r="JNX49" s="299"/>
      <c r="JNY49" s="299"/>
      <c r="JNZ49" s="299"/>
      <c r="JOA49" s="299"/>
      <c r="JOB49" s="299"/>
      <c r="JOC49" s="299"/>
      <c r="JOD49" s="299"/>
      <c r="JOE49" s="299"/>
      <c r="JOF49" s="299"/>
      <c r="JOG49" s="299"/>
      <c r="JOH49" s="299"/>
      <c r="JOI49" s="299"/>
      <c r="JOJ49" s="299"/>
      <c r="JOK49" s="299"/>
      <c r="JOL49" s="299"/>
      <c r="JOM49" s="299"/>
      <c r="JON49" s="299"/>
      <c r="JOO49" s="299"/>
      <c r="JOP49" s="299"/>
      <c r="JOQ49" s="299"/>
      <c r="JOR49" s="299"/>
      <c r="JOS49" s="299"/>
      <c r="JOT49" s="299"/>
      <c r="JOU49" s="299"/>
      <c r="JOV49" s="299"/>
      <c r="JOW49" s="299"/>
      <c r="JOX49" s="299"/>
      <c r="JOY49" s="299"/>
      <c r="JOZ49" s="299"/>
      <c r="JPA49" s="299"/>
      <c r="JPB49" s="299"/>
      <c r="JPC49" s="299"/>
      <c r="JPD49" s="299"/>
      <c r="JPE49" s="299"/>
      <c r="JPF49" s="299"/>
      <c r="JPG49" s="299"/>
      <c r="JPH49" s="299"/>
      <c r="JPI49" s="299"/>
      <c r="JPJ49" s="299"/>
      <c r="JPK49" s="299"/>
      <c r="JPL49" s="299"/>
      <c r="JPM49" s="299"/>
      <c r="JPN49" s="299"/>
      <c r="JPO49" s="299"/>
      <c r="JPP49" s="299"/>
      <c r="JPQ49" s="299"/>
      <c r="JPR49" s="299"/>
      <c r="JPS49" s="299"/>
      <c r="JPT49" s="299"/>
      <c r="JPU49" s="299"/>
      <c r="JPV49" s="299"/>
      <c r="JPW49" s="299"/>
      <c r="JPX49" s="299"/>
      <c r="JPY49" s="299"/>
      <c r="JPZ49" s="299"/>
      <c r="JQA49" s="299"/>
      <c r="JQB49" s="299"/>
      <c r="JQC49" s="299"/>
      <c r="JQD49" s="299"/>
      <c r="JQE49" s="299"/>
      <c r="JQF49" s="299"/>
      <c r="JQG49" s="299"/>
      <c r="JQH49" s="299"/>
      <c r="JQI49" s="299"/>
      <c r="JQJ49" s="299"/>
      <c r="JQK49" s="299"/>
      <c r="JQL49" s="299"/>
      <c r="JQM49" s="299"/>
      <c r="JQN49" s="299"/>
      <c r="JQO49" s="299"/>
      <c r="JQP49" s="299"/>
      <c r="JQQ49" s="299"/>
      <c r="JQR49" s="299"/>
      <c r="JQS49" s="299"/>
      <c r="JQT49" s="299"/>
      <c r="JQU49" s="299"/>
      <c r="JQV49" s="299"/>
      <c r="JQW49" s="299"/>
      <c r="JQX49" s="299"/>
      <c r="JQY49" s="299"/>
      <c r="JQZ49" s="299"/>
      <c r="JRA49" s="299"/>
      <c r="JRB49" s="299"/>
      <c r="JRC49" s="299"/>
      <c r="JRD49" s="299"/>
      <c r="JRE49" s="299"/>
      <c r="JRF49" s="299"/>
      <c r="JRG49" s="299"/>
      <c r="JRH49" s="299"/>
      <c r="JRI49" s="299"/>
      <c r="JRJ49" s="299"/>
      <c r="JRK49" s="299"/>
      <c r="JRL49" s="299"/>
      <c r="JRM49" s="299"/>
      <c r="JRN49" s="299"/>
      <c r="JRO49" s="299"/>
      <c r="JRP49" s="299"/>
      <c r="JRQ49" s="299"/>
      <c r="JRR49" s="299"/>
      <c r="JRS49" s="299"/>
      <c r="JRT49" s="299"/>
      <c r="JRU49" s="299"/>
      <c r="JRV49" s="299"/>
      <c r="JRW49" s="299"/>
      <c r="JRX49" s="299"/>
      <c r="JRY49" s="299"/>
      <c r="JRZ49" s="299"/>
      <c r="JSA49" s="299"/>
      <c r="JSB49" s="299"/>
      <c r="JSC49" s="299"/>
      <c r="JSD49" s="299"/>
      <c r="JSE49" s="299"/>
      <c r="JSF49" s="299"/>
      <c r="JSG49" s="299"/>
      <c r="JSH49" s="299"/>
      <c r="JSI49" s="299"/>
      <c r="JSJ49" s="299"/>
      <c r="JSK49" s="299"/>
      <c r="JSL49" s="299"/>
      <c r="JSM49" s="299"/>
      <c r="JSN49" s="299"/>
      <c r="JSO49" s="299"/>
      <c r="JSP49" s="299"/>
      <c r="JSQ49" s="299"/>
      <c r="JSR49" s="299"/>
      <c r="JSS49" s="299"/>
      <c r="JST49" s="299"/>
      <c r="JSU49" s="299"/>
      <c r="JSV49" s="299"/>
      <c r="JSW49" s="299"/>
      <c r="JSX49" s="299"/>
      <c r="JSY49" s="299"/>
      <c r="JSZ49" s="299"/>
      <c r="JTA49" s="299"/>
      <c r="JTB49" s="299"/>
      <c r="JTC49" s="299"/>
      <c r="JTD49" s="299"/>
      <c r="JTE49" s="299"/>
      <c r="JTF49" s="299"/>
      <c r="JTG49" s="299"/>
      <c r="JTH49" s="299"/>
      <c r="JTI49" s="299"/>
      <c r="JTJ49" s="299"/>
      <c r="JTK49" s="299"/>
      <c r="JTL49" s="299"/>
      <c r="JTM49" s="299"/>
      <c r="JTN49" s="299"/>
      <c r="JTO49" s="299"/>
      <c r="JTP49" s="299"/>
      <c r="JTQ49" s="299"/>
      <c r="JTR49" s="299"/>
      <c r="JTS49" s="299"/>
      <c r="JTT49" s="299"/>
      <c r="JTU49" s="299"/>
      <c r="JTV49" s="299"/>
      <c r="JTW49" s="299"/>
      <c r="JTX49" s="299"/>
      <c r="JTY49" s="299"/>
      <c r="JTZ49" s="299"/>
      <c r="JUA49" s="299"/>
      <c r="JUB49" s="299"/>
      <c r="JUC49" s="299"/>
      <c r="JUD49" s="299"/>
      <c r="JUE49" s="299"/>
      <c r="JUF49" s="299"/>
      <c r="JUG49" s="299"/>
      <c r="JUH49" s="299"/>
      <c r="JUI49" s="299"/>
      <c r="JUJ49" s="299"/>
      <c r="JUK49" s="299"/>
      <c r="JUL49" s="299"/>
      <c r="JUM49" s="299"/>
      <c r="JUN49" s="299"/>
      <c r="JUO49" s="299"/>
      <c r="JUP49" s="299"/>
      <c r="JUQ49" s="299"/>
      <c r="JUR49" s="299"/>
      <c r="JUS49" s="299"/>
      <c r="JUT49" s="299"/>
      <c r="JUU49" s="299"/>
      <c r="JUV49" s="299"/>
      <c r="JUW49" s="299"/>
      <c r="JUX49" s="299"/>
      <c r="JUY49" s="299"/>
      <c r="JUZ49" s="299"/>
      <c r="JVA49" s="299"/>
      <c r="JVB49" s="299"/>
      <c r="JVC49" s="299"/>
      <c r="JVD49" s="299"/>
      <c r="JVE49" s="299"/>
      <c r="JVF49" s="299"/>
      <c r="JVG49" s="299"/>
      <c r="JVH49" s="299"/>
      <c r="JVI49" s="299"/>
      <c r="JVJ49" s="299"/>
      <c r="JVK49" s="299"/>
      <c r="JVL49" s="299"/>
      <c r="JVM49" s="299"/>
      <c r="JVN49" s="299"/>
      <c r="JVO49" s="299"/>
      <c r="JVP49" s="299"/>
      <c r="JVQ49" s="299"/>
      <c r="JVR49" s="299"/>
      <c r="JVS49" s="299"/>
      <c r="JVT49" s="299"/>
      <c r="JVU49" s="299"/>
      <c r="JVV49" s="299"/>
      <c r="JVW49" s="299"/>
      <c r="JVX49" s="299"/>
      <c r="JVY49" s="299"/>
      <c r="JVZ49" s="299"/>
      <c r="JWA49" s="299"/>
      <c r="JWB49" s="299"/>
      <c r="JWC49" s="299"/>
      <c r="JWD49" s="299"/>
      <c r="JWE49" s="299"/>
      <c r="JWF49" s="299"/>
      <c r="JWG49" s="299"/>
      <c r="JWH49" s="299"/>
      <c r="JWI49" s="299"/>
      <c r="JWJ49" s="299"/>
      <c r="JWK49" s="299"/>
      <c r="JWL49" s="299"/>
      <c r="JWM49" s="299"/>
      <c r="JWN49" s="299"/>
      <c r="JWO49" s="299"/>
      <c r="JWP49" s="299"/>
      <c r="JWQ49" s="299"/>
      <c r="JWR49" s="299"/>
      <c r="JWS49" s="299"/>
      <c r="JWT49" s="299"/>
      <c r="JWU49" s="299"/>
      <c r="JWV49" s="299"/>
      <c r="JWW49" s="299"/>
      <c r="JWX49" s="299"/>
      <c r="JWY49" s="299"/>
      <c r="JWZ49" s="299"/>
      <c r="JXA49" s="299"/>
      <c r="JXB49" s="299"/>
      <c r="JXC49" s="299"/>
      <c r="JXD49" s="299"/>
      <c r="JXE49" s="299"/>
      <c r="JXF49" s="299"/>
      <c r="JXG49" s="299"/>
      <c r="JXH49" s="299"/>
      <c r="JXI49" s="299"/>
      <c r="JXJ49" s="299"/>
      <c r="JXK49" s="299"/>
      <c r="JXL49" s="299"/>
      <c r="JXM49" s="299"/>
      <c r="JXN49" s="299"/>
      <c r="JXO49" s="299"/>
      <c r="JXP49" s="299"/>
      <c r="JXQ49" s="299"/>
      <c r="JXR49" s="299"/>
      <c r="JXS49" s="299"/>
      <c r="JXT49" s="299"/>
      <c r="JXU49" s="299"/>
      <c r="JXV49" s="299"/>
      <c r="JXW49" s="299"/>
      <c r="JXX49" s="299"/>
      <c r="JXY49" s="299"/>
      <c r="JXZ49" s="299"/>
      <c r="JYA49" s="299"/>
      <c r="JYB49" s="299"/>
      <c r="JYC49" s="299"/>
      <c r="JYD49" s="299"/>
      <c r="JYE49" s="299"/>
      <c r="JYF49" s="299"/>
      <c r="JYG49" s="299"/>
      <c r="JYH49" s="299"/>
      <c r="JYI49" s="299"/>
      <c r="JYJ49" s="299"/>
      <c r="JYK49" s="299"/>
      <c r="JYL49" s="299"/>
      <c r="JYM49" s="299"/>
      <c r="JYN49" s="299"/>
      <c r="JYO49" s="299"/>
      <c r="JYP49" s="299"/>
      <c r="JYQ49" s="299"/>
      <c r="JYR49" s="299"/>
      <c r="JYS49" s="299"/>
      <c r="JYT49" s="299"/>
      <c r="JYU49" s="299"/>
      <c r="JYV49" s="299"/>
      <c r="JYW49" s="299"/>
      <c r="JYX49" s="299"/>
      <c r="JYY49" s="299"/>
      <c r="JYZ49" s="299"/>
      <c r="JZA49" s="299"/>
      <c r="JZB49" s="299"/>
      <c r="JZC49" s="299"/>
      <c r="JZD49" s="299"/>
      <c r="JZE49" s="299"/>
      <c r="JZF49" s="299"/>
      <c r="JZG49" s="299"/>
      <c r="JZH49" s="299"/>
      <c r="JZI49" s="299"/>
      <c r="JZJ49" s="299"/>
      <c r="JZK49" s="299"/>
      <c r="JZL49" s="299"/>
      <c r="JZM49" s="299"/>
      <c r="JZN49" s="299"/>
      <c r="JZO49" s="299"/>
      <c r="JZP49" s="299"/>
      <c r="JZQ49" s="299"/>
      <c r="JZR49" s="299"/>
      <c r="JZS49" s="299"/>
      <c r="JZT49" s="299"/>
      <c r="JZU49" s="299"/>
      <c r="JZV49" s="299"/>
      <c r="JZW49" s="299"/>
      <c r="JZX49" s="299"/>
      <c r="JZY49" s="299"/>
      <c r="JZZ49" s="299"/>
      <c r="KAA49" s="299"/>
      <c r="KAB49" s="299"/>
      <c r="KAC49" s="299"/>
      <c r="KAD49" s="299"/>
      <c r="KAE49" s="299"/>
      <c r="KAF49" s="299"/>
      <c r="KAG49" s="299"/>
      <c r="KAH49" s="299"/>
      <c r="KAI49" s="299"/>
      <c r="KAJ49" s="299"/>
      <c r="KAK49" s="299"/>
      <c r="KAL49" s="299"/>
      <c r="KAM49" s="299"/>
      <c r="KAN49" s="299"/>
      <c r="KAO49" s="299"/>
      <c r="KAP49" s="299"/>
      <c r="KAQ49" s="299"/>
      <c r="KAR49" s="299"/>
      <c r="KAS49" s="299"/>
      <c r="KAT49" s="299"/>
      <c r="KAU49" s="299"/>
      <c r="KAV49" s="299"/>
      <c r="KAW49" s="299"/>
      <c r="KAX49" s="299"/>
      <c r="KAY49" s="299"/>
      <c r="KAZ49" s="299"/>
      <c r="KBA49" s="299"/>
      <c r="KBB49" s="299"/>
      <c r="KBC49" s="299"/>
      <c r="KBD49" s="299"/>
      <c r="KBE49" s="299"/>
      <c r="KBF49" s="299"/>
      <c r="KBG49" s="299"/>
      <c r="KBH49" s="299"/>
      <c r="KBI49" s="299"/>
      <c r="KBJ49" s="299"/>
      <c r="KBK49" s="299"/>
      <c r="KBL49" s="299"/>
      <c r="KBM49" s="299"/>
      <c r="KBN49" s="299"/>
      <c r="KBO49" s="299"/>
      <c r="KBP49" s="299"/>
      <c r="KBQ49" s="299"/>
      <c r="KBR49" s="299"/>
      <c r="KBS49" s="299"/>
      <c r="KBT49" s="299"/>
      <c r="KBU49" s="299"/>
      <c r="KBV49" s="299"/>
      <c r="KBW49" s="299"/>
      <c r="KBX49" s="299"/>
      <c r="KBY49" s="299"/>
      <c r="KBZ49" s="299"/>
      <c r="KCA49" s="299"/>
      <c r="KCB49" s="299"/>
      <c r="KCC49" s="299"/>
      <c r="KCD49" s="299"/>
      <c r="KCE49" s="299"/>
      <c r="KCF49" s="299"/>
      <c r="KCG49" s="299"/>
      <c r="KCH49" s="299"/>
      <c r="KCI49" s="299"/>
      <c r="KCJ49" s="299"/>
      <c r="KCK49" s="299"/>
      <c r="KCL49" s="299"/>
      <c r="KCM49" s="299"/>
      <c r="KCN49" s="299"/>
      <c r="KCO49" s="299"/>
      <c r="KCP49" s="299"/>
      <c r="KCQ49" s="299"/>
      <c r="KCR49" s="299"/>
      <c r="KCS49" s="299"/>
      <c r="KCT49" s="299"/>
      <c r="KCU49" s="299"/>
      <c r="KCV49" s="299"/>
      <c r="KCW49" s="299"/>
      <c r="KCX49" s="299"/>
      <c r="KCY49" s="299"/>
      <c r="KCZ49" s="299"/>
      <c r="KDA49" s="299"/>
      <c r="KDB49" s="299"/>
      <c r="KDC49" s="299"/>
      <c r="KDD49" s="299"/>
      <c r="KDE49" s="299"/>
      <c r="KDF49" s="299"/>
      <c r="KDG49" s="299"/>
      <c r="KDH49" s="299"/>
      <c r="KDI49" s="299"/>
      <c r="KDJ49" s="299"/>
      <c r="KDK49" s="299"/>
      <c r="KDL49" s="299"/>
      <c r="KDM49" s="299"/>
      <c r="KDN49" s="299"/>
      <c r="KDO49" s="299"/>
      <c r="KDP49" s="299"/>
      <c r="KDQ49" s="299"/>
      <c r="KDR49" s="299"/>
      <c r="KDS49" s="299"/>
      <c r="KDT49" s="299"/>
      <c r="KDU49" s="299"/>
      <c r="KDV49" s="299"/>
      <c r="KDW49" s="299"/>
      <c r="KDX49" s="299"/>
      <c r="KDY49" s="299"/>
      <c r="KDZ49" s="299"/>
      <c r="KEA49" s="299"/>
      <c r="KEB49" s="299"/>
      <c r="KEC49" s="299"/>
      <c r="KED49" s="299"/>
      <c r="KEE49" s="299"/>
      <c r="KEF49" s="299"/>
      <c r="KEG49" s="299"/>
      <c r="KEH49" s="299"/>
      <c r="KEI49" s="299"/>
      <c r="KEJ49" s="299"/>
      <c r="KEK49" s="299"/>
      <c r="KEL49" s="299"/>
      <c r="KEM49" s="299"/>
      <c r="KEN49" s="299"/>
      <c r="KEO49" s="299"/>
      <c r="KEP49" s="299"/>
      <c r="KEQ49" s="299"/>
      <c r="KER49" s="299"/>
      <c r="KES49" s="299"/>
      <c r="KET49" s="299"/>
      <c r="KEU49" s="299"/>
      <c r="KEV49" s="299"/>
      <c r="KEW49" s="299"/>
      <c r="KEX49" s="299"/>
      <c r="KEY49" s="299"/>
      <c r="KEZ49" s="299"/>
      <c r="KFA49" s="299"/>
      <c r="KFB49" s="299"/>
      <c r="KFC49" s="299"/>
      <c r="KFD49" s="299"/>
      <c r="KFE49" s="299"/>
      <c r="KFF49" s="299"/>
      <c r="KFG49" s="299"/>
      <c r="KFH49" s="299"/>
      <c r="KFI49" s="299"/>
      <c r="KFJ49" s="299"/>
      <c r="KFK49" s="299"/>
      <c r="KFL49" s="299"/>
      <c r="KFM49" s="299"/>
      <c r="KFN49" s="299"/>
      <c r="KFO49" s="299"/>
      <c r="KFP49" s="299"/>
      <c r="KFQ49" s="299"/>
      <c r="KFR49" s="299"/>
      <c r="KFS49" s="299"/>
      <c r="KFT49" s="299"/>
      <c r="KFU49" s="299"/>
      <c r="KFV49" s="299"/>
      <c r="KFW49" s="299"/>
      <c r="KFX49" s="299"/>
      <c r="KFY49" s="299"/>
      <c r="KFZ49" s="299"/>
      <c r="KGA49" s="299"/>
      <c r="KGB49" s="299"/>
      <c r="KGC49" s="299"/>
      <c r="KGD49" s="299"/>
      <c r="KGE49" s="299"/>
      <c r="KGF49" s="299"/>
      <c r="KGG49" s="299"/>
      <c r="KGH49" s="299"/>
      <c r="KGI49" s="299"/>
      <c r="KGJ49" s="299"/>
      <c r="KGK49" s="299"/>
      <c r="KGL49" s="299"/>
      <c r="KGM49" s="299"/>
      <c r="KGN49" s="299"/>
      <c r="KGO49" s="299"/>
      <c r="KGP49" s="299"/>
      <c r="KGQ49" s="299"/>
      <c r="KGR49" s="299"/>
      <c r="KGS49" s="299"/>
      <c r="KGT49" s="299"/>
      <c r="KGU49" s="299"/>
      <c r="KGV49" s="299"/>
      <c r="KGW49" s="299"/>
      <c r="KGX49" s="299"/>
      <c r="KGY49" s="299"/>
      <c r="KGZ49" s="299"/>
      <c r="KHA49" s="299"/>
      <c r="KHB49" s="299"/>
      <c r="KHC49" s="299"/>
      <c r="KHD49" s="299"/>
      <c r="KHE49" s="299"/>
      <c r="KHF49" s="299"/>
      <c r="KHG49" s="299"/>
      <c r="KHH49" s="299"/>
      <c r="KHI49" s="299"/>
      <c r="KHJ49" s="299"/>
      <c r="KHK49" s="299"/>
      <c r="KHL49" s="299"/>
      <c r="KHM49" s="299"/>
      <c r="KHN49" s="299"/>
      <c r="KHO49" s="299"/>
      <c r="KHP49" s="299"/>
      <c r="KHQ49" s="299"/>
      <c r="KHR49" s="299"/>
      <c r="KHS49" s="299"/>
      <c r="KHT49" s="299"/>
      <c r="KHU49" s="299"/>
      <c r="KHV49" s="299"/>
      <c r="KHW49" s="299"/>
      <c r="KHX49" s="299"/>
      <c r="KHY49" s="299"/>
      <c r="KHZ49" s="299"/>
      <c r="KIA49" s="299"/>
      <c r="KIB49" s="299"/>
      <c r="KIC49" s="299"/>
      <c r="KID49" s="299"/>
      <c r="KIE49" s="299"/>
      <c r="KIF49" s="299"/>
      <c r="KIG49" s="299"/>
      <c r="KIH49" s="299"/>
      <c r="KII49" s="299"/>
      <c r="KIJ49" s="299"/>
      <c r="KIK49" s="299"/>
      <c r="KIL49" s="299"/>
      <c r="KIM49" s="299"/>
      <c r="KIN49" s="299"/>
      <c r="KIO49" s="299"/>
      <c r="KIP49" s="299"/>
      <c r="KIQ49" s="299"/>
      <c r="KIR49" s="299"/>
      <c r="KIS49" s="299"/>
      <c r="KIT49" s="299"/>
      <c r="KIU49" s="299"/>
      <c r="KIV49" s="299"/>
      <c r="KIW49" s="299"/>
      <c r="KIX49" s="299"/>
      <c r="KIY49" s="299"/>
      <c r="KIZ49" s="299"/>
      <c r="KJA49" s="299"/>
      <c r="KJB49" s="299"/>
      <c r="KJC49" s="299"/>
      <c r="KJD49" s="299"/>
      <c r="KJE49" s="299"/>
      <c r="KJF49" s="299"/>
      <c r="KJG49" s="299"/>
      <c r="KJH49" s="299"/>
      <c r="KJI49" s="299"/>
      <c r="KJJ49" s="299"/>
      <c r="KJK49" s="299"/>
      <c r="KJL49" s="299"/>
      <c r="KJM49" s="299"/>
      <c r="KJN49" s="299"/>
      <c r="KJO49" s="299"/>
      <c r="KJP49" s="299"/>
      <c r="KJQ49" s="299"/>
      <c r="KJR49" s="299"/>
      <c r="KJS49" s="299"/>
      <c r="KJT49" s="299"/>
      <c r="KJU49" s="299"/>
      <c r="KJV49" s="299"/>
      <c r="KJW49" s="299"/>
      <c r="KJX49" s="299"/>
      <c r="KJY49" s="299"/>
      <c r="KJZ49" s="299"/>
      <c r="KKA49" s="299"/>
      <c r="KKB49" s="299"/>
      <c r="KKC49" s="299"/>
      <c r="KKD49" s="299"/>
      <c r="KKE49" s="299"/>
      <c r="KKF49" s="299"/>
      <c r="KKG49" s="299"/>
      <c r="KKH49" s="299"/>
      <c r="KKI49" s="299"/>
      <c r="KKJ49" s="299"/>
      <c r="KKK49" s="299"/>
      <c r="KKL49" s="299"/>
      <c r="KKM49" s="299"/>
      <c r="KKN49" s="299"/>
      <c r="KKO49" s="299"/>
      <c r="KKP49" s="299"/>
      <c r="KKQ49" s="299"/>
      <c r="KKR49" s="299"/>
      <c r="KKS49" s="299"/>
      <c r="KKT49" s="299"/>
      <c r="KKU49" s="299"/>
      <c r="KKV49" s="299"/>
      <c r="KKW49" s="299"/>
      <c r="KKX49" s="299"/>
      <c r="KKY49" s="299"/>
      <c r="KKZ49" s="299"/>
      <c r="KLA49" s="299"/>
      <c r="KLB49" s="299"/>
      <c r="KLC49" s="299"/>
      <c r="KLD49" s="299"/>
      <c r="KLE49" s="299"/>
      <c r="KLF49" s="299"/>
      <c r="KLG49" s="299"/>
      <c r="KLH49" s="299"/>
      <c r="KLI49" s="299"/>
      <c r="KLJ49" s="299"/>
      <c r="KLK49" s="299"/>
      <c r="KLL49" s="299"/>
      <c r="KLM49" s="299"/>
      <c r="KLN49" s="299"/>
      <c r="KLO49" s="299"/>
      <c r="KLP49" s="299"/>
      <c r="KLQ49" s="299"/>
      <c r="KLR49" s="299"/>
      <c r="KLS49" s="299"/>
      <c r="KLT49" s="299"/>
      <c r="KLU49" s="299"/>
      <c r="KLV49" s="299"/>
      <c r="KLW49" s="299"/>
      <c r="KLX49" s="299"/>
      <c r="KLY49" s="299"/>
      <c r="KLZ49" s="299"/>
      <c r="KMA49" s="299"/>
      <c r="KMB49" s="299"/>
      <c r="KMC49" s="299"/>
      <c r="KMD49" s="299"/>
      <c r="KME49" s="299"/>
      <c r="KMF49" s="299"/>
      <c r="KMG49" s="299"/>
      <c r="KMH49" s="299"/>
      <c r="KMI49" s="299"/>
      <c r="KMJ49" s="299"/>
      <c r="KMK49" s="299"/>
      <c r="KML49" s="299"/>
      <c r="KMM49" s="299"/>
      <c r="KMN49" s="299"/>
      <c r="KMO49" s="299"/>
      <c r="KMP49" s="299"/>
      <c r="KMQ49" s="299"/>
      <c r="KMR49" s="299"/>
      <c r="KMS49" s="299"/>
      <c r="KMT49" s="299"/>
      <c r="KMU49" s="299"/>
      <c r="KMV49" s="299"/>
      <c r="KMW49" s="299"/>
      <c r="KMX49" s="299"/>
      <c r="KMY49" s="299"/>
      <c r="KMZ49" s="299"/>
      <c r="KNA49" s="299"/>
      <c r="KNB49" s="299"/>
      <c r="KNC49" s="299"/>
      <c r="KND49" s="299"/>
      <c r="KNE49" s="299"/>
      <c r="KNF49" s="299"/>
      <c r="KNG49" s="299"/>
      <c r="KNH49" s="299"/>
      <c r="KNI49" s="299"/>
      <c r="KNJ49" s="299"/>
      <c r="KNK49" s="299"/>
      <c r="KNL49" s="299"/>
      <c r="KNM49" s="299"/>
      <c r="KNN49" s="299"/>
      <c r="KNO49" s="299"/>
      <c r="KNP49" s="299"/>
      <c r="KNQ49" s="299"/>
      <c r="KNR49" s="299"/>
      <c r="KNS49" s="299"/>
      <c r="KNT49" s="299"/>
      <c r="KNU49" s="299"/>
      <c r="KNV49" s="299"/>
      <c r="KNW49" s="299"/>
      <c r="KNX49" s="299"/>
      <c r="KNY49" s="299"/>
      <c r="KNZ49" s="299"/>
      <c r="KOA49" s="299"/>
      <c r="KOB49" s="299"/>
      <c r="KOC49" s="299"/>
      <c r="KOD49" s="299"/>
      <c r="KOE49" s="299"/>
      <c r="KOF49" s="299"/>
      <c r="KOG49" s="299"/>
      <c r="KOH49" s="299"/>
      <c r="KOI49" s="299"/>
      <c r="KOJ49" s="299"/>
      <c r="KOK49" s="299"/>
      <c r="KOL49" s="299"/>
      <c r="KOM49" s="299"/>
      <c r="KON49" s="299"/>
      <c r="KOO49" s="299"/>
      <c r="KOP49" s="299"/>
      <c r="KOQ49" s="299"/>
      <c r="KOR49" s="299"/>
      <c r="KOS49" s="299"/>
      <c r="KOT49" s="299"/>
      <c r="KOU49" s="299"/>
      <c r="KOV49" s="299"/>
      <c r="KOW49" s="299"/>
      <c r="KOX49" s="299"/>
      <c r="KOY49" s="299"/>
      <c r="KOZ49" s="299"/>
      <c r="KPA49" s="299"/>
      <c r="KPB49" s="299"/>
      <c r="KPC49" s="299"/>
      <c r="KPD49" s="299"/>
      <c r="KPE49" s="299"/>
      <c r="KPF49" s="299"/>
      <c r="KPG49" s="299"/>
      <c r="KPH49" s="299"/>
      <c r="KPI49" s="299"/>
      <c r="KPJ49" s="299"/>
      <c r="KPK49" s="299"/>
      <c r="KPL49" s="299"/>
      <c r="KPM49" s="299"/>
      <c r="KPN49" s="299"/>
      <c r="KPO49" s="299"/>
      <c r="KPP49" s="299"/>
      <c r="KPQ49" s="299"/>
      <c r="KPR49" s="299"/>
      <c r="KPS49" s="299"/>
      <c r="KPT49" s="299"/>
      <c r="KPU49" s="299"/>
      <c r="KPV49" s="299"/>
      <c r="KPW49" s="299"/>
      <c r="KPX49" s="299"/>
      <c r="KPY49" s="299"/>
      <c r="KPZ49" s="299"/>
      <c r="KQA49" s="299"/>
      <c r="KQB49" s="299"/>
      <c r="KQC49" s="299"/>
      <c r="KQD49" s="299"/>
      <c r="KQE49" s="299"/>
      <c r="KQF49" s="299"/>
      <c r="KQG49" s="299"/>
      <c r="KQH49" s="299"/>
      <c r="KQI49" s="299"/>
      <c r="KQJ49" s="299"/>
      <c r="KQK49" s="299"/>
      <c r="KQL49" s="299"/>
      <c r="KQM49" s="299"/>
      <c r="KQN49" s="299"/>
      <c r="KQO49" s="299"/>
      <c r="KQP49" s="299"/>
      <c r="KQQ49" s="299"/>
      <c r="KQR49" s="299"/>
      <c r="KQS49" s="299"/>
      <c r="KQT49" s="299"/>
      <c r="KQU49" s="299"/>
      <c r="KQV49" s="299"/>
      <c r="KQW49" s="299"/>
      <c r="KQX49" s="299"/>
      <c r="KQY49" s="299"/>
      <c r="KQZ49" s="299"/>
      <c r="KRA49" s="299"/>
      <c r="KRB49" s="299"/>
      <c r="KRC49" s="299"/>
      <c r="KRD49" s="299"/>
      <c r="KRE49" s="299"/>
      <c r="KRF49" s="299"/>
      <c r="KRG49" s="299"/>
      <c r="KRH49" s="299"/>
      <c r="KRI49" s="299"/>
      <c r="KRJ49" s="299"/>
      <c r="KRK49" s="299"/>
      <c r="KRL49" s="299"/>
      <c r="KRM49" s="299"/>
      <c r="KRN49" s="299"/>
      <c r="KRO49" s="299"/>
      <c r="KRP49" s="299"/>
      <c r="KRQ49" s="299"/>
      <c r="KRR49" s="299"/>
      <c r="KRS49" s="299"/>
      <c r="KRT49" s="299"/>
      <c r="KRU49" s="299"/>
      <c r="KRV49" s="299"/>
      <c r="KRW49" s="299"/>
      <c r="KRX49" s="299"/>
      <c r="KRY49" s="299"/>
      <c r="KRZ49" s="299"/>
      <c r="KSA49" s="299"/>
      <c r="KSB49" s="299"/>
      <c r="KSC49" s="299"/>
      <c r="KSD49" s="299"/>
      <c r="KSE49" s="299"/>
      <c r="KSF49" s="299"/>
      <c r="KSG49" s="299"/>
      <c r="KSH49" s="299"/>
      <c r="KSI49" s="299"/>
      <c r="KSJ49" s="299"/>
      <c r="KSK49" s="299"/>
      <c r="KSL49" s="299"/>
      <c r="KSM49" s="299"/>
      <c r="KSN49" s="299"/>
      <c r="KSO49" s="299"/>
      <c r="KSP49" s="299"/>
      <c r="KSQ49" s="299"/>
      <c r="KSR49" s="299"/>
      <c r="KSS49" s="299"/>
      <c r="KST49" s="299"/>
      <c r="KSU49" s="299"/>
      <c r="KSV49" s="299"/>
      <c r="KSW49" s="299"/>
      <c r="KSX49" s="299"/>
      <c r="KSY49" s="299"/>
      <c r="KSZ49" s="299"/>
      <c r="KTA49" s="299"/>
      <c r="KTB49" s="299"/>
      <c r="KTC49" s="299"/>
      <c r="KTD49" s="299"/>
      <c r="KTE49" s="299"/>
      <c r="KTF49" s="299"/>
      <c r="KTG49" s="299"/>
      <c r="KTH49" s="299"/>
      <c r="KTI49" s="299"/>
      <c r="KTJ49" s="299"/>
      <c r="KTK49" s="299"/>
      <c r="KTL49" s="299"/>
      <c r="KTM49" s="299"/>
      <c r="KTN49" s="299"/>
      <c r="KTO49" s="299"/>
      <c r="KTP49" s="299"/>
      <c r="KTQ49" s="299"/>
      <c r="KTR49" s="299"/>
      <c r="KTS49" s="299"/>
      <c r="KTT49" s="299"/>
      <c r="KTU49" s="299"/>
      <c r="KTV49" s="299"/>
      <c r="KTW49" s="299"/>
      <c r="KTX49" s="299"/>
      <c r="KTY49" s="299"/>
      <c r="KTZ49" s="299"/>
      <c r="KUA49" s="299"/>
      <c r="KUB49" s="299"/>
      <c r="KUC49" s="299"/>
      <c r="KUD49" s="299"/>
      <c r="KUE49" s="299"/>
      <c r="KUF49" s="299"/>
      <c r="KUG49" s="299"/>
      <c r="KUH49" s="299"/>
      <c r="KUI49" s="299"/>
      <c r="KUJ49" s="299"/>
      <c r="KUK49" s="299"/>
      <c r="KUL49" s="299"/>
      <c r="KUM49" s="299"/>
      <c r="KUN49" s="299"/>
      <c r="KUO49" s="299"/>
      <c r="KUP49" s="299"/>
      <c r="KUQ49" s="299"/>
      <c r="KUR49" s="299"/>
      <c r="KUS49" s="299"/>
      <c r="KUT49" s="299"/>
      <c r="KUU49" s="299"/>
      <c r="KUV49" s="299"/>
      <c r="KUW49" s="299"/>
      <c r="KUX49" s="299"/>
      <c r="KUY49" s="299"/>
      <c r="KUZ49" s="299"/>
      <c r="KVA49" s="299"/>
      <c r="KVB49" s="299"/>
      <c r="KVC49" s="299"/>
      <c r="KVD49" s="299"/>
      <c r="KVE49" s="299"/>
      <c r="KVF49" s="299"/>
      <c r="KVG49" s="299"/>
      <c r="KVH49" s="299"/>
      <c r="KVI49" s="299"/>
      <c r="KVJ49" s="299"/>
      <c r="KVK49" s="299"/>
      <c r="KVL49" s="299"/>
      <c r="KVM49" s="299"/>
      <c r="KVN49" s="299"/>
      <c r="KVO49" s="299"/>
      <c r="KVP49" s="299"/>
      <c r="KVQ49" s="299"/>
      <c r="KVR49" s="299"/>
      <c r="KVS49" s="299"/>
      <c r="KVT49" s="299"/>
      <c r="KVU49" s="299"/>
      <c r="KVV49" s="299"/>
      <c r="KVW49" s="299"/>
      <c r="KVX49" s="299"/>
      <c r="KVY49" s="299"/>
      <c r="KVZ49" s="299"/>
      <c r="KWA49" s="299"/>
      <c r="KWB49" s="299"/>
      <c r="KWC49" s="299"/>
      <c r="KWD49" s="299"/>
      <c r="KWE49" s="299"/>
      <c r="KWF49" s="299"/>
      <c r="KWG49" s="299"/>
      <c r="KWH49" s="299"/>
      <c r="KWI49" s="299"/>
      <c r="KWJ49" s="299"/>
      <c r="KWK49" s="299"/>
      <c r="KWL49" s="299"/>
      <c r="KWM49" s="299"/>
      <c r="KWN49" s="299"/>
      <c r="KWO49" s="299"/>
      <c r="KWP49" s="299"/>
      <c r="KWQ49" s="299"/>
      <c r="KWR49" s="299"/>
      <c r="KWS49" s="299"/>
      <c r="KWT49" s="299"/>
      <c r="KWU49" s="299"/>
      <c r="KWV49" s="299"/>
      <c r="KWW49" s="299"/>
      <c r="KWX49" s="299"/>
      <c r="KWY49" s="299"/>
      <c r="KWZ49" s="299"/>
      <c r="KXA49" s="299"/>
      <c r="KXB49" s="299"/>
      <c r="KXC49" s="299"/>
      <c r="KXD49" s="299"/>
      <c r="KXE49" s="299"/>
      <c r="KXF49" s="299"/>
      <c r="KXG49" s="299"/>
      <c r="KXH49" s="299"/>
      <c r="KXI49" s="299"/>
      <c r="KXJ49" s="299"/>
      <c r="KXK49" s="299"/>
      <c r="KXL49" s="299"/>
      <c r="KXM49" s="299"/>
      <c r="KXN49" s="299"/>
      <c r="KXO49" s="299"/>
      <c r="KXP49" s="299"/>
      <c r="KXQ49" s="299"/>
      <c r="KXR49" s="299"/>
      <c r="KXS49" s="299"/>
      <c r="KXT49" s="299"/>
      <c r="KXU49" s="299"/>
      <c r="KXV49" s="299"/>
      <c r="KXW49" s="299"/>
      <c r="KXX49" s="299"/>
      <c r="KXY49" s="299"/>
      <c r="KXZ49" s="299"/>
      <c r="KYA49" s="299"/>
      <c r="KYB49" s="299"/>
      <c r="KYC49" s="299"/>
      <c r="KYD49" s="299"/>
      <c r="KYE49" s="299"/>
      <c r="KYF49" s="299"/>
      <c r="KYG49" s="299"/>
      <c r="KYH49" s="299"/>
      <c r="KYI49" s="299"/>
      <c r="KYJ49" s="299"/>
      <c r="KYK49" s="299"/>
      <c r="KYL49" s="299"/>
      <c r="KYM49" s="299"/>
      <c r="KYN49" s="299"/>
      <c r="KYO49" s="299"/>
      <c r="KYP49" s="299"/>
      <c r="KYQ49" s="299"/>
      <c r="KYR49" s="299"/>
      <c r="KYS49" s="299"/>
      <c r="KYT49" s="299"/>
      <c r="KYU49" s="299"/>
      <c r="KYV49" s="299"/>
      <c r="KYW49" s="299"/>
      <c r="KYX49" s="299"/>
      <c r="KYY49" s="299"/>
      <c r="KYZ49" s="299"/>
      <c r="KZA49" s="299"/>
      <c r="KZB49" s="299"/>
      <c r="KZC49" s="299"/>
      <c r="KZD49" s="299"/>
      <c r="KZE49" s="299"/>
      <c r="KZF49" s="299"/>
      <c r="KZG49" s="299"/>
      <c r="KZH49" s="299"/>
      <c r="KZI49" s="299"/>
      <c r="KZJ49" s="299"/>
      <c r="KZK49" s="299"/>
      <c r="KZL49" s="299"/>
      <c r="KZM49" s="299"/>
      <c r="KZN49" s="299"/>
      <c r="KZO49" s="299"/>
      <c r="KZP49" s="299"/>
      <c r="KZQ49" s="299"/>
      <c r="KZR49" s="299"/>
      <c r="KZS49" s="299"/>
      <c r="KZT49" s="299"/>
      <c r="KZU49" s="299"/>
      <c r="KZV49" s="299"/>
      <c r="KZW49" s="299"/>
      <c r="KZX49" s="299"/>
      <c r="KZY49" s="299"/>
      <c r="KZZ49" s="299"/>
      <c r="LAA49" s="299"/>
      <c r="LAB49" s="299"/>
      <c r="LAC49" s="299"/>
      <c r="LAD49" s="299"/>
      <c r="LAE49" s="299"/>
      <c r="LAF49" s="299"/>
      <c r="LAG49" s="299"/>
      <c r="LAH49" s="299"/>
      <c r="LAI49" s="299"/>
      <c r="LAJ49" s="299"/>
      <c r="LAK49" s="299"/>
      <c r="LAL49" s="299"/>
      <c r="LAM49" s="299"/>
      <c r="LAN49" s="299"/>
      <c r="LAO49" s="299"/>
      <c r="LAP49" s="299"/>
      <c r="LAQ49" s="299"/>
      <c r="LAR49" s="299"/>
      <c r="LAS49" s="299"/>
      <c r="LAT49" s="299"/>
      <c r="LAU49" s="299"/>
      <c r="LAV49" s="299"/>
      <c r="LAW49" s="299"/>
      <c r="LAX49" s="299"/>
      <c r="LAY49" s="299"/>
      <c r="LAZ49" s="299"/>
      <c r="LBA49" s="299"/>
      <c r="LBB49" s="299"/>
      <c r="LBC49" s="299"/>
      <c r="LBD49" s="299"/>
      <c r="LBE49" s="299"/>
      <c r="LBF49" s="299"/>
      <c r="LBG49" s="299"/>
      <c r="LBH49" s="299"/>
      <c r="LBI49" s="299"/>
      <c r="LBJ49" s="299"/>
      <c r="LBK49" s="299"/>
      <c r="LBL49" s="299"/>
      <c r="LBM49" s="299"/>
      <c r="LBN49" s="299"/>
      <c r="LBO49" s="299"/>
      <c r="LBP49" s="299"/>
      <c r="LBQ49" s="299"/>
      <c r="LBR49" s="299"/>
      <c r="LBS49" s="299"/>
      <c r="LBT49" s="299"/>
      <c r="LBU49" s="299"/>
      <c r="LBV49" s="299"/>
      <c r="LBW49" s="299"/>
      <c r="LBX49" s="299"/>
      <c r="LBY49" s="299"/>
      <c r="LBZ49" s="299"/>
      <c r="LCA49" s="299"/>
      <c r="LCB49" s="299"/>
      <c r="LCC49" s="299"/>
      <c r="LCD49" s="299"/>
      <c r="LCE49" s="299"/>
      <c r="LCF49" s="299"/>
      <c r="LCG49" s="299"/>
      <c r="LCH49" s="299"/>
      <c r="LCI49" s="299"/>
      <c r="LCJ49" s="299"/>
      <c r="LCK49" s="299"/>
      <c r="LCL49" s="299"/>
      <c r="LCM49" s="299"/>
      <c r="LCN49" s="299"/>
      <c r="LCO49" s="299"/>
      <c r="LCP49" s="299"/>
      <c r="LCQ49" s="299"/>
      <c r="LCR49" s="299"/>
      <c r="LCS49" s="299"/>
      <c r="LCT49" s="299"/>
      <c r="LCU49" s="299"/>
      <c r="LCV49" s="299"/>
      <c r="LCW49" s="299"/>
      <c r="LCX49" s="299"/>
      <c r="LCY49" s="299"/>
      <c r="LCZ49" s="299"/>
      <c r="LDA49" s="299"/>
      <c r="LDB49" s="299"/>
      <c r="LDC49" s="299"/>
      <c r="LDD49" s="299"/>
      <c r="LDE49" s="299"/>
      <c r="LDF49" s="299"/>
      <c r="LDG49" s="299"/>
      <c r="LDH49" s="299"/>
      <c r="LDI49" s="299"/>
      <c r="LDJ49" s="299"/>
      <c r="LDK49" s="299"/>
      <c r="LDL49" s="299"/>
      <c r="LDM49" s="299"/>
      <c r="LDN49" s="299"/>
      <c r="LDO49" s="299"/>
      <c r="LDP49" s="299"/>
      <c r="LDQ49" s="299"/>
      <c r="LDR49" s="299"/>
      <c r="LDS49" s="299"/>
      <c r="LDT49" s="299"/>
      <c r="LDU49" s="299"/>
      <c r="LDV49" s="299"/>
      <c r="LDW49" s="299"/>
      <c r="LDX49" s="299"/>
      <c r="LDY49" s="299"/>
      <c r="LDZ49" s="299"/>
      <c r="LEA49" s="299"/>
      <c r="LEB49" s="299"/>
      <c r="LEC49" s="299"/>
      <c r="LED49" s="299"/>
      <c r="LEE49" s="299"/>
      <c r="LEF49" s="299"/>
      <c r="LEG49" s="299"/>
      <c r="LEH49" s="299"/>
      <c r="LEI49" s="299"/>
      <c r="LEJ49" s="299"/>
      <c r="LEK49" s="299"/>
      <c r="LEL49" s="299"/>
      <c r="LEM49" s="299"/>
      <c r="LEN49" s="299"/>
      <c r="LEO49" s="299"/>
      <c r="LEP49" s="299"/>
      <c r="LEQ49" s="299"/>
      <c r="LER49" s="299"/>
      <c r="LES49" s="299"/>
      <c r="LET49" s="299"/>
      <c r="LEU49" s="299"/>
      <c r="LEV49" s="299"/>
      <c r="LEW49" s="299"/>
      <c r="LEX49" s="299"/>
      <c r="LEY49" s="299"/>
      <c r="LEZ49" s="299"/>
      <c r="LFA49" s="299"/>
      <c r="LFB49" s="299"/>
      <c r="LFC49" s="299"/>
      <c r="LFD49" s="299"/>
      <c r="LFE49" s="299"/>
      <c r="LFF49" s="299"/>
      <c r="LFG49" s="299"/>
      <c r="LFH49" s="299"/>
      <c r="LFI49" s="299"/>
      <c r="LFJ49" s="299"/>
      <c r="LFK49" s="299"/>
      <c r="LFL49" s="299"/>
      <c r="LFM49" s="299"/>
      <c r="LFN49" s="299"/>
      <c r="LFO49" s="299"/>
      <c r="LFP49" s="299"/>
      <c r="LFQ49" s="299"/>
      <c r="LFR49" s="299"/>
      <c r="LFS49" s="299"/>
      <c r="LFT49" s="299"/>
      <c r="LFU49" s="299"/>
      <c r="LFV49" s="299"/>
      <c r="LFW49" s="299"/>
      <c r="LFX49" s="299"/>
      <c r="LFY49" s="299"/>
      <c r="LFZ49" s="299"/>
      <c r="LGA49" s="299"/>
      <c r="LGB49" s="299"/>
      <c r="LGC49" s="299"/>
      <c r="LGD49" s="299"/>
      <c r="LGE49" s="299"/>
      <c r="LGF49" s="299"/>
      <c r="LGG49" s="299"/>
      <c r="LGH49" s="299"/>
      <c r="LGI49" s="299"/>
      <c r="LGJ49" s="299"/>
      <c r="LGK49" s="299"/>
      <c r="LGL49" s="299"/>
      <c r="LGM49" s="299"/>
      <c r="LGN49" s="299"/>
      <c r="LGO49" s="299"/>
      <c r="LGP49" s="299"/>
      <c r="LGQ49" s="299"/>
      <c r="LGR49" s="299"/>
      <c r="LGS49" s="299"/>
      <c r="LGT49" s="299"/>
      <c r="LGU49" s="299"/>
      <c r="LGV49" s="299"/>
      <c r="LGW49" s="299"/>
      <c r="LGX49" s="299"/>
      <c r="LGY49" s="299"/>
      <c r="LGZ49" s="299"/>
      <c r="LHA49" s="299"/>
      <c r="LHB49" s="299"/>
      <c r="LHC49" s="299"/>
      <c r="LHD49" s="299"/>
      <c r="LHE49" s="299"/>
      <c r="LHF49" s="299"/>
      <c r="LHG49" s="299"/>
      <c r="LHH49" s="299"/>
      <c r="LHI49" s="299"/>
      <c r="LHJ49" s="299"/>
      <c r="LHK49" s="299"/>
      <c r="LHL49" s="299"/>
      <c r="LHM49" s="299"/>
      <c r="LHN49" s="299"/>
      <c r="LHO49" s="299"/>
      <c r="LHP49" s="299"/>
      <c r="LHQ49" s="299"/>
      <c r="LHR49" s="299"/>
      <c r="LHS49" s="299"/>
      <c r="LHT49" s="299"/>
      <c r="LHU49" s="299"/>
      <c r="LHV49" s="299"/>
      <c r="LHW49" s="299"/>
      <c r="LHX49" s="299"/>
      <c r="LHY49" s="299"/>
      <c r="LHZ49" s="299"/>
      <c r="LIA49" s="299"/>
      <c r="LIB49" s="299"/>
      <c r="LIC49" s="299"/>
      <c r="LID49" s="299"/>
      <c r="LIE49" s="299"/>
      <c r="LIF49" s="299"/>
      <c r="LIG49" s="299"/>
      <c r="LIH49" s="299"/>
      <c r="LII49" s="299"/>
      <c r="LIJ49" s="299"/>
      <c r="LIK49" s="299"/>
      <c r="LIL49" s="299"/>
      <c r="LIM49" s="299"/>
      <c r="LIN49" s="299"/>
      <c r="LIO49" s="299"/>
      <c r="LIP49" s="299"/>
      <c r="LIQ49" s="299"/>
      <c r="LIR49" s="299"/>
      <c r="LIS49" s="299"/>
      <c r="LIT49" s="299"/>
      <c r="LIU49" s="299"/>
      <c r="LIV49" s="299"/>
      <c r="LIW49" s="299"/>
      <c r="LIX49" s="299"/>
      <c r="LIY49" s="299"/>
      <c r="LIZ49" s="299"/>
      <c r="LJA49" s="299"/>
      <c r="LJB49" s="299"/>
      <c r="LJC49" s="299"/>
      <c r="LJD49" s="299"/>
      <c r="LJE49" s="299"/>
      <c r="LJF49" s="299"/>
      <c r="LJG49" s="299"/>
      <c r="LJH49" s="299"/>
      <c r="LJI49" s="299"/>
      <c r="LJJ49" s="299"/>
      <c r="LJK49" s="299"/>
      <c r="LJL49" s="299"/>
      <c r="LJM49" s="299"/>
      <c r="LJN49" s="299"/>
      <c r="LJO49" s="299"/>
      <c r="LJP49" s="299"/>
      <c r="LJQ49" s="299"/>
      <c r="LJR49" s="299"/>
      <c r="LJS49" s="299"/>
      <c r="LJT49" s="299"/>
      <c r="LJU49" s="299"/>
      <c r="LJV49" s="299"/>
      <c r="LJW49" s="299"/>
      <c r="LJX49" s="299"/>
      <c r="LJY49" s="299"/>
      <c r="LJZ49" s="299"/>
      <c r="LKA49" s="299"/>
      <c r="LKB49" s="299"/>
      <c r="LKC49" s="299"/>
      <c r="LKD49" s="299"/>
      <c r="LKE49" s="299"/>
      <c r="LKF49" s="299"/>
      <c r="LKG49" s="299"/>
      <c r="LKH49" s="299"/>
      <c r="LKI49" s="299"/>
      <c r="LKJ49" s="299"/>
      <c r="LKK49" s="299"/>
      <c r="LKL49" s="299"/>
      <c r="LKM49" s="299"/>
      <c r="LKN49" s="299"/>
      <c r="LKO49" s="299"/>
      <c r="LKP49" s="299"/>
      <c r="LKQ49" s="299"/>
      <c r="LKR49" s="299"/>
      <c r="LKS49" s="299"/>
      <c r="LKT49" s="299"/>
      <c r="LKU49" s="299"/>
      <c r="LKV49" s="299"/>
      <c r="LKW49" s="299"/>
      <c r="LKX49" s="299"/>
      <c r="LKY49" s="299"/>
      <c r="LKZ49" s="299"/>
      <c r="LLA49" s="299"/>
      <c r="LLB49" s="299"/>
      <c r="LLC49" s="299"/>
      <c r="LLD49" s="299"/>
      <c r="LLE49" s="299"/>
      <c r="LLF49" s="299"/>
      <c r="LLG49" s="299"/>
      <c r="LLH49" s="299"/>
      <c r="LLI49" s="299"/>
      <c r="LLJ49" s="299"/>
      <c r="LLK49" s="299"/>
      <c r="LLL49" s="299"/>
      <c r="LLM49" s="299"/>
      <c r="LLN49" s="299"/>
      <c r="LLO49" s="299"/>
      <c r="LLP49" s="299"/>
      <c r="LLQ49" s="299"/>
      <c r="LLR49" s="299"/>
      <c r="LLS49" s="299"/>
      <c r="LLT49" s="299"/>
      <c r="LLU49" s="299"/>
      <c r="LLV49" s="299"/>
      <c r="LLW49" s="299"/>
      <c r="LLX49" s="299"/>
      <c r="LLY49" s="299"/>
      <c r="LLZ49" s="299"/>
      <c r="LMA49" s="299"/>
      <c r="LMB49" s="299"/>
      <c r="LMC49" s="299"/>
      <c r="LMD49" s="299"/>
      <c r="LME49" s="299"/>
      <c r="LMF49" s="299"/>
      <c r="LMG49" s="299"/>
      <c r="LMH49" s="299"/>
      <c r="LMI49" s="299"/>
      <c r="LMJ49" s="299"/>
      <c r="LMK49" s="299"/>
      <c r="LML49" s="299"/>
      <c r="LMM49" s="299"/>
      <c r="LMN49" s="299"/>
      <c r="LMO49" s="299"/>
      <c r="LMP49" s="299"/>
      <c r="LMQ49" s="299"/>
      <c r="LMR49" s="299"/>
      <c r="LMS49" s="299"/>
      <c r="LMT49" s="299"/>
      <c r="LMU49" s="299"/>
      <c r="LMV49" s="299"/>
      <c r="LMW49" s="299"/>
      <c r="LMX49" s="299"/>
      <c r="LMY49" s="299"/>
      <c r="LMZ49" s="299"/>
      <c r="LNA49" s="299"/>
      <c r="LNB49" s="299"/>
      <c r="LNC49" s="299"/>
      <c r="LND49" s="299"/>
      <c r="LNE49" s="299"/>
      <c r="LNF49" s="299"/>
      <c r="LNG49" s="299"/>
      <c r="LNH49" s="299"/>
      <c r="LNI49" s="299"/>
      <c r="LNJ49" s="299"/>
      <c r="LNK49" s="299"/>
      <c r="LNL49" s="299"/>
      <c r="LNM49" s="299"/>
      <c r="LNN49" s="299"/>
      <c r="LNO49" s="299"/>
      <c r="LNP49" s="299"/>
      <c r="LNQ49" s="299"/>
      <c r="LNR49" s="299"/>
      <c r="LNS49" s="299"/>
      <c r="LNT49" s="299"/>
      <c r="LNU49" s="299"/>
      <c r="LNV49" s="299"/>
      <c r="LNW49" s="299"/>
      <c r="LNX49" s="299"/>
      <c r="LNY49" s="299"/>
      <c r="LNZ49" s="299"/>
      <c r="LOA49" s="299"/>
      <c r="LOB49" s="299"/>
      <c r="LOC49" s="299"/>
      <c r="LOD49" s="299"/>
      <c r="LOE49" s="299"/>
      <c r="LOF49" s="299"/>
      <c r="LOG49" s="299"/>
      <c r="LOH49" s="299"/>
      <c r="LOI49" s="299"/>
      <c r="LOJ49" s="299"/>
      <c r="LOK49" s="299"/>
      <c r="LOL49" s="299"/>
      <c r="LOM49" s="299"/>
      <c r="LON49" s="299"/>
      <c r="LOO49" s="299"/>
      <c r="LOP49" s="299"/>
      <c r="LOQ49" s="299"/>
      <c r="LOR49" s="299"/>
      <c r="LOS49" s="299"/>
      <c r="LOT49" s="299"/>
      <c r="LOU49" s="299"/>
      <c r="LOV49" s="299"/>
      <c r="LOW49" s="299"/>
      <c r="LOX49" s="299"/>
      <c r="LOY49" s="299"/>
      <c r="LOZ49" s="299"/>
      <c r="LPA49" s="299"/>
      <c r="LPB49" s="299"/>
      <c r="LPC49" s="299"/>
      <c r="LPD49" s="299"/>
      <c r="LPE49" s="299"/>
      <c r="LPF49" s="299"/>
      <c r="LPG49" s="299"/>
      <c r="LPH49" s="299"/>
      <c r="LPI49" s="299"/>
      <c r="LPJ49" s="299"/>
      <c r="LPK49" s="299"/>
      <c r="LPL49" s="299"/>
      <c r="LPM49" s="299"/>
      <c r="LPN49" s="299"/>
      <c r="LPO49" s="299"/>
      <c r="LPP49" s="299"/>
      <c r="LPQ49" s="299"/>
      <c r="LPR49" s="299"/>
      <c r="LPS49" s="299"/>
      <c r="LPT49" s="299"/>
      <c r="LPU49" s="299"/>
      <c r="LPV49" s="299"/>
      <c r="LPW49" s="299"/>
      <c r="LPX49" s="299"/>
      <c r="LPY49" s="299"/>
      <c r="LPZ49" s="299"/>
      <c r="LQA49" s="299"/>
      <c r="LQB49" s="299"/>
      <c r="LQC49" s="299"/>
      <c r="LQD49" s="299"/>
      <c r="LQE49" s="299"/>
      <c r="LQF49" s="299"/>
      <c r="LQG49" s="299"/>
      <c r="LQH49" s="299"/>
      <c r="LQI49" s="299"/>
      <c r="LQJ49" s="299"/>
      <c r="LQK49" s="299"/>
      <c r="LQL49" s="299"/>
      <c r="LQM49" s="299"/>
      <c r="LQN49" s="299"/>
      <c r="LQO49" s="299"/>
      <c r="LQP49" s="299"/>
      <c r="LQQ49" s="299"/>
      <c r="LQR49" s="299"/>
      <c r="LQS49" s="299"/>
      <c r="LQT49" s="299"/>
      <c r="LQU49" s="299"/>
      <c r="LQV49" s="299"/>
      <c r="LQW49" s="299"/>
      <c r="LQX49" s="299"/>
      <c r="LQY49" s="299"/>
      <c r="LQZ49" s="299"/>
      <c r="LRA49" s="299"/>
      <c r="LRB49" s="299"/>
      <c r="LRC49" s="299"/>
      <c r="LRD49" s="299"/>
      <c r="LRE49" s="299"/>
      <c r="LRF49" s="299"/>
      <c r="LRG49" s="299"/>
      <c r="LRH49" s="299"/>
      <c r="LRI49" s="299"/>
      <c r="LRJ49" s="299"/>
      <c r="LRK49" s="299"/>
      <c r="LRL49" s="299"/>
      <c r="LRM49" s="299"/>
      <c r="LRN49" s="299"/>
      <c r="LRO49" s="299"/>
      <c r="LRP49" s="299"/>
      <c r="LRQ49" s="299"/>
      <c r="LRR49" s="299"/>
      <c r="LRS49" s="299"/>
      <c r="LRT49" s="299"/>
      <c r="LRU49" s="299"/>
      <c r="LRV49" s="299"/>
      <c r="LRW49" s="299"/>
      <c r="LRX49" s="299"/>
      <c r="LRY49" s="299"/>
      <c r="LRZ49" s="299"/>
      <c r="LSA49" s="299"/>
      <c r="LSB49" s="299"/>
      <c r="LSC49" s="299"/>
      <c r="LSD49" s="299"/>
      <c r="LSE49" s="299"/>
      <c r="LSF49" s="299"/>
      <c r="LSG49" s="299"/>
      <c r="LSH49" s="299"/>
      <c r="LSI49" s="299"/>
      <c r="LSJ49" s="299"/>
      <c r="LSK49" s="299"/>
      <c r="LSL49" s="299"/>
      <c r="LSM49" s="299"/>
      <c r="LSN49" s="299"/>
      <c r="LSO49" s="299"/>
      <c r="LSP49" s="299"/>
      <c r="LSQ49" s="299"/>
      <c r="LSR49" s="299"/>
      <c r="LSS49" s="299"/>
      <c r="LST49" s="299"/>
      <c r="LSU49" s="299"/>
      <c r="LSV49" s="299"/>
      <c r="LSW49" s="299"/>
      <c r="LSX49" s="299"/>
      <c r="LSY49" s="299"/>
      <c r="LSZ49" s="299"/>
      <c r="LTA49" s="299"/>
      <c r="LTB49" s="299"/>
      <c r="LTC49" s="299"/>
      <c r="LTD49" s="299"/>
      <c r="LTE49" s="299"/>
      <c r="LTF49" s="299"/>
      <c r="LTG49" s="299"/>
      <c r="LTH49" s="299"/>
      <c r="LTI49" s="299"/>
      <c r="LTJ49" s="299"/>
      <c r="LTK49" s="299"/>
      <c r="LTL49" s="299"/>
      <c r="LTM49" s="299"/>
      <c r="LTN49" s="299"/>
      <c r="LTO49" s="299"/>
      <c r="LTP49" s="299"/>
      <c r="LTQ49" s="299"/>
      <c r="LTR49" s="299"/>
      <c r="LTS49" s="299"/>
      <c r="LTT49" s="299"/>
      <c r="LTU49" s="299"/>
      <c r="LTV49" s="299"/>
      <c r="LTW49" s="299"/>
      <c r="LTX49" s="299"/>
      <c r="LTY49" s="299"/>
      <c r="LTZ49" s="299"/>
      <c r="LUA49" s="299"/>
      <c r="LUB49" s="299"/>
      <c r="LUC49" s="299"/>
      <c r="LUD49" s="299"/>
      <c r="LUE49" s="299"/>
      <c r="LUF49" s="299"/>
      <c r="LUG49" s="299"/>
      <c r="LUH49" s="299"/>
      <c r="LUI49" s="299"/>
      <c r="LUJ49" s="299"/>
      <c r="LUK49" s="299"/>
      <c r="LUL49" s="299"/>
      <c r="LUM49" s="299"/>
      <c r="LUN49" s="299"/>
      <c r="LUO49" s="299"/>
      <c r="LUP49" s="299"/>
      <c r="LUQ49" s="299"/>
      <c r="LUR49" s="299"/>
      <c r="LUS49" s="299"/>
      <c r="LUT49" s="299"/>
      <c r="LUU49" s="299"/>
      <c r="LUV49" s="299"/>
      <c r="LUW49" s="299"/>
      <c r="LUX49" s="299"/>
      <c r="LUY49" s="299"/>
      <c r="LUZ49" s="299"/>
      <c r="LVA49" s="299"/>
      <c r="LVB49" s="299"/>
      <c r="LVC49" s="299"/>
      <c r="LVD49" s="299"/>
      <c r="LVE49" s="299"/>
      <c r="LVF49" s="299"/>
      <c r="LVG49" s="299"/>
      <c r="LVH49" s="299"/>
      <c r="LVI49" s="299"/>
      <c r="LVJ49" s="299"/>
      <c r="LVK49" s="299"/>
      <c r="LVL49" s="299"/>
      <c r="LVM49" s="299"/>
      <c r="LVN49" s="299"/>
      <c r="LVO49" s="299"/>
      <c r="LVP49" s="299"/>
      <c r="LVQ49" s="299"/>
      <c r="LVR49" s="299"/>
      <c r="LVS49" s="299"/>
      <c r="LVT49" s="299"/>
      <c r="LVU49" s="299"/>
      <c r="LVV49" s="299"/>
      <c r="LVW49" s="299"/>
      <c r="LVX49" s="299"/>
      <c r="LVY49" s="299"/>
      <c r="LVZ49" s="299"/>
      <c r="LWA49" s="299"/>
      <c r="LWB49" s="299"/>
      <c r="LWC49" s="299"/>
      <c r="LWD49" s="299"/>
      <c r="LWE49" s="299"/>
      <c r="LWF49" s="299"/>
      <c r="LWG49" s="299"/>
      <c r="LWH49" s="299"/>
      <c r="LWI49" s="299"/>
      <c r="LWJ49" s="299"/>
      <c r="LWK49" s="299"/>
      <c r="LWL49" s="299"/>
      <c r="LWM49" s="299"/>
      <c r="LWN49" s="299"/>
      <c r="LWO49" s="299"/>
      <c r="LWP49" s="299"/>
      <c r="LWQ49" s="299"/>
      <c r="LWR49" s="299"/>
      <c r="LWS49" s="299"/>
      <c r="LWT49" s="299"/>
      <c r="LWU49" s="299"/>
      <c r="LWV49" s="299"/>
      <c r="LWW49" s="299"/>
      <c r="LWX49" s="299"/>
      <c r="LWY49" s="299"/>
      <c r="LWZ49" s="299"/>
      <c r="LXA49" s="299"/>
      <c r="LXB49" s="299"/>
      <c r="LXC49" s="299"/>
      <c r="LXD49" s="299"/>
      <c r="LXE49" s="299"/>
      <c r="LXF49" s="299"/>
      <c r="LXG49" s="299"/>
      <c r="LXH49" s="299"/>
      <c r="LXI49" s="299"/>
      <c r="LXJ49" s="299"/>
      <c r="LXK49" s="299"/>
      <c r="LXL49" s="299"/>
      <c r="LXM49" s="299"/>
      <c r="LXN49" s="299"/>
      <c r="LXO49" s="299"/>
      <c r="LXP49" s="299"/>
      <c r="LXQ49" s="299"/>
      <c r="LXR49" s="299"/>
      <c r="LXS49" s="299"/>
      <c r="LXT49" s="299"/>
      <c r="LXU49" s="299"/>
      <c r="LXV49" s="299"/>
      <c r="LXW49" s="299"/>
      <c r="LXX49" s="299"/>
      <c r="LXY49" s="299"/>
      <c r="LXZ49" s="299"/>
      <c r="LYA49" s="299"/>
      <c r="LYB49" s="299"/>
      <c r="LYC49" s="299"/>
      <c r="LYD49" s="299"/>
      <c r="LYE49" s="299"/>
      <c r="LYF49" s="299"/>
      <c r="LYG49" s="299"/>
      <c r="LYH49" s="299"/>
      <c r="LYI49" s="299"/>
      <c r="LYJ49" s="299"/>
      <c r="LYK49" s="299"/>
      <c r="LYL49" s="299"/>
      <c r="LYM49" s="299"/>
      <c r="LYN49" s="299"/>
      <c r="LYO49" s="299"/>
      <c r="LYP49" s="299"/>
      <c r="LYQ49" s="299"/>
      <c r="LYR49" s="299"/>
      <c r="LYS49" s="299"/>
      <c r="LYT49" s="299"/>
      <c r="LYU49" s="299"/>
      <c r="LYV49" s="299"/>
      <c r="LYW49" s="299"/>
      <c r="LYX49" s="299"/>
      <c r="LYY49" s="299"/>
      <c r="LYZ49" s="299"/>
      <c r="LZA49" s="299"/>
      <c r="LZB49" s="299"/>
      <c r="LZC49" s="299"/>
      <c r="LZD49" s="299"/>
      <c r="LZE49" s="299"/>
      <c r="LZF49" s="299"/>
      <c r="LZG49" s="299"/>
      <c r="LZH49" s="299"/>
      <c r="LZI49" s="299"/>
      <c r="LZJ49" s="299"/>
      <c r="LZK49" s="299"/>
      <c r="LZL49" s="299"/>
      <c r="LZM49" s="299"/>
      <c r="LZN49" s="299"/>
      <c r="LZO49" s="299"/>
      <c r="LZP49" s="299"/>
      <c r="LZQ49" s="299"/>
      <c r="LZR49" s="299"/>
      <c r="LZS49" s="299"/>
      <c r="LZT49" s="299"/>
      <c r="LZU49" s="299"/>
      <c r="LZV49" s="299"/>
      <c r="LZW49" s="299"/>
      <c r="LZX49" s="299"/>
      <c r="LZY49" s="299"/>
      <c r="LZZ49" s="299"/>
      <c r="MAA49" s="299"/>
      <c r="MAB49" s="299"/>
      <c r="MAC49" s="299"/>
      <c r="MAD49" s="299"/>
      <c r="MAE49" s="299"/>
      <c r="MAF49" s="299"/>
      <c r="MAG49" s="299"/>
      <c r="MAH49" s="299"/>
      <c r="MAI49" s="299"/>
      <c r="MAJ49" s="299"/>
      <c r="MAK49" s="299"/>
      <c r="MAL49" s="299"/>
      <c r="MAM49" s="299"/>
      <c r="MAN49" s="299"/>
      <c r="MAO49" s="299"/>
      <c r="MAP49" s="299"/>
      <c r="MAQ49" s="299"/>
      <c r="MAR49" s="299"/>
      <c r="MAS49" s="299"/>
      <c r="MAT49" s="299"/>
      <c r="MAU49" s="299"/>
      <c r="MAV49" s="299"/>
      <c r="MAW49" s="299"/>
      <c r="MAX49" s="299"/>
      <c r="MAY49" s="299"/>
      <c r="MAZ49" s="299"/>
      <c r="MBA49" s="299"/>
      <c r="MBB49" s="299"/>
      <c r="MBC49" s="299"/>
      <c r="MBD49" s="299"/>
      <c r="MBE49" s="299"/>
      <c r="MBF49" s="299"/>
      <c r="MBG49" s="299"/>
      <c r="MBH49" s="299"/>
      <c r="MBI49" s="299"/>
      <c r="MBJ49" s="299"/>
      <c r="MBK49" s="299"/>
      <c r="MBL49" s="299"/>
      <c r="MBM49" s="299"/>
      <c r="MBN49" s="299"/>
      <c r="MBO49" s="299"/>
      <c r="MBP49" s="299"/>
      <c r="MBQ49" s="299"/>
      <c r="MBR49" s="299"/>
      <c r="MBS49" s="299"/>
      <c r="MBT49" s="299"/>
      <c r="MBU49" s="299"/>
      <c r="MBV49" s="299"/>
      <c r="MBW49" s="299"/>
      <c r="MBX49" s="299"/>
      <c r="MBY49" s="299"/>
      <c r="MBZ49" s="299"/>
      <c r="MCA49" s="299"/>
      <c r="MCB49" s="299"/>
      <c r="MCC49" s="299"/>
      <c r="MCD49" s="299"/>
      <c r="MCE49" s="299"/>
      <c r="MCF49" s="299"/>
      <c r="MCG49" s="299"/>
      <c r="MCH49" s="299"/>
      <c r="MCI49" s="299"/>
      <c r="MCJ49" s="299"/>
      <c r="MCK49" s="299"/>
      <c r="MCL49" s="299"/>
      <c r="MCM49" s="299"/>
      <c r="MCN49" s="299"/>
      <c r="MCO49" s="299"/>
      <c r="MCP49" s="299"/>
      <c r="MCQ49" s="299"/>
      <c r="MCR49" s="299"/>
      <c r="MCS49" s="299"/>
      <c r="MCT49" s="299"/>
      <c r="MCU49" s="299"/>
      <c r="MCV49" s="299"/>
      <c r="MCW49" s="299"/>
      <c r="MCX49" s="299"/>
      <c r="MCY49" s="299"/>
      <c r="MCZ49" s="299"/>
      <c r="MDA49" s="299"/>
      <c r="MDB49" s="299"/>
      <c r="MDC49" s="299"/>
      <c r="MDD49" s="299"/>
      <c r="MDE49" s="299"/>
      <c r="MDF49" s="299"/>
      <c r="MDG49" s="299"/>
      <c r="MDH49" s="299"/>
      <c r="MDI49" s="299"/>
      <c r="MDJ49" s="299"/>
      <c r="MDK49" s="299"/>
      <c r="MDL49" s="299"/>
      <c r="MDM49" s="299"/>
      <c r="MDN49" s="299"/>
      <c r="MDO49" s="299"/>
      <c r="MDP49" s="299"/>
      <c r="MDQ49" s="299"/>
      <c r="MDR49" s="299"/>
      <c r="MDS49" s="299"/>
      <c r="MDT49" s="299"/>
      <c r="MDU49" s="299"/>
      <c r="MDV49" s="299"/>
      <c r="MDW49" s="299"/>
      <c r="MDX49" s="299"/>
      <c r="MDY49" s="299"/>
      <c r="MDZ49" s="299"/>
      <c r="MEA49" s="299"/>
      <c r="MEB49" s="299"/>
      <c r="MEC49" s="299"/>
      <c r="MED49" s="299"/>
      <c r="MEE49" s="299"/>
      <c r="MEF49" s="299"/>
      <c r="MEG49" s="299"/>
      <c r="MEH49" s="299"/>
      <c r="MEI49" s="299"/>
      <c r="MEJ49" s="299"/>
      <c r="MEK49" s="299"/>
      <c r="MEL49" s="299"/>
      <c r="MEM49" s="299"/>
      <c r="MEN49" s="299"/>
      <c r="MEO49" s="299"/>
      <c r="MEP49" s="299"/>
      <c r="MEQ49" s="299"/>
      <c r="MER49" s="299"/>
      <c r="MES49" s="299"/>
      <c r="MET49" s="299"/>
      <c r="MEU49" s="299"/>
      <c r="MEV49" s="299"/>
      <c r="MEW49" s="299"/>
      <c r="MEX49" s="299"/>
      <c r="MEY49" s="299"/>
      <c r="MEZ49" s="299"/>
      <c r="MFA49" s="299"/>
      <c r="MFB49" s="299"/>
      <c r="MFC49" s="299"/>
      <c r="MFD49" s="299"/>
      <c r="MFE49" s="299"/>
      <c r="MFF49" s="299"/>
      <c r="MFG49" s="299"/>
      <c r="MFH49" s="299"/>
      <c r="MFI49" s="299"/>
      <c r="MFJ49" s="299"/>
      <c r="MFK49" s="299"/>
      <c r="MFL49" s="299"/>
      <c r="MFM49" s="299"/>
      <c r="MFN49" s="299"/>
      <c r="MFO49" s="299"/>
      <c r="MFP49" s="299"/>
      <c r="MFQ49" s="299"/>
      <c r="MFR49" s="299"/>
      <c r="MFS49" s="299"/>
      <c r="MFT49" s="299"/>
      <c r="MFU49" s="299"/>
      <c r="MFV49" s="299"/>
      <c r="MFW49" s="299"/>
      <c r="MFX49" s="299"/>
      <c r="MFY49" s="299"/>
      <c r="MFZ49" s="299"/>
      <c r="MGA49" s="299"/>
      <c r="MGB49" s="299"/>
      <c r="MGC49" s="299"/>
      <c r="MGD49" s="299"/>
      <c r="MGE49" s="299"/>
      <c r="MGF49" s="299"/>
      <c r="MGG49" s="299"/>
      <c r="MGH49" s="299"/>
      <c r="MGI49" s="299"/>
      <c r="MGJ49" s="299"/>
      <c r="MGK49" s="299"/>
      <c r="MGL49" s="299"/>
      <c r="MGM49" s="299"/>
      <c r="MGN49" s="299"/>
      <c r="MGO49" s="299"/>
      <c r="MGP49" s="299"/>
      <c r="MGQ49" s="299"/>
      <c r="MGR49" s="299"/>
      <c r="MGS49" s="299"/>
      <c r="MGT49" s="299"/>
      <c r="MGU49" s="299"/>
      <c r="MGV49" s="299"/>
      <c r="MGW49" s="299"/>
      <c r="MGX49" s="299"/>
      <c r="MGY49" s="299"/>
      <c r="MGZ49" s="299"/>
      <c r="MHA49" s="299"/>
      <c r="MHB49" s="299"/>
      <c r="MHC49" s="299"/>
      <c r="MHD49" s="299"/>
      <c r="MHE49" s="299"/>
      <c r="MHF49" s="299"/>
      <c r="MHG49" s="299"/>
      <c r="MHH49" s="299"/>
      <c r="MHI49" s="299"/>
      <c r="MHJ49" s="299"/>
      <c r="MHK49" s="299"/>
      <c r="MHL49" s="299"/>
      <c r="MHM49" s="299"/>
      <c r="MHN49" s="299"/>
      <c r="MHO49" s="299"/>
      <c r="MHP49" s="299"/>
      <c r="MHQ49" s="299"/>
      <c r="MHR49" s="299"/>
      <c r="MHS49" s="299"/>
      <c r="MHT49" s="299"/>
      <c r="MHU49" s="299"/>
      <c r="MHV49" s="299"/>
      <c r="MHW49" s="299"/>
      <c r="MHX49" s="299"/>
      <c r="MHY49" s="299"/>
      <c r="MHZ49" s="299"/>
      <c r="MIA49" s="299"/>
      <c r="MIB49" s="299"/>
      <c r="MIC49" s="299"/>
      <c r="MID49" s="299"/>
      <c r="MIE49" s="299"/>
      <c r="MIF49" s="299"/>
      <c r="MIG49" s="299"/>
      <c r="MIH49" s="299"/>
      <c r="MII49" s="299"/>
      <c r="MIJ49" s="299"/>
      <c r="MIK49" s="299"/>
      <c r="MIL49" s="299"/>
      <c r="MIM49" s="299"/>
      <c r="MIN49" s="299"/>
      <c r="MIO49" s="299"/>
      <c r="MIP49" s="299"/>
      <c r="MIQ49" s="299"/>
      <c r="MIR49" s="299"/>
      <c r="MIS49" s="299"/>
      <c r="MIT49" s="299"/>
      <c r="MIU49" s="299"/>
      <c r="MIV49" s="299"/>
      <c r="MIW49" s="299"/>
      <c r="MIX49" s="299"/>
      <c r="MIY49" s="299"/>
      <c r="MIZ49" s="299"/>
      <c r="MJA49" s="299"/>
      <c r="MJB49" s="299"/>
      <c r="MJC49" s="299"/>
      <c r="MJD49" s="299"/>
      <c r="MJE49" s="299"/>
      <c r="MJF49" s="299"/>
      <c r="MJG49" s="299"/>
      <c r="MJH49" s="299"/>
      <c r="MJI49" s="299"/>
      <c r="MJJ49" s="299"/>
      <c r="MJK49" s="299"/>
      <c r="MJL49" s="299"/>
      <c r="MJM49" s="299"/>
      <c r="MJN49" s="299"/>
      <c r="MJO49" s="299"/>
      <c r="MJP49" s="299"/>
      <c r="MJQ49" s="299"/>
      <c r="MJR49" s="299"/>
      <c r="MJS49" s="299"/>
      <c r="MJT49" s="299"/>
      <c r="MJU49" s="299"/>
      <c r="MJV49" s="299"/>
      <c r="MJW49" s="299"/>
      <c r="MJX49" s="299"/>
      <c r="MJY49" s="299"/>
      <c r="MJZ49" s="299"/>
      <c r="MKA49" s="299"/>
      <c r="MKB49" s="299"/>
      <c r="MKC49" s="299"/>
      <c r="MKD49" s="299"/>
      <c r="MKE49" s="299"/>
      <c r="MKF49" s="299"/>
      <c r="MKG49" s="299"/>
      <c r="MKH49" s="299"/>
      <c r="MKI49" s="299"/>
      <c r="MKJ49" s="299"/>
      <c r="MKK49" s="299"/>
      <c r="MKL49" s="299"/>
      <c r="MKM49" s="299"/>
      <c r="MKN49" s="299"/>
      <c r="MKO49" s="299"/>
      <c r="MKP49" s="299"/>
      <c r="MKQ49" s="299"/>
      <c r="MKR49" s="299"/>
      <c r="MKS49" s="299"/>
      <c r="MKT49" s="299"/>
      <c r="MKU49" s="299"/>
      <c r="MKV49" s="299"/>
      <c r="MKW49" s="299"/>
      <c r="MKX49" s="299"/>
      <c r="MKY49" s="299"/>
      <c r="MKZ49" s="299"/>
      <c r="MLA49" s="299"/>
      <c r="MLB49" s="299"/>
      <c r="MLC49" s="299"/>
      <c r="MLD49" s="299"/>
      <c r="MLE49" s="299"/>
      <c r="MLF49" s="299"/>
      <c r="MLG49" s="299"/>
      <c r="MLH49" s="299"/>
      <c r="MLI49" s="299"/>
      <c r="MLJ49" s="299"/>
      <c r="MLK49" s="299"/>
      <c r="MLL49" s="299"/>
      <c r="MLM49" s="299"/>
      <c r="MLN49" s="299"/>
      <c r="MLO49" s="299"/>
      <c r="MLP49" s="299"/>
      <c r="MLQ49" s="299"/>
      <c r="MLR49" s="299"/>
      <c r="MLS49" s="299"/>
      <c r="MLT49" s="299"/>
      <c r="MLU49" s="299"/>
      <c r="MLV49" s="299"/>
      <c r="MLW49" s="299"/>
      <c r="MLX49" s="299"/>
      <c r="MLY49" s="299"/>
      <c r="MLZ49" s="299"/>
      <c r="MMA49" s="299"/>
      <c r="MMB49" s="299"/>
      <c r="MMC49" s="299"/>
      <c r="MMD49" s="299"/>
      <c r="MME49" s="299"/>
      <c r="MMF49" s="299"/>
      <c r="MMG49" s="299"/>
      <c r="MMH49" s="299"/>
      <c r="MMI49" s="299"/>
      <c r="MMJ49" s="299"/>
      <c r="MMK49" s="299"/>
      <c r="MML49" s="299"/>
      <c r="MMM49" s="299"/>
      <c r="MMN49" s="299"/>
      <c r="MMO49" s="299"/>
      <c r="MMP49" s="299"/>
      <c r="MMQ49" s="299"/>
      <c r="MMR49" s="299"/>
      <c r="MMS49" s="299"/>
      <c r="MMT49" s="299"/>
      <c r="MMU49" s="299"/>
      <c r="MMV49" s="299"/>
      <c r="MMW49" s="299"/>
      <c r="MMX49" s="299"/>
      <c r="MMY49" s="299"/>
      <c r="MMZ49" s="299"/>
      <c r="MNA49" s="299"/>
      <c r="MNB49" s="299"/>
      <c r="MNC49" s="299"/>
      <c r="MND49" s="299"/>
      <c r="MNE49" s="299"/>
      <c r="MNF49" s="299"/>
      <c r="MNG49" s="299"/>
      <c r="MNH49" s="299"/>
      <c r="MNI49" s="299"/>
      <c r="MNJ49" s="299"/>
      <c r="MNK49" s="299"/>
      <c r="MNL49" s="299"/>
      <c r="MNM49" s="299"/>
      <c r="MNN49" s="299"/>
      <c r="MNO49" s="299"/>
      <c r="MNP49" s="299"/>
      <c r="MNQ49" s="299"/>
      <c r="MNR49" s="299"/>
      <c r="MNS49" s="299"/>
      <c r="MNT49" s="299"/>
      <c r="MNU49" s="299"/>
      <c r="MNV49" s="299"/>
      <c r="MNW49" s="299"/>
      <c r="MNX49" s="299"/>
      <c r="MNY49" s="299"/>
      <c r="MNZ49" s="299"/>
      <c r="MOA49" s="299"/>
      <c r="MOB49" s="299"/>
      <c r="MOC49" s="299"/>
      <c r="MOD49" s="299"/>
      <c r="MOE49" s="299"/>
      <c r="MOF49" s="299"/>
      <c r="MOG49" s="299"/>
      <c r="MOH49" s="299"/>
      <c r="MOI49" s="299"/>
      <c r="MOJ49" s="299"/>
      <c r="MOK49" s="299"/>
      <c r="MOL49" s="299"/>
      <c r="MOM49" s="299"/>
      <c r="MON49" s="299"/>
      <c r="MOO49" s="299"/>
      <c r="MOP49" s="299"/>
      <c r="MOQ49" s="299"/>
      <c r="MOR49" s="299"/>
      <c r="MOS49" s="299"/>
      <c r="MOT49" s="299"/>
      <c r="MOU49" s="299"/>
      <c r="MOV49" s="299"/>
      <c r="MOW49" s="299"/>
      <c r="MOX49" s="299"/>
      <c r="MOY49" s="299"/>
      <c r="MOZ49" s="299"/>
      <c r="MPA49" s="299"/>
      <c r="MPB49" s="299"/>
      <c r="MPC49" s="299"/>
      <c r="MPD49" s="299"/>
      <c r="MPE49" s="299"/>
      <c r="MPF49" s="299"/>
      <c r="MPG49" s="299"/>
      <c r="MPH49" s="299"/>
      <c r="MPI49" s="299"/>
      <c r="MPJ49" s="299"/>
      <c r="MPK49" s="299"/>
      <c r="MPL49" s="299"/>
      <c r="MPM49" s="299"/>
      <c r="MPN49" s="299"/>
      <c r="MPO49" s="299"/>
      <c r="MPP49" s="299"/>
      <c r="MPQ49" s="299"/>
      <c r="MPR49" s="299"/>
      <c r="MPS49" s="299"/>
      <c r="MPT49" s="299"/>
      <c r="MPU49" s="299"/>
      <c r="MPV49" s="299"/>
      <c r="MPW49" s="299"/>
      <c r="MPX49" s="299"/>
      <c r="MPY49" s="299"/>
      <c r="MPZ49" s="299"/>
      <c r="MQA49" s="299"/>
      <c r="MQB49" s="299"/>
      <c r="MQC49" s="299"/>
      <c r="MQD49" s="299"/>
      <c r="MQE49" s="299"/>
      <c r="MQF49" s="299"/>
      <c r="MQG49" s="299"/>
      <c r="MQH49" s="299"/>
      <c r="MQI49" s="299"/>
      <c r="MQJ49" s="299"/>
      <c r="MQK49" s="299"/>
      <c r="MQL49" s="299"/>
      <c r="MQM49" s="299"/>
      <c r="MQN49" s="299"/>
      <c r="MQO49" s="299"/>
      <c r="MQP49" s="299"/>
      <c r="MQQ49" s="299"/>
      <c r="MQR49" s="299"/>
      <c r="MQS49" s="299"/>
      <c r="MQT49" s="299"/>
      <c r="MQU49" s="299"/>
      <c r="MQV49" s="299"/>
      <c r="MQW49" s="299"/>
      <c r="MQX49" s="299"/>
      <c r="MQY49" s="299"/>
      <c r="MQZ49" s="299"/>
      <c r="MRA49" s="299"/>
      <c r="MRB49" s="299"/>
      <c r="MRC49" s="299"/>
      <c r="MRD49" s="299"/>
      <c r="MRE49" s="299"/>
      <c r="MRF49" s="299"/>
      <c r="MRG49" s="299"/>
      <c r="MRH49" s="299"/>
      <c r="MRI49" s="299"/>
      <c r="MRJ49" s="299"/>
      <c r="MRK49" s="299"/>
      <c r="MRL49" s="299"/>
      <c r="MRM49" s="299"/>
      <c r="MRN49" s="299"/>
      <c r="MRO49" s="299"/>
      <c r="MRP49" s="299"/>
      <c r="MRQ49" s="299"/>
      <c r="MRR49" s="299"/>
      <c r="MRS49" s="299"/>
      <c r="MRT49" s="299"/>
      <c r="MRU49" s="299"/>
      <c r="MRV49" s="299"/>
      <c r="MRW49" s="299"/>
      <c r="MRX49" s="299"/>
      <c r="MRY49" s="299"/>
      <c r="MRZ49" s="299"/>
      <c r="MSA49" s="299"/>
      <c r="MSB49" s="299"/>
      <c r="MSC49" s="299"/>
      <c r="MSD49" s="299"/>
      <c r="MSE49" s="299"/>
      <c r="MSF49" s="299"/>
      <c r="MSG49" s="299"/>
      <c r="MSH49" s="299"/>
      <c r="MSI49" s="299"/>
      <c r="MSJ49" s="299"/>
      <c r="MSK49" s="299"/>
      <c r="MSL49" s="299"/>
      <c r="MSM49" s="299"/>
      <c r="MSN49" s="299"/>
      <c r="MSO49" s="299"/>
      <c r="MSP49" s="299"/>
      <c r="MSQ49" s="299"/>
      <c r="MSR49" s="299"/>
      <c r="MSS49" s="299"/>
      <c r="MST49" s="299"/>
      <c r="MSU49" s="299"/>
      <c r="MSV49" s="299"/>
      <c r="MSW49" s="299"/>
      <c r="MSX49" s="299"/>
      <c r="MSY49" s="299"/>
      <c r="MSZ49" s="299"/>
      <c r="MTA49" s="299"/>
      <c r="MTB49" s="299"/>
      <c r="MTC49" s="299"/>
      <c r="MTD49" s="299"/>
      <c r="MTE49" s="299"/>
      <c r="MTF49" s="299"/>
      <c r="MTG49" s="299"/>
      <c r="MTH49" s="299"/>
      <c r="MTI49" s="299"/>
      <c r="MTJ49" s="299"/>
      <c r="MTK49" s="299"/>
      <c r="MTL49" s="299"/>
      <c r="MTM49" s="299"/>
      <c r="MTN49" s="299"/>
      <c r="MTO49" s="299"/>
      <c r="MTP49" s="299"/>
      <c r="MTQ49" s="299"/>
      <c r="MTR49" s="299"/>
      <c r="MTS49" s="299"/>
      <c r="MTT49" s="299"/>
      <c r="MTU49" s="299"/>
      <c r="MTV49" s="299"/>
      <c r="MTW49" s="299"/>
      <c r="MTX49" s="299"/>
      <c r="MTY49" s="299"/>
      <c r="MTZ49" s="299"/>
      <c r="MUA49" s="299"/>
      <c r="MUB49" s="299"/>
      <c r="MUC49" s="299"/>
      <c r="MUD49" s="299"/>
      <c r="MUE49" s="299"/>
      <c r="MUF49" s="299"/>
      <c r="MUG49" s="299"/>
      <c r="MUH49" s="299"/>
      <c r="MUI49" s="299"/>
      <c r="MUJ49" s="299"/>
      <c r="MUK49" s="299"/>
      <c r="MUL49" s="299"/>
      <c r="MUM49" s="299"/>
      <c r="MUN49" s="299"/>
      <c r="MUO49" s="299"/>
      <c r="MUP49" s="299"/>
      <c r="MUQ49" s="299"/>
      <c r="MUR49" s="299"/>
      <c r="MUS49" s="299"/>
      <c r="MUT49" s="299"/>
      <c r="MUU49" s="299"/>
      <c r="MUV49" s="299"/>
      <c r="MUW49" s="299"/>
      <c r="MUX49" s="299"/>
      <c r="MUY49" s="299"/>
      <c r="MUZ49" s="299"/>
      <c r="MVA49" s="299"/>
      <c r="MVB49" s="299"/>
      <c r="MVC49" s="299"/>
      <c r="MVD49" s="299"/>
      <c r="MVE49" s="299"/>
      <c r="MVF49" s="299"/>
      <c r="MVG49" s="299"/>
      <c r="MVH49" s="299"/>
      <c r="MVI49" s="299"/>
      <c r="MVJ49" s="299"/>
      <c r="MVK49" s="299"/>
      <c r="MVL49" s="299"/>
      <c r="MVM49" s="299"/>
      <c r="MVN49" s="299"/>
      <c r="MVO49" s="299"/>
      <c r="MVP49" s="299"/>
      <c r="MVQ49" s="299"/>
      <c r="MVR49" s="299"/>
      <c r="MVS49" s="299"/>
      <c r="MVT49" s="299"/>
      <c r="MVU49" s="299"/>
      <c r="MVV49" s="299"/>
      <c r="MVW49" s="299"/>
      <c r="MVX49" s="299"/>
      <c r="MVY49" s="299"/>
      <c r="MVZ49" s="299"/>
      <c r="MWA49" s="299"/>
      <c r="MWB49" s="299"/>
      <c r="MWC49" s="299"/>
      <c r="MWD49" s="299"/>
      <c r="MWE49" s="299"/>
      <c r="MWF49" s="299"/>
      <c r="MWG49" s="299"/>
      <c r="MWH49" s="299"/>
      <c r="MWI49" s="299"/>
      <c r="MWJ49" s="299"/>
      <c r="MWK49" s="299"/>
      <c r="MWL49" s="299"/>
      <c r="MWM49" s="299"/>
      <c r="MWN49" s="299"/>
      <c r="MWO49" s="299"/>
      <c r="MWP49" s="299"/>
      <c r="MWQ49" s="299"/>
      <c r="MWR49" s="299"/>
      <c r="MWS49" s="299"/>
      <c r="MWT49" s="299"/>
      <c r="MWU49" s="299"/>
      <c r="MWV49" s="299"/>
      <c r="MWW49" s="299"/>
      <c r="MWX49" s="299"/>
      <c r="MWY49" s="299"/>
      <c r="MWZ49" s="299"/>
      <c r="MXA49" s="299"/>
      <c r="MXB49" s="299"/>
      <c r="MXC49" s="299"/>
      <c r="MXD49" s="299"/>
      <c r="MXE49" s="299"/>
      <c r="MXF49" s="299"/>
      <c r="MXG49" s="299"/>
      <c r="MXH49" s="299"/>
      <c r="MXI49" s="299"/>
      <c r="MXJ49" s="299"/>
      <c r="MXK49" s="299"/>
      <c r="MXL49" s="299"/>
      <c r="MXM49" s="299"/>
      <c r="MXN49" s="299"/>
      <c r="MXO49" s="299"/>
      <c r="MXP49" s="299"/>
      <c r="MXQ49" s="299"/>
      <c r="MXR49" s="299"/>
      <c r="MXS49" s="299"/>
      <c r="MXT49" s="299"/>
      <c r="MXU49" s="299"/>
      <c r="MXV49" s="299"/>
      <c r="MXW49" s="299"/>
      <c r="MXX49" s="299"/>
      <c r="MXY49" s="299"/>
      <c r="MXZ49" s="299"/>
      <c r="MYA49" s="299"/>
      <c r="MYB49" s="299"/>
      <c r="MYC49" s="299"/>
      <c r="MYD49" s="299"/>
      <c r="MYE49" s="299"/>
      <c r="MYF49" s="299"/>
      <c r="MYG49" s="299"/>
      <c r="MYH49" s="299"/>
      <c r="MYI49" s="299"/>
      <c r="MYJ49" s="299"/>
      <c r="MYK49" s="299"/>
      <c r="MYL49" s="299"/>
      <c r="MYM49" s="299"/>
      <c r="MYN49" s="299"/>
      <c r="MYO49" s="299"/>
      <c r="MYP49" s="299"/>
      <c r="MYQ49" s="299"/>
      <c r="MYR49" s="299"/>
      <c r="MYS49" s="299"/>
      <c r="MYT49" s="299"/>
      <c r="MYU49" s="299"/>
      <c r="MYV49" s="299"/>
      <c r="MYW49" s="299"/>
      <c r="MYX49" s="299"/>
      <c r="MYY49" s="299"/>
      <c r="MYZ49" s="299"/>
      <c r="MZA49" s="299"/>
      <c r="MZB49" s="299"/>
      <c r="MZC49" s="299"/>
      <c r="MZD49" s="299"/>
      <c r="MZE49" s="299"/>
      <c r="MZF49" s="299"/>
      <c r="MZG49" s="299"/>
      <c r="MZH49" s="299"/>
      <c r="MZI49" s="299"/>
      <c r="MZJ49" s="299"/>
      <c r="MZK49" s="299"/>
      <c r="MZL49" s="299"/>
      <c r="MZM49" s="299"/>
      <c r="MZN49" s="299"/>
      <c r="MZO49" s="299"/>
      <c r="MZP49" s="299"/>
      <c r="MZQ49" s="299"/>
      <c r="MZR49" s="299"/>
      <c r="MZS49" s="299"/>
      <c r="MZT49" s="299"/>
      <c r="MZU49" s="299"/>
      <c r="MZV49" s="299"/>
      <c r="MZW49" s="299"/>
      <c r="MZX49" s="299"/>
      <c r="MZY49" s="299"/>
      <c r="MZZ49" s="299"/>
      <c r="NAA49" s="299"/>
      <c r="NAB49" s="299"/>
      <c r="NAC49" s="299"/>
      <c r="NAD49" s="299"/>
      <c r="NAE49" s="299"/>
      <c r="NAF49" s="299"/>
      <c r="NAG49" s="299"/>
      <c r="NAH49" s="299"/>
      <c r="NAI49" s="299"/>
      <c r="NAJ49" s="299"/>
      <c r="NAK49" s="299"/>
      <c r="NAL49" s="299"/>
      <c r="NAM49" s="299"/>
      <c r="NAN49" s="299"/>
      <c r="NAO49" s="299"/>
      <c r="NAP49" s="299"/>
      <c r="NAQ49" s="299"/>
      <c r="NAR49" s="299"/>
      <c r="NAS49" s="299"/>
      <c r="NAT49" s="299"/>
      <c r="NAU49" s="299"/>
      <c r="NAV49" s="299"/>
      <c r="NAW49" s="299"/>
      <c r="NAX49" s="299"/>
      <c r="NAY49" s="299"/>
      <c r="NAZ49" s="299"/>
      <c r="NBA49" s="299"/>
      <c r="NBB49" s="299"/>
      <c r="NBC49" s="299"/>
      <c r="NBD49" s="299"/>
      <c r="NBE49" s="299"/>
      <c r="NBF49" s="299"/>
      <c r="NBG49" s="299"/>
      <c r="NBH49" s="299"/>
      <c r="NBI49" s="299"/>
      <c r="NBJ49" s="299"/>
      <c r="NBK49" s="299"/>
      <c r="NBL49" s="299"/>
      <c r="NBM49" s="299"/>
      <c r="NBN49" s="299"/>
      <c r="NBO49" s="299"/>
      <c r="NBP49" s="299"/>
      <c r="NBQ49" s="299"/>
      <c r="NBR49" s="299"/>
      <c r="NBS49" s="299"/>
      <c r="NBT49" s="299"/>
      <c r="NBU49" s="299"/>
      <c r="NBV49" s="299"/>
      <c r="NBW49" s="299"/>
      <c r="NBX49" s="299"/>
      <c r="NBY49" s="299"/>
      <c r="NBZ49" s="299"/>
      <c r="NCA49" s="299"/>
      <c r="NCB49" s="299"/>
      <c r="NCC49" s="299"/>
      <c r="NCD49" s="299"/>
      <c r="NCE49" s="299"/>
      <c r="NCF49" s="299"/>
      <c r="NCG49" s="299"/>
      <c r="NCH49" s="299"/>
      <c r="NCI49" s="299"/>
      <c r="NCJ49" s="299"/>
      <c r="NCK49" s="299"/>
      <c r="NCL49" s="299"/>
      <c r="NCM49" s="299"/>
      <c r="NCN49" s="299"/>
      <c r="NCO49" s="299"/>
      <c r="NCP49" s="299"/>
      <c r="NCQ49" s="299"/>
      <c r="NCR49" s="299"/>
      <c r="NCS49" s="299"/>
      <c r="NCT49" s="299"/>
      <c r="NCU49" s="299"/>
      <c r="NCV49" s="299"/>
      <c r="NCW49" s="299"/>
      <c r="NCX49" s="299"/>
      <c r="NCY49" s="299"/>
      <c r="NCZ49" s="299"/>
      <c r="NDA49" s="299"/>
      <c r="NDB49" s="299"/>
      <c r="NDC49" s="299"/>
      <c r="NDD49" s="299"/>
      <c r="NDE49" s="299"/>
      <c r="NDF49" s="299"/>
      <c r="NDG49" s="299"/>
      <c r="NDH49" s="299"/>
      <c r="NDI49" s="299"/>
      <c r="NDJ49" s="299"/>
      <c r="NDK49" s="299"/>
      <c r="NDL49" s="299"/>
      <c r="NDM49" s="299"/>
      <c r="NDN49" s="299"/>
      <c r="NDO49" s="299"/>
      <c r="NDP49" s="299"/>
      <c r="NDQ49" s="299"/>
      <c r="NDR49" s="299"/>
      <c r="NDS49" s="299"/>
      <c r="NDT49" s="299"/>
      <c r="NDU49" s="299"/>
      <c r="NDV49" s="299"/>
      <c r="NDW49" s="299"/>
      <c r="NDX49" s="299"/>
      <c r="NDY49" s="299"/>
      <c r="NDZ49" s="299"/>
      <c r="NEA49" s="299"/>
      <c r="NEB49" s="299"/>
      <c r="NEC49" s="299"/>
      <c r="NED49" s="299"/>
      <c r="NEE49" s="299"/>
      <c r="NEF49" s="299"/>
      <c r="NEG49" s="299"/>
      <c r="NEH49" s="299"/>
      <c r="NEI49" s="299"/>
      <c r="NEJ49" s="299"/>
      <c r="NEK49" s="299"/>
      <c r="NEL49" s="299"/>
      <c r="NEM49" s="299"/>
      <c r="NEN49" s="299"/>
      <c r="NEO49" s="299"/>
      <c r="NEP49" s="299"/>
      <c r="NEQ49" s="299"/>
      <c r="NER49" s="299"/>
      <c r="NES49" s="299"/>
      <c r="NET49" s="299"/>
      <c r="NEU49" s="299"/>
      <c r="NEV49" s="299"/>
      <c r="NEW49" s="299"/>
      <c r="NEX49" s="299"/>
      <c r="NEY49" s="299"/>
      <c r="NEZ49" s="299"/>
      <c r="NFA49" s="299"/>
      <c r="NFB49" s="299"/>
      <c r="NFC49" s="299"/>
      <c r="NFD49" s="299"/>
      <c r="NFE49" s="299"/>
      <c r="NFF49" s="299"/>
      <c r="NFG49" s="299"/>
      <c r="NFH49" s="299"/>
      <c r="NFI49" s="299"/>
      <c r="NFJ49" s="299"/>
      <c r="NFK49" s="299"/>
      <c r="NFL49" s="299"/>
      <c r="NFM49" s="299"/>
      <c r="NFN49" s="299"/>
      <c r="NFO49" s="299"/>
      <c r="NFP49" s="299"/>
      <c r="NFQ49" s="299"/>
      <c r="NFR49" s="299"/>
      <c r="NFS49" s="299"/>
      <c r="NFT49" s="299"/>
      <c r="NFU49" s="299"/>
      <c r="NFV49" s="299"/>
      <c r="NFW49" s="299"/>
      <c r="NFX49" s="299"/>
      <c r="NFY49" s="299"/>
      <c r="NFZ49" s="299"/>
      <c r="NGA49" s="299"/>
      <c r="NGB49" s="299"/>
      <c r="NGC49" s="299"/>
      <c r="NGD49" s="299"/>
      <c r="NGE49" s="299"/>
      <c r="NGF49" s="299"/>
      <c r="NGG49" s="299"/>
      <c r="NGH49" s="299"/>
      <c r="NGI49" s="299"/>
      <c r="NGJ49" s="299"/>
      <c r="NGK49" s="299"/>
      <c r="NGL49" s="299"/>
      <c r="NGM49" s="299"/>
      <c r="NGN49" s="299"/>
      <c r="NGO49" s="299"/>
      <c r="NGP49" s="299"/>
      <c r="NGQ49" s="299"/>
      <c r="NGR49" s="299"/>
      <c r="NGS49" s="299"/>
      <c r="NGT49" s="299"/>
      <c r="NGU49" s="299"/>
      <c r="NGV49" s="299"/>
      <c r="NGW49" s="299"/>
      <c r="NGX49" s="299"/>
      <c r="NGY49" s="299"/>
      <c r="NGZ49" s="299"/>
      <c r="NHA49" s="299"/>
      <c r="NHB49" s="299"/>
      <c r="NHC49" s="299"/>
      <c r="NHD49" s="299"/>
      <c r="NHE49" s="299"/>
      <c r="NHF49" s="299"/>
      <c r="NHG49" s="299"/>
      <c r="NHH49" s="299"/>
      <c r="NHI49" s="299"/>
      <c r="NHJ49" s="299"/>
      <c r="NHK49" s="299"/>
      <c r="NHL49" s="299"/>
      <c r="NHM49" s="299"/>
      <c r="NHN49" s="299"/>
      <c r="NHO49" s="299"/>
      <c r="NHP49" s="299"/>
      <c r="NHQ49" s="299"/>
      <c r="NHR49" s="299"/>
      <c r="NHS49" s="299"/>
      <c r="NHT49" s="299"/>
      <c r="NHU49" s="299"/>
      <c r="NHV49" s="299"/>
      <c r="NHW49" s="299"/>
      <c r="NHX49" s="299"/>
      <c r="NHY49" s="299"/>
      <c r="NHZ49" s="299"/>
      <c r="NIA49" s="299"/>
      <c r="NIB49" s="299"/>
      <c r="NIC49" s="299"/>
      <c r="NID49" s="299"/>
      <c r="NIE49" s="299"/>
      <c r="NIF49" s="299"/>
      <c r="NIG49" s="299"/>
      <c r="NIH49" s="299"/>
      <c r="NII49" s="299"/>
      <c r="NIJ49" s="299"/>
      <c r="NIK49" s="299"/>
      <c r="NIL49" s="299"/>
      <c r="NIM49" s="299"/>
      <c r="NIN49" s="299"/>
      <c r="NIO49" s="299"/>
      <c r="NIP49" s="299"/>
      <c r="NIQ49" s="299"/>
      <c r="NIR49" s="299"/>
      <c r="NIS49" s="299"/>
      <c r="NIT49" s="299"/>
      <c r="NIU49" s="299"/>
      <c r="NIV49" s="299"/>
      <c r="NIW49" s="299"/>
      <c r="NIX49" s="299"/>
      <c r="NIY49" s="299"/>
      <c r="NIZ49" s="299"/>
      <c r="NJA49" s="299"/>
      <c r="NJB49" s="299"/>
      <c r="NJC49" s="299"/>
      <c r="NJD49" s="299"/>
      <c r="NJE49" s="299"/>
      <c r="NJF49" s="299"/>
      <c r="NJG49" s="299"/>
      <c r="NJH49" s="299"/>
      <c r="NJI49" s="299"/>
      <c r="NJJ49" s="299"/>
      <c r="NJK49" s="299"/>
      <c r="NJL49" s="299"/>
      <c r="NJM49" s="299"/>
      <c r="NJN49" s="299"/>
      <c r="NJO49" s="299"/>
      <c r="NJP49" s="299"/>
      <c r="NJQ49" s="299"/>
      <c r="NJR49" s="299"/>
      <c r="NJS49" s="299"/>
      <c r="NJT49" s="299"/>
      <c r="NJU49" s="299"/>
      <c r="NJV49" s="299"/>
      <c r="NJW49" s="299"/>
      <c r="NJX49" s="299"/>
      <c r="NJY49" s="299"/>
      <c r="NJZ49" s="299"/>
      <c r="NKA49" s="299"/>
      <c r="NKB49" s="299"/>
      <c r="NKC49" s="299"/>
      <c r="NKD49" s="299"/>
      <c r="NKE49" s="299"/>
      <c r="NKF49" s="299"/>
      <c r="NKG49" s="299"/>
      <c r="NKH49" s="299"/>
      <c r="NKI49" s="299"/>
      <c r="NKJ49" s="299"/>
      <c r="NKK49" s="299"/>
      <c r="NKL49" s="299"/>
      <c r="NKM49" s="299"/>
      <c r="NKN49" s="299"/>
      <c r="NKO49" s="299"/>
      <c r="NKP49" s="299"/>
      <c r="NKQ49" s="299"/>
      <c r="NKR49" s="299"/>
      <c r="NKS49" s="299"/>
      <c r="NKT49" s="299"/>
      <c r="NKU49" s="299"/>
      <c r="NKV49" s="299"/>
      <c r="NKW49" s="299"/>
      <c r="NKX49" s="299"/>
      <c r="NKY49" s="299"/>
      <c r="NKZ49" s="299"/>
      <c r="NLA49" s="299"/>
      <c r="NLB49" s="299"/>
      <c r="NLC49" s="299"/>
      <c r="NLD49" s="299"/>
      <c r="NLE49" s="299"/>
      <c r="NLF49" s="299"/>
      <c r="NLG49" s="299"/>
      <c r="NLH49" s="299"/>
      <c r="NLI49" s="299"/>
      <c r="NLJ49" s="299"/>
      <c r="NLK49" s="299"/>
      <c r="NLL49" s="299"/>
      <c r="NLM49" s="299"/>
      <c r="NLN49" s="299"/>
      <c r="NLO49" s="299"/>
      <c r="NLP49" s="299"/>
      <c r="NLQ49" s="299"/>
      <c r="NLR49" s="299"/>
      <c r="NLS49" s="299"/>
      <c r="NLT49" s="299"/>
      <c r="NLU49" s="299"/>
      <c r="NLV49" s="299"/>
      <c r="NLW49" s="299"/>
      <c r="NLX49" s="299"/>
      <c r="NLY49" s="299"/>
      <c r="NLZ49" s="299"/>
      <c r="NMA49" s="299"/>
      <c r="NMB49" s="299"/>
      <c r="NMC49" s="299"/>
      <c r="NMD49" s="299"/>
      <c r="NME49" s="299"/>
      <c r="NMF49" s="299"/>
      <c r="NMG49" s="299"/>
      <c r="NMH49" s="299"/>
      <c r="NMI49" s="299"/>
      <c r="NMJ49" s="299"/>
      <c r="NMK49" s="299"/>
      <c r="NML49" s="299"/>
      <c r="NMM49" s="299"/>
      <c r="NMN49" s="299"/>
      <c r="NMO49" s="299"/>
      <c r="NMP49" s="299"/>
      <c r="NMQ49" s="299"/>
      <c r="NMR49" s="299"/>
      <c r="NMS49" s="299"/>
      <c r="NMT49" s="299"/>
      <c r="NMU49" s="299"/>
      <c r="NMV49" s="299"/>
      <c r="NMW49" s="299"/>
      <c r="NMX49" s="299"/>
      <c r="NMY49" s="299"/>
      <c r="NMZ49" s="299"/>
      <c r="NNA49" s="299"/>
      <c r="NNB49" s="299"/>
      <c r="NNC49" s="299"/>
      <c r="NND49" s="299"/>
      <c r="NNE49" s="299"/>
      <c r="NNF49" s="299"/>
      <c r="NNG49" s="299"/>
      <c r="NNH49" s="299"/>
      <c r="NNI49" s="299"/>
      <c r="NNJ49" s="299"/>
      <c r="NNK49" s="299"/>
      <c r="NNL49" s="299"/>
      <c r="NNM49" s="299"/>
      <c r="NNN49" s="299"/>
      <c r="NNO49" s="299"/>
      <c r="NNP49" s="299"/>
      <c r="NNQ49" s="299"/>
      <c r="NNR49" s="299"/>
      <c r="NNS49" s="299"/>
      <c r="NNT49" s="299"/>
      <c r="NNU49" s="299"/>
      <c r="NNV49" s="299"/>
      <c r="NNW49" s="299"/>
      <c r="NNX49" s="299"/>
      <c r="NNY49" s="299"/>
      <c r="NNZ49" s="299"/>
      <c r="NOA49" s="299"/>
      <c r="NOB49" s="299"/>
      <c r="NOC49" s="299"/>
      <c r="NOD49" s="299"/>
      <c r="NOE49" s="299"/>
      <c r="NOF49" s="299"/>
      <c r="NOG49" s="299"/>
      <c r="NOH49" s="299"/>
      <c r="NOI49" s="299"/>
      <c r="NOJ49" s="299"/>
      <c r="NOK49" s="299"/>
      <c r="NOL49" s="299"/>
      <c r="NOM49" s="299"/>
      <c r="NON49" s="299"/>
      <c r="NOO49" s="299"/>
      <c r="NOP49" s="299"/>
      <c r="NOQ49" s="299"/>
      <c r="NOR49" s="299"/>
      <c r="NOS49" s="299"/>
      <c r="NOT49" s="299"/>
      <c r="NOU49" s="299"/>
      <c r="NOV49" s="299"/>
      <c r="NOW49" s="299"/>
      <c r="NOX49" s="299"/>
      <c r="NOY49" s="299"/>
      <c r="NOZ49" s="299"/>
      <c r="NPA49" s="299"/>
      <c r="NPB49" s="299"/>
      <c r="NPC49" s="299"/>
      <c r="NPD49" s="299"/>
      <c r="NPE49" s="299"/>
      <c r="NPF49" s="299"/>
      <c r="NPG49" s="299"/>
      <c r="NPH49" s="299"/>
      <c r="NPI49" s="299"/>
      <c r="NPJ49" s="299"/>
      <c r="NPK49" s="299"/>
      <c r="NPL49" s="299"/>
      <c r="NPM49" s="299"/>
      <c r="NPN49" s="299"/>
      <c r="NPO49" s="299"/>
      <c r="NPP49" s="299"/>
      <c r="NPQ49" s="299"/>
      <c r="NPR49" s="299"/>
      <c r="NPS49" s="299"/>
      <c r="NPT49" s="299"/>
      <c r="NPU49" s="299"/>
      <c r="NPV49" s="299"/>
      <c r="NPW49" s="299"/>
      <c r="NPX49" s="299"/>
      <c r="NPY49" s="299"/>
      <c r="NPZ49" s="299"/>
      <c r="NQA49" s="299"/>
      <c r="NQB49" s="299"/>
      <c r="NQC49" s="299"/>
      <c r="NQD49" s="299"/>
      <c r="NQE49" s="299"/>
      <c r="NQF49" s="299"/>
      <c r="NQG49" s="299"/>
      <c r="NQH49" s="299"/>
      <c r="NQI49" s="299"/>
      <c r="NQJ49" s="299"/>
      <c r="NQK49" s="299"/>
      <c r="NQL49" s="299"/>
      <c r="NQM49" s="299"/>
      <c r="NQN49" s="299"/>
      <c r="NQO49" s="299"/>
      <c r="NQP49" s="299"/>
      <c r="NQQ49" s="299"/>
      <c r="NQR49" s="299"/>
      <c r="NQS49" s="299"/>
      <c r="NQT49" s="299"/>
      <c r="NQU49" s="299"/>
      <c r="NQV49" s="299"/>
      <c r="NQW49" s="299"/>
      <c r="NQX49" s="299"/>
      <c r="NQY49" s="299"/>
      <c r="NQZ49" s="299"/>
      <c r="NRA49" s="299"/>
      <c r="NRB49" s="299"/>
      <c r="NRC49" s="299"/>
      <c r="NRD49" s="299"/>
      <c r="NRE49" s="299"/>
      <c r="NRF49" s="299"/>
      <c r="NRG49" s="299"/>
      <c r="NRH49" s="299"/>
      <c r="NRI49" s="299"/>
      <c r="NRJ49" s="299"/>
      <c r="NRK49" s="299"/>
      <c r="NRL49" s="299"/>
      <c r="NRM49" s="299"/>
      <c r="NRN49" s="299"/>
      <c r="NRO49" s="299"/>
      <c r="NRP49" s="299"/>
      <c r="NRQ49" s="299"/>
      <c r="NRR49" s="299"/>
      <c r="NRS49" s="299"/>
      <c r="NRT49" s="299"/>
      <c r="NRU49" s="299"/>
      <c r="NRV49" s="299"/>
      <c r="NRW49" s="299"/>
      <c r="NRX49" s="299"/>
      <c r="NRY49" s="299"/>
      <c r="NRZ49" s="299"/>
      <c r="NSA49" s="299"/>
      <c r="NSB49" s="299"/>
      <c r="NSC49" s="299"/>
      <c r="NSD49" s="299"/>
      <c r="NSE49" s="299"/>
      <c r="NSF49" s="299"/>
      <c r="NSG49" s="299"/>
      <c r="NSH49" s="299"/>
      <c r="NSI49" s="299"/>
      <c r="NSJ49" s="299"/>
      <c r="NSK49" s="299"/>
      <c r="NSL49" s="299"/>
      <c r="NSM49" s="299"/>
      <c r="NSN49" s="299"/>
      <c r="NSO49" s="299"/>
      <c r="NSP49" s="299"/>
      <c r="NSQ49" s="299"/>
      <c r="NSR49" s="299"/>
      <c r="NSS49" s="299"/>
      <c r="NST49" s="299"/>
      <c r="NSU49" s="299"/>
      <c r="NSV49" s="299"/>
      <c r="NSW49" s="299"/>
      <c r="NSX49" s="299"/>
      <c r="NSY49" s="299"/>
      <c r="NSZ49" s="299"/>
      <c r="NTA49" s="299"/>
      <c r="NTB49" s="299"/>
      <c r="NTC49" s="299"/>
      <c r="NTD49" s="299"/>
      <c r="NTE49" s="299"/>
      <c r="NTF49" s="299"/>
      <c r="NTG49" s="299"/>
      <c r="NTH49" s="299"/>
      <c r="NTI49" s="299"/>
      <c r="NTJ49" s="299"/>
      <c r="NTK49" s="299"/>
      <c r="NTL49" s="299"/>
      <c r="NTM49" s="299"/>
      <c r="NTN49" s="299"/>
      <c r="NTO49" s="299"/>
      <c r="NTP49" s="299"/>
      <c r="NTQ49" s="299"/>
      <c r="NTR49" s="299"/>
      <c r="NTS49" s="299"/>
      <c r="NTT49" s="299"/>
      <c r="NTU49" s="299"/>
      <c r="NTV49" s="299"/>
      <c r="NTW49" s="299"/>
      <c r="NTX49" s="299"/>
      <c r="NTY49" s="299"/>
      <c r="NTZ49" s="299"/>
      <c r="NUA49" s="299"/>
      <c r="NUB49" s="299"/>
      <c r="NUC49" s="299"/>
      <c r="NUD49" s="299"/>
      <c r="NUE49" s="299"/>
      <c r="NUF49" s="299"/>
      <c r="NUG49" s="299"/>
      <c r="NUH49" s="299"/>
      <c r="NUI49" s="299"/>
      <c r="NUJ49" s="299"/>
      <c r="NUK49" s="299"/>
      <c r="NUL49" s="299"/>
      <c r="NUM49" s="299"/>
      <c r="NUN49" s="299"/>
      <c r="NUO49" s="299"/>
      <c r="NUP49" s="299"/>
      <c r="NUQ49" s="299"/>
      <c r="NUR49" s="299"/>
      <c r="NUS49" s="299"/>
      <c r="NUT49" s="299"/>
      <c r="NUU49" s="299"/>
      <c r="NUV49" s="299"/>
      <c r="NUW49" s="299"/>
      <c r="NUX49" s="299"/>
      <c r="NUY49" s="299"/>
      <c r="NUZ49" s="299"/>
      <c r="NVA49" s="299"/>
      <c r="NVB49" s="299"/>
      <c r="NVC49" s="299"/>
      <c r="NVD49" s="299"/>
      <c r="NVE49" s="299"/>
      <c r="NVF49" s="299"/>
      <c r="NVG49" s="299"/>
      <c r="NVH49" s="299"/>
      <c r="NVI49" s="299"/>
      <c r="NVJ49" s="299"/>
      <c r="NVK49" s="299"/>
      <c r="NVL49" s="299"/>
      <c r="NVM49" s="299"/>
      <c r="NVN49" s="299"/>
      <c r="NVO49" s="299"/>
      <c r="NVP49" s="299"/>
      <c r="NVQ49" s="299"/>
      <c r="NVR49" s="299"/>
      <c r="NVS49" s="299"/>
      <c r="NVT49" s="299"/>
      <c r="NVU49" s="299"/>
      <c r="NVV49" s="299"/>
      <c r="NVW49" s="299"/>
      <c r="NVX49" s="299"/>
      <c r="NVY49" s="299"/>
      <c r="NVZ49" s="299"/>
      <c r="NWA49" s="299"/>
      <c r="NWB49" s="299"/>
      <c r="NWC49" s="299"/>
      <c r="NWD49" s="299"/>
      <c r="NWE49" s="299"/>
      <c r="NWF49" s="299"/>
      <c r="NWG49" s="299"/>
      <c r="NWH49" s="299"/>
      <c r="NWI49" s="299"/>
      <c r="NWJ49" s="299"/>
      <c r="NWK49" s="299"/>
      <c r="NWL49" s="299"/>
      <c r="NWM49" s="299"/>
      <c r="NWN49" s="299"/>
      <c r="NWO49" s="299"/>
      <c r="NWP49" s="299"/>
      <c r="NWQ49" s="299"/>
      <c r="NWR49" s="299"/>
      <c r="NWS49" s="299"/>
      <c r="NWT49" s="299"/>
      <c r="NWU49" s="299"/>
      <c r="NWV49" s="299"/>
      <c r="NWW49" s="299"/>
      <c r="NWX49" s="299"/>
      <c r="NWY49" s="299"/>
      <c r="NWZ49" s="299"/>
      <c r="NXA49" s="299"/>
      <c r="NXB49" s="299"/>
      <c r="NXC49" s="299"/>
      <c r="NXD49" s="299"/>
      <c r="NXE49" s="299"/>
      <c r="NXF49" s="299"/>
      <c r="NXG49" s="299"/>
      <c r="NXH49" s="299"/>
      <c r="NXI49" s="299"/>
      <c r="NXJ49" s="299"/>
      <c r="NXK49" s="299"/>
      <c r="NXL49" s="299"/>
      <c r="NXM49" s="299"/>
      <c r="NXN49" s="299"/>
      <c r="NXO49" s="299"/>
      <c r="NXP49" s="299"/>
      <c r="NXQ49" s="299"/>
      <c r="NXR49" s="299"/>
      <c r="NXS49" s="299"/>
      <c r="NXT49" s="299"/>
      <c r="NXU49" s="299"/>
      <c r="NXV49" s="299"/>
      <c r="NXW49" s="299"/>
      <c r="NXX49" s="299"/>
      <c r="NXY49" s="299"/>
      <c r="NXZ49" s="299"/>
      <c r="NYA49" s="299"/>
      <c r="NYB49" s="299"/>
      <c r="NYC49" s="299"/>
      <c r="NYD49" s="299"/>
      <c r="NYE49" s="299"/>
      <c r="NYF49" s="299"/>
      <c r="NYG49" s="299"/>
      <c r="NYH49" s="299"/>
      <c r="NYI49" s="299"/>
      <c r="NYJ49" s="299"/>
      <c r="NYK49" s="299"/>
      <c r="NYL49" s="299"/>
      <c r="NYM49" s="299"/>
      <c r="NYN49" s="299"/>
      <c r="NYO49" s="299"/>
      <c r="NYP49" s="299"/>
      <c r="NYQ49" s="299"/>
      <c r="NYR49" s="299"/>
      <c r="NYS49" s="299"/>
      <c r="NYT49" s="299"/>
      <c r="NYU49" s="299"/>
      <c r="NYV49" s="299"/>
      <c r="NYW49" s="299"/>
      <c r="NYX49" s="299"/>
      <c r="NYY49" s="299"/>
      <c r="NYZ49" s="299"/>
      <c r="NZA49" s="299"/>
      <c r="NZB49" s="299"/>
      <c r="NZC49" s="299"/>
      <c r="NZD49" s="299"/>
      <c r="NZE49" s="299"/>
      <c r="NZF49" s="299"/>
      <c r="NZG49" s="299"/>
      <c r="NZH49" s="299"/>
      <c r="NZI49" s="299"/>
      <c r="NZJ49" s="299"/>
      <c r="NZK49" s="299"/>
      <c r="NZL49" s="299"/>
      <c r="NZM49" s="299"/>
      <c r="NZN49" s="299"/>
      <c r="NZO49" s="299"/>
      <c r="NZP49" s="299"/>
      <c r="NZQ49" s="299"/>
      <c r="NZR49" s="299"/>
      <c r="NZS49" s="299"/>
      <c r="NZT49" s="299"/>
      <c r="NZU49" s="299"/>
      <c r="NZV49" s="299"/>
      <c r="NZW49" s="299"/>
      <c r="NZX49" s="299"/>
      <c r="NZY49" s="299"/>
      <c r="NZZ49" s="299"/>
      <c r="OAA49" s="299"/>
      <c r="OAB49" s="299"/>
      <c r="OAC49" s="299"/>
      <c r="OAD49" s="299"/>
      <c r="OAE49" s="299"/>
      <c r="OAF49" s="299"/>
      <c r="OAG49" s="299"/>
      <c r="OAH49" s="299"/>
      <c r="OAI49" s="299"/>
      <c r="OAJ49" s="299"/>
      <c r="OAK49" s="299"/>
      <c r="OAL49" s="299"/>
      <c r="OAM49" s="299"/>
      <c r="OAN49" s="299"/>
      <c r="OAO49" s="299"/>
      <c r="OAP49" s="299"/>
      <c r="OAQ49" s="299"/>
      <c r="OAR49" s="299"/>
      <c r="OAS49" s="299"/>
      <c r="OAT49" s="299"/>
      <c r="OAU49" s="299"/>
      <c r="OAV49" s="299"/>
      <c r="OAW49" s="299"/>
      <c r="OAX49" s="299"/>
      <c r="OAY49" s="299"/>
      <c r="OAZ49" s="299"/>
      <c r="OBA49" s="299"/>
      <c r="OBB49" s="299"/>
      <c r="OBC49" s="299"/>
      <c r="OBD49" s="299"/>
      <c r="OBE49" s="299"/>
      <c r="OBF49" s="299"/>
      <c r="OBG49" s="299"/>
      <c r="OBH49" s="299"/>
      <c r="OBI49" s="299"/>
      <c r="OBJ49" s="299"/>
      <c r="OBK49" s="299"/>
      <c r="OBL49" s="299"/>
      <c r="OBM49" s="299"/>
      <c r="OBN49" s="299"/>
      <c r="OBO49" s="299"/>
      <c r="OBP49" s="299"/>
      <c r="OBQ49" s="299"/>
      <c r="OBR49" s="299"/>
      <c r="OBS49" s="299"/>
      <c r="OBT49" s="299"/>
      <c r="OBU49" s="299"/>
      <c r="OBV49" s="299"/>
      <c r="OBW49" s="299"/>
      <c r="OBX49" s="299"/>
      <c r="OBY49" s="299"/>
      <c r="OBZ49" s="299"/>
      <c r="OCA49" s="299"/>
      <c r="OCB49" s="299"/>
      <c r="OCC49" s="299"/>
      <c r="OCD49" s="299"/>
      <c r="OCE49" s="299"/>
      <c r="OCF49" s="299"/>
      <c r="OCG49" s="299"/>
      <c r="OCH49" s="299"/>
      <c r="OCI49" s="299"/>
      <c r="OCJ49" s="299"/>
      <c r="OCK49" s="299"/>
      <c r="OCL49" s="299"/>
      <c r="OCM49" s="299"/>
      <c r="OCN49" s="299"/>
      <c r="OCO49" s="299"/>
      <c r="OCP49" s="299"/>
      <c r="OCQ49" s="299"/>
      <c r="OCR49" s="299"/>
      <c r="OCS49" s="299"/>
      <c r="OCT49" s="299"/>
      <c r="OCU49" s="299"/>
      <c r="OCV49" s="299"/>
      <c r="OCW49" s="299"/>
      <c r="OCX49" s="299"/>
      <c r="OCY49" s="299"/>
      <c r="OCZ49" s="299"/>
      <c r="ODA49" s="299"/>
      <c r="ODB49" s="299"/>
      <c r="ODC49" s="299"/>
      <c r="ODD49" s="299"/>
      <c r="ODE49" s="299"/>
      <c r="ODF49" s="299"/>
      <c r="ODG49" s="299"/>
      <c r="ODH49" s="299"/>
      <c r="ODI49" s="299"/>
      <c r="ODJ49" s="299"/>
      <c r="ODK49" s="299"/>
      <c r="ODL49" s="299"/>
      <c r="ODM49" s="299"/>
      <c r="ODN49" s="299"/>
      <c r="ODO49" s="299"/>
      <c r="ODP49" s="299"/>
      <c r="ODQ49" s="299"/>
      <c r="ODR49" s="299"/>
      <c r="ODS49" s="299"/>
      <c r="ODT49" s="299"/>
      <c r="ODU49" s="299"/>
      <c r="ODV49" s="299"/>
      <c r="ODW49" s="299"/>
      <c r="ODX49" s="299"/>
      <c r="ODY49" s="299"/>
      <c r="ODZ49" s="299"/>
      <c r="OEA49" s="299"/>
      <c r="OEB49" s="299"/>
      <c r="OEC49" s="299"/>
      <c r="OED49" s="299"/>
      <c r="OEE49" s="299"/>
      <c r="OEF49" s="299"/>
      <c r="OEG49" s="299"/>
      <c r="OEH49" s="299"/>
      <c r="OEI49" s="299"/>
      <c r="OEJ49" s="299"/>
      <c r="OEK49" s="299"/>
      <c r="OEL49" s="299"/>
      <c r="OEM49" s="299"/>
      <c r="OEN49" s="299"/>
      <c r="OEO49" s="299"/>
      <c r="OEP49" s="299"/>
      <c r="OEQ49" s="299"/>
      <c r="OER49" s="299"/>
      <c r="OES49" s="299"/>
      <c r="OET49" s="299"/>
      <c r="OEU49" s="299"/>
      <c r="OEV49" s="299"/>
      <c r="OEW49" s="299"/>
      <c r="OEX49" s="299"/>
      <c r="OEY49" s="299"/>
      <c r="OEZ49" s="299"/>
      <c r="OFA49" s="299"/>
      <c r="OFB49" s="299"/>
      <c r="OFC49" s="299"/>
      <c r="OFD49" s="299"/>
      <c r="OFE49" s="299"/>
      <c r="OFF49" s="299"/>
      <c r="OFG49" s="299"/>
      <c r="OFH49" s="299"/>
      <c r="OFI49" s="299"/>
      <c r="OFJ49" s="299"/>
      <c r="OFK49" s="299"/>
      <c r="OFL49" s="299"/>
      <c r="OFM49" s="299"/>
      <c r="OFN49" s="299"/>
      <c r="OFO49" s="299"/>
      <c r="OFP49" s="299"/>
      <c r="OFQ49" s="299"/>
      <c r="OFR49" s="299"/>
      <c r="OFS49" s="299"/>
      <c r="OFT49" s="299"/>
      <c r="OFU49" s="299"/>
      <c r="OFV49" s="299"/>
      <c r="OFW49" s="299"/>
      <c r="OFX49" s="299"/>
      <c r="OFY49" s="299"/>
      <c r="OFZ49" s="299"/>
      <c r="OGA49" s="299"/>
      <c r="OGB49" s="299"/>
      <c r="OGC49" s="299"/>
      <c r="OGD49" s="299"/>
      <c r="OGE49" s="299"/>
      <c r="OGF49" s="299"/>
      <c r="OGG49" s="299"/>
      <c r="OGH49" s="299"/>
      <c r="OGI49" s="299"/>
      <c r="OGJ49" s="299"/>
      <c r="OGK49" s="299"/>
      <c r="OGL49" s="299"/>
      <c r="OGM49" s="299"/>
      <c r="OGN49" s="299"/>
      <c r="OGO49" s="299"/>
      <c r="OGP49" s="299"/>
      <c r="OGQ49" s="299"/>
      <c r="OGR49" s="299"/>
      <c r="OGS49" s="299"/>
      <c r="OGT49" s="299"/>
      <c r="OGU49" s="299"/>
      <c r="OGV49" s="299"/>
      <c r="OGW49" s="299"/>
      <c r="OGX49" s="299"/>
      <c r="OGY49" s="299"/>
      <c r="OGZ49" s="299"/>
      <c r="OHA49" s="299"/>
      <c r="OHB49" s="299"/>
      <c r="OHC49" s="299"/>
      <c r="OHD49" s="299"/>
      <c r="OHE49" s="299"/>
      <c r="OHF49" s="299"/>
      <c r="OHG49" s="299"/>
      <c r="OHH49" s="299"/>
      <c r="OHI49" s="299"/>
      <c r="OHJ49" s="299"/>
      <c r="OHK49" s="299"/>
      <c r="OHL49" s="299"/>
      <c r="OHM49" s="299"/>
      <c r="OHN49" s="299"/>
      <c r="OHO49" s="299"/>
      <c r="OHP49" s="299"/>
      <c r="OHQ49" s="299"/>
      <c r="OHR49" s="299"/>
      <c r="OHS49" s="299"/>
      <c r="OHT49" s="299"/>
      <c r="OHU49" s="299"/>
      <c r="OHV49" s="299"/>
      <c r="OHW49" s="299"/>
      <c r="OHX49" s="299"/>
      <c r="OHY49" s="299"/>
      <c r="OHZ49" s="299"/>
      <c r="OIA49" s="299"/>
      <c r="OIB49" s="299"/>
      <c r="OIC49" s="299"/>
      <c r="OID49" s="299"/>
      <c r="OIE49" s="299"/>
      <c r="OIF49" s="299"/>
      <c r="OIG49" s="299"/>
      <c r="OIH49" s="299"/>
      <c r="OII49" s="299"/>
      <c r="OIJ49" s="299"/>
      <c r="OIK49" s="299"/>
      <c r="OIL49" s="299"/>
      <c r="OIM49" s="299"/>
      <c r="OIN49" s="299"/>
      <c r="OIO49" s="299"/>
      <c r="OIP49" s="299"/>
      <c r="OIQ49" s="299"/>
      <c r="OIR49" s="299"/>
      <c r="OIS49" s="299"/>
      <c r="OIT49" s="299"/>
      <c r="OIU49" s="299"/>
      <c r="OIV49" s="299"/>
      <c r="OIW49" s="299"/>
      <c r="OIX49" s="299"/>
      <c r="OIY49" s="299"/>
      <c r="OIZ49" s="299"/>
      <c r="OJA49" s="299"/>
      <c r="OJB49" s="299"/>
      <c r="OJC49" s="299"/>
      <c r="OJD49" s="299"/>
      <c r="OJE49" s="299"/>
      <c r="OJF49" s="299"/>
      <c r="OJG49" s="299"/>
      <c r="OJH49" s="299"/>
      <c r="OJI49" s="299"/>
      <c r="OJJ49" s="299"/>
      <c r="OJK49" s="299"/>
      <c r="OJL49" s="299"/>
      <c r="OJM49" s="299"/>
      <c r="OJN49" s="299"/>
      <c r="OJO49" s="299"/>
      <c r="OJP49" s="299"/>
      <c r="OJQ49" s="299"/>
      <c r="OJR49" s="299"/>
      <c r="OJS49" s="299"/>
      <c r="OJT49" s="299"/>
      <c r="OJU49" s="299"/>
      <c r="OJV49" s="299"/>
      <c r="OJW49" s="299"/>
      <c r="OJX49" s="299"/>
      <c r="OJY49" s="299"/>
      <c r="OJZ49" s="299"/>
      <c r="OKA49" s="299"/>
      <c r="OKB49" s="299"/>
      <c r="OKC49" s="299"/>
      <c r="OKD49" s="299"/>
      <c r="OKE49" s="299"/>
      <c r="OKF49" s="299"/>
      <c r="OKG49" s="299"/>
      <c r="OKH49" s="299"/>
      <c r="OKI49" s="299"/>
      <c r="OKJ49" s="299"/>
      <c r="OKK49" s="299"/>
      <c r="OKL49" s="299"/>
      <c r="OKM49" s="299"/>
      <c r="OKN49" s="299"/>
      <c r="OKO49" s="299"/>
      <c r="OKP49" s="299"/>
      <c r="OKQ49" s="299"/>
      <c r="OKR49" s="299"/>
      <c r="OKS49" s="299"/>
      <c r="OKT49" s="299"/>
      <c r="OKU49" s="299"/>
      <c r="OKV49" s="299"/>
      <c r="OKW49" s="299"/>
      <c r="OKX49" s="299"/>
      <c r="OKY49" s="299"/>
      <c r="OKZ49" s="299"/>
      <c r="OLA49" s="299"/>
      <c r="OLB49" s="299"/>
      <c r="OLC49" s="299"/>
      <c r="OLD49" s="299"/>
      <c r="OLE49" s="299"/>
      <c r="OLF49" s="299"/>
      <c r="OLG49" s="299"/>
      <c r="OLH49" s="299"/>
      <c r="OLI49" s="299"/>
      <c r="OLJ49" s="299"/>
      <c r="OLK49" s="299"/>
      <c r="OLL49" s="299"/>
      <c r="OLM49" s="299"/>
      <c r="OLN49" s="299"/>
      <c r="OLO49" s="299"/>
      <c r="OLP49" s="299"/>
      <c r="OLQ49" s="299"/>
      <c r="OLR49" s="299"/>
      <c r="OLS49" s="299"/>
      <c r="OLT49" s="299"/>
      <c r="OLU49" s="299"/>
      <c r="OLV49" s="299"/>
      <c r="OLW49" s="299"/>
      <c r="OLX49" s="299"/>
      <c r="OLY49" s="299"/>
      <c r="OLZ49" s="299"/>
      <c r="OMA49" s="299"/>
      <c r="OMB49" s="299"/>
      <c r="OMC49" s="299"/>
      <c r="OMD49" s="299"/>
      <c r="OME49" s="299"/>
      <c r="OMF49" s="299"/>
      <c r="OMG49" s="299"/>
      <c r="OMH49" s="299"/>
      <c r="OMI49" s="299"/>
      <c r="OMJ49" s="299"/>
      <c r="OMK49" s="299"/>
      <c r="OML49" s="299"/>
      <c r="OMM49" s="299"/>
      <c r="OMN49" s="299"/>
      <c r="OMO49" s="299"/>
      <c r="OMP49" s="299"/>
      <c r="OMQ49" s="299"/>
      <c r="OMR49" s="299"/>
      <c r="OMS49" s="299"/>
      <c r="OMT49" s="299"/>
      <c r="OMU49" s="299"/>
      <c r="OMV49" s="299"/>
      <c r="OMW49" s="299"/>
      <c r="OMX49" s="299"/>
      <c r="OMY49" s="299"/>
      <c r="OMZ49" s="299"/>
      <c r="ONA49" s="299"/>
      <c r="ONB49" s="299"/>
      <c r="ONC49" s="299"/>
      <c r="OND49" s="299"/>
      <c r="ONE49" s="299"/>
      <c r="ONF49" s="299"/>
      <c r="ONG49" s="299"/>
      <c r="ONH49" s="299"/>
      <c r="ONI49" s="299"/>
      <c r="ONJ49" s="299"/>
      <c r="ONK49" s="299"/>
      <c r="ONL49" s="299"/>
      <c r="ONM49" s="299"/>
      <c r="ONN49" s="299"/>
      <c r="ONO49" s="299"/>
      <c r="ONP49" s="299"/>
      <c r="ONQ49" s="299"/>
      <c r="ONR49" s="299"/>
      <c r="ONS49" s="299"/>
      <c r="ONT49" s="299"/>
      <c r="ONU49" s="299"/>
      <c r="ONV49" s="299"/>
      <c r="ONW49" s="299"/>
      <c r="ONX49" s="299"/>
      <c r="ONY49" s="299"/>
      <c r="ONZ49" s="299"/>
      <c r="OOA49" s="299"/>
      <c r="OOB49" s="299"/>
      <c r="OOC49" s="299"/>
      <c r="OOD49" s="299"/>
      <c r="OOE49" s="299"/>
      <c r="OOF49" s="299"/>
      <c r="OOG49" s="299"/>
      <c r="OOH49" s="299"/>
      <c r="OOI49" s="299"/>
      <c r="OOJ49" s="299"/>
      <c r="OOK49" s="299"/>
      <c r="OOL49" s="299"/>
      <c r="OOM49" s="299"/>
      <c r="OON49" s="299"/>
      <c r="OOO49" s="299"/>
      <c r="OOP49" s="299"/>
      <c r="OOQ49" s="299"/>
      <c r="OOR49" s="299"/>
      <c r="OOS49" s="299"/>
      <c r="OOT49" s="299"/>
      <c r="OOU49" s="299"/>
      <c r="OOV49" s="299"/>
      <c r="OOW49" s="299"/>
      <c r="OOX49" s="299"/>
      <c r="OOY49" s="299"/>
      <c r="OOZ49" s="299"/>
      <c r="OPA49" s="299"/>
      <c r="OPB49" s="299"/>
      <c r="OPC49" s="299"/>
      <c r="OPD49" s="299"/>
      <c r="OPE49" s="299"/>
      <c r="OPF49" s="299"/>
      <c r="OPG49" s="299"/>
      <c r="OPH49" s="299"/>
      <c r="OPI49" s="299"/>
      <c r="OPJ49" s="299"/>
      <c r="OPK49" s="299"/>
      <c r="OPL49" s="299"/>
      <c r="OPM49" s="299"/>
      <c r="OPN49" s="299"/>
      <c r="OPO49" s="299"/>
      <c r="OPP49" s="299"/>
      <c r="OPQ49" s="299"/>
      <c r="OPR49" s="299"/>
      <c r="OPS49" s="299"/>
      <c r="OPT49" s="299"/>
      <c r="OPU49" s="299"/>
      <c r="OPV49" s="299"/>
      <c r="OPW49" s="299"/>
      <c r="OPX49" s="299"/>
      <c r="OPY49" s="299"/>
      <c r="OPZ49" s="299"/>
      <c r="OQA49" s="299"/>
      <c r="OQB49" s="299"/>
      <c r="OQC49" s="299"/>
      <c r="OQD49" s="299"/>
      <c r="OQE49" s="299"/>
      <c r="OQF49" s="299"/>
      <c r="OQG49" s="299"/>
      <c r="OQH49" s="299"/>
      <c r="OQI49" s="299"/>
      <c r="OQJ49" s="299"/>
      <c r="OQK49" s="299"/>
      <c r="OQL49" s="299"/>
      <c r="OQM49" s="299"/>
      <c r="OQN49" s="299"/>
      <c r="OQO49" s="299"/>
      <c r="OQP49" s="299"/>
      <c r="OQQ49" s="299"/>
      <c r="OQR49" s="299"/>
      <c r="OQS49" s="299"/>
      <c r="OQT49" s="299"/>
      <c r="OQU49" s="299"/>
      <c r="OQV49" s="299"/>
      <c r="OQW49" s="299"/>
      <c r="OQX49" s="299"/>
      <c r="OQY49" s="299"/>
      <c r="OQZ49" s="299"/>
      <c r="ORA49" s="299"/>
      <c r="ORB49" s="299"/>
      <c r="ORC49" s="299"/>
      <c r="ORD49" s="299"/>
      <c r="ORE49" s="299"/>
      <c r="ORF49" s="299"/>
      <c r="ORG49" s="299"/>
      <c r="ORH49" s="299"/>
      <c r="ORI49" s="299"/>
      <c r="ORJ49" s="299"/>
      <c r="ORK49" s="299"/>
      <c r="ORL49" s="299"/>
      <c r="ORM49" s="299"/>
      <c r="ORN49" s="299"/>
      <c r="ORO49" s="299"/>
      <c r="ORP49" s="299"/>
      <c r="ORQ49" s="299"/>
      <c r="ORR49" s="299"/>
      <c r="ORS49" s="299"/>
      <c r="ORT49" s="299"/>
      <c r="ORU49" s="299"/>
      <c r="ORV49" s="299"/>
      <c r="ORW49" s="299"/>
      <c r="ORX49" s="299"/>
      <c r="ORY49" s="299"/>
      <c r="ORZ49" s="299"/>
      <c r="OSA49" s="299"/>
      <c r="OSB49" s="299"/>
      <c r="OSC49" s="299"/>
      <c r="OSD49" s="299"/>
      <c r="OSE49" s="299"/>
      <c r="OSF49" s="299"/>
      <c r="OSG49" s="299"/>
      <c r="OSH49" s="299"/>
      <c r="OSI49" s="299"/>
      <c r="OSJ49" s="299"/>
      <c r="OSK49" s="299"/>
      <c r="OSL49" s="299"/>
      <c r="OSM49" s="299"/>
      <c r="OSN49" s="299"/>
      <c r="OSO49" s="299"/>
      <c r="OSP49" s="299"/>
      <c r="OSQ49" s="299"/>
      <c r="OSR49" s="299"/>
      <c r="OSS49" s="299"/>
      <c r="OST49" s="299"/>
      <c r="OSU49" s="299"/>
      <c r="OSV49" s="299"/>
      <c r="OSW49" s="299"/>
      <c r="OSX49" s="299"/>
      <c r="OSY49" s="299"/>
      <c r="OSZ49" s="299"/>
      <c r="OTA49" s="299"/>
      <c r="OTB49" s="299"/>
      <c r="OTC49" s="299"/>
      <c r="OTD49" s="299"/>
      <c r="OTE49" s="299"/>
      <c r="OTF49" s="299"/>
      <c r="OTG49" s="299"/>
      <c r="OTH49" s="299"/>
      <c r="OTI49" s="299"/>
      <c r="OTJ49" s="299"/>
      <c r="OTK49" s="299"/>
      <c r="OTL49" s="299"/>
      <c r="OTM49" s="299"/>
      <c r="OTN49" s="299"/>
      <c r="OTO49" s="299"/>
      <c r="OTP49" s="299"/>
      <c r="OTQ49" s="299"/>
      <c r="OTR49" s="299"/>
      <c r="OTS49" s="299"/>
      <c r="OTT49" s="299"/>
      <c r="OTU49" s="299"/>
      <c r="OTV49" s="299"/>
      <c r="OTW49" s="299"/>
      <c r="OTX49" s="299"/>
      <c r="OTY49" s="299"/>
      <c r="OTZ49" s="299"/>
      <c r="OUA49" s="299"/>
      <c r="OUB49" s="299"/>
      <c r="OUC49" s="299"/>
      <c r="OUD49" s="299"/>
      <c r="OUE49" s="299"/>
      <c r="OUF49" s="299"/>
      <c r="OUG49" s="299"/>
      <c r="OUH49" s="299"/>
      <c r="OUI49" s="299"/>
      <c r="OUJ49" s="299"/>
      <c r="OUK49" s="299"/>
      <c r="OUL49" s="299"/>
      <c r="OUM49" s="299"/>
      <c r="OUN49" s="299"/>
      <c r="OUO49" s="299"/>
      <c r="OUP49" s="299"/>
      <c r="OUQ49" s="299"/>
      <c r="OUR49" s="299"/>
      <c r="OUS49" s="299"/>
      <c r="OUT49" s="299"/>
      <c r="OUU49" s="299"/>
      <c r="OUV49" s="299"/>
      <c r="OUW49" s="299"/>
      <c r="OUX49" s="299"/>
      <c r="OUY49" s="299"/>
      <c r="OUZ49" s="299"/>
      <c r="OVA49" s="299"/>
      <c r="OVB49" s="299"/>
      <c r="OVC49" s="299"/>
      <c r="OVD49" s="299"/>
      <c r="OVE49" s="299"/>
      <c r="OVF49" s="299"/>
      <c r="OVG49" s="299"/>
      <c r="OVH49" s="299"/>
      <c r="OVI49" s="299"/>
      <c r="OVJ49" s="299"/>
      <c r="OVK49" s="299"/>
      <c r="OVL49" s="299"/>
      <c r="OVM49" s="299"/>
      <c r="OVN49" s="299"/>
      <c r="OVO49" s="299"/>
      <c r="OVP49" s="299"/>
      <c r="OVQ49" s="299"/>
      <c r="OVR49" s="299"/>
      <c r="OVS49" s="299"/>
      <c r="OVT49" s="299"/>
      <c r="OVU49" s="299"/>
      <c r="OVV49" s="299"/>
      <c r="OVW49" s="299"/>
      <c r="OVX49" s="299"/>
      <c r="OVY49" s="299"/>
      <c r="OVZ49" s="299"/>
      <c r="OWA49" s="299"/>
      <c r="OWB49" s="299"/>
      <c r="OWC49" s="299"/>
      <c r="OWD49" s="299"/>
      <c r="OWE49" s="299"/>
      <c r="OWF49" s="299"/>
      <c r="OWG49" s="299"/>
      <c r="OWH49" s="299"/>
      <c r="OWI49" s="299"/>
      <c r="OWJ49" s="299"/>
      <c r="OWK49" s="299"/>
      <c r="OWL49" s="299"/>
      <c r="OWM49" s="299"/>
      <c r="OWN49" s="299"/>
      <c r="OWO49" s="299"/>
      <c r="OWP49" s="299"/>
      <c r="OWQ49" s="299"/>
      <c r="OWR49" s="299"/>
      <c r="OWS49" s="299"/>
      <c r="OWT49" s="299"/>
      <c r="OWU49" s="299"/>
      <c r="OWV49" s="299"/>
      <c r="OWW49" s="299"/>
      <c r="OWX49" s="299"/>
      <c r="OWY49" s="299"/>
      <c r="OWZ49" s="299"/>
      <c r="OXA49" s="299"/>
      <c r="OXB49" s="299"/>
      <c r="OXC49" s="299"/>
      <c r="OXD49" s="299"/>
      <c r="OXE49" s="299"/>
      <c r="OXF49" s="299"/>
      <c r="OXG49" s="299"/>
      <c r="OXH49" s="299"/>
      <c r="OXI49" s="299"/>
      <c r="OXJ49" s="299"/>
      <c r="OXK49" s="299"/>
      <c r="OXL49" s="299"/>
      <c r="OXM49" s="299"/>
      <c r="OXN49" s="299"/>
      <c r="OXO49" s="299"/>
      <c r="OXP49" s="299"/>
      <c r="OXQ49" s="299"/>
      <c r="OXR49" s="299"/>
      <c r="OXS49" s="299"/>
      <c r="OXT49" s="299"/>
      <c r="OXU49" s="299"/>
      <c r="OXV49" s="299"/>
      <c r="OXW49" s="299"/>
      <c r="OXX49" s="299"/>
      <c r="OXY49" s="299"/>
      <c r="OXZ49" s="299"/>
      <c r="OYA49" s="299"/>
      <c r="OYB49" s="299"/>
      <c r="OYC49" s="299"/>
      <c r="OYD49" s="299"/>
      <c r="OYE49" s="299"/>
      <c r="OYF49" s="299"/>
      <c r="OYG49" s="299"/>
      <c r="OYH49" s="299"/>
      <c r="OYI49" s="299"/>
      <c r="OYJ49" s="299"/>
      <c r="OYK49" s="299"/>
      <c r="OYL49" s="299"/>
      <c r="OYM49" s="299"/>
      <c r="OYN49" s="299"/>
      <c r="OYO49" s="299"/>
      <c r="OYP49" s="299"/>
      <c r="OYQ49" s="299"/>
      <c r="OYR49" s="299"/>
      <c r="OYS49" s="299"/>
      <c r="OYT49" s="299"/>
      <c r="OYU49" s="299"/>
      <c r="OYV49" s="299"/>
      <c r="OYW49" s="299"/>
      <c r="OYX49" s="299"/>
      <c r="OYY49" s="299"/>
      <c r="OYZ49" s="299"/>
      <c r="OZA49" s="299"/>
      <c r="OZB49" s="299"/>
      <c r="OZC49" s="299"/>
      <c r="OZD49" s="299"/>
      <c r="OZE49" s="299"/>
      <c r="OZF49" s="299"/>
      <c r="OZG49" s="299"/>
      <c r="OZH49" s="299"/>
      <c r="OZI49" s="299"/>
      <c r="OZJ49" s="299"/>
      <c r="OZK49" s="299"/>
      <c r="OZL49" s="299"/>
      <c r="OZM49" s="299"/>
      <c r="OZN49" s="299"/>
      <c r="OZO49" s="299"/>
      <c r="OZP49" s="299"/>
      <c r="OZQ49" s="299"/>
      <c r="OZR49" s="299"/>
      <c r="OZS49" s="299"/>
      <c r="OZT49" s="299"/>
      <c r="OZU49" s="299"/>
      <c r="OZV49" s="299"/>
      <c r="OZW49" s="299"/>
      <c r="OZX49" s="299"/>
      <c r="OZY49" s="299"/>
      <c r="OZZ49" s="299"/>
      <c r="PAA49" s="299"/>
      <c r="PAB49" s="299"/>
      <c r="PAC49" s="299"/>
      <c r="PAD49" s="299"/>
      <c r="PAE49" s="299"/>
      <c r="PAF49" s="299"/>
      <c r="PAG49" s="299"/>
      <c r="PAH49" s="299"/>
      <c r="PAI49" s="299"/>
      <c r="PAJ49" s="299"/>
      <c r="PAK49" s="299"/>
      <c r="PAL49" s="299"/>
      <c r="PAM49" s="299"/>
      <c r="PAN49" s="299"/>
      <c r="PAO49" s="299"/>
      <c r="PAP49" s="299"/>
      <c r="PAQ49" s="299"/>
      <c r="PAR49" s="299"/>
      <c r="PAS49" s="299"/>
      <c r="PAT49" s="299"/>
      <c r="PAU49" s="299"/>
      <c r="PAV49" s="299"/>
      <c r="PAW49" s="299"/>
      <c r="PAX49" s="299"/>
      <c r="PAY49" s="299"/>
      <c r="PAZ49" s="299"/>
      <c r="PBA49" s="299"/>
      <c r="PBB49" s="299"/>
      <c r="PBC49" s="299"/>
      <c r="PBD49" s="299"/>
      <c r="PBE49" s="299"/>
      <c r="PBF49" s="299"/>
      <c r="PBG49" s="299"/>
      <c r="PBH49" s="299"/>
      <c r="PBI49" s="299"/>
      <c r="PBJ49" s="299"/>
      <c r="PBK49" s="299"/>
      <c r="PBL49" s="299"/>
      <c r="PBM49" s="299"/>
      <c r="PBN49" s="299"/>
      <c r="PBO49" s="299"/>
      <c r="PBP49" s="299"/>
      <c r="PBQ49" s="299"/>
      <c r="PBR49" s="299"/>
      <c r="PBS49" s="299"/>
      <c r="PBT49" s="299"/>
      <c r="PBU49" s="299"/>
      <c r="PBV49" s="299"/>
      <c r="PBW49" s="299"/>
      <c r="PBX49" s="299"/>
      <c r="PBY49" s="299"/>
      <c r="PBZ49" s="299"/>
      <c r="PCA49" s="299"/>
      <c r="PCB49" s="299"/>
      <c r="PCC49" s="299"/>
      <c r="PCD49" s="299"/>
      <c r="PCE49" s="299"/>
      <c r="PCF49" s="299"/>
      <c r="PCG49" s="299"/>
      <c r="PCH49" s="299"/>
      <c r="PCI49" s="299"/>
      <c r="PCJ49" s="299"/>
      <c r="PCK49" s="299"/>
      <c r="PCL49" s="299"/>
      <c r="PCM49" s="299"/>
      <c r="PCN49" s="299"/>
      <c r="PCO49" s="299"/>
      <c r="PCP49" s="299"/>
      <c r="PCQ49" s="299"/>
      <c r="PCR49" s="299"/>
      <c r="PCS49" s="299"/>
      <c r="PCT49" s="299"/>
      <c r="PCU49" s="299"/>
      <c r="PCV49" s="299"/>
      <c r="PCW49" s="299"/>
      <c r="PCX49" s="299"/>
      <c r="PCY49" s="299"/>
      <c r="PCZ49" s="299"/>
      <c r="PDA49" s="299"/>
      <c r="PDB49" s="299"/>
      <c r="PDC49" s="299"/>
      <c r="PDD49" s="299"/>
      <c r="PDE49" s="299"/>
      <c r="PDF49" s="299"/>
      <c r="PDG49" s="299"/>
      <c r="PDH49" s="299"/>
      <c r="PDI49" s="299"/>
      <c r="PDJ49" s="299"/>
      <c r="PDK49" s="299"/>
      <c r="PDL49" s="299"/>
      <c r="PDM49" s="299"/>
      <c r="PDN49" s="299"/>
      <c r="PDO49" s="299"/>
      <c r="PDP49" s="299"/>
      <c r="PDQ49" s="299"/>
      <c r="PDR49" s="299"/>
      <c r="PDS49" s="299"/>
      <c r="PDT49" s="299"/>
      <c r="PDU49" s="299"/>
      <c r="PDV49" s="299"/>
      <c r="PDW49" s="299"/>
      <c r="PDX49" s="299"/>
      <c r="PDY49" s="299"/>
      <c r="PDZ49" s="299"/>
      <c r="PEA49" s="299"/>
      <c r="PEB49" s="299"/>
      <c r="PEC49" s="299"/>
      <c r="PED49" s="299"/>
      <c r="PEE49" s="299"/>
      <c r="PEF49" s="299"/>
      <c r="PEG49" s="299"/>
      <c r="PEH49" s="299"/>
      <c r="PEI49" s="299"/>
      <c r="PEJ49" s="299"/>
      <c r="PEK49" s="299"/>
      <c r="PEL49" s="299"/>
      <c r="PEM49" s="299"/>
      <c r="PEN49" s="299"/>
      <c r="PEO49" s="299"/>
      <c r="PEP49" s="299"/>
      <c r="PEQ49" s="299"/>
      <c r="PER49" s="299"/>
      <c r="PES49" s="299"/>
      <c r="PET49" s="299"/>
      <c r="PEU49" s="299"/>
      <c r="PEV49" s="299"/>
      <c r="PEW49" s="299"/>
      <c r="PEX49" s="299"/>
      <c r="PEY49" s="299"/>
      <c r="PEZ49" s="299"/>
      <c r="PFA49" s="299"/>
      <c r="PFB49" s="299"/>
      <c r="PFC49" s="299"/>
      <c r="PFD49" s="299"/>
      <c r="PFE49" s="299"/>
      <c r="PFF49" s="299"/>
      <c r="PFG49" s="299"/>
      <c r="PFH49" s="299"/>
      <c r="PFI49" s="299"/>
      <c r="PFJ49" s="299"/>
      <c r="PFK49" s="299"/>
      <c r="PFL49" s="299"/>
      <c r="PFM49" s="299"/>
      <c r="PFN49" s="299"/>
      <c r="PFO49" s="299"/>
      <c r="PFP49" s="299"/>
      <c r="PFQ49" s="299"/>
      <c r="PFR49" s="299"/>
      <c r="PFS49" s="299"/>
      <c r="PFT49" s="299"/>
      <c r="PFU49" s="299"/>
      <c r="PFV49" s="299"/>
      <c r="PFW49" s="299"/>
      <c r="PFX49" s="299"/>
      <c r="PFY49" s="299"/>
      <c r="PFZ49" s="299"/>
      <c r="PGA49" s="299"/>
      <c r="PGB49" s="299"/>
      <c r="PGC49" s="299"/>
      <c r="PGD49" s="299"/>
      <c r="PGE49" s="299"/>
      <c r="PGF49" s="299"/>
      <c r="PGG49" s="299"/>
      <c r="PGH49" s="299"/>
      <c r="PGI49" s="299"/>
      <c r="PGJ49" s="299"/>
      <c r="PGK49" s="299"/>
      <c r="PGL49" s="299"/>
      <c r="PGM49" s="299"/>
      <c r="PGN49" s="299"/>
      <c r="PGO49" s="299"/>
      <c r="PGP49" s="299"/>
      <c r="PGQ49" s="299"/>
      <c r="PGR49" s="299"/>
      <c r="PGS49" s="299"/>
      <c r="PGT49" s="299"/>
      <c r="PGU49" s="299"/>
      <c r="PGV49" s="299"/>
      <c r="PGW49" s="299"/>
      <c r="PGX49" s="299"/>
      <c r="PGY49" s="299"/>
      <c r="PGZ49" s="299"/>
      <c r="PHA49" s="299"/>
      <c r="PHB49" s="299"/>
      <c r="PHC49" s="299"/>
      <c r="PHD49" s="299"/>
      <c r="PHE49" s="299"/>
      <c r="PHF49" s="299"/>
      <c r="PHG49" s="299"/>
      <c r="PHH49" s="299"/>
      <c r="PHI49" s="299"/>
      <c r="PHJ49" s="299"/>
      <c r="PHK49" s="299"/>
      <c r="PHL49" s="299"/>
      <c r="PHM49" s="299"/>
      <c r="PHN49" s="299"/>
      <c r="PHO49" s="299"/>
      <c r="PHP49" s="299"/>
      <c r="PHQ49" s="299"/>
      <c r="PHR49" s="299"/>
      <c r="PHS49" s="299"/>
      <c r="PHT49" s="299"/>
      <c r="PHU49" s="299"/>
      <c r="PHV49" s="299"/>
      <c r="PHW49" s="299"/>
      <c r="PHX49" s="299"/>
      <c r="PHY49" s="299"/>
      <c r="PHZ49" s="299"/>
      <c r="PIA49" s="299"/>
      <c r="PIB49" s="299"/>
      <c r="PIC49" s="299"/>
      <c r="PID49" s="299"/>
      <c r="PIE49" s="299"/>
      <c r="PIF49" s="299"/>
      <c r="PIG49" s="299"/>
      <c r="PIH49" s="299"/>
      <c r="PII49" s="299"/>
      <c r="PIJ49" s="299"/>
      <c r="PIK49" s="299"/>
      <c r="PIL49" s="299"/>
      <c r="PIM49" s="299"/>
      <c r="PIN49" s="299"/>
      <c r="PIO49" s="299"/>
      <c r="PIP49" s="299"/>
      <c r="PIQ49" s="299"/>
      <c r="PIR49" s="299"/>
      <c r="PIS49" s="299"/>
      <c r="PIT49" s="299"/>
      <c r="PIU49" s="299"/>
      <c r="PIV49" s="299"/>
      <c r="PIW49" s="299"/>
      <c r="PIX49" s="299"/>
      <c r="PIY49" s="299"/>
      <c r="PIZ49" s="299"/>
      <c r="PJA49" s="299"/>
      <c r="PJB49" s="299"/>
      <c r="PJC49" s="299"/>
      <c r="PJD49" s="299"/>
      <c r="PJE49" s="299"/>
      <c r="PJF49" s="299"/>
      <c r="PJG49" s="299"/>
      <c r="PJH49" s="299"/>
      <c r="PJI49" s="299"/>
      <c r="PJJ49" s="299"/>
      <c r="PJK49" s="299"/>
      <c r="PJL49" s="299"/>
      <c r="PJM49" s="299"/>
      <c r="PJN49" s="299"/>
      <c r="PJO49" s="299"/>
      <c r="PJP49" s="299"/>
      <c r="PJQ49" s="299"/>
      <c r="PJR49" s="299"/>
      <c r="PJS49" s="299"/>
      <c r="PJT49" s="299"/>
      <c r="PJU49" s="299"/>
      <c r="PJV49" s="299"/>
      <c r="PJW49" s="299"/>
      <c r="PJX49" s="299"/>
      <c r="PJY49" s="299"/>
      <c r="PJZ49" s="299"/>
      <c r="PKA49" s="299"/>
      <c r="PKB49" s="299"/>
      <c r="PKC49" s="299"/>
      <c r="PKD49" s="299"/>
      <c r="PKE49" s="299"/>
      <c r="PKF49" s="299"/>
      <c r="PKG49" s="299"/>
      <c r="PKH49" s="299"/>
      <c r="PKI49" s="299"/>
      <c r="PKJ49" s="299"/>
      <c r="PKK49" s="299"/>
      <c r="PKL49" s="299"/>
      <c r="PKM49" s="299"/>
      <c r="PKN49" s="299"/>
      <c r="PKO49" s="299"/>
      <c r="PKP49" s="299"/>
      <c r="PKQ49" s="299"/>
      <c r="PKR49" s="299"/>
      <c r="PKS49" s="299"/>
      <c r="PKT49" s="299"/>
      <c r="PKU49" s="299"/>
      <c r="PKV49" s="299"/>
      <c r="PKW49" s="299"/>
      <c r="PKX49" s="299"/>
      <c r="PKY49" s="299"/>
      <c r="PKZ49" s="299"/>
      <c r="PLA49" s="299"/>
      <c r="PLB49" s="299"/>
      <c r="PLC49" s="299"/>
      <c r="PLD49" s="299"/>
      <c r="PLE49" s="299"/>
      <c r="PLF49" s="299"/>
      <c r="PLG49" s="299"/>
      <c r="PLH49" s="299"/>
      <c r="PLI49" s="299"/>
      <c r="PLJ49" s="299"/>
      <c r="PLK49" s="299"/>
      <c r="PLL49" s="299"/>
      <c r="PLM49" s="299"/>
      <c r="PLN49" s="299"/>
      <c r="PLO49" s="299"/>
      <c r="PLP49" s="299"/>
      <c r="PLQ49" s="299"/>
      <c r="PLR49" s="299"/>
      <c r="PLS49" s="299"/>
      <c r="PLT49" s="299"/>
      <c r="PLU49" s="299"/>
      <c r="PLV49" s="299"/>
      <c r="PLW49" s="299"/>
      <c r="PLX49" s="299"/>
      <c r="PLY49" s="299"/>
      <c r="PLZ49" s="299"/>
      <c r="PMA49" s="299"/>
      <c r="PMB49" s="299"/>
      <c r="PMC49" s="299"/>
      <c r="PMD49" s="299"/>
      <c r="PME49" s="299"/>
      <c r="PMF49" s="299"/>
      <c r="PMG49" s="299"/>
      <c r="PMH49" s="299"/>
      <c r="PMI49" s="299"/>
      <c r="PMJ49" s="299"/>
      <c r="PMK49" s="299"/>
      <c r="PML49" s="299"/>
      <c r="PMM49" s="299"/>
      <c r="PMN49" s="299"/>
      <c r="PMO49" s="299"/>
      <c r="PMP49" s="299"/>
      <c r="PMQ49" s="299"/>
      <c r="PMR49" s="299"/>
      <c r="PMS49" s="299"/>
      <c r="PMT49" s="299"/>
      <c r="PMU49" s="299"/>
      <c r="PMV49" s="299"/>
      <c r="PMW49" s="299"/>
      <c r="PMX49" s="299"/>
      <c r="PMY49" s="299"/>
      <c r="PMZ49" s="299"/>
      <c r="PNA49" s="299"/>
      <c r="PNB49" s="299"/>
      <c r="PNC49" s="299"/>
      <c r="PND49" s="299"/>
      <c r="PNE49" s="299"/>
      <c r="PNF49" s="299"/>
      <c r="PNG49" s="299"/>
      <c r="PNH49" s="299"/>
      <c r="PNI49" s="299"/>
      <c r="PNJ49" s="299"/>
      <c r="PNK49" s="299"/>
      <c r="PNL49" s="299"/>
      <c r="PNM49" s="299"/>
      <c r="PNN49" s="299"/>
      <c r="PNO49" s="299"/>
      <c r="PNP49" s="299"/>
      <c r="PNQ49" s="299"/>
      <c r="PNR49" s="299"/>
      <c r="PNS49" s="299"/>
      <c r="PNT49" s="299"/>
      <c r="PNU49" s="299"/>
      <c r="PNV49" s="299"/>
      <c r="PNW49" s="299"/>
      <c r="PNX49" s="299"/>
      <c r="PNY49" s="299"/>
      <c r="PNZ49" s="299"/>
      <c r="POA49" s="299"/>
      <c r="POB49" s="299"/>
      <c r="POC49" s="299"/>
      <c r="POD49" s="299"/>
      <c r="POE49" s="299"/>
      <c r="POF49" s="299"/>
      <c r="POG49" s="299"/>
      <c r="POH49" s="299"/>
      <c r="POI49" s="299"/>
      <c r="POJ49" s="299"/>
      <c r="POK49" s="299"/>
      <c r="POL49" s="299"/>
      <c r="POM49" s="299"/>
      <c r="PON49" s="299"/>
      <c r="POO49" s="299"/>
      <c r="POP49" s="299"/>
      <c r="POQ49" s="299"/>
      <c r="POR49" s="299"/>
      <c r="POS49" s="299"/>
      <c r="POT49" s="299"/>
      <c r="POU49" s="299"/>
      <c r="POV49" s="299"/>
      <c r="POW49" s="299"/>
      <c r="POX49" s="299"/>
      <c r="POY49" s="299"/>
      <c r="POZ49" s="299"/>
      <c r="PPA49" s="299"/>
      <c r="PPB49" s="299"/>
      <c r="PPC49" s="299"/>
      <c r="PPD49" s="299"/>
      <c r="PPE49" s="299"/>
      <c r="PPF49" s="299"/>
      <c r="PPG49" s="299"/>
      <c r="PPH49" s="299"/>
      <c r="PPI49" s="299"/>
      <c r="PPJ49" s="299"/>
      <c r="PPK49" s="299"/>
      <c r="PPL49" s="299"/>
      <c r="PPM49" s="299"/>
      <c r="PPN49" s="299"/>
      <c r="PPO49" s="299"/>
      <c r="PPP49" s="299"/>
      <c r="PPQ49" s="299"/>
      <c r="PPR49" s="299"/>
      <c r="PPS49" s="299"/>
      <c r="PPT49" s="299"/>
      <c r="PPU49" s="299"/>
      <c r="PPV49" s="299"/>
      <c r="PPW49" s="299"/>
      <c r="PPX49" s="299"/>
      <c r="PPY49" s="299"/>
      <c r="PPZ49" s="299"/>
      <c r="PQA49" s="299"/>
      <c r="PQB49" s="299"/>
      <c r="PQC49" s="299"/>
      <c r="PQD49" s="299"/>
      <c r="PQE49" s="299"/>
      <c r="PQF49" s="299"/>
      <c r="PQG49" s="299"/>
      <c r="PQH49" s="299"/>
      <c r="PQI49" s="299"/>
      <c r="PQJ49" s="299"/>
      <c r="PQK49" s="299"/>
      <c r="PQL49" s="299"/>
      <c r="PQM49" s="299"/>
      <c r="PQN49" s="299"/>
      <c r="PQO49" s="299"/>
      <c r="PQP49" s="299"/>
      <c r="PQQ49" s="299"/>
      <c r="PQR49" s="299"/>
      <c r="PQS49" s="299"/>
      <c r="PQT49" s="299"/>
      <c r="PQU49" s="299"/>
      <c r="PQV49" s="299"/>
      <c r="PQW49" s="299"/>
      <c r="PQX49" s="299"/>
      <c r="PQY49" s="299"/>
      <c r="PQZ49" s="299"/>
      <c r="PRA49" s="299"/>
      <c r="PRB49" s="299"/>
      <c r="PRC49" s="299"/>
      <c r="PRD49" s="299"/>
      <c r="PRE49" s="299"/>
      <c r="PRF49" s="299"/>
      <c r="PRG49" s="299"/>
      <c r="PRH49" s="299"/>
      <c r="PRI49" s="299"/>
      <c r="PRJ49" s="299"/>
      <c r="PRK49" s="299"/>
      <c r="PRL49" s="299"/>
      <c r="PRM49" s="299"/>
      <c r="PRN49" s="299"/>
      <c r="PRO49" s="299"/>
      <c r="PRP49" s="299"/>
      <c r="PRQ49" s="299"/>
      <c r="PRR49" s="299"/>
      <c r="PRS49" s="299"/>
      <c r="PRT49" s="299"/>
      <c r="PRU49" s="299"/>
      <c r="PRV49" s="299"/>
      <c r="PRW49" s="299"/>
      <c r="PRX49" s="299"/>
      <c r="PRY49" s="299"/>
      <c r="PRZ49" s="299"/>
      <c r="PSA49" s="299"/>
      <c r="PSB49" s="299"/>
      <c r="PSC49" s="299"/>
      <c r="PSD49" s="299"/>
      <c r="PSE49" s="299"/>
      <c r="PSF49" s="299"/>
      <c r="PSG49" s="299"/>
      <c r="PSH49" s="299"/>
      <c r="PSI49" s="299"/>
      <c r="PSJ49" s="299"/>
      <c r="PSK49" s="299"/>
      <c r="PSL49" s="299"/>
      <c r="PSM49" s="299"/>
      <c r="PSN49" s="299"/>
      <c r="PSO49" s="299"/>
      <c r="PSP49" s="299"/>
      <c r="PSQ49" s="299"/>
      <c r="PSR49" s="299"/>
      <c r="PSS49" s="299"/>
      <c r="PST49" s="299"/>
      <c r="PSU49" s="299"/>
      <c r="PSV49" s="299"/>
      <c r="PSW49" s="299"/>
      <c r="PSX49" s="299"/>
      <c r="PSY49" s="299"/>
      <c r="PSZ49" s="299"/>
      <c r="PTA49" s="299"/>
      <c r="PTB49" s="299"/>
      <c r="PTC49" s="299"/>
      <c r="PTD49" s="299"/>
      <c r="PTE49" s="299"/>
      <c r="PTF49" s="299"/>
      <c r="PTG49" s="299"/>
      <c r="PTH49" s="299"/>
      <c r="PTI49" s="299"/>
      <c r="PTJ49" s="299"/>
      <c r="PTK49" s="299"/>
      <c r="PTL49" s="299"/>
      <c r="PTM49" s="299"/>
      <c r="PTN49" s="299"/>
      <c r="PTO49" s="299"/>
      <c r="PTP49" s="299"/>
      <c r="PTQ49" s="299"/>
      <c r="PTR49" s="299"/>
      <c r="PTS49" s="299"/>
      <c r="PTT49" s="299"/>
      <c r="PTU49" s="299"/>
      <c r="PTV49" s="299"/>
      <c r="PTW49" s="299"/>
      <c r="PTX49" s="299"/>
      <c r="PTY49" s="299"/>
      <c r="PTZ49" s="299"/>
      <c r="PUA49" s="299"/>
      <c r="PUB49" s="299"/>
      <c r="PUC49" s="299"/>
      <c r="PUD49" s="299"/>
      <c r="PUE49" s="299"/>
      <c r="PUF49" s="299"/>
      <c r="PUG49" s="299"/>
      <c r="PUH49" s="299"/>
      <c r="PUI49" s="299"/>
      <c r="PUJ49" s="299"/>
      <c r="PUK49" s="299"/>
      <c r="PUL49" s="299"/>
      <c r="PUM49" s="299"/>
      <c r="PUN49" s="299"/>
      <c r="PUO49" s="299"/>
      <c r="PUP49" s="299"/>
      <c r="PUQ49" s="299"/>
      <c r="PUR49" s="299"/>
      <c r="PUS49" s="299"/>
      <c r="PUT49" s="299"/>
      <c r="PUU49" s="299"/>
      <c r="PUV49" s="299"/>
      <c r="PUW49" s="299"/>
      <c r="PUX49" s="299"/>
      <c r="PUY49" s="299"/>
      <c r="PUZ49" s="299"/>
      <c r="PVA49" s="299"/>
      <c r="PVB49" s="299"/>
      <c r="PVC49" s="299"/>
      <c r="PVD49" s="299"/>
      <c r="PVE49" s="299"/>
      <c r="PVF49" s="299"/>
      <c r="PVG49" s="299"/>
      <c r="PVH49" s="299"/>
      <c r="PVI49" s="299"/>
      <c r="PVJ49" s="299"/>
      <c r="PVK49" s="299"/>
      <c r="PVL49" s="299"/>
      <c r="PVM49" s="299"/>
      <c r="PVN49" s="299"/>
      <c r="PVO49" s="299"/>
      <c r="PVP49" s="299"/>
      <c r="PVQ49" s="299"/>
      <c r="PVR49" s="299"/>
      <c r="PVS49" s="299"/>
      <c r="PVT49" s="299"/>
      <c r="PVU49" s="299"/>
      <c r="PVV49" s="299"/>
      <c r="PVW49" s="299"/>
      <c r="PVX49" s="299"/>
      <c r="PVY49" s="299"/>
      <c r="PVZ49" s="299"/>
      <c r="PWA49" s="299"/>
      <c r="PWB49" s="299"/>
      <c r="PWC49" s="299"/>
      <c r="PWD49" s="299"/>
      <c r="PWE49" s="299"/>
      <c r="PWF49" s="299"/>
      <c r="PWG49" s="299"/>
      <c r="PWH49" s="299"/>
      <c r="PWI49" s="299"/>
      <c r="PWJ49" s="299"/>
      <c r="PWK49" s="299"/>
      <c r="PWL49" s="299"/>
      <c r="PWM49" s="299"/>
      <c r="PWN49" s="299"/>
      <c r="PWO49" s="299"/>
      <c r="PWP49" s="299"/>
      <c r="PWQ49" s="299"/>
      <c r="PWR49" s="299"/>
      <c r="PWS49" s="299"/>
      <c r="PWT49" s="299"/>
      <c r="PWU49" s="299"/>
      <c r="PWV49" s="299"/>
      <c r="PWW49" s="299"/>
      <c r="PWX49" s="299"/>
      <c r="PWY49" s="299"/>
      <c r="PWZ49" s="299"/>
      <c r="PXA49" s="299"/>
      <c r="PXB49" s="299"/>
      <c r="PXC49" s="299"/>
      <c r="PXD49" s="299"/>
      <c r="PXE49" s="299"/>
      <c r="PXF49" s="299"/>
      <c r="PXG49" s="299"/>
      <c r="PXH49" s="299"/>
      <c r="PXI49" s="299"/>
      <c r="PXJ49" s="299"/>
      <c r="PXK49" s="299"/>
      <c r="PXL49" s="299"/>
      <c r="PXM49" s="299"/>
      <c r="PXN49" s="299"/>
      <c r="PXO49" s="299"/>
      <c r="PXP49" s="299"/>
      <c r="PXQ49" s="299"/>
      <c r="PXR49" s="299"/>
      <c r="PXS49" s="299"/>
      <c r="PXT49" s="299"/>
      <c r="PXU49" s="299"/>
      <c r="PXV49" s="299"/>
      <c r="PXW49" s="299"/>
      <c r="PXX49" s="299"/>
      <c r="PXY49" s="299"/>
      <c r="PXZ49" s="299"/>
      <c r="PYA49" s="299"/>
      <c r="PYB49" s="299"/>
      <c r="PYC49" s="299"/>
      <c r="PYD49" s="299"/>
      <c r="PYE49" s="299"/>
      <c r="PYF49" s="299"/>
      <c r="PYG49" s="299"/>
      <c r="PYH49" s="299"/>
      <c r="PYI49" s="299"/>
      <c r="PYJ49" s="299"/>
      <c r="PYK49" s="299"/>
      <c r="PYL49" s="299"/>
      <c r="PYM49" s="299"/>
      <c r="PYN49" s="299"/>
      <c r="PYO49" s="299"/>
      <c r="PYP49" s="299"/>
      <c r="PYQ49" s="299"/>
      <c r="PYR49" s="299"/>
      <c r="PYS49" s="299"/>
      <c r="PYT49" s="299"/>
      <c r="PYU49" s="299"/>
      <c r="PYV49" s="299"/>
      <c r="PYW49" s="299"/>
      <c r="PYX49" s="299"/>
      <c r="PYY49" s="299"/>
      <c r="PYZ49" s="299"/>
      <c r="PZA49" s="299"/>
      <c r="PZB49" s="299"/>
      <c r="PZC49" s="299"/>
      <c r="PZD49" s="299"/>
      <c r="PZE49" s="299"/>
      <c r="PZF49" s="299"/>
      <c r="PZG49" s="299"/>
      <c r="PZH49" s="299"/>
      <c r="PZI49" s="299"/>
      <c r="PZJ49" s="299"/>
      <c r="PZK49" s="299"/>
      <c r="PZL49" s="299"/>
      <c r="PZM49" s="299"/>
      <c r="PZN49" s="299"/>
      <c r="PZO49" s="299"/>
      <c r="PZP49" s="299"/>
      <c r="PZQ49" s="299"/>
      <c r="PZR49" s="299"/>
      <c r="PZS49" s="299"/>
      <c r="PZT49" s="299"/>
      <c r="PZU49" s="299"/>
      <c r="PZV49" s="299"/>
      <c r="PZW49" s="299"/>
      <c r="PZX49" s="299"/>
      <c r="PZY49" s="299"/>
      <c r="PZZ49" s="299"/>
      <c r="QAA49" s="299"/>
      <c r="QAB49" s="299"/>
      <c r="QAC49" s="299"/>
      <c r="QAD49" s="299"/>
      <c r="QAE49" s="299"/>
      <c r="QAF49" s="299"/>
      <c r="QAG49" s="299"/>
      <c r="QAH49" s="299"/>
      <c r="QAI49" s="299"/>
      <c r="QAJ49" s="299"/>
      <c r="QAK49" s="299"/>
      <c r="QAL49" s="299"/>
      <c r="QAM49" s="299"/>
      <c r="QAN49" s="299"/>
      <c r="QAO49" s="299"/>
      <c r="QAP49" s="299"/>
      <c r="QAQ49" s="299"/>
      <c r="QAR49" s="299"/>
      <c r="QAS49" s="299"/>
      <c r="QAT49" s="299"/>
      <c r="QAU49" s="299"/>
      <c r="QAV49" s="299"/>
      <c r="QAW49" s="299"/>
      <c r="QAX49" s="299"/>
      <c r="QAY49" s="299"/>
      <c r="QAZ49" s="299"/>
      <c r="QBA49" s="299"/>
      <c r="QBB49" s="299"/>
      <c r="QBC49" s="299"/>
      <c r="QBD49" s="299"/>
      <c r="QBE49" s="299"/>
      <c r="QBF49" s="299"/>
      <c r="QBG49" s="299"/>
      <c r="QBH49" s="299"/>
      <c r="QBI49" s="299"/>
      <c r="QBJ49" s="299"/>
      <c r="QBK49" s="299"/>
      <c r="QBL49" s="299"/>
      <c r="QBM49" s="299"/>
      <c r="QBN49" s="299"/>
      <c r="QBO49" s="299"/>
      <c r="QBP49" s="299"/>
      <c r="QBQ49" s="299"/>
      <c r="QBR49" s="299"/>
      <c r="QBS49" s="299"/>
      <c r="QBT49" s="299"/>
      <c r="QBU49" s="299"/>
      <c r="QBV49" s="299"/>
      <c r="QBW49" s="299"/>
      <c r="QBX49" s="299"/>
      <c r="QBY49" s="299"/>
      <c r="QBZ49" s="299"/>
      <c r="QCA49" s="299"/>
      <c r="QCB49" s="299"/>
      <c r="QCC49" s="299"/>
      <c r="QCD49" s="299"/>
      <c r="QCE49" s="299"/>
      <c r="QCF49" s="299"/>
      <c r="QCG49" s="299"/>
      <c r="QCH49" s="299"/>
      <c r="QCI49" s="299"/>
      <c r="QCJ49" s="299"/>
      <c r="QCK49" s="299"/>
      <c r="QCL49" s="299"/>
      <c r="QCM49" s="299"/>
      <c r="QCN49" s="299"/>
      <c r="QCO49" s="299"/>
      <c r="QCP49" s="299"/>
      <c r="QCQ49" s="299"/>
      <c r="QCR49" s="299"/>
      <c r="QCS49" s="299"/>
      <c r="QCT49" s="299"/>
      <c r="QCU49" s="299"/>
      <c r="QCV49" s="299"/>
      <c r="QCW49" s="299"/>
      <c r="QCX49" s="299"/>
      <c r="QCY49" s="299"/>
      <c r="QCZ49" s="299"/>
      <c r="QDA49" s="299"/>
      <c r="QDB49" s="299"/>
      <c r="QDC49" s="299"/>
      <c r="QDD49" s="299"/>
      <c r="QDE49" s="299"/>
      <c r="QDF49" s="299"/>
      <c r="QDG49" s="299"/>
      <c r="QDH49" s="299"/>
      <c r="QDI49" s="299"/>
      <c r="QDJ49" s="299"/>
      <c r="QDK49" s="299"/>
      <c r="QDL49" s="299"/>
      <c r="QDM49" s="299"/>
      <c r="QDN49" s="299"/>
      <c r="QDO49" s="299"/>
      <c r="QDP49" s="299"/>
      <c r="QDQ49" s="299"/>
      <c r="QDR49" s="299"/>
      <c r="QDS49" s="299"/>
      <c r="QDT49" s="299"/>
      <c r="QDU49" s="299"/>
      <c r="QDV49" s="299"/>
      <c r="QDW49" s="299"/>
      <c r="QDX49" s="299"/>
      <c r="QDY49" s="299"/>
      <c r="QDZ49" s="299"/>
      <c r="QEA49" s="299"/>
      <c r="QEB49" s="299"/>
      <c r="QEC49" s="299"/>
      <c r="QED49" s="299"/>
      <c r="QEE49" s="299"/>
      <c r="QEF49" s="299"/>
      <c r="QEG49" s="299"/>
      <c r="QEH49" s="299"/>
      <c r="QEI49" s="299"/>
      <c r="QEJ49" s="299"/>
      <c r="QEK49" s="299"/>
      <c r="QEL49" s="299"/>
      <c r="QEM49" s="299"/>
      <c r="QEN49" s="299"/>
      <c r="QEO49" s="299"/>
      <c r="QEP49" s="299"/>
      <c r="QEQ49" s="299"/>
      <c r="QER49" s="299"/>
      <c r="QES49" s="299"/>
      <c r="QET49" s="299"/>
      <c r="QEU49" s="299"/>
      <c r="QEV49" s="299"/>
      <c r="QEW49" s="299"/>
      <c r="QEX49" s="299"/>
      <c r="QEY49" s="299"/>
      <c r="QEZ49" s="299"/>
      <c r="QFA49" s="299"/>
      <c r="QFB49" s="299"/>
      <c r="QFC49" s="299"/>
      <c r="QFD49" s="299"/>
      <c r="QFE49" s="299"/>
      <c r="QFF49" s="299"/>
      <c r="QFG49" s="299"/>
      <c r="QFH49" s="299"/>
      <c r="QFI49" s="299"/>
      <c r="QFJ49" s="299"/>
      <c r="QFK49" s="299"/>
      <c r="QFL49" s="299"/>
      <c r="QFM49" s="299"/>
      <c r="QFN49" s="299"/>
      <c r="QFO49" s="299"/>
      <c r="QFP49" s="299"/>
      <c r="QFQ49" s="299"/>
      <c r="QFR49" s="299"/>
      <c r="QFS49" s="299"/>
      <c r="QFT49" s="299"/>
      <c r="QFU49" s="299"/>
      <c r="QFV49" s="299"/>
      <c r="QFW49" s="299"/>
      <c r="QFX49" s="299"/>
      <c r="QFY49" s="299"/>
      <c r="QFZ49" s="299"/>
      <c r="QGA49" s="299"/>
      <c r="QGB49" s="299"/>
      <c r="QGC49" s="299"/>
      <c r="QGD49" s="299"/>
      <c r="QGE49" s="299"/>
      <c r="QGF49" s="299"/>
      <c r="QGG49" s="299"/>
      <c r="QGH49" s="299"/>
      <c r="QGI49" s="299"/>
      <c r="QGJ49" s="299"/>
      <c r="QGK49" s="299"/>
      <c r="QGL49" s="299"/>
      <c r="QGM49" s="299"/>
      <c r="QGN49" s="299"/>
      <c r="QGO49" s="299"/>
      <c r="QGP49" s="299"/>
      <c r="QGQ49" s="299"/>
      <c r="QGR49" s="299"/>
      <c r="QGS49" s="299"/>
      <c r="QGT49" s="299"/>
      <c r="QGU49" s="299"/>
      <c r="QGV49" s="299"/>
      <c r="QGW49" s="299"/>
      <c r="QGX49" s="299"/>
      <c r="QGY49" s="299"/>
      <c r="QGZ49" s="299"/>
      <c r="QHA49" s="299"/>
      <c r="QHB49" s="299"/>
      <c r="QHC49" s="299"/>
      <c r="QHD49" s="299"/>
      <c r="QHE49" s="299"/>
      <c r="QHF49" s="299"/>
      <c r="QHG49" s="299"/>
      <c r="QHH49" s="299"/>
      <c r="QHI49" s="299"/>
      <c r="QHJ49" s="299"/>
      <c r="QHK49" s="299"/>
      <c r="QHL49" s="299"/>
      <c r="QHM49" s="299"/>
      <c r="QHN49" s="299"/>
      <c r="QHO49" s="299"/>
      <c r="QHP49" s="299"/>
      <c r="QHQ49" s="299"/>
      <c r="QHR49" s="299"/>
      <c r="QHS49" s="299"/>
      <c r="QHT49" s="299"/>
      <c r="QHU49" s="299"/>
      <c r="QHV49" s="299"/>
      <c r="QHW49" s="299"/>
      <c r="QHX49" s="299"/>
      <c r="QHY49" s="299"/>
      <c r="QHZ49" s="299"/>
      <c r="QIA49" s="299"/>
      <c r="QIB49" s="299"/>
      <c r="QIC49" s="299"/>
      <c r="QID49" s="299"/>
      <c r="QIE49" s="299"/>
      <c r="QIF49" s="299"/>
      <c r="QIG49" s="299"/>
      <c r="QIH49" s="299"/>
      <c r="QII49" s="299"/>
      <c r="QIJ49" s="299"/>
      <c r="QIK49" s="299"/>
      <c r="QIL49" s="299"/>
      <c r="QIM49" s="299"/>
      <c r="QIN49" s="299"/>
      <c r="QIO49" s="299"/>
      <c r="QIP49" s="299"/>
      <c r="QIQ49" s="299"/>
      <c r="QIR49" s="299"/>
      <c r="QIS49" s="299"/>
      <c r="QIT49" s="299"/>
      <c r="QIU49" s="299"/>
      <c r="QIV49" s="299"/>
      <c r="QIW49" s="299"/>
      <c r="QIX49" s="299"/>
      <c r="QIY49" s="299"/>
      <c r="QIZ49" s="299"/>
      <c r="QJA49" s="299"/>
      <c r="QJB49" s="299"/>
      <c r="QJC49" s="299"/>
      <c r="QJD49" s="299"/>
      <c r="QJE49" s="299"/>
      <c r="QJF49" s="299"/>
      <c r="QJG49" s="299"/>
      <c r="QJH49" s="299"/>
      <c r="QJI49" s="299"/>
      <c r="QJJ49" s="299"/>
      <c r="QJK49" s="299"/>
      <c r="QJL49" s="299"/>
      <c r="QJM49" s="299"/>
      <c r="QJN49" s="299"/>
      <c r="QJO49" s="299"/>
      <c r="QJP49" s="299"/>
      <c r="QJQ49" s="299"/>
      <c r="QJR49" s="299"/>
      <c r="QJS49" s="299"/>
      <c r="QJT49" s="299"/>
      <c r="QJU49" s="299"/>
      <c r="QJV49" s="299"/>
      <c r="QJW49" s="299"/>
      <c r="QJX49" s="299"/>
      <c r="QJY49" s="299"/>
      <c r="QJZ49" s="299"/>
      <c r="QKA49" s="299"/>
      <c r="QKB49" s="299"/>
      <c r="QKC49" s="299"/>
      <c r="QKD49" s="299"/>
      <c r="QKE49" s="299"/>
      <c r="QKF49" s="299"/>
      <c r="QKG49" s="299"/>
      <c r="QKH49" s="299"/>
      <c r="QKI49" s="299"/>
      <c r="QKJ49" s="299"/>
      <c r="QKK49" s="299"/>
      <c r="QKL49" s="299"/>
      <c r="QKM49" s="299"/>
      <c r="QKN49" s="299"/>
      <c r="QKO49" s="299"/>
      <c r="QKP49" s="299"/>
      <c r="QKQ49" s="299"/>
      <c r="QKR49" s="299"/>
      <c r="QKS49" s="299"/>
      <c r="QKT49" s="299"/>
      <c r="QKU49" s="299"/>
      <c r="QKV49" s="299"/>
      <c r="QKW49" s="299"/>
      <c r="QKX49" s="299"/>
      <c r="QKY49" s="299"/>
      <c r="QKZ49" s="299"/>
      <c r="QLA49" s="299"/>
      <c r="QLB49" s="299"/>
      <c r="QLC49" s="299"/>
      <c r="QLD49" s="299"/>
      <c r="QLE49" s="299"/>
      <c r="QLF49" s="299"/>
      <c r="QLG49" s="299"/>
      <c r="QLH49" s="299"/>
      <c r="QLI49" s="299"/>
      <c r="QLJ49" s="299"/>
      <c r="QLK49" s="299"/>
      <c r="QLL49" s="299"/>
      <c r="QLM49" s="299"/>
      <c r="QLN49" s="299"/>
      <c r="QLO49" s="299"/>
      <c r="QLP49" s="299"/>
      <c r="QLQ49" s="299"/>
      <c r="QLR49" s="299"/>
      <c r="QLS49" s="299"/>
      <c r="QLT49" s="299"/>
      <c r="QLU49" s="299"/>
      <c r="QLV49" s="299"/>
      <c r="QLW49" s="299"/>
      <c r="QLX49" s="299"/>
      <c r="QLY49" s="299"/>
      <c r="QLZ49" s="299"/>
      <c r="QMA49" s="299"/>
      <c r="QMB49" s="299"/>
      <c r="QMC49" s="299"/>
      <c r="QMD49" s="299"/>
      <c r="QME49" s="299"/>
      <c r="QMF49" s="299"/>
      <c r="QMG49" s="299"/>
      <c r="QMH49" s="299"/>
      <c r="QMI49" s="299"/>
      <c r="QMJ49" s="299"/>
      <c r="QMK49" s="299"/>
      <c r="QML49" s="299"/>
      <c r="QMM49" s="299"/>
      <c r="QMN49" s="299"/>
      <c r="QMO49" s="299"/>
      <c r="QMP49" s="299"/>
      <c r="QMQ49" s="299"/>
      <c r="QMR49" s="299"/>
      <c r="QMS49" s="299"/>
      <c r="QMT49" s="299"/>
      <c r="QMU49" s="299"/>
      <c r="QMV49" s="299"/>
      <c r="QMW49" s="299"/>
      <c r="QMX49" s="299"/>
      <c r="QMY49" s="299"/>
      <c r="QMZ49" s="299"/>
      <c r="QNA49" s="299"/>
      <c r="QNB49" s="299"/>
      <c r="QNC49" s="299"/>
      <c r="QND49" s="299"/>
      <c r="QNE49" s="299"/>
      <c r="QNF49" s="299"/>
      <c r="QNG49" s="299"/>
      <c r="QNH49" s="299"/>
      <c r="QNI49" s="299"/>
      <c r="QNJ49" s="299"/>
      <c r="QNK49" s="299"/>
      <c r="QNL49" s="299"/>
      <c r="QNM49" s="299"/>
      <c r="QNN49" s="299"/>
      <c r="QNO49" s="299"/>
      <c r="QNP49" s="299"/>
      <c r="QNQ49" s="299"/>
      <c r="QNR49" s="299"/>
      <c r="QNS49" s="299"/>
      <c r="QNT49" s="299"/>
      <c r="QNU49" s="299"/>
      <c r="QNV49" s="299"/>
      <c r="QNW49" s="299"/>
      <c r="QNX49" s="299"/>
      <c r="QNY49" s="299"/>
      <c r="QNZ49" s="299"/>
      <c r="QOA49" s="299"/>
      <c r="QOB49" s="299"/>
      <c r="QOC49" s="299"/>
      <c r="QOD49" s="299"/>
      <c r="QOE49" s="299"/>
      <c r="QOF49" s="299"/>
      <c r="QOG49" s="299"/>
      <c r="QOH49" s="299"/>
      <c r="QOI49" s="299"/>
      <c r="QOJ49" s="299"/>
      <c r="QOK49" s="299"/>
      <c r="QOL49" s="299"/>
      <c r="QOM49" s="299"/>
      <c r="QON49" s="299"/>
      <c r="QOO49" s="299"/>
      <c r="QOP49" s="299"/>
      <c r="QOQ49" s="299"/>
      <c r="QOR49" s="299"/>
      <c r="QOS49" s="299"/>
      <c r="QOT49" s="299"/>
      <c r="QOU49" s="299"/>
      <c r="QOV49" s="299"/>
      <c r="QOW49" s="299"/>
      <c r="QOX49" s="299"/>
      <c r="QOY49" s="299"/>
      <c r="QOZ49" s="299"/>
      <c r="QPA49" s="299"/>
      <c r="QPB49" s="299"/>
      <c r="QPC49" s="299"/>
      <c r="QPD49" s="299"/>
      <c r="QPE49" s="299"/>
      <c r="QPF49" s="299"/>
      <c r="QPG49" s="299"/>
      <c r="QPH49" s="299"/>
      <c r="QPI49" s="299"/>
      <c r="QPJ49" s="299"/>
      <c r="QPK49" s="299"/>
      <c r="QPL49" s="299"/>
      <c r="QPM49" s="299"/>
      <c r="QPN49" s="299"/>
      <c r="QPO49" s="299"/>
      <c r="QPP49" s="299"/>
      <c r="QPQ49" s="299"/>
      <c r="QPR49" s="299"/>
      <c r="QPS49" s="299"/>
      <c r="QPT49" s="299"/>
      <c r="QPU49" s="299"/>
      <c r="QPV49" s="299"/>
      <c r="QPW49" s="299"/>
      <c r="QPX49" s="299"/>
      <c r="QPY49" s="299"/>
      <c r="QPZ49" s="299"/>
      <c r="QQA49" s="299"/>
      <c r="QQB49" s="299"/>
      <c r="QQC49" s="299"/>
      <c r="QQD49" s="299"/>
      <c r="QQE49" s="299"/>
      <c r="QQF49" s="299"/>
      <c r="QQG49" s="299"/>
      <c r="QQH49" s="299"/>
      <c r="QQI49" s="299"/>
      <c r="QQJ49" s="299"/>
      <c r="QQK49" s="299"/>
      <c r="QQL49" s="299"/>
      <c r="QQM49" s="299"/>
      <c r="QQN49" s="299"/>
      <c r="QQO49" s="299"/>
      <c r="QQP49" s="299"/>
      <c r="QQQ49" s="299"/>
      <c r="QQR49" s="299"/>
      <c r="QQS49" s="299"/>
      <c r="QQT49" s="299"/>
      <c r="QQU49" s="299"/>
      <c r="QQV49" s="299"/>
      <c r="QQW49" s="299"/>
      <c r="QQX49" s="299"/>
      <c r="QQY49" s="299"/>
      <c r="QQZ49" s="299"/>
      <c r="QRA49" s="299"/>
      <c r="QRB49" s="299"/>
      <c r="QRC49" s="299"/>
      <c r="QRD49" s="299"/>
      <c r="QRE49" s="299"/>
      <c r="QRF49" s="299"/>
      <c r="QRG49" s="299"/>
      <c r="QRH49" s="299"/>
      <c r="QRI49" s="299"/>
      <c r="QRJ49" s="299"/>
      <c r="QRK49" s="299"/>
      <c r="QRL49" s="299"/>
      <c r="QRM49" s="299"/>
      <c r="QRN49" s="299"/>
      <c r="QRO49" s="299"/>
      <c r="QRP49" s="299"/>
      <c r="QRQ49" s="299"/>
      <c r="QRR49" s="299"/>
      <c r="QRS49" s="299"/>
      <c r="QRT49" s="299"/>
      <c r="QRU49" s="299"/>
      <c r="QRV49" s="299"/>
      <c r="QRW49" s="299"/>
      <c r="QRX49" s="299"/>
      <c r="QRY49" s="299"/>
      <c r="QRZ49" s="299"/>
      <c r="QSA49" s="299"/>
      <c r="QSB49" s="299"/>
      <c r="QSC49" s="299"/>
      <c r="QSD49" s="299"/>
      <c r="QSE49" s="299"/>
      <c r="QSF49" s="299"/>
      <c r="QSG49" s="299"/>
      <c r="QSH49" s="299"/>
      <c r="QSI49" s="299"/>
      <c r="QSJ49" s="299"/>
      <c r="QSK49" s="299"/>
      <c r="QSL49" s="299"/>
      <c r="QSM49" s="299"/>
      <c r="QSN49" s="299"/>
      <c r="QSO49" s="299"/>
      <c r="QSP49" s="299"/>
      <c r="QSQ49" s="299"/>
      <c r="QSR49" s="299"/>
      <c r="QSS49" s="299"/>
      <c r="QST49" s="299"/>
      <c r="QSU49" s="299"/>
      <c r="QSV49" s="299"/>
      <c r="QSW49" s="299"/>
      <c r="QSX49" s="299"/>
      <c r="QSY49" s="299"/>
      <c r="QSZ49" s="299"/>
      <c r="QTA49" s="299"/>
      <c r="QTB49" s="299"/>
      <c r="QTC49" s="299"/>
      <c r="QTD49" s="299"/>
      <c r="QTE49" s="299"/>
      <c r="QTF49" s="299"/>
      <c r="QTG49" s="299"/>
      <c r="QTH49" s="299"/>
      <c r="QTI49" s="299"/>
      <c r="QTJ49" s="299"/>
      <c r="QTK49" s="299"/>
      <c r="QTL49" s="299"/>
      <c r="QTM49" s="299"/>
      <c r="QTN49" s="299"/>
      <c r="QTO49" s="299"/>
      <c r="QTP49" s="299"/>
      <c r="QTQ49" s="299"/>
      <c r="QTR49" s="299"/>
      <c r="QTS49" s="299"/>
      <c r="QTT49" s="299"/>
      <c r="QTU49" s="299"/>
      <c r="QTV49" s="299"/>
      <c r="QTW49" s="299"/>
      <c r="QTX49" s="299"/>
      <c r="QTY49" s="299"/>
      <c r="QTZ49" s="299"/>
      <c r="QUA49" s="299"/>
      <c r="QUB49" s="299"/>
      <c r="QUC49" s="299"/>
      <c r="QUD49" s="299"/>
      <c r="QUE49" s="299"/>
      <c r="QUF49" s="299"/>
      <c r="QUG49" s="299"/>
      <c r="QUH49" s="299"/>
      <c r="QUI49" s="299"/>
      <c r="QUJ49" s="299"/>
      <c r="QUK49" s="299"/>
      <c r="QUL49" s="299"/>
      <c r="QUM49" s="299"/>
      <c r="QUN49" s="299"/>
      <c r="QUO49" s="299"/>
      <c r="QUP49" s="299"/>
      <c r="QUQ49" s="299"/>
      <c r="QUR49" s="299"/>
      <c r="QUS49" s="299"/>
      <c r="QUT49" s="299"/>
      <c r="QUU49" s="299"/>
      <c r="QUV49" s="299"/>
      <c r="QUW49" s="299"/>
      <c r="QUX49" s="299"/>
      <c r="QUY49" s="299"/>
      <c r="QUZ49" s="299"/>
      <c r="QVA49" s="299"/>
      <c r="QVB49" s="299"/>
      <c r="QVC49" s="299"/>
      <c r="QVD49" s="299"/>
      <c r="QVE49" s="299"/>
      <c r="QVF49" s="299"/>
      <c r="QVG49" s="299"/>
      <c r="QVH49" s="299"/>
      <c r="QVI49" s="299"/>
      <c r="QVJ49" s="299"/>
      <c r="QVK49" s="299"/>
      <c r="QVL49" s="299"/>
      <c r="QVM49" s="299"/>
      <c r="QVN49" s="299"/>
      <c r="QVO49" s="299"/>
      <c r="QVP49" s="299"/>
      <c r="QVQ49" s="299"/>
      <c r="QVR49" s="299"/>
      <c r="QVS49" s="299"/>
      <c r="QVT49" s="299"/>
      <c r="QVU49" s="299"/>
      <c r="QVV49" s="299"/>
      <c r="QVW49" s="299"/>
      <c r="QVX49" s="299"/>
      <c r="QVY49" s="299"/>
      <c r="QVZ49" s="299"/>
      <c r="QWA49" s="299"/>
      <c r="QWB49" s="299"/>
      <c r="QWC49" s="299"/>
      <c r="QWD49" s="299"/>
      <c r="QWE49" s="299"/>
      <c r="QWF49" s="299"/>
      <c r="QWG49" s="299"/>
      <c r="QWH49" s="299"/>
      <c r="QWI49" s="299"/>
      <c r="QWJ49" s="299"/>
      <c r="QWK49" s="299"/>
      <c r="QWL49" s="299"/>
      <c r="QWM49" s="299"/>
      <c r="QWN49" s="299"/>
      <c r="QWO49" s="299"/>
      <c r="QWP49" s="299"/>
      <c r="QWQ49" s="299"/>
      <c r="QWR49" s="299"/>
      <c r="QWS49" s="299"/>
      <c r="QWT49" s="299"/>
      <c r="QWU49" s="299"/>
      <c r="QWV49" s="299"/>
      <c r="QWW49" s="299"/>
      <c r="QWX49" s="299"/>
      <c r="QWY49" s="299"/>
      <c r="QWZ49" s="299"/>
      <c r="QXA49" s="299"/>
      <c r="QXB49" s="299"/>
      <c r="QXC49" s="299"/>
      <c r="QXD49" s="299"/>
      <c r="QXE49" s="299"/>
      <c r="QXF49" s="299"/>
      <c r="QXG49" s="299"/>
      <c r="QXH49" s="299"/>
      <c r="QXI49" s="299"/>
      <c r="QXJ49" s="299"/>
      <c r="QXK49" s="299"/>
      <c r="QXL49" s="299"/>
      <c r="QXM49" s="299"/>
      <c r="QXN49" s="299"/>
      <c r="QXO49" s="299"/>
      <c r="QXP49" s="299"/>
      <c r="QXQ49" s="299"/>
      <c r="QXR49" s="299"/>
      <c r="QXS49" s="299"/>
      <c r="QXT49" s="299"/>
      <c r="QXU49" s="299"/>
      <c r="QXV49" s="299"/>
      <c r="QXW49" s="299"/>
      <c r="QXX49" s="299"/>
      <c r="QXY49" s="299"/>
      <c r="QXZ49" s="299"/>
      <c r="QYA49" s="299"/>
      <c r="QYB49" s="299"/>
      <c r="QYC49" s="299"/>
      <c r="QYD49" s="299"/>
      <c r="QYE49" s="299"/>
      <c r="QYF49" s="299"/>
      <c r="QYG49" s="299"/>
      <c r="QYH49" s="299"/>
      <c r="QYI49" s="299"/>
      <c r="QYJ49" s="299"/>
      <c r="QYK49" s="299"/>
      <c r="QYL49" s="299"/>
      <c r="QYM49" s="299"/>
      <c r="QYN49" s="299"/>
      <c r="QYO49" s="299"/>
      <c r="QYP49" s="299"/>
      <c r="QYQ49" s="299"/>
      <c r="QYR49" s="299"/>
      <c r="QYS49" s="299"/>
      <c r="QYT49" s="299"/>
      <c r="QYU49" s="299"/>
      <c r="QYV49" s="299"/>
      <c r="QYW49" s="299"/>
      <c r="QYX49" s="299"/>
      <c r="QYY49" s="299"/>
      <c r="QYZ49" s="299"/>
      <c r="QZA49" s="299"/>
      <c r="QZB49" s="299"/>
      <c r="QZC49" s="299"/>
      <c r="QZD49" s="299"/>
      <c r="QZE49" s="299"/>
      <c r="QZF49" s="299"/>
      <c r="QZG49" s="299"/>
      <c r="QZH49" s="299"/>
      <c r="QZI49" s="299"/>
      <c r="QZJ49" s="299"/>
      <c r="QZK49" s="299"/>
      <c r="QZL49" s="299"/>
      <c r="QZM49" s="299"/>
      <c r="QZN49" s="299"/>
      <c r="QZO49" s="299"/>
      <c r="QZP49" s="299"/>
      <c r="QZQ49" s="299"/>
      <c r="QZR49" s="299"/>
      <c r="QZS49" s="299"/>
      <c r="QZT49" s="299"/>
      <c r="QZU49" s="299"/>
      <c r="QZV49" s="299"/>
      <c r="QZW49" s="299"/>
      <c r="QZX49" s="299"/>
      <c r="QZY49" s="299"/>
      <c r="QZZ49" s="299"/>
      <c r="RAA49" s="299"/>
      <c r="RAB49" s="299"/>
      <c r="RAC49" s="299"/>
      <c r="RAD49" s="299"/>
      <c r="RAE49" s="299"/>
      <c r="RAF49" s="299"/>
      <c r="RAG49" s="299"/>
      <c r="RAH49" s="299"/>
      <c r="RAI49" s="299"/>
      <c r="RAJ49" s="299"/>
      <c r="RAK49" s="299"/>
      <c r="RAL49" s="299"/>
      <c r="RAM49" s="299"/>
      <c r="RAN49" s="299"/>
      <c r="RAO49" s="299"/>
      <c r="RAP49" s="299"/>
      <c r="RAQ49" s="299"/>
      <c r="RAR49" s="299"/>
      <c r="RAS49" s="299"/>
      <c r="RAT49" s="299"/>
      <c r="RAU49" s="299"/>
      <c r="RAV49" s="299"/>
      <c r="RAW49" s="299"/>
      <c r="RAX49" s="299"/>
      <c r="RAY49" s="299"/>
      <c r="RAZ49" s="299"/>
      <c r="RBA49" s="299"/>
      <c r="RBB49" s="299"/>
      <c r="RBC49" s="299"/>
      <c r="RBD49" s="299"/>
      <c r="RBE49" s="299"/>
      <c r="RBF49" s="299"/>
      <c r="RBG49" s="299"/>
      <c r="RBH49" s="299"/>
      <c r="RBI49" s="299"/>
      <c r="RBJ49" s="299"/>
      <c r="RBK49" s="299"/>
      <c r="RBL49" s="299"/>
      <c r="RBM49" s="299"/>
      <c r="RBN49" s="299"/>
      <c r="RBO49" s="299"/>
      <c r="RBP49" s="299"/>
      <c r="RBQ49" s="299"/>
      <c r="RBR49" s="299"/>
      <c r="RBS49" s="299"/>
      <c r="RBT49" s="299"/>
      <c r="RBU49" s="299"/>
      <c r="RBV49" s="299"/>
      <c r="RBW49" s="299"/>
      <c r="RBX49" s="299"/>
      <c r="RBY49" s="299"/>
      <c r="RBZ49" s="299"/>
      <c r="RCA49" s="299"/>
      <c r="RCB49" s="299"/>
      <c r="RCC49" s="299"/>
      <c r="RCD49" s="299"/>
      <c r="RCE49" s="299"/>
      <c r="RCF49" s="299"/>
      <c r="RCG49" s="299"/>
      <c r="RCH49" s="299"/>
      <c r="RCI49" s="299"/>
      <c r="RCJ49" s="299"/>
      <c r="RCK49" s="299"/>
      <c r="RCL49" s="299"/>
      <c r="RCM49" s="299"/>
      <c r="RCN49" s="299"/>
      <c r="RCO49" s="299"/>
      <c r="RCP49" s="299"/>
      <c r="RCQ49" s="299"/>
      <c r="RCR49" s="299"/>
      <c r="RCS49" s="299"/>
      <c r="RCT49" s="299"/>
      <c r="RCU49" s="299"/>
      <c r="RCV49" s="299"/>
      <c r="RCW49" s="299"/>
      <c r="RCX49" s="299"/>
      <c r="RCY49" s="299"/>
      <c r="RCZ49" s="299"/>
      <c r="RDA49" s="299"/>
      <c r="RDB49" s="299"/>
      <c r="RDC49" s="299"/>
      <c r="RDD49" s="299"/>
      <c r="RDE49" s="299"/>
      <c r="RDF49" s="299"/>
      <c r="RDG49" s="299"/>
      <c r="RDH49" s="299"/>
      <c r="RDI49" s="299"/>
      <c r="RDJ49" s="299"/>
      <c r="RDK49" s="299"/>
      <c r="RDL49" s="299"/>
      <c r="RDM49" s="299"/>
      <c r="RDN49" s="299"/>
      <c r="RDO49" s="299"/>
      <c r="RDP49" s="299"/>
      <c r="RDQ49" s="299"/>
      <c r="RDR49" s="299"/>
      <c r="RDS49" s="299"/>
      <c r="RDT49" s="299"/>
      <c r="RDU49" s="299"/>
      <c r="RDV49" s="299"/>
      <c r="RDW49" s="299"/>
      <c r="RDX49" s="299"/>
      <c r="RDY49" s="299"/>
      <c r="RDZ49" s="299"/>
      <c r="REA49" s="299"/>
      <c r="REB49" s="299"/>
      <c r="REC49" s="299"/>
      <c r="RED49" s="299"/>
      <c r="REE49" s="299"/>
      <c r="REF49" s="299"/>
      <c r="REG49" s="299"/>
      <c r="REH49" s="299"/>
      <c r="REI49" s="299"/>
      <c r="REJ49" s="299"/>
      <c r="REK49" s="299"/>
      <c r="REL49" s="299"/>
      <c r="REM49" s="299"/>
      <c r="REN49" s="299"/>
      <c r="REO49" s="299"/>
      <c r="REP49" s="299"/>
      <c r="REQ49" s="299"/>
      <c r="RER49" s="299"/>
      <c r="RES49" s="299"/>
      <c r="RET49" s="299"/>
      <c r="REU49" s="299"/>
      <c r="REV49" s="299"/>
      <c r="REW49" s="299"/>
      <c r="REX49" s="299"/>
      <c r="REY49" s="299"/>
      <c r="REZ49" s="299"/>
      <c r="RFA49" s="299"/>
      <c r="RFB49" s="299"/>
      <c r="RFC49" s="299"/>
      <c r="RFD49" s="299"/>
      <c r="RFE49" s="299"/>
      <c r="RFF49" s="299"/>
      <c r="RFG49" s="299"/>
      <c r="RFH49" s="299"/>
      <c r="RFI49" s="299"/>
      <c r="RFJ49" s="299"/>
      <c r="RFK49" s="299"/>
      <c r="RFL49" s="299"/>
      <c r="RFM49" s="299"/>
      <c r="RFN49" s="299"/>
      <c r="RFO49" s="299"/>
      <c r="RFP49" s="299"/>
      <c r="RFQ49" s="299"/>
      <c r="RFR49" s="299"/>
      <c r="RFS49" s="299"/>
      <c r="RFT49" s="299"/>
      <c r="RFU49" s="299"/>
      <c r="RFV49" s="299"/>
      <c r="RFW49" s="299"/>
      <c r="RFX49" s="299"/>
      <c r="RFY49" s="299"/>
      <c r="RFZ49" s="299"/>
      <c r="RGA49" s="299"/>
      <c r="RGB49" s="299"/>
      <c r="RGC49" s="299"/>
      <c r="RGD49" s="299"/>
      <c r="RGE49" s="299"/>
      <c r="RGF49" s="299"/>
      <c r="RGG49" s="299"/>
      <c r="RGH49" s="299"/>
      <c r="RGI49" s="299"/>
      <c r="RGJ49" s="299"/>
      <c r="RGK49" s="299"/>
      <c r="RGL49" s="299"/>
      <c r="RGM49" s="299"/>
      <c r="RGN49" s="299"/>
      <c r="RGO49" s="299"/>
      <c r="RGP49" s="299"/>
      <c r="RGQ49" s="299"/>
      <c r="RGR49" s="299"/>
      <c r="RGS49" s="299"/>
      <c r="RGT49" s="299"/>
      <c r="RGU49" s="299"/>
      <c r="RGV49" s="299"/>
      <c r="RGW49" s="299"/>
      <c r="RGX49" s="299"/>
      <c r="RGY49" s="299"/>
      <c r="RGZ49" s="299"/>
      <c r="RHA49" s="299"/>
      <c r="RHB49" s="299"/>
      <c r="RHC49" s="299"/>
      <c r="RHD49" s="299"/>
      <c r="RHE49" s="299"/>
      <c r="RHF49" s="299"/>
      <c r="RHG49" s="299"/>
      <c r="RHH49" s="299"/>
      <c r="RHI49" s="299"/>
      <c r="RHJ49" s="299"/>
      <c r="RHK49" s="299"/>
      <c r="RHL49" s="299"/>
      <c r="RHM49" s="299"/>
      <c r="RHN49" s="299"/>
      <c r="RHO49" s="299"/>
      <c r="RHP49" s="299"/>
      <c r="RHQ49" s="299"/>
      <c r="RHR49" s="299"/>
      <c r="RHS49" s="299"/>
      <c r="RHT49" s="299"/>
      <c r="RHU49" s="299"/>
      <c r="RHV49" s="299"/>
      <c r="RHW49" s="299"/>
      <c r="RHX49" s="299"/>
      <c r="RHY49" s="299"/>
      <c r="RHZ49" s="299"/>
      <c r="RIA49" s="299"/>
      <c r="RIB49" s="299"/>
      <c r="RIC49" s="299"/>
      <c r="RID49" s="299"/>
      <c r="RIE49" s="299"/>
      <c r="RIF49" s="299"/>
      <c r="RIG49" s="299"/>
      <c r="RIH49" s="299"/>
      <c r="RII49" s="299"/>
      <c r="RIJ49" s="299"/>
      <c r="RIK49" s="299"/>
      <c r="RIL49" s="299"/>
      <c r="RIM49" s="299"/>
      <c r="RIN49" s="299"/>
      <c r="RIO49" s="299"/>
      <c r="RIP49" s="299"/>
      <c r="RIQ49" s="299"/>
      <c r="RIR49" s="299"/>
      <c r="RIS49" s="299"/>
      <c r="RIT49" s="299"/>
      <c r="RIU49" s="299"/>
      <c r="RIV49" s="299"/>
      <c r="RIW49" s="299"/>
      <c r="RIX49" s="299"/>
      <c r="RIY49" s="299"/>
      <c r="RIZ49" s="299"/>
      <c r="RJA49" s="299"/>
      <c r="RJB49" s="299"/>
      <c r="RJC49" s="299"/>
      <c r="RJD49" s="299"/>
      <c r="RJE49" s="299"/>
      <c r="RJF49" s="299"/>
      <c r="RJG49" s="299"/>
      <c r="RJH49" s="299"/>
      <c r="RJI49" s="299"/>
      <c r="RJJ49" s="299"/>
      <c r="RJK49" s="299"/>
      <c r="RJL49" s="299"/>
      <c r="RJM49" s="299"/>
      <c r="RJN49" s="299"/>
      <c r="RJO49" s="299"/>
      <c r="RJP49" s="299"/>
      <c r="RJQ49" s="299"/>
      <c r="RJR49" s="299"/>
      <c r="RJS49" s="299"/>
      <c r="RJT49" s="299"/>
      <c r="RJU49" s="299"/>
      <c r="RJV49" s="299"/>
      <c r="RJW49" s="299"/>
      <c r="RJX49" s="299"/>
      <c r="RJY49" s="299"/>
      <c r="RJZ49" s="299"/>
      <c r="RKA49" s="299"/>
      <c r="RKB49" s="299"/>
      <c r="RKC49" s="299"/>
      <c r="RKD49" s="299"/>
      <c r="RKE49" s="299"/>
      <c r="RKF49" s="299"/>
      <c r="RKG49" s="299"/>
      <c r="RKH49" s="299"/>
      <c r="RKI49" s="299"/>
      <c r="RKJ49" s="299"/>
      <c r="RKK49" s="299"/>
      <c r="RKL49" s="299"/>
      <c r="RKM49" s="299"/>
      <c r="RKN49" s="299"/>
      <c r="RKO49" s="299"/>
      <c r="RKP49" s="299"/>
      <c r="RKQ49" s="299"/>
      <c r="RKR49" s="299"/>
      <c r="RKS49" s="299"/>
      <c r="RKT49" s="299"/>
      <c r="RKU49" s="299"/>
      <c r="RKV49" s="299"/>
      <c r="RKW49" s="299"/>
      <c r="RKX49" s="299"/>
      <c r="RKY49" s="299"/>
      <c r="RKZ49" s="299"/>
      <c r="RLA49" s="299"/>
      <c r="RLB49" s="299"/>
      <c r="RLC49" s="299"/>
      <c r="RLD49" s="299"/>
      <c r="RLE49" s="299"/>
      <c r="RLF49" s="299"/>
      <c r="RLG49" s="299"/>
      <c r="RLH49" s="299"/>
      <c r="RLI49" s="299"/>
      <c r="RLJ49" s="299"/>
      <c r="RLK49" s="299"/>
      <c r="RLL49" s="299"/>
      <c r="RLM49" s="299"/>
      <c r="RLN49" s="299"/>
      <c r="RLO49" s="299"/>
      <c r="RLP49" s="299"/>
      <c r="RLQ49" s="299"/>
      <c r="RLR49" s="299"/>
      <c r="RLS49" s="299"/>
      <c r="RLT49" s="299"/>
      <c r="RLU49" s="299"/>
      <c r="RLV49" s="299"/>
      <c r="RLW49" s="299"/>
      <c r="RLX49" s="299"/>
      <c r="RLY49" s="299"/>
      <c r="RLZ49" s="299"/>
      <c r="RMA49" s="299"/>
      <c r="RMB49" s="299"/>
      <c r="RMC49" s="299"/>
      <c r="RMD49" s="299"/>
      <c r="RME49" s="299"/>
      <c r="RMF49" s="299"/>
      <c r="RMG49" s="299"/>
      <c r="RMH49" s="299"/>
      <c r="RMI49" s="299"/>
      <c r="RMJ49" s="299"/>
      <c r="RMK49" s="299"/>
      <c r="RML49" s="299"/>
      <c r="RMM49" s="299"/>
      <c r="RMN49" s="299"/>
      <c r="RMO49" s="299"/>
      <c r="RMP49" s="299"/>
      <c r="RMQ49" s="299"/>
      <c r="RMR49" s="299"/>
      <c r="RMS49" s="299"/>
      <c r="RMT49" s="299"/>
      <c r="RMU49" s="299"/>
      <c r="RMV49" s="299"/>
      <c r="RMW49" s="299"/>
      <c r="RMX49" s="299"/>
      <c r="RMY49" s="299"/>
      <c r="RMZ49" s="299"/>
      <c r="RNA49" s="299"/>
      <c r="RNB49" s="299"/>
      <c r="RNC49" s="299"/>
      <c r="RND49" s="299"/>
      <c r="RNE49" s="299"/>
      <c r="RNF49" s="299"/>
      <c r="RNG49" s="299"/>
      <c r="RNH49" s="299"/>
      <c r="RNI49" s="299"/>
      <c r="RNJ49" s="299"/>
      <c r="RNK49" s="299"/>
      <c r="RNL49" s="299"/>
      <c r="RNM49" s="299"/>
      <c r="RNN49" s="299"/>
      <c r="RNO49" s="299"/>
      <c r="RNP49" s="299"/>
      <c r="RNQ49" s="299"/>
      <c r="RNR49" s="299"/>
      <c r="RNS49" s="299"/>
      <c r="RNT49" s="299"/>
      <c r="RNU49" s="299"/>
      <c r="RNV49" s="299"/>
      <c r="RNW49" s="299"/>
      <c r="RNX49" s="299"/>
      <c r="RNY49" s="299"/>
      <c r="RNZ49" s="299"/>
      <c r="ROA49" s="299"/>
      <c r="ROB49" s="299"/>
      <c r="ROC49" s="299"/>
      <c r="ROD49" s="299"/>
      <c r="ROE49" s="299"/>
      <c r="ROF49" s="299"/>
      <c r="ROG49" s="299"/>
      <c r="ROH49" s="299"/>
      <c r="ROI49" s="299"/>
      <c r="ROJ49" s="299"/>
      <c r="ROK49" s="299"/>
      <c r="ROL49" s="299"/>
      <c r="ROM49" s="299"/>
      <c r="RON49" s="299"/>
      <c r="ROO49" s="299"/>
      <c r="ROP49" s="299"/>
      <c r="ROQ49" s="299"/>
      <c r="ROR49" s="299"/>
      <c r="ROS49" s="299"/>
      <c r="ROT49" s="299"/>
      <c r="ROU49" s="299"/>
      <c r="ROV49" s="299"/>
      <c r="ROW49" s="299"/>
      <c r="ROX49" s="299"/>
      <c r="ROY49" s="299"/>
      <c r="ROZ49" s="299"/>
      <c r="RPA49" s="299"/>
      <c r="RPB49" s="299"/>
      <c r="RPC49" s="299"/>
      <c r="RPD49" s="299"/>
      <c r="RPE49" s="299"/>
      <c r="RPF49" s="299"/>
      <c r="RPG49" s="299"/>
      <c r="RPH49" s="299"/>
      <c r="RPI49" s="299"/>
      <c r="RPJ49" s="299"/>
      <c r="RPK49" s="299"/>
      <c r="RPL49" s="299"/>
      <c r="RPM49" s="299"/>
      <c r="RPN49" s="299"/>
      <c r="RPO49" s="299"/>
      <c r="RPP49" s="299"/>
      <c r="RPQ49" s="299"/>
      <c r="RPR49" s="299"/>
      <c r="RPS49" s="299"/>
      <c r="RPT49" s="299"/>
      <c r="RPU49" s="299"/>
      <c r="RPV49" s="299"/>
      <c r="RPW49" s="299"/>
      <c r="RPX49" s="299"/>
      <c r="RPY49" s="299"/>
      <c r="RPZ49" s="299"/>
      <c r="RQA49" s="299"/>
      <c r="RQB49" s="299"/>
      <c r="RQC49" s="299"/>
      <c r="RQD49" s="299"/>
      <c r="RQE49" s="299"/>
      <c r="RQF49" s="299"/>
      <c r="RQG49" s="299"/>
      <c r="RQH49" s="299"/>
      <c r="RQI49" s="299"/>
      <c r="RQJ49" s="299"/>
      <c r="RQK49" s="299"/>
      <c r="RQL49" s="299"/>
      <c r="RQM49" s="299"/>
      <c r="RQN49" s="299"/>
      <c r="RQO49" s="299"/>
      <c r="RQP49" s="299"/>
      <c r="RQQ49" s="299"/>
      <c r="RQR49" s="299"/>
      <c r="RQS49" s="299"/>
      <c r="RQT49" s="299"/>
      <c r="RQU49" s="299"/>
      <c r="RQV49" s="299"/>
      <c r="RQW49" s="299"/>
      <c r="RQX49" s="299"/>
      <c r="RQY49" s="299"/>
      <c r="RQZ49" s="299"/>
      <c r="RRA49" s="299"/>
      <c r="RRB49" s="299"/>
      <c r="RRC49" s="299"/>
      <c r="RRD49" s="299"/>
      <c r="RRE49" s="299"/>
      <c r="RRF49" s="299"/>
      <c r="RRG49" s="299"/>
      <c r="RRH49" s="299"/>
      <c r="RRI49" s="299"/>
      <c r="RRJ49" s="299"/>
      <c r="RRK49" s="299"/>
      <c r="RRL49" s="299"/>
      <c r="RRM49" s="299"/>
      <c r="RRN49" s="299"/>
      <c r="RRO49" s="299"/>
      <c r="RRP49" s="299"/>
      <c r="RRQ49" s="299"/>
      <c r="RRR49" s="299"/>
      <c r="RRS49" s="299"/>
      <c r="RRT49" s="299"/>
      <c r="RRU49" s="299"/>
      <c r="RRV49" s="299"/>
      <c r="RRW49" s="299"/>
      <c r="RRX49" s="299"/>
      <c r="RRY49" s="299"/>
      <c r="RRZ49" s="299"/>
      <c r="RSA49" s="299"/>
      <c r="RSB49" s="299"/>
      <c r="RSC49" s="299"/>
      <c r="RSD49" s="299"/>
      <c r="RSE49" s="299"/>
      <c r="RSF49" s="299"/>
      <c r="RSG49" s="299"/>
      <c r="RSH49" s="299"/>
      <c r="RSI49" s="299"/>
      <c r="RSJ49" s="299"/>
      <c r="RSK49" s="299"/>
      <c r="RSL49" s="299"/>
      <c r="RSM49" s="299"/>
      <c r="RSN49" s="299"/>
      <c r="RSO49" s="299"/>
      <c r="RSP49" s="299"/>
      <c r="RSQ49" s="299"/>
      <c r="RSR49" s="299"/>
      <c r="RSS49" s="299"/>
      <c r="RST49" s="299"/>
      <c r="RSU49" s="299"/>
      <c r="RSV49" s="299"/>
      <c r="RSW49" s="299"/>
      <c r="RSX49" s="299"/>
      <c r="RSY49" s="299"/>
      <c r="RSZ49" s="299"/>
      <c r="RTA49" s="299"/>
      <c r="RTB49" s="299"/>
      <c r="RTC49" s="299"/>
      <c r="RTD49" s="299"/>
      <c r="RTE49" s="299"/>
      <c r="RTF49" s="299"/>
      <c r="RTG49" s="299"/>
      <c r="RTH49" s="299"/>
      <c r="RTI49" s="299"/>
      <c r="RTJ49" s="299"/>
      <c r="RTK49" s="299"/>
      <c r="RTL49" s="299"/>
      <c r="RTM49" s="299"/>
      <c r="RTN49" s="299"/>
      <c r="RTO49" s="299"/>
      <c r="RTP49" s="299"/>
      <c r="RTQ49" s="299"/>
      <c r="RTR49" s="299"/>
      <c r="RTS49" s="299"/>
      <c r="RTT49" s="299"/>
      <c r="RTU49" s="299"/>
      <c r="RTV49" s="299"/>
      <c r="RTW49" s="299"/>
      <c r="RTX49" s="299"/>
      <c r="RTY49" s="299"/>
      <c r="RTZ49" s="299"/>
      <c r="RUA49" s="299"/>
      <c r="RUB49" s="299"/>
      <c r="RUC49" s="299"/>
      <c r="RUD49" s="299"/>
      <c r="RUE49" s="299"/>
      <c r="RUF49" s="299"/>
      <c r="RUG49" s="299"/>
      <c r="RUH49" s="299"/>
      <c r="RUI49" s="299"/>
      <c r="RUJ49" s="299"/>
      <c r="RUK49" s="299"/>
      <c r="RUL49" s="299"/>
      <c r="RUM49" s="299"/>
      <c r="RUN49" s="299"/>
      <c r="RUO49" s="299"/>
      <c r="RUP49" s="299"/>
      <c r="RUQ49" s="299"/>
      <c r="RUR49" s="299"/>
      <c r="RUS49" s="299"/>
      <c r="RUT49" s="299"/>
      <c r="RUU49" s="299"/>
      <c r="RUV49" s="299"/>
      <c r="RUW49" s="299"/>
      <c r="RUX49" s="299"/>
      <c r="RUY49" s="299"/>
      <c r="RUZ49" s="299"/>
      <c r="RVA49" s="299"/>
      <c r="RVB49" s="299"/>
      <c r="RVC49" s="299"/>
      <c r="RVD49" s="299"/>
      <c r="RVE49" s="299"/>
      <c r="RVF49" s="299"/>
      <c r="RVG49" s="299"/>
      <c r="RVH49" s="299"/>
      <c r="RVI49" s="299"/>
      <c r="RVJ49" s="299"/>
      <c r="RVK49" s="299"/>
      <c r="RVL49" s="299"/>
      <c r="RVM49" s="299"/>
      <c r="RVN49" s="299"/>
      <c r="RVO49" s="299"/>
      <c r="RVP49" s="299"/>
      <c r="RVQ49" s="299"/>
      <c r="RVR49" s="299"/>
      <c r="RVS49" s="299"/>
      <c r="RVT49" s="299"/>
      <c r="RVU49" s="299"/>
      <c r="RVV49" s="299"/>
      <c r="RVW49" s="299"/>
      <c r="RVX49" s="299"/>
      <c r="RVY49" s="299"/>
      <c r="RVZ49" s="299"/>
      <c r="RWA49" s="299"/>
      <c r="RWB49" s="299"/>
      <c r="RWC49" s="299"/>
      <c r="RWD49" s="299"/>
      <c r="RWE49" s="299"/>
      <c r="RWF49" s="299"/>
      <c r="RWG49" s="299"/>
      <c r="RWH49" s="299"/>
      <c r="RWI49" s="299"/>
      <c r="RWJ49" s="299"/>
      <c r="RWK49" s="299"/>
      <c r="RWL49" s="299"/>
      <c r="RWM49" s="299"/>
      <c r="RWN49" s="299"/>
      <c r="RWO49" s="299"/>
      <c r="RWP49" s="299"/>
      <c r="RWQ49" s="299"/>
      <c r="RWR49" s="299"/>
      <c r="RWS49" s="299"/>
      <c r="RWT49" s="299"/>
      <c r="RWU49" s="299"/>
      <c r="RWV49" s="299"/>
      <c r="RWW49" s="299"/>
      <c r="RWX49" s="299"/>
      <c r="RWY49" s="299"/>
      <c r="RWZ49" s="299"/>
      <c r="RXA49" s="299"/>
      <c r="RXB49" s="299"/>
      <c r="RXC49" s="299"/>
      <c r="RXD49" s="299"/>
      <c r="RXE49" s="299"/>
      <c r="RXF49" s="299"/>
      <c r="RXG49" s="299"/>
      <c r="RXH49" s="299"/>
      <c r="RXI49" s="299"/>
      <c r="RXJ49" s="299"/>
      <c r="RXK49" s="299"/>
      <c r="RXL49" s="299"/>
      <c r="RXM49" s="299"/>
      <c r="RXN49" s="299"/>
      <c r="RXO49" s="299"/>
      <c r="RXP49" s="299"/>
      <c r="RXQ49" s="299"/>
      <c r="RXR49" s="299"/>
      <c r="RXS49" s="299"/>
      <c r="RXT49" s="299"/>
      <c r="RXU49" s="299"/>
      <c r="RXV49" s="299"/>
      <c r="RXW49" s="299"/>
      <c r="RXX49" s="299"/>
      <c r="RXY49" s="299"/>
      <c r="RXZ49" s="299"/>
      <c r="RYA49" s="299"/>
      <c r="RYB49" s="299"/>
      <c r="RYC49" s="299"/>
      <c r="RYD49" s="299"/>
      <c r="RYE49" s="299"/>
      <c r="RYF49" s="299"/>
      <c r="RYG49" s="299"/>
      <c r="RYH49" s="299"/>
      <c r="RYI49" s="299"/>
      <c r="RYJ49" s="299"/>
      <c r="RYK49" s="299"/>
      <c r="RYL49" s="299"/>
      <c r="RYM49" s="299"/>
      <c r="RYN49" s="299"/>
      <c r="RYO49" s="299"/>
      <c r="RYP49" s="299"/>
      <c r="RYQ49" s="299"/>
      <c r="RYR49" s="299"/>
      <c r="RYS49" s="299"/>
      <c r="RYT49" s="299"/>
      <c r="RYU49" s="299"/>
      <c r="RYV49" s="299"/>
      <c r="RYW49" s="299"/>
      <c r="RYX49" s="299"/>
      <c r="RYY49" s="299"/>
      <c r="RYZ49" s="299"/>
      <c r="RZA49" s="299"/>
      <c r="RZB49" s="299"/>
      <c r="RZC49" s="299"/>
      <c r="RZD49" s="299"/>
      <c r="RZE49" s="299"/>
      <c r="RZF49" s="299"/>
      <c r="RZG49" s="299"/>
      <c r="RZH49" s="299"/>
      <c r="RZI49" s="299"/>
      <c r="RZJ49" s="299"/>
      <c r="RZK49" s="299"/>
      <c r="RZL49" s="299"/>
      <c r="RZM49" s="299"/>
      <c r="RZN49" s="299"/>
      <c r="RZO49" s="299"/>
      <c r="RZP49" s="299"/>
      <c r="RZQ49" s="299"/>
      <c r="RZR49" s="299"/>
      <c r="RZS49" s="299"/>
      <c r="RZT49" s="299"/>
      <c r="RZU49" s="299"/>
      <c r="RZV49" s="299"/>
      <c r="RZW49" s="299"/>
      <c r="RZX49" s="299"/>
      <c r="RZY49" s="299"/>
      <c r="RZZ49" s="299"/>
      <c r="SAA49" s="299"/>
      <c r="SAB49" s="299"/>
      <c r="SAC49" s="299"/>
      <c r="SAD49" s="299"/>
      <c r="SAE49" s="299"/>
      <c r="SAF49" s="299"/>
      <c r="SAG49" s="299"/>
      <c r="SAH49" s="299"/>
      <c r="SAI49" s="299"/>
      <c r="SAJ49" s="299"/>
      <c r="SAK49" s="299"/>
      <c r="SAL49" s="299"/>
      <c r="SAM49" s="299"/>
      <c r="SAN49" s="299"/>
      <c r="SAO49" s="299"/>
      <c r="SAP49" s="299"/>
      <c r="SAQ49" s="299"/>
      <c r="SAR49" s="299"/>
      <c r="SAS49" s="299"/>
      <c r="SAT49" s="299"/>
      <c r="SAU49" s="299"/>
      <c r="SAV49" s="299"/>
      <c r="SAW49" s="299"/>
      <c r="SAX49" s="299"/>
      <c r="SAY49" s="299"/>
      <c r="SAZ49" s="299"/>
      <c r="SBA49" s="299"/>
      <c r="SBB49" s="299"/>
      <c r="SBC49" s="299"/>
      <c r="SBD49" s="299"/>
      <c r="SBE49" s="299"/>
      <c r="SBF49" s="299"/>
      <c r="SBG49" s="299"/>
      <c r="SBH49" s="299"/>
      <c r="SBI49" s="299"/>
      <c r="SBJ49" s="299"/>
      <c r="SBK49" s="299"/>
      <c r="SBL49" s="299"/>
      <c r="SBM49" s="299"/>
      <c r="SBN49" s="299"/>
      <c r="SBO49" s="299"/>
      <c r="SBP49" s="299"/>
      <c r="SBQ49" s="299"/>
      <c r="SBR49" s="299"/>
      <c r="SBS49" s="299"/>
      <c r="SBT49" s="299"/>
      <c r="SBU49" s="299"/>
      <c r="SBV49" s="299"/>
      <c r="SBW49" s="299"/>
      <c r="SBX49" s="299"/>
      <c r="SBY49" s="299"/>
      <c r="SBZ49" s="299"/>
      <c r="SCA49" s="299"/>
      <c r="SCB49" s="299"/>
      <c r="SCC49" s="299"/>
      <c r="SCD49" s="299"/>
      <c r="SCE49" s="299"/>
      <c r="SCF49" s="299"/>
      <c r="SCG49" s="299"/>
      <c r="SCH49" s="299"/>
      <c r="SCI49" s="299"/>
      <c r="SCJ49" s="299"/>
      <c r="SCK49" s="299"/>
      <c r="SCL49" s="299"/>
      <c r="SCM49" s="299"/>
      <c r="SCN49" s="299"/>
      <c r="SCO49" s="299"/>
      <c r="SCP49" s="299"/>
      <c r="SCQ49" s="299"/>
      <c r="SCR49" s="299"/>
      <c r="SCS49" s="299"/>
      <c r="SCT49" s="299"/>
      <c r="SCU49" s="299"/>
      <c r="SCV49" s="299"/>
      <c r="SCW49" s="299"/>
      <c r="SCX49" s="299"/>
      <c r="SCY49" s="299"/>
      <c r="SCZ49" s="299"/>
      <c r="SDA49" s="299"/>
      <c r="SDB49" s="299"/>
      <c r="SDC49" s="299"/>
      <c r="SDD49" s="299"/>
      <c r="SDE49" s="299"/>
      <c r="SDF49" s="299"/>
      <c r="SDG49" s="299"/>
      <c r="SDH49" s="299"/>
      <c r="SDI49" s="299"/>
      <c r="SDJ49" s="299"/>
      <c r="SDK49" s="299"/>
      <c r="SDL49" s="299"/>
      <c r="SDM49" s="299"/>
      <c r="SDN49" s="299"/>
      <c r="SDO49" s="299"/>
      <c r="SDP49" s="299"/>
      <c r="SDQ49" s="299"/>
      <c r="SDR49" s="299"/>
      <c r="SDS49" s="299"/>
      <c r="SDT49" s="299"/>
      <c r="SDU49" s="299"/>
      <c r="SDV49" s="299"/>
      <c r="SDW49" s="299"/>
      <c r="SDX49" s="299"/>
      <c r="SDY49" s="299"/>
      <c r="SDZ49" s="299"/>
      <c r="SEA49" s="299"/>
      <c r="SEB49" s="299"/>
      <c r="SEC49" s="299"/>
      <c r="SED49" s="299"/>
      <c r="SEE49" s="299"/>
      <c r="SEF49" s="299"/>
      <c r="SEG49" s="299"/>
      <c r="SEH49" s="299"/>
      <c r="SEI49" s="299"/>
      <c r="SEJ49" s="299"/>
      <c r="SEK49" s="299"/>
      <c r="SEL49" s="299"/>
      <c r="SEM49" s="299"/>
      <c r="SEN49" s="299"/>
      <c r="SEO49" s="299"/>
      <c r="SEP49" s="299"/>
      <c r="SEQ49" s="299"/>
      <c r="SER49" s="299"/>
      <c r="SES49" s="299"/>
      <c r="SET49" s="299"/>
      <c r="SEU49" s="299"/>
      <c r="SEV49" s="299"/>
      <c r="SEW49" s="299"/>
      <c r="SEX49" s="299"/>
      <c r="SEY49" s="299"/>
      <c r="SEZ49" s="299"/>
      <c r="SFA49" s="299"/>
      <c r="SFB49" s="299"/>
      <c r="SFC49" s="299"/>
      <c r="SFD49" s="299"/>
      <c r="SFE49" s="299"/>
      <c r="SFF49" s="299"/>
      <c r="SFG49" s="299"/>
      <c r="SFH49" s="299"/>
      <c r="SFI49" s="299"/>
      <c r="SFJ49" s="299"/>
      <c r="SFK49" s="299"/>
      <c r="SFL49" s="299"/>
      <c r="SFM49" s="299"/>
      <c r="SFN49" s="299"/>
      <c r="SFO49" s="299"/>
      <c r="SFP49" s="299"/>
      <c r="SFQ49" s="299"/>
      <c r="SFR49" s="299"/>
      <c r="SFS49" s="299"/>
      <c r="SFT49" s="299"/>
      <c r="SFU49" s="299"/>
      <c r="SFV49" s="299"/>
      <c r="SFW49" s="299"/>
      <c r="SFX49" s="299"/>
      <c r="SFY49" s="299"/>
      <c r="SFZ49" s="299"/>
      <c r="SGA49" s="299"/>
      <c r="SGB49" s="299"/>
      <c r="SGC49" s="299"/>
      <c r="SGD49" s="299"/>
      <c r="SGE49" s="299"/>
      <c r="SGF49" s="299"/>
      <c r="SGG49" s="299"/>
      <c r="SGH49" s="299"/>
      <c r="SGI49" s="299"/>
      <c r="SGJ49" s="299"/>
      <c r="SGK49" s="299"/>
      <c r="SGL49" s="299"/>
      <c r="SGM49" s="299"/>
      <c r="SGN49" s="299"/>
      <c r="SGO49" s="299"/>
      <c r="SGP49" s="299"/>
      <c r="SGQ49" s="299"/>
      <c r="SGR49" s="299"/>
      <c r="SGS49" s="299"/>
      <c r="SGT49" s="299"/>
      <c r="SGU49" s="299"/>
      <c r="SGV49" s="299"/>
      <c r="SGW49" s="299"/>
      <c r="SGX49" s="299"/>
      <c r="SGY49" s="299"/>
      <c r="SGZ49" s="299"/>
      <c r="SHA49" s="299"/>
      <c r="SHB49" s="299"/>
      <c r="SHC49" s="299"/>
      <c r="SHD49" s="299"/>
      <c r="SHE49" s="299"/>
      <c r="SHF49" s="299"/>
      <c r="SHG49" s="299"/>
      <c r="SHH49" s="299"/>
      <c r="SHI49" s="299"/>
      <c r="SHJ49" s="299"/>
      <c r="SHK49" s="299"/>
      <c r="SHL49" s="299"/>
      <c r="SHM49" s="299"/>
      <c r="SHN49" s="299"/>
      <c r="SHO49" s="299"/>
      <c r="SHP49" s="299"/>
      <c r="SHQ49" s="299"/>
      <c r="SHR49" s="299"/>
      <c r="SHS49" s="299"/>
      <c r="SHT49" s="299"/>
      <c r="SHU49" s="299"/>
      <c r="SHV49" s="299"/>
      <c r="SHW49" s="299"/>
      <c r="SHX49" s="299"/>
      <c r="SHY49" s="299"/>
      <c r="SHZ49" s="299"/>
      <c r="SIA49" s="299"/>
      <c r="SIB49" s="299"/>
      <c r="SIC49" s="299"/>
      <c r="SID49" s="299"/>
      <c r="SIE49" s="299"/>
      <c r="SIF49" s="299"/>
      <c r="SIG49" s="299"/>
      <c r="SIH49" s="299"/>
      <c r="SII49" s="299"/>
      <c r="SIJ49" s="299"/>
      <c r="SIK49" s="299"/>
      <c r="SIL49" s="299"/>
      <c r="SIM49" s="299"/>
      <c r="SIN49" s="299"/>
      <c r="SIO49" s="299"/>
      <c r="SIP49" s="299"/>
      <c r="SIQ49" s="299"/>
      <c r="SIR49" s="299"/>
      <c r="SIS49" s="299"/>
      <c r="SIT49" s="299"/>
      <c r="SIU49" s="299"/>
      <c r="SIV49" s="299"/>
      <c r="SIW49" s="299"/>
      <c r="SIX49" s="299"/>
      <c r="SIY49" s="299"/>
      <c r="SIZ49" s="299"/>
      <c r="SJA49" s="299"/>
      <c r="SJB49" s="299"/>
      <c r="SJC49" s="299"/>
      <c r="SJD49" s="299"/>
      <c r="SJE49" s="299"/>
      <c r="SJF49" s="299"/>
      <c r="SJG49" s="299"/>
      <c r="SJH49" s="299"/>
      <c r="SJI49" s="299"/>
      <c r="SJJ49" s="299"/>
      <c r="SJK49" s="299"/>
      <c r="SJL49" s="299"/>
      <c r="SJM49" s="299"/>
      <c r="SJN49" s="299"/>
      <c r="SJO49" s="299"/>
      <c r="SJP49" s="299"/>
      <c r="SJQ49" s="299"/>
      <c r="SJR49" s="299"/>
      <c r="SJS49" s="299"/>
      <c r="SJT49" s="299"/>
      <c r="SJU49" s="299"/>
      <c r="SJV49" s="299"/>
      <c r="SJW49" s="299"/>
      <c r="SJX49" s="299"/>
      <c r="SJY49" s="299"/>
      <c r="SJZ49" s="299"/>
      <c r="SKA49" s="299"/>
      <c r="SKB49" s="299"/>
      <c r="SKC49" s="299"/>
      <c r="SKD49" s="299"/>
      <c r="SKE49" s="299"/>
      <c r="SKF49" s="299"/>
      <c r="SKG49" s="299"/>
      <c r="SKH49" s="299"/>
      <c r="SKI49" s="299"/>
      <c r="SKJ49" s="299"/>
      <c r="SKK49" s="299"/>
      <c r="SKL49" s="299"/>
      <c r="SKM49" s="299"/>
      <c r="SKN49" s="299"/>
      <c r="SKO49" s="299"/>
      <c r="SKP49" s="299"/>
      <c r="SKQ49" s="299"/>
      <c r="SKR49" s="299"/>
      <c r="SKS49" s="299"/>
      <c r="SKT49" s="299"/>
      <c r="SKU49" s="299"/>
      <c r="SKV49" s="299"/>
      <c r="SKW49" s="299"/>
      <c r="SKX49" s="299"/>
      <c r="SKY49" s="299"/>
      <c r="SKZ49" s="299"/>
      <c r="SLA49" s="299"/>
      <c r="SLB49" s="299"/>
      <c r="SLC49" s="299"/>
      <c r="SLD49" s="299"/>
      <c r="SLE49" s="299"/>
      <c r="SLF49" s="299"/>
      <c r="SLG49" s="299"/>
      <c r="SLH49" s="299"/>
      <c r="SLI49" s="299"/>
      <c r="SLJ49" s="299"/>
      <c r="SLK49" s="299"/>
      <c r="SLL49" s="299"/>
      <c r="SLM49" s="299"/>
      <c r="SLN49" s="299"/>
      <c r="SLO49" s="299"/>
      <c r="SLP49" s="299"/>
      <c r="SLQ49" s="299"/>
      <c r="SLR49" s="299"/>
      <c r="SLS49" s="299"/>
      <c r="SLT49" s="299"/>
      <c r="SLU49" s="299"/>
      <c r="SLV49" s="299"/>
      <c r="SLW49" s="299"/>
      <c r="SLX49" s="299"/>
      <c r="SLY49" s="299"/>
      <c r="SLZ49" s="299"/>
      <c r="SMA49" s="299"/>
      <c r="SMB49" s="299"/>
      <c r="SMC49" s="299"/>
      <c r="SMD49" s="299"/>
      <c r="SME49" s="299"/>
      <c r="SMF49" s="299"/>
      <c r="SMG49" s="299"/>
      <c r="SMH49" s="299"/>
      <c r="SMI49" s="299"/>
      <c r="SMJ49" s="299"/>
      <c r="SMK49" s="299"/>
      <c r="SML49" s="299"/>
      <c r="SMM49" s="299"/>
      <c r="SMN49" s="299"/>
      <c r="SMO49" s="299"/>
      <c r="SMP49" s="299"/>
      <c r="SMQ49" s="299"/>
      <c r="SMR49" s="299"/>
      <c r="SMS49" s="299"/>
      <c r="SMT49" s="299"/>
      <c r="SMU49" s="299"/>
      <c r="SMV49" s="299"/>
      <c r="SMW49" s="299"/>
      <c r="SMX49" s="299"/>
      <c r="SMY49" s="299"/>
      <c r="SMZ49" s="299"/>
      <c r="SNA49" s="299"/>
      <c r="SNB49" s="299"/>
      <c r="SNC49" s="299"/>
      <c r="SND49" s="299"/>
      <c r="SNE49" s="299"/>
      <c r="SNF49" s="299"/>
      <c r="SNG49" s="299"/>
      <c r="SNH49" s="299"/>
      <c r="SNI49" s="299"/>
      <c r="SNJ49" s="299"/>
      <c r="SNK49" s="299"/>
      <c r="SNL49" s="299"/>
      <c r="SNM49" s="299"/>
      <c r="SNN49" s="299"/>
      <c r="SNO49" s="299"/>
      <c r="SNP49" s="299"/>
      <c r="SNQ49" s="299"/>
      <c r="SNR49" s="299"/>
      <c r="SNS49" s="299"/>
      <c r="SNT49" s="299"/>
      <c r="SNU49" s="299"/>
      <c r="SNV49" s="299"/>
      <c r="SNW49" s="299"/>
      <c r="SNX49" s="299"/>
      <c r="SNY49" s="299"/>
      <c r="SNZ49" s="299"/>
      <c r="SOA49" s="299"/>
      <c r="SOB49" s="299"/>
      <c r="SOC49" s="299"/>
      <c r="SOD49" s="299"/>
      <c r="SOE49" s="299"/>
      <c r="SOF49" s="299"/>
      <c r="SOG49" s="299"/>
      <c r="SOH49" s="299"/>
      <c r="SOI49" s="299"/>
      <c r="SOJ49" s="299"/>
      <c r="SOK49" s="299"/>
      <c r="SOL49" s="299"/>
      <c r="SOM49" s="299"/>
      <c r="SON49" s="299"/>
      <c r="SOO49" s="299"/>
      <c r="SOP49" s="299"/>
      <c r="SOQ49" s="299"/>
      <c r="SOR49" s="299"/>
      <c r="SOS49" s="299"/>
      <c r="SOT49" s="299"/>
      <c r="SOU49" s="299"/>
      <c r="SOV49" s="299"/>
      <c r="SOW49" s="299"/>
      <c r="SOX49" s="299"/>
      <c r="SOY49" s="299"/>
      <c r="SOZ49" s="299"/>
      <c r="SPA49" s="299"/>
      <c r="SPB49" s="299"/>
      <c r="SPC49" s="299"/>
      <c r="SPD49" s="299"/>
      <c r="SPE49" s="299"/>
      <c r="SPF49" s="299"/>
      <c r="SPG49" s="299"/>
      <c r="SPH49" s="299"/>
      <c r="SPI49" s="299"/>
      <c r="SPJ49" s="299"/>
      <c r="SPK49" s="299"/>
      <c r="SPL49" s="299"/>
      <c r="SPM49" s="299"/>
      <c r="SPN49" s="299"/>
      <c r="SPO49" s="299"/>
      <c r="SPP49" s="299"/>
      <c r="SPQ49" s="299"/>
      <c r="SPR49" s="299"/>
      <c r="SPS49" s="299"/>
      <c r="SPT49" s="299"/>
      <c r="SPU49" s="299"/>
      <c r="SPV49" s="299"/>
      <c r="SPW49" s="299"/>
      <c r="SPX49" s="299"/>
      <c r="SPY49" s="299"/>
      <c r="SPZ49" s="299"/>
      <c r="SQA49" s="299"/>
      <c r="SQB49" s="299"/>
      <c r="SQC49" s="299"/>
      <c r="SQD49" s="299"/>
      <c r="SQE49" s="299"/>
      <c r="SQF49" s="299"/>
      <c r="SQG49" s="299"/>
      <c r="SQH49" s="299"/>
      <c r="SQI49" s="299"/>
      <c r="SQJ49" s="299"/>
      <c r="SQK49" s="299"/>
      <c r="SQL49" s="299"/>
      <c r="SQM49" s="299"/>
      <c r="SQN49" s="299"/>
      <c r="SQO49" s="299"/>
      <c r="SQP49" s="299"/>
      <c r="SQQ49" s="299"/>
      <c r="SQR49" s="299"/>
      <c r="SQS49" s="299"/>
      <c r="SQT49" s="299"/>
      <c r="SQU49" s="299"/>
      <c r="SQV49" s="299"/>
      <c r="SQW49" s="299"/>
      <c r="SQX49" s="299"/>
      <c r="SQY49" s="299"/>
      <c r="SQZ49" s="299"/>
      <c r="SRA49" s="299"/>
      <c r="SRB49" s="299"/>
      <c r="SRC49" s="299"/>
      <c r="SRD49" s="299"/>
      <c r="SRE49" s="299"/>
      <c r="SRF49" s="299"/>
      <c r="SRG49" s="299"/>
      <c r="SRH49" s="299"/>
      <c r="SRI49" s="299"/>
      <c r="SRJ49" s="299"/>
      <c r="SRK49" s="299"/>
      <c r="SRL49" s="299"/>
      <c r="SRM49" s="299"/>
      <c r="SRN49" s="299"/>
      <c r="SRO49" s="299"/>
      <c r="SRP49" s="299"/>
      <c r="SRQ49" s="299"/>
      <c r="SRR49" s="299"/>
      <c r="SRS49" s="299"/>
      <c r="SRT49" s="299"/>
      <c r="SRU49" s="299"/>
      <c r="SRV49" s="299"/>
      <c r="SRW49" s="299"/>
      <c r="SRX49" s="299"/>
      <c r="SRY49" s="299"/>
      <c r="SRZ49" s="299"/>
      <c r="SSA49" s="299"/>
      <c r="SSB49" s="299"/>
      <c r="SSC49" s="299"/>
      <c r="SSD49" s="299"/>
      <c r="SSE49" s="299"/>
      <c r="SSF49" s="299"/>
      <c r="SSG49" s="299"/>
      <c r="SSH49" s="299"/>
      <c r="SSI49" s="299"/>
      <c r="SSJ49" s="299"/>
      <c r="SSK49" s="299"/>
      <c r="SSL49" s="299"/>
      <c r="SSM49" s="299"/>
      <c r="SSN49" s="299"/>
      <c r="SSO49" s="299"/>
      <c r="SSP49" s="299"/>
      <c r="SSQ49" s="299"/>
      <c r="SSR49" s="299"/>
      <c r="SSS49" s="299"/>
      <c r="SST49" s="299"/>
      <c r="SSU49" s="299"/>
      <c r="SSV49" s="299"/>
      <c r="SSW49" s="299"/>
      <c r="SSX49" s="299"/>
      <c r="SSY49" s="299"/>
      <c r="SSZ49" s="299"/>
      <c r="STA49" s="299"/>
      <c r="STB49" s="299"/>
      <c r="STC49" s="299"/>
      <c r="STD49" s="299"/>
      <c r="STE49" s="299"/>
      <c r="STF49" s="299"/>
      <c r="STG49" s="299"/>
      <c r="STH49" s="299"/>
      <c r="STI49" s="299"/>
      <c r="STJ49" s="299"/>
      <c r="STK49" s="299"/>
      <c r="STL49" s="299"/>
      <c r="STM49" s="299"/>
      <c r="STN49" s="299"/>
      <c r="STO49" s="299"/>
      <c r="STP49" s="299"/>
      <c r="STQ49" s="299"/>
      <c r="STR49" s="299"/>
      <c r="STS49" s="299"/>
      <c r="STT49" s="299"/>
      <c r="STU49" s="299"/>
      <c r="STV49" s="299"/>
      <c r="STW49" s="299"/>
      <c r="STX49" s="299"/>
      <c r="STY49" s="299"/>
      <c r="STZ49" s="299"/>
      <c r="SUA49" s="299"/>
      <c r="SUB49" s="299"/>
      <c r="SUC49" s="299"/>
      <c r="SUD49" s="299"/>
      <c r="SUE49" s="299"/>
      <c r="SUF49" s="299"/>
      <c r="SUG49" s="299"/>
      <c r="SUH49" s="299"/>
      <c r="SUI49" s="299"/>
      <c r="SUJ49" s="299"/>
      <c r="SUK49" s="299"/>
      <c r="SUL49" s="299"/>
      <c r="SUM49" s="299"/>
      <c r="SUN49" s="299"/>
      <c r="SUO49" s="299"/>
      <c r="SUP49" s="299"/>
      <c r="SUQ49" s="299"/>
      <c r="SUR49" s="299"/>
      <c r="SUS49" s="299"/>
      <c r="SUT49" s="299"/>
      <c r="SUU49" s="299"/>
      <c r="SUV49" s="299"/>
      <c r="SUW49" s="299"/>
      <c r="SUX49" s="299"/>
      <c r="SUY49" s="299"/>
      <c r="SUZ49" s="299"/>
      <c r="SVA49" s="299"/>
      <c r="SVB49" s="299"/>
      <c r="SVC49" s="299"/>
      <c r="SVD49" s="299"/>
      <c r="SVE49" s="299"/>
      <c r="SVF49" s="299"/>
      <c r="SVG49" s="299"/>
      <c r="SVH49" s="299"/>
      <c r="SVI49" s="299"/>
      <c r="SVJ49" s="299"/>
      <c r="SVK49" s="299"/>
      <c r="SVL49" s="299"/>
      <c r="SVM49" s="299"/>
      <c r="SVN49" s="299"/>
      <c r="SVO49" s="299"/>
      <c r="SVP49" s="299"/>
      <c r="SVQ49" s="299"/>
      <c r="SVR49" s="299"/>
      <c r="SVS49" s="299"/>
      <c r="SVT49" s="299"/>
      <c r="SVU49" s="299"/>
      <c r="SVV49" s="299"/>
      <c r="SVW49" s="299"/>
      <c r="SVX49" s="299"/>
      <c r="SVY49" s="299"/>
      <c r="SVZ49" s="299"/>
      <c r="SWA49" s="299"/>
      <c r="SWB49" s="299"/>
      <c r="SWC49" s="299"/>
      <c r="SWD49" s="299"/>
      <c r="SWE49" s="299"/>
      <c r="SWF49" s="299"/>
      <c r="SWG49" s="299"/>
      <c r="SWH49" s="299"/>
      <c r="SWI49" s="299"/>
      <c r="SWJ49" s="299"/>
      <c r="SWK49" s="299"/>
      <c r="SWL49" s="299"/>
      <c r="SWM49" s="299"/>
      <c r="SWN49" s="299"/>
      <c r="SWO49" s="299"/>
      <c r="SWP49" s="299"/>
      <c r="SWQ49" s="299"/>
      <c r="SWR49" s="299"/>
      <c r="SWS49" s="299"/>
      <c r="SWT49" s="299"/>
      <c r="SWU49" s="299"/>
      <c r="SWV49" s="299"/>
      <c r="SWW49" s="299"/>
      <c r="SWX49" s="299"/>
      <c r="SWY49" s="299"/>
      <c r="SWZ49" s="299"/>
      <c r="SXA49" s="299"/>
      <c r="SXB49" s="299"/>
      <c r="SXC49" s="299"/>
      <c r="SXD49" s="299"/>
      <c r="SXE49" s="299"/>
      <c r="SXF49" s="299"/>
      <c r="SXG49" s="299"/>
      <c r="SXH49" s="299"/>
      <c r="SXI49" s="299"/>
      <c r="SXJ49" s="299"/>
      <c r="SXK49" s="299"/>
      <c r="SXL49" s="299"/>
      <c r="SXM49" s="299"/>
      <c r="SXN49" s="299"/>
      <c r="SXO49" s="299"/>
      <c r="SXP49" s="299"/>
      <c r="SXQ49" s="299"/>
      <c r="SXR49" s="299"/>
      <c r="SXS49" s="299"/>
      <c r="SXT49" s="299"/>
      <c r="SXU49" s="299"/>
      <c r="SXV49" s="299"/>
      <c r="SXW49" s="299"/>
      <c r="SXX49" s="299"/>
      <c r="SXY49" s="299"/>
      <c r="SXZ49" s="299"/>
      <c r="SYA49" s="299"/>
      <c r="SYB49" s="299"/>
      <c r="SYC49" s="299"/>
      <c r="SYD49" s="299"/>
      <c r="SYE49" s="299"/>
      <c r="SYF49" s="299"/>
      <c r="SYG49" s="299"/>
      <c r="SYH49" s="299"/>
      <c r="SYI49" s="299"/>
      <c r="SYJ49" s="299"/>
      <c r="SYK49" s="299"/>
      <c r="SYL49" s="299"/>
      <c r="SYM49" s="299"/>
      <c r="SYN49" s="299"/>
      <c r="SYO49" s="299"/>
      <c r="SYP49" s="299"/>
      <c r="SYQ49" s="299"/>
      <c r="SYR49" s="299"/>
      <c r="SYS49" s="299"/>
      <c r="SYT49" s="299"/>
      <c r="SYU49" s="299"/>
      <c r="SYV49" s="299"/>
      <c r="SYW49" s="299"/>
      <c r="SYX49" s="299"/>
      <c r="SYY49" s="299"/>
      <c r="SYZ49" s="299"/>
      <c r="SZA49" s="299"/>
      <c r="SZB49" s="299"/>
      <c r="SZC49" s="299"/>
      <c r="SZD49" s="299"/>
      <c r="SZE49" s="299"/>
      <c r="SZF49" s="299"/>
      <c r="SZG49" s="299"/>
      <c r="SZH49" s="299"/>
      <c r="SZI49" s="299"/>
      <c r="SZJ49" s="299"/>
      <c r="SZK49" s="299"/>
      <c r="SZL49" s="299"/>
      <c r="SZM49" s="299"/>
      <c r="SZN49" s="299"/>
      <c r="SZO49" s="299"/>
      <c r="SZP49" s="299"/>
      <c r="SZQ49" s="299"/>
      <c r="SZR49" s="299"/>
      <c r="SZS49" s="299"/>
      <c r="SZT49" s="299"/>
      <c r="SZU49" s="299"/>
      <c r="SZV49" s="299"/>
      <c r="SZW49" s="299"/>
      <c r="SZX49" s="299"/>
      <c r="SZY49" s="299"/>
      <c r="SZZ49" s="299"/>
      <c r="TAA49" s="299"/>
      <c r="TAB49" s="299"/>
      <c r="TAC49" s="299"/>
      <c r="TAD49" s="299"/>
      <c r="TAE49" s="299"/>
      <c r="TAF49" s="299"/>
      <c r="TAG49" s="299"/>
      <c r="TAH49" s="299"/>
      <c r="TAI49" s="299"/>
      <c r="TAJ49" s="299"/>
      <c r="TAK49" s="299"/>
      <c r="TAL49" s="299"/>
      <c r="TAM49" s="299"/>
      <c r="TAN49" s="299"/>
      <c r="TAO49" s="299"/>
      <c r="TAP49" s="299"/>
      <c r="TAQ49" s="299"/>
      <c r="TAR49" s="299"/>
      <c r="TAS49" s="299"/>
      <c r="TAT49" s="299"/>
      <c r="TAU49" s="299"/>
      <c r="TAV49" s="299"/>
      <c r="TAW49" s="299"/>
      <c r="TAX49" s="299"/>
      <c r="TAY49" s="299"/>
      <c r="TAZ49" s="299"/>
      <c r="TBA49" s="299"/>
      <c r="TBB49" s="299"/>
      <c r="TBC49" s="299"/>
      <c r="TBD49" s="299"/>
      <c r="TBE49" s="299"/>
      <c r="TBF49" s="299"/>
      <c r="TBG49" s="299"/>
      <c r="TBH49" s="299"/>
      <c r="TBI49" s="299"/>
      <c r="TBJ49" s="299"/>
      <c r="TBK49" s="299"/>
      <c r="TBL49" s="299"/>
      <c r="TBM49" s="299"/>
      <c r="TBN49" s="299"/>
      <c r="TBO49" s="299"/>
      <c r="TBP49" s="299"/>
      <c r="TBQ49" s="299"/>
      <c r="TBR49" s="299"/>
      <c r="TBS49" s="299"/>
      <c r="TBT49" s="299"/>
      <c r="TBU49" s="299"/>
      <c r="TBV49" s="299"/>
      <c r="TBW49" s="299"/>
      <c r="TBX49" s="299"/>
      <c r="TBY49" s="299"/>
      <c r="TBZ49" s="299"/>
      <c r="TCA49" s="299"/>
      <c r="TCB49" s="299"/>
      <c r="TCC49" s="299"/>
      <c r="TCD49" s="299"/>
      <c r="TCE49" s="299"/>
      <c r="TCF49" s="299"/>
      <c r="TCG49" s="299"/>
      <c r="TCH49" s="299"/>
      <c r="TCI49" s="299"/>
      <c r="TCJ49" s="299"/>
      <c r="TCK49" s="299"/>
      <c r="TCL49" s="299"/>
      <c r="TCM49" s="299"/>
      <c r="TCN49" s="299"/>
      <c r="TCO49" s="299"/>
      <c r="TCP49" s="299"/>
      <c r="TCQ49" s="299"/>
      <c r="TCR49" s="299"/>
      <c r="TCS49" s="299"/>
      <c r="TCT49" s="299"/>
      <c r="TCU49" s="299"/>
      <c r="TCV49" s="299"/>
      <c r="TCW49" s="299"/>
      <c r="TCX49" s="299"/>
      <c r="TCY49" s="299"/>
      <c r="TCZ49" s="299"/>
      <c r="TDA49" s="299"/>
      <c r="TDB49" s="299"/>
      <c r="TDC49" s="299"/>
      <c r="TDD49" s="299"/>
      <c r="TDE49" s="299"/>
      <c r="TDF49" s="299"/>
      <c r="TDG49" s="299"/>
      <c r="TDH49" s="299"/>
      <c r="TDI49" s="299"/>
      <c r="TDJ49" s="299"/>
      <c r="TDK49" s="299"/>
      <c r="TDL49" s="299"/>
      <c r="TDM49" s="299"/>
      <c r="TDN49" s="299"/>
      <c r="TDO49" s="299"/>
      <c r="TDP49" s="299"/>
      <c r="TDQ49" s="299"/>
      <c r="TDR49" s="299"/>
      <c r="TDS49" s="299"/>
      <c r="TDT49" s="299"/>
      <c r="TDU49" s="299"/>
      <c r="TDV49" s="299"/>
      <c r="TDW49" s="299"/>
      <c r="TDX49" s="299"/>
      <c r="TDY49" s="299"/>
      <c r="TDZ49" s="299"/>
      <c r="TEA49" s="299"/>
      <c r="TEB49" s="299"/>
      <c r="TEC49" s="299"/>
      <c r="TED49" s="299"/>
      <c r="TEE49" s="299"/>
      <c r="TEF49" s="299"/>
      <c r="TEG49" s="299"/>
      <c r="TEH49" s="299"/>
      <c r="TEI49" s="299"/>
      <c r="TEJ49" s="299"/>
      <c r="TEK49" s="299"/>
      <c r="TEL49" s="299"/>
      <c r="TEM49" s="299"/>
      <c r="TEN49" s="299"/>
      <c r="TEO49" s="299"/>
      <c r="TEP49" s="299"/>
      <c r="TEQ49" s="299"/>
      <c r="TER49" s="299"/>
      <c r="TES49" s="299"/>
      <c r="TET49" s="299"/>
      <c r="TEU49" s="299"/>
      <c r="TEV49" s="299"/>
      <c r="TEW49" s="299"/>
      <c r="TEX49" s="299"/>
      <c r="TEY49" s="299"/>
      <c r="TEZ49" s="299"/>
      <c r="TFA49" s="299"/>
      <c r="TFB49" s="299"/>
      <c r="TFC49" s="299"/>
      <c r="TFD49" s="299"/>
      <c r="TFE49" s="299"/>
      <c r="TFF49" s="299"/>
      <c r="TFG49" s="299"/>
      <c r="TFH49" s="299"/>
      <c r="TFI49" s="299"/>
      <c r="TFJ49" s="299"/>
      <c r="TFK49" s="299"/>
      <c r="TFL49" s="299"/>
      <c r="TFM49" s="299"/>
      <c r="TFN49" s="299"/>
      <c r="TFO49" s="299"/>
      <c r="TFP49" s="299"/>
      <c r="TFQ49" s="299"/>
      <c r="TFR49" s="299"/>
      <c r="TFS49" s="299"/>
      <c r="TFT49" s="299"/>
      <c r="TFU49" s="299"/>
      <c r="TFV49" s="299"/>
      <c r="TFW49" s="299"/>
      <c r="TFX49" s="299"/>
      <c r="TFY49" s="299"/>
      <c r="TFZ49" s="299"/>
      <c r="TGA49" s="299"/>
      <c r="TGB49" s="299"/>
      <c r="TGC49" s="299"/>
      <c r="TGD49" s="299"/>
      <c r="TGE49" s="299"/>
      <c r="TGF49" s="299"/>
      <c r="TGG49" s="299"/>
      <c r="TGH49" s="299"/>
      <c r="TGI49" s="299"/>
      <c r="TGJ49" s="299"/>
      <c r="TGK49" s="299"/>
      <c r="TGL49" s="299"/>
      <c r="TGM49" s="299"/>
      <c r="TGN49" s="299"/>
      <c r="TGO49" s="299"/>
      <c r="TGP49" s="299"/>
      <c r="TGQ49" s="299"/>
      <c r="TGR49" s="299"/>
      <c r="TGS49" s="299"/>
      <c r="TGT49" s="299"/>
      <c r="TGU49" s="299"/>
      <c r="TGV49" s="299"/>
      <c r="TGW49" s="299"/>
      <c r="TGX49" s="299"/>
      <c r="TGY49" s="299"/>
      <c r="TGZ49" s="299"/>
      <c r="THA49" s="299"/>
      <c r="THB49" s="299"/>
      <c r="THC49" s="299"/>
      <c r="THD49" s="299"/>
      <c r="THE49" s="299"/>
      <c r="THF49" s="299"/>
      <c r="THG49" s="299"/>
      <c r="THH49" s="299"/>
      <c r="THI49" s="299"/>
      <c r="THJ49" s="299"/>
      <c r="THK49" s="299"/>
      <c r="THL49" s="299"/>
      <c r="THM49" s="299"/>
      <c r="THN49" s="299"/>
      <c r="THO49" s="299"/>
      <c r="THP49" s="299"/>
      <c r="THQ49" s="299"/>
      <c r="THR49" s="299"/>
      <c r="THS49" s="299"/>
      <c r="THT49" s="299"/>
      <c r="THU49" s="299"/>
      <c r="THV49" s="299"/>
      <c r="THW49" s="299"/>
      <c r="THX49" s="299"/>
      <c r="THY49" s="299"/>
      <c r="THZ49" s="299"/>
      <c r="TIA49" s="299"/>
      <c r="TIB49" s="299"/>
      <c r="TIC49" s="299"/>
      <c r="TID49" s="299"/>
      <c r="TIE49" s="299"/>
      <c r="TIF49" s="299"/>
      <c r="TIG49" s="299"/>
      <c r="TIH49" s="299"/>
      <c r="TII49" s="299"/>
      <c r="TIJ49" s="299"/>
      <c r="TIK49" s="299"/>
      <c r="TIL49" s="299"/>
      <c r="TIM49" s="299"/>
      <c r="TIN49" s="299"/>
      <c r="TIO49" s="299"/>
      <c r="TIP49" s="299"/>
      <c r="TIQ49" s="299"/>
      <c r="TIR49" s="299"/>
      <c r="TIS49" s="299"/>
      <c r="TIT49" s="299"/>
      <c r="TIU49" s="299"/>
      <c r="TIV49" s="299"/>
      <c r="TIW49" s="299"/>
      <c r="TIX49" s="299"/>
      <c r="TIY49" s="299"/>
      <c r="TIZ49" s="299"/>
      <c r="TJA49" s="299"/>
      <c r="TJB49" s="299"/>
      <c r="TJC49" s="299"/>
      <c r="TJD49" s="299"/>
      <c r="TJE49" s="299"/>
      <c r="TJF49" s="299"/>
      <c r="TJG49" s="299"/>
      <c r="TJH49" s="299"/>
      <c r="TJI49" s="299"/>
      <c r="TJJ49" s="299"/>
      <c r="TJK49" s="299"/>
      <c r="TJL49" s="299"/>
      <c r="TJM49" s="299"/>
      <c r="TJN49" s="299"/>
      <c r="TJO49" s="299"/>
      <c r="TJP49" s="299"/>
      <c r="TJQ49" s="299"/>
      <c r="TJR49" s="299"/>
      <c r="TJS49" s="299"/>
      <c r="TJT49" s="299"/>
      <c r="TJU49" s="299"/>
      <c r="TJV49" s="299"/>
      <c r="TJW49" s="299"/>
      <c r="TJX49" s="299"/>
      <c r="TJY49" s="299"/>
      <c r="TJZ49" s="299"/>
      <c r="TKA49" s="299"/>
      <c r="TKB49" s="299"/>
      <c r="TKC49" s="299"/>
      <c r="TKD49" s="299"/>
      <c r="TKE49" s="299"/>
      <c r="TKF49" s="299"/>
      <c r="TKG49" s="299"/>
      <c r="TKH49" s="299"/>
      <c r="TKI49" s="299"/>
      <c r="TKJ49" s="299"/>
      <c r="TKK49" s="299"/>
      <c r="TKL49" s="299"/>
      <c r="TKM49" s="299"/>
      <c r="TKN49" s="299"/>
      <c r="TKO49" s="299"/>
      <c r="TKP49" s="299"/>
      <c r="TKQ49" s="299"/>
      <c r="TKR49" s="299"/>
      <c r="TKS49" s="299"/>
      <c r="TKT49" s="299"/>
      <c r="TKU49" s="299"/>
      <c r="TKV49" s="299"/>
      <c r="TKW49" s="299"/>
      <c r="TKX49" s="299"/>
      <c r="TKY49" s="299"/>
      <c r="TKZ49" s="299"/>
      <c r="TLA49" s="299"/>
      <c r="TLB49" s="299"/>
      <c r="TLC49" s="299"/>
      <c r="TLD49" s="299"/>
      <c r="TLE49" s="299"/>
      <c r="TLF49" s="299"/>
      <c r="TLG49" s="299"/>
      <c r="TLH49" s="299"/>
      <c r="TLI49" s="299"/>
      <c r="TLJ49" s="299"/>
      <c r="TLK49" s="299"/>
      <c r="TLL49" s="299"/>
      <c r="TLM49" s="299"/>
      <c r="TLN49" s="299"/>
      <c r="TLO49" s="299"/>
      <c r="TLP49" s="299"/>
      <c r="TLQ49" s="299"/>
      <c r="TLR49" s="299"/>
      <c r="TLS49" s="299"/>
      <c r="TLT49" s="299"/>
      <c r="TLU49" s="299"/>
      <c r="TLV49" s="299"/>
      <c r="TLW49" s="299"/>
      <c r="TLX49" s="299"/>
      <c r="TLY49" s="299"/>
      <c r="TLZ49" s="299"/>
      <c r="TMA49" s="299"/>
      <c r="TMB49" s="299"/>
      <c r="TMC49" s="299"/>
      <c r="TMD49" s="299"/>
      <c r="TME49" s="299"/>
      <c r="TMF49" s="299"/>
      <c r="TMG49" s="299"/>
      <c r="TMH49" s="299"/>
      <c r="TMI49" s="299"/>
      <c r="TMJ49" s="299"/>
      <c r="TMK49" s="299"/>
      <c r="TML49" s="299"/>
      <c r="TMM49" s="299"/>
      <c r="TMN49" s="299"/>
      <c r="TMO49" s="299"/>
      <c r="TMP49" s="299"/>
      <c r="TMQ49" s="299"/>
      <c r="TMR49" s="299"/>
      <c r="TMS49" s="299"/>
      <c r="TMT49" s="299"/>
      <c r="TMU49" s="299"/>
      <c r="TMV49" s="299"/>
      <c r="TMW49" s="299"/>
      <c r="TMX49" s="299"/>
      <c r="TMY49" s="299"/>
      <c r="TMZ49" s="299"/>
      <c r="TNA49" s="299"/>
      <c r="TNB49" s="299"/>
      <c r="TNC49" s="299"/>
      <c r="TND49" s="299"/>
      <c r="TNE49" s="299"/>
      <c r="TNF49" s="299"/>
      <c r="TNG49" s="299"/>
      <c r="TNH49" s="299"/>
      <c r="TNI49" s="299"/>
      <c r="TNJ49" s="299"/>
      <c r="TNK49" s="299"/>
      <c r="TNL49" s="299"/>
      <c r="TNM49" s="299"/>
      <c r="TNN49" s="299"/>
      <c r="TNO49" s="299"/>
      <c r="TNP49" s="299"/>
      <c r="TNQ49" s="299"/>
      <c r="TNR49" s="299"/>
      <c r="TNS49" s="299"/>
      <c r="TNT49" s="299"/>
      <c r="TNU49" s="299"/>
      <c r="TNV49" s="299"/>
      <c r="TNW49" s="299"/>
      <c r="TNX49" s="299"/>
      <c r="TNY49" s="299"/>
      <c r="TNZ49" s="299"/>
      <c r="TOA49" s="299"/>
      <c r="TOB49" s="299"/>
      <c r="TOC49" s="299"/>
      <c r="TOD49" s="299"/>
      <c r="TOE49" s="299"/>
      <c r="TOF49" s="299"/>
      <c r="TOG49" s="299"/>
      <c r="TOH49" s="299"/>
      <c r="TOI49" s="299"/>
      <c r="TOJ49" s="299"/>
      <c r="TOK49" s="299"/>
      <c r="TOL49" s="299"/>
      <c r="TOM49" s="299"/>
      <c r="TON49" s="299"/>
      <c r="TOO49" s="299"/>
      <c r="TOP49" s="299"/>
      <c r="TOQ49" s="299"/>
      <c r="TOR49" s="299"/>
      <c r="TOS49" s="299"/>
      <c r="TOT49" s="299"/>
      <c r="TOU49" s="299"/>
      <c r="TOV49" s="299"/>
      <c r="TOW49" s="299"/>
      <c r="TOX49" s="299"/>
      <c r="TOY49" s="299"/>
      <c r="TOZ49" s="299"/>
      <c r="TPA49" s="299"/>
      <c r="TPB49" s="299"/>
      <c r="TPC49" s="299"/>
      <c r="TPD49" s="299"/>
      <c r="TPE49" s="299"/>
      <c r="TPF49" s="299"/>
      <c r="TPG49" s="299"/>
      <c r="TPH49" s="299"/>
      <c r="TPI49" s="299"/>
      <c r="TPJ49" s="299"/>
      <c r="TPK49" s="299"/>
      <c r="TPL49" s="299"/>
      <c r="TPM49" s="299"/>
      <c r="TPN49" s="299"/>
      <c r="TPO49" s="299"/>
      <c r="TPP49" s="299"/>
      <c r="TPQ49" s="299"/>
      <c r="TPR49" s="299"/>
      <c r="TPS49" s="299"/>
      <c r="TPT49" s="299"/>
      <c r="TPU49" s="299"/>
      <c r="TPV49" s="299"/>
      <c r="TPW49" s="299"/>
      <c r="TPX49" s="299"/>
      <c r="TPY49" s="299"/>
      <c r="TPZ49" s="299"/>
      <c r="TQA49" s="299"/>
      <c r="TQB49" s="299"/>
      <c r="TQC49" s="299"/>
      <c r="TQD49" s="299"/>
      <c r="TQE49" s="299"/>
      <c r="TQF49" s="299"/>
      <c r="TQG49" s="299"/>
      <c r="TQH49" s="299"/>
      <c r="TQI49" s="299"/>
      <c r="TQJ49" s="299"/>
      <c r="TQK49" s="299"/>
      <c r="TQL49" s="299"/>
      <c r="TQM49" s="299"/>
      <c r="TQN49" s="299"/>
      <c r="TQO49" s="299"/>
      <c r="TQP49" s="299"/>
      <c r="TQQ49" s="299"/>
      <c r="TQR49" s="299"/>
      <c r="TQS49" s="299"/>
      <c r="TQT49" s="299"/>
      <c r="TQU49" s="299"/>
      <c r="TQV49" s="299"/>
      <c r="TQW49" s="299"/>
      <c r="TQX49" s="299"/>
      <c r="TQY49" s="299"/>
      <c r="TQZ49" s="299"/>
      <c r="TRA49" s="299"/>
      <c r="TRB49" s="299"/>
      <c r="TRC49" s="299"/>
      <c r="TRD49" s="299"/>
      <c r="TRE49" s="299"/>
      <c r="TRF49" s="299"/>
      <c r="TRG49" s="299"/>
      <c r="TRH49" s="299"/>
      <c r="TRI49" s="299"/>
      <c r="TRJ49" s="299"/>
      <c r="TRK49" s="299"/>
      <c r="TRL49" s="299"/>
      <c r="TRM49" s="299"/>
      <c r="TRN49" s="299"/>
      <c r="TRO49" s="299"/>
      <c r="TRP49" s="299"/>
      <c r="TRQ49" s="299"/>
      <c r="TRR49" s="299"/>
      <c r="TRS49" s="299"/>
      <c r="TRT49" s="299"/>
      <c r="TRU49" s="299"/>
      <c r="TRV49" s="299"/>
      <c r="TRW49" s="299"/>
      <c r="TRX49" s="299"/>
      <c r="TRY49" s="299"/>
      <c r="TRZ49" s="299"/>
      <c r="TSA49" s="299"/>
      <c r="TSB49" s="299"/>
      <c r="TSC49" s="299"/>
      <c r="TSD49" s="299"/>
      <c r="TSE49" s="299"/>
      <c r="TSF49" s="299"/>
      <c r="TSG49" s="299"/>
      <c r="TSH49" s="299"/>
      <c r="TSI49" s="299"/>
      <c r="TSJ49" s="299"/>
      <c r="TSK49" s="299"/>
      <c r="TSL49" s="299"/>
      <c r="TSM49" s="299"/>
      <c r="TSN49" s="299"/>
      <c r="TSO49" s="299"/>
      <c r="TSP49" s="299"/>
      <c r="TSQ49" s="299"/>
      <c r="TSR49" s="299"/>
      <c r="TSS49" s="299"/>
      <c r="TST49" s="299"/>
      <c r="TSU49" s="299"/>
      <c r="TSV49" s="299"/>
      <c r="TSW49" s="299"/>
      <c r="TSX49" s="299"/>
      <c r="TSY49" s="299"/>
      <c r="TSZ49" s="299"/>
      <c r="TTA49" s="299"/>
      <c r="TTB49" s="299"/>
      <c r="TTC49" s="299"/>
      <c r="TTD49" s="299"/>
      <c r="TTE49" s="299"/>
      <c r="TTF49" s="299"/>
      <c r="TTG49" s="299"/>
      <c r="TTH49" s="299"/>
      <c r="TTI49" s="299"/>
      <c r="TTJ49" s="299"/>
      <c r="TTK49" s="299"/>
      <c r="TTL49" s="299"/>
      <c r="TTM49" s="299"/>
      <c r="TTN49" s="299"/>
      <c r="TTO49" s="299"/>
      <c r="TTP49" s="299"/>
      <c r="TTQ49" s="299"/>
      <c r="TTR49" s="299"/>
      <c r="TTS49" s="299"/>
      <c r="TTT49" s="299"/>
      <c r="TTU49" s="299"/>
      <c r="TTV49" s="299"/>
      <c r="TTW49" s="299"/>
      <c r="TTX49" s="299"/>
      <c r="TTY49" s="299"/>
      <c r="TTZ49" s="299"/>
      <c r="TUA49" s="299"/>
      <c r="TUB49" s="299"/>
      <c r="TUC49" s="299"/>
      <c r="TUD49" s="299"/>
      <c r="TUE49" s="299"/>
      <c r="TUF49" s="299"/>
      <c r="TUG49" s="299"/>
      <c r="TUH49" s="299"/>
      <c r="TUI49" s="299"/>
      <c r="TUJ49" s="299"/>
      <c r="TUK49" s="299"/>
      <c r="TUL49" s="299"/>
      <c r="TUM49" s="299"/>
      <c r="TUN49" s="299"/>
      <c r="TUO49" s="299"/>
      <c r="TUP49" s="299"/>
      <c r="TUQ49" s="299"/>
      <c r="TUR49" s="299"/>
      <c r="TUS49" s="299"/>
      <c r="TUT49" s="299"/>
      <c r="TUU49" s="299"/>
      <c r="TUV49" s="299"/>
      <c r="TUW49" s="299"/>
      <c r="TUX49" s="299"/>
      <c r="TUY49" s="299"/>
      <c r="TUZ49" s="299"/>
      <c r="TVA49" s="299"/>
      <c r="TVB49" s="299"/>
      <c r="TVC49" s="299"/>
      <c r="TVD49" s="299"/>
      <c r="TVE49" s="299"/>
      <c r="TVF49" s="299"/>
      <c r="TVG49" s="299"/>
      <c r="TVH49" s="299"/>
      <c r="TVI49" s="299"/>
      <c r="TVJ49" s="299"/>
      <c r="TVK49" s="299"/>
      <c r="TVL49" s="299"/>
      <c r="TVM49" s="299"/>
      <c r="TVN49" s="299"/>
      <c r="TVO49" s="299"/>
      <c r="TVP49" s="299"/>
      <c r="TVQ49" s="299"/>
      <c r="TVR49" s="299"/>
      <c r="TVS49" s="299"/>
      <c r="TVT49" s="299"/>
      <c r="TVU49" s="299"/>
      <c r="TVV49" s="299"/>
      <c r="TVW49" s="299"/>
      <c r="TVX49" s="299"/>
      <c r="TVY49" s="299"/>
      <c r="TVZ49" s="299"/>
      <c r="TWA49" s="299"/>
      <c r="TWB49" s="299"/>
      <c r="TWC49" s="299"/>
      <c r="TWD49" s="299"/>
      <c r="TWE49" s="299"/>
      <c r="TWF49" s="299"/>
      <c r="TWG49" s="299"/>
      <c r="TWH49" s="299"/>
      <c r="TWI49" s="299"/>
      <c r="TWJ49" s="299"/>
      <c r="TWK49" s="299"/>
      <c r="TWL49" s="299"/>
      <c r="TWM49" s="299"/>
      <c r="TWN49" s="299"/>
      <c r="TWO49" s="299"/>
      <c r="TWP49" s="299"/>
      <c r="TWQ49" s="299"/>
      <c r="TWR49" s="299"/>
      <c r="TWS49" s="299"/>
      <c r="TWT49" s="299"/>
      <c r="TWU49" s="299"/>
      <c r="TWV49" s="299"/>
      <c r="TWW49" s="299"/>
      <c r="TWX49" s="299"/>
      <c r="TWY49" s="299"/>
      <c r="TWZ49" s="299"/>
      <c r="TXA49" s="299"/>
      <c r="TXB49" s="299"/>
      <c r="TXC49" s="299"/>
      <c r="TXD49" s="299"/>
      <c r="TXE49" s="299"/>
      <c r="TXF49" s="299"/>
      <c r="TXG49" s="299"/>
      <c r="TXH49" s="299"/>
      <c r="TXI49" s="299"/>
      <c r="TXJ49" s="299"/>
      <c r="TXK49" s="299"/>
      <c r="TXL49" s="299"/>
      <c r="TXM49" s="299"/>
      <c r="TXN49" s="299"/>
      <c r="TXO49" s="299"/>
      <c r="TXP49" s="299"/>
      <c r="TXQ49" s="299"/>
      <c r="TXR49" s="299"/>
      <c r="TXS49" s="299"/>
      <c r="TXT49" s="299"/>
      <c r="TXU49" s="299"/>
      <c r="TXV49" s="299"/>
      <c r="TXW49" s="299"/>
      <c r="TXX49" s="299"/>
      <c r="TXY49" s="299"/>
      <c r="TXZ49" s="299"/>
      <c r="TYA49" s="299"/>
      <c r="TYB49" s="299"/>
      <c r="TYC49" s="299"/>
      <c r="TYD49" s="299"/>
      <c r="TYE49" s="299"/>
      <c r="TYF49" s="299"/>
      <c r="TYG49" s="299"/>
      <c r="TYH49" s="299"/>
      <c r="TYI49" s="299"/>
      <c r="TYJ49" s="299"/>
      <c r="TYK49" s="299"/>
      <c r="TYL49" s="299"/>
      <c r="TYM49" s="299"/>
      <c r="TYN49" s="299"/>
      <c r="TYO49" s="299"/>
      <c r="TYP49" s="299"/>
      <c r="TYQ49" s="299"/>
      <c r="TYR49" s="299"/>
      <c r="TYS49" s="299"/>
      <c r="TYT49" s="299"/>
      <c r="TYU49" s="299"/>
      <c r="TYV49" s="299"/>
      <c r="TYW49" s="299"/>
      <c r="TYX49" s="299"/>
      <c r="TYY49" s="299"/>
      <c r="TYZ49" s="299"/>
      <c r="TZA49" s="299"/>
      <c r="TZB49" s="299"/>
      <c r="TZC49" s="299"/>
      <c r="TZD49" s="299"/>
      <c r="TZE49" s="299"/>
      <c r="TZF49" s="299"/>
      <c r="TZG49" s="299"/>
      <c r="TZH49" s="299"/>
      <c r="TZI49" s="299"/>
      <c r="TZJ49" s="299"/>
      <c r="TZK49" s="299"/>
      <c r="TZL49" s="299"/>
      <c r="TZM49" s="299"/>
      <c r="TZN49" s="299"/>
      <c r="TZO49" s="299"/>
      <c r="TZP49" s="299"/>
      <c r="TZQ49" s="299"/>
      <c r="TZR49" s="299"/>
      <c r="TZS49" s="299"/>
      <c r="TZT49" s="299"/>
      <c r="TZU49" s="299"/>
      <c r="TZV49" s="299"/>
      <c r="TZW49" s="299"/>
      <c r="TZX49" s="299"/>
      <c r="TZY49" s="299"/>
      <c r="TZZ49" s="299"/>
      <c r="UAA49" s="299"/>
      <c r="UAB49" s="299"/>
      <c r="UAC49" s="299"/>
      <c r="UAD49" s="299"/>
      <c r="UAE49" s="299"/>
      <c r="UAF49" s="299"/>
      <c r="UAG49" s="299"/>
      <c r="UAH49" s="299"/>
      <c r="UAI49" s="299"/>
      <c r="UAJ49" s="299"/>
      <c r="UAK49" s="299"/>
      <c r="UAL49" s="299"/>
      <c r="UAM49" s="299"/>
      <c r="UAN49" s="299"/>
      <c r="UAO49" s="299"/>
      <c r="UAP49" s="299"/>
      <c r="UAQ49" s="299"/>
      <c r="UAR49" s="299"/>
      <c r="UAS49" s="299"/>
      <c r="UAT49" s="299"/>
      <c r="UAU49" s="299"/>
      <c r="UAV49" s="299"/>
      <c r="UAW49" s="299"/>
      <c r="UAX49" s="299"/>
      <c r="UAY49" s="299"/>
      <c r="UAZ49" s="299"/>
      <c r="UBA49" s="299"/>
      <c r="UBB49" s="299"/>
      <c r="UBC49" s="299"/>
      <c r="UBD49" s="299"/>
      <c r="UBE49" s="299"/>
      <c r="UBF49" s="299"/>
      <c r="UBG49" s="299"/>
      <c r="UBH49" s="299"/>
      <c r="UBI49" s="299"/>
      <c r="UBJ49" s="299"/>
      <c r="UBK49" s="299"/>
      <c r="UBL49" s="299"/>
      <c r="UBM49" s="299"/>
      <c r="UBN49" s="299"/>
      <c r="UBO49" s="299"/>
      <c r="UBP49" s="299"/>
      <c r="UBQ49" s="299"/>
      <c r="UBR49" s="299"/>
      <c r="UBS49" s="299"/>
      <c r="UBT49" s="299"/>
      <c r="UBU49" s="299"/>
      <c r="UBV49" s="299"/>
      <c r="UBW49" s="299"/>
      <c r="UBX49" s="299"/>
      <c r="UBY49" s="299"/>
      <c r="UBZ49" s="299"/>
      <c r="UCA49" s="299"/>
      <c r="UCB49" s="299"/>
      <c r="UCC49" s="299"/>
      <c r="UCD49" s="299"/>
      <c r="UCE49" s="299"/>
      <c r="UCF49" s="299"/>
      <c r="UCG49" s="299"/>
      <c r="UCH49" s="299"/>
      <c r="UCI49" s="299"/>
      <c r="UCJ49" s="299"/>
      <c r="UCK49" s="299"/>
      <c r="UCL49" s="299"/>
      <c r="UCM49" s="299"/>
      <c r="UCN49" s="299"/>
      <c r="UCO49" s="299"/>
      <c r="UCP49" s="299"/>
      <c r="UCQ49" s="299"/>
      <c r="UCR49" s="299"/>
      <c r="UCS49" s="299"/>
      <c r="UCT49" s="299"/>
      <c r="UCU49" s="299"/>
      <c r="UCV49" s="299"/>
      <c r="UCW49" s="299"/>
      <c r="UCX49" s="299"/>
      <c r="UCY49" s="299"/>
      <c r="UCZ49" s="299"/>
      <c r="UDA49" s="299"/>
      <c r="UDB49" s="299"/>
      <c r="UDC49" s="299"/>
      <c r="UDD49" s="299"/>
      <c r="UDE49" s="299"/>
      <c r="UDF49" s="299"/>
      <c r="UDG49" s="299"/>
      <c r="UDH49" s="299"/>
      <c r="UDI49" s="299"/>
      <c r="UDJ49" s="299"/>
      <c r="UDK49" s="299"/>
      <c r="UDL49" s="299"/>
      <c r="UDM49" s="299"/>
      <c r="UDN49" s="299"/>
      <c r="UDO49" s="299"/>
      <c r="UDP49" s="299"/>
      <c r="UDQ49" s="299"/>
      <c r="UDR49" s="299"/>
      <c r="UDS49" s="299"/>
      <c r="UDT49" s="299"/>
      <c r="UDU49" s="299"/>
      <c r="UDV49" s="299"/>
      <c r="UDW49" s="299"/>
      <c r="UDX49" s="299"/>
      <c r="UDY49" s="299"/>
      <c r="UDZ49" s="299"/>
      <c r="UEA49" s="299"/>
      <c r="UEB49" s="299"/>
      <c r="UEC49" s="299"/>
      <c r="UED49" s="299"/>
      <c r="UEE49" s="299"/>
      <c r="UEF49" s="299"/>
      <c r="UEG49" s="299"/>
      <c r="UEH49" s="299"/>
      <c r="UEI49" s="299"/>
      <c r="UEJ49" s="299"/>
      <c r="UEK49" s="299"/>
      <c r="UEL49" s="299"/>
      <c r="UEM49" s="299"/>
      <c r="UEN49" s="299"/>
      <c r="UEO49" s="299"/>
      <c r="UEP49" s="299"/>
      <c r="UEQ49" s="299"/>
      <c r="UER49" s="299"/>
      <c r="UES49" s="299"/>
      <c r="UET49" s="299"/>
      <c r="UEU49" s="299"/>
      <c r="UEV49" s="299"/>
      <c r="UEW49" s="299"/>
      <c r="UEX49" s="299"/>
      <c r="UEY49" s="299"/>
      <c r="UEZ49" s="299"/>
      <c r="UFA49" s="299"/>
      <c r="UFB49" s="299"/>
      <c r="UFC49" s="299"/>
      <c r="UFD49" s="299"/>
      <c r="UFE49" s="299"/>
      <c r="UFF49" s="299"/>
      <c r="UFG49" s="299"/>
      <c r="UFH49" s="299"/>
      <c r="UFI49" s="299"/>
      <c r="UFJ49" s="299"/>
      <c r="UFK49" s="299"/>
      <c r="UFL49" s="299"/>
      <c r="UFM49" s="299"/>
      <c r="UFN49" s="299"/>
      <c r="UFO49" s="299"/>
      <c r="UFP49" s="299"/>
      <c r="UFQ49" s="299"/>
      <c r="UFR49" s="299"/>
      <c r="UFS49" s="299"/>
      <c r="UFT49" s="299"/>
      <c r="UFU49" s="299"/>
      <c r="UFV49" s="299"/>
      <c r="UFW49" s="299"/>
      <c r="UFX49" s="299"/>
      <c r="UFY49" s="299"/>
      <c r="UFZ49" s="299"/>
      <c r="UGA49" s="299"/>
      <c r="UGB49" s="299"/>
      <c r="UGC49" s="299"/>
      <c r="UGD49" s="299"/>
      <c r="UGE49" s="299"/>
      <c r="UGF49" s="299"/>
      <c r="UGG49" s="299"/>
      <c r="UGH49" s="299"/>
      <c r="UGI49" s="299"/>
      <c r="UGJ49" s="299"/>
      <c r="UGK49" s="299"/>
      <c r="UGL49" s="299"/>
      <c r="UGM49" s="299"/>
      <c r="UGN49" s="299"/>
      <c r="UGO49" s="299"/>
      <c r="UGP49" s="299"/>
      <c r="UGQ49" s="299"/>
      <c r="UGR49" s="299"/>
      <c r="UGS49" s="299"/>
      <c r="UGT49" s="299"/>
      <c r="UGU49" s="299"/>
      <c r="UGV49" s="299"/>
      <c r="UGW49" s="299"/>
      <c r="UGX49" s="299"/>
      <c r="UGY49" s="299"/>
      <c r="UGZ49" s="299"/>
      <c r="UHA49" s="299"/>
      <c r="UHB49" s="299"/>
      <c r="UHC49" s="299"/>
      <c r="UHD49" s="299"/>
      <c r="UHE49" s="299"/>
      <c r="UHF49" s="299"/>
      <c r="UHG49" s="299"/>
      <c r="UHH49" s="299"/>
      <c r="UHI49" s="299"/>
      <c r="UHJ49" s="299"/>
      <c r="UHK49" s="299"/>
      <c r="UHL49" s="299"/>
      <c r="UHM49" s="299"/>
      <c r="UHN49" s="299"/>
      <c r="UHO49" s="299"/>
      <c r="UHP49" s="299"/>
      <c r="UHQ49" s="299"/>
      <c r="UHR49" s="299"/>
      <c r="UHS49" s="299"/>
      <c r="UHT49" s="299"/>
      <c r="UHU49" s="299"/>
      <c r="UHV49" s="299"/>
      <c r="UHW49" s="299"/>
      <c r="UHX49" s="299"/>
      <c r="UHY49" s="299"/>
      <c r="UHZ49" s="299"/>
      <c r="UIA49" s="299"/>
      <c r="UIB49" s="299"/>
      <c r="UIC49" s="299"/>
      <c r="UID49" s="299"/>
      <c r="UIE49" s="299"/>
      <c r="UIF49" s="299"/>
      <c r="UIG49" s="299"/>
      <c r="UIH49" s="299"/>
      <c r="UII49" s="299"/>
      <c r="UIJ49" s="299"/>
      <c r="UIK49" s="299"/>
      <c r="UIL49" s="299"/>
      <c r="UIM49" s="299"/>
      <c r="UIN49" s="299"/>
      <c r="UIO49" s="299"/>
      <c r="UIP49" s="299"/>
      <c r="UIQ49" s="299"/>
      <c r="UIR49" s="299"/>
      <c r="UIS49" s="299"/>
      <c r="UIT49" s="299"/>
      <c r="UIU49" s="299"/>
      <c r="UIV49" s="299"/>
      <c r="UIW49" s="299"/>
      <c r="UIX49" s="299"/>
      <c r="UIY49" s="299"/>
      <c r="UIZ49" s="299"/>
      <c r="UJA49" s="299"/>
      <c r="UJB49" s="299"/>
      <c r="UJC49" s="299"/>
      <c r="UJD49" s="299"/>
      <c r="UJE49" s="299"/>
      <c r="UJF49" s="299"/>
      <c r="UJG49" s="299"/>
      <c r="UJH49" s="299"/>
      <c r="UJI49" s="299"/>
      <c r="UJJ49" s="299"/>
      <c r="UJK49" s="299"/>
      <c r="UJL49" s="299"/>
      <c r="UJM49" s="299"/>
      <c r="UJN49" s="299"/>
      <c r="UJO49" s="299"/>
      <c r="UJP49" s="299"/>
      <c r="UJQ49" s="299"/>
      <c r="UJR49" s="299"/>
      <c r="UJS49" s="299"/>
      <c r="UJT49" s="299"/>
      <c r="UJU49" s="299"/>
      <c r="UJV49" s="299"/>
      <c r="UJW49" s="299"/>
      <c r="UJX49" s="299"/>
      <c r="UJY49" s="299"/>
      <c r="UJZ49" s="299"/>
      <c r="UKA49" s="299"/>
      <c r="UKB49" s="299"/>
      <c r="UKC49" s="299"/>
      <c r="UKD49" s="299"/>
      <c r="UKE49" s="299"/>
      <c r="UKF49" s="299"/>
      <c r="UKG49" s="299"/>
      <c r="UKH49" s="299"/>
      <c r="UKI49" s="299"/>
      <c r="UKJ49" s="299"/>
      <c r="UKK49" s="299"/>
      <c r="UKL49" s="299"/>
      <c r="UKM49" s="299"/>
      <c r="UKN49" s="299"/>
      <c r="UKO49" s="299"/>
      <c r="UKP49" s="299"/>
      <c r="UKQ49" s="299"/>
      <c r="UKR49" s="299"/>
      <c r="UKS49" s="299"/>
      <c r="UKT49" s="299"/>
      <c r="UKU49" s="299"/>
      <c r="UKV49" s="299"/>
      <c r="UKW49" s="299"/>
      <c r="UKX49" s="299"/>
      <c r="UKY49" s="299"/>
      <c r="UKZ49" s="299"/>
      <c r="ULA49" s="299"/>
      <c r="ULB49" s="299"/>
      <c r="ULC49" s="299"/>
      <c r="ULD49" s="299"/>
      <c r="ULE49" s="299"/>
      <c r="ULF49" s="299"/>
      <c r="ULG49" s="299"/>
      <c r="ULH49" s="299"/>
      <c r="ULI49" s="299"/>
      <c r="ULJ49" s="299"/>
      <c r="ULK49" s="299"/>
      <c r="ULL49" s="299"/>
      <c r="ULM49" s="299"/>
      <c r="ULN49" s="299"/>
      <c r="ULO49" s="299"/>
      <c r="ULP49" s="299"/>
      <c r="ULQ49" s="299"/>
      <c r="ULR49" s="299"/>
      <c r="ULS49" s="299"/>
      <c r="ULT49" s="299"/>
      <c r="ULU49" s="299"/>
      <c r="ULV49" s="299"/>
      <c r="ULW49" s="299"/>
      <c r="ULX49" s="299"/>
      <c r="ULY49" s="299"/>
      <c r="ULZ49" s="299"/>
      <c r="UMA49" s="299"/>
      <c r="UMB49" s="299"/>
      <c r="UMC49" s="299"/>
      <c r="UMD49" s="299"/>
      <c r="UME49" s="299"/>
      <c r="UMF49" s="299"/>
      <c r="UMG49" s="299"/>
      <c r="UMH49" s="299"/>
      <c r="UMI49" s="299"/>
      <c r="UMJ49" s="299"/>
      <c r="UMK49" s="299"/>
      <c r="UML49" s="299"/>
      <c r="UMM49" s="299"/>
      <c r="UMN49" s="299"/>
      <c r="UMO49" s="299"/>
      <c r="UMP49" s="299"/>
      <c r="UMQ49" s="299"/>
      <c r="UMR49" s="299"/>
      <c r="UMS49" s="299"/>
      <c r="UMT49" s="299"/>
      <c r="UMU49" s="299"/>
      <c r="UMV49" s="299"/>
      <c r="UMW49" s="299"/>
      <c r="UMX49" s="299"/>
      <c r="UMY49" s="299"/>
      <c r="UMZ49" s="299"/>
      <c r="UNA49" s="299"/>
      <c r="UNB49" s="299"/>
      <c r="UNC49" s="299"/>
      <c r="UND49" s="299"/>
      <c r="UNE49" s="299"/>
      <c r="UNF49" s="299"/>
      <c r="UNG49" s="299"/>
      <c r="UNH49" s="299"/>
      <c r="UNI49" s="299"/>
      <c r="UNJ49" s="299"/>
      <c r="UNK49" s="299"/>
      <c r="UNL49" s="299"/>
      <c r="UNM49" s="299"/>
      <c r="UNN49" s="299"/>
      <c r="UNO49" s="299"/>
      <c r="UNP49" s="299"/>
      <c r="UNQ49" s="299"/>
      <c r="UNR49" s="299"/>
      <c r="UNS49" s="299"/>
      <c r="UNT49" s="299"/>
      <c r="UNU49" s="299"/>
      <c r="UNV49" s="299"/>
      <c r="UNW49" s="299"/>
      <c r="UNX49" s="299"/>
      <c r="UNY49" s="299"/>
      <c r="UNZ49" s="299"/>
      <c r="UOA49" s="299"/>
      <c r="UOB49" s="299"/>
      <c r="UOC49" s="299"/>
      <c r="UOD49" s="299"/>
      <c r="UOE49" s="299"/>
      <c r="UOF49" s="299"/>
      <c r="UOG49" s="299"/>
      <c r="UOH49" s="299"/>
      <c r="UOI49" s="299"/>
      <c r="UOJ49" s="299"/>
      <c r="UOK49" s="299"/>
      <c r="UOL49" s="299"/>
      <c r="UOM49" s="299"/>
      <c r="UON49" s="299"/>
      <c r="UOO49" s="299"/>
      <c r="UOP49" s="299"/>
      <c r="UOQ49" s="299"/>
      <c r="UOR49" s="299"/>
      <c r="UOS49" s="299"/>
      <c r="UOT49" s="299"/>
      <c r="UOU49" s="299"/>
      <c r="UOV49" s="299"/>
      <c r="UOW49" s="299"/>
      <c r="UOX49" s="299"/>
      <c r="UOY49" s="299"/>
      <c r="UOZ49" s="299"/>
      <c r="UPA49" s="299"/>
      <c r="UPB49" s="299"/>
      <c r="UPC49" s="299"/>
      <c r="UPD49" s="299"/>
      <c r="UPE49" s="299"/>
      <c r="UPF49" s="299"/>
      <c r="UPG49" s="299"/>
      <c r="UPH49" s="299"/>
      <c r="UPI49" s="299"/>
      <c r="UPJ49" s="299"/>
      <c r="UPK49" s="299"/>
      <c r="UPL49" s="299"/>
      <c r="UPM49" s="299"/>
      <c r="UPN49" s="299"/>
      <c r="UPO49" s="299"/>
      <c r="UPP49" s="299"/>
      <c r="UPQ49" s="299"/>
      <c r="UPR49" s="299"/>
      <c r="UPS49" s="299"/>
      <c r="UPT49" s="299"/>
      <c r="UPU49" s="299"/>
      <c r="UPV49" s="299"/>
      <c r="UPW49" s="299"/>
      <c r="UPX49" s="299"/>
      <c r="UPY49" s="299"/>
      <c r="UPZ49" s="299"/>
      <c r="UQA49" s="299"/>
      <c r="UQB49" s="299"/>
      <c r="UQC49" s="299"/>
      <c r="UQD49" s="299"/>
      <c r="UQE49" s="299"/>
      <c r="UQF49" s="299"/>
      <c r="UQG49" s="299"/>
      <c r="UQH49" s="299"/>
      <c r="UQI49" s="299"/>
      <c r="UQJ49" s="299"/>
      <c r="UQK49" s="299"/>
      <c r="UQL49" s="299"/>
      <c r="UQM49" s="299"/>
      <c r="UQN49" s="299"/>
      <c r="UQO49" s="299"/>
      <c r="UQP49" s="299"/>
      <c r="UQQ49" s="299"/>
      <c r="UQR49" s="299"/>
      <c r="UQS49" s="299"/>
      <c r="UQT49" s="299"/>
      <c r="UQU49" s="299"/>
      <c r="UQV49" s="299"/>
      <c r="UQW49" s="299"/>
      <c r="UQX49" s="299"/>
      <c r="UQY49" s="299"/>
      <c r="UQZ49" s="299"/>
      <c r="URA49" s="299"/>
      <c r="URB49" s="299"/>
      <c r="URC49" s="299"/>
      <c r="URD49" s="299"/>
      <c r="URE49" s="299"/>
      <c r="URF49" s="299"/>
      <c r="URG49" s="299"/>
      <c r="URH49" s="299"/>
      <c r="URI49" s="299"/>
      <c r="URJ49" s="299"/>
      <c r="URK49" s="299"/>
      <c r="URL49" s="299"/>
      <c r="URM49" s="299"/>
      <c r="URN49" s="299"/>
      <c r="URO49" s="299"/>
      <c r="URP49" s="299"/>
      <c r="URQ49" s="299"/>
      <c r="URR49" s="299"/>
      <c r="URS49" s="299"/>
      <c r="URT49" s="299"/>
      <c r="URU49" s="299"/>
      <c r="URV49" s="299"/>
      <c r="URW49" s="299"/>
      <c r="URX49" s="299"/>
      <c r="URY49" s="299"/>
      <c r="URZ49" s="299"/>
      <c r="USA49" s="299"/>
      <c r="USB49" s="299"/>
      <c r="USC49" s="299"/>
      <c r="USD49" s="299"/>
      <c r="USE49" s="299"/>
      <c r="USF49" s="299"/>
      <c r="USG49" s="299"/>
      <c r="USH49" s="299"/>
      <c r="USI49" s="299"/>
      <c r="USJ49" s="299"/>
      <c r="USK49" s="299"/>
      <c r="USL49" s="299"/>
      <c r="USM49" s="299"/>
      <c r="USN49" s="299"/>
      <c r="USO49" s="299"/>
      <c r="USP49" s="299"/>
      <c r="USQ49" s="299"/>
      <c r="USR49" s="299"/>
      <c r="USS49" s="299"/>
      <c r="UST49" s="299"/>
      <c r="USU49" s="299"/>
      <c r="USV49" s="299"/>
      <c r="USW49" s="299"/>
      <c r="USX49" s="299"/>
      <c r="USY49" s="299"/>
      <c r="USZ49" s="299"/>
      <c r="UTA49" s="299"/>
      <c r="UTB49" s="299"/>
      <c r="UTC49" s="299"/>
      <c r="UTD49" s="299"/>
      <c r="UTE49" s="299"/>
      <c r="UTF49" s="299"/>
      <c r="UTG49" s="299"/>
      <c r="UTH49" s="299"/>
      <c r="UTI49" s="299"/>
      <c r="UTJ49" s="299"/>
      <c r="UTK49" s="299"/>
      <c r="UTL49" s="299"/>
      <c r="UTM49" s="299"/>
      <c r="UTN49" s="299"/>
      <c r="UTO49" s="299"/>
      <c r="UTP49" s="299"/>
      <c r="UTQ49" s="299"/>
      <c r="UTR49" s="299"/>
      <c r="UTS49" s="299"/>
      <c r="UTT49" s="299"/>
      <c r="UTU49" s="299"/>
      <c r="UTV49" s="299"/>
      <c r="UTW49" s="299"/>
      <c r="UTX49" s="299"/>
      <c r="UTY49" s="299"/>
      <c r="UTZ49" s="299"/>
      <c r="UUA49" s="299"/>
      <c r="UUB49" s="299"/>
      <c r="UUC49" s="299"/>
      <c r="UUD49" s="299"/>
      <c r="UUE49" s="299"/>
      <c r="UUF49" s="299"/>
      <c r="UUG49" s="299"/>
      <c r="UUH49" s="299"/>
      <c r="UUI49" s="299"/>
      <c r="UUJ49" s="299"/>
      <c r="UUK49" s="299"/>
      <c r="UUL49" s="299"/>
      <c r="UUM49" s="299"/>
      <c r="UUN49" s="299"/>
      <c r="UUO49" s="299"/>
      <c r="UUP49" s="299"/>
      <c r="UUQ49" s="299"/>
      <c r="UUR49" s="299"/>
      <c r="UUS49" s="299"/>
      <c r="UUT49" s="299"/>
      <c r="UUU49" s="299"/>
      <c r="UUV49" s="299"/>
      <c r="UUW49" s="299"/>
      <c r="UUX49" s="299"/>
      <c r="UUY49" s="299"/>
      <c r="UUZ49" s="299"/>
      <c r="UVA49" s="299"/>
      <c r="UVB49" s="299"/>
      <c r="UVC49" s="299"/>
      <c r="UVD49" s="299"/>
      <c r="UVE49" s="299"/>
      <c r="UVF49" s="299"/>
      <c r="UVG49" s="299"/>
      <c r="UVH49" s="299"/>
      <c r="UVI49" s="299"/>
      <c r="UVJ49" s="299"/>
      <c r="UVK49" s="299"/>
      <c r="UVL49" s="299"/>
      <c r="UVM49" s="299"/>
      <c r="UVN49" s="299"/>
      <c r="UVO49" s="299"/>
      <c r="UVP49" s="299"/>
      <c r="UVQ49" s="299"/>
      <c r="UVR49" s="299"/>
      <c r="UVS49" s="299"/>
      <c r="UVT49" s="299"/>
      <c r="UVU49" s="299"/>
      <c r="UVV49" s="299"/>
      <c r="UVW49" s="299"/>
      <c r="UVX49" s="299"/>
      <c r="UVY49" s="299"/>
      <c r="UVZ49" s="299"/>
      <c r="UWA49" s="299"/>
      <c r="UWB49" s="299"/>
      <c r="UWC49" s="299"/>
      <c r="UWD49" s="299"/>
      <c r="UWE49" s="299"/>
      <c r="UWF49" s="299"/>
      <c r="UWG49" s="299"/>
      <c r="UWH49" s="299"/>
      <c r="UWI49" s="299"/>
      <c r="UWJ49" s="299"/>
      <c r="UWK49" s="299"/>
      <c r="UWL49" s="299"/>
      <c r="UWM49" s="299"/>
      <c r="UWN49" s="299"/>
      <c r="UWO49" s="299"/>
      <c r="UWP49" s="299"/>
      <c r="UWQ49" s="299"/>
      <c r="UWR49" s="299"/>
      <c r="UWS49" s="299"/>
      <c r="UWT49" s="299"/>
      <c r="UWU49" s="299"/>
      <c r="UWV49" s="299"/>
      <c r="UWW49" s="299"/>
      <c r="UWX49" s="299"/>
      <c r="UWY49" s="299"/>
      <c r="UWZ49" s="299"/>
      <c r="UXA49" s="299"/>
      <c r="UXB49" s="299"/>
      <c r="UXC49" s="299"/>
      <c r="UXD49" s="299"/>
      <c r="UXE49" s="299"/>
      <c r="UXF49" s="299"/>
      <c r="UXG49" s="299"/>
      <c r="UXH49" s="299"/>
      <c r="UXI49" s="299"/>
      <c r="UXJ49" s="299"/>
      <c r="UXK49" s="299"/>
      <c r="UXL49" s="299"/>
      <c r="UXM49" s="299"/>
      <c r="UXN49" s="299"/>
      <c r="UXO49" s="299"/>
      <c r="UXP49" s="299"/>
      <c r="UXQ49" s="299"/>
      <c r="UXR49" s="299"/>
      <c r="UXS49" s="299"/>
      <c r="UXT49" s="299"/>
      <c r="UXU49" s="299"/>
      <c r="UXV49" s="299"/>
      <c r="UXW49" s="299"/>
      <c r="UXX49" s="299"/>
      <c r="UXY49" s="299"/>
      <c r="UXZ49" s="299"/>
      <c r="UYA49" s="299"/>
      <c r="UYB49" s="299"/>
      <c r="UYC49" s="299"/>
      <c r="UYD49" s="299"/>
      <c r="UYE49" s="299"/>
      <c r="UYF49" s="299"/>
      <c r="UYG49" s="299"/>
      <c r="UYH49" s="299"/>
      <c r="UYI49" s="299"/>
      <c r="UYJ49" s="299"/>
      <c r="UYK49" s="299"/>
      <c r="UYL49" s="299"/>
      <c r="UYM49" s="299"/>
      <c r="UYN49" s="299"/>
      <c r="UYO49" s="299"/>
      <c r="UYP49" s="299"/>
      <c r="UYQ49" s="299"/>
      <c r="UYR49" s="299"/>
      <c r="UYS49" s="299"/>
      <c r="UYT49" s="299"/>
      <c r="UYU49" s="299"/>
      <c r="UYV49" s="299"/>
      <c r="UYW49" s="299"/>
      <c r="UYX49" s="299"/>
      <c r="UYY49" s="299"/>
      <c r="UYZ49" s="299"/>
      <c r="UZA49" s="299"/>
      <c r="UZB49" s="299"/>
      <c r="UZC49" s="299"/>
      <c r="UZD49" s="299"/>
      <c r="UZE49" s="299"/>
      <c r="UZF49" s="299"/>
      <c r="UZG49" s="299"/>
      <c r="UZH49" s="299"/>
      <c r="UZI49" s="299"/>
      <c r="UZJ49" s="299"/>
      <c r="UZK49" s="299"/>
      <c r="UZL49" s="299"/>
      <c r="UZM49" s="299"/>
      <c r="UZN49" s="299"/>
      <c r="UZO49" s="299"/>
      <c r="UZP49" s="299"/>
      <c r="UZQ49" s="299"/>
      <c r="UZR49" s="299"/>
      <c r="UZS49" s="299"/>
      <c r="UZT49" s="299"/>
      <c r="UZU49" s="299"/>
      <c r="UZV49" s="299"/>
      <c r="UZW49" s="299"/>
      <c r="UZX49" s="299"/>
      <c r="UZY49" s="299"/>
      <c r="UZZ49" s="299"/>
      <c r="VAA49" s="299"/>
      <c r="VAB49" s="299"/>
      <c r="VAC49" s="299"/>
      <c r="VAD49" s="299"/>
      <c r="VAE49" s="299"/>
      <c r="VAF49" s="299"/>
      <c r="VAG49" s="299"/>
      <c r="VAH49" s="299"/>
      <c r="VAI49" s="299"/>
      <c r="VAJ49" s="299"/>
      <c r="VAK49" s="299"/>
      <c r="VAL49" s="299"/>
      <c r="VAM49" s="299"/>
      <c r="VAN49" s="299"/>
      <c r="VAO49" s="299"/>
      <c r="VAP49" s="299"/>
      <c r="VAQ49" s="299"/>
      <c r="VAR49" s="299"/>
      <c r="VAS49" s="299"/>
      <c r="VAT49" s="299"/>
      <c r="VAU49" s="299"/>
      <c r="VAV49" s="299"/>
      <c r="VAW49" s="299"/>
      <c r="VAX49" s="299"/>
      <c r="VAY49" s="299"/>
      <c r="VAZ49" s="299"/>
      <c r="VBA49" s="299"/>
      <c r="VBB49" s="299"/>
      <c r="VBC49" s="299"/>
      <c r="VBD49" s="299"/>
      <c r="VBE49" s="299"/>
      <c r="VBF49" s="299"/>
      <c r="VBG49" s="299"/>
      <c r="VBH49" s="299"/>
      <c r="VBI49" s="299"/>
      <c r="VBJ49" s="299"/>
      <c r="VBK49" s="299"/>
      <c r="VBL49" s="299"/>
      <c r="VBM49" s="299"/>
      <c r="VBN49" s="299"/>
      <c r="VBO49" s="299"/>
      <c r="VBP49" s="299"/>
      <c r="VBQ49" s="299"/>
      <c r="VBR49" s="299"/>
      <c r="VBS49" s="299"/>
      <c r="VBT49" s="299"/>
      <c r="VBU49" s="299"/>
      <c r="VBV49" s="299"/>
      <c r="VBW49" s="299"/>
      <c r="VBX49" s="299"/>
      <c r="VBY49" s="299"/>
      <c r="VBZ49" s="299"/>
      <c r="VCA49" s="299"/>
      <c r="VCB49" s="299"/>
      <c r="VCC49" s="299"/>
      <c r="VCD49" s="299"/>
      <c r="VCE49" s="299"/>
      <c r="VCF49" s="299"/>
      <c r="VCG49" s="299"/>
      <c r="VCH49" s="299"/>
      <c r="VCI49" s="299"/>
      <c r="VCJ49" s="299"/>
      <c r="VCK49" s="299"/>
      <c r="VCL49" s="299"/>
      <c r="VCM49" s="299"/>
      <c r="VCN49" s="299"/>
      <c r="VCO49" s="299"/>
      <c r="VCP49" s="299"/>
      <c r="VCQ49" s="299"/>
      <c r="VCR49" s="299"/>
      <c r="VCS49" s="299"/>
      <c r="VCT49" s="299"/>
      <c r="VCU49" s="299"/>
      <c r="VCV49" s="299"/>
      <c r="VCW49" s="299"/>
      <c r="VCX49" s="299"/>
      <c r="VCY49" s="299"/>
      <c r="VCZ49" s="299"/>
      <c r="VDA49" s="299"/>
      <c r="VDB49" s="299"/>
      <c r="VDC49" s="299"/>
      <c r="VDD49" s="299"/>
      <c r="VDE49" s="299"/>
      <c r="VDF49" s="299"/>
      <c r="VDG49" s="299"/>
      <c r="VDH49" s="299"/>
      <c r="VDI49" s="299"/>
      <c r="VDJ49" s="299"/>
      <c r="VDK49" s="299"/>
      <c r="VDL49" s="299"/>
      <c r="VDM49" s="299"/>
      <c r="VDN49" s="299"/>
      <c r="VDO49" s="299"/>
      <c r="VDP49" s="299"/>
      <c r="VDQ49" s="299"/>
      <c r="VDR49" s="299"/>
      <c r="VDS49" s="299"/>
      <c r="VDT49" s="299"/>
      <c r="VDU49" s="299"/>
      <c r="VDV49" s="299"/>
      <c r="VDW49" s="299"/>
      <c r="VDX49" s="299"/>
      <c r="VDY49" s="299"/>
      <c r="VDZ49" s="299"/>
      <c r="VEA49" s="299"/>
      <c r="VEB49" s="299"/>
      <c r="VEC49" s="299"/>
      <c r="VED49" s="299"/>
      <c r="VEE49" s="299"/>
      <c r="VEF49" s="299"/>
      <c r="VEG49" s="299"/>
      <c r="VEH49" s="299"/>
      <c r="VEI49" s="299"/>
      <c r="VEJ49" s="299"/>
      <c r="VEK49" s="299"/>
      <c r="VEL49" s="299"/>
      <c r="VEM49" s="299"/>
      <c r="VEN49" s="299"/>
      <c r="VEO49" s="299"/>
      <c r="VEP49" s="299"/>
      <c r="VEQ49" s="299"/>
      <c r="VER49" s="299"/>
      <c r="VES49" s="299"/>
      <c r="VET49" s="299"/>
      <c r="VEU49" s="299"/>
      <c r="VEV49" s="299"/>
      <c r="VEW49" s="299"/>
      <c r="VEX49" s="299"/>
      <c r="VEY49" s="299"/>
      <c r="VEZ49" s="299"/>
      <c r="VFA49" s="299"/>
      <c r="VFB49" s="299"/>
      <c r="VFC49" s="299"/>
      <c r="VFD49" s="299"/>
      <c r="VFE49" s="299"/>
      <c r="VFF49" s="299"/>
      <c r="VFG49" s="299"/>
      <c r="VFH49" s="299"/>
      <c r="VFI49" s="299"/>
      <c r="VFJ49" s="299"/>
      <c r="VFK49" s="299"/>
      <c r="VFL49" s="299"/>
      <c r="VFM49" s="299"/>
      <c r="VFN49" s="299"/>
      <c r="VFO49" s="299"/>
      <c r="VFP49" s="299"/>
      <c r="VFQ49" s="299"/>
      <c r="VFR49" s="299"/>
      <c r="VFS49" s="299"/>
      <c r="VFT49" s="299"/>
      <c r="VFU49" s="299"/>
      <c r="VFV49" s="299"/>
      <c r="VFW49" s="299"/>
      <c r="VFX49" s="299"/>
      <c r="VFY49" s="299"/>
      <c r="VFZ49" s="299"/>
      <c r="VGA49" s="299"/>
      <c r="VGB49" s="299"/>
      <c r="VGC49" s="299"/>
      <c r="VGD49" s="299"/>
      <c r="VGE49" s="299"/>
      <c r="VGF49" s="299"/>
      <c r="VGG49" s="299"/>
      <c r="VGH49" s="299"/>
      <c r="VGI49" s="299"/>
      <c r="VGJ49" s="299"/>
      <c r="VGK49" s="299"/>
      <c r="VGL49" s="299"/>
      <c r="VGM49" s="299"/>
      <c r="VGN49" s="299"/>
      <c r="VGO49" s="299"/>
      <c r="VGP49" s="299"/>
      <c r="VGQ49" s="299"/>
      <c r="VGR49" s="299"/>
      <c r="VGS49" s="299"/>
      <c r="VGT49" s="299"/>
      <c r="VGU49" s="299"/>
      <c r="VGV49" s="299"/>
      <c r="VGW49" s="299"/>
      <c r="VGX49" s="299"/>
      <c r="VGY49" s="299"/>
      <c r="VGZ49" s="299"/>
      <c r="VHA49" s="299"/>
      <c r="VHB49" s="299"/>
      <c r="VHC49" s="299"/>
      <c r="VHD49" s="299"/>
      <c r="VHE49" s="299"/>
      <c r="VHF49" s="299"/>
      <c r="VHG49" s="299"/>
      <c r="VHH49" s="299"/>
      <c r="VHI49" s="299"/>
      <c r="VHJ49" s="299"/>
      <c r="VHK49" s="299"/>
      <c r="VHL49" s="299"/>
      <c r="VHM49" s="299"/>
      <c r="VHN49" s="299"/>
      <c r="VHO49" s="299"/>
      <c r="VHP49" s="299"/>
      <c r="VHQ49" s="299"/>
      <c r="VHR49" s="299"/>
      <c r="VHS49" s="299"/>
      <c r="VHT49" s="299"/>
      <c r="VHU49" s="299"/>
      <c r="VHV49" s="299"/>
      <c r="VHW49" s="299"/>
      <c r="VHX49" s="299"/>
      <c r="VHY49" s="299"/>
      <c r="VHZ49" s="299"/>
      <c r="VIA49" s="299"/>
      <c r="VIB49" s="299"/>
      <c r="VIC49" s="299"/>
      <c r="VID49" s="299"/>
      <c r="VIE49" s="299"/>
      <c r="VIF49" s="299"/>
      <c r="VIG49" s="299"/>
      <c r="VIH49" s="299"/>
      <c r="VII49" s="299"/>
      <c r="VIJ49" s="299"/>
      <c r="VIK49" s="299"/>
      <c r="VIL49" s="299"/>
      <c r="VIM49" s="299"/>
      <c r="VIN49" s="299"/>
      <c r="VIO49" s="299"/>
      <c r="VIP49" s="299"/>
      <c r="VIQ49" s="299"/>
      <c r="VIR49" s="299"/>
      <c r="VIS49" s="299"/>
      <c r="VIT49" s="299"/>
      <c r="VIU49" s="299"/>
      <c r="VIV49" s="299"/>
      <c r="VIW49" s="299"/>
      <c r="VIX49" s="299"/>
      <c r="VIY49" s="299"/>
      <c r="VIZ49" s="299"/>
      <c r="VJA49" s="299"/>
      <c r="VJB49" s="299"/>
      <c r="VJC49" s="299"/>
      <c r="VJD49" s="299"/>
      <c r="VJE49" s="299"/>
      <c r="VJF49" s="299"/>
      <c r="VJG49" s="299"/>
      <c r="VJH49" s="299"/>
      <c r="VJI49" s="299"/>
      <c r="VJJ49" s="299"/>
      <c r="VJK49" s="299"/>
      <c r="VJL49" s="299"/>
      <c r="VJM49" s="299"/>
      <c r="VJN49" s="299"/>
      <c r="VJO49" s="299"/>
      <c r="VJP49" s="299"/>
      <c r="VJQ49" s="299"/>
      <c r="VJR49" s="299"/>
      <c r="VJS49" s="299"/>
      <c r="VJT49" s="299"/>
      <c r="VJU49" s="299"/>
      <c r="VJV49" s="299"/>
      <c r="VJW49" s="299"/>
      <c r="VJX49" s="299"/>
      <c r="VJY49" s="299"/>
      <c r="VJZ49" s="299"/>
      <c r="VKA49" s="299"/>
      <c r="VKB49" s="299"/>
      <c r="VKC49" s="299"/>
      <c r="VKD49" s="299"/>
      <c r="VKE49" s="299"/>
      <c r="VKF49" s="299"/>
      <c r="VKG49" s="299"/>
      <c r="VKH49" s="299"/>
      <c r="VKI49" s="299"/>
      <c r="VKJ49" s="299"/>
      <c r="VKK49" s="299"/>
      <c r="VKL49" s="299"/>
      <c r="VKM49" s="299"/>
      <c r="VKN49" s="299"/>
      <c r="VKO49" s="299"/>
      <c r="VKP49" s="299"/>
      <c r="VKQ49" s="299"/>
      <c r="VKR49" s="299"/>
      <c r="VKS49" s="299"/>
      <c r="VKT49" s="299"/>
      <c r="VKU49" s="299"/>
      <c r="VKV49" s="299"/>
      <c r="VKW49" s="299"/>
      <c r="VKX49" s="299"/>
      <c r="VKY49" s="299"/>
      <c r="VKZ49" s="299"/>
      <c r="VLA49" s="299"/>
      <c r="VLB49" s="299"/>
      <c r="VLC49" s="299"/>
      <c r="VLD49" s="299"/>
      <c r="VLE49" s="299"/>
      <c r="VLF49" s="299"/>
      <c r="VLG49" s="299"/>
      <c r="VLH49" s="299"/>
      <c r="VLI49" s="299"/>
      <c r="VLJ49" s="299"/>
      <c r="VLK49" s="299"/>
      <c r="VLL49" s="299"/>
      <c r="VLM49" s="299"/>
      <c r="VLN49" s="299"/>
      <c r="VLO49" s="299"/>
      <c r="VLP49" s="299"/>
      <c r="VLQ49" s="299"/>
      <c r="VLR49" s="299"/>
      <c r="VLS49" s="299"/>
      <c r="VLT49" s="299"/>
      <c r="VLU49" s="299"/>
      <c r="VLV49" s="299"/>
      <c r="VLW49" s="299"/>
      <c r="VLX49" s="299"/>
      <c r="VLY49" s="299"/>
      <c r="VLZ49" s="299"/>
      <c r="VMA49" s="299"/>
      <c r="VMB49" s="299"/>
      <c r="VMC49" s="299"/>
      <c r="VMD49" s="299"/>
      <c r="VME49" s="299"/>
      <c r="VMF49" s="299"/>
      <c r="VMG49" s="299"/>
      <c r="VMH49" s="299"/>
      <c r="VMI49" s="299"/>
      <c r="VMJ49" s="299"/>
      <c r="VMK49" s="299"/>
      <c r="VML49" s="299"/>
      <c r="VMM49" s="299"/>
      <c r="VMN49" s="299"/>
      <c r="VMO49" s="299"/>
      <c r="VMP49" s="299"/>
      <c r="VMQ49" s="299"/>
      <c r="VMR49" s="299"/>
      <c r="VMS49" s="299"/>
      <c r="VMT49" s="299"/>
      <c r="VMU49" s="299"/>
      <c r="VMV49" s="299"/>
      <c r="VMW49" s="299"/>
      <c r="VMX49" s="299"/>
      <c r="VMY49" s="299"/>
      <c r="VMZ49" s="299"/>
      <c r="VNA49" s="299"/>
      <c r="VNB49" s="299"/>
      <c r="VNC49" s="299"/>
      <c r="VND49" s="299"/>
      <c r="VNE49" s="299"/>
      <c r="VNF49" s="299"/>
      <c r="VNG49" s="299"/>
      <c r="VNH49" s="299"/>
      <c r="VNI49" s="299"/>
      <c r="VNJ49" s="299"/>
      <c r="VNK49" s="299"/>
      <c r="VNL49" s="299"/>
      <c r="VNM49" s="299"/>
      <c r="VNN49" s="299"/>
      <c r="VNO49" s="299"/>
      <c r="VNP49" s="299"/>
      <c r="VNQ49" s="299"/>
      <c r="VNR49" s="299"/>
      <c r="VNS49" s="299"/>
      <c r="VNT49" s="299"/>
      <c r="VNU49" s="299"/>
      <c r="VNV49" s="299"/>
      <c r="VNW49" s="299"/>
      <c r="VNX49" s="299"/>
      <c r="VNY49" s="299"/>
      <c r="VNZ49" s="299"/>
      <c r="VOA49" s="299"/>
      <c r="VOB49" s="299"/>
      <c r="VOC49" s="299"/>
      <c r="VOD49" s="299"/>
      <c r="VOE49" s="299"/>
      <c r="VOF49" s="299"/>
      <c r="VOG49" s="299"/>
      <c r="VOH49" s="299"/>
      <c r="VOI49" s="299"/>
      <c r="VOJ49" s="299"/>
      <c r="VOK49" s="299"/>
      <c r="VOL49" s="299"/>
      <c r="VOM49" s="299"/>
      <c r="VON49" s="299"/>
      <c r="VOO49" s="299"/>
      <c r="VOP49" s="299"/>
      <c r="VOQ49" s="299"/>
      <c r="VOR49" s="299"/>
      <c r="VOS49" s="299"/>
      <c r="VOT49" s="299"/>
      <c r="VOU49" s="299"/>
      <c r="VOV49" s="299"/>
      <c r="VOW49" s="299"/>
      <c r="VOX49" s="299"/>
      <c r="VOY49" s="299"/>
      <c r="VOZ49" s="299"/>
      <c r="VPA49" s="299"/>
      <c r="VPB49" s="299"/>
      <c r="VPC49" s="299"/>
      <c r="VPD49" s="299"/>
      <c r="VPE49" s="299"/>
      <c r="VPF49" s="299"/>
      <c r="VPG49" s="299"/>
      <c r="VPH49" s="299"/>
      <c r="VPI49" s="299"/>
      <c r="VPJ49" s="299"/>
      <c r="VPK49" s="299"/>
      <c r="VPL49" s="299"/>
      <c r="VPM49" s="299"/>
      <c r="VPN49" s="299"/>
      <c r="VPO49" s="299"/>
      <c r="VPP49" s="299"/>
      <c r="VPQ49" s="299"/>
      <c r="VPR49" s="299"/>
      <c r="VPS49" s="299"/>
      <c r="VPT49" s="299"/>
      <c r="VPU49" s="299"/>
      <c r="VPV49" s="299"/>
      <c r="VPW49" s="299"/>
      <c r="VPX49" s="299"/>
      <c r="VPY49" s="299"/>
      <c r="VPZ49" s="299"/>
      <c r="VQA49" s="299"/>
      <c r="VQB49" s="299"/>
      <c r="VQC49" s="299"/>
      <c r="VQD49" s="299"/>
      <c r="VQE49" s="299"/>
      <c r="VQF49" s="299"/>
      <c r="VQG49" s="299"/>
      <c r="VQH49" s="299"/>
      <c r="VQI49" s="299"/>
      <c r="VQJ49" s="299"/>
      <c r="VQK49" s="299"/>
      <c r="VQL49" s="299"/>
      <c r="VQM49" s="299"/>
      <c r="VQN49" s="299"/>
      <c r="VQO49" s="299"/>
      <c r="VQP49" s="299"/>
      <c r="VQQ49" s="299"/>
      <c r="VQR49" s="299"/>
      <c r="VQS49" s="299"/>
      <c r="VQT49" s="299"/>
      <c r="VQU49" s="299"/>
      <c r="VQV49" s="299"/>
      <c r="VQW49" s="299"/>
      <c r="VQX49" s="299"/>
      <c r="VQY49" s="299"/>
      <c r="VQZ49" s="299"/>
      <c r="VRA49" s="299"/>
      <c r="VRB49" s="299"/>
      <c r="VRC49" s="299"/>
      <c r="VRD49" s="299"/>
      <c r="VRE49" s="299"/>
      <c r="VRF49" s="299"/>
      <c r="VRG49" s="299"/>
      <c r="VRH49" s="299"/>
      <c r="VRI49" s="299"/>
      <c r="VRJ49" s="299"/>
      <c r="VRK49" s="299"/>
      <c r="VRL49" s="299"/>
      <c r="VRM49" s="299"/>
      <c r="VRN49" s="299"/>
      <c r="VRO49" s="299"/>
      <c r="VRP49" s="299"/>
      <c r="VRQ49" s="299"/>
      <c r="VRR49" s="299"/>
      <c r="VRS49" s="299"/>
      <c r="VRT49" s="299"/>
      <c r="VRU49" s="299"/>
      <c r="VRV49" s="299"/>
      <c r="VRW49" s="299"/>
      <c r="VRX49" s="299"/>
      <c r="VRY49" s="299"/>
      <c r="VRZ49" s="299"/>
      <c r="VSA49" s="299"/>
      <c r="VSB49" s="299"/>
      <c r="VSC49" s="299"/>
      <c r="VSD49" s="299"/>
      <c r="VSE49" s="299"/>
      <c r="VSF49" s="299"/>
      <c r="VSG49" s="299"/>
      <c r="VSH49" s="299"/>
      <c r="VSI49" s="299"/>
      <c r="VSJ49" s="299"/>
      <c r="VSK49" s="299"/>
      <c r="VSL49" s="299"/>
      <c r="VSM49" s="299"/>
      <c r="VSN49" s="299"/>
      <c r="VSO49" s="299"/>
      <c r="VSP49" s="299"/>
      <c r="VSQ49" s="299"/>
      <c r="VSR49" s="299"/>
      <c r="VSS49" s="299"/>
      <c r="VST49" s="299"/>
      <c r="VSU49" s="299"/>
      <c r="VSV49" s="299"/>
      <c r="VSW49" s="299"/>
      <c r="VSX49" s="299"/>
      <c r="VSY49" s="299"/>
      <c r="VSZ49" s="299"/>
      <c r="VTA49" s="299"/>
      <c r="VTB49" s="299"/>
      <c r="VTC49" s="299"/>
      <c r="VTD49" s="299"/>
      <c r="VTE49" s="299"/>
      <c r="VTF49" s="299"/>
      <c r="VTG49" s="299"/>
      <c r="VTH49" s="299"/>
      <c r="VTI49" s="299"/>
      <c r="VTJ49" s="299"/>
      <c r="VTK49" s="299"/>
      <c r="VTL49" s="299"/>
      <c r="VTM49" s="299"/>
      <c r="VTN49" s="299"/>
      <c r="VTO49" s="299"/>
      <c r="VTP49" s="299"/>
      <c r="VTQ49" s="299"/>
      <c r="VTR49" s="299"/>
      <c r="VTS49" s="299"/>
      <c r="VTT49" s="299"/>
      <c r="VTU49" s="299"/>
      <c r="VTV49" s="299"/>
      <c r="VTW49" s="299"/>
      <c r="VTX49" s="299"/>
      <c r="VTY49" s="299"/>
      <c r="VTZ49" s="299"/>
      <c r="VUA49" s="299"/>
      <c r="VUB49" s="299"/>
      <c r="VUC49" s="299"/>
      <c r="VUD49" s="299"/>
      <c r="VUE49" s="299"/>
      <c r="VUF49" s="299"/>
      <c r="VUG49" s="299"/>
      <c r="VUH49" s="299"/>
      <c r="VUI49" s="299"/>
      <c r="VUJ49" s="299"/>
      <c r="VUK49" s="299"/>
      <c r="VUL49" s="299"/>
      <c r="VUM49" s="299"/>
      <c r="VUN49" s="299"/>
      <c r="VUO49" s="299"/>
      <c r="VUP49" s="299"/>
      <c r="VUQ49" s="299"/>
      <c r="VUR49" s="299"/>
      <c r="VUS49" s="299"/>
      <c r="VUT49" s="299"/>
      <c r="VUU49" s="299"/>
      <c r="VUV49" s="299"/>
      <c r="VUW49" s="299"/>
      <c r="VUX49" s="299"/>
      <c r="VUY49" s="299"/>
      <c r="VUZ49" s="299"/>
      <c r="VVA49" s="299"/>
      <c r="VVB49" s="299"/>
      <c r="VVC49" s="299"/>
      <c r="VVD49" s="299"/>
      <c r="VVE49" s="299"/>
      <c r="VVF49" s="299"/>
      <c r="VVG49" s="299"/>
      <c r="VVH49" s="299"/>
      <c r="VVI49" s="299"/>
      <c r="VVJ49" s="299"/>
      <c r="VVK49" s="299"/>
      <c r="VVL49" s="299"/>
      <c r="VVM49" s="299"/>
      <c r="VVN49" s="299"/>
      <c r="VVO49" s="299"/>
      <c r="VVP49" s="299"/>
      <c r="VVQ49" s="299"/>
      <c r="VVR49" s="299"/>
      <c r="VVS49" s="299"/>
      <c r="VVT49" s="299"/>
      <c r="VVU49" s="299"/>
      <c r="VVV49" s="299"/>
      <c r="VVW49" s="299"/>
      <c r="VVX49" s="299"/>
      <c r="VVY49" s="299"/>
      <c r="VVZ49" s="299"/>
      <c r="VWA49" s="299"/>
      <c r="VWB49" s="299"/>
      <c r="VWC49" s="299"/>
      <c r="VWD49" s="299"/>
      <c r="VWE49" s="299"/>
      <c r="VWF49" s="299"/>
      <c r="VWG49" s="299"/>
      <c r="VWH49" s="299"/>
      <c r="VWI49" s="299"/>
      <c r="VWJ49" s="299"/>
      <c r="VWK49" s="299"/>
      <c r="VWL49" s="299"/>
      <c r="VWM49" s="299"/>
      <c r="VWN49" s="299"/>
      <c r="VWO49" s="299"/>
      <c r="VWP49" s="299"/>
      <c r="VWQ49" s="299"/>
      <c r="VWR49" s="299"/>
      <c r="VWS49" s="299"/>
      <c r="VWT49" s="299"/>
      <c r="VWU49" s="299"/>
      <c r="VWV49" s="299"/>
      <c r="VWW49" s="299"/>
      <c r="VWX49" s="299"/>
      <c r="VWY49" s="299"/>
      <c r="VWZ49" s="299"/>
      <c r="VXA49" s="299"/>
      <c r="VXB49" s="299"/>
      <c r="VXC49" s="299"/>
      <c r="VXD49" s="299"/>
      <c r="VXE49" s="299"/>
      <c r="VXF49" s="299"/>
      <c r="VXG49" s="299"/>
      <c r="VXH49" s="299"/>
      <c r="VXI49" s="299"/>
      <c r="VXJ49" s="299"/>
      <c r="VXK49" s="299"/>
      <c r="VXL49" s="299"/>
      <c r="VXM49" s="299"/>
      <c r="VXN49" s="299"/>
      <c r="VXO49" s="299"/>
      <c r="VXP49" s="299"/>
      <c r="VXQ49" s="299"/>
      <c r="VXR49" s="299"/>
      <c r="VXS49" s="299"/>
      <c r="VXT49" s="299"/>
      <c r="VXU49" s="299"/>
      <c r="VXV49" s="299"/>
      <c r="VXW49" s="299"/>
      <c r="VXX49" s="299"/>
      <c r="VXY49" s="299"/>
      <c r="VXZ49" s="299"/>
      <c r="VYA49" s="299"/>
      <c r="VYB49" s="299"/>
      <c r="VYC49" s="299"/>
      <c r="VYD49" s="299"/>
      <c r="VYE49" s="299"/>
      <c r="VYF49" s="299"/>
      <c r="VYG49" s="299"/>
      <c r="VYH49" s="299"/>
      <c r="VYI49" s="299"/>
      <c r="VYJ49" s="299"/>
      <c r="VYK49" s="299"/>
      <c r="VYL49" s="299"/>
      <c r="VYM49" s="299"/>
      <c r="VYN49" s="299"/>
      <c r="VYO49" s="299"/>
      <c r="VYP49" s="299"/>
      <c r="VYQ49" s="299"/>
      <c r="VYR49" s="299"/>
      <c r="VYS49" s="299"/>
      <c r="VYT49" s="299"/>
      <c r="VYU49" s="299"/>
      <c r="VYV49" s="299"/>
      <c r="VYW49" s="299"/>
      <c r="VYX49" s="299"/>
      <c r="VYY49" s="299"/>
      <c r="VYZ49" s="299"/>
      <c r="VZA49" s="299"/>
      <c r="VZB49" s="299"/>
      <c r="VZC49" s="299"/>
      <c r="VZD49" s="299"/>
      <c r="VZE49" s="299"/>
      <c r="VZF49" s="299"/>
      <c r="VZG49" s="299"/>
      <c r="VZH49" s="299"/>
      <c r="VZI49" s="299"/>
      <c r="VZJ49" s="299"/>
      <c r="VZK49" s="299"/>
      <c r="VZL49" s="299"/>
      <c r="VZM49" s="299"/>
      <c r="VZN49" s="299"/>
      <c r="VZO49" s="299"/>
      <c r="VZP49" s="299"/>
      <c r="VZQ49" s="299"/>
      <c r="VZR49" s="299"/>
      <c r="VZS49" s="299"/>
      <c r="VZT49" s="299"/>
      <c r="VZU49" s="299"/>
      <c r="VZV49" s="299"/>
      <c r="VZW49" s="299"/>
      <c r="VZX49" s="299"/>
      <c r="VZY49" s="299"/>
      <c r="VZZ49" s="299"/>
      <c r="WAA49" s="299"/>
      <c r="WAB49" s="299"/>
      <c r="WAC49" s="299"/>
      <c r="WAD49" s="299"/>
      <c r="WAE49" s="299"/>
      <c r="WAF49" s="299"/>
      <c r="WAG49" s="299"/>
      <c r="WAH49" s="299"/>
      <c r="WAI49" s="299"/>
      <c r="WAJ49" s="299"/>
      <c r="WAK49" s="299"/>
      <c r="WAL49" s="299"/>
      <c r="WAM49" s="299"/>
      <c r="WAN49" s="299"/>
      <c r="WAO49" s="299"/>
      <c r="WAP49" s="299"/>
      <c r="WAQ49" s="299"/>
      <c r="WAR49" s="299"/>
      <c r="WAS49" s="299"/>
      <c r="WAT49" s="299"/>
      <c r="WAU49" s="299"/>
      <c r="WAV49" s="299"/>
      <c r="WAW49" s="299"/>
      <c r="WAX49" s="299"/>
      <c r="WAY49" s="299"/>
      <c r="WAZ49" s="299"/>
      <c r="WBA49" s="299"/>
      <c r="WBB49" s="299"/>
      <c r="WBC49" s="299"/>
      <c r="WBD49" s="299"/>
      <c r="WBE49" s="299"/>
      <c r="WBF49" s="299"/>
      <c r="WBG49" s="299"/>
      <c r="WBH49" s="299"/>
      <c r="WBI49" s="299"/>
      <c r="WBJ49" s="299"/>
      <c r="WBK49" s="299"/>
      <c r="WBL49" s="299"/>
      <c r="WBM49" s="299"/>
      <c r="WBN49" s="299"/>
      <c r="WBO49" s="299"/>
      <c r="WBP49" s="299"/>
      <c r="WBQ49" s="299"/>
      <c r="WBR49" s="299"/>
      <c r="WBS49" s="299"/>
      <c r="WBT49" s="299"/>
      <c r="WBU49" s="299"/>
      <c r="WBV49" s="299"/>
      <c r="WBW49" s="299"/>
      <c r="WBX49" s="299"/>
      <c r="WBY49" s="299"/>
      <c r="WBZ49" s="299"/>
      <c r="WCA49" s="299"/>
      <c r="WCB49" s="299"/>
      <c r="WCC49" s="299"/>
      <c r="WCD49" s="299"/>
      <c r="WCE49" s="299"/>
      <c r="WCF49" s="299"/>
      <c r="WCG49" s="299"/>
      <c r="WCH49" s="299"/>
      <c r="WCI49" s="299"/>
      <c r="WCJ49" s="299"/>
      <c r="WCK49" s="299"/>
      <c r="WCL49" s="299"/>
      <c r="WCM49" s="299"/>
      <c r="WCN49" s="299"/>
      <c r="WCO49" s="299"/>
      <c r="WCP49" s="299"/>
      <c r="WCQ49" s="299"/>
      <c r="WCR49" s="299"/>
      <c r="WCS49" s="299"/>
      <c r="WCT49" s="299"/>
      <c r="WCU49" s="299"/>
      <c r="WCV49" s="299"/>
      <c r="WCW49" s="299"/>
      <c r="WCX49" s="299"/>
      <c r="WCY49" s="299"/>
      <c r="WCZ49" s="299"/>
      <c r="WDA49" s="299"/>
      <c r="WDB49" s="299"/>
      <c r="WDC49" s="299"/>
      <c r="WDD49" s="299"/>
      <c r="WDE49" s="299"/>
      <c r="WDF49" s="299"/>
      <c r="WDG49" s="299"/>
      <c r="WDH49" s="299"/>
      <c r="WDI49" s="299"/>
      <c r="WDJ49" s="299"/>
      <c r="WDK49" s="299"/>
      <c r="WDL49" s="299"/>
      <c r="WDM49" s="299"/>
      <c r="WDN49" s="299"/>
      <c r="WDO49" s="299"/>
      <c r="WDP49" s="299"/>
      <c r="WDQ49" s="299"/>
      <c r="WDR49" s="299"/>
      <c r="WDS49" s="299"/>
      <c r="WDT49" s="299"/>
      <c r="WDU49" s="299"/>
      <c r="WDV49" s="299"/>
      <c r="WDW49" s="299"/>
      <c r="WDX49" s="299"/>
      <c r="WDY49" s="299"/>
      <c r="WDZ49" s="299"/>
      <c r="WEA49" s="299"/>
      <c r="WEB49" s="299"/>
      <c r="WEC49" s="299"/>
      <c r="WED49" s="299"/>
      <c r="WEE49" s="299"/>
      <c r="WEF49" s="299"/>
      <c r="WEG49" s="299"/>
      <c r="WEH49" s="299"/>
      <c r="WEI49" s="299"/>
      <c r="WEJ49" s="299"/>
      <c r="WEK49" s="299"/>
      <c r="WEL49" s="299"/>
      <c r="WEM49" s="299"/>
      <c r="WEN49" s="299"/>
      <c r="WEO49" s="299"/>
      <c r="WEP49" s="299"/>
      <c r="WEQ49" s="299"/>
      <c r="WER49" s="299"/>
      <c r="WES49" s="299"/>
      <c r="WET49" s="299"/>
      <c r="WEU49" s="299"/>
      <c r="WEV49" s="299"/>
      <c r="WEW49" s="299"/>
      <c r="WEX49" s="299"/>
      <c r="WEY49" s="299"/>
      <c r="WEZ49" s="299"/>
      <c r="WFA49" s="299"/>
      <c r="WFB49" s="299"/>
      <c r="WFC49" s="299"/>
      <c r="WFD49" s="299"/>
      <c r="WFE49" s="299"/>
      <c r="WFF49" s="299"/>
      <c r="WFG49" s="299"/>
      <c r="WFH49" s="299"/>
      <c r="WFI49" s="299"/>
      <c r="WFJ49" s="299"/>
      <c r="WFK49" s="299"/>
      <c r="WFL49" s="299"/>
      <c r="WFM49" s="299"/>
      <c r="WFN49" s="299"/>
      <c r="WFO49" s="299"/>
      <c r="WFP49" s="299"/>
      <c r="WFQ49" s="299"/>
      <c r="WFR49" s="299"/>
      <c r="WFS49" s="299"/>
      <c r="WFT49" s="299"/>
      <c r="WFU49" s="299"/>
      <c r="WFV49" s="299"/>
      <c r="WFW49" s="299"/>
      <c r="WFX49" s="299"/>
      <c r="WFY49" s="299"/>
      <c r="WFZ49" s="299"/>
      <c r="WGA49" s="299"/>
      <c r="WGB49" s="299"/>
      <c r="WGC49" s="299"/>
      <c r="WGD49" s="299"/>
      <c r="WGE49" s="299"/>
      <c r="WGF49" s="299"/>
      <c r="WGG49" s="299"/>
      <c r="WGH49" s="299"/>
      <c r="WGI49" s="299"/>
      <c r="WGJ49" s="299"/>
      <c r="WGK49" s="299"/>
      <c r="WGL49" s="299"/>
      <c r="WGM49" s="299"/>
      <c r="WGN49" s="299"/>
      <c r="WGO49" s="299"/>
      <c r="WGP49" s="299"/>
      <c r="WGQ49" s="299"/>
      <c r="WGR49" s="299"/>
      <c r="WGS49" s="299"/>
      <c r="WGT49" s="299"/>
      <c r="WGU49" s="299"/>
      <c r="WGV49" s="299"/>
      <c r="WGW49" s="299"/>
      <c r="WGX49" s="299"/>
      <c r="WGY49" s="299"/>
      <c r="WGZ49" s="299"/>
      <c r="WHA49" s="299"/>
      <c r="WHB49" s="299"/>
      <c r="WHC49" s="299"/>
      <c r="WHD49" s="299"/>
      <c r="WHE49" s="299"/>
      <c r="WHF49" s="299"/>
      <c r="WHG49" s="299"/>
      <c r="WHH49" s="299"/>
      <c r="WHI49" s="299"/>
      <c r="WHJ49" s="299"/>
      <c r="WHK49" s="299"/>
      <c r="WHL49" s="299"/>
      <c r="WHM49" s="299"/>
      <c r="WHN49" s="299"/>
      <c r="WHO49" s="299"/>
      <c r="WHP49" s="299"/>
      <c r="WHQ49" s="299"/>
      <c r="WHR49" s="299"/>
      <c r="WHS49" s="299"/>
      <c r="WHT49" s="299"/>
      <c r="WHU49" s="299"/>
      <c r="WHV49" s="299"/>
      <c r="WHW49" s="299"/>
      <c r="WHX49" s="299"/>
      <c r="WHY49" s="299"/>
      <c r="WHZ49" s="299"/>
      <c r="WIA49" s="299"/>
      <c r="WIB49" s="299"/>
      <c r="WIC49" s="299"/>
      <c r="WID49" s="299"/>
      <c r="WIE49" s="299"/>
      <c r="WIF49" s="299"/>
      <c r="WIG49" s="299"/>
      <c r="WIH49" s="299"/>
      <c r="WII49" s="299"/>
      <c r="WIJ49" s="299"/>
      <c r="WIK49" s="299"/>
      <c r="WIL49" s="299"/>
      <c r="WIM49" s="299"/>
      <c r="WIN49" s="299"/>
      <c r="WIO49" s="299"/>
      <c r="WIP49" s="299"/>
      <c r="WIQ49" s="299"/>
      <c r="WIR49" s="299"/>
      <c r="WIS49" s="299"/>
      <c r="WIT49" s="299"/>
      <c r="WIU49" s="299"/>
      <c r="WIV49" s="299"/>
      <c r="WIW49" s="299"/>
      <c r="WIX49" s="299"/>
      <c r="WIY49" s="299"/>
      <c r="WIZ49" s="299"/>
      <c r="WJA49" s="299"/>
      <c r="WJB49" s="299"/>
      <c r="WJC49" s="299"/>
      <c r="WJD49" s="299"/>
      <c r="WJE49" s="299"/>
      <c r="WJF49" s="299"/>
      <c r="WJG49" s="299"/>
      <c r="WJH49" s="299"/>
      <c r="WJI49" s="299"/>
      <c r="WJJ49" s="299"/>
      <c r="WJK49" s="299"/>
      <c r="WJL49" s="299"/>
      <c r="WJM49" s="299"/>
      <c r="WJN49" s="299"/>
      <c r="WJO49" s="299"/>
      <c r="WJP49" s="299"/>
      <c r="WJQ49" s="299"/>
      <c r="WJR49" s="299"/>
      <c r="WJS49" s="299"/>
      <c r="WJT49" s="299"/>
      <c r="WJU49" s="299"/>
      <c r="WJV49" s="299"/>
      <c r="WJW49" s="299"/>
      <c r="WJX49" s="299"/>
      <c r="WJY49" s="299"/>
      <c r="WJZ49" s="299"/>
      <c r="WKA49" s="299"/>
      <c r="WKB49" s="299"/>
      <c r="WKC49" s="299"/>
      <c r="WKD49" s="299"/>
      <c r="WKE49" s="299"/>
      <c r="WKF49" s="299"/>
      <c r="WKG49" s="299"/>
      <c r="WKH49" s="299"/>
      <c r="WKI49" s="299"/>
      <c r="WKJ49" s="299"/>
      <c r="WKK49" s="299"/>
      <c r="WKL49" s="299"/>
      <c r="WKM49" s="299"/>
      <c r="WKN49" s="299"/>
      <c r="WKO49" s="299"/>
      <c r="WKP49" s="299"/>
      <c r="WKQ49" s="299"/>
      <c r="WKR49" s="299"/>
      <c r="WKS49" s="299"/>
      <c r="WKT49" s="299"/>
      <c r="WKU49" s="299"/>
      <c r="WKV49" s="299"/>
      <c r="WKW49" s="299"/>
      <c r="WKX49" s="299"/>
      <c r="WKY49" s="299"/>
      <c r="WKZ49" s="299"/>
      <c r="WLA49" s="299"/>
      <c r="WLB49" s="299"/>
      <c r="WLC49" s="299"/>
      <c r="WLD49" s="299"/>
      <c r="WLE49" s="299"/>
      <c r="WLF49" s="299"/>
      <c r="WLG49" s="299"/>
      <c r="WLH49" s="299"/>
      <c r="WLI49" s="299"/>
      <c r="WLJ49" s="299"/>
      <c r="WLK49" s="299"/>
      <c r="WLL49" s="299"/>
      <c r="WLM49" s="299"/>
      <c r="WLN49" s="299"/>
      <c r="WLO49" s="299"/>
      <c r="WLP49" s="299"/>
      <c r="WLQ49" s="299"/>
      <c r="WLR49" s="299"/>
      <c r="WLS49" s="299"/>
      <c r="WLT49" s="299"/>
      <c r="WLU49" s="299"/>
      <c r="WLV49" s="299"/>
      <c r="WLW49" s="299"/>
      <c r="WLX49" s="299"/>
      <c r="WLY49" s="299"/>
      <c r="WLZ49" s="299"/>
      <c r="WMA49" s="299"/>
      <c r="WMB49" s="299"/>
      <c r="WMC49" s="299"/>
      <c r="WMD49" s="299"/>
      <c r="WME49" s="299"/>
      <c r="WMF49" s="299"/>
      <c r="WMG49" s="299"/>
      <c r="WMH49" s="299"/>
      <c r="WMI49" s="299"/>
      <c r="WMJ49" s="299"/>
      <c r="WMK49" s="299"/>
      <c r="WML49" s="299"/>
      <c r="WMM49" s="299"/>
      <c r="WMN49" s="299"/>
      <c r="WMO49" s="299"/>
      <c r="WMP49" s="299"/>
      <c r="WMQ49" s="299"/>
      <c r="WMR49" s="299"/>
      <c r="WMS49" s="299"/>
      <c r="WMT49" s="299"/>
      <c r="WMU49" s="299"/>
      <c r="WMV49" s="299"/>
      <c r="WMW49" s="299"/>
      <c r="WMX49" s="299"/>
      <c r="WMY49" s="299"/>
      <c r="WMZ49" s="299"/>
      <c r="WNA49" s="299"/>
      <c r="WNB49" s="299"/>
      <c r="WNC49" s="299"/>
      <c r="WND49" s="299"/>
      <c r="WNE49" s="299"/>
      <c r="WNF49" s="299"/>
      <c r="WNG49" s="299"/>
      <c r="WNH49" s="299"/>
      <c r="WNI49" s="299"/>
      <c r="WNJ49" s="299"/>
      <c r="WNK49" s="299"/>
      <c r="WNL49" s="299"/>
      <c r="WNM49" s="299"/>
      <c r="WNN49" s="299"/>
      <c r="WNO49" s="299"/>
      <c r="WNP49" s="299"/>
      <c r="WNQ49" s="299"/>
      <c r="WNR49" s="299"/>
      <c r="WNS49" s="299"/>
      <c r="WNT49" s="299"/>
      <c r="WNU49" s="299"/>
      <c r="WNV49" s="299"/>
      <c r="WNW49" s="299"/>
      <c r="WNX49" s="299"/>
      <c r="WNY49" s="299"/>
      <c r="WNZ49" s="299"/>
      <c r="WOA49" s="299"/>
      <c r="WOB49" s="299"/>
      <c r="WOC49" s="299"/>
      <c r="WOD49" s="299"/>
      <c r="WOE49" s="299"/>
      <c r="WOF49" s="299"/>
      <c r="WOG49" s="299"/>
      <c r="WOH49" s="299"/>
      <c r="WOI49" s="299"/>
      <c r="WOJ49" s="299"/>
      <c r="WOK49" s="299"/>
      <c r="WOL49" s="299"/>
      <c r="WOM49" s="299"/>
      <c r="WON49" s="299"/>
      <c r="WOO49" s="299"/>
      <c r="WOP49" s="299"/>
      <c r="WOQ49" s="299"/>
      <c r="WOR49" s="299"/>
      <c r="WOS49" s="299"/>
      <c r="WOT49" s="299"/>
      <c r="WOU49" s="299"/>
      <c r="WOV49" s="299"/>
      <c r="WOW49" s="299"/>
      <c r="WOX49" s="299"/>
      <c r="WOY49" s="299"/>
      <c r="WOZ49" s="299"/>
      <c r="WPA49" s="299"/>
      <c r="WPB49" s="299"/>
      <c r="WPC49" s="299"/>
      <c r="WPD49" s="299"/>
      <c r="WPE49" s="299"/>
      <c r="WPF49" s="299"/>
      <c r="WPG49" s="299"/>
      <c r="WPH49" s="299"/>
      <c r="WPI49" s="299"/>
      <c r="WPJ49" s="299"/>
      <c r="WPK49" s="299"/>
      <c r="WPL49" s="299"/>
      <c r="WPM49" s="299"/>
      <c r="WPN49" s="299"/>
      <c r="WPO49" s="299"/>
      <c r="WPP49" s="299"/>
      <c r="WPQ49" s="299"/>
      <c r="WPR49" s="299"/>
      <c r="WPS49" s="299"/>
      <c r="WPT49" s="299"/>
      <c r="WPU49" s="299"/>
      <c r="WPV49" s="299"/>
      <c r="WPW49" s="299"/>
      <c r="WPX49" s="299"/>
      <c r="WPY49" s="299"/>
      <c r="WPZ49" s="299"/>
      <c r="WQA49" s="299"/>
      <c r="WQB49" s="299"/>
      <c r="WQC49" s="299"/>
      <c r="WQD49" s="299"/>
      <c r="WQE49" s="299"/>
      <c r="WQF49" s="299"/>
      <c r="WQG49" s="299"/>
      <c r="WQH49" s="299"/>
      <c r="WQI49" s="299"/>
      <c r="WQJ49" s="299"/>
      <c r="WQK49" s="299"/>
      <c r="WQL49" s="299"/>
      <c r="WQM49" s="299"/>
      <c r="WQN49" s="299"/>
      <c r="WQO49" s="299"/>
      <c r="WQP49" s="299"/>
      <c r="WQQ49" s="299"/>
      <c r="WQR49" s="299"/>
      <c r="WQS49" s="299"/>
      <c r="WQT49" s="299"/>
      <c r="WQU49" s="299"/>
      <c r="WQV49" s="299"/>
      <c r="WQW49" s="299"/>
      <c r="WQX49" s="299"/>
      <c r="WQY49" s="299"/>
      <c r="WQZ49" s="299"/>
      <c r="WRA49" s="299"/>
      <c r="WRB49" s="299"/>
      <c r="WRC49" s="299"/>
      <c r="WRD49" s="299"/>
      <c r="WRE49" s="299"/>
      <c r="WRF49" s="299"/>
      <c r="WRG49" s="299"/>
      <c r="WRH49" s="299"/>
      <c r="WRI49" s="299"/>
      <c r="WRJ49" s="299"/>
      <c r="WRK49" s="299"/>
      <c r="WRL49" s="299"/>
      <c r="WRM49" s="299"/>
      <c r="WRN49" s="299"/>
      <c r="WRO49" s="299"/>
      <c r="WRP49" s="299"/>
      <c r="WRQ49" s="299"/>
      <c r="WRR49" s="299"/>
      <c r="WRS49" s="299"/>
      <c r="WRT49" s="299"/>
      <c r="WRU49" s="299"/>
      <c r="WRV49" s="299"/>
      <c r="WRW49" s="299"/>
      <c r="WRX49" s="299"/>
      <c r="WRY49" s="299"/>
      <c r="WRZ49" s="299"/>
      <c r="WSA49" s="299"/>
      <c r="WSB49" s="299"/>
      <c r="WSC49" s="299"/>
      <c r="WSD49" s="299"/>
      <c r="WSE49" s="299"/>
      <c r="WSF49" s="299"/>
      <c r="WSG49" s="299"/>
      <c r="WSH49" s="299"/>
      <c r="WSI49" s="299"/>
      <c r="WSJ49" s="299"/>
      <c r="WSK49" s="299"/>
      <c r="WSL49" s="299"/>
      <c r="WSM49" s="299"/>
      <c r="WSN49" s="299"/>
      <c r="WSO49" s="299"/>
      <c r="WSP49" s="299"/>
      <c r="WSQ49" s="299"/>
      <c r="WSR49" s="299"/>
      <c r="WSS49" s="299"/>
      <c r="WST49" s="299"/>
      <c r="WSU49" s="299"/>
      <c r="WSV49" s="299"/>
      <c r="WSW49" s="299"/>
      <c r="WSX49" s="299"/>
      <c r="WSY49" s="299"/>
      <c r="WSZ49" s="299"/>
      <c r="WTA49" s="299"/>
      <c r="WTB49" s="299"/>
      <c r="WTC49" s="299"/>
      <c r="WTD49" s="299"/>
      <c r="WTE49" s="299"/>
      <c r="WTF49" s="299"/>
      <c r="WTG49" s="299"/>
      <c r="WTH49" s="299"/>
      <c r="WTI49" s="299"/>
      <c r="WTJ49" s="299"/>
      <c r="WTK49" s="299"/>
      <c r="WTL49" s="299"/>
      <c r="WTM49" s="299"/>
      <c r="WTN49" s="299"/>
      <c r="WTO49" s="299"/>
      <c r="WTP49" s="299"/>
      <c r="WTQ49" s="299"/>
      <c r="WTR49" s="299"/>
      <c r="WTS49" s="299"/>
      <c r="WTT49" s="299"/>
      <c r="WTU49" s="299"/>
      <c r="WTV49" s="299"/>
      <c r="WTW49" s="299"/>
      <c r="WTX49" s="299"/>
      <c r="WTY49" s="299"/>
      <c r="WTZ49" s="299"/>
      <c r="WUA49" s="299"/>
      <c r="WUB49" s="299"/>
      <c r="WUC49" s="299"/>
      <c r="WUD49" s="299"/>
      <c r="WUE49" s="299"/>
      <c r="WUF49" s="299"/>
      <c r="WUG49" s="299"/>
      <c r="WUH49" s="299"/>
      <c r="WUI49" s="299"/>
      <c r="WUJ49" s="299"/>
      <c r="WUK49" s="299"/>
      <c r="WUL49" s="299"/>
      <c r="WUM49" s="299"/>
      <c r="WUN49" s="299"/>
      <c r="WUO49" s="299"/>
      <c r="WUP49" s="299"/>
      <c r="WUQ49" s="299"/>
      <c r="WUR49" s="299"/>
      <c r="WUS49" s="299"/>
      <c r="WUT49" s="299"/>
      <c r="WUU49" s="299"/>
      <c r="WUV49" s="299"/>
      <c r="WUW49" s="299"/>
      <c r="WUX49" s="299"/>
      <c r="WUY49" s="299"/>
      <c r="WUZ49" s="299"/>
      <c r="WVA49" s="299"/>
      <c r="WVB49" s="299"/>
      <c r="WVC49" s="299"/>
      <c r="WVD49" s="299"/>
      <c r="WVE49" s="299"/>
      <c r="WVF49" s="299"/>
      <c r="WVG49" s="299"/>
      <c r="WVH49" s="299"/>
      <c r="WVI49" s="299"/>
      <c r="WVJ49" s="299"/>
      <c r="WVK49" s="299"/>
      <c r="WVL49" s="299"/>
      <c r="WVM49" s="299"/>
      <c r="WVN49" s="299"/>
      <c r="WVO49" s="299"/>
      <c r="WVP49" s="299"/>
      <c r="WVQ49" s="299"/>
      <c r="WVR49" s="299"/>
      <c r="WVS49" s="299"/>
      <c r="WVT49" s="299"/>
      <c r="WVU49" s="299"/>
      <c r="WVV49" s="299"/>
      <c r="WVW49" s="299"/>
      <c r="WVX49" s="299"/>
      <c r="WVY49" s="299"/>
      <c r="WVZ49" s="299"/>
      <c r="WWA49" s="299"/>
      <c r="WWB49" s="299"/>
      <c r="WWC49" s="299"/>
      <c r="WWD49" s="299"/>
      <c r="WWE49" s="299"/>
      <c r="WWF49" s="299"/>
      <c r="WWG49" s="299"/>
      <c r="WWH49" s="299"/>
      <c r="WWI49" s="299"/>
    </row>
    <row r="50" spans="1:16155" ht="21" customHeight="1">
      <c r="C50" s="362"/>
      <c r="D50" s="1819" t="s">
        <v>2603</v>
      </c>
      <c r="E50" s="1819"/>
      <c r="F50" s="1819"/>
      <c r="G50" s="1819"/>
      <c r="H50" s="1819"/>
      <c r="I50" s="1819"/>
      <c r="J50" s="1820"/>
      <c r="K50" s="362"/>
      <c r="L50" s="1823" t="s">
        <v>2523</v>
      </c>
      <c r="M50" s="1823"/>
      <c r="N50" s="1823"/>
      <c r="O50" s="1823"/>
      <c r="P50" s="382" t="s">
        <v>2524</v>
      </c>
      <c r="Q50" s="1824"/>
      <c r="R50" s="1825"/>
      <c r="S50" s="383" t="s">
        <v>2439</v>
      </c>
      <c r="T50" s="384"/>
      <c r="U50" s="382" t="s">
        <v>2525</v>
      </c>
      <c r="V50" s="384"/>
      <c r="W50" s="383" t="s">
        <v>2526</v>
      </c>
      <c r="X50" s="385"/>
      <c r="AB50" s="370"/>
    </row>
    <row r="51" spans="1:16155" ht="2.25" customHeight="1">
      <c r="C51" s="300"/>
      <c r="D51" s="1809"/>
      <c r="E51" s="1809"/>
      <c r="F51" s="1809"/>
      <c r="G51" s="1809"/>
      <c r="H51" s="1809"/>
      <c r="I51" s="1809"/>
      <c r="J51" s="1810"/>
      <c r="K51" s="300"/>
      <c r="L51" s="364"/>
      <c r="M51" s="364"/>
      <c r="N51" s="364"/>
      <c r="O51" s="364"/>
      <c r="P51" s="354"/>
      <c r="Q51" s="365"/>
      <c r="R51" s="361"/>
      <c r="S51" s="366"/>
      <c r="T51" s="361"/>
      <c r="U51" s="354"/>
      <c r="V51" s="361"/>
      <c r="W51" s="366"/>
      <c r="X51" s="363"/>
    </row>
    <row r="52" spans="1:16155" ht="21" customHeight="1">
      <c r="C52" s="386"/>
      <c r="D52" s="1821"/>
      <c r="E52" s="1821"/>
      <c r="F52" s="1821"/>
      <c r="G52" s="1821"/>
      <c r="H52" s="1821"/>
      <c r="I52" s="1821"/>
      <c r="J52" s="1822"/>
      <c r="K52" s="386"/>
      <c r="L52" s="1826" t="s">
        <v>2604</v>
      </c>
      <c r="M52" s="1826"/>
      <c r="N52" s="1826"/>
      <c r="O52" s="1826"/>
      <c r="P52" s="388" t="s">
        <v>2524</v>
      </c>
      <c r="Q52" s="1803"/>
      <c r="R52" s="1804"/>
      <c r="S52" s="389" t="s">
        <v>2439</v>
      </c>
      <c r="T52" s="390"/>
      <c r="U52" s="389" t="s">
        <v>2525</v>
      </c>
      <c r="V52" s="390"/>
      <c r="W52" s="389" t="s">
        <v>2526</v>
      </c>
      <c r="X52" s="391"/>
      <c r="AB52" s="370"/>
    </row>
    <row r="53" spans="1:16155" ht="3.75" customHeight="1">
      <c r="C53" s="392"/>
      <c r="D53" s="393"/>
      <c r="E53" s="393"/>
      <c r="F53" s="393"/>
      <c r="G53" s="393"/>
      <c r="H53" s="393"/>
      <c r="I53" s="393"/>
      <c r="J53" s="393"/>
      <c r="K53" s="393"/>
      <c r="L53" s="393"/>
      <c r="M53" s="393"/>
      <c r="N53" s="393"/>
      <c r="O53" s="393"/>
      <c r="P53" s="393"/>
      <c r="Q53" s="393"/>
      <c r="R53" s="393"/>
      <c r="S53" s="392"/>
      <c r="T53" s="393"/>
      <c r="U53" s="299"/>
      <c r="V53" s="382"/>
      <c r="W53" s="382"/>
      <c r="X53" s="382"/>
    </row>
    <row r="54" spans="1:16155" ht="11.25" customHeight="1">
      <c r="B54" s="1778" t="s">
        <v>2605</v>
      </c>
      <c r="C54" s="1779"/>
      <c r="D54" s="1779"/>
      <c r="E54" s="1779"/>
      <c r="F54" s="1779"/>
      <c r="G54" s="1779"/>
      <c r="H54" s="1779"/>
      <c r="I54" s="1779"/>
      <c r="J54" s="1779"/>
      <c r="K54" s="1779"/>
      <c r="L54" s="1779"/>
      <c r="M54" s="1779"/>
      <c r="N54" s="1779"/>
      <c r="O54" s="1779"/>
      <c r="P54" s="1779"/>
      <c r="Q54" s="1779"/>
      <c r="R54" s="1779"/>
      <c r="S54" s="1779"/>
      <c r="T54" s="1779"/>
      <c r="U54" s="1779"/>
      <c r="V54" s="1779"/>
      <c r="W54" s="1779"/>
      <c r="X54" s="1779"/>
      <c r="Y54" s="1779"/>
      <c r="Z54" s="1779"/>
    </row>
    <row r="55" spans="1:16155" ht="22.2" customHeight="1">
      <c r="B55" s="1778"/>
      <c r="C55" s="1779"/>
      <c r="D55" s="1779"/>
      <c r="E55" s="1779"/>
      <c r="F55" s="1779"/>
      <c r="G55" s="1779"/>
      <c r="H55" s="1779"/>
      <c r="I55" s="1779"/>
      <c r="J55" s="1779"/>
      <c r="K55" s="1779"/>
      <c r="L55" s="1779"/>
      <c r="M55" s="1779"/>
      <c r="N55" s="1779"/>
      <c r="O55" s="1779"/>
      <c r="P55" s="1779"/>
      <c r="Q55" s="1779"/>
      <c r="R55" s="1779"/>
      <c r="S55" s="1779"/>
      <c r="T55" s="1779"/>
      <c r="U55" s="1779"/>
      <c r="V55" s="1779"/>
      <c r="W55" s="1779"/>
      <c r="X55" s="1779"/>
      <c r="Y55" s="1779"/>
      <c r="Z55" s="1779"/>
      <c r="AF55" s="287"/>
    </row>
    <row r="56" spans="1:16155" ht="9" customHeight="1">
      <c r="B56" s="1779"/>
      <c r="C56" s="1779"/>
      <c r="D56" s="1779"/>
      <c r="E56" s="1779"/>
      <c r="F56" s="1779"/>
      <c r="G56" s="1779"/>
      <c r="H56" s="1779"/>
      <c r="I56" s="1779"/>
      <c r="J56" s="1779"/>
      <c r="K56" s="1779"/>
      <c r="L56" s="1779"/>
      <c r="M56" s="1779"/>
      <c r="N56" s="1779"/>
      <c r="O56" s="1779"/>
      <c r="P56" s="1779"/>
      <c r="Q56" s="1779"/>
      <c r="R56" s="1779"/>
      <c r="S56" s="1779"/>
      <c r="T56" s="1779"/>
      <c r="U56" s="1779"/>
      <c r="V56" s="1779"/>
      <c r="W56" s="1779"/>
      <c r="X56" s="1779"/>
      <c r="Y56" s="1779"/>
      <c r="Z56" s="1779"/>
      <c r="AA56" s="299"/>
    </row>
    <row r="57" spans="1:16155" ht="1.8" hidden="1" customHeight="1">
      <c r="C57" s="302"/>
      <c r="D57" s="302"/>
      <c r="E57" s="302"/>
      <c r="F57" s="302"/>
      <c r="G57" s="364"/>
      <c r="H57" s="364"/>
      <c r="I57" s="364"/>
      <c r="J57" s="354"/>
      <c r="K57" s="354"/>
      <c r="L57" s="365"/>
      <c r="M57" s="365"/>
      <c r="N57" s="361"/>
      <c r="O57" s="366"/>
      <c r="P57" s="361"/>
      <c r="Q57" s="354"/>
      <c r="R57" s="361"/>
      <c r="S57" s="366"/>
      <c r="T57" s="366"/>
      <c r="U57" s="302"/>
      <c r="Y57" s="299"/>
      <c r="Z57" s="299"/>
      <c r="AA57" s="299"/>
    </row>
    <row r="58" spans="1:16155" ht="21" hidden="1" customHeight="1">
      <c r="B58" s="1780"/>
      <c r="C58" s="1780"/>
      <c r="D58" s="1780"/>
      <c r="E58" s="1780"/>
      <c r="F58" s="302"/>
      <c r="G58" s="367"/>
      <c r="H58" s="1781"/>
      <c r="I58" s="1781"/>
      <c r="J58" s="1781"/>
      <c r="K58" s="1781"/>
      <c r="L58" s="1781"/>
      <c r="M58" s="303"/>
      <c r="N58" s="303"/>
      <c r="O58" s="303"/>
      <c r="P58" s="303"/>
      <c r="Q58" s="303"/>
      <c r="R58" s="303"/>
      <c r="S58" s="303"/>
      <c r="T58" s="303"/>
      <c r="U58" s="303"/>
      <c r="Y58" s="299"/>
      <c r="Z58" s="299"/>
      <c r="AA58" s="299"/>
    </row>
    <row r="59" spans="1:16155" ht="18" hidden="1" customHeight="1">
      <c r="B59" s="400"/>
      <c r="C59" s="401"/>
      <c r="D59" s="401"/>
      <c r="E59" s="401"/>
      <c r="F59" s="401"/>
      <c r="G59" s="401"/>
      <c r="H59" s="401"/>
      <c r="I59" s="401"/>
      <c r="J59" s="401"/>
      <c r="K59" s="402"/>
      <c r="L59" s="403"/>
      <c r="M59" s="403"/>
      <c r="N59" s="403"/>
      <c r="O59" s="403"/>
      <c r="P59" s="404"/>
      <c r="Q59" s="404"/>
      <c r="R59" s="404"/>
      <c r="S59" s="404"/>
      <c r="T59" s="404"/>
      <c r="U59" s="404"/>
      <c r="V59" s="404"/>
      <c r="W59" s="404"/>
      <c r="X59" s="404"/>
      <c r="Y59" s="404"/>
      <c r="Z59" s="405"/>
      <c r="AB59" s="306"/>
    </row>
    <row r="60" spans="1:16155" ht="33" customHeight="1">
      <c r="B60" s="1782" t="s">
        <v>2606</v>
      </c>
      <c r="C60" s="1783"/>
      <c r="D60" s="1783"/>
      <c r="E60" s="1784"/>
      <c r="F60" s="406"/>
      <c r="G60" s="407" t="s">
        <v>2607</v>
      </c>
      <c r="H60" s="1785"/>
      <c r="I60" s="1785"/>
      <c r="J60" s="1785"/>
      <c r="K60" s="1785"/>
      <c r="L60" s="1785"/>
      <c r="M60" s="1785"/>
      <c r="N60" s="1785"/>
      <c r="O60" s="407" t="s">
        <v>2608</v>
      </c>
      <c r="P60" s="408"/>
      <c r="Q60" s="408"/>
      <c r="R60" s="408"/>
      <c r="S60" s="408"/>
      <c r="T60" s="408"/>
      <c r="U60" s="408"/>
      <c r="V60" s="408"/>
      <c r="W60" s="409"/>
      <c r="X60" s="409"/>
      <c r="Y60" s="409"/>
      <c r="Z60" s="410"/>
      <c r="AA60" s="299"/>
      <c r="AB60" s="547" t="s">
        <v>2769</v>
      </c>
    </row>
    <row r="61" spans="1:16155" ht="27" customHeight="1">
      <c r="B61" s="392"/>
      <c r="C61" s="393"/>
      <c r="D61" s="393"/>
      <c r="E61" s="393"/>
      <c r="F61" s="393"/>
      <c r="G61" s="393"/>
      <c r="H61" s="393"/>
      <c r="I61" s="393"/>
      <c r="J61" s="393"/>
      <c r="K61" s="411"/>
      <c r="L61" s="412"/>
      <c r="M61" s="412"/>
      <c r="N61" s="412"/>
      <c r="O61" s="412"/>
      <c r="P61" s="374"/>
      <c r="Q61" s="374"/>
      <c r="R61" s="374"/>
      <c r="S61" s="374"/>
      <c r="T61" s="374"/>
      <c r="U61" s="374"/>
      <c r="V61" s="374"/>
      <c r="W61" s="374"/>
      <c r="X61" s="374"/>
      <c r="Y61" s="374"/>
      <c r="Z61" s="413"/>
      <c r="AB61" s="306"/>
    </row>
    <row r="62" spans="1:16155" ht="18" customHeight="1">
      <c r="B62" s="400" t="s">
        <v>2609</v>
      </c>
      <c r="C62" s="401"/>
      <c r="D62" s="401"/>
      <c r="E62" s="401"/>
      <c r="F62" s="401"/>
      <c r="G62" s="401"/>
      <c r="H62" s="401"/>
      <c r="I62" s="401"/>
      <c r="J62" s="401"/>
      <c r="K62" s="402"/>
      <c r="L62" s="403"/>
      <c r="M62" s="403"/>
      <c r="N62" s="403"/>
      <c r="O62" s="403"/>
      <c r="P62" s="404"/>
      <c r="Q62" s="404"/>
      <c r="R62" s="404"/>
      <c r="S62" s="404"/>
      <c r="T62" s="404"/>
      <c r="U62" s="404"/>
      <c r="V62" s="404"/>
      <c r="W62" s="404"/>
      <c r="X62" s="404"/>
      <c r="Y62" s="404"/>
      <c r="Z62" s="405"/>
      <c r="AB62" s="306"/>
    </row>
    <row r="63" spans="1:16155" ht="28.2" hidden="1" customHeight="1">
      <c r="B63" s="1762" t="s">
        <v>2610</v>
      </c>
      <c r="C63" s="1763"/>
      <c r="D63" s="1763"/>
      <c r="E63" s="1763"/>
      <c r="F63" s="1764"/>
      <c r="G63" s="1764"/>
      <c r="H63" s="1765"/>
      <c r="I63" s="1770"/>
      <c r="J63" s="1771"/>
      <c r="K63" s="1771"/>
      <c r="L63" s="1771"/>
      <c r="M63" s="1771"/>
      <c r="N63" s="1771"/>
      <c r="O63" s="1771"/>
      <c r="P63" s="1771"/>
      <c r="Q63" s="1771"/>
      <c r="R63" s="1771"/>
      <c r="S63" s="1771"/>
      <c r="T63" s="1771"/>
      <c r="U63" s="1771"/>
      <c r="V63" s="1771"/>
      <c r="W63" s="1771"/>
      <c r="X63" s="1771"/>
      <c r="Y63" s="1771"/>
      <c r="Z63" s="1772"/>
      <c r="AB63" s="306"/>
      <c r="AC63" s="306"/>
      <c r="AD63" s="355"/>
    </row>
    <row r="64" spans="1:16155" ht="28.2" hidden="1" customHeight="1">
      <c r="B64" s="1766"/>
      <c r="C64" s="1767"/>
      <c r="D64" s="1767"/>
      <c r="E64" s="1767"/>
      <c r="F64" s="1768"/>
      <c r="G64" s="1768"/>
      <c r="H64" s="1769"/>
      <c r="I64" s="1773"/>
      <c r="J64" s="1774"/>
      <c r="K64" s="1774"/>
      <c r="L64" s="1774"/>
      <c r="M64" s="1774"/>
      <c r="N64" s="1774"/>
      <c r="O64" s="1774"/>
      <c r="P64" s="1774"/>
      <c r="Q64" s="1774"/>
      <c r="R64" s="1774"/>
      <c r="S64" s="1774"/>
      <c r="T64" s="1774"/>
      <c r="U64" s="1774"/>
      <c r="V64" s="1774"/>
      <c r="W64" s="1774"/>
      <c r="X64" s="1774"/>
      <c r="Y64" s="1774"/>
      <c r="Z64" s="1775"/>
      <c r="AB64" s="306"/>
      <c r="AC64" s="306"/>
    </row>
    <row r="65" spans="1:32" ht="27.6" hidden="1" customHeight="1">
      <c r="B65" s="1776" t="s">
        <v>2612</v>
      </c>
      <c r="C65" s="1763"/>
      <c r="D65" s="1763"/>
      <c r="E65" s="1763"/>
      <c r="F65" s="1764"/>
      <c r="G65" s="1764"/>
      <c r="H65" s="1765"/>
      <c r="I65" s="1770"/>
      <c r="J65" s="1771"/>
      <c r="K65" s="1771"/>
      <c r="L65" s="1771"/>
      <c r="M65" s="1771"/>
      <c r="N65" s="1771"/>
      <c r="O65" s="1771"/>
      <c r="P65" s="1771"/>
      <c r="Q65" s="1771"/>
      <c r="R65" s="1771"/>
      <c r="S65" s="1771"/>
      <c r="T65" s="1771"/>
      <c r="U65" s="1771"/>
      <c r="V65" s="1771"/>
      <c r="W65" s="1771"/>
      <c r="X65" s="1771"/>
      <c r="Y65" s="1771"/>
      <c r="Z65" s="1772"/>
      <c r="AB65" s="306"/>
      <c r="AC65" s="306"/>
    </row>
    <row r="66" spans="1:32" ht="27.6" hidden="1" customHeight="1">
      <c r="B66" s="1766"/>
      <c r="C66" s="1767"/>
      <c r="D66" s="1767"/>
      <c r="E66" s="1767"/>
      <c r="F66" s="1768"/>
      <c r="G66" s="1768"/>
      <c r="H66" s="1769"/>
      <c r="I66" s="1773"/>
      <c r="J66" s="1774"/>
      <c r="K66" s="1774"/>
      <c r="L66" s="1774"/>
      <c r="M66" s="1774"/>
      <c r="N66" s="1774"/>
      <c r="O66" s="1774"/>
      <c r="P66" s="1774"/>
      <c r="Q66" s="1774"/>
      <c r="R66" s="1774"/>
      <c r="S66" s="1774"/>
      <c r="T66" s="1774"/>
      <c r="U66" s="1774"/>
      <c r="V66" s="1774"/>
      <c r="W66" s="1774"/>
      <c r="X66" s="1774"/>
      <c r="Y66" s="1774"/>
      <c r="Z66" s="1775"/>
      <c r="AB66" s="348"/>
      <c r="AC66" s="348"/>
    </row>
    <row r="67" spans="1:32" ht="30" customHeight="1">
      <c r="B67" s="1648" t="s">
        <v>2715</v>
      </c>
      <c r="C67" s="1649"/>
      <c r="D67" s="1649"/>
      <c r="E67" s="1650"/>
      <c r="F67" s="334"/>
      <c r="G67" s="335"/>
      <c r="H67" s="335"/>
      <c r="I67" s="336"/>
      <c r="J67" s="1651" t="s">
        <v>2613</v>
      </c>
      <c r="K67" s="1652"/>
      <c r="L67" s="1652"/>
      <c r="M67" s="1653"/>
      <c r="N67" s="334"/>
      <c r="O67" s="335"/>
      <c r="P67" s="336"/>
      <c r="Q67" s="1654" t="s">
        <v>2614</v>
      </c>
      <c r="R67" s="1655"/>
      <c r="S67" s="1656"/>
      <c r="T67" s="1657" t="s">
        <v>2615</v>
      </c>
      <c r="U67" s="1658"/>
      <c r="V67" s="1658"/>
      <c r="W67" s="1658"/>
      <c r="X67" s="1658"/>
      <c r="Y67" s="1658"/>
      <c r="Z67" s="1659"/>
      <c r="AB67" s="306"/>
      <c r="AC67" s="306"/>
    </row>
    <row r="68" spans="1:32" ht="15.75" customHeight="1">
      <c r="B68" s="1660" t="s">
        <v>2927</v>
      </c>
      <c r="C68" s="1661"/>
      <c r="D68" s="1661"/>
      <c r="E68" s="1662"/>
      <c r="F68" s="1741"/>
      <c r="G68" s="1742"/>
      <c r="H68" s="1742"/>
      <c r="I68" s="1742"/>
      <c r="J68" s="1742"/>
      <c r="K68" s="1742"/>
      <c r="L68" s="1742"/>
      <c r="M68" s="1742"/>
      <c r="N68" s="1742"/>
      <c r="O68" s="1742"/>
      <c r="P68" s="1742"/>
      <c r="Q68" s="1742"/>
      <c r="R68" s="1742"/>
      <c r="S68" s="1742"/>
      <c r="T68" s="1742"/>
      <c r="U68" s="1742"/>
      <c r="V68" s="1742"/>
      <c r="W68" s="1742"/>
      <c r="X68" s="1742"/>
      <c r="Y68" s="1742"/>
      <c r="Z68" s="1743"/>
      <c r="AB68" s="306"/>
      <c r="AC68" s="306"/>
    </row>
    <row r="69" spans="1:32" ht="34.200000000000003" customHeight="1">
      <c r="B69" s="1663"/>
      <c r="C69" s="1664"/>
      <c r="D69" s="1664"/>
      <c r="E69" s="1665"/>
      <c r="F69" s="1744"/>
      <c r="G69" s="1745"/>
      <c r="H69" s="1745"/>
      <c r="I69" s="1745"/>
      <c r="J69" s="1745"/>
      <c r="K69" s="1745"/>
      <c r="L69" s="1745"/>
      <c r="M69" s="1745"/>
      <c r="N69" s="1745"/>
      <c r="O69" s="1745"/>
      <c r="P69" s="1745"/>
      <c r="Q69" s="1745"/>
      <c r="R69" s="1745"/>
      <c r="S69" s="1745"/>
      <c r="T69" s="1745"/>
      <c r="U69" s="1745"/>
      <c r="V69" s="1745"/>
      <c r="W69" s="1745"/>
      <c r="X69" s="1745"/>
      <c r="Y69" s="1745"/>
      <c r="Z69" s="1746"/>
      <c r="AB69" s="306"/>
      <c r="AC69" s="306"/>
    </row>
    <row r="70" spans="1:32" ht="30" customHeight="1">
      <c r="B70" s="337"/>
      <c r="C70" s="1671" t="s">
        <v>2616</v>
      </c>
      <c r="D70" s="1671"/>
      <c r="E70" s="1672"/>
      <c r="F70" s="334"/>
      <c r="G70" s="335"/>
      <c r="H70" s="335"/>
      <c r="I70" s="335"/>
      <c r="J70" s="335"/>
      <c r="K70" s="335"/>
      <c r="L70" s="336"/>
      <c r="M70" s="338" t="s">
        <v>459</v>
      </c>
      <c r="N70" s="339"/>
      <c r="O70" s="338"/>
      <c r="P70" s="338"/>
      <c r="Q70" s="338"/>
      <c r="R70" s="338"/>
      <c r="S70" s="338"/>
      <c r="T70" s="338"/>
      <c r="U70" s="338"/>
      <c r="V70" s="338"/>
      <c r="W70" s="338"/>
      <c r="X70" s="338"/>
      <c r="Y70" s="338"/>
      <c r="Z70" s="338"/>
      <c r="AB70" s="306"/>
      <c r="AC70" s="306"/>
    </row>
    <row r="71" spans="1:32" ht="12" customHeight="1">
      <c r="B71" s="392"/>
      <c r="C71" s="393"/>
      <c r="D71" s="393"/>
      <c r="E71" s="393"/>
      <c r="F71" s="393"/>
      <c r="G71" s="393"/>
      <c r="H71" s="393"/>
      <c r="I71" s="393"/>
      <c r="J71" s="393"/>
      <c r="K71" s="393"/>
      <c r="L71" s="393"/>
      <c r="M71" s="302"/>
      <c r="N71" s="302"/>
      <c r="O71" s="302"/>
      <c r="P71" s="302"/>
      <c r="Q71" s="302"/>
      <c r="R71" s="302"/>
      <c r="S71" s="302"/>
      <c r="U71" s="302"/>
      <c r="V71" s="299"/>
      <c r="W71" s="354"/>
      <c r="X71" s="354"/>
      <c r="Y71" s="354"/>
      <c r="Z71" s="354"/>
      <c r="AB71" s="306"/>
      <c r="AC71" s="306"/>
    </row>
    <row r="72" spans="1:32" ht="18" customHeight="1">
      <c r="B72" s="302"/>
      <c r="C72" s="302" t="s">
        <v>2617</v>
      </c>
      <c r="D72" s="302"/>
      <c r="E72" s="302"/>
      <c r="F72" s="302"/>
      <c r="G72" s="302"/>
      <c r="H72" s="302"/>
      <c r="I72" s="302"/>
      <c r="J72" s="302"/>
      <c r="K72" s="302"/>
      <c r="L72" s="302"/>
      <c r="M72" s="302"/>
      <c r="N72" s="302"/>
      <c r="O72" s="302"/>
      <c r="P72" s="302"/>
      <c r="Q72" s="302"/>
      <c r="R72" s="302"/>
      <c r="S72" s="302"/>
      <c r="T72" s="302"/>
      <c r="U72" s="302"/>
      <c r="V72" s="354"/>
      <c r="W72" s="354"/>
      <c r="X72" s="354"/>
      <c r="Y72" s="354"/>
      <c r="Z72" s="354"/>
      <c r="AB72" s="306"/>
      <c r="AC72" s="306"/>
    </row>
    <row r="73" spans="1:32" ht="13.5" customHeight="1" thickBot="1">
      <c r="U73" s="348"/>
      <c r="Z73" s="399"/>
      <c r="AB73" s="306"/>
      <c r="AC73" s="306"/>
    </row>
    <row r="74" spans="1:32" ht="22.8" customHeight="1" thickTop="1">
      <c r="A74" s="341"/>
      <c r="B74" s="1753" t="s">
        <v>2716</v>
      </c>
      <c r="C74" s="1754"/>
      <c r="D74" s="1754"/>
      <c r="E74" s="1754"/>
      <c r="F74" s="1754"/>
      <c r="G74" s="1754"/>
      <c r="H74" s="1754"/>
      <c r="I74" s="1754"/>
      <c r="J74" s="1754"/>
      <c r="K74" s="1754"/>
      <c r="L74" s="1754"/>
      <c r="M74" s="1754"/>
      <c r="N74" s="1754"/>
      <c r="O74" s="1754"/>
      <c r="P74" s="1754"/>
      <c r="Q74" s="1754"/>
      <c r="R74" s="1754"/>
      <c r="S74" s="1754"/>
      <c r="T74" s="1754"/>
      <c r="U74" s="1754"/>
      <c r="V74" s="1754"/>
      <c r="W74" s="1754"/>
      <c r="X74" s="1754"/>
      <c r="Y74" s="1755"/>
      <c r="Z74" s="414"/>
      <c r="AA74" s="343"/>
      <c r="AB74" s="343"/>
      <c r="AC74" s="343"/>
      <c r="AD74" s="343"/>
      <c r="AE74" s="343"/>
      <c r="AF74" s="343"/>
    </row>
    <row r="75" spans="1:32" ht="22.8" customHeight="1">
      <c r="A75" s="414"/>
      <c r="B75" s="1756"/>
      <c r="C75" s="1757"/>
      <c r="D75" s="1757"/>
      <c r="E75" s="1757"/>
      <c r="F75" s="1757"/>
      <c r="G75" s="1757"/>
      <c r="H75" s="1757"/>
      <c r="I75" s="1757"/>
      <c r="J75" s="1757"/>
      <c r="K75" s="1757"/>
      <c r="L75" s="1757"/>
      <c r="M75" s="1757"/>
      <c r="N75" s="1757"/>
      <c r="O75" s="1757"/>
      <c r="P75" s="1757"/>
      <c r="Q75" s="1757"/>
      <c r="R75" s="1757"/>
      <c r="S75" s="1757"/>
      <c r="T75" s="1757"/>
      <c r="U75" s="1757"/>
      <c r="V75" s="1757"/>
      <c r="W75" s="1757"/>
      <c r="X75" s="1757"/>
      <c r="Y75" s="1758"/>
      <c r="Z75" s="414"/>
      <c r="AA75" s="343"/>
      <c r="AB75" s="343"/>
      <c r="AC75" s="343"/>
      <c r="AD75" s="343"/>
      <c r="AE75" s="343"/>
      <c r="AF75" s="343"/>
    </row>
    <row r="76" spans="1:32" ht="22.8" customHeight="1">
      <c r="A76" s="414"/>
      <c r="B76" s="1756"/>
      <c r="C76" s="1757"/>
      <c r="D76" s="1757"/>
      <c r="E76" s="1757"/>
      <c r="F76" s="1757"/>
      <c r="G76" s="1757"/>
      <c r="H76" s="1757"/>
      <c r="I76" s="1757"/>
      <c r="J76" s="1757"/>
      <c r="K76" s="1757"/>
      <c r="L76" s="1757"/>
      <c r="M76" s="1757"/>
      <c r="N76" s="1757"/>
      <c r="O76" s="1757"/>
      <c r="P76" s="1757"/>
      <c r="Q76" s="1757"/>
      <c r="R76" s="1757"/>
      <c r="S76" s="1757"/>
      <c r="T76" s="1757"/>
      <c r="U76" s="1757"/>
      <c r="V76" s="1757"/>
      <c r="W76" s="1757"/>
      <c r="X76" s="1757"/>
      <c r="Y76" s="1758"/>
      <c r="Z76" s="414"/>
      <c r="AA76" s="343"/>
      <c r="AB76" s="343"/>
      <c r="AC76" s="343"/>
      <c r="AD76" s="343"/>
      <c r="AE76" s="343"/>
      <c r="AF76" s="343"/>
    </row>
    <row r="77" spans="1:32" ht="22.8" customHeight="1">
      <c r="A77" s="414"/>
      <c r="B77" s="1756"/>
      <c r="C77" s="1757"/>
      <c r="D77" s="1757"/>
      <c r="E77" s="1757"/>
      <c r="F77" s="1757"/>
      <c r="G77" s="1757"/>
      <c r="H77" s="1757"/>
      <c r="I77" s="1757"/>
      <c r="J77" s="1757"/>
      <c r="K77" s="1757"/>
      <c r="L77" s="1757"/>
      <c r="M77" s="1757"/>
      <c r="N77" s="1757"/>
      <c r="O77" s="1757"/>
      <c r="P77" s="1757"/>
      <c r="Q77" s="1757"/>
      <c r="R77" s="1757"/>
      <c r="S77" s="1757"/>
      <c r="T77" s="1757"/>
      <c r="U77" s="1757"/>
      <c r="V77" s="1757"/>
      <c r="W77" s="1757"/>
      <c r="X77" s="1757"/>
      <c r="Y77" s="1758"/>
      <c r="Z77" s="414"/>
      <c r="AA77" s="343"/>
      <c r="AB77" s="343"/>
      <c r="AC77" s="343"/>
      <c r="AD77" s="343"/>
      <c r="AE77" s="343"/>
      <c r="AF77" s="343"/>
    </row>
    <row r="78" spans="1:32" ht="22.8" customHeight="1">
      <c r="A78" s="414"/>
      <c r="B78" s="1756"/>
      <c r="C78" s="1757"/>
      <c r="D78" s="1757"/>
      <c r="E78" s="1757"/>
      <c r="F78" s="1757"/>
      <c r="G78" s="1757"/>
      <c r="H78" s="1757"/>
      <c r="I78" s="1757"/>
      <c r="J78" s="1757"/>
      <c r="K78" s="1757"/>
      <c r="L78" s="1757"/>
      <c r="M78" s="1757"/>
      <c r="N78" s="1757"/>
      <c r="O78" s="1757"/>
      <c r="P78" s="1757"/>
      <c r="Q78" s="1757"/>
      <c r="R78" s="1757"/>
      <c r="S78" s="1757"/>
      <c r="T78" s="1757"/>
      <c r="U78" s="1757"/>
      <c r="V78" s="1757"/>
      <c r="W78" s="1757"/>
      <c r="X78" s="1757"/>
      <c r="Y78" s="1758"/>
      <c r="Z78" s="414"/>
      <c r="AA78" s="343"/>
      <c r="AB78" s="343"/>
      <c r="AC78" s="343"/>
      <c r="AD78" s="343"/>
      <c r="AE78" s="343"/>
      <c r="AF78" s="343"/>
    </row>
    <row r="79" spans="1:32" ht="22.8" customHeight="1">
      <c r="A79" s="414"/>
      <c r="B79" s="1756"/>
      <c r="C79" s="1757"/>
      <c r="D79" s="1757"/>
      <c r="E79" s="1757"/>
      <c r="F79" s="1757"/>
      <c r="G79" s="1757"/>
      <c r="H79" s="1757"/>
      <c r="I79" s="1757"/>
      <c r="J79" s="1757"/>
      <c r="K79" s="1757"/>
      <c r="L79" s="1757"/>
      <c r="M79" s="1757"/>
      <c r="N79" s="1757"/>
      <c r="O79" s="1757"/>
      <c r="P79" s="1757"/>
      <c r="Q79" s="1757"/>
      <c r="R79" s="1757"/>
      <c r="S79" s="1757"/>
      <c r="T79" s="1757"/>
      <c r="U79" s="1757"/>
      <c r="V79" s="1757"/>
      <c r="W79" s="1757"/>
      <c r="X79" s="1757"/>
      <c r="Y79" s="1758"/>
      <c r="Z79" s="414"/>
      <c r="AA79" s="343"/>
      <c r="AB79" s="343"/>
      <c r="AC79" s="343"/>
      <c r="AD79" s="343"/>
      <c r="AE79" s="343"/>
      <c r="AF79" s="343"/>
    </row>
    <row r="80" spans="1:32" ht="22.8" customHeight="1">
      <c r="A80" s="414"/>
      <c r="B80" s="1756"/>
      <c r="C80" s="1757"/>
      <c r="D80" s="1757"/>
      <c r="E80" s="1757"/>
      <c r="F80" s="1757"/>
      <c r="G80" s="1757"/>
      <c r="H80" s="1757"/>
      <c r="I80" s="1757"/>
      <c r="J80" s="1757"/>
      <c r="K80" s="1757"/>
      <c r="L80" s="1757"/>
      <c r="M80" s="1757"/>
      <c r="N80" s="1757"/>
      <c r="O80" s="1757"/>
      <c r="P80" s="1757"/>
      <c r="Q80" s="1757"/>
      <c r="R80" s="1757"/>
      <c r="S80" s="1757"/>
      <c r="T80" s="1757"/>
      <c r="U80" s="1757"/>
      <c r="V80" s="1757"/>
      <c r="W80" s="1757"/>
      <c r="X80" s="1757"/>
      <c r="Y80" s="1758"/>
      <c r="Z80" s="414"/>
      <c r="AA80" s="343"/>
      <c r="AB80" s="343"/>
      <c r="AC80" s="343"/>
      <c r="AD80" s="343"/>
      <c r="AE80" s="343"/>
      <c r="AF80" s="343"/>
    </row>
    <row r="81" spans="1:32" ht="22.8" customHeight="1">
      <c r="A81" s="414"/>
      <c r="B81" s="1756"/>
      <c r="C81" s="1757"/>
      <c r="D81" s="1757"/>
      <c r="E81" s="1757"/>
      <c r="F81" s="1757"/>
      <c r="G81" s="1757"/>
      <c r="H81" s="1757"/>
      <c r="I81" s="1757"/>
      <c r="J81" s="1757"/>
      <c r="K81" s="1757"/>
      <c r="L81" s="1757"/>
      <c r="M81" s="1757"/>
      <c r="N81" s="1757"/>
      <c r="O81" s="1757"/>
      <c r="P81" s="1757"/>
      <c r="Q81" s="1757"/>
      <c r="R81" s="1757"/>
      <c r="S81" s="1757"/>
      <c r="T81" s="1757"/>
      <c r="U81" s="1757"/>
      <c r="V81" s="1757"/>
      <c r="W81" s="1757"/>
      <c r="X81" s="1757"/>
      <c r="Y81" s="1758"/>
      <c r="Z81" s="414"/>
      <c r="AA81" s="343"/>
      <c r="AB81" s="343"/>
      <c r="AC81" s="343"/>
      <c r="AD81" s="343"/>
      <c r="AE81" s="343"/>
      <c r="AF81" s="343"/>
    </row>
    <row r="82" spans="1:32" ht="4.8" customHeight="1">
      <c r="A82" s="414"/>
      <c r="B82" s="1756"/>
      <c r="C82" s="1757"/>
      <c r="D82" s="1757"/>
      <c r="E82" s="1757"/>
      <c r="F82" s="1757"/>
      <c r="G82" s="1757"/>
      <c r="H82" s="1757"/>
      <c r="I82" s="1757"/>
      <c r="J82" s="1757"/>
      <c r="K82" s="1757"/>
      <c r="L82" s="1757"/>
      <c r="M82" s="1757"/>
      <c r="N82" s="1757"/>
      <c r="O82" s="1757"/>
      <c r="P82" s="1757"/>
      <c r="Q82" s="1757"/>
      <c r="R82" s="1757"/>
      <c r="S82" s="1757"/>
      <c r="T82" s="1757"/>
      <c r="U82" s="1757"/>
      <c r="V82" s="1757"/>
      <c r="W82" s="1757"/>
      <c r="X82" s="1757"/>
      <c r="Y82" s="1758"/>
      <c r="Z82" s="414"/>
      <c r="AA82" s="343"/>
      <c r="AB82" s="343"/>
      <c r="AC82" s="343"/>
      <c r="AD82" s="343"/>
      <c r="AE82" s="343"/>
      <c r="AF82" s="343"/>
    </row>
    <row r="83" spans="1:32" ht="4.8" customHeight="1">
      <c r="A83" s="414"/>
      <c r="B83" s="1756"/>
      <c r="C83" s="1757"/>
      <c r="D83" s="1757"/>
      <c r="E83" s="1757"/>
      <c r="F83" s="1757"/>
      <c r="G83" s="1757"/>
      <c r="H83" s="1757"/>
      <c r="I83" s="1757"/>
      <c r="J83" s="1757"/>
      <c r="K83" s="1757"/>
      <c r="L83" s="1757"/>
      <c r="M83" s="1757"/>
      <c r="N83" s="1757"/>
      <c r="O83" s="1757"/>
      <c r="P83" s="1757"/>
      <c r="Q83" s="1757"/>
      <c r="R83" s="1757"/>
      <c r="S83" s="1757"/>
      <c r="T83" s="1757"/>
      <c r="U83" s="1757"/>
      <c r="V83" s="1757"/>
      <c r="W83" s="1757"/>
      <c r="X83" s="1757"/>
      <c r="Y83" s="1758"/>
      <c r="Z83" s="414"/>
      <c r="AA83" s="343"/>
      <c r="AB83" s="343"/>
      <c r="AC83" s="343"/>
      <c r="AD83" s="343"/>
      <c r="AE83" s="343"/>
      <c r="AF83" s="343"/>
    </row>
    <row r="84" spans="1:32" ht="4.8" customHeight="1">
      <c r="A84" s="414"/>
      <c r="B84" s="1756"/>
      <c r="C84" s="1757"/>
      <c r="D84" s="1757"/>
      <c r="E84" s="1757"/>
      <c r="F84" s="1757"/>
      <c r="G84" s="1757"/>
      <c r="H84" s="1757"/>
      <c r="I84" s="1757"/>
      <c r="J84" s="1757"/>
      <c r="K84" s="1757"/>
      <c r="L84" s="1757"/>
      <c r="M84" s="1757"/>
      <c r="N84" s="1757"/>
      <c r="O84" s="1757"/>
      <c r="P84" s="1757"/>
      <c r="Q84" s="1757"/>
      <c r="R84" s="1757"/>
      <c r="S84" s="1757"/>
      <c r="T84" s="1757"/>
      <c r="U84" s="1757"/>
      <c r="V84" s="1757"/>
      <c r="W84" s="1757"/>
      <c r="X84" s="1757"/>
      <c r="Y84" s="1758"/>
      <c r="Z84" s="414"/>
      <c r="AA84" s="343"/>
      <c r="AB84" s="343"/>
      <c r="AC84" s="343"/>
      <c r="AD84" s="343"/>
      <c r="AE84" s="343"/>
      <c r="AF84" s="343"/>
    </row>
    <row r="85" spans="1:32" ht="11.4" customHeight="1" thickBot="1">
      <c r="A85" s="414"/>
      <c r="B85" s="1759"/>
      <c r="C85" s="1760"/>
      <c r="D85" s="1760"/>
      <c r="E85" s="1760"/>
      <c r="F85" s="1760"/>
      <c r="G85" s="1760"/>
      <c r="H85" s="1760"/>
      <c r="I85" s="1760"/>
      <c r="J85" s="1760"/>
      <c r="K85" s="1760"/>
      <c r="L85" s="1760"/>
      <c r="M85" s="1760"/>
      <c r="N85" s="1760"/>
      <c r="O85" s="1760"/>
      <c r="P85" s="1760"/>
      <c r="Q85" s="1760"/>
      <c r="R85" s="1760"/>
      <c r="S85" s="1760"/>
      <c r="T85" s="1760"/>
      <c r="U85" s="1760"/>
      <c r="V85" s="1760"/>
      <c r="W85" s="1760"/>
      <c r="X85" s="1760"/>
      <c r="Y85" s="1761"/>
      <c r="Z85" s="414"/>
      <c r="AA85" s="343"/>
      <c r="AB85" s="343"/>
      <c r="AC85" s="343"/>
      <c r="AD85" s="343"/>
      <c r="AE85" s="343"/>
      <c r="AF85" s="343"/>
    </row>
    <row r="86" spans="1:32" ht="13.8" thickTop="1"/>
    <row r="88" spans="1:32">
      <c r="X88" s="348"/>
      <c r="Y88" s="348"/>
      <c r="Z88" s="349"/>
    </row>
  </sheetData>
  <sheetProtection algorithmName="SHA-512" hashValue="N3b8ezTGYwzsrUR77X0H6SjHkfj+GaTIbc/70yyR5fzFKpXJw72Leghh7cRLdwr3ewnuPQhe8Rmob2An9WR62Q==" saltValue="Amjrt06iMTzV6UqXIF0FLQ==" spinCount="100000" sheet="1" formatCells="0" formatColumns="0" formatRows="0" deleteRows="0" selectLockedCells="1"/>
  <mergeCells count="72">
    <mergeCell ref="BN20:BO20"/>
    <mergeCell ref="BP20:BX20"/>
    <mergeCell ref="N22:O22"/>
    <mergeCell ref="P22:S22"/>
    <mergeCell ref="T22:X22"/>
    <mergeCell ref="BN22:BO22"/>
    <mergeCell ref="BP22:BS22"/>
    <mergeCell ref="BT22:BX22"/>
    <mergeCell ref="N10:O10"/>
    <mergeCell ref="R3:S3"/>
    <mergeCell ref="N6:O6"/>
    <mergeCell ref="P6:X6"/>
    <mergeCell ref="N8:O8"/>
    <mergeCell ref="P8:X8"/>
    <mergeCell ref="N14:O14"/>
    <mergeCell ref="P14:X14"/>
    <mergeCell ref="N16:O16"/>
    <mergeCell ref="N26:O26"/>
    <mergeCell ref="P26:X26"/>
    <mergeCell ref="N28:O28"/>
    <mergeCell ref="N20:O20"/>
    <mergeCell ref="P20:X20"/>
    <mergeCell ref="C30:X30"/>
    <mergeCell ref="D34:E34"/>
    <mergeCell ref="K34:L34"/>
    <mergeCell ref="M34:O34"/>
    <mergeCell ref="P34:Q34"/>
    <mergeCell ref="R34:X34"/>
    <mergeCell ref="C35:X35"/>
    <mergeCell ref="D36:X36"/>
    <mergeCell ref="D37:J37"/>
    <mergeCell ref="D39:J39"/>
    <mergeCell ref="M39:P39"/>
    <mergeCell ref="U37:X37"/>
    <mergeCell ref="D40:J40"/>
    <mergeCell ref="L40:X40"/>
    <mergeCell ref="D41:J49"/>
    <mergeCell ref="R41:V41"/>
    <mergeCell ref="R43:V43"/>
    <mergeCell ref="R45:V45"/>
    <mergeCell ref="R47:V47"/>
    <mergeCell ref="R49:V49"/>
    <mergeCell ref="B54:Z56"/>
    <mergeCell ref="B58:E58"/>
    <mergeCell ref="H58:L58"/>
    <mergeCell ref="D50:J52"/>
    <mergeCell ref="L50:O50"/>
    <mergeCell ref="Q50:R50"/>
    <mergeCell ref="L52:O52"/>
    <mergeCell ref="Q52:R52"/>
    <mergeCell ref="B60:E60"/>
    <mergeCell ref="H60:N60"/>
    <mergeCell ref="B63:H64"/>
    <mergeCell ref="I63:Z64"/>
    <mergeCell ref="B65:H66"/>
    <mergeCell ref="I65:Z66"/>
    <mergeCell ref="F68:Z69"/>
    <mergeCell ref="C70:E70"/>
    <mergeCell ref="B74:Y85"/>
    <mergeCell ref="P10:S10"/>
    <mergeCell ref="T10:X10"/>
    <mergeCell ref="P16:S16"/>
    <mergeCell ref="T16:X16"/>
    <mergeCell ref="P28:S28"/>
    <mergeCell ref="T28:X28"/>
    <mergeCell ref="K37:P37"/>
    <mergeCell ref="Q37:T37"/>
    <mergeCell ref="B67:E67"/>
    <mergeCell ref="J67:M67"/>
    <mergeCell ref="Q67:S67"/>
    <mergeCell ref="T67:Z67"/>
    <mergeCell ref="B68:E69"/>
  </mergeCells>
  <phoneticPr fontId="64"/>
  <pageMargins left="0.70866141732283472" right="0.70866141732283472" top="0.74803149606299213" bottom="0.74803149606299213" header="0.31496062992125984" footer="0.31496062992125984"/>
  <pageSetup paperSize="9" scale="84" orientation="portrait" blackAndWhite="1" r:id="rId1"/>
  <rowBreaks count="1" manualBreakCount="1">
    <brk id="53" max="25" man="1"/>
  </rowBreaks>
  <drawing r:id="rId2"/>
  <legacyDrawing r:id="rId3"/>
  <mc:AlternateContent xmlns:mc="http://schemas.openxmlformats.org/markup-compatibility/2006">
    <mc:Choice Requires="x14">
      <controls>
        <mc:AlternateContent xmlns:mc="http://schemas.openxmlformats.org/markup-compatibility/2006">
          <mc:Choice Requires="x14">
            <control shapeId="75777" r:id="rId4" name="Check Box 1">
              <controlPr defaultSize="0" autoFill="0" autoLine="0" autoPict="0">
                <anchor moveWithCells="1">
                  <from>
                    <xdr:col>19</xdr:col>
                    <xdr:colOff>53340</xdr:colOff>
                    <xdr:row>61</xdr:row>
                    <xdr:rowOff>129540</xdr:rowOff>
                  </from>
                  <to>
                    <xdr:col>20</xdr:col>
                    <xdr:colOff>205740</xdr:colOff>
                    <xdr:row>67</xdr:row>
                    <xdr:rowOff>167640</xdr:rowOff>
                  </to>
                </anchor>
              </controlPr>
            </control>
          </mc:Choice>
        </mc:AlternateContent>
        <mc:AlternateContent xmlns:mc="http://schemas.openxmlformats.org/markup-compatibility/2006">
          <mc:Choice Requires="x14">
            <control shapeId="75778" r:id="rId5" name="Check Box 2">
              <controlPr defaultSize="0" autoFill="0" autoLine="0" autoPict="0">
                <anchor moveWithCells="1">
                  <from>
                    <xdr:col>21</xdr:col>
                    <xdr:colOff>0</xdr:colOff>
                    <xdr:row>61</xdr:row>
                    <xdr:rowOff>144780</xdr:rowOff>
                  </from>
                  <to>
                    <xdr:col>22</xdr:col>
                    <xdr:colOff>167640</xdr:colOff>
                    <xdr:row>67</xdr:row>
                    <xdr:rowOff>152400</xdr:rowOff>
                  </to>
                </anchor>
              </controlPr>
            </control>
          </mc:Choice>
        </mc:AlternateContent>
        <mc:AlternateContent xmlns:mc="http://schemas.openxmlformats.org/markup-compatibility/2006">
          <mc:Choice Requires="x14">
            <control shapeId="75779" r:id="rId6" name="Check Box 3">
              <controlPr defaultSize="0" autoFill="0" autoLine="0" autoPict="0">
                <anchor moveWithCells="1">
                  <from>
                    <xdr:col>22</xdr:col>
                    <xdr:colOff>213360</xdr:colOff>
                    <xdr:row>61</xdr:row>
                    <xdr:rowOff>137160</xdr:rowOff>
                  </from>
                  <to>
                    <xdr:col>24</xdr:col>
                    <xdr:colOff>129540</xdr:colOff>
                    <xdr:row>67</xdr:row>
                    <xdr:rowOff>160020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2000-000000000000}">
          <x14:formula1>
            <xm:f>基本情報!$L$79:$L$109</xm:f>
          </x14:formula1>
          <xm:sqref>W3</xm:sqref>
        </x14:dataValidation>
        <x14:dataValidation type="list" allowBlank="1" showInputMessage="1" showErrorMessage="1" xr:uid="{00000000-0002-0000-2000-000001000000}">
          <x14:formula1>
            <xm:f>基本情報!$K$79:$K$90</xm:f>
          </x14:formula1>
          <xm:sqref>U3</xm:sqref>
        </x14:dataValidation>
        <x14:dataValidation type="list" allowBlank="1" showInputMessage="1" showErrorMessage="1" xr:uid="{00000000-0002-0000-2000-000002000000}">
          <x14:formula1>
            <xm:f>基本情報!$J$79:$J$81</xm:f>
          </x14:formula1>
          <xm:sqref>R3:S3</xm:sqref>
        </x14:dataValidation>
      </x14:dataValidations>
    </ext>
  </extLst>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49">
    <tabColor rgb="FFFFFF00"/>
  </sheetPr>
  <dimension ref="B1:CB55"/>
  <sheetViews>
    <sheetView showGridLines="0" showZeros="0" view="pageBreakPreview" topLeftCell="A10" zoomScaleNormal="100" zoomScaleSheetLayoutView="100" workbookViewId="0">
      <selection activeCell="K31" sqref="K31:L31"/>
    </sheetView>
  </sheetViews>
  <sheetFormatPr defaultRowHeight="13.2"/>
  <cols>
    <col min="1" max="2" width="1.6640625" style="299" customWidth="1"/>
    <col min="3" max="3" width="1.109375" style="299" customWidth="1"/>
    <col min="4" max="4" width="5.6640625" style="299" customWidth="1"/>
    <col min="5" max="5" width="3.6640625" style="299" customWidth="1"/>
    <col min="6" max="6" width="2.6640625" style="299" customWidth="1"/>
    <col min="7" max="7" width="3.6640625" style="299" customWidth="1"/>
    <col min="8" max="8" width="2.6640625" style="299" customWidth="1"/>
    <col min="9" max="10" width="3.6640625" style="299" customWidth="1"/>
    <col min="11" max="11" width="1.21875" style="299" customWidth="1"/>
    <col min="12" max="13" width="4.109375" style="299" customWidth="1"/>
    <col min="14" max="14" width="3.6640625" style="299" customWidth="1"/>
    <col min="15" max="16" width="5" style="299" customWidth="1"/>
    <col min="17" max="17" width="3.6640625" style="299" customWidth="1"/>
    <col min="18" max="19" width="3.109375" style="299" customWidth="1"/>
    <col min="20" max="20" width="4.109375" style="299" customWidth="1"/>
    <col min="21" max="22" width="3.6640625" style="299" customWidth="1"/>
    <col min="23" max="26" width="3.6640625" style="306" customWidth="1"/>
    <col min="27" max="28" width="1.6640625" style="306" customWidth="1"/>
    <col min="29" max="29" width="2.109375" style="306" customWidth="1"/>
    <col min="30" max="30" width="7.21875" style="299" hidden="1" customWidth="1"/>
    <col min="31" max="51" width="0" style="299" hidden="1" customWidth="1"/>
    <col min="52" max="52" width="15" style="299" customWidth="1"/>
    <col min="53" max="54" width="1.6640625" style="299" customWidth="1"/>
    <col min="55" max="55" width="1.109375" style="299" customWidth="1"/>
    <col min="56" max="56" width="5.6640625" style="299" customWidth="1"/>
    <col min="57" max="57" width="3.6640625" style="299" customWidth="1"/>
    <col min="58" max="58" width="2.6640625" style="299" customWidth="1"/>
    <col min="59" max="59" width="3.6640625" style="299" customWidth="1"/>
    <col min="60" max="60" width="2.6640625" style="299" customWidth="1"/>
    <col min="61" max="62" width="3.6640625" style="299" customWidth="1"/>
    <col min="63" max="63" width="1.21875" style="299" customWidth="1"/>
    <col min="64" max="65" width="4.109375" style="299" customWidth="1"/>
    <col min="66" max="66" width="3.6640625" style="299" customWidth="1"/>
    <col min="67" max="68" width="5" style="299" customWidth="1"/>
    <col min="69" max="69" width="3.6640625" style="299" customWidth="1"/>
    <col min="70" max="71" width="3.109375" style="299" customWidth="1"/>
    <col min="72" max="72" width="4.109375" style="299" customWidth="1"/>
    <col min="73" max="74" width="3.6640625" style="299" customWidth="1"/>
    <col min="75" max="78" width="3.6640625" style="306" customWidth="1"/>
    <col min="79" max="80" width="1.6640625" style="306" customWidth="1"/>
    <col min="81" max="293" width="8.88671875" style="299"/>
    <col min="294" max="294" width="2.44140625" style="299" customWidth="1"/>
    <col min="295" max="295" width="2.33203125" style="299" customWidth="1"/>
    <col min="296" max="296" width="1.109375" style="299" customWidth="1"/>
    <col min="297" max="297" width="22.6640625" style="299" customWidth="1"/>
    <col min="298" max="298" width="1.21875" style="299" customWidth="1"/>
    <col min="299" max="300" width="11.77734375" style="299" customWidth="1"/>
    <col min="301" max="301" width="1.77734375" style="299" customWidth="1"/>
    <col min="302" max="302" width="6.88671875" style="299" customWidth="1"/>
    <col min="303" max="303" width="4.44140625" style="299" customWidth="1"/>
    <col min="304" max="304" width="3.6640625" style="299" customWidth="1"/>
    <col min="305" max="305" width="0.77734375" style="299" customWidth="1"/>
    <col min="306" max="306" width="3.33203125" style="299" customWidth="1"/>
    <col min="307" max="307" width="3.6640625" style="299" customWidth="1"/>
    <col min="308" max="308" width="3" style="299" customWidth="1"/>
    <col min="309" max="309" width="3.6640625" style="299" customWidth="1"/>
    <col min="310" max="310" width="3.109375" style="299" customWidth="1"/>
    <col min="311" max="311" width="1.88671875" style="299" customWidth="1"/>
    <col min="312" max="313" width="2.21875" style="299" customWidth="1"/>
    <col min="314" max="314" width="7.21875" style="299" customWidth="1"/>
    <col min="315" max="549" width="8.88671875" style="299"/>
    <col min="550" max="550" width="2.44140625" style="299" customWidth="1"/>
    <col min="551" max="551" width="2.33203125" style="299" customWidth="1"/>
    <col min="552" max="552" width="1.109375" style="299" customWidth="1"/>
    <col min="553" max="553" width="22.6640625" style="299" customWidth="1"/>
    <col min="554" max="554" width="1.21875" style="299" customWidth="1"/>
    <col min="555" max="556" width="11.77734375" style="299" customWidth="1"/>
    <col min="557" max="557" width="1.77734375" style="299" customWidth="1"/>
    <col min="558" max="558" width="6.88671875" style="299" customWidth="1"/>
    <col min="559" max="559" width="4.44140625" style="299" customWidth="1"/>
    <col min="560" max="560" width="3.6640625" style="299" customWidth="1"/>
    <col min="561" max="561" width="0.77734375" style="299" customWidth="1"/>
    <col min="562" max="562" width="3.33203125" style="299" customWidth="1"/>
    <col min="563" max="563" width="3.6640625" style="299" customWidth="1"/>
    <col min="564" max="564" width="3" style="299" customWidth="1"/>
    <col min="565" max="565" width="3.6640625" style="299" customWidth="1"/>
    <col min="566" max="566" width="3.109375" style="299" customWidth="1"/>
    <col min="567" max="567" width="1.88671875" style="299" customWidth="1"/>
    <col min="568" max="569" width="2.21875" style="299" customWidth="1"/>
    <col min="570" max="570" width="7.21875" style="299" customWidth="1"/>
    <col min="571" max="805" width="8.88671875" style="299"/>
    <col min="806" max="806" width="2.44140625" style="299" customWidth="1"/>
    <col min="807" max="807" width="2.33203125" style="299" customWidth="1"/>
    <col min="808" max="808" width="1.109375" style="299" customWidth="1"/>
    <col min="809" max="809" width="22.6640625" style="299" customWidth="1"/>
    <col min="810" max="810" width="1.21875" style="299" customWidth="1"/>
    <col min="811" max="812" width="11.77734375" style="299" customWidth="1"/>
    <col min="813" max="813" width="1.77734375" style="299" customWidth="1"/>
    <col min="814" max="814" width="6.88671875" style="299" customWidth="1"/>
    <col min="815" max="815" width="4.44140625" style="299" customWidth="1"/>
    <col min="816" max="816" width="3.6640625" style="299" customWidth="1"/>
    <col min="817" max="817" width="0.77734375" style="299" customWidth="1"/>
    <col min="818" max="818" width="3.33203125" style="299" customWidth="1"/>
    <col min="819" max="819" width="3.6640625" style="299" customWidth="1"/>
    <col min="820" max="820" width="3" style="299" customWidth="1"/>
    <col min="821" max="821" width="3.6640625" style="299" customWidth="1"/>
    <col min="822" max="822" width="3.109375" style="299" customWidth="1"/>
    <col min="823" max="823" width="1.88671875" style="299" customWidth="1"/>
    <col min="824" max="825" width="2.21875" style="299" customWidth="1"/>
    <col min="826" max="826" width="7.21875" style="299" customWidth="1"/>
    <col min="827" max="1061" width="8.88671875" style="299"/>
    <col min="1062" max="1062" width="2.44140625" style="299" customWidth="1"/>
    <col min="1063" max="1063" width="2.33203125" style="299" customWidth="1"/>
    <col min="1064" max="1064" width="1.109375" style="299" customWidth="1"/>
    <col min="1065" max="1065" width="22.6640625" style="299" customWidth="1"/>
    <col min="1066" max="1066" width="1.21875" style="299" customWidth="1"/>
    <col min="1067" max="1068" width="11.77734375" style="299" customWidth="1"/>
    <col min="1069" max="1069" width="1.77734375" style="299" customWidth="1"/>
    <col min="1070" max="1070" width="6.88671875" style="299" customWidth="1"/>
    <col min="1071" max="1071" width="4.44140625" style="299" customWidth="1"/>
    <col min="1072" max="1072" width="3.6640625" style="299" customWidth="1"/>
    <col min="1073" max="1073" width="0.77734375" style="299" customWidth="1"/>
    <col min="1074" max="1074" width="3.33203125" style="299" customWidth="1"/>
    <col min="1075" max="1075" width="3.6640625" style="299" customWidth="1"/>
    <col min="1076" max="1076" width="3" style="299" customWidth="1"/>
    <col min="1077" max="1077" width="3.6640625" style="299" customWidth="1"/>
    <col min="1078" max="1078" width="3.109375" style="299" customWidth="1"/>
    <col min="1079" max="1079" width="1.88671875" style="299" customWidth="1"/>
    <col min="1080" max="1081" width="2.21875" style="299" customWidth="1"/>
    <col min="1082" max="1082" width="7.21875" style="299" customWidth="1"/>
    <col min="1083" max="1317" width="8.88671875" style="299"/>
    <col min="1318" max="1318" width="2.44140625" style="299" customWidth="1"/>
    <col min="1319" max="1319" width="2.33203125" style="299" customWidth="1"/>
    <col min="1320" max="1320" width="1.109375" style="299" customWidth="1"/>
    <col min="1321" max="1321" width="22.6640625" style="299" customWidth="1"/>
    <col min="1322" max="1322" width="1.21875" style="299" customWidth="1"/>
    <col min="1323" max="1324" width="11.77734375" style="299" customWidth="1"/>
    <col min="1325" max="1325" width="1.77734375" style="299" customWidth="1"/>
    <col min="1326" max="1326" width="6.88671875" style="299" customWidth="1"/>
    <col min="1327" max="1327" width="4.44140625" style="299" customWidth="1"/>
    <col min="1328" max="1328" width="3.6640625" style="299" customWidth="1"/>
    <col min="1329" max="1329" width="0.77734375" style="299" customWidth="1"/>
    <col min="1330" max="1330" width="3.33203125" style="299" customWidth="1"/>
    <col min="1331" max="1331" width="3.6640625" style="299" customWidth="1"/>
    <col min="1332" max="1332" width="3" style="299" customWidth="1"/>
    <col min="1333" max="1333" width="3.6640625" style="299" customWidth="1"/>
    <col min="1334" max="1334" width="3.109375" style="299" customWidth="1"/>
    <col min="1335" max="1335" width="1.88671875" style="299" customWidth="1"/>
    <col min="1336" max="1337" width="2.21875" style="299" customWidth="1"/>
    <col min="1338" max="1338" width="7.21875" style="299" customWidth="1"/>
    <col min="1339" max="1573" width="8.88671875" style="299"/>
    <col min="1574" max="1574" width="2.44140625" style="299" customWidth="1"/>
    <col min="1575" max="1575" width="2.33203125" style="299" customWidth="1"/>
    <col min="1576" max="1576" width="1.109375" style="299" customWidth="1"/>
    <col min="1577" max="1577" width="22.6640625" style="299" customWidth="1"/>
    <col min="1578" max="1578" width="1.21875" style="299" customWidth="1"/>
    <col min="1579" max="1580" width="11.77734375" style="299" customWidth="1"/>
    <col min="1581" max="1581" width="1.77734375" style="299" customWidth="1"/>
    <col min="1582" max="1582" width="6.88671875" style="299" customWidth="1"/>
    <col min="1583" max="1583" width="4.44140625" style="299" customWidth="1"/>
    <col min="1584" max="1584" width="3.6640625" style="299" customWidth="1"/>
    <col min="1585" max="1585" width="0.77734375" style="299" customWidth="1"/>
    <col min="1586" max="1586" width="3.33203125" style="299" customWidth="1"/>
    <col min="1587" max="1587" width="3.6640625" style="299" customWidth="1"/>
    <col min="1588" max="1588" width="3" style="299" customWidth="1"/>
    <col min="1589" max="1589" width="3.6640625" style="299" customWidth="1"/>
    <col min="1590" max="1590" width="3.109375" style="299" customWidth="1"/>
    <col min="1591" max="1591" width="1.88671875" style="299" customWidth="1"/>
    <col min="1592" max="1593" width="2.21875" style="299" customWidth="1"/>
    <col min="1594" max="1594" width="7.21875" style="299" customWidth="1"/>
    <col min="1595" max="1829" width="8.88671875" style="299"/>
    <col min="1830" max="1830" width="2.44140625" style="299" customWidth="1"/>
    <col min="1831" max="1831" width="2.33203125" style="299" customWidth="1"/>
    <col min="1832" max="1832" width="1.109375" style="299" customWidth="1"/>
    <col min="1833" max="1833" width="22.6640625" style="299" customWidth="1"/>
    <col min="1834" max="1834" width="1.21875" style="299" customWidth="1"/>
    <col min="1835" max="1836" width="11.77734375" style="299" customWidth="1"/>
    <col min="1837" max="1837" width="1.77734375" style="299" customWidth="1"/>
    <col min="1838" max="1838" width="6.88671875" style="299" customWidth="1"/>
    <col min="1839" max="1839" width="4.44140625" style="299" customWidth="1"/>
    <col min="1840" max="1840" width="3.6640625" style="299" customWidth="1"/>
    <col min="1841" max="1841" width="0.77734375" style="299" customWidth="1"/>
    <col min="1842" max="1842" width="3.33203125" style="299" customWidth="1"/>
    <col min="1843" max="1843" width="3.6640625" style="299" customWidth="1"/>
    <col min="1844" max="1844" width="3" style="299" customWidth="1"/>
    <col min="1845" max="1845" width="3.6640625" style="299" customWidth="1"/>
    <col min="1846" max="1846" width="3.109375" style="299" customWidth="1"/>
    <col min="1847" max="1847" width="1.88671875" style="299" customWidth="1"/>
    <col min="1848" max="1849" width="2.21875" style="299" customWidth="1"/>
    <col min="1850" max="1850" width="7.21875" style="299" customWidth="1"/>
    <col min="1851" max="2085" width="8.88671875" style="299"/>
    <col min="2086" max="2086" width="2.44140625" style="299" customWidth="1"/>
    <col min="2087" max="2087" width="2.33203125" style="299" customWidth="1"/>
    <col min="2088" max="2088" width="1.109375" style="299" customWidth="1"/>
    <col min="2089" max="2089" width="22.6640625" style="299" customWidth="1"/>
    <col min="2090" max="2090" width="1.21875" style="299" customWidth="1"/>
    <col min="2091" max="2092" width="11.77734375" style="299" customWidth="1"/>
    <col min="2093" max="2093" width="1.77734375" style="299" customWidth="1"/>
    <col min="2094" max="2094" width="6.88671875" style="299" customWidth="1"/>
    <col min="2095" max="2095" width="4.44140625" style="299" customWidth="1"/>
    <col min="2096" max="2096" width="3.6640625" style="299" customWidth="1"/>
    <col min="2097" max="2097" width="0.77734375" style="299" customWidth="1"/>
    <col min="2098" max="2098" width="3.33203125" style="299" customWidth="1"/>
    <col min="2099" max="2099" width="3.6640625" style="299" customWidth="1"/>
    <col min="2100" max="2100" width="3" style="299" customWidth="1"/>
    <col min="2101" max="2101" width="3.6640625" style="299" customWidth="1"/>
    <col min="2102" max="2102" width="3.109375" style="299" customWidth="1"/>
    <col min="2103" max="2103" width="1.88671875" style="299" customWidth="1"/>
    <col min="2104" max="2105" width="2.21875" style="299" customWidth="1"/>
    <col min="2106" max="2106" width="7.21875" style="299" customWidth="1"/>
    <col min="2107" max="2341" width="8.88671875" style="299"/>
    <col min="2342" max="2342" width="2.44140625" style="299" customWidth="1"/>
    <col min="2343" max="2343" width="2.33203125" style="299" customWidth="1"/>
    <col min="2344" max="2344" width="1.109375" style="299" customWidth="1"/>
    <col min="2345" max="2345" width="22.6640625" style="299" customWidth="1"/>
    <col min="2346" max="2346" width="1.21875" style="299" customWidth="1"/>
    <col min="2347" max="2348" width="11.77734375" style="299" customWidth="1"/>
    <col min="2349" max="2349" width="1.77734375" style="299" customWidth="1"/>
    <col min="2350" max="2350" width="6.88671875" style="299" customWidth="1"/>
    <col min="2351" max="2351" width="4.44140625" style="299" customWidth="1"/>
    <col min="2352" max="2352" width="3.6640625" style="299" customWidth="1"/>
    <col min="2353" max="2353" width="0.77734375" style="299" customWidth="1"/>
    <col min="2354" max="2354" width="3.33203125" style="299" customWidth="1"/>
    <col min="2355" max="2355" width="3.6640625" style="299" customWidth="1"/>
    <col min="2356" max="2356" width="3" style="299" customWidth="1"/>
    <col min="2357" max="2357" width="3.6640625" style="299" customWidth="1"/>
    <col min="2358" max="2358" width="3.109375" style="299" customWidth="1"/>
    <col min="2359" max="2359" width="1.88671875" style="299" customWidth="1"/>
    <col min="2360" max="2361" width="2.21875" style="299" customWidth="1"/>
    <col min="2362" max="2362" width="7.21875" style="299" customWidth="1"/>
    <col min="2363" max="2597" width="8.88671875" style="299"/>
    <col min="2598" max="2598" width="2.44140625" style="299" customWidth="1"/>
    <col min="2599" max="2599" width="2.33203125" style="299" customWidth="1"/>
    <col min="2600" max="2600" width="1.109375" style="299" customWidth="1"/>
    <col min="2601" max="2601" width="22.6640625" style="299" customWidth="1"/>
    <col min="2602" max="2602" width="1.21875" style="299" customWidth="1"/>
    <col min="2603" max="2604" width="11.77734375" style="299" customWidth="1"/>
    <col min="2605" max="2605" width="1.77734375" style="299" customWidth="1"/>
    <col min="2606" max="2606" width="6.88671875" style="299" customWidth="1"/>
    <col min="2607" max="2607" width="4.44140625" style="299" customWidth="1"/>
    <col min="2608" max="2608" width="3.6640625" style="299" customWidth="1"/>
    <col min="2609" max="2609" width="0.77734375" style="299" customWidth="1"/>
    <col min="2610" max="2610" width="3.33203125" style="299" customWidth="1"/>
    <col min="2611" max="2611" width="3.6640625" style="299" customWidth="1"/>
    <col min="2612" max="2612" width="3" style="299" customWidth="1"/>
    <col min="2613" max="2613" width="3.6640625" style="299" customWidth="1"/>
    <col min="2614" max="2614" width="3.109375" style="299" customWidth="1"/>
    <col min="2615" max="2615" width="1.88671875" style="299" customWidth="1"/>
    <col min="2616" max="2617" width="2.21875" style="299" customWidth="1"/>
    <col min="2618" max="2618" width="7.21875" style="299" customWidth="1"/>
    <col min="2619" max="2853" width="8.88671875" style="299"/>
    <col min="2854" max="2854" width="2.44140625" style="299" customWidth="1"/>
    <col min="2855" max="2855" width="2.33203125" style="299" customWidth="1"/>
    <col min="2856" max="2856" width="1.109375" style="299" customWidth="1"/>
    <col min="2857" max="2857" width="22.6640625" style="299" customWidth="1"/>
    <col min="2858" max="2858" width="1.21875" style="299" customWidth="1"/>
    <col min="2859" max="2860" width="11.77734375" style="299" customWidth="1"/>
    <col min="2861" max="2861" width="1.77734375" style="299" customWidth="1"/>
    <col min="2862" max="2862" width="6.88671875" style="299" customWidth="1"/>
    <col min="2863" max="2863" width="4.44140625" style="299" customWidth="1"/>
    <col min="2864" max="2864" width="3.6640625" style="299" customWidth="1"/>
    <col min="2865" max="2865" width="0.77734375" style="299" customWidth="1"/>
    <col min="2866" max="2866" width="3.33203125" style="299" customWidth="1"/>
    <col min="2867" max="2867" width="3.6640625" style="299" customWidth="1"/>
    <col min="2868" max="2868" width="3" style="299" customWidth="1"/>
    <col min="2869" max="2869" width="3.6640625" style="299" customWidth="1"/>
    <col min="2870" max="2870" width="3.109375" style="299" customWidth="1"/>
    <col min="2871" max="2871" width="1.88671875" style="299" customWidth="1"/>
    <col min="2872" max="2873" width="2.21875" style="299" customWidth="1"/>
    <col min="2874" max="2874" width="7.21875" style="299" customWidth="1"/>
    <col min="2875" max="3109" width="8.88671875" style="299"/>
    <col min="3110" max="3110" width="2.44140625" style="299" customWidth="1"/>
    <col min="3111" max="3111" width="2.33203125" style="299" customWidth="1"/>
    <col min="3112" max="3112" width="1.109375" style="299" customWidth="1"/>
    <col min="3113" max="3113" width="22.6640625" style="299" customWidth="1"/>
    <col min="3114" max="3114" width="1.21875" style="299" customWidth="1"/>
    <col min="3115" max="3116" width="11.77734375" style="299" customWidth="1"/>
    <col min="3117" max="3117" width="1.77734375" style="299" customWidth="1"/>
    <col min="3118" max="3118" width="6.88671875" style="299" customWidth="1"/>
    <col min="3119" max="3119" width="4.44140625" style="299" customWidth="1"/>
    <col min="3120" max="3120" width="3.6640625" style="299" customWidth="1"/>
    <col min="3121" max="3121" width="0.77734375" style="299" customWidth="1"/>
    <col min="3122" max="3122" width="3.33203125" style="299" customWidth="1"/>
    <col min="3123" max="3123" width="3.6640625" style="299" customWidth="1"/>
    <col min="3124" max="3124" width="3" style="299" customWidth="1"/>
    <col min="3125" max="3125" width="3.6640625" style="299" customWidth="1"/>
    <col min="3126" max="3126" width="3.109375" style="299" customWidth="1"/>
    <col min="3127" max="3127" width="1.88671875" style="299" customWidth="1"/>
    <col min="3128" max="3129" width="2.21875" style="299" customWidth="1"/>
    <col min="3130" max="3130" width="7.21875" style="299" customWidth="1"/>
    <col min="3131" max="3365" width="8.88671875" style="299"/>
    <col min="3366" max="3366" width="2.44140625" style="299" customWidth="1"/>
    <col min="3367" max="3367" width="2.33203125" style="299" customWidth="1"/>
    <col min="3368" max="3368" width="1.109375" style="299" customWidth="1"/>
    <col min="3369" max="3369" width="22.6640625" style="299" customWidth="1"/>
    <col min="3370" max="3370" width="1.21875" style="299" customWidth="1"/>
    <col min="3371" max="3372" width="11.77734375" style="299" customWidth="1"/>
    <col min="3373" max="3373" width="1.77734375" style="299" customWidth="1"/>
    <col min="3374" max="3374" width="6.88671875" style="299" customWidth="1"/>
    <col min="3375" max="3375" width="4.44140625" style="299" customWidth="1"/>
    <col min="3376" max="3376" width="3.6640625" style="299" customWidth="1"/>
    <col min="3377" max="3377" width="0.77734375" style="299" customWidth="1"/>
    <col min="3378" max="3378" width="3.33203125" style="299" customWidth="1"/>
    <col min="3379" max="3379" width="3.6640625" style="299" customWidth="1"/>
    <col min="3380" max="3380" width="3" style="299" customWidth="1"/>
    <col min="3381" max="3381" width="3.6640625" style="299" customWidth="1"/>
    <col min="3382" max="3382" width="3.109375" style="299" customWidth="1"/>
    <col min="3383" max="3383" width="1.88671875" style="299" customWidth="1"/>
    <col min="3384" max="3385" width="2.21875" style="299" customWidth="1"/>
    <col min="3386" max="3386" width="7.21875" style="299" customWidth="1"/>
    <col min="3387" max="3621" width="8.88671875" style="299"/>
    <col min="3622" max="3622" width="2.44140625" style="299" customWidth="1"/>
    <col min="3623" max="3623" width="2.33203125" style="299" customWidth="1"/>
    <col min="3624" max="3624" width="1.109375" style="299" customWidth="1"/>
    <col min="3625" max="3625" width="22.6640625" style="299" customWidth="1"/>
    <col min="3626" max="3626" width="1.21875" style="299" customWidth="1"/>
    <col min="3627" max="3628" width="11.77734375" style="299" customWidth="1"/>
    <col min="3629" max="3629" width="1.77734375" style="299" customWidth="1"/>
    <col min="3630" max="3630" width="6.88671875" style="299" customWidth="1"/>
    <col min="3631" max="3631" width="4.44140625" style="299" customWidth="1"/>
    <col min="3632" max="3632" width="3.6640625" style="299" customWidth="1"/>
    <col min="3633" max="3633" width="0.77734375" style="299" customWidth="1"/>
    <col min="3634" max="3634" width="3.33203125" style="299" customWidth="1"/>
    <col min="3635" max="3635" width="3.6640625" style="299" customWidth="1"/>
    <col min="3636" max="3636" width="3" style="299" customWidth="1"/>
    <col min="3637" max="3637" width="3.6640625" style="299" customWidth="1"/>
    <col min="3638" max="3638" width="3.109375" style="299" customWidth="1"/>
    <col min="3639" max="3639" width="1.88671875" style="299" customWidth="1"/>
    <col min="3640" max="3641" width="2.21875" style="299" customWidth="1"/>
    <col min="3642" max="3642" width="7.21875" style="299" customWidth="1"/>
    <col min="3643" max="3877" width="8.88671875" style="299"/>
    <col min="3878" max="3878" width="2.44140625" style="299" customWidth="1"/>
    <col min="3879" max="3879" width="2.33203125" style="299" customWidth="1"/>
    <col min="3880" max="3880" width="1.109375" style="299" customWidth="1"/>
    <col min="3881" max="3881" width="22.6640625" style="299" customWidth="1"/>
    <col min="3882" max="3882" width="1.21875" style="299" customWidth="1"/>
    <col min="3883" max="3884" width="11.77734375" style="299" customWidth="1"/>
    <col min="3885" max="3885" width="1.77734375" style="299" customWidth="1"/>
    <col min="3886" max="3886" width="6.88671875" style="299" customWidth="1"/>
    <col min="3887" max="3887" width="4.44140625" style="299" customWidth="1"/>
    <col min="3888" max="3888" width="3.6640625" style="299" customWidth="1"/>
    <col min="3889" max="3889" width="0.77734375" style="299" customWidth="1"/>
    <col min="3890" max="3890" width="3.33203125" style="299" customWidth="1"/>
    <col min="3891" max="3891" width="3.6640625" style="299" customWidth="1"/>
    <col min="3892" max="3892" width="3" style="299" customWidth="1"/>
    <col min="3893" max="3893" width="3.6640625" style="299" customWidth="1"/>
    <col min="3894" max="3894" width="3.109375" style="299" customWidth="1"/>
    <col min="3895" max="3895" width="1.88671875" style="299" customWidth="1"/>
    <col min="3896" max="3897" width="2.21875" style="299" customWidth="1"/>
    <col min="3898" max="3898" width="7.21875" style="299" customWidth="1"/>
    <col min="3899" max="4133" width="8.88671875" style="299"/>
    <col min="4134" max="4134" width="2.44140625" style="299" customWidth="1"/>
    <col min="4135" max="4135" width="2.33203125" style="299" customWidth="1"/>
    <col min="4136" max="4136" width="1.109375" style="299" customWidth="1"/>
    <col min="4137" max="4137" width="22.6640625" style="299" customWidth="1"/>
    <col min="4138" max="4138" width="1.21875" style="299" customWidth="1"/>
    <col min="4139" max="4140" width="11.77734375" style="299" customWidth="1"/>
    <col min="4141" max="4141" width="1.77734375" style="299" customWidth="1"/>
    <col min="4142" max="4142" width="6.88671875" style="299" customWidth="1"/>
    <col min="4143" max="4143" width="4.44140625" style="299" customWidth="1"/>
    <col min="4144" max="4144" width="3.6640625" style="299" customWidth="1"/>
    <col min="4145" max="4145" width="0.77734375" style="299" customWidth="1"/>
    <col min="4146" max="4146" width="3.33203125" style="299" customWidth="1"/>
    <col min="4147" max="4147" width="3.6640625" style="299" customWidth="1"/>
    <col min="4148" max="4148" width="3" style="299" customWidth="1"/>
    <col min="4149" max="4149" width="3.6640625" style="299" customWidth="1"/>
    <col min="4150" max="4150" width="3.109375" style="299" customWidth="1"/>
    <col min="4151" max="4151" width="1.88671875" style="299" customWidth="1"/>
    <col min="4152" max="4153" width="2.21875" style="299" customWidth="1"/>
    <col min="4154" max="4154" width="7.21875" style="299" customWidth="1"/>
    <col min="4155" max="4389" width="8.88671875" style="299"/>
    <col min="4390" max="4390" width="2.44140625" style="299" customWidth="1"/>
    <col min="4391" max="4391" width="2.33203125" style="299" customWidth="1"/>
    <col min="4392" max="4392" width="1.109375" style="299" customWidth="1"/>
    <col min="4393" max="4393" width="22.6640625" style="299" customWidth="1"/>
    <col min="4394" max="4394" width="1.21875" style="299" customWidth="1"/>
    <col min="4395" max="4396" width="11.77734375" style="299" customWidth="1"/>
    <col min="4397" max="4397" width="1.77734375" style="299" customWidth="1"/>
    <col min="4398" max="4398" width="6.88671875" style="299" customWidth="1"/>
    <col min="4399" max="4399" width="4.44140625" style="299" customWidth="1"/>
    <col min="4400" max="4400" width="3.6640625" style="299" customWidth="1"/>
    <col min="4401" max="4401" width="0.77734375" style="299" customWidth="1"/>
    <col min="4402" max="4402" width="3.33203125" style="299" customWidth="1"/>
    <col min="4403" max="4403" width="3.6640625" style="299" customWidth="1"/>
    <col min="4404" max="4404" width="3" style="299" customWidth="1"/>
    <col min="4405" max="4405" width="3.6640625" style="299" customWidth="1"/>
    <col min="4406" max="4406" width="3.109375" style="299" customWidth="1"/>
    <col min="4407" max="4407" width="1.88671875" style="299" customWidth="1"/>
    <col min="4408" max="4409" width="2.21875" style="299" customWidth="1"/>
    <col min="4410" max="4410" width="7.21875" style="299" customWidth="1"/>
    <col min="4411" max="4645" width="8.88671875" style="299"/>
    <col min="4646" max="4646" width="2.44140625" style="299" customWidth="1"/>
    <col min="4647" max="4647" width="2.33203125" style="299" customWidth="1"/>
    <col min="4648" max="4648" width="1.109375" style="299" customWidth="1"/>
    <col min="4649" max="4649" width="22.6640625" style="299" customWidth="1"/>
    <col min="4650" max="4650" width="1.21875" style="299" customWidth="1"/>
    <col min="4651" max="4652" width="11.77734375" style="299" customWidth="1"/>
    <col min="4653" max="4653" width="1.77734375" style="299" customWidth="1"/>
    <col min="4654" max="4654" width="6.88671875" style="299" customWidth="1"/>
    <col min="4655" max="4655" width="4.44140625" style="299" customWidth="1"/>
    <col min="4656" max="4656" width="3.6640625" style="299" customWidth="1"/>
    <col min="4657" max="4657" width="0.77734375" style="299" customWidth="1"/>
    <col min="4658" max="4658" width="3.33203125" style="299" customWidth="1"/>
    <col min="4659" max="4659" width="3.6640625" style="299" customWidth="1"/>
    <col min="4660" max="4660" width="3" style="299" customWidth="1"/>
    <col min="4661" max="4661" width="3.6640625" style="299" customWidth="1"/>
    <col min="4662" max="4662" width="3.109375" style="299" customWidth="1"/>
    <col min="4663" max="4663" width="1.88671875" style="299" customWidth="1"/>
    <col min="4664" max="4665" width="2.21875" style="299" customWidth="1"/>
    <col min="4666" max="4666" width="7.21875" style="299" customWidth="1"/>
    <col min="4667" max="4901" width="8.88671875" style="299"/>
    <col min="4902" max="4902" width="2.44140625" style="299" customWidth="1"/>
    <col min="4903" max="4903" width="2.33203125" style="299" customWidth="1"/>
    <col min="4904" max="4904" width="1.109375" style="299" customWidth="1"/>
    <col min="4905" max="4905" width="22.6640625" style="299" customWidth="1"/>
    <col min="4906" max="4906" width="1.21875" style="299" customWidth="1"/>
    <col min="4907" max="4908" width="11.77734375" style="299" customWidth="1"/>
    <col min="4909" max="4909" width="1.77734375" style="299" customWidth="1"/>
    <col min="4910" max="4910" width="6.88671875" style="299" customWidth="1"/>
    <col min="4911" max="4911" width="4.44140625" style="299" customWidth="1"/>
    <col min="4912" max="4912" width="3.6640625" style="299" customWidth="1"/>
    <col min="4913" max="4913" width="0.77734375" style="299" customWidth="1"/>
    <col min="4914" max="4914" width="3.33203125" style="299" customWidth="1"/>
    <col min="4915" max="4915" width="3.6640625" style="299" customWidth="1"/>
    <col min="4916" max="4916" width="3" style="299" customWidth="1"/>
    <col min="4917" max="4917" width="3.6640625" style="299" customWidth="1"/>
    <col min="4918" max="4918" width="3.109375" style="299" customWidth="1"/>
    <col min="4919" max="4919" width="1.88671875" style="299" customWidth="1"/>
    <col min="4920" max="4921" width="2.21875" style="299" customWidth="1"/>
    <col min="4922" max="4922" width="7.21875" style="299" customWidth="1"/>
    <col min="4923" max="5157" width="8.88671875" style="299"/>
    <col min="5158" max="5158" width="2.44140625" style="299" customWidth="1"/>
    <col min="5159" max="5159" width="2.33203125" style="299" customWidth="1"/>
    <col min="5160" max="5160" width="1.109375" style="299" customWidth="1"/>
    <col min="5161" max="5161" width="22.6640625" style="299" customWidth="1"/>
    <col min="5162" max="5162" width="1.21875" style="299" customWidth="1"/>
    <col min="5163" max="5164" width="11.77734375" style="299" customWidth="1"/>
    <col min="5165" max="5165" width="1.77734375" style="299" customWidth="1"/>
    <col min="5166" max="5166" width="6.88671875" style="299" customWidth="1"/>
    <col min="5167" max="5167" width="4.44140625" style="299" customWidth="1"/>
    <col min="5168" max="5168" width="3.6640625" style="299" customWidth="1"/>
    <col min="5169" max="5169" width="0.77734375" style="299" customWidth="1"/>
    <col min="5170" max="5170" width="3.33203125" style="299" customWidth="1"/>
    <col min="5171" max="5171" width="3.6640625" style="299" customWidth="1"/>
    <col min="5172" max="5172" width="3" style="299" customWidth="1"/>
    <col min="5173" max="5173" width="3.6640625" style="299" customWidth="1"/>
    <col min="5174" max="5174" width="3.109375" style="299" customWidth="1"/>
    <col min="5175" max="5175" width="1.88671875" style="299" customWidth="1"/>
    <col min="5176" max="5177" width="2.21875" style="299" customWidth="1"/>
    <col min="5178" max="5178" width="7.21875" style="299" customWidth="1"/>
    <col min="5179" max="5413" width="8.88671875" style="299"/>
    <col min="5414" max="5414" width="2.44140625" style="299" customWidth="1"/>
    <col min="5415" max="5415" width="2.33203125" style="299" customWidth="1"/>
    <col min="5416" max="5416" width="1.109375" style="299" customWidth="1"/>
    <col min="5417" max="5417" width="22.6640625" style="299" customWidth="1"/>
    <col min="5418" max="5418" width="1.21875" style="299" customWidth="1"/>
    <col min="5419" max="5420" width="11.77734375" style="299" customWidth="1"/>
    <col min="5421" max="5421" width="1.77734375" style="299" customWidth="1"/>
    <col min="5422" max="5422" width="6.88671875" style="299" customWidth="1"/>
    <col min="5423" max="5423" width="4.44140625" style="299" customWidth="1"/>
    <col min="5424" max="5424" width="3.6640625" style="299" customWidth="1"/>
    <col min="5425" max="5425" width="0.77734375" style="299" customWidth="1"/>
    <col min="5426" max="5426" width="3.33203125" style="299" customWidth="1"/>
    <col min="5427" max="5427" width="3.6640625" style="299" customWidth="1"/>
    <col min="5428" max="5428" width="3" style="299" customWidth="1"/>
    <col min="5429" max="5429" width="3.6640625" style="299" customWidth="1"/>
    <col min="5430" max="5430" width="3.109375" style="299" customWidth="1"/>
    <col min="5431" max="5431" width="1.88671875" style="299" customWidth="1"/>
    <col min="5432" max="5433" width="2.21875" style="299" customWidth="1"/>
    <col min="5434" max="5434" width="7.21875" style="299" customWidth="1"/>
    <col min="5435" max="5669" width="8.88671875" style="299"/>
    <col min="5670" max="5670" width="2.44140625" style="299" customWidth="1"/>
    <col min="5671" max="5671" width="2.33203125" style="299" customWidth="1"/>
    <col min="5672" max="5672" width="1.109375" style="299" customWidth="1"/>
    <col min="5673" max="5673" width="22.6640625" style="299" customWidth="1"/>
    <col min="5674" max="5674" width="1.21875" style="299" customWidth="1"/>
    <col min="5675" max="5676" width="11.77734375" style="299" customWidth="1"/>
    <col min="5677" max="5677" width="1.77734375" style="299" customWidth="1"/>
    <col min="5678" max="5678" width="6.88671875" style="299" customWidth="1"/>
    <col min="5679" max="5679" width="4.44140625" style="299" customWidth="1"/>
    <col min="5680" max="5680" width="3.6640625" style="299" customWidth="1"/>
    <col min="5681" max="5681" width="0.77734375" style="299" customWidth="1"/>
    <col min="5682" max="5682" width="3.33203125" style="299" customWidth="1"/>
    <col min="5683" max="5683" width="3.6640625" style="299" customWidth="1"/>
    <col min="5684" max="5684" width="3" style="299" customWidth="1"/>
    <col min="5685" max="5685" width="3.6640625" style="299" customWidth="1"/>
    <col min="5686" max="5686" width="3.109375" style="299" customWidth="1"/>
    <col min="5687" max="5687" width="1.88671875" style="299" customWidth="1"/>
    <col min="5688" max="5689" width="2.21875" style="299" customWidth="1"/>
    <col min="5690" max="5690" width="7.21875" style="299" customWidth="1"/>
    <col min="5691" max="5925" width="8.88671875" style="299"/>
    <col min="5926" max="5926" width="2.44140625" style="299" customWidth="1"/>
    <col min="5927" max="5927" width="2.33203125" style="299" customWidth="1"/>
    <col min="5928" max="5928" width="1.109375" style="299" customWidth="1"/>
    <col min="5929" max="5929" width="22.6640625" style="299" customWidth="1"/>
    <col min="5930" max="5930" width="1.21875" style="299" customWidth="1"/>
    <col min="5931" max="5932" width="11.77734375" style="299" customWidth="1"/>
    <col min="5933" max="5933" width="1.77734375" style="299" customWidth="1"/>
    <col min="5934" max="5934" width="6.88671875" style="299" customWidth="1"/>
    <col min="5935" max="5935" width="4.44140625" style="299" customWidth="1"/>
    <col min="5936" max="5936" width="3.6640625" style="299" customWidth="1"/>
    <col min="5937" max="5937" width="0.77734375" style="299" customWidth="1"/>
    <col min="5938" max="5938" width="3.33203125" style="299" customWidth="1"/>
    <col min="5939" max="5939" width="3.6640625" style="299" customWidth="1"/>
    <col min="5940" max="5940" width="3" style="299" customWidth="1"/>
    <col min="5941" max="5941" width="3.6640625" style="299" customWidth="1"/>
    <col min="5942" max="5942" width="3.109375" style="299" customWidth="1"/>
    <col min="5943" max="5943" width="1.88671875" style="299" customWidth="1"/>
    <col min="5944" max="5945" width="2.21875" style="299" customWidth="1"/>
    <col min="5946" max="5946" width="7.21875" style="299" customWidth="1"/>
    <col min="5947" max="6181" width="8.88671875" style="299"/>
    <col min="6182" max="6182" width="2.44140625" style="299" customWidth="1"/>
    <col min="6183" max="6183" width="2.33203125" style="299" customWidth="1"/>
    <col min="6184" max="6184" width="1.109375" style="299" customWidth="1"/>
    <col min="6185" max="6185" width="22.6640625" style="299" customWidth="1"/>
    <col min="6186" max="6186" width="1.21875" style="299" customWidth="1"/>
    <col min="6187" max="6188" width="11.77734375" style="299" customWidth="1"/>
    <col min="6189" max="6189" width="1.77734375" style="299" customWidth="1"/>
    <col min="6190" max="6190" width="6.88671875" style="299" customWidth="1"/>
    <col min="6191" max="6191" width="4.44140625" style="299" customWidth="1"/>
    <col min="6192" max="6192" width="3.6640625" style="299" customWidth="1"/>
    <col min="6193" max="6193" width="0.77734375" style="299" customWidth="1"/>
    <col min="6194" max="6194" width="3.33203125" style="299" customWidth="1"/>
    <col min="6195" max="6195" width="3.6640625" style="299" customWidth="1"/>
    <col min="6196" max="6196" width="3" style="299" customWidth="1"/>
    <col min="6197" max="6197" width="3.6640625" style="299" customWidth="1"/>
    <col min="6198" max="6198" width="3.109375" style="299" customWidth="1"/>
    <col min="6199" max="6199" width="1.88671875" style="299" customWidth="1"/>
    <col min="6200" max="6201" width="2.21875" style="299" customWidth="1"/>
    <col min="6202" max="6202" width="7.21875" style="299" customWidth="1"/>
    <col min="6203" max="6437" width="8.88671875" style="299"/>
    <col min="6438" max="6438" width="2.44140625" style="299" customWidth="1"/>
    <col min="6439" max="6439" width="2.33203125" style="299" customWidth="1"/>
    <col min="6440" max="6440" width="1.109375" style="299" customWidth="1"/>
    <col min="6441" max="6441" width="22.6640625" style="299" customWidth="1"/>
    <col min="6442" max="6442" width="1.21875" style="299" customWidth="1"/>
    <col min="6443" max="6444" width="11.77734375" style="299" customWidth="1"/>
    <col min="6445" max="6445" width="1.77734375" style="299" customWidth="1"/>
    <col min="6446" max="6446" width="6.88671875" style="299" customWidth="1"/>
    <col min="6447" max="6447" width="4.44140625" style="299" customWidth="1"/>
    <col min="6448" max="6448" width="3.6640625" style="299" customWidth="1"/>
    <col min="6449" max="6449" width="0.77734375" style="299" customWidth="1"/>
    <col min="6450" max="6450" width="3.33203125" style="299" customWidth="1"/>
    <col min="6451" max="6451" width="3.6640625" style="299" customWidth="1"/>
    <col min="6452" max="6452" width="3" style="299" customWidth="1"/>
    <col min="6453" max="6453" width="3.6640625" style="299" customWidth="1"/>
    <col min="6454" max="6454" width="3.109375" style="299" customWidth="1"/>
    <col min="6455" max="6455" width="1.88671875" style="299" customWidth="1"/>
    <col min="6456" max="6457" width="2.21875" style="299" customWidth="1"/>
    <col min="6458" max="6458" width="7.21875" style="299" customWidth="1"/>
    <col min="6459" max="6693" width="8.88671875" style="299"/>
    <col min="6694" max="6694" width="2.44140625" style="299" customWidth="1"/>
    <col min="6695" max="6695" width="2.33203125" style="299" customWidth="1"/>
    <col min="6696" max="6696" width="1.109375" style="299" customWidth="1"/>
    <col min="6697" max="6697" width="22.6640625" style="299" customWidth="1"/>
    <col min="6698" max="6698" width="1.21875" style="299" customWidth="1"/>
    <col min="6699" max="6700" width="11.77734375" style="299" customWidth="1"/>
    <col min="6701" max="6701" width="1.77734375" style="299" customWidth="1"/>
    <col min="6702" max="6702" width="6.88671875" style="299" customWidth="1"/>
    <col min="6703" max="6703" width="4.44140625" style="299" customWidth="1"/>
    <col min="6704" max="6704" width="3.6640625" style="299" customWidth="1"/>
    <col min="6705" max="6705" width="0.77734375" style="299" customWidth="1"/>
    <col min="6706" max="6706" width="3.33203125" style="299" customWidth="1"/>
    <col min="6707" max="6707" width="3.6640625" style="299" customWidth="1"/>
    <col min="6708" max="6708" width="3" style="299" customWidth="1"/>
    <col min="6709" max="6709" width="3.6640625" style="299" customWidth="1"/>
    <col min="6710" max="6710" width="3.109375" style="299" customWidth="1"/>
    <col min="6711" max="6711" width="1.88671875" style="299" customWidth="1"/>
    <col min="6712" max="6713" width="2.21875" style="299" customWidth="1"/>
    <col min="6714" max="6714" width="7.21875" style="299" customWidth="1"/>
    <col min="6715" max="6949" width="8.88671875" style="299"/>
    <col min="6950" max="6950" width="2.44140625" style="299" customWidth="1"/>
    <col min="6951" max="6951" width="2.33203125" style="299" customWidth="1"/>
    <col min="6952" max="6952" width="1.109375" style="299" customWidth="1"/>
    <col min="6953" max="6953" width="22.6640625" style="299" customWidth="1"/>
    <col min="6954" max="6954" width="1.21875" style="299" customWidth="1"/>
    <col min="6955" max="6956" width="11.77734375" style="299" customWidth="1"/>
    <col min="6957" max="6957" width="1.77734375" style="299" customWidth="1"/>
    <col min="6958" max="6958" width="6.88671875" style="299" customWidth="1"/>
    <col min="6959" max="6959" width="4.44140625" style="299" customWidth="1"/>
    <col min="6960" max="6960" width="3.6640625" style="299" customWidth="1"/>
    <col min="6961" max="6961" width="0.77734375" style="299" customWidth="1"/>
    <col min="6962" max="6962" width="3.33203125" style="299" customWidth="1"/>
    <col min="6963" max="6963" width="3.6640625" style="299" customWidth="1"/>
    <col min="6964" max="6964" width="3" style="299" customWidth="1"/>
    <col min="6965" max="6965" width="3.6640625" style="299" customWidth="1"/>
    <col min="6966" max="6966" width="3.109375" style="299" customWidth="1"/>
    <col min="6967" max="6967" width="1.88671875" style="299" customWidth="1"/>
    <col min="6968" max="6969" width="2.21875" style="299" customWidth="1"/>
    <col min="6970" max="6970" width="7.21875" style="299" customWidth="1"/>
    <col min="6971" max="7205" width="8.88671875" style="299"/>
    <col min="7206" max="7206" width="2.44140625" style="299" customWidth="1"/>
    <col min="7207" max="7207" width="2.33203125" style="299" customWidth="1"/>
    <col min="7208" max="7208" width="1.109375" style="299" customWidth="1"/>
    <col min="7209" max="7209" width="22.6640625" style="299" customWidth="1"/>
    <col min="7210" max="7210" width="1.21875" style="299" customWidth="1"/>
    <col min="7211" max="7212" width="11.77734375" style="299" customWidth="1"/>
    <col min="7213" max="7213" width="1.77734375" style="299" customWidth="1"/>
    <col min="7214" max="7214" width="6.88671875" style="299" customWidth="1"/>
    <col min="7215" max="7215" width="4.44140625" style="299" customWidth="1"/>
    <col min="7216" max="7216" width="3.6640625" style="299" customWidth="1"/>
    <col min="7217" max="7217" width="0.77734375" style="299" customWidth="1"/>
    <col min="7218" max="7218" width="3.33203125" style="299" customWidth="1"/>
    <col min="7219" max="7219" width="3.6640625" style="299" customWidth="1"/>
    <col min="7220" max="7220" width="3" style="299" customWidth="1"/>
    <col min="7221" max="7221" width="3.6640625" style="299" customWidth="1"/>
    <col min="7222" max="7222" width="3.109375" style="299" customWidth="1"/>
    <col min="7223" max="7223" width="1.88671875" style="299" customWidth="1"/>
    <col min="7224" max="7225" width="2.21875" style="299" customWidth="1"/>
    <col min="7226" max="7226" width="7.21875" style="299" customWidth="1"/>
    <col min="7227" max="7461" width="8.88671875" style="299"/>
    <col min="7462" max="7462" width="2.44140625" style="299" customWidth="1"/>
    <col min="7463" max="7463" width="2.33203125" style="299" customWidth="1"/>
    <col min="7464" max="7464" width="1.109375" style="299" customWidth="1"/>
    <col min="7465" max="7465" width="22.6640625" style="299" customWidth="1"/>
    <col min="7466" max="7466" width="1.21875" style="299" customWidth="1"/>
    <col min="7467" max="7468" width="11.77734375" style="299" customWidth="1"/>
    <col min="7469" max="7469" width="1.77734375" style="299" customWidth="1"/>
    <col min="7470" max="7470" width="6.88671875" style="299" customWidth="1"/>
    <col min="7471" max="7471" width="4.44140625" style="299" customWidth="1"/>
    <col min="7472" max="7472" width="3.6640625" style="299" customWidth="1"/>
    <col min="7473" max="7473" width="0.77734375" style="299" customWidth="1"/>
    <col min="7474" max="7474" width="3.33203125" style="299" customWidth="1"/>
    <col min="7475" max="7475" width="3.6640625" style="299" customWidth="1"/>
    <col min="7476" max="7476" width="3" style="299" customWidth="1"/>
    <col min="7477" max="7477" width="3.6640625" style="299" customWidth="1"/>
    <col min="7478" max="7478" width="3.109375" style="299" customWidth="1"/>
    <col min="7479" max="7479" width="1.88671875" style="299" customWidth="1"/>
    <col min="7480" max="7481" width="2.21875" style="299" customWidth="1"/>
    <col min="7482" max="7482" width="7.21875" style="299" customWidth="1"/>
    <col min="7483" max="7717" width="8.88671875" style="299"/>
    <col min="7718" max="7718" width="2.44140625" style="299" customWidth="1"/>
    <col min="7719" max="7719" width="2.33203125" style="299" customWidth="1"/>
    <col min="7720" max="7720" width="1.109375" style="299" customWidth="1"/>
    <col min="7721" max="7721" width="22.6640625" style="299" customWidth="1"/>
    <col min="7722" max="7722" width="1.21875" style="299" customWidth="1"/>
    <col min="7723" max="7724" width="11.77734375" style="299" customWidth="1"/>
    <col min="7725" max="7725" width="1.77734375" style="299" customWidth="1"/>
    <col min="7726" max="7726" width="6.88671875" style="299" customWidth="1"/>
    <col min="7727" max="7727" width="4.44140625" style="299" customWidth="1"/>
    <col min="7728" max="7728" width="3.6640625" style="299" customWidth="1"/>
    <col min="7729" max="7729" width="0.77734375" style="299" customWidth="1"/>
    <col min="7730" max="7730" width="3.33203125" style="299" customWidth="1"/>
    <col min="7731" max="7731" width="3.6640625" style="299" customWidth="1"/>
    <col min="7732" max="7732" width="3" style="299" customWidth="1"/>
    <col min="7733" max="7733" width="3.6640625" style="299" customWidth="1"/>
    <col min="7734" max="7734" width="3.109375" style="299" customWidth="1"/>
    <col min="7735" max="7735" width="1.88671875" style="299" customWidth="1"/>
    <col min="7736" max="7737" width="2.21875" style="299" customWidth="1"/>
    <col min="7738" max="7738" width="7.21875" style="299" customWidth="1"/>
    <col min="7739" max="7973" width="8.88671875" style="299"/>
    <col min="7974" max="7974" width="2.44140625" style="299" customWidth="1"/>
    <col min="7975" max="7975" width="2.33203125" style="299" customWidth="1"/>
    <col min="7976" max="7976" width="1.109375" style="299" customWidth="1"/>
    <col min="7977" max="7977" width="22.6640625" style="299" customWidth="1"/>
    <col min="7978" max="7978" width="1.21875" style="299" customWidth="1"/>
    <col min="7979" max="7980" width="11.77734375" style="299" customWidth="1"/>
    <col min="7981" max="7981" width="1.77734375" style="299" customWidth="1"/>
    <col min="7982" max="7982" width="6.88671875" style="299" customWidth="1"/>
    <col min="7983" max="7983" width="4.44140625" style="299" customWidth="1"/>
    <col min="7984" max="7984" width="3.6640625" style="299" customWidth="1"/>
    <col min="7985" max="7985" width="0.77734375" style="299" customWidth="1"/>
    <col min="7986" max="7986" width="3.33203125" style="299" customWidth="1"/>
    <col min="7987" max="7987" width="3.6640625" style="299" customWidth="1"/>
    <col min="7988" max="7988" width="3" style="299" customWidth="1"/>
    <col min="7989" max="7989" width="3.6640625" style="299" customWidth="1"/>
    <col min="7990" max="7990" width="3.109375" style="299" customWidth="1"/>
    <col min="7991" max="7991" width="1.88671875" style="299" customWidth="1"/>
    <col min="7992" max="7993" width="2.21875" style="299" customWidth="1"/>
    <col min="7994" max="7994" width="7.21875" style="299" customWidth="1"/>
    <col min="7995" max="8229" width="8.88671875" style="299"/>
    <col min="8230" max="8230" width="2.44140625" style="299" customWidth="1"/>
    <col min="8231" max="8231" width="2.33203125" style="299" customWidth="1"/>
    <col min="8232" max="8232" width="1.109375" style="299" customWidth="1"/>
    <col min="8233" max="8233" width="22.6640625" style="299" customWidth="1"/>
    <col min="8234" max="8234" width="1.21875" style="299" customWidth="1"/>
    <col min="8235" max="8236" width="11.77734375" style="299" customWidth="1"/>
    <col min="8237" max="8237" width="1.77734375" style="299" customWidth="1"/>
    <col min="8238" max="8238" width="6.88671875" style="299" customWidth="1"/>
    <col min="8239" max="8239" width="4.44140625" style="299" customWidth="1"/>
    <col min="8240" max="8240" width="3.6640625" style="299" customWidth="1"/>
    <col min="8241" max="8241" width="0.77734375" style="299" customWidth="1"/>
    <col min="8242" max="8242" width="3.33203125" style="299" customWidth="1"/>
    <col min="8243" max="8243" width="3.6640625" style="299" customWidth="1"/>
    <col min="8244" max="8244" width="3" style="299" customWidth="1"/>
    <col min="8245" max="8245" width="3.6640625" style="299" customWidth="1"/>
    <col min="8246" max="8246" width="3.109375" style="299" customWidth="1"/>
    <col min="8247" max="8247" width="1.88671875" style="299" customWidth="1"/>
    <col min="8248" max="8249" width="2.21875" style="299" customWidth="1"/>
    <col min="8250" max="8250" width="7.21875" style="299" customWidth="1"/>
    <col min="8251" max="8485" width="8.88671875" style="299"/>
    <col min="8486" max="8486" width="2.44140625" style="299" customWidth="1"/>
    <col min="8487" max="8487" width="2.33203125" style="299" customWidth="1"/>
    <col min="8488" max="8488" width="1.109375" style="299" customWidth="1"/>
    <col min="8489" max="8489" width="22.6640625" style="299" customWidth="1"/>
    <col min="8490" max="8490" width="1.21875" style="299" customWidth="1"/>
    <col min="8491" max="8492" width="11.77734375" style="299" customWidth="1"/>
    <col min="8493" max="8493" width="1.77734375" style="299" customWidth="1"/>
    <col min="8494" max="8494" width="6.88671875" style="299" customWidth="1"/>
    <col min="8495" max="8495" width="4.44140625" style="299" customWidth="1"/>
    <col min="8496" max="8496" width="3.6640625" style="299" customWidth="1"/>
    <col min="8497" max="8497" width="0.77734375" style="299" customWidth="1"/>
    <col min="8498" max="8498" width="3.33203125" style="299" customWidth="1"/>
    <col min="8499" max="8499" width="3.6640625" style="299" customWidth="1"/>
    <col min="8500" max="8500" width="3" style="299" customWidth="1"/>
    <col min="8501" max="8501" width="3.6640625" style="299" customWidth="1"/>
    <col min="8502" max="8502" width="3.109375" style="299" customWidth="1"/>
    <col min="8503" max="8503" width="1.88671875" style="299" customWidth="1"/>
    <col min="8504" max="8505" width="2.21875" style="299" customWidth="1"/>
    <col min="8506" max="8506" width="7.21875" style="299" customWidth="1"/>
    <col min="8507" max="8741" width="8.88671875" style="299"/>
    <col min="8742" max="8742" width="2.44140625" style="299" customWidth="1"/>
    <col min="8743" max="8743" width="2.33203125" style="299" customWidth="1"/>
    <col min="8744" max="8744" width="1.109375" style="299" customWidth="1"/>
    <col min="8745" max="8745" width="22.6640625" style="299" customWidth="1"/>
    <col min="8746" max="8746" width="1.21875" style="299" customWidth="1"/>
    <col min="8747" max="8748" width="11.77734375" style="299" customWidth="1"/>
    <col min="8749" max="8749" width="1.77734375" style="299" customWidth="1"/>
    <col min="8750" max="8750" width="6.88671875" style="299" customWidth="1"/>
    <col min="8751" max="8751" width="4.44140625" style="299" customWidth="1"/>
    <col min="8752" max="8752" width="3.6640625" style="299" customWidth="1"/>
    <col min="8753" max="8753" width="0.77734375" style="299" customWidth="1"/>
    <col min="8754" max="8754" width="3.33203125" style="299" customWidth="1"/>
    <col min="8755" max="8755" width="3.6640625" style="299" customWidth="1"/>
    <col min="8756" max="8756" width="3" style="299" customWidth="1"/>
    <col min="8757" max="8757" width="3.6640625" style="299" customWidth="1"/>
    <col min="8758" max="8758" width="3.109375" style="299" customWidth="1"/>
    <col min="8759" max="8759" width="1.88671875" style="299" customWidth="1"/>
    <col min="8760" max="8761" width="2.21875" style="299" customWidth="1"/>
    <col min="8762" max="8762" width="7.21875" style="299" customWidth="1"/>
    <col min="8763" max="8997" width="8.88671875" style="299"/>
    <col min="8998" max="8998" width="2.44140625" style="299" customWidth="1"/>
    <col min="8999" max="8999" width="2.33203125" style="299" customWidth="1"/>
    <col min="9000" max="9000" width="1.109375" style="299" customWidth="1"/>
    <col min="9001" max="9001" width="22.6640625" style="299" customWidth="1"/>
    <col min="9002" max="9002" width="1.21875" style="299" customWidth="1"/>
    <col min="9003" max="9004" width="11.77734375" style="299" customWidth="1"/>
    <col min="9005" max="9005" width="1.77734375" style="299" customWidth="1"/>
    <col min="9006" max="9006" width="6.88671875" style="299" customWidth="1"/>
    <col min="9007" max="9007" width="4.44140625" style="299" customWidth="1"/>
    <col min="9008" max="9008" width="3.6640625" style="299" customWidth="1"/>
    <col min="9009" max="9009" width="0.77734375" style="299" customWidth="1"/>
    <col min="9010" max="9010" width="3.33203125" style="299" customWidth="1"/>
    <col min="9011" max="9011" width="3.6640625" style="299" customWidth="1"/>
    <col min="9012" max="9012" width="3" style="299" customWidth="1"/>
    <col min="9013" max="9013" width="3.6640625" style="299" customWidth="1"/>
    <col min="9014" max="9014" width="3.109375" style="299" customWidth="1"/>
    <col min="9015" max="9015" width="1.88671875" style="299" customWidth="1"/>
    <col min="9016" max="9017" width="2.21875" style="299" customWidth="1"/>
    <col min="9018" max="9018" width="7.21875" style="299" customWidth="1"/>
    <col min="9019" max="9253" width="8.88671875" style="299"/>
    <col min="9254" max="9254" width="2.44140625" style="299" customWidth="1"/>
    <col min="9255" max="9255" width="2.33203125" style="299" customWidth="1"/>
    <col min="9256" max="9256" width="1.109375" style="299" customWidth="1"/>
    <col min="9257" max="9257" width="22.6640625" style="299" customWidth="1"/>
    <col min="9258" max="9258" width="1.21875" style="299" customWidth="1"/>
    <col min="9259" max="9260" width="11.77734375" style="299" customWidth="1"/>
    <col min="9261" max="9261" width="1.77734375" style="299" customWidth="1"/>
    <col min="9262" max="9262" width="6.88671875" style="299" customWidth="1"/>
    <col min="9263" max="9263" width="4.44140625" style="299" customWidth="1"/>
    <col min="9264" max="9264" width="3.6640625" style="299" customWidth="1"/>
    <col min="9265" max="9265" width="0.77734375" style="299" customWidth="1"/>
    <col min="9266" max="9266" width="3.33203125" style="299" customWidth="1"/>
    <col min="9267" max="9267" width="3.6640625" style="299" customWidth="1"/>
    <col min="9268" max="9268" width="3" style="299" customWidth="1"/>
    <col min="9269" max="9269" width="3.6640625" style="299" customWidth="1"/>
    <col min="9270" max="9270" width="3.109375" style="299" customWidth="1"/>
    <col min="9271" max="9271" width="1.88671875" style="299" customWidth="1"/>
    <col min="9272" max="9273" width="2.21875" style="299" customWidth="1"/>
    <col min="9274" max="9274" width="7.21875" style="299" customWidth="1"/>
    <col min="9275" max="9509" width="8.88671875" style="299"/>
    <col min="9510" max="9510" width="2.44140625" style="299" customWidth="1"/>
    <col min="9511" max="9511" width="2.33203125" style="299" customWidth="1"/>
    <col min="9512" max="9512" width="1.109375" style="299" customWidth="1"/>
    <col min="9513" max="9513" width="22.6640625" style="299" customWidth="1"/>
    <col min="9514" max="9514" width="1.21875" style="299" customWidth="1"/>
    <col min="9515" max="9516" width="11.77734375" style="299" customWidth="1"/>
    <col min="9517" max="9517" width="1.77734375" style="299" customWidth="1"/>
    <col min="9518" max="9518" width="6.88671875" style="299" customWidth="1"/>
    <col min="9519" max="9519" width="4.44140625" style="299" customWidth="1"/>
    <col min="9520" max="9520" width="3.6640625" style="299" customWidth="1"/>
    <col min="9521" max="9521" width="0.77734375" style="299" customWidth="1"/>
    <col min="9522" max="9522" width="3.33203125" style="299" customWidth="1"/>
    <col min="9523" max="9523" width="3.6640625" style="299" customWidth="1"/>
    <col min="9524" max="9524" width="3" style="299" customWidth="1"/>
    <col min="9525" max="9525" width="3.6640625" style="299" customWidth="1"/>
    <col min="9526" max="9526" width="3.109375" style="299" customWidth="1"/>
    <col min="9527" max="9527" width="1.88671875" style="299" customWidth="1"/>
    <col min="9528" max="9529" width="2.21875" style="299" customWidth="1"/>
    <col min="9530" max="9530" width="7.21875" style="299" customWidth="1"/>
    <col min="9531" max="9765" width="8.88671875" style="299"/>
    <col min="9766" max="9766" width="2.44140625" style="299" customWidth="1"/>
    <col min="9767" max="9767" width="2.33203125" style="299" customWidth="1"/>
    <col min="9768" max="9768" width="1.109375" style="299" customWidth="1"/>
    <col min="9769" max="9769" width="22.6640625" style="299" customWidth="1"/>
    <col min="9770" max="9770" width="1.21875" style="299" customWidth="1"/>
    <col min="9771" max="9772" width="11.77734375" style="299" customWidth="1"/>
    <col min="9773" max="9773" width="1.77734375" style="299" customWidth="1"/>
    <col min="9774" max="9774" width="6.88671875" style="299" customWidth="1"/>
    <col min="9775" max="9775" width="4.44140625" style="299" customWidth="1"/>
    <col min="9776" max="9776" width="3.6640625" style="299" customWidth="1"/>
    <col min="9777" max="9777" width="0.77734375" style="299" customWidth="1"/>
    <col min="9778" max="9778" width="3.33203125" style="299" customWidth="1"/>
    <col min="9779" max="9779" width="3.6640625" style="299" customWidth="1"/>
    <col min="9780" max="9780" width="3" style="299" customWidth="1"/>
    <col min="9781" max="9781" width="3.6640625" style="299" customWidth="1"/>
    <col min="9782" max="9782" width="3.109375" style="299" customWidth="1"/>
    <col min="9783" max="9783" width="1.88671875" style="299" customWidth="1"/>
    <col min="9784" max="9785" width="2.21875" style="299" customWidth="1"/>
    <col min="9786" max="9786" width="7.21875" style="299" customWidth="1"/>
    <col min="9787" max="10021" width="8.88671875" style="299"/>
    <col min="10022" max="10022" width="2.44140625" style="299" customWidth="1"/>
    <col min="10023" max="10023" width="2.33203125" style="299" customWidth="1"/>
    <col min="10024" max="10024" width="1.109375" style="299" customWidth="1"/>
    <col min="10025" max="10025" width="22.6640625" style="299" customWidth="1"/>
    <col min="10026" max="10026" width="1.21875" style="299" customWidth="1"/>
    <col min="10027" max="10028" width="11.77734375" style="299" customWidth="1"/>
    <col min="10029" max="10029" width="1.77734375" style="299" customWidth="1"/>
    <col min="10030" max="10030" width="6.88671875" style="299" customWidth="1"/>
    <col min="10031" max="10031" width="4.44140625" style="299" customWidth="1"/>
    <col min="10032" max="10032" width="3.6640625" style="299" customWidth="1"/>
    <col min="10033" max="10033" width="0.77734375" style="299" customWidth="1"/>
    <col min="10034" max="10034" width="3.33203125" style="299" customWidth="1"/>
    <col min="10035" max="10035" width="3.6640625" style="299" customWidth="1"/>
    <col min="10036" max="10036" width="3" style="299" customWidth="1"/>
    <col min="10037" max="10037" width="3.6640625" style="299" customWidth="1"/>
    <col min="10038" max="10038" width="3.109375" style="299" customWidth="1"/>
    <col min="10039" max="10039" width="1.88671875" style="299" customWidth="1"/>
    <col min="10040" max="10041" width="2.21875" style="299" customWidth="1"/>
    <col min="10042" max="10042" width="7.21875" style="299" customWidth="1"/>
    <col min="10043" max="10277" width="8.88671875" style="299"/>
    <col min="10278" max="10278" width="2.44140625" style="299" customWidth="1"/>
    <col min="10279" max="10279" width="2.33203125" style="299" customWidth="1"/>
    <col min="10280" max="10280" width="1.109375" style="299" customWidth="1"/>
    <col min="10281" max="10281" width="22.6640625" style="299" customWidth="1"/>
    <col min="10282" max="10282" width="1.21875" style="299" customWidth="1"/>
    <col min="10283" max="10284" width="11.77734375" style="299" customWidth="1"/>
    <col min="10285" max="10285" width="1.77734375" style="299" customWidth="1"/>
    <col min="10286" max="10286" width="6.88671875" style="299" customWidth="1"/>
    <col min="10287" max="10287" width="4.44140625" style="299" customWidth="1"/>
    <col min="10288" max="10288" width="3.6640625" style="299" customWidth="1"/>
    <col min="10289" max="10289" width="0.77734375" style="299" customWidth="1"/>
    <col min="10290" max="10290" width="3.33203125" style="299" customWidth="1"/>
    <col min="10291" max="10291" width="3.6640625" style="299" customWidth="1"/>
    <col min="10292" max="10292" width="3" style="299" customWidth="1"/>
    <col min="10293" max="10293" width="3.6640625" style="299" customWidth="1"/>
    <col min="10294" max="10294" width="3.109375" style="299" customWidth="1"/>
    <col min="10295" max="10295" width="1.88671875" style="299" customWidth="1"/>
    <col min="10296" max="10297" width="2.21875" style="299" customWidth="1"/>
    <col min="10298" max="10298" width="7.21875" style="299" customWidth="1"/>
    <col min="10299" max="10533" width="8.88671875" style="299"/>
    <col min="10534" max="10534" width="2.44140625" style="299" customWidth="1"/>
    <col min="10535" max="10535" width="2.33203125" style="299" customWidth="1"/>
    <col min="10536" max="10536" width="1.109375" style="299" customWidth="1"/>
    <col min="10537" max="10537" width="22.6640625" style="299" customWidth="1"/>
    <col min="10538" max="10538" width="1.21875" style="299" customWidth="1"/>
    <col min="10539" max="10540" width="11.77734375" style="299" customWidth="1"/>
    <col min="10541" max="10541" width="1.77734375" style="299" customWidth="1"/>
    <col min="10542" max="10542" width="6.88671875" style="299" customWidth="1"/>
    <col min="10543" max="10543" width="4.44140625" style="299" customWidth="1"/>
    <col min="10544" max="10544" width="3.6640625" style="299" customWidth="1"/>
    <col min="10545" max="10545" width="0.77734375" style="299" customWidth="1"/>
    <col min="10546" max="10546" width="3.33203125" style="299" customWidth="1"/>
    <col min="10547" max="10547" width="3.6640625" style="299" customWidth="1"/>
    <col min="10548" max="10548" width="3" style="299" customWidth="1"/>
    <col min="10549" max="10549" width="3.6640625" style="299" customWidth="1"/>
    <col min="10550" max="10550" width="3.109375" style="299" customWidth="1"/>
    <col min="10551" max="10551" width="1.88671875" style="299" customWidth="1"/>
    <col min="10552" max="10553" width="2.21875" style="299" customWidth="1"/>
    <col min="10554" max="10554" width="7.21875" style="299" customWidth="1"/>
    <col min="10555" max="10789" width="8.88671875" style="299"/>
    <col min="10790" max="10790" width="2.44140625" style="299" customWidth="1"/>
    <col min="10791" max="10791" width="2.33203125" style="299" customWidth="1"/>
    <col min="10792" max="10792" width="1.109375" style="299" customWidth="1"/>
    <col min="10793" max="10793" width="22.6640625" style="299" customWidth="1"/>
    <col min="10794" max="10794" width="1.21875" style="299" customWidth="1"/>
    <col min="10795" max="10796" width="11.77734375" style="299" customWidth="1"/>
    <col min="10797" max="10797" width="1.77734375" style="299" customWidth="1"/>
    <col min="10798" max="10798" width="6.88671875" style="299" customWidth="1"/>
    <col min="10799" max="10799" width="4.44140625" style="299" customWidth="1"/>
    <col min="10800" max="10800" width="3.6640625" style="299" customWidth="1"/>
    <col min="10801" max="10801" width="0.77734375" style="299" customWidth="1"/>
    <col min="10802" max="10802" width="3.33203125" style="299" customWidth="1"/>
    <col min="10803" max="10803" width="3.6640625" style="299" customWidth="1"/>
    <col min="10804" max="10804" width="3" style="299" customWidth="1"/>
    <col min="10805" max="10805" width="3.6640625" style="299" customWidth="1"/>
    <col min="10806" max="10806" width="3.109375" style="299" customWidth="1"/>
    <col min="10807" max="10807" width="1.88671875" style="299" customWidth="1"/>
    <col min="10808" max="10809" width="2.21875" style="299" customWidth="1"/>
    <col min="10810" max="10810" width="7.21875" style="299" customWidth="1"/>
    <col min="10811" max="11045" width="8.88671875" style="299"/>
    <col min="11046" max="11046" width="2.44140625" style="299" customWidth="1"/>
    <col min="11047" max="11047" width="2.33203125" style="299" customWidth="1"/>
    <col min="11048" max="11048" width="1.109375" style="299" customWidth="1"/>
    <col min="11049" max="11049" width="22.6640625" style="299" customWidth="1"/>
    <col min="11050" max="11050" width="1.21875" style="299" customWidth="1"/>
    <col min="11051" max="11052" width="11.77734375" style="299" customWidth="1"/>
    <col min="11053" max="11053" width="1.77734375" style="299" customWidth="1"/>
    <col min="11054" max="11054" width="6.88671875" style="299" customWidth="1"/>
    <col min="11055" max="11055" width="4.44140625" style="299" customWidth="1"/>
    <col min="11056" max="11056" width="3.6640625" style="299" customWidth="1"/>
    <col min="11057" max="11057" width="0.77734375" style="299" customWidth="1"/>
    <col min="11058" max="11058" width="3.33203125" style="299" customWidth="1"/>
    <col min="11059" max="11059" width="3.6640625" style="299" customWidth="1"/>
    <col min="11060" max="11060" width="3" style="299" customWidth="1"/>
    <col min="11061" max="11061" width="3.6640625" style="299" customWidth="1"/>
    <col min="11062" max="11062" width="3.109375" style="299" customWidth="1"/>
    <col min="11063" max="11063" width="1.88671875" style="299" customWidth="1"/>
    <col min="11064" max="11065" width="2.21875" style="299" customWidth="1"/>
    <col min="11066" max="11066" width="7.21875" style="299" customWidth="1"/>
    <col min="11067" max="11301" width="8.88671875" style="299"/>
    <col min="11302" max="11302" width="2.44140625" style="299" customWidth="1"/>
    <col min="11303" max="11303" width="2.33203125" style="299" customWidth="1"/>
    <col min="11304" max="11304" width="1.109375" style="299" customWidth="1"/>
    <col min="11305" max="11305" width="22.6640625" style="299" customWidth="1"/>
    <col min="11306" max="11306" width="1.21875" style="299" customWidth="1"/>
    <col min="11307" max="11308" width="11.77734375" style="299" customWidth="1"/>
    <col min="11309" max="11309" width="1.77734375" style="299" customWidth="1"/>
    <col min="11310" max="11310" width="6.88671875" style="299" customWidth="1"/>
    <col min="11311" max="11311" width="4.44140625" style="299" customWidth="1"/>
    <col min="11312" max="11312" width="3.6640625" style="299" customWidth="1"/>
    <col min="11313" max="11313" width="0.77734375" style="299" customWidth="1"/>
    <col min="11314" max="11314" width="3.33203125" style="299" customWidth="1"/>
    <col min="11315" max="11315" width="3.6640625" style="299" customWidth="1"/>
    <col min="11316" max="11316" width="3" style="299" customWidth="1"/>
    <col min="11317" max="11317" width="3.6640625" style="299" customWidth="1"/>
    <col min="11318" max="11318" width="3.109375" style="299" customWidth="1"/>
    <col min="11319" max="11319" width="1.88671875" style="299" customWidth="1"/>
    <col min="11320" max="11321" width="2.21875" style="299" customWidth="1"/>
    <col min="11322" max="11322" width="7.21875" style="299" customWidth="1"/>
    <col min="11323" max="11557" width="8.88671875" style="299"/>
    <col min="11558" max="11558" width="2.44140625" style="299" customWidth="1"/>
    <col min="11559" max="11559" width="2.33203125" style="299" customWidth="1"/>
    <col min="11560" max="11560" width="1.109375" style="299" customWidth="1"/>
    <col min="11561" max="11561" width="22.6640625" style="299" customWidth="1"/>
    <col min="11562" max="11562" width="1.21875" style="299" customWidth="1"/>
    <col min="11563" max="11564" width="11.77734375" style="299" customWidth="1"/>
    <col min="11565" max="11565" width="1.77734375" style="299" customWidth="1"/>
    <col min="11566" max="11566" width="6.88671875" style="299" customWidth="1"/>
    <col min="11567" max="11567" width="4.44140625" style="299" customWidth="1"/>
    <col min="11568" max="11568" width="3.6640625" style="299" customWidth="1"/>
    <col min="11569" max="11569" width="0.77734375" style="299" customWidth="1"/>
    <col min="11570" max="11570" width="3.33203125" style="299" customWidth="1"/>
    <col min="11571" max="11571" width="3.6640625" style="299" customWidth="1"/>
    <col min="11572" max="11572" width="3" style="299" customWidth="1"/>
    <col min="11573" max="11573" width="3.6640625" style="299" customWidth="1"/>
    <col min="11574" max="11574" width="3.109375" style="299" customWidth="1"/>
    <col min="11575" max="11575" width="1.88671875" style="299" customWidth="1"/>
    <col min="11576" max="11577" width="2.21875" style="299" customWidth="1"/>
    <col min="11578" max="11578" width="7.21875" style="299" customWidth="1"/>
    <col min="11579" max="11813" width="8.88671875" style="299"/>
    <col min="11814" max="11814" width="2.44140625" style="299" customWidth="1"/>
    <col min="11815" max="11815" width="2.33203125" style="299" customWidth="1"/>
    <col min="11816" max="11816" width="1.109375" style="299" customWidth="1"/>
    <col min="11817" max="11817" width="22.6640625" style="299" customWidth="1"/>
    <col min="11818" max="11818" width="1.21875" style="299" customWidth="1"/>
    <col min="11819" max="11820" width="11.77734375" style="299" customWidth="1"/>
    <col min="11821" max="11821" width="1.77734375" style="299" customWidth="1"/>
    <col min="11822" max="11822" width="6.88671875" style="299" customWidth="1"/>
    <col min="11823" max="11823" width="4.44140625" style="299" customWidth="1"/>
    <col min="11824" max="11824" width="3.6640625" style="299" customWidth="1"/>
    <col min="11825" max="11825" width="0.77734375" style="299" customWidth="1"/>
    <col min="11826" max="11826" width="3.33203125" style="299" customWidth="1"/>
    <col min="11827" max="11827" width="3.6640625" style="299" customWidth="1"/>
    <col min="11828" max="11828" width="3" style="299" customWidth="1"/>
    <col min="11829" max="11829" width="3.6640625" style="299" customWidth="1"/>
    <col min="11830" max="11830" width="3.109375" style="299" customWidth="1"/>
    <col min="11831" max="11831" width="1.88671875" style="299" customWidth="1"/>
    <col min="11832" max="11833" width="2.21875" style="299" customWidth="1"/>
    <col min="11834" max="11834" width="7.21875" style="299" customWidth="1"/>
    <col min="11835" max="12069" width="8.88671875" style="299"/>
    <col min="12070" max="12070" width="2.44140625" style="299" customWidth="1"/>
    <col min="12071" max="12071" width="2.33203125" style="299" customWidth="1"/>
    <col min="12072" max="12072" width="1.109375" style="299" customWidth="1"/>
    <col min="12073" max="12073" width="22.6640625" style="299" customWidth="1"/>
    <col min="12074" max="12074" width="1.21875" style="299" customWidth="1"/>
    <col min="12075" max="12076" width="11.77734375" style="299" customWidth="1"/>
    <col min="12077" max="12077" width="1.77734375" style="299" customWidth="1"/>
    <col min="12078" max="12078" width="6.88671875" style="299" customWidth="1"/>
    <col min="12079" max="12079" width="4.44140625" style="299" customWidth="1"/>
    <col min="12080" max="12080" width="3.6640625" style="299" customWidth="1"/>
    <col min="12081" max="12081" width="0.77734375" style="299" customWidth="1"/>
    <col min="12082" max="12082" width="3.33203125" style="299" customWidth="1"/>
    <col min="12083" max="12083" width="3.6640625" style="299" customWidth="1"/>
    <col min="12084" max="12084" width="3" style="299" customWidth="1"/>
    <col min="12085" max="12085" width="3.6640625" style="299" customWidth="1"/>
    <col min="12086" max="12086" width="3.109375" style="299" customWidth="1"/>
    <col min="12087" max="12087" width="1.88671875" style="299" customWidth="1"/>
    <col min="12088" max="12089" width="2.21875" style="299" customWidth="1"/>
    <col min="12090" max="12090" width="7.21875" style="299" customWidth="1"/>
    <col min="12091" max="12325" width="8.88671875" style="299"/>
    <col min="12326" max="12326" width="2.44140625" style="299" customWidth="1"/>
    <col min="12327" max="12327" width="2.33203125" style="299" customWidth="1"/>
    <col min="12328" max="12328" width="1.109375" style="299" customWidth="1"/>
    <col min="12329" max="12329" width="22.6640625" style="299" customWidth="1"/>
    <col min="12330" max="12330" width="1.21875" style="299" customWidth="1"/>
    <col min="12331" max="12332" width="11.77734375" style="299" customWidth="1"/>
    <col min="12333" max="12333" width="1.77734375" style="299" customWidth="1"/>
    <col min="12334" max="12334" width="6.88671875" style="299" customWidth="1"/>
    <col min="12335" max="12335" width="4.44140625" style="299" customWidth="1"/>
    <col min="12336" max="12336" width="3.6640625" style="299" customWidth="1"/>
    <col min="12337" max="12337" width="0.77734375" style="299" customWidth="1"/>
    <col min="12338" max="12338" width="3.33203125" style="299" customWidth="1"/>
    <col min="12339" max="12339" width="3.6640625" style="299" customWidth="1"/>
    <col min="12340" max="12340" width="3" style="299" customWidth="1"/>
    <col min="12341" max="12341" width="3.6640625" style="299" customWidth="1"/>
    <col min="12342" max="12342" width="3.109375" style="299" customWidth="1"/>
    <col min="12343" max="12343" width="1.88671875" style="299" customWidth="1"/>
    <col min="12344" max="12345" width="2.21875" style="299" customWidth="1"/>
    <col min="12346" max="12346" width="7.21875" style="299" customWidth="1"/>
    <col min="12347" max="12581" width="8.88671875" style="299"/>
    <col min="12582" max="12582" width="2.44140625" style="299" customWidth="1"/>
    <col min="12583" max="12583" width="2.33203125" style="299" customWidth="1"/>
    <col min="12584" max="12584" width="1.109375" style="299" customWidth="1"/>
    <col min="12585" max="12585" width="22.6640625" style="299" customWidth="1"/>
    <col min="12586" max="12586" width="1.21875" style="299" customWidth="1"/>
    <col min="12587" max="12588" width="11.77734375" style="299" customWidth="1"/>
    <col min="12589" max="12589" width="1.77734375" style="299" customWidth="1"/>
    <col min="12590" max="12590" width="6.88671875" style="299" customWidth="1"/>
    <col min="12591" max="12591" width="4.44140625" style="299" customWidth="1"/>
    <col min="12592" max="12592" width="3.6640625" style="299" customWidth="1"/>
    <col min="12593" max="12593" width="0.77734375" style="299" customWidth="1"/>
    <col min="12594" max="12594" width="3.33203125" style="299" customWidth="1"/>
    <col min="12595" max="12595" width="3.6640625" style="299" customWidth="1"/>
    <col min="12596" max="12596" width="3" style="299" customWidth="1"/>
    <col min="12597" max="12597" width="3.6640625" style="299" customWidth="1"/>
    <col min="12598" max="12598" width="3.109375" style="299" customWidth="1"/>
    <col min="12599" max="12599" width="1.88671875" style="299" customWidth="1"/>
    <col min="12600" max="12601" width="2.21875" style="299" customWidth="1"/>
    <col min="12602" max="12602" width="7.21875" style="299" customWidth="1"/>
    <col min="12603" max="12837" width="8.88671875" style="299"/>
    <col min="12838" max="12838" width="2.44140625" style="299" customWidth="1"/>
    <col min="12839" max="12839" width="2.33203125" style="299" customWidth="1"/>
    <col min="12840" max="12840" width="1.109375" style="299" customWidth="1"/>
    <col min="12841" max="12841" width="22.6640625" style="299" customWidth="1"/>
    <col min="12842" max="12842" width="1.21875" style="299" customWidth="1"/>
    <col min="12843" max="12844" width="11.77734375" style="299" customWidth="1"/>
    <col min="12845" max="12845" width="1.77734375" style="299" customWidth="1"/>
    <col min="12846" max="12846" width="6.88671875" style="299" customWidth="1"/>
    <col min="12847" max="12847" width="4.44140625" style="299" customWidth="1"/>
    <col min="12848" max="12848" width="3.6640625" style="299" customWidth="1"/>
    <col min="12849" max="12849" width="0.77734375" style="299" customWidth="1"/>
    <col min="12850" max="12850" width="3.33203125" style="299" customWidth="1"/>
    <col min="12851" max="12851" width="3.6640625" style="299" customWidth="1"/>
    <col min="12852" max="12852" width="3" style="299" customWidth="1"/>
    <col min="12853" max="12853" width="3.6640625" style="299" customWidth="1"/>
    <col min="12854" max="12854" width="3.109375" style="299" customWidth="1"/>
    <col min="12855" max="12855" width="1.88671875" style="299" customWidth="1"/>
    <col min="12856" max="12857" width="2.21875" style="299" customWidth="1"/>
    <col min="12858" max="12858" width="7.21875" style="299" customWidth="1"/>
    <col min="12859" max="13093" width="8.88671875" style="299"/>
    <col min="13094" max="13094" width="2.44140625" style="299" customWidth="1"/>
    <col min="13095" max="13095" width="2.33203125" style="299" customWidth="1"/>
    <col min="13096" max="13096" width="1.109375" style="299" customWidth="1"/>
    <col min="13097" max="13097" width="22.6640625" style="299" customWidth="1"/>
    <col min="13098" max="13098" width="1.21875" style="299" customWidth="1"/>
    <col min="13099" max="13100" width="11.77734375" style="299" customWidth="1"/>
    <col min="13101" max="13101" width="1.77734375" style="299" customWidth="1"/>
    <col min="13102" max="13102" width="6.88671875" style="299" customWidth="1"/>
    <col min="13103" max="13103" width="4.44140625" style="299" customWidth="1"/>
    <col min="13104" max="13104" width="3.6640625" style="299" customWidth="1"/>
    <col min="13105" max="13105" width="0.77734375" style="299" customWidth="1"/>
    <col min="13106" max="13106" width="3.33203125" style="299" customWidth="1"/>
    <col min="13107" max="13107" width="3.6640625" style="299" customWidth="1"/>
    <col min="13108" max="13108" width="3" style="299" customWidth="1"/>
    <col min="13109" max="13109" width="3.6640625" style="299" customWidth="1"/>
    <col min="13110" max="13110" width="3.109375" style="299" customWidth="1"/>
    <col min="13111" max="13111" width="1.88671875" style="299" customWidth="1"/>
    <col min="13112" max="13113" width="2.21875" style="299" customWidth="1"/>
    <col min="13114" max="13114" width="7.21875" style="299" customWidth="1"/>
    <col min="13115" max="13349" width="8.88671875" style="299"/>
    <col min="13350" max="13350" width="2.44140625" style="299" customWidth="1"/>
    <col min="13351" max="13351" width="2.33203125" style="299" customWidth="1"/>
    <col min="13352" max="13352" width="1.109375" style="299" customWidth="1"/>
    <col min="13353" max="13353" width="22.6640625" style="299" customWidth="1"/>
    <col min="13354" max="13354" width="1.21875" style="299" customWidth="1"/>
    <col min="13355" max="13356" width="11.77734375" style="299" customWidth="1"/>
    <col min="13357" max="13357" width="1.77734375" style="299" customWidth="1"/>
    <col min="13358" max="13358" width="6.88671875" style="299" customWidth="1"/>
    <col min="13359" max="13359" width="4.44140625" style="299" customWidth="1"/>
    <col min="13360" max="13360" width="3.6640625" style="299" customWidth="1"/>
    <col min="13361" max="13361" width="0.77734375" style="299" customWidth="1"/>
    <col min="13362" max="13362" width="3.33203125" style="299" customWidth="1"/>
    <col min="13363" max="13363" width="3.6640625" style="299" customWidth="1"/>
    <col min="13364" max="13364" width="3" style="299" customWidth="1"/>
    <col min="13365" max="13365" width="3.6640625" style="299" customWidth="1"/>
    <col min="13366" max="13366" width="3.109375" style="299" customWidth="1"/>
    <col min="13367" max="13367" width="1.88671875" style="299" customWidth="1"/>
    <col min="13368" max="13369" width="2.21875" style="299" customWidth="1"/>
    <col min="13370" max="13370" width="7.21875" style="299" customWidth="1"/>
    <col min="13371" max="13605" width="8.88671875" style="299"/>
    <col min="13606" max="13606" width="2.44140625" style="299" customWidth="1"/>
    <col min="13607" max="13607" width="2.33203125" style="299" customWidth="1"/>
    <col min="13608" max="13608" width="1.109375" style="299" customWidth="1"/>
    <col min="13609" max="13609" width="22.6640625" style="299" customWidth="1"/>
    <col min="13610" max="13610" width="1.21875" style="299" customWidth="1"/>
    <col min="13611" max="13612" width="11.77734375" style="299" customWidth="1"/>
    <col min="13613" max="13613" width="1.77734375" style="299" customWidth="1"/>
    <col min="13614" max="13614" width="6.88671875" style="299" customWidth="1"/>
    <col min="13615" max="13615" width="4.44140625" style="299" customWidth="1"/>
    <col min="13616" max="13616" width="3.6640625" style="299" customWidth="1"/>
    <col min="13617" max="13617" width="0.77734375" style="299" customWidth="1"/>
    <col min="13618" max="13618" width="3.33203125" style="299" customWidth="1"/>
    <col min="13619" max="13619" width="3.6640625" style="299" customWidth="1"/>
    <col min="13620" max="13620" width="3" style="299" customWidth="1"/>
    <col min="13621" max="13621" width="3.6640625" style="299" customWidth="1"/>
    <col min="13622" max="13622" width="3.109375" style="299" customWidth="1"/>
    <col min="13623" max="13623" width="1.88671875" style="299" customWidth="1"/>
    <col min="13624" max="13625" width="2.21875" style="299" customWidth="1"/>
    <col min="13626" max="13626" width="7.21875" style="299" customWidth="1"/>
    <col min="13627" max="13861" width="8.88671875" style="299"/>
    <col min="13862" max="13862" width="2.44140625" style="299" customWidth="1"/>
    <col min="13863" max="13863" width="2.33203125" style="299" customWidth="1"/>
    <col min="13864" max="13864" width="1.109375" style="299" customWidth="1"/>
    <col min="13865" max="13865" width="22.6640625" style="299" customWidth="1"/>
    <col min="13866" max="13866" width="1.21875" style="299" customWidth="1"/>
    <col min="13867" max="13868" width="11.77734375" style="299" customWidth="1"/>
    <col min="13869" max="13869" width="1.77734375" style="299" customWidth="1"/>
    <col min="13870" max="13870" width="6.88671875" style="299" customWidth="1"/>
    <col min="13871" max="13871" width="4.44140625" style="299" customWidth="1"/>
    <col min="13872" max="13872" width="3.6640625" style="299" customWidth="1"/>
    <col min="13873" max="13873" width="0.77734375" style="299" customWidth="1"/>
    <col min="13874" max="13874" width="3.33203125" style="299" customWidth="1"/>
    <col min="13875" max="13875" width="3.6640625" style="299" customWidth="1"/>
    <col min="13876" max="13876" width="3" style="299" customWidth="1"/>
    <col min="13877" max="13877" width="3.6640625" style="299" customWidth="1"/>
    <col min="13878" max="13878" width="3.109375" style="299" customWidth="1"/>
    <col min="13879" max="13879" width="1.88671875" style="299" customWidth="1"/>
    <col min="13880" max="13881" width="2.21875" style="299" customWidth="1"/>
    <col min="13882" max="13882" width="7.21875" style="299" customWidth="1"/>
    <col min="13883" max="14117" width="8.88671875" style="299"/>
    <col min="14118" max="14118" width="2.44140625" style="299" customWidth="1"/>
    <col min="14119" max="14119" width="2.33203125" style="299" customWidth="1"/>
    <col min="14120" max="14120" width="1.109375" style="299" customWidth="1"/>
    <col min="14121" max="14121" width="22.6640625" style="299" customWidth="1"/>
    <col min="14122" max="14122" width="1.21875" style="299" customWidth="1"/>
    <col min="14123" max="14124" width="11.77734375" style="299" customWidth="1"/>
    <col min="14125" max="14125" width="1.77734375" style="299" customWidth="1"/>
    <col min="14126" max="14126" width="6.88671875" style="299" customWidth="1"/>
    <col min="14127" max="14127" width="4.44140625" style="299" customWidth="1"/>
    <col min="14128" max="14128" width="3.6640625" style="299" customWidth="1"/>
    <col min="14129" max="14129" width="0.77734375" style="299" customWidth="1"/>
    <col min="14130" max="14130" width="3.33203125" style="299" customWidth="1"/>
    <col min="14131" max="14131" width="3.6640625" style="299" customWidth="1"/>
    <col min="14132" max="14132" width="3" style="299" customWidth="1"/>
    <col min="14133" max="14133" width="3.6640625" style="299" customWidth="1"/>
    <col min="14134" max="14134" width="3.109375" style="299" customWidth="1"/>
    <col min="14135" max="14135" width="1.88671875" style="299" customWidth="1"/>
    <col min="14136" max="14137" width="2.21875" style="299" customWidth="1"/>
    <col min="14138" max="14138" width="7.21875" style="299" customWidth="1"/>
    <col min="14139" max="14373" width="8.88671875" style="299"/>
    <col min="14374" max="14374" width="2.44140625" style="299" customWidth="1"/>
    <col min="14375" max="14375" width="2.33203125" style="299" customWidth="1"/>
    <col min="14376" max="14376" width="1.109375" style="299" customWidth="1"/>
    <col min="14377" max="14377" width="22.6640625" style="299" customWidth="1"/>
    <col min="14378" max="14378" width="1.21875" style="299" customWidth="1"/>
    <col min="14379" max="14380" width="11.77734375" style="299" customWidth="1"/>
    <col min="14381" max="14381" width="1.77734375" style="299" customWidth="1"/>
    <col min="14382" max="14382" width="6.88671875" style="299" customWidth="1"/>
    <col min="14383" max="14383" width="4.44140625" style="299" customWidth="1"/>
    <col min="14384" max="14384" width="3.6640625" style="299" customWidth="1"/>
    <col min="14385" max="14385" width="0.77734375" style="299" customWidth="1"/>
    <col min="14386" max="14386" width="3.33203125" style="299" customWidth="1"/>
    <col min="14387" max="14387" width="3.6640625" style="299" customWidth="1"/>
    <col min="14388" max="14388" width="3" style="299" customWidth="1"/>
    <col min="14389" max="14389" width="3.6640625" style="299" customWidth="1"/>
    <col min="14390" max="14390" width="3.109375" style="299" customWidth="1"/>
    <col min="14391" max="14391" width="1.88671875" style="299" customWidth="1"/>
    <col min="14392" max="14393" width="2.21875" style="299" customWidth="1"/>
    <col min="14394" max="14394" width="7.21875" style="299" customWidth="1"/>
    <col min="14395" max="14629" width="8.88671875" style="299"/>
    <col min="14630" max="14630" width="2.44140625" style="299" customWidth="1"/>
    <col min="14631" max="14631" width="2.33203125" style="299" customWidth="1"/>
    <col min="14632" max="14632" width="1.109375" style="299" customWidth="1"/>
    <col min="14633" max="14633" width="22.6640625" style="299" customWidth="1"/>
    <col min="14634" max="14634" width="1.21875" style="299" customWidth="1"/>
    <col min="14635" max="14636" width="11.77734375" style="299" customWidth="1"/>
    <col min="14637" max="14637" width="1.77734375" style="299" customWidth="1"/>
    <col min="14638" max="14638" width="6.88671875" style="299" customWidth="1"/>
    <col min="14639" max="14639" width="4.44140625" style="299" customWidth="1"/>
    <col min="14640" max="14640" width="3.6640625" style="299" customWidth="1"/>
    <col min="14641" max="14641" width="0.77734375" style="299" customWidth="1"/>
    <col min="14642" max="14642" width="3.33203125" style="299" customWidth="1"/>
    <col min="14643" max="14643" width="3.6640625" style="299" customWidth="1"/>
    <col min="14644" max="14644" width="3" style="299" customWidth="1"/>
    <col min="14645" max="14645" width="3.6640625" style="299" customWidth="1"/>
    <col min="14646" max="14646" width="3.109375" style="299" customWidth="1"/>
    <col min="14647" max="14647" width="1.88671875" style="299" customWidth="1"/>
    <col min="14648" max="14649" width="2.21875" style="299" customWidth="1"/>
    <col min="14650" max="14650" width="7.21875" style="299" customWidth="1"/>
    <col min="14651" max="14885" width="8.88671875" style="299"/>
    <col min="14886" max="14886" width="2.44140625" style="299" customWidth="1"/>
    <col min="14887" max="14887" width="2.33203125" style="299" customWidth="1"/>
    <col min="14888" max="14888" width="1.109375" style="299" customWidth="1"/>
    <col min="14889" max="14889" width="22.6640625" style="299" customWidth="1"/>
    <col min="14890" max="14890" width="1.21875" style="299" customWidth="1"/>
    <col min="14891" max="14892" width="11.77734375" style="299" customWidth="1"/>
    <col min="14893" max="14893" width="1.77734375" style="299" customWidth="1"/>
    <col min="14894" max="14894" width="6.88671875" style="299" customWidth="1"/>
    <col min="14895" max="14895" width="4.44140625" style="299" customWidth="1"/>
    <col min="14896" max="14896" width="3.6640625" style="299" customWidth="1"/>
    <col min="14897" max="14897" width="0.77734375" style="299" customWidth="1"/>
    <col min="14898" max="14898" width="3.33203125" style="299" customWidth="1"/>
    <col min="14899" max="14899" width="3.6640625" style="299" customWidth="1"/>
    <col min="14900" max="14900" width="3" style="299" customWidth="1"/>
    <col min="14901" max="14901" width="3.6640625" style="299" customWidth="1"/>
    <col min="14902" max="14902" width="3.109375" style="299" customWidth="1"/>
    <col min="14903" max="14903" width="1.88671875" style="299" customWidth="1"/>
    <col min="14904" max="14905" width="2.21875" style="299" customWidth="1"/>
    <col min="14906" max="14906" width="7.21875" style="299" customWidth="1"/>
    <col min="14907" max="15141" width="8.88671875" style="299"/>
    <col min="15142" max="15142" width="2.44140625" style="299" customWidth="1"/>
    <col min="15143" max="15143" width="2.33203125" style="299" customWidth="1"/>
    <col min="15144" max="15144" width="1.109375" style="299" customWidth="1"/>
    <col min="15145" max="15145" width="22.6640625" style="299" customWidth="1"/>
    <col min="15146" max="15146" width="1.21875" style="299" customWidth="1"/>
    <col min="15147" max="15148" width="11.77734375" style="299" customWidth="1"/>
    <col min="15149" max="15149" width="1.77734375" style="299" customWidth="1"/>
    <col min="15150" max="15150" width="6.88671875" style="299" customWidth="1"/>
    <col min="15151" max="15151" width="4.44140625" style="299" customWidth="1"/>
    <col min="15152" max="15152" width="3.6640625" style="299" customWidth="1"/>
    <col min="15153" max="15153" width="0.77734375" style="299" customWidth="1"/>
    <col min="15154" max="15154" width="3.33203125" style="299" customWidth="1"/>
    <col min="15155" max="15155" width="3.6640625" style="299" customWidth="1"/>
    <col min="15156" max="15156" width="3" style="299" customWidth="1"/>
    <col min="15157" max="15157" width="3.6640625" style="299" customWidth="1"/>
    <col min="15158" max="15158" width="3.109375" style="299" customWidth="1"/>
    <col min="15159" max="15159" width="1.88671875" style="299" customWidth="1"/>
    <col min="15160" max="15161" width="2.21875" style="299" customWidth="1"/>
    <col min="15162" max="15162" width="7.21875" style="299" customWidth="1"/>
    <col min="15163" max="15397" width="8.88671875" style="299"/>
    <col min="15398" max="15398" width="2.44140625" style="299" customWidth="1"/>
    <col min="15399" max="15399" width="2.33203125" style="299" customWidth="1"/>
    <col min="15400" max="15400" width="1.109375" style="299" customWidth="1"/>
    <col min="15401" max="15401" width="22.6640625" style="299" customWidth="1"/>
    <col min="15402" max="15402" width="1.21875" style="299" customWidth="1"/>
    <col min="15403" max="15404" width="11.77734375" style="299" customWidth="1"/>
    <col min="15405" max="15405" width="1.77734375" style="299" customWidth="1"/>
    <col min="15406" max="15406" width="6.88671875" style="299" customWidth="1"/>
    <col min="15407" max="15407" width="4.44140625" style="299" customWidth="1"/>
    <col min="15408" max="15408" width="3.6640625" style="299" customWidth="1"/>
    <col min="15409" max="15409" width="0.77734375" style="299" customWidth="1"/>
    <col min="15410" max="15410" width="3.33203125" style="299" customWidth="1"/>
    <col min="15411" max="15411" width="3.6640625" style="299" customWidth="1"/>
    <col min="15412" max="15412" width="3" style="299" customWidth="1"/>
    <col min="15413" max="15413" width="3.6640625" style="299" customWidth="1"/>
    <col min="15414" max="15414" width="3.109375" style="299" customWidth="1"/>
    <col min="15415" max="15415" width="1.88671875" style="299" customWidth="1"/>
    <col min="15416" max="15417" width="2.21875" style="299" customWidth="1"/>
    <col min="15418" max="15418" width="7.21875" style="299" customWidth="1"/>
    <col min="15419" max="15653" width="8.88671875" style="299"/>
    <col min="15654" max="15654" width="2.44140625" style="299" customWidth="1"/>
    <col min="15655" max="15655" width="2.33203125" style="299" customWidth="1"/>
    <col min="15656" max="15656" width="1.109375" style="299" customWidth="1"/>
    <col min="15657" max="15657" width="22.6640625" style="299" customWidth="1"/>
    <col min="15658" max="15658" width="1.21875" style="299" customWidth="1"/>
    <col min="15659" max="15660" width="11.77734375" style="299" customWidth="1"/>
    <col min="15661" max="15661" width="1.77734375" style="299" customWidth="1"/>
    <col min="15662" max="15662" width="6.88671875" style="299" customWidth="1"/>
    <col min="15663" max="15663" width="4.44140625" style="299" customWidth="1"/>
    <col min="15664" max="15664" width="3.6640625" style="299" customWidth="1"/>
    <col min="15665" max="15665" width="0.77734375" style="299" customWidth="1"/>
    <col min="15666" max="15666" width="3.33203125" style="299" customWidth="1"/>
    <col min="15667" max="15667" width="3.6640625" style="299" customWidth="1"/>
    <col min="15668" max="15668" width="3" style="299" customWidth="1"/>
    <col min="15669" max="15669" width="3.6640625" style="299" customWidth="1"/>
    <col min="15670" max="15670" width="3.109375" style="299" customWidth="1"/>
    <col min="15671" max="15671" width="1.88671875" style="299" customWidth="1"/>
    <col min="15672" max="15673" width="2.21875" style="299" customWidth="1"/>
    <col min="15674" max="15674" width="7.21875" style="299" customWidth="1"/>
    <col min="15675" max="15909" width="8.88671875" style="299"/>
    <col min="15910" max="15910" width="2.44140625" style="299" customWidth="1"/>
    <col min="15911" max="15911" width="2.33203125" style="299" customWidth="1"/>
    <col min="15912" max="15912" width="1.109375" style="299" customWidth="1"/>
    <col min="15913" max="15913" width="22.6640625" style="299" customWidth="1"/>
    <col min="15914" max="15914" width="1.21875" style="299" customWidth="1"/>
    <col min="15915" max="15916" width="11.77734375" style="299" customWidth="1"/>
    <col min="15917" max="15917" width="1.77734375" style="299" customWidth="1"/>
    <col min="15918" max="15918" width="6.88671875" style="299" customWidth="1"/>
    <col min="15919" max="15919" width="4.44140625" style="299" customWidth="1"/>
    <col min="15920" max="15920" width="3.6640625" style="299" customWidth="1"/>
    <col min="15921" max="15921" width="0.77734375" style="299" customWidth="1"/>
    <col min="15922" max="15922" width="3.33203125" style="299" customWidth="1"/>
    <col min="15923" max="15923" width="3.6640625" style="299" customWidth="1"/>
    <col min="15924" max="15924" width="3" style="299" customWidth="1"/>
    <col min="15925" max="15925" width="3.6640625" style="299" customWidth="1"/>
    <col min="15926" max="15926" width="3.109375" style="299" customWidth="1"/>
    <col min="15927" max="15927" width="1.88671875" style="299" customWidth="1"/>
    <col min="15928" max="15929" width="2.21875" style="299" customWidth="1"/>
    <col min="15930" max="15930" width="7.21875" style="299" customWidth="1"/>
    <col min="15931" max="16165" width="8.88671875" style="299"/>
    <col min="16166" max="16166" width="2.44140625" style="299" customWidth="1"/>
    <col min="16167" max="16167" width="2.33203125" style="299" customWidth="1"/>
    <col min="16168" max="16168" width="1.109375" style="299" customWidth="1"/>
    <col min="16169" max="16169" width="22.6640625" style="299" customWidth="1"/>
    <col min="16170" max="16170" width="1.21875" style="299" customWidth="1"/>
    <col min="16171" max="16172" width="11.77734375" style="299" customWidth="1"/>
    <col min="16173" max="16173" width="1.77734375" style="299" customWidth="1"/>
    <col min="16174" max="16174" width="6.88671875" style="299" customWidth="1"/>
    <col min="16175" max="16175" width="4.44140625" style="299" customWidth="1"/>
    <col min="16176" max="16176" width="3.6640625" style="299" customWidth="1"/>
    <col min="16177" max="16177" width="0.77734375" style="299" customWidth="1"/>
    <col min="16178" max="16178" width="3.33203125" style="299" customWidth="1"/>
    <col min="16179" max="16179" width="3.6640625" style="299" customWidth="1"/>
    <col min="16180" max="16180" width="3" style="299" customWidth="1"/>
    <col min="16181" max="16181" width="3.6640625" style="299" customWidth="1"/>
    <col min="16182" max="16182" width="3.109375" style="299" customWidth="1"/>
    <col min="16183" max="16183" width="1.88671875" style="299" customWidth="1"/>
    <col min="16184" max="16185" width="2.21875" style="299" customWidth="1"/>
    <col min="16186" max="16186" width="7.21875" style="299" customWidth="1"/>
    <col min="16187" max="16384" width="8.88671875" style="299"/>
  </cols>
  <sheetData>
    <row r="1" spans="2:78" ht="20.25" customHeight="1">
      <c r="B1" s="302" t="s">
        <v>2918</v>
      </c>
      <c r="BB1" s="302" t="s">
        <v>2918</v>
      </c>
    </row>
    <row r="2" spans="2:78" ht="12" customHeight="1">
      <c r="U2" s="348"/>
      <c r="V2" s="348"/>
      <c r="Z2" s="348"/>
      <c r="AD2" s="544"/>
      <c r="BU2" s="348"/>
      <c r="BV2" s="348"/>
      <c r="BZ2" s="348"/>
    </row>
    <row r="3" spans="2:78">
      <c r="S3" s="489"/>
      <c r="T3" s="905"/>
      <c r="U3" s="947"/>
      <c r="V3" s="223" t="s">
        <v>2508</v>
      </c>
      <c r="W3" s="574"/>
      <c r="X3" s="223" t="s">
        <v>2509</v>
      </c>
      <c r="Y3" s="574"/>
      <c r="Z3" s="350" t="s">
        <v>2510</v>
      </c>
      <c r="BS3" s="489"/>
      <c r="BT3" s="1855"/>
      <c r="BU3" s="1856"/>
      <c r="BV3" s="350" t="s">
        <v>2508</v>
      </c>
      <c r="BW3" s="351"/>
      <c r="BX3" s="350" t="s">
        <v>2509</v>
      </c>
      <c r="BY3" s="351"/>
      <c r="BZ3" s="350" t="s">
        <v>2510</v>
      </c>
    </row>
    <row r="4" spans="2:78" ht="12" customHeight="1">
      <c r="V4" s="353"/>
      <c r="W4" s="353"/>
      <c r="X4" s="353"/>
      <c r="Y4" s="353"/>
      <c r="Z4" s="353"/>
      <c r="BV4" s="353"/>
      <c r="BW4" s="353"/>
      <c r="BX4" s="353"/>
      <c r="BY4" s="353"/>
      <c r="BZ4" s="353"/>
    </row>
    <row r="5" spans="2:78" ht="24" customHeight="1">
      <c r="C5" s="299" t="s">
        <v>2511</v>
      </c>
      <c r="O5" s="417" t="s">
        <v>2626</v>
      </c>
      <c r="P5" s="418"/>
      <c r="Q5" s="417"/>
      <c r="R5" s="417"/>
      <c r="S5" s="419"/>
      <c r="T5" s="419"/>
      <c r="U5" s="419"/>
      <c r="V5" s="419"/>
      <c r="W5" s="419"/>
      <c r="X5" s="419"/>
      <c r="Y5" s="419"/>
      <c r="BC5" s="299" t="s">
        <v>2511</v>
      </c>
      <c r="BO5" s="417" t="s">
        <v>2626</v>
      </c>
      <c r="BP5" s="418"/>
      <c r="BQ5" s="417"/>
      <c r="BR5" s="417"/>
      <c r="BS5" s="419"/>
      <c r="BT5" s="419"/>
      <c r="BU5" s="419"/>
      <c r="BV5" s="419"/>
      <c r="BW5" s="419"/>
      <c r="BX5" s="419"/>
      <c r="BY5" s="419"/>
    </row>
    <row r="6" spans="2:78" ht="15" customHeight="1">
      <c r="C6" s="299" t="s">
        <v>2542</v>
      </c>
      <c r="O6" s="1851" t="s">
        <v>2627</v>
      </c>
      <c r="P6" s="1857"/>
      <c r="Q6" s="1587">
        <f>第1号!$L$9</f>
        <v>0</v>
      </c>
      <c r="R6" s="902"/>
      <c r="S6" s="902"/>
      <c r="T6" s="902"/>
      <c r="U6" s="902"/>
      <c r="V6" s="902"/>
      <c r="W6" s="902"/>
      <c r="X6" s="902"/>
      <c r="Y6" s="902"/>
      <c r="BC6" s="299" t="s">
        <v>2542</v>
      </c>
      <c r="BO6" s="1851" t="s">
        <v>2627</v>
      </c>
      <c r="BP6" s="1857"/>
      <c r="BQ6" s="1587" t="s">
        <v>2750</v>
      </c>
      <c r="BR6" s="1587"/>
      <c r="BS6" s="1587"/>
      <c r="BT6" s="1587"/>
      <c r="BU6" s="1587"/>
      <c r="BV6" s="1587"/>
      <c r="BW6" s="1587"/>
      <c r="BX6" s="1587"/>
      <c r="BY6" s="1587"/>
    </row>
    <row r="7" spans="2:78" ht="2.4" customHeight="1">
      <c r="E7" s="302"/>
      <c r="F7" s="302"/>
      <c r="G7" s="302"/>
      <c r="H7" s="302"/>
      <c r="I7" s="302"/>
      <c r="J7" s="302"/>
      <c r="O7" s="418"/>
      <c r="P7" s="417"/>
      <c r="Q7" s="226"/>
      <c r="R7" s="226"/>
      <c r="S7" s="226"/>
      <c r="T7" s="226"/>
      <c r="U7" s="226"/>
      <c r="V7" s="226"/>
      <c r="W7" s="226"/>
      <c r="X7" s="226"/>
      <c r="Y7" s="226"/>
      <c r="BE7" s="302"/>
      <c r="BF7" s="302"/>
      <c r="BG7" s="302"/>
      <c r="BH7" s="302"/>
      <c r="BI7" s="302"/>
      <c r="BJ7" s="302"/>
      <c r="BO7" s="418"/>
      <c r="BP7" s="417"/>
      <c r="BQ7" s="226"/>
      <c r="BR7" s="226"/>
      <c r="BS7" s="226"/>
      <c r="BT7" s="226"/>
      <c r="BU7" s="226"/>
      <c r="BV7" s="226"/>
      <c r="BW7" s="226"/>
      <c r="BX7" s="226"/>
      <c r="BY7" s="226"/>
    </row>
    <row r="8" spans="2:78" ht="15" customHeight="1">
      <c r="D8" s="302"/>
      <c r="E8" s="302"/>
      <c r="F8" s="302"/>
      <c r="G8" s="302"/>
      <c r="H8" s="302"/>
      <c r="I8" s="302"/>
      <c r="J8" s="302"/>
      <c r="O8" s="1851" t="s">
        <v>2514</v>
      </c>
      <c r="P8" s="1857"/>
      <c r="Q8" s="1587">
        <f>第1号!$J$10</f>
        <v>0</v>
      </c>
      <c r="R8" s="902"/>
      <c r="S8" s="902"/>
      <c r="T8" s="902"/>
      <c r="U8" s="902"/>
      <c r="V8" s="902"/>
      <c r="W8" s="902"/>
      <c r="X8" s="902"/>
      <c r="Y8" s="902"/>
      <c r="BD8" s="302"/>
      <c r="BE8" s="302"/>
      <c r="BF8" s="302"/>
      <c r="BG8" s="302"/>
      <c r="BH8" s="302"/>
      <c r="BI8" s="302"/>
      <c r="BJ8" s="302"/>
      <c r="BO8" s="1851" t="s">
        <v>2514</v>
      </c>
      <c r="BP8" s="1857"/>
      <c r="BQ8" s="1587" t="s">
        <v>2751</v>
      </c>
      <c r="BR8" s="1587"/>
      <c r="BS8" s="1587"/>
      <c r="BT8" s="1587"/>
      <c r="BU8" s="1587"/>
      <c r="BV8" s="1587"/>
      <c r="BW8" s="1587"/>
      <c r="BX8" s="1587"/>
      <c r="BY8" s="1587"/>
    </row>
    <row r="9" spans="2:78" ht="2.4" customHeight="1">
      <c r="O9" s="418"/>
      <c r="P9" s="417"/>
      <c r="Q9" s="226"/>
      <c r="R9" s="226"/>
      <c r="S9" s="226"/>
      <c r="T9" s="226"/>
      <c r="U9" s="226"/>
      <c r="V9" s="226"/>
      <c r="W9" s="226"/>
      <c r="X9" s="226"/>
      <c r="Y9" s="226"/>
      <c r="Z9" s="354"/>
      <c r="BO9" s="418"/>
      <c r="BP9" s="417"/>
      <c r="BQ9" s="226"/>
      <c r="BR9" s="226"/>
      <c r="BS9" s="226"/>
      <c r="BT9" s="226"/>
      <c r="BU9" s="226"/>
      <c r="BV9" s="226"/>
      <c r="BW9" s="226"/>
      <c r="BX9" s="226"/>
      <c r="BY9" s="226"/>
      <c r="BZ9" s="354"/>
    </row>
    <row r="10" spans="2:78" ht="24" customHeight="1">
      <c r="O10" s="1852" t="s">
        <v>2443</v>
      </c>
      <c r="P10" s="1858"/>
      <c r="Q10" s="1587">
        <f>第1号!$J$11</f>
        <v>0</v>
      </c>
      <c r="R10" s="902"/>
      <c r="S10" s="902"/>
      <c r="T10" s="902"/>
      <c r="U10" s="1587">
        <f>第1号!$M$11</f>
        <v>0</v>
      </c>
      <c r="V10" s="902"/>
      <c r="W10" s="902"/>
      <c r="X10" s="902"/>
      <c r="Y10" s="902"/>
      <c r="Z10" s="397"/>
      <c r="AD10" s="355"/>
      <c r="BO10" s="1852" t="s">
        <v>2443</v>
      </c>
      <c r="BP10" s="1858"/>
      <c r="BQ10" s="1587" t="s">
        <v>3032</v>
      </c>
      <c r="BR10" s="1587"/>
      <c r="BS10" s="1587"/>
      <c r="BT10" s="1587"/>
      <c r="BU10" s="1587" t="s">
        <v>3033</v>
      </c>
      <c r="BV10" s="1587"/>
      <c r="BW10" s="1587"/>
      <c r="BX10" s="1587"/>
      <c r="BY10" s="1587"/>
      <c r="BZ10" s="397"/>
    </row>
    <row r="11" spans="2:78" ht="6.6" customHeight="1">
      <c r="O11" s="418"/>
      <c r="P11" s="417"/>
      <c r="Q11" s="419"/>
      <c r="R11" s="419"/>
      <c r="S11" s="419"/>
      <c r="T11" s="419"/>
      <c r="U11" s="419"/>
      <c r="V11" s="419"/>
      <c r="W11" s="419"/>
      <c r="X11" s="419"/>
      <c r="Y11" s="419"/>
      <c r="Z11" s="354"/>
      <c r="BO11" s="418"/>
      <c r="BP11" s="417"/>
      <c r="BQ11" s="225"/>
      <c r="BR11" s="225"/>
      <c r="BS11" s="225"/>
      <c r="BT11" s="225"/>
      <c r="BU11" s="225"/>
      <c r="BV11" s="225"/>
      <c r="BW11" s="225"/>
      <c r="BX11" s="225"/>
      <c r="BY11" s="225"/>
      <c r="BZ11" s="354"/>
    </row>
    <row r="12" spans="2:78" ht="24" customHeight="1">
      <c r="O12" s="418" t="s">
        <v>2576</v>
      </c>
      <c r="P12" s="418"/>
      <c r="Q12" s="417"/>
      <c r="R12" s="417"/>
      <c r="S12" s="419"/>
      <c r="T12" s="419"/>
      <c r="U12" s="419"/>
      <c r="V12" s="419"/>
      <c r="W12" s="419"/>
      <c r="X12" s="419"/>
      <c r="Y12" s="419"/>
      <c r="Z12" s="397"/>
      <c r="BO12" s="418" t="s">
        <v>2576</v>
      </c>
      <c r="BP12" s="418"/>
      <c r="BQ12" s="219"/>
      <c r="BR12" s="219"/>
      <c r="BS12" s="225"/>
      <c r="BT12" s="225"/>
      <c r="BU12" s="225"/>
      <c r="BV12" s="225"/>
      <c r="BW12" s="225"/>
      <c r="BX12" s="225"/>
      <c r="BY12" s="225"/>
      <c r="BZ12" s="397"/>
    </row>
    <row r="13" spans="2:78" ht="2.4" customHeight="1">
      <c r="O13" s="418"/>
      <c r="P13" s="417"/>
      <c r="Q13" s="354"/>
      <c r="R13" s="419"/>
      <c r="S13" s="419"/>
      <c r="T13" s="419"/>
      <c r="U13" s="419"/>
      <c r="V13" s="419"/>
      <c r="W13" s="419"/>
      <c r="X13" s="419"/>
      <c r="Y13" s="419"/>
      <c r="Z13" s="354"/>
      <c r="AD13" s="355"/>
      <c r="BO13" s="418"/>
      <c r="BP13" s="417"/>
      <c r="BQ13" s="226"/>
      <c r="BR13" s="226"/>
      <c r="BS13" s="226"/>
      <c r="BT13" s="226"/>
      <c r="BU13" s="226"/>
      <c r="BV13" s="226"/>
      <c r="BW13" s="226"/>
      <c r="BX13" s="226"/>
      <c r="BY13" s="226"/>
      <c r="BZ13" s="354"/>
    </row>
    <row r="14" spans="2:78" ht="15" customHeight="1">
      <c r="O14" s="1851" t="s">
        <v>2514</v>
      </c>
      <c r="P14" s="1851"/>
      <c r="Q14" s="1587">
        <f>第1号!$J$16</f>
        <v>0</v>
      </c>
      <c r="R14" s="902"/>
      <c r="S14" s="902"/>
      <c r="T14" s="902"/>
      <c r="U14" s="902"/>
      <c r="V14" s="902"/>
      <c r="W14" s="902"/>
      <c r="X14" s="902"/>
      <c r="Y14" s="902"/>
      <c r="Z14" s="354"/>
      <c r="AD14" s="355"/>
      <c r="BO14" s="1851" t="s">
        <v>2514</v>
      </c>
      <c r="BP14" s="1851"/>
      <c r="BQ14" s="1587" t="s">
        <v>3037</v>
      </c>
      <c r="BR14" s="1587"/>
      <c r="BS14" s="1587"/>
      <c r="BT14" s="1587"/>
      <c r="BU14" s="1587"/>
      <c r="BV14" s="1587"/>
      <c r="BW14" s="1587"/>
      <c r="BX14" s="1587"/>
      <c r="BY14" s="1587"/>
      <c r="BZ14" s="354"/>
    </row>
    <row r="15" spans="2:78" ht="2.4" customHeight="1">
      <c r="O15" s="418"/>
      <c r="P15" s="417"/>
      <c r="Q15" s="226"/>
      <c r="R15" s="226"/>
      <c r="S15" s="226"/>
      <c r="T15" s="226"/>
      <c r="U15" s="226"/>
      <c r="V15" s="226"/>
      <c r="W15" s="226"/>
      <c r="X15" s="226"/>
      <c r="Y15" s="226"/>
      <c r="Z15" s="354"/>
      <c r="BO15" s="418"/>
      <c r="BP15" s="417"/>
      <c r="BQ15" s="226"/>
      <c r="BR15" s="226"/>
      <c r="BS15" s="226"/>
      <c r="BT15" s="226"/>
      <c r="BU15" s="226"/>
      <c r="BV15" s="226"/>
      <c r="BW15" s="226"/>
      <c r="BX15" s="226"/>
      <c r="BY15" s="226"/>
      <c r="BZ15" s="354"/>
    </row>
    <row r="16" spans="2:78" ht="24" customHeight="1">
      <c r="O16" s="1852" t="s">
        <v>2443</v>
      </c>
      <c r="P16" s="1852"/>
      <c r="Q16" s="1587">
        <f>第1号!$J$17</f>
        <v>0</v>
      </c>
      <c r="R16" s="902"/>
      <c r="S16" s="902"/>
      <c r="T16" s="902"/>
      <c r="U16" s="1587">
        <f>第1号!$M$17</f>
        <v>0</v>
      </c>
      <c r="V16" s="902"/>
      <c r="W16" s="902"/>
      <c r="X16" s="902"/>
      <c r="Y16" s="902"/>
      <c r="Z16" s="397"/>
      <c r="AD16" s="355"/>
      <c r="BO16" s="1852" t="s">
        <v>2443</v>
      </c>
      <c r="BP16" s="1852"/>
      <c r="BQ16" s="1587" t="s">
        <v>3032</v>
      </c>
      <c r="BR16" s="1587"/>
      <c r="BS16" s="1587"/>
      <c r="BT16" s="1587"/>
      <c r="BU16" s="1587" t="s">
        <v>3038</v>
      </c>
      <c r="BV16" s="1587"/>
      <c r="BW16" s="1587"/>
      <c r="BX16" s="1587"/>
      <c r="BY16" s="1587"/>
      <c r="BZ16" s="397"/>
    </row>
    <row r="17" spans="3:80" ht="2.4" customHeight="1">
      <c r="O17" s="418"/>
      <c r="P17" s="417"/>
      <c r="Q17" s="419"/>
      <c r="R17" s="419"/>
      <c r="S17" s="419"/>
      <c r="T17" s="419"/>
      <c r="U17" s="419"/>
      <c r="V17" s="419"/>
      <c r="W17" s="419"/>
      <c r="X17" s="419"/>
      <c r="Y17" s="419"/>
      <c r="Z17" s="354"/>
      <c r="BO17" s="418"/>
      <c r="BP17" s="417"/>
      <c r="BQ17" s="219"/>
      <c r="BR17" s="219"/>
      <c r="BS17" s="225"/>
      <c r="BT17" s="225"/>
      <c r="BU17" s="225"/>
      <c r="BV17" s="225"/>
      <c r="BW17" s="225"/>
      <c r="BX17" s="225"/>
      <c r="BY17" s="225"/>
      <c r="BZ17" s="354"/>
    </row>
    <row r="18" spans="3:80" ht="24" customHeight="1">
      <c r="O18" s="418" t="s">
        <v>2576</v>
      </c>
      <c r="P18" s="418"/>
      <c r="Q18" s="417"/>
      <c r="R18" s="417"/>
      <c r="S18" s="419"/>
      <c r="T18" s="419"/>
      <c r="U18" s="419"/>
      <c r="V18" s="419"/>
      <c r="W18" s="419"/>
      <c r="X18" s="419"/>
      <c r="Y18" s="419"/>
      <c r="Z18" s="397"/>
      <c r="BO18" s="418" t="s">
        <v>2576</v>
      </c>
      <c r="BP18" s="418"/>
      <c r="BQ18" s="226"/>
      <c r="BR18" s="226"/>
      <c r="BS18" s="226"/>
      <c r="BT18" s="226"/>
      <c r="BU18" s="226"/>
      <c r="BV18" s="226"/>
      <c r="BW18" s="226"/>
      <c r="BX18" s="226"/>
      <c r="BY18" s="226"/>
      <c r="BZ18" s="397"/>
    </row>
    <row r="19" spans="3:80" ht="2.4" customHeight="1">
      <c r="O19" s="418"/>
      <c r="P19" s="417"/>
      <c r="Q19" s="354"/>
      <c r="R19" s="419"/>
      <c r="S19" s="419"/>
      <c r="T19" s="419"/>
      <c r="U19" s="419"/>
      <c r="V19" s="419"/>
      <c r="W19" s="419"/>
      <c r="X19" s="419"/>
      <c r="Y19" s="419"/>
      <c r="Z19" s="354"/>
      <c r="AD19" s="355"/>
      <c r="BO19" s="418"/>
      <c r="BP19" s="417"/>
      <c r="BQ19" s="220"/>
      <c r="BR19" s="220"/>
      <c r="BS19" s="220"/>
      <c r="BT19" s="220"/>
      <c r="BU19" s="220"/>
      <c r="BV19" s="220"/>
      <c r="BW19" s="220"/>
      <c r="BX19" s="220"/>
      <c r="BY19" s="220"/>
      <c r="BZ19" s="354"/>
    </row>
    <row r="20" spans="3:80" ht="15" customHeight="1">
      <c r="O20" s="1851" t="s">
        <v>2514</v>
      </c>
      <c r="P20" s="1851"/>
      <c r="Q20" s="1587">
        <f>第1号!$J$22</f>
        <v>0</v>
      </c>
      <c r="R20" s="902"/>
      <c r="S20" s="902"/>
      <c r="T20" s="902"/>
      <c r="U20" s="902"/>
      <c r="V20" s="902"/>
      <c r="W20" s="902"/>
      <c r="X20" s="902"/>
      <c r="Y20" s="902"/>
      <c r="Z20" s="354"/>
      <c r="AD20" s="355"/>
      <c r="BO20" s="1851" t="s">
        <v>2514</v>
      </c>
      <c r="BP20" s="1851"/>
      <c r="BQ20" s="1587" t="s">
        <v>3041</v>
      </c>
      <c r="BR20" s="1587"/>
      <c r="BS20" s="1587"/>
      <c r="BT20" s="1587"/>
      <c r="BU20" s="1587"/>
      <c r="BV20" s="1587"/>
      <c r="BW20" s="1587"/>
      <c r="BX20" s="1587"/>
      <c r="BY20" s="1587"/>
      <c r="BZ20" s="354"/>
    </row>
    <row r="21" spans="3:80" ht="2.4" customHeight="1">
      <c r="O21" s="418"/>
      <c r="P21" s="417"/>
      <c r="Q21" s="226"/>
      <c r="R21" s="226"/>
      <c r="S21" s="226"/>
      <c r="T21" s="226"/>
      <c r="U21" s="226"/>
      <c r="V21" s="226"/>
      <c r="W21" s="226"/>
      <c r="X21" s="226"/>
      <c r="Y21" s="226"/>
      <c r="Z21" s="354"/>
      <c r="BO21" s="418"/>
      <c r="BP21" s="417"/>
      <c r="BQ21" s="220"/>
      <c r="BR21" s="220"/>
      <c r="BS21" s="220"/>
      <c r="BT21" s="220"/>
      <c r="BU21" s="220"/>
      <c r="BV21" s="220"/>
      <c r="BW21" s="220"/>
      <c r="BX21" s="220"/>
      <c r="BY21" s="220"/>
      <c r="BZ21" s="354"/>
    </row>
    <row r="22" spans="3:80" ht="24" customHeight="1">
      <c r="O22" s="1852" t="s">
        <v>2443</v>
      </c>
      <c r="P22" s="1852"/>
      <c r="Q22" s="1587">
        <f>第1号!$J$23</f>
        <v>0</v>
      </c>
      <c r="R22" s="902"/>
      <c r="S22" s="902"/>
      <c r="T22" s="902"/>
      <c r="U22" s="1587">
        <f>第1号!$M$23</f>
        <v>0</v>
      </c>
      <c r="V22" s="902"/>
      <c r="W22" s="902"/>
      <c r="X22" s="902"/>
      <c r="Y22" s="902"/>
      <c r="Z22" s="397"/>
      <c r="AD22" s="355"/>
      <c r="BO22" s="1852" t="s">
        <v>2443</v>
      </c>
      <c r="BP22" s="1852"/>
      <c r="BQ22" s="1587" t="s">
        <v>3032</v>
      </c>
      <c r="BR22" s="1587"/>
      <c r="BS22" s="1587"/>
      <c r="BT22" s="1587"/>
      <c r="BU22" s="1587" t="s">
        <v>3042</v>
      </c>
      <c r="BV22" s="1587"/>
      <c r="BW22" s="1587"/>
      <c r="BX22" s="1587"/>
      <c r="BY22" s="1587"/>
      <c r="BZ22" s="397"/>
    </row>
    <row r="23" spans="3:80" ht="24" customHeight="1">
      <c r="O23" s="418" t="s">
        <v>2392</v>
      </c>
      <c r="P23" s="418"/>
      <c r="Q23" s="417"/>
      <c r="R23" s="417"/>
      <c r="S23" s="419"/>
      <c r="T23" s="419"/>
      <c r="U23" s="419"/>
      <c r="V23" s="419"/>
      <c r="W23" s="419"/>
      <c r="X23" s="419"/>
      <c r="Y23" s="419"/>
      <c r="Z23" s="397"/>
      <c r="BO23" s="418" t="s">
        <v>2392</v>
      </c>
      <c r="BP23" s="418"/>
      <c r="BQ23" s="225"/>
      <c r="BR23" s="225"/>
      <c r="BS23" s="225"/>
      <c r="BT23" s="225"/>
      <c r="BU23" s="225"/>
      <c r="BV23" s="225"/>
      <c r="BW23" s="225"/>
      <c r="BX23" s="225"/>
      <c r="BY23" s="225"/>
      <c r="BZ23" s="397"/>
    </row>
    <row r="24" spans="3:80" ht="2.4" customHeight="1">
      <c r="O24" s="418"/>
      <c r="P24" s="417"/>
      <c r="Q24" s="354"/>
      <c r="R24" s="419"/>
      <c r="S24" s="419"/>
      <c r="T24" s="419"/>
      <c r="U24" s="419"/>
      <c r="V24" s="419"/>
      <c r="W24" s="419"/>
      <c r="X24" s="419"/>
      <c r="Y24" s="419"/>
      <c r="Z24" s="354"/>
      <c r="AD24" s="355"/>
      <c r="BO24" s="418"/>
      <c r="BP24" s="417"/>
      <c r="BQ24" s="219"/>
      <c r="BR24" s="219"/>
      <c r="BS24" s="225"/>
      <c r="BT24" s="225"/>
      <c r="BU24" s="225"/>
      <c r="BV24" s="225"/>
      <c r="BW24" s="225"/>
      <c r="BX24" s="225"/>
      <c r="BY24" s="225"/>
      <c r="BZ24" s="354"/>
    </row>
    <row r="25" spans="3:80" ht="15" customHeight="1">
      <c r="O25" s="1851" t="s">
        <v>2514</v>
      </c>
      <c r="P25" s="1851"/>
      <c r="Q25" s="1587">
        <f>第1号!$J$28</f>
        <v>0</v>
      </c>
      <c r="R25" s="902"/>
      <c r="S25" s="902"/>
      <c r="T25" s="902"/>
      <c r="U25" s="902"/>
      <c r="V25" s="902"/>
      <c r="W25" s="902"/>
      <c r="X25" s="902"/>
      <c r="Y25" s="902"/>
      <c r="AD25" s="306"/>
      <c r="BO25" s="1851" t="s">
        <v>2514</v>
      </c>
      <c r="BP25" s="1851"/>
      <c r="BQ25" s="784" t="s">
        <v>3045</v>
      </c>
      <c r="BR25" s="784"/>
      <c r="BS25" s="784"/>
      <c r="BT25" s="784"/>
      <c r="BU25" s="784"/>
      <c r="BV25" s="784"/>
      <c r="BW25" s="784"/>
      <c r="BX25" s="784"/>
      <c r="BY25" s="771"/>
    </row>
    <row r="26" spans="3:80" ht="2.4" customHeight="1">
      <c r="O26" s="418"/>
      <c r="P26" s="417"/>
      <c r="Q26" s="226"/>
      <c r="R26" s="226"/>
      <c r="S26" s="226"/>
      <c r="T26" s="226"/>
      <c r="U26" s="226"/>
      <c r="V26" s="226"/>
      <c r="W26" s="226"/>
      <c r="X26" s="226"/>
      <c r="Y26" s="226"/>
      <c r="BO26" s="418"/>
      <c r="BP26" s="417"/>
      <c r="BQ26" s="226"/>
      <c r="BR26" s="226"/>
      <c r="BS26" s="226"/>
      <c r="BT26" s="226"/>
      <c r="BU26" s="226"/>
      <c r="BV26" s="226"/>
      <c r="BW26" s="226"/>
      <c r="BX26" s="226"/>
      <c r="BY26" s="226"/>
    </row>
    <row r="27" spans="3:80" ht="24" customHeight="1">
      <c r="O27" s="1852" t="s">
        <v>2443</v>
      </c>
      <c r="P27" s="1852"/>
      <c r="Q27" s="1587">
        <f>第1号!$J$29</f>
        <v>0</v>
      </c>
      <c r="R27" s="902"/>
      <c r="S27" s="902"/>
      <c r="T27" s="902"/>
      <c r="U27" s="1587">
        <f>第1号!$M$29</f>
        <v>0</v>
      </c>
      <c r="V27" s="902"/>
      <c r="W27" s="902"/>
      <c r="X27" s="902"/>
      <c r="Y27" s="902"/>
      <c r="AD27" s="355"/>
      <c r="BO27" s="1852" t="s">
        <v>2443</v>
      </c>
      <c r="BP27" s="1852"/>
      <c r="BQ27" s="1587" t="s">
        <v>3032</v>
      </c>
      <c r="BR27" s="1587"/>
      <c r="BS27" s="1587"/>
      <c r="BT27" s="1587"/>
      <c r="BU27" s="1587" t="s">
        <v>3046</v>
      </c>
      <c r="BV27" s="1587"/>
      <c r="BW27" s="1587"/>
      <c r="BX27" s="1587"/>
      <c r="BY27" s="1587"/>
    </row>
    <row r="28" spans="3:80" ht="11.4" customHeight="1">
      <c r="O28" s="577"/>
      <c r="P28" s="577"/>
      <c r="Q28" s="421"/>
      <c r="R28" s="395"/>
      <c r="S28" s="422"/>
      <c r="T28" s="422"/>
      <c r="U28" s="421"/>
      <c r="V28" s="422"/>
      <c r="W28" s="422"/>
      <c r="X28" s="422"/>
      <c r="Y28" s="419"/>
      <c r="AD28" s="355"/>
      <c r="BO28" s="577"/>
      <c r="BP28" s="577"/>
    </row>
    <row r="29" spans="3:80" ht="25.2" customHeight="1">
      <c r="C29" s="1859" t="s">
        <v>2628</v>
      </c>
      <c r="D29" s="1859"/>
      <c r="E29" s="1859"/>
      <c r="F29" s="1859"/>
      <c r="G29" s="1859"/>
      <c r="H29" s="1859"/>
      <c r="I29" s="1859"/>
      <c r="J29" s="1859"/>
      <c r="K29" s="1859"/>
      <c r="L29" s="1859"/>
      <c r="M29" s="1859"/>
      <c r="N29" s="1859"/>
      <c r="O29" s="1859"/>
      <c r="P29" s="1859"/>
      <c r="Q29" s="1859"/>
      <c r="R29" s="1859"/>
      <c r="S29" s="1859"/>
      <c r="T29" s="1859"/>
      <c r="U29" s="1859"/>
      <c r="V29" s="1859"/>
      <c r="W29" s="1859"/>
      <c r="X29" s="1859"/>
      <c r="Y29" s="1859"/>
      <c r="Z29" s="1859"/>
      <c r="AD29" s="355"/>
      <c r="BC29" s="1859" t="s">
        <v>2628</v>
      </c>
      <c r="BD29" s="1859"/>
      <c r="BE29" s="1859"/>
      <c r="BF29" s="1859"/>
      <c r="BG29" s="1859"/>
      <c r="BH29" s="1859"/>
      <c r="BI29" s="1859"/>
      <c r="BJ29" s="1859"/>
      <c r="BK29" s="1859"/>
      <c r="BL29" s="1859"/>
      <c r="BM29" s="1859"/>
      <c r="BN29" s="1859"/>
      <c r="BO29" s="1859"/>
      <c r="BP29" s="1859"/>
      <c r="BQ29" s="1859"/>
      <c r="BR29" s="1859"/>
      <c r="BS29" s="1859"/>
      <c r="BT29" s="1859"/>
      <c r="BU29" s="1859"/>
      <c r="BV29" s="1859"/>
      <c r="BW29" s="1859"/>
      <c r="BX29" s="1859"/>
      <c r="BY29" s="1859"/>
      <c r="BZ29" s="1859"/>
    </row>
    <row r="30" spans="3:80" ht="9.6" customHeight="1"/>
    <row r="31" spans="3:80" ht="18" customHeight="1">
      <c r="D31" s="1862"/>
      <c r="E31" s="1863"/>
      <c r="F31" s="288" t="s">
        <v>2508</v>
      </c>
      <c r="G31" s="770"/>
      <c r="H31" s="288" t="s">
        <v>2509</v>
      </c>
      <c r="I31" s="770"/>
      <c r="J31" s="288" t="s">
        <v>2515</v>
      </c>
      <c r="K31" s="1861"/>
      <c r="L31" s="1861"/>
      <c r="M31" s="1740" t="s">
        <v>2516</v>
      </c>
      <c r="N31" s="1740"/>
      <c r="O31" s="1740"/>
      <c r="P31" s="1861"/>
      <c r="Q31" s="1861"/>
      <c r="R31" s="1860" t="s">
        <v>2629</v>
      </c>
      <c r="S31" s="1860"/>
      <c r="T31" s="1860"/>
      <c r="U31" s="1860"/>
      <c r="V31" s="1860"/>
      <c r="W31" s="1860"/>
      <c r="X31" s="1860"/>
      <c r="Y31" s="1860"/>
      <c r="Z31" s="1860"/>
      <c r="AA31" s="1860"/>
      <c r="AD31" s="355"/>
      <c r="BD31" s="1582">
        <f>基本情報!$D$82</f>
        <v>0</v>
      </c>
      <c r="BE31" s="902"/>
      <c r="BF31" s="288" t="s">
        <v>2508</v>
      </c>
      <c r="BG31" s="494">
        <f>基本情報!$E$82</f>
        <v>0</v>
      </c>
      <c r="BH31" s="288" t="s">
        <v>2509</v>
      </c>
      <c r="BI31" s="494">
        <f>基本情報!$F$82</f>
        <v>0</v>
      </c>
      <c r="BJ31" s="288" t="s">
        <v>2515</v>
      </c>
      <c r="BK31" s="1583">
        <f>基本情報!$C$85</f>
        <v>0</v>
      </c>
      <c r="BL31" s="1583"/>
      <c r="BM31" s="1740" t="s">
        <v>2516</v>
      </c>
      <c r="BN31" s="1740"/>
      <c r="BO31" s="1740"/>
      <c r="BP31" s="1583">
        <f>基本情報!$E$85</f>
        <v>0</v>
      </c>
      <c r="BQ31" s="1583"/>
      <c r="BR31" s="1860" t="s">
        <v>2629</v>
      </c>
      <c r="BS31" s="1860"/>
      <c r="BT31" s="1860"/>
      <c r="BU31" s="1860"/>
      <c r="BV31" s="1860"/>
      <c r="BW31" s="1860"/>
      <c r="BX31" s="1860"/>
      <c r="BY31" s="1860"/>
      <c r="BZ31" s="1860"/>
      <c r="CA31" s="1860"/>
      <c r="CB31" s="299"/>
    </row>
    <row r="32" spans="3:80" ht="45.6" customHeight="1">
      <c r="C32" s="1853" t="s">
        <v>3020</v>
      </c>
      <c r="D32" s="1853"/>
      <c r="E32" s="1853"/>
      <c r="F32" s="1853"/>
      <c r="G32" s="1853"/>
      <c r="H32" s="1853"/>
      <c r="I32" s="1853"/>
      <c r="J32" s="1853"/>
      <c r="K32" s="1853"/>
      <c r="L32" s="1853"/>
      <c r="M32" s="1853"/>
      <c r="N32" s="1853"/>
      <c r="O32" s="1853"/>
      <c r="P32" s="1853"/>
      <c r="Q32" s="1853"/>
      <c r="R32" s="1853"/>
      <c r="S32" s="1853"/>
      <c r="T32" s="1853"/>
      <c r="U32" s="1853"/>
      <c r="V32" s="1853"/>
      <c r="W32" s="1853"/>
      <c r="X32" s="1853"/>
      <c r="Y32" s="1853"/>
      <c r="Z32" s="1853"/>
      <c r="BC32" s="1853" t="s">
        <v>3020</v>
      </c>
      <c r="BD32" s="1853"/>
      <c r="BE32" s="1853"/>
      <c r="BF32" s="1853"/>
      <c r="BG32" s="1853"/>
      <c r="BH32" s="1853"/>
      <c r="BI32" s="1853"/>
      <c r="BJ32" s="1853"/>
      <c r="BK32" s="1853"/>
      <c r="BL32" s="1853"/>
      <c r="BM32" s="1853"/>
      <c r="BN32" s="1853"/>
      <c r="BO32" s="1853"/>
      <c r="BP32" s="1853"/>
      <c r="BQ32" s="1853"/>
      <c r="BR32" s="1853"/>
      <c r="BS32" s="1853"/>
      <c r="BT32" s="1853"/>
      <c r="BU32" s="1853"/>
      <c r="BV32" s="1853"/>
      <c r="BW32" s="1853"/>
      <c r="BX32" s="1853"/>
      <c r="BY32" s="1853"/>
      <c r="BZ32" s="1853"/>
    </row>
    <row r="33" spans="3:78" ht="16.2" customHeight="1">
      <c r="C33" s="1854" t="s">
        <v>2518</v>
      </c>
      <c r="D33" s="1854"/>
      <c r="E33" s="1854"/>
      <c r="F33" s="1854"/>
      <c r="G33" s="1854"/>
      <c r="H33" s="1854"/>
      <c r="I33" s="1854"/>
      <c r="J33" s="1854"/>
      <c r="K33" s="1854"/>
      <c r="L33" s="1854"/>
      <c r="M33" s="1854"/>
      <c r="N33" s="1854"/>
      <c r="O33" s="1854"/>
      <c r="P33" s="1854"/>
      <c r="Q33" s="1854"/>
      <c r="R33" s="1854"/>
      <c r="S33" s="1854"/>
      <c r="T33" s="1854"/>
      <c r="U33" s="1854"/>
      <c r="V33" s="1854"/>
      <c r="W33" s="1854"/>
      <c r="X33" s="1854"/>
      <c r="Y33" s="1854"/>
      <c r="Z33" s="1854"/>
      <c r="BC33" s="1854" t="s">
        <v>2518</v>
      </c>
      <c r="BD33" s="1854"/>
      <c r="BE33" s="1854"/>
      <c r="BF33" s="1854"/>
      <c r="BG33" s="1854"/>
      <c r="BH33" s="1854"/>
      <c r="BI33" s="1854"/>
      <c r="BJ33" s="1854"/>
      <c r="BK33" s="1854"/>
      <c r="BL33" s="1854"/>
      <c r="BM33" s="1854"/>
      <c r="BN33" s="1854"/>
      <c r="BO33" s="1854"/>
      <c r="BP33" s="1854"/>
      <c r="BQ33" s="1854"/>
      <c r="BR33" s="1854"/>
      <c r="BS33" s="1854"/>
      <c r="BT33" s="1854"/>
      <c r="BU33" s="1854"/>
      <c r="BV33" s="1854"/>
      <c r="BW33" s="1854"/>
      <c r="BX33" s="1854"/>
      <c r="BY33" s="1854"/>
      <c r="BZ33" s="1854"/>
    </row>
    <row r="34" spans="3:78" ht="30" customHeight="1">
      <c r="C34" s="362"/>
      <c r="D34" s="1807" t="s">
        <v>2519</v>
      </c>
      <c r="E34" s="1807"/>
      <c r="F34" s="1807"/>
      <c r="G34" s="1807"/>
      <c r="H34" s="1807"/>
      <c r="I34" s="1807"/>
      <c r="J34" s="1808"/>
      <c r="K34" s="1731" t="str">
        <f>第1号!$G$36</f>
        <v/>
      </c>
      <c r="L34" s="1097"/>
      <c r="M34" s="1097"/>
      <c r="N34" s="1097"/>
      <c r="O34" s="1097"/>
      <c r="P34" s="1097"/>
      <c r="Q34" s="1812">
        <f>第1号!$L$36</f>
        <v>0</v>
      </c>
      <c r="R34" s="1183"/>
      <c r="S34" s="1183"/>
      <c r="T34" s="1183"/>
      <c r="U34" s="1183"/>
      <c r="V34" s="1097" t="str">
        <f>第1号!$P$36</f>
        <v>　</v>
      </c>
      <c r="W34" s="1183"/>
      <c r="X34" s="1183"/>
      <c r="Y34" s="1183"/>
      <c r="Z34" s="1184"/>
      <c r="AC34" s="299"/>
      <c r="BC34" s="362"/>
      <c r="BD34" s="1807" t="s">
        <v>2519</v>
      </c>
      <c r="BE34" s="1807"/>
      <c r="BF34" s="1807"/>
      <c r="BG34" s="1807"/>
      <c r="BH34" s="1807"/>
      <c r="BI34" s="1807"/>
      <c r="BJ34" s="1808"/>
      <c r="BK34" s="1731" t="str">
        <f>第1号!$BG$36</f>
        <v>○○株式会社 本社工場</v>
      </c>
      <c r="BL34" s="1097"/>
      <c r="BM34" s="1097"/>
      <c r="BN34" s="1097"/>
      <c r="BO34" s="1097"/>
      <c r="BP34" s="1097"/>
      <c r="BQ34" s="1812" t="str">
        <f>第1号!$BL$36</f>
        <v>太陽光発電・蓄電池</v>
      </c>
      <c r="BR34" s="1183"/>
      <c r="BS34" s="1183"/>
      <c r="BT34" s="1183"/>
      <c r="BU34" s="1183"/>
      <c r="BV34" s="1097" t="str">
        <f>第1号!$BP$36</f>
        <v>設備導入事業</v>
      </c>
      <c r="BW34" s="1183"/>
      <c r="BX34" s="1183"/>
      <c r="BY34" s="1183"/>
      <c r="BZ34" s="1184"/>
    </row>
    <row r="35" spans="3:78" ht="2.25" customHeight="1">
      <c r="C35" s="300"/>
      <c r="D35" s="302"/>
      <c r="E35" s="302"/>
      <c r="F35" s="302"/>
      <c r="G35" s="302"/>
      <c r="H35" s="302"/>
      <c r="I35" s="302"/>
      <c r="J35" s="363"/>
      <c r="K35" s="300"/>
      <c r="L35" s="364"/>
      <c r="M35" s="364"/>
      <c r="N35" s="364"/>
      <c r="O35" s="354"/>
      <c r="P35" s="354"/>
      <c r="Q35" s="365"/>
      <c r="R35" s="365"/>
      <c r="S35" s="361"/>
      <c r="T35" s="366"/>
      <c r="U35" s="361"/>
      <c r="V35" s="354"/>
      <c r="W35" s="361"/>
      <c r="X35" s="366"/>
      <c r="Y35" s="302"/>
      <c r="Z35" s="490"/>
      <c r="AC35" s="299"/>
      <c r="BC35" s="300"/>
      <c r="BD35" s="302"/>
      <c r="BE35" s="302"/>
      <c r="BF35" s="302"/>
      <c r="BG35" s="302"/>
      <c r="BH35" s="302"/>
      <c r="BI35" s="302"/>
      <c r="BJ35" s="363"/>
      <c r="BK35" s="300"/>
      <c r="BL35" s="364"/>
      <c r="BM35" s="364"/>
      <c r="BN35" s="364"/>
      <c r="BO35" s="354"/>
      <c r="BP35" s="354"/>
      <c r="BQ35" s="365"/>
      <c r="BR35" s="365"/>
      <c r="BS35" s="361"/>
      <c r="BT35" s="366"/>
      <c r="BU35" s="361"/>
      <c r="BV35" s="354"/>
      <c r="BW35" s="361"/>
      <c r="BX35" s="366"/>
      <c r="BY35" s="302"/>
      <c r="BZ35" s="490"/>
    </row>
    <row r="36" spans="3:78" ht="21" customHeight="1">
      <c r="C36" s="300"/>
      <c r="D36" s="1821" t="s">
        <v>2520</v>
      </c>
      <c r="E36" s="1821"/>
      <c r="F36" s="1821"/>
      <c r="G36" s="1821"/>
      <c r="H36" s="1821"/>
      <c r="I36" s="1821"/>
      <c r="J36" s="1822"/>
      <c r="K36" s="302"/>
      <c r="L36" s="402" t="s">
        <v>2521</v>
      </c>
      <c r="M36" s="1834">
        <f>基本情報!$B$82</f>
        <v>0</v>
      </c>
      <c r="N36" s="1834"/>
      <c r="O36" s="1834"/>
      <c r="P36" s="1835"/>
      <c r="Q36" s="1835"/>
      <c r="R36" s="404" t="s">
        <v>2522</v>
      </c>
      <c r="S36" s="404"/>
      <c r="T36" s="404"/>
      <c r="U36" s="404"/>
      <c r="V36" s="404"/>
      <c r="W36" s="404"/>
      <c r="X36" s="404"/>
      <c r="Y36" s="404"/>
      <c r="Z36" s="491"/>
      <c r="AC36" s="299"/>
      <c r="BC36" s="300"/>
      <c r="BD36" s="1821" t="s">
        <v>2520</v>
      </c>
      <c r="BE36" s="1821"/>
      <c r="BF36" s="1821"/>
      <c r="BG36" s="1821"/>
      <c r="BH36" s="1821"/>
      <c r="BI36" s="1821"/>
      <c r="BJ36" s="1822"/>
      <c r="BK36" s="302"/>
      <c r="BL36" s="402" t="s">
        <v>2521</v>
      </c>
      <c r="BM36" s="1834" t="str">
        <f>基本情報!$BB$82</f>
        <v>HH777777</v>
      </c>
      <c r="BN36" s="1834"/>
      <c r="BO36" s="1834"/>
      <c r="BP36" s="1835"/>
      <c r="BQ36" s="1835"/>
      <c r="BR36" s="404" t="s">
        <v>2522</v>
      </c>
      <c r="BS36" s="404"/>
      <c r="BT36" s="404"/>
      <c r="BU36" s="404"/>
      <c r="BV36" s="404"/>
      <c r="BW36" s="404"/>
      <c r="BX36" s="404"/>
      <c r="BY36" s="404"/>
      <c r="BZ36" s="491"/>
    </row>
    <row r="37" spans="3:78" ht="36" customHeight="1">
      <c r="C37" s="406"/>
      <c r="D37" s="1836" t="s">
        <v>2630</v>
      </c>
      <c r="E37" s="1836"/>
      <c r="F37" s="1836"/>
      <c r="G37" s="1836"/>
      <c r="H37" s="1836"/>
      <c r="I37" s="1836"/>
      <c r="J37" s="1837"/>
      <c r="K37" s="425"/>
      <c r="L37" s="426" t="s">
        <v>2607</v>
      </c>
      <c r="M37" s="1850"/>
      <c r="N37" s="1850"/>
      <c r="O37" s="1850"/>
      <c r="P37" s="1850"/>
      <c r="Q37" s="1850"/>
      <c r="R37" s="1850"/>
      <c r="S37" s="426" t="s">
        <v>2608</v>
      </c>
      <c r="T37" s="425"/>
      <c r="U37" s="425"/>
      <c r="V37" s="425"/>
      <c r="W37" s="425"/>
      <c r="X37" s="425"/>
      <c r="Y37" s="425"/>
      <c r="Z37" s="427"/>
      <c r="BC37" s="406"/>
      <c r="BD37" s="1836" t="s">
        <v>2630</v>
      </c>
      <c r="BE37" s="1836"/>
      <c r="BF37" s="1836"/>
      <c r="BG37" s="1836"/>
      <c r="BH37" s="1836"/>
      <c r="BI37" s="1836"/>
      <c r="BJ37" s="1837"/>
      <c r="BK37" s="425"/>
      <c r="BL37" s="426" t="s">
        <v>2607</v>
      </c>
      <c r="BM37" s="1850"/>
      <c r="BN37" s="1850"/>
      <c r="BO37" s="1850"/>
      <c r="BP37" s="1850"/>
      <c r="BQ37" s="1850"/>
      <c r="BR37" s="1850"/>
      <c r="BS37" s="426" t="s">
        <v>2608</v>
      </c>
      <c r="BT37" s="425"/>
      <c r="BU37" s="425"/>
      <c r="BV37" s="425"/>
      <c r="BW37" s="425"/>
      <c r="BX37" s="425"/>
      <c r="BY37" s="425"/>
      <c r="BZ37" s="427"/>
    </row>
    <row r="38" spans="3:78" ht="21" customHeight="1">
      <c r="C38" s="362"/>
      <c r="D38" s="1840" t="s">
        <v>2631</v>
      </c>
      <c r="E38" s="1840"/>
      <c r="F38" s="1840"/>
      <c r="G38" s="1840"/>
      <c r="H38" s="1840"/>
      <c r="I38" s="1840"/>
      <c r="J38" s="1841"/>
      <c r="K38" s="1846" t="s">
        <v>2632</v>
      </c>
      <c r="L38" s="1847"/>
      <c r="M38" s="384"/>
      <c r="N38" s="428" t="s">
        <v>2508</v>
      </c>
      <c r="O38" s="384"/>
      <c r="P38" s="428" t="s">
        <v>2509</v>
      </c>
      <c r="Q38" s="384"/>
      <c r="R38" s="429" t="s">
        <v>2510</v>
      </c>
      <c r="S38" s="429"/>
      <c r="T38" s="428"/>
      <c r="U38" s="428"/>
      <c r="V38" s="428"/>
      <c r="W38" s="428"/>
      <c r="X38" s="428"/>
      <c r="Y38" s="428"/>
      <c r="Z38" s="430"/>
      <c r="BC38" s="362"/>
      <c r="BD38" s="1840" t="s">
        <v>2631</v>
      </c>
      <c r="BE38" s="1840"/>
      <c r="BF38" s="1840"/>
      <c r="BG38" s="1840"/>
      <c r="BH38" s="1840"/>
      <c r="BI38" s="1840"/>
      <c r="BJ38" s="1841"/>
      <c r="BK38" s="1846" t="s">
        <v>2632</v>
      </c>
      <c r="BL38" s="1847"/>
      <c r="BM38" s="384"/>
      <c r="BN38" s="428" t="s">
        <v>2508</v>
      </c>
      <c r="BO38" s="384"/>
      <c r="BP38" s="428" t="s">
        <v>2509</v>
      </c>
      <c r="BQ38" s="384"/>
      <c r="BR38" s="429" t="s">
        <v>2510</v>
      </c>
      <c r="BS38" s="429"/>
      <c r="BT38" s="428"/>
      <c r="BU38" s="428"/>
      <c r="BV38" s="428"/>
      <c r="BW38" s="428"/>
      <c r="BX38" s="428"/>
      <c r="BY38" s="428"/>
      <c r="BZ38" s="430"/>
    </row>
    <row r="39" spans="3:78" ht="2.25" customHeight="1">
      <c r="C39" s="300"/>
      <c r="D39" s="1842"/>
      <c r="E39" s="1842"/>
      <c r="F39" s="1842"/>
      <c r="G39" s="1842"/>
      <c r="H39" s="1842"/>
      <c r="I39" s="1842"/>
      <c r="J39" s="1843"/>
      <c r="K39" s="302"/>
      <c r="L39" s="361"/>
      <c r="M39" s="361"/>
      <c r="N39" s="361"/>
      <c r="O39" s="361"/>
      <c r="P39" s="361"/>
      <c r="Q39" s="361"/>
      <c r="R39" s="431"/>
      <c r="S39" s="431"/>
      <c r="T39" s="361"/>
      <c r="U39" s="361"/>
      <c r="V39" s="361"/>
      <c r="W39" s="361"/>
      <c r="X39" s="361"/>
      <c r="Y39" s="361"/>
      <c r="Z39" s="305"/>
      <c r="BC39" s="300"/>
      <c r="BD39" s="1842"/>
      <c r="BE39" s="1842"/>
      <c r="BF39" s="1842"/>
      <c r="BG39" s="1842"/>
      <c r="BH39" s="1842"/>
      <c r="BI39" s="1842"/>
      <c r="BJ39" s="1843"/>
      <c r="BK39" s="302"/>
      <c r="BL39" s="361"/>
      <c r="BM39" s="361"/>
      <c r="BN39" s="361"/>
      <c r="BO39" s="361"/>
      <c r="BP39" s="361"/>
      <c r="BQ39" s="361"/>
      <c r="BR39" s="431"/>
      <c r="BS39" s="431"/>
      <c r="BT39" s="361"/>
      <c r="BU39" s="361"/>
      <c r="BV39" s="361"/>
      <c r="BW39" s="361"/>
      <c r="BX39" s="361"/>
      <c r="BY39" s="361"/>
      <c r="BZ39" s="305"/>
    </row>
    <row r="40" spans="3:78" ht="21" customHeight="1">
      <c r="C40" s="386"/>
      <c r="D40" s="1844"/>
      <c r="E40" s="1844"/>
      <c r="F40" s="1844"/>
      <c r="G40" s="1844"/>
      <c r="H40" s="1844"/>
      <c r="I40" s="1844"/>
      <c r="J40" s="1845"/>
      <c r="K40" s="401"/>
      <c r="L40" s="432" t="s">
        <v>2607</v>
      </c>
      <c r="M40" s="1839"/>
      <c r="N40" s="1839"/>
      <c r="O40" s="1839"/>
      <c r="P40" s="1839"/>
      <c r="Q40" s="1839"/>
      <c r="R40" s="1839"/>
      <c r="S40" s="432" t="s">
        <v>2608</v>
      </c>
      <c r="T40" s="401"/>
      <c r="U40" s="401"/>
      <c r="V40" s="401"/>
      <c r="W40" s="401"/>
      <c r="X40" s="401"/>
      <c r="Y40" s="401"/>
      <c r="Z40" s="391"/>
      <c r="BC40" s="386"/>
      <c r="BD40" s="1844"/>
      <c r="BE40" s="1844"/>
      <c r="BF40" s="1844"/>
      <c r="BG40" s="1844"/>
      <c r="BH40" s="1844"/>
      <c r="BI40" s="1844"/>
      <c r="BJ40" s="1845"/>
      <c r="BK40" s="401"/>
      <c r="BL40" s="432" t="s">
        <v>2607</v>
      </c>
      <c r="BM40" s="1839"/>
      <c r="BN40" s="1839"/>
      <c r="BO40" s="1839"/>
      <c r="BP40" s="1839"/>
      <c r="BQ40" s="1839"/>
      <c r="BR40" s="1839"/>
      <c r="BS40" s="432" t="s">
        <v>2608</v>
      </c>
      <c r="BT40" s="401"/>
      <c r="BU40" s="401"/>
      <c r="BV40" s="401"/>
      <c r="BW40" s="401"/>
      <c r="BX40" s="401"/>
      <c r="BY40" s="401"/>
      <c r="BZ40" s="391"/>
    </row>
    <row r="41" spans="3:78" ht="21" customHeight="1">
      <c r="C41" s="362"/>
      <c r="D41" s="1840" t="s">
        <v>2633</v>
      </c>
      <c r="E41" s="1840"/>
      <c r="F41" s="1840"/>
      <c r="G41" s="1840"/>
      <c r="H41" s="1840"/>
      <c r="I41" s="1840"/>
      <c r="J41" s="1841"/>
      <c r="K41" s="1846" t="s">
        <v>2632</v>
      </c>
      <c r="L41" s="1847"/>
      <c r="M41" s="384"/>
      <c r="N41" s="428" t="s">
        <v>2508</v>
      </c>
      <c r="O41" s="384"/>
      <c r="P41" s="428" t="s">
        <v>2509</v>
      </c>
      <c r="Q41" s="384"/>
      <c r="R41" s="429" t="s">
        <v>2510</v>
      </c>
      <c r="S41" s="429"/>
      <c r="T41" s="428"/>
      <c r="U41" s="428"/>
      <c r="V41" s="428"/>
      <c r="W41" s="428"/>
      <c r="X41" s="428"/>
      <c r="Y41" s="428"/>
      <c r="Z41" s="430"/>
      <c r="BC41" s="362"/>
      <c r="BD41" s="1840" t="s">
        <v>2633</v>
      </c>
      <c r="BE41" s="1840"/>
      <c r="BF41" s="1840"/>
      <c r="BG41" s="1840"/>
      <c r="BH41" s="1840"/>
      <c r="BI41" s="1840"/>
      <c r="BJ41" s="1841"/>
      <c r="BK41" s="1846" t="s">
        <v>2632</v>
      </c>
      <c r="BL41" s="1847"/>
      <c r="BM41" s="384"/>
      <c r="BN41" s="428" t="s">
        <v>2508</v>
      </c>
      <c r="BO41" s="384"/>
      <c r="BP41" s="428" t="s">
        <v>2509</v>
      </c>
      <c r="BQ41" s="384"/>
      <c r="BR41" s="429" t="s">
        <v>2510</v>
      </c>
      <c r="BS41" s="429"/>
      <c r="BT41" s="428"/>
      <c r="BU41" s="428"/>
      <c r="BV41" s="428"/>
      <c r="BW41" s="428"/>
      <c r="BX41" s="428"/>
      <c r="BY41" s="428"/>
      <c r="BZ41" s="430"/>
    </row>
    <row r="42" spans="3:78" ht="2.25" customHeight="1">
      <c r="C42" s="300"/>
      <c r="D42" s="1842"/>
      <c r="E42" s="1842"/>
      <c r="F42" s="1842"/>
      <c r="G42" s="1842"/>
      <c r="H42" s="1842"/>
      <c r="I42" s="1842"/>
      <c r="J42" s="1843"/>
      <c r="K42" s="302"/>
      <c r="L42" s="361"/>
      <c r="M42" s="361"/>
      <c r="N42" s="361"/>
      <c r="O42" s="361"/>
      <c r="P42" s="361"/>
      <c r="Q42" s="361"/>
      <c r="R42" s="431"/>
      <c r="S42" s="431"/>
      <c r="T42" s="361"/>
      <c r="U42" s="361"/>
      <c r="V42" s="361"/>
      <c r="W42" s="361"/>
      <c r="X42" s="361"/>
      <c r="Y42" s="361"/>
      <c r="Z42" s="305"/>
      <c r="BC42" s="300"/>
      <c r="BD42" s="1842"/>
      <c r="BE42" s="1842"/>
      <c r="BF42" s="1842"/>
      <c r="BG42" s="1842"/>
      <c r="BH42" s="1842"/>
      <c r="BI42" s="1842"/>
      <c r="BJ42" s="1843"/>
      <c r="BK42" s="302"/>
      <c r="BL42" s="361"/>
      <c r="BM42" s="361"/>
      <c r="BN42" s="361"/>
      <c r="BO42" s="361"/>
      <c r="BP42" s="361"/>
      <c r="BQ42" s="361"/>
      <c r="BR42" s="431"/>
      <c r="BS42" s="431"/>
      <c r="BT42" s="361"/>
      <c r="BU42" s="361"/>
      <c r="BV42" s="361"/>
      <c r="BW42" s="361"/>
      <c r="BX42" s="361"/>
      <c r="BY42" s="361"/>
      <c r="BZ42" s="305"/>
    </row>
    <row r="43" spans="3:78" ht="21" customHeight="1">
      <c r="C43" s="300"/>
      <c r="D43" s="1842"/>
      <c r="E43" s="1842"/>
      <c r="F43" s="1842"/>
      <c r="G43" s="1842"/>
      <c r="H43" s="1842"/>
      <c r="I43" s="1842"/>
      <c r="J43" s="1843"/>
      <c r="K43" s="301"/>
      <c r="L43" s="347" t="s">
        <v>2634</v>
      </c>
      <c r="M43" s="433"/>
      <c r="N43" s="433"/>
      <c r="O43" s="434" t="s">
        <v>2607</v>
      </c>
      <c r="P43" s="1838"/>
      <c r="Q43" s="1838"/>
      <c r="R43" s="1838"/>
      <c r="S43" s="1838"/>
      <c r="T43" s="1838"/>
      <c r="U43" s="302" t="s">
        <v>2608</v>
      </c>
      <c r="V43" s="302"/>
      <c r="W43" s="302"/>
      <c r="X43" s="302"/>
      <c r="Y43" s="302"/>
      <c r="Z43" s="363"/>
      <c r="BC43" s="300"/>
      <c r="BD43" s="1842"/>
      <c r="BE43" s="1842"/>
      <c r="BF43" s="1842"/>
      <c r="BG43" s="1842"/>
      <c r="BH43" s="1842"/>
      <c r="BI43" s="1842"/>
      <c r="BJ43" s="1843"/>
      <c r="BK43" s="301"/>
      <c r="BL43" s="347" t="s">
        <v>2634</v>
      </c>
      <c r="BM43" s="433"/>
      <c r="BN43" s="433"/>
      <c r="BO43" s="434" t="s">
        <v>2607</v>
      </c>
      <c r="BP43" s="1838"/>
      <c r="BQ43" s="1838"/>
      <c r="BR43" s="1838"/>
      <c r="BS43" s="1838"/>
      <c r="BT43" s="1838"/>
      <c r="BU43" s="302" t="s">
        <v>2608</v>
      </c>
      <c r="BV43" s="302"/>
      <c r="BW43" s="302"/>
      <c r="BX43" s="302"/>
      <c r="BY43" s="302"/>
      <c r="BZ43" s="363"/>
    </row>
    <row r="44" spans="3:78" ht="2.25" customHeight="1">
      <c r="C44" s="300"/>
      <c r="D44" s="1842"/>
      <c r="E44" s="1842"/>
      <c r="F44" s="1842"/>
      <c r="G44" s="1842"/>
      <c r="H44" s="1842"/>
      <c r="I44" s="1842"/>
      <c r="J44" s="1843"/>
      <c r="K44" s="302"/>
      <c r="L44" s="361"/>
      <c r="M44" s="361"/>
      <c r="N44" s="361"/>
      <c r="O44" s="361"/>
      <c r="P44" s="361"/>
      <c r="Q44" s="361"/>
      <c r="R44" s="431"/>
      <c r="S44" s="435"/>
      <c r="T44" s="361"/>
      <c r="U44" s="361"/>
      <c r="V44" s="361"/>
      <c r="W44" s="361"/>
      <c r="X44" s="361"/>
      <c r="Y44" s="361"/>
      <c r="Z44" s="305"/>
      <c r="BC44" s="300"/>
      <c r="BD44" s="1842"/>
      <c r="BE44" s="1842"/>
      <c r="BF44" s="1842"/>
      <c r="BG44" s="1842"/>
      <c r="BH44" s="1842"/>
      <c r="BI44" s="1842"/>
      <c r="BJ44" s="1843"/>
      <c r="BK44" s="302"/>
      <c r="BL44" s="361"/>
      <c r="BM44" s="361"/>
      <c r="BN44" s="361"/>
      <c r="BO44" s="361"/>
      <c r="BP44" s="361"/>
      <c r="BQ44" s="361"/>
      <c r="BR44" s="431"/>
      <c r="BS44" s="435"/>
      <c r="BT44" s="361"/>
      <c r="BU44" s="361"/>
      <c r="BV44" s="361"/>
      <c r="BW44" s="361"/>
      <c r="BX44" s="361"/>
      <c r="BY44" s="361"/>
      <c r="BZ44" s="305"/>
    </row>
    <row r="45" spans="3:78" ht="21" customHeight="1">
      <c r="C45" s="300"/>
      <c r="D45" s="1842"/>
      <c r="E45" s="1842"/>
      <c r="F45" s="1842"/>
      <c r="G45" s="1842"/>
      <c r="H45" s="1842"/>
      <c r="I45" s="1842"/>
      <c r="J45" s="1843"/>
      <c r="K45" s="302"/>
      <c r="L45" s="347" t="s">
        <v>2635</v>
      </c>
      <c r="M45" s="433"/>
      <c r="N45" s="433"/>
      <c r="O45" s="434" t="s">
        <v>2607</v>
      </c>
      <c r="P45" s="1838"/>
      <c r="Q45" s="1838"/>
      <c r="R45" s="1838"/>
      <c r="S45" s="1838"/>
      <c r="T45" s="1838"/>
      <c r="U45" s="302" t="s">
        <v>2608</v>
      </c>
      <c r="V45" s="302"/>
      <c r="W45" s="302"/>
      <c r="X45" s="302"/>
      <c r="Y45" s="302"/>
      <c r="Z45" s="363"/>
      <c r="BC45" s="300"/>
      <c r="BD45" s="1842"/>
      <c r="BE45" s="1842"/>
      <c r="BF45" s="1842"/>
      <c r="BG45" s="1842"/>
      <c r="BH45" s="1842"/>
      <c r="BI45" s="1842"/>
      <c r="BJ45" s="1843"/>
      <c r="BK45" s="302"/>
      <c r="BL45" s="347" t="s">
        <v>2635</v>
      </c>
      <c r="BM45" s="433"/>
      <c r="BN45" s="433"/>
      <c r="BO45" s="434" t="s">
        <v>2607</v>
      </c>
      <c r="BP45" s="1838"/>
      <c r="BQ45" s="1838"/>
      <c r="BR45" s="1838"/>
      <c r="BS45" s="1838"/>
      <c r="BT45" s="1838"/>
      <c r="BU45" s="302" t="s">
        <v>2608</v>
      </c>
      <c r="BV45" s="302"/>
      <c r="BW45" s="302"/>
      <c r="BX45" s="302"/>
      <c r="BY45" s="302"/>
      <c r="BZ45" s="363"/>
    </row>
    <row r="46" spans="3:78" ht="2.25" customHeight="1">
      <c r="C46" s="300"/>
      <c r="D46" s="1842"/>
      <c r="E46" s="1842"/>
      <c r="F46" s="1842"/>
      <c r="G46" s="1842"/>
      <c r="H46" s="1842"/>
      <c r="I46" s="1842"/>
      <c r="J46" s="1843"/>
      <c r="K46" s="302"/>
      <c r="L46" s="361"/>
      <c r="M46" s="361"/>
      <c r="N46" s="361"/>
      <c r="O46" s="361"/>
      <c r="P46" s="361"/>
      <c r="Q46" s="361"/>
      <c r="R46" s="431"/>
      <c r="S46" s="435"/>
      <c r="T46" s="361"/>
      <c r="U46" s="361"/>
      <c r="V46" s="361"/>
      <c r="W46" s="361"/>
      <c r="X46" s="361"/>
      <c r="Y46" s="361"/>
      <c r="Z46" s="305"/>
      <c r="BC46" s="300"/>
      <c r="BD46" s="1842"/>
      <c r="BE46" s="1842"/>
      <c r="BF46" s="1842"/>
      <c r="BG46" s="1842"/>
      <c r="BH46" s="1842"/>
      <c r="BI46" s="1842"/>
      <c r="BJ46" s="1843"/>
      <c r="BK46" s="302"/>
      <c r="BL46" s="361"/>
      <c r="BM46" s="361"/>
      <c r="BN46" s="361"/>
      <c r="BO46" s="361"/>
      <c r="BP46" s="361"/>
      <c r="BQ46" s="361"/>
      <c r="BR46" s="431"/>
      <c r="BS46" s="435"/>
      <c r="BT46" s="361"/>
      <c r="BU46" s="361"/>
      <c r="BV46" s="361"/>
      <c r="BW46" s="361"/>
      <c r="BX46" s="361"/>
      <c r="BY46" s="361"/>
      <c r="BZ46" s="305"/>
    </row>
    <row r="47" spans="3:78" ht="21" customHeight="1">
      <c r="C47" s="386"/>
      <c r="D47" s="1844"/>
      <c r="E47" s="1844"/>
      <c r="F47" s="1844"/>
      <c r="G47" s="1844"/>
      <c r="H47" s="1844"/>
      <c r="I47" s="1844"/>
      <c r="J47" s="1845"/>
      <c r="K47" s="401"/>
      <c r="L47" s="576" t="s">
        <v>2636</v>
      </c>
      <c r="M47" s="436"/>
      <c r="N47" s="436"/>
      <c r="O47" s="437" t="s">
        <v>2607</v>
      </c>
      <c r="P47" s="1839"/>
      <c r="Q47" s="1839"/>
      <c r="R47" s="1839"/>
      <c r="S47" s="1839"/>
      <c r="T47" s="1839"/>
      <c r="U47" s="401" t="s">
        <v>2608</v>
      </c>
      <c r="V47" s="401"/>
      <c r="W47" s="401"/>
      <c r="X47" s="401"/>
      <c r="Y47" s="401"/>
      <c r="Z47" s="391"/>
      <c r="BC47" s="386"/>
      <c r="BD47" s="1844"/>
      <c r="BE47" s="1844"/>
      <c r="BF47" s="1844"/>
      <c r="BG47" s="1844"/>
      <c r="BH47" s="1844"/>
      <c r="BI47" s="1844"/>
      <c r="BJ47" s="1845"/>
      <c r="BK47" s="401"/>
      <c r="BL47" s="576" t="s">
        <v>2636</v>
      </c>
      <c r="BM47" s="436"/>
      <c r="BN47" s="436"/>
      <c r="BO47" s="437" t="s">
        <v>2607</v>
      </c>
      <c r="BP47" s="1839"/>
      <c r="BQ47" s="1839"/>
      <c r="BR47" s="1839"/>
      <c r="BS47" s="1839"/>
      <c r="BT47" s="1839"/>
      <c r="BU47" s="401" t="s">
        <v>2608</v>
      </c>
      <c r="BV47" s="401"/>
      <c r="BW47" s="401"/>
      <c r="BX47" s="401"/>
      <c r="BY47" s="401"/>
      <c r="BZ47" s="391"/>
    </row>
    <row r="48" spans="3:78" ht="27" customHeight="1">
      <c r="C48" s="406"/>
      <c r="D48" s="1848" t="s">
        <v>2637</v>
      </c>
      <c r="E48" s="1848"/>
      <c r="F48" s="1848"/>
      <c r="G48" s="1848"/>
      <c r="H48" s="1848"/>
      <c r="I48" s="1848"/>
      <c r="J48" s="1849"/>
      <c r="K48" s="406"/>
      <c r="L48" s="438" t="s">
        <v>2638</v>
      </c>
      <c r="M48" s="439"/>
      <c r="N48" s="439"/>
      <c r="O48" s="439"/>
      <c r="P48" s="439"/>
      <c r="Q48" s="439"/>
      <c r="R48" s="439"/>
      <c r="S48" s="439"/>
      <c r="T48" s="426"/>
      <c r="U48" s="438"/>
      <c r="V48" s="438"/>
      <c r="W48" s="408"/>
      <c r="X48" s="408"/>
      <c r="Y48" s="408"/>
      <c r="Z48" s="440"/>
      <c r="BC48" s="406"/>
      <c r="BD48" s="1848" t="s">
        <v>2637</v>
      </c>
      <c r="BE48" s="1848"/>
      <c r="BF48" s="1848"/>
      <c r="BG48" s="1848"/>
      <c r="BH48" s="1848"/>
      <c r="BI48" s="1848"/>
      <c r="BJ48" s="1849"/>
      <c r="BK48" s="406"/>
      <c r="BL48" s="438" t="s">
        <v>2638</v>
      </c>
      <c r="BM48" s="439"/>
      <c r="BN48" s="439"/>
      <c r="BO48" s="439"/>
      <c r="BP48" s="439"/>
      <c r="BQ48" s="439"/>
      <c r="BR48" s="439"/>
      <c r="BS48" s="439"/>
      <c r="BT48" s="426"/>
      <c r="BU48" s="438"/>
      <c r="BV48" s="438"/>
      <c r="BW48" s="408"/>
      <c r="BX48" s="408"/>
      <c r="BY48" s="408"/>
      <c r="BZ48" s="440"/>
    </row>
    <row r="49" spans="2:78" ht="21" customHeight="1">
      <c r="C49" s="362"/>
      <c r="D49" s="1819" t="s">
        <v>2639</v>
      </c>
      <c r="E49" s="1819"/>
      <c r="F49" s="1819"/>
      <c r="G49" s="1819"/>
      <c r="H49" s="1819"/>
      <c r="I49" s="1819"/>
      <c r="J49" s="1820"/>
      <c r="K49" s="302"/>
      <c r="L49" s="347" t="s">
        <v>2634</v>
      </c>
      <c r="M49" s="433"/>
      <c r="N49" s="433"/>
      <c r="O49" s="434" t="s">
        <v>2607</v>
      </c>
      <c r="P49" s="1838"/>
      <c r="Q49" s="1838"/>
      <c r="R49" s="1838"/>
      <c r="S49" s="1838"/>
      <c r="T49" s="1838"/>
      <c r="U49" s="302" t="s">
        <v>2608</v>
      </c>
      <c r="V49" s="302"/>
      <c r="W49" s="302"/>
      <c r="X49" s="302"/>
      <c r="Y49" s="302"/>
      <c r="Z49" s="363"/>
      <c r="BC49" s="362"/>
      <c r="BD49" s="1819" t="s">
        <v>2639</v>
      </c>
      <c r="BE49" s="1819"/>
      <c r="BF49" s="1819"/>
      <c r="BG49" s="1819"/>
      <c r="BH49" s="1819"/>
      <c r="BI49" s="1819"/>
      <c r="BJ49" s="1820"/>
      <c r="BK49" s="302"/>
      <c r="BL49" s="347" t="s">
        <v>2634</v>
      </c>
      <c r="BM49" s="433"/>
      <c r="BN49" s="433"/>
      <c r="BO49" s="434" t="s">
        <v>2607</v>
      </c>
      <c r="BP49" s="1838"/>
      <c r="BQ49" s="1838"/>
      <c r="BR49" s="1838"/>
      <c r="BS49" s="1838"/>
      <c r="BT49" s="1838"/>
      <c r="BU49" s="302" t="s">
        <v>2608</v>
      </c>
      <c r="BV49" s="302"/>
      <c r="BW49" s="302"/>
      <c r="BX49" s="302"/>
      <c r="BY49" s="302"/>
      <c r="BZ49" s="363"/>
    </row>
    <row r="50" spans="2:78" ht="2.25" customHeight="1">
      <c r="C50" s="300"/>
      <c r="D50" s="1809"/>
      <c r="E50" s="1809"/>
      <c r="F50" s="1809"/>
      <c r="G50" s="1809"/>
      <c r="H50" s="1809"/>
      <c r="I50" s="1809"/>
      <c r="J50" s="1810"/>
      <c r="K50" s="302"/>
      <c r="L50" s="361"/>
      <c r="M50" s="361"/>
      <c r="N50" s="361"/>
      <c r="O50" s="361"/>
      <c r="P50" s="361"/>
      <c r="Q50" s="361"/>
      <c r="R50" s="431"/>
      <c r="S50" s="435"/>
      <c r="T50" s="361"/>
      <c r="U50" s="361"/>
      <c r="V50" s="361"/>
      <c r="W50" s="361"/>
      <c r="X50" s="361"/>
      <c r="Y50" s="361"/>
      <c r="Z50" s="305"/>
      <c r="BC50" s="300"/>
      <c r="BD50" s="1809"/>
      <c r="BE50" s="1809"/>
      <c r="BF50" s="1809"/>
      <c r="BG50" s="1809"/>
      <c r="BH50" s="1809"/>
      <c r="BI50" s="1809"/>
      <c r="BJ50" s="1810"/>
      <c r="BK50" s="302"/>
      <c r="BL50" s="361"/>
      <c r="BM50" s="361"/>
      <c r="BN50" s="361"/>
      <c r="BO50" s="361"/>
      <c r="BP50" s="361"/>
      <c r="BQ50" s="361"/>
      <c r="BR50" s="431"/>
      <c r="BS50" s="435"/>
      <c r="BT50" s="361"/>
      <c r="BU50" s="361"/>
      <c r="BV50" s="361"/>
      <c r="BW50" s="361"/>
      <c r="BX50" s="361"/>
      <c r="BY50" s="361"/>
      <c r="BZ50" s="305"/>
    </row>
    <row r="51" spans="2:78" ht="21" customHeight="1">
      <c r="C51" s="300"/>
      <c r="D51" s="1809"/>
      <c r="E51" s="1809"/>
      <c r="F51" s="1809"/>
      <c r="G51" s="1809"/>
      <c r="H51" s="1809"/>
      <c r="I51" s="1809"/>
      <c r="J51" s="1810"/>
      <c r="K51" s="302"/>
      <c r="L51" s="347" t="s">
        <v>2635</v>
      </c>
      <c r="M51" s="433"/>
      <c r="N51" s="433"/>
      <c r="O51" s="434" t="s">
        <v>2607</v>
      </c>
      <c r="P51" s="1838"/>
      <c r="Q51" s="1838"/>
      <c r="R51" s="1838"/>
      <c r="S51" s="1838"/>
      <c r="T51" s="1838"/>
      <c r="U51" s="302" t="s">
        <v>2608</v>
      </c>
      <c r="V51" s="302"/>
      <c r="W51" s="302"/>
      <c r="X51" s="302"/>
      <c r="Y51" s="302"/>
      <c r="Z51" s="363"/>
      <c r="BC51" s="300"/>
      <c r="BD51" s="1809"/>
      <c r="BE51" s="1809"/>
      <c r="BF51" s="1809"/>
      <c r="BG51" s="1809"/>
      <c r="BH51" s="1809"/>
      <c r="BI51" s="1809"/>
      <c r="BJ51" s="1810"/>
      <c r="BK51" s="302"/>
      <c r="BL51" s="347" t="s">
        <v>2635</v>
      </c>
      <c r="BM51" s="433"/>
      <c r="BN51" s="433"/>
      <c r="BO51" s="434" t="s">
        <v>2607</v>
      </c>
      <c r="BP51" s="1838"/>
      <c r="BQ51" s="1838"/>
      <c r="BR51" s="1838"/>
      <c r="BS51" s="1838"/>
      <c r="BT51" s="1838"/>
      <c r="BU51" s="302" t="s">
        <v>2608</v>
      </c>
      <c r="BV51" s="302"/>
      <c r="BW51" s="302"/>
      <c r="BX51" s="302"/>
      <c r="BY51" s="302"/>
      <c r="BZ51" s="363"/>
    </row>
    <row r="52" spans="2:78" ht="2.25" customHeight="1">
      <c r="C52" s="300"/>
      <c r="D52" s="1809"/>
      <c r="E52" s="1809"/>
      <c r="F52" s="1809"/>
      <c r="G52" s="1809"/>
      <c r="H52" s="1809"/>
      <c r="I52" s="1809"/>
      <c r="J52" s="1810"/>
      <c r="K52" s="302"/>
      <c r="L52" s="361"/>
      <c r="M52" s="361"/>
      <c r="N52" s="361"/>
      <c r="O52" s="361"/>
      <c r="P52" s="361"/>
      <c r="Q52" s="361"/>
      <c r="R52" s="431"/>
      <c r="S52" s="435"/>
      <c r="T52" s="361"/>
      <c r="U52" s="361"/>
      <c r="V52" s="361"/>
      <c r="W52" s="361"/>
      <c r="X52" s="361"/>
      <c r="Y52" s="361"/>
      <c r="Z52" s="305"/>
      <c r="BC52" s="300"/>
      <c r="BD52" s="1809"/>
      <c r="BE52" s="1809"/>
      <c r="BF52" s="1809"/>
      <c r="BG52" s="1809"/>
      <c r="BH52" s="1809"/>
      <c r="BI52" s="1809"/>
      <c r="BJ52" s="1810"/>
      <c r="BK52" s="302"/>
      <c r="BL52" s="361"/>
      <c r="BM52" s="361"/>
      <c r="BN52" s="361"/>
      <c r="BO52" s="361"/>
      <c r="BP52" s="361"/>
      <c r="BQ52" s="361"/>
      <c r="BR52" s="431"/>
      <c r="BS52" s="435"/>
      <c r="BT52" s="361"/>
      <c r="BU52" s="361"/>
      <c r="BV52" s="361"/>
      <c r="BW52" s="361"/>
      <c r="BX52" s="361"/>
      <c r="BY52" s="361"/>
      <c r="BZ52" s="305"/>
    </row>
    <row r="53" spans="2:78" ht="21" customHeight="1">
      <c r="C53" s="386"/>
      <c r="D53" s="1821"/>
      <c r="E53" s="1821"/>
      <c r="F53" s="1821"/>
      <c r="G53" s="1821"/>
      <c r="H53" s="1821"/>
      <c r="I53" s="1821"/>
      <c r="J53" s="1822"/>
      <c r="K53" s="401"/>
      <c r="L53" s="576" t="s">
        <v>2636</v>
      </c>
      <c r="M53" s="436"/>
      <c r="N53" s="436"/>
      <c r="O53" s="437" t="s">
        <v>2607</v>
      </c>
      <c r="P53" s="1839"/>
      <c r="Q53" s="1839"/>
      <c r="R53" s="1839"/>
      <c r="S53" s="1839"/>
      <c r="T53" s="1839"/>
      <c r="U53" s="401" t="s">
        <v>2608</v>
      </c>
      <c r="V53" s="401"/>
      <c r="W53" s="401"/>
      <c r="X53" s="401"/>
      <c r="Y53" s="401"/>
      <c r="Z53" s="391"/>
      <c r="BC53" s="386"/>
      <c r="BD53" s="1821"/>
      <c r="BE53" s="1821"/>
      <c r="BF53" s="1821"/>
      <c r="BG53" s="1821"/>
      <c r="BH53" s="1821"/>
      <c r="BI53" s="1821"/>
      <c r="BJ53" s="1822"/>
      <c r="BK53" s="401"/>
      <c r="BL53" s="576" t="s">
        <v>2636</v>
      </c>
      <c r="BM53" s="436"/>
      <c r="BN53" s="436"/>
      <c r="BO53" s="437" t="s">
        <v>2607</v>
      </c>
      <c r="BP53" s="1839"/>
      <c r="BQ53" s="1839"/>
      <c r="BR53" s="1839"/>
      <c r="BS53" s="1839"/>
      <c r="BT53" s="1839"/>
      <c r="BU53" s="401" t="s">
        <v>2608</v>
      </c>
      <c r="BV53" s="401"/>
      <c r="BW53" s="401"/>
      <c r="BX53" s="401"/>
      <c r="BY53" s="401"/>
      <c r="BZ53" s="391"/>
    </row>
    <row r="54" spans="2:78" ht="9" customHeight="1">
      <c r="B54" s="302"/>
      <c r="C54" s="302"/>
      <c r="D54" s="302"/>
      <c r="E54" s="302"/>
      <c r="F54" s="302"/>
      <c r="G54" s="302"/>
      <c r="H54" s="302"/>
      <c r="I54" s="302"/>
      <c r="J54" s="302"/>
      <c r="K54" s="302"/>
      <c r="L54" s="302"/>
      <c r="M54" s="302"/>
      <c r="N54" s="302"/>
      <c r="O54" s="302"/>
      <c r="P54" s="302"/>
      <c r="Q54" s="302"/>
      <c r="R54" s="302"/>
      <c r="S54" s="302"/>
      <c r="T54" s="302"/>
      <c r="U54" s="302"/>
      <c r="V54" s="302"/>
      <c r="W54" s="354"/>
      <c r="X54" s="354"/>
      <c r="Y54" s="354"/>
      <c r="Z54" s="354"/>
      <c r="BB54" s="302"/>
      <c r="BC54" s="302"/>
      <c r="BD54" s="302"/>
      <c r="BE54" s="302"/>
      <c r="BF54" s="302"/>
      <c r="BG54" s="302"/>
      <c r="BH54" s="302"/>
      <c r="BI54" s="302"/>
      <c r="BJ54" s="302"/>
      <c r="BK54" s="302"/>
      <c r="BL54" s="302"/>
      <c r="BM54" s="302"/>
      <c r="BN54" s="302"/>
      <c r="BO54" s="302"/>
      <c r="BP54" s="302"/>
      <c r="BQ54" s="302"/>
      <c r="BR54" s="302"/>
      <c r="BS54" s="302"/>
      <c r="BT54" s="302"/>
      <c r="BU54" s="302"/>
      <c r="BV54" s="302"/>
      <c r="BW54" s="354"/>
      <c r="BX54" s="354"/>
      <c r="BY54" s="354"/>
      <c r="BZ54" s="354"/>
    </row>
    <row r="55" spans="2:78" ht="13.5" customHeight="1">
      <c r="V55" s="348"/>
      <c r="Z55" s="399"/>
      <c r="BV55" s="348"/>
      <c r="BZ55" s="399"/>
    </row>
  </sheetData>
  <sheetProtection algorithmName="SHA-512" hashValue="uE8sr0sNbsrqxp84QJeW0qeinf3hxbvxKKxp3/twC2uZi+sRuOuA1yr2TqYPZWdUgql+VUA/MPuPm5he4ZFnvQ==" saltValue="rzQIlNz7ID/hX6XKGIFtVw==" spinCount="100000" sheet="1" formatCells="0" selectLockedCells="1"/>
  <mergeCells count="103">
    <mergeCell ref="O10:P10"/>
    <mergeCell ref="U10:Y10"/>
    <mergeCell ref="O14:P14"/>
    <mergeCell ref="Q14:Y14"/>
    <mergeCell ref="Q10:T10"/>
    <mergeCell ref="O16:P16"/>
    <mergeCell ref="U16:Y16"/>
    <mergeCell ref="Q16:T16"/>
    <mergeCell ref="T3:U3"/>
    <mergeCell ref="O6:P6"/>
    <mergeCell ref="Q6:Y6"/>
    <mergeCell ref="O8:P8"/>
    <mergeCell ref="Q8:Y8"/>
    <mergeCell ref="D37:J37"/>
    <mergeCell ref="M37:R37"/>
    <mergeCell ref="M31:O31"/>
    <mergeCell ref="P31:Q31"/>
    <mergeCell ref="R31:AA31"/>
    <mergeCell ref="O25:P25"/>
    <mergeCell ref="Q25:Y25"/>
    <mergeCell ref="O27:P27"/>
    <mergeCell ref="U27:Y27"/>
    <mergeCell ref="Q27:T27"/>
    <mergeCell ref="C29:Z29"/>
    <mergeCell ref="D31:E31"/>
    <mergeCell ref="K31:L31"/>
    <mergeCell ref="D48:J48"/>
    <mergeCell ref="D49:J53"/>
    <mergeCell ref="P49:T49"/>
    <mergeCell ref="P51:T51"/>
    <mergeCell ref="P53:T53"/>
    <mergeCell ref="D38:J40"/>
    <mergeCell ref="K38:L38"/>
    <mergeCell ref="M40:R40"/>
    <mergeCell ref="D41:J47"/>
    <mergeCell ref="K41:L41"/>
    <mergeCell ref="P43:T43"/>
    <mergeCell ref="P45:T45"/>
    <mergeCell ref="P47:T47"/>
    <mergeCell ref="O20:P20"/>
    <mergeCell ref="Q20:Y20"/>
    <mergeCell ref="O22:P22"/>
    <mergeCell ref="Q22:T22"/>
    <mergeCell ref="U22:Y22"/>
    <mergeCell ref="C32:Z32"/>
    <mergeCell ref="C33:Z33"/>
    <mergeCell ref="D34:J34"/>
    <mergeCell ref="D36:J36"/>
    <mergeCell ref="M36:Q36"/>
    <mergeCell ref="Q34:U34"/>
    <mergeCell ref="V34:Z34"/>
    <mergeCell ref="K34:P34"/>
    <mergeCell ref="BC32:BZ32"/>
    <mergeCell ref="BC33:BZ33"/>
    <mergeCell ref="BD34:BJ34"/>
    <mergeCell ref="BK34:BP34"/>
    <mergeCell ref="BQ34:BU34"/>
    <mergeCell ref="BT3:BU3"/>
    <mergeCell ref="BO6:BP6"/>
    <mergeCell ref="BQ6:BY6"/>
    <mergeCell ref="BO8:BP8"/>
    <mergeCell ref="BQ8:BY8"/>
    <mergeCell ref="BO10:BP10"/>
    <mergeCell ref="BQ10:BT10"/>
    <mergeCell ref="BU10:BY10"/>
    <mergeCell ref="BO14:BP14"/>
    <mergeCell ref="BQ14:BY14"/>
    <mergeCell ref="BO27:BP27"/>
    <mergeCell ref="BC29:BZ29"/>
    <mergeCell ref="BD31:BE31"/>
    <mergeCell ref="BK31:BL31"/>
    <mergeCell ref="BM31:BO31"/>
    <mergeCell ref="BP31:BQ31"/>
    <mergeCell ref="BR31:CA31"/>
    <mergeCell ref="BO16:BP16"/>
    <mergeCell ref="BQ16:BT16"/>
    <mergeCell ref="BU16:BY16"/>
    <mergeCell ref="BO20:BP20"/>
    <mergeCell ref="BQ20:BY20"/>
    <mergeCell ref="BO22:BP22"/>
    <mergeCell ref="BQ22:BT22"/>
    <mergeCell ref="BU22:BY22"/>
    <mergeCell ref="BO25:BP25"/>
    <mergeCell ref="BQ27:BT27"/>
    <mergeCell ref="BU27:BY27"/>
    <mergeCell ref="BV34:BZ34"/>
    <mergeCell ref="BD36:BJ36"/>
    <mergeCell ref="BM36:BQ36"/>
    <mergeCell ref="BD37:BJ37"/>
    <mergeCell ref="BD49:BJ53"/>
    <mergeCell ref="BP49:BT49"/>
    <mergeCell ref="BP51:BT51"/>
    <mergeCell ref="BP53:BT53"/>
    <mergeCell ref="BD38:BJ40"/>
    <mergeCell ref="BK38:BL38"/>
    <mergeCell ref="BM40:BR40"/>
    <mergeCell ref="BD41:BJ47"/>
    <mergeCell ref="BK41:BL41"/>
    <mergeCell ref="BP43:BT43"/>
    <mergeCell ref="BP45:BT45"/>
    <mergeCell ref="BP47:BT47"/>
    <mergeCell ref="BD48:BJ48"/>
    <mergeCell ref="BM37:BR37"/>
  </mergeCells>
  <phoneticPr fontId="64"/>
  <pageMargins left="0.70866141732283472" right="0.70866141732283472" top="0.74803149606299213" bottom="0.74803149606299213" header="0.31496062992125984" footer="0.31496062992125984"/>
  <pageSetup paperSize="9" scale="98" orientation="portrait" blackAndWhite="1"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2100-000000000000}">
          <x14:formula1>
            <xm:f>基本情報!$J$79:$J$81</xm:f>
          </x14:formula1>
          <xm:sqref>T3:U3</xm:sqref>
        </x14:dataValidation>
        <x14:dataValidation type="list" allowBlank="1" showInputMessage="1" showErrorMessage="1" xr:uid="{00000000-0002-0000-2100-000001000000}">
          <x14:formula1>
            <xm:f>基本情報!$K$79:$K$90</xm:f>
          </x14:formula1>
          <xm:sqref>W3</xm:sqref>
        </x14:dataValidation>
        <x14:dataValidation type="list" allowBlank="1" showInputMessage="1" showErrorMessage="1" xr:uid="{00000000-0002-0000-2100-000002000000}">
          <x14:formula1>
            <xm:f>基本情報!$L$79:$L$109</xm:f>
          </x14:formula1>
          <xm:sqref>Y3</xm:sqref>
        </x14:dataValidation>
      </x14:dataValidations>
    </ext>
  </extLst>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50">
    <tabColor rgb="FFFFFF00"/>
  </sheetPr>
  <dimension ref="A1:CB54"/>
  <sheetViews>
    <sheetView showGridLines="0" showZeros="0" view="pageBreakPreview" zoomScaleNormal="100" zoomScaleSheetLayoutView="100" workbookViewId="0">
      <selection activeCell="BL42" sqref="BL42:BX42"/>
    </sheetView>
  </sheetViews>
  <sheetFormatPr defaultRowHeight="13.2" outlineLevelRow="1"/>
  <cols>
    <col min="1" max="2" width="0.88671875" style="299" customWidth="1"/>
    <col min="3" max="3" width="1.109375" style="299" customWidth="1"/>
    <col min="4" max="4" width="4.109375" style="299" customWidth="1"/>
    <col min="5" max="5" width="3.6640625" style="299" customWidth="1"/>
    <col min="6" max="6" width="2.6640625" style="299" customWidth="1"/>
    <col min="7" max="7" width="3.6640625" style="299" customWidth="1"/>
    <col min="8" max="8" width="2.6640625" style="299" customWidth="1"/>
    <col min="9" max="9" width="3.6640625" style="299" customWidth="1"/>
    <col min="10" max="10" width="4.6640625" style="299" customWidth="1"/>
    <col min="11" max="11" width="1.21875" style="299" customWidth="1"/>
    <col min="12" max="12" width="3.109375" style="299" customWidth="1"/>
    <col min="13" max="13" width="4.44140625" style="299" customWidth="1"/>
    <col min="14" max="14" width="3.6640625" style="299" customWidth="1"/>
    <col min="15" max="15" width="5.6640625" style="299" customWidth="1"/>
    <col min="16" max="16" width="3.6640625" style="299" customWidth="1"/>
    <col min="17" max="17" width="4.6640625" style="299" customWidth="1"/>
    <col min="18" max="20" width="3.6640625" style="299" customWidth="1"/>
    <col min="21" max="21" width="3.6640625" style="306" customWidth="1"/>
    <col min="22" max="22" width="4.88671875" style="306" customWidth="1"/>
    <col min="23" max="23" width="3.6640625" style="306" customWidth="1"/>
    <col min="24" max="24" width="9.33203125" style="306" customWidth="1"/>
    <col min="25" max="26" width="0.77734375" style="306" customWidth="1"/>
    <col min="27" max="27" width="2.109375" style="306" customWidth="1"/>
    <col min="28" max="28" width="7.21875" style="299" customWidth="1"/>
    <col min="29" max="51" width="0" style="299" hidden="1" customWidth="1"/>
    <col min="52" max="52" width="14.33203125" style="299" customWidth="1"/>
    <col min="53" max="54" width="0.88671875" style="299" customWidth="1"/>
    <col min="55" max="55" width="1.109375" style="299" customWidth="1"/>
    <col min="56" max="56" width="4.109375" style="299" customWidth="1"/>
    <col min="57" max="57" width="3.6640625" style="299" customWidth="1"/>
    <col min="58" max="58" width="2.6640625" style="299" customWidth="1"/>
    <col min="59" max="59" width="3.6640625" style="299" customWidth="1"/>
    <col min="60" max="60" width="2.6640625" style="299" customWidth="1"/>
    <col min="61" max="61" width="3.6640625" style="299" customWidth="1"/>
    <col min="62" max="62" width="4.6640625" style="299" customWidth="1"/>
    <col min="63" max="63" width="1.21875" style="299" customWidth="1"/>
    <col min="64" max="64" width="3.109375" style="299" customWidth="1"/>
    <col min="65" max="65" width="4.44140625" style="299" customWidth="1"/>
    <col min="66" max="66" width="3.6640625" style="299" customWidth="1"/>
    <col min="67" max="67" width="5.6640625" style="299" customWidth="1"/>
    <col min="68" max="68" width="3.6640625" style="299" customWidth="1"/>
    <col min="69" max="69" width="4.6640625" style="299" customWidth="1"/>
    <col min="70" max="72" width="3.6640625" style="299" customWidth="1"/>
    <col min="73" max="73" width="3.6640625" style="306" customWidth="1"/>
    <col min="74" max="74" width="4.88671875" style="306" customWidth="1"/>
    <col min="75" max="75" width="3.6640625" style="306" customWidth="1"/>
    <col min="76" max="76" width="9.33203125" style="306" customWidth="1"/>
    <col min="77" max="80" width="0.77734375" style="306" customWidth="1"/>
    <col min="81" max="291" width="8.88671875" style="299"/>
    <col min="292" max="292" width="2.44140625" style="299" customWidth="1"/>
    <col min="293" max="293" width="2.33203125" style="299" customWidth="1"/>
    <col min="294" max="294" width="1.109375" style="299" customWidth="1"/>
    <col min="295" max="295" width="22.6640625" style="299" customWidth="1"/>
    <col min="296" max="296" width="1.21875" style="299" customWidth="1"/>
    <col min="297" max="298" width="11.77734375" style="299" customWidth="1"/>
    <col min="299" max="299" width="1.77734375" style="299" customWidth="1"/>
    <col min="300" max="300" width="6.88671875" style="299" customWidth="1"/>
    <col min="301" max="301" width="4.44140625" style="299" customWidth="1"/>
    <col min="302" max="302" width="3.6640625" style="299" customWidth="1"/>
    <col min="303" max="303" width="0.77734375" style="299" customWidth="1"/>
    <col min="304" max="304" width="3.33203125" style="299" customWidth="1"/>
    <col min="305" max="305" width="3.6640625" style="299" customWidth="1"/>
    <col min="306" max="306" width="3" style="299" customWidth="1"/>
    <col min="307" max="307" width="3.6640625" style="299" customWidth="1"/>
    <col min="308" max="308" width="3.109375" style="299" customWidth="1"/>
    <col min="309" max="309" width="1.88671875" style="299" customWidth="1"/>
    <col min="310" max="311" width="2.21875" style="299" customWidth="1"/>
    <col min="312" max="312" width="7.21875" style="299" customWidth="1"/>
    <col min="313" max="547" width="8.88671875" style="299"/>
    <col min="548" max="548" width="2.44140625" style="299" customWidth="1"/>
    <col min="549" max="549" width="2.33203125" style="299" customWidth="1"/>
    <col min="550" max="550" width="1.109375" style="299" customWidth="1"/>
    <col min="551" max="551" width="22.6640625" style="299" customWidth="1"/>
    <col min="552" max="552" width="1.21875" style="299" customWidth="1"/>
    <col min="553" max="554" width="11.77734375" style="299" customWidth="1"/>
    <col min="555" max="555" width="1.77734375" style="299" customWidth="1"/>
    <col min="556" max="556" width="6.88671875" style="299" customWidth="1"/>
    <col min="557" max="557" width="4.44140625" style="299" customWidth="1"/>
    <col min="558" max="558" width="3.6640625" style="299" customWidth="1"/>
    <col min="559" max="559" width="0.77734375" style="299" customWidth="1"/>
    <col min="560" max="560" width="3.33203125" style="299" customWidth="1"/>
    <col min="561" max="561" width="3.6640625" style="299" customWidth="1"/>
    <col min="562" max="562" width="3" style="299" customWidth="1"/>
    <col min="563" max="563" width="3.6640625" style="299" customWidth="1"/>
    <col min="564" max="564" width="3.109375" style="299" customWidth="1"/>
    <col min="565" max="565" width="1.88671875" style="299" customWidth="1"/>
    <col min="566" max="567" width="2.21875" style="299" customWidth="1"/>
    <col min="568" max="568" width="7.21875" style="299" customWidth="1"/>
    <col min="569" max="803" width="8.88671875" style="299"/>
    <col min="804" max="804" width="2.44140625" style="299" customWidth="1"/>
    <col min="805" max="805" width="2.33203125" style="299" customWidth="1"/>
    <col min="806" max="806" width="1.109375" style="299" customWidth="1"/>
    <col min="807" max="807" width="22.6640625" style="299" customWidth="1"/>
    <col min="808" max="808" width="1.21875" style="299" customWidth="1"/>
    <col min="809" max="810" width="11.77734375" style="299" customWidth="1"/>
    <col min="811" max="811" width="1.77734375" style="299" customWidth="1"/>
    <col min="812" max="812" width="6.88671875" style="299" customWidth="1"/>
    <col min="813" max="813" width="4.44140625" style="299" customWidth="1"/>
    <col min="814" max="814" width="3.6640625" style="299" customWidth="1"/>
    <col min="815" max="815" width="0.77734375" style="299" customWidth="1"/>
    <col min="816" max="816" width="3.33203125" style="299" customWidth="1"/>
    <col min="817" max="817" width="3.6640625" style="299" customWidth="1"/>
    <col min="818" max="818" width="3" style="299" customWidth="1"/>
    <col min="819" max="819" width="3.6640625" style="299" customWidth="1"/>
    <col min="820" max="820" width="3.109375" style="299" customWidth="1"/>
    <col min="821" max="821" width="1.88671875" style="299" customWidth="1"/>
    <col min="822" max="823" width="2.21875" style="299" customWidth="1"/>
    <col min="824" max="824" width="7.21875" style="299" customWidth="1"/>
    <col min="825" max="1059" width="8.88671875" style="299"/>
    <col min="1060" max="1060" width="2.44140625" style="299" customWidth="1"/>
    <col min="1061" max="1061" width="2.33203125" style="299" customWidth="1"/>
    <col min="1062" max="1062" width="1.109375" style="299" customWidth="1"/>
    <col min="1063" max="1063" width="22.6640625" style="299" customWidth="1"/>
    <col min="1064" max="1064" width="1.21875" style="299" customWidth="1"/>
    <col min="1065" max="1066" width="11.77734375" style="299" customWidth="1"/>
    <col min="1067" max="1067" width="1.77734375" style="299" customWidth="1"/>
    <col min="1068" max="1068" width="6.88671875" style="299" customWidth="1"/>
    <col min="1069" max="1069" width="4.44140625" style="299" customWidth="1"/>
    <col min="1070" max="1070" width="3.6640625" style="299" customWidth="1"/>
    <col min="1071" max="1071" width="0.77734375" style="299" customWidth="1"/>
    <col min="1072" max="1072" width="3.33203125" style="299" customWidth="1"/>
    <col min="1073" max="1073" width="3.6640625" style="299" customWidth="1"/>
    <col min="1074" max="1074" width="3" style="299" customWidth="1"/>
    <col min="1075" max="1075" width="3.6640625" style="299" customWidth="1"/>
    <col min="1076" max="1076" width="3.109375" style="299" customWidth="1"/>
    <col min="1077" max="1077" width="1.88671875" style="299" customWidth="1"/>
    <col min="1078" max="1079" width="2.21875" style="299" customWidth="1"/>
    <col min="1080" max="1080" width="7.21875" style="299" customWidth="1"/>
    <col min="1081" max="1315" width="8.88671875" style="299"/>
    <col min="1316" max="1316" width="2.44140625" style="299" customWidth="1"/>
    <col min="1317" max="1317" width="2.33203125" style="299" customWidth="1"/>
    <col min="1318" max="1318" width="1.109375" style="299" customWidth="1"/>
    <col min="1319" max="1319" width="22.6640625" style="299" customWidth="1"/>
    <col min="1320" max="1320" width="1.21875" style="299" customWidth="1"/>
    <col min="1321" max="1322" width="11.77734375" style="299" customWidth="1"/>
    <col min="1323" max="1323" width="1.77734375" style="299" customWidth="1"/>
    <col min="1324" max="1324" width="6.88671875" style="299" customWidth="1"/>
    <col min="1325" max="1325" width="4.44140625" style="299" customWidth="1"/>
    <col min="1326" max="1326" width="3.6640625" style="299" customWidth="1"/>
    <col min="1327" max="1327" width="0.77734375" style="299" customWidth="1"/>
    <col min="1328" max="1328" width="3.33203125" style="299" customWidth="1"/>
    <col min="1329" max="1329" width="3.6640625" style="299" customWidth="1"/>
    <col min="1330" max="1330" width="3" style="299" customWidth="1"/>
    <col min="1331" max="1331" width="3.6640625" style="299" customWidth="1"/>
    <col min="1332" max="1332" width="3.109375" style="299" customWidth="1"/>
    <col min="1333" max="1333" width="1.88671875" style="299" customWidth="1"/>
    <col min="1334" max="1335" width="2.21875" style="299" customWidth="1"/>
    <col min="1336" max="1336" width="7.21875" style="299" customWidth="1"/>
    <col min="1337" max="1571" width="8.88671875" style="299"/>
    <col min="1572" max="1572" width="2.44140625" style="299" customWidth="1"/>
    <col min="1573" max="1573" width="2.33203125" style="299" customWidth="1"/>
    <col min="1574" max="1574" width="1.109375" style="299" customWidth="1"/>
    <col min="1575" max="1575" width="22.6640625" style="299" customWidth="1"/>
    <col min="1576" max="1576" width="1.21875" style="299" customWidth="1"/>
    <col min="1577" max="1578" width="11.77734375" style="299" customWidth="1"/>
    <col min="1579" max="1579" width="1.77734375" style="299" customWidth="1"/>
    <col min="1580" max="1580" width="6.88671875" style="299" customWidth="1"/>
    <col min="1581" max="1581" width="4.44140625" style="299" customWidth="1"/>
    <col min="1582" max="1582" width="3.6640625" style="299" customWidth="1"/>
    <col min="1583" max="1583" width="0.77734375" style="299" customWidth="1"/>
    <col min="1584" max="1584" width="3.33203125" style="299" customWidth="1"/>
    <col min="1585" max="1585" width="3.6640625" style="299" customWidth="1"/>
    <col min="1586" max="1586" width="3" style="299" customWidth="1"/>
    <col min="1587" max="1587" width="3.6640625" style="299" customWidth="1"/>
    <col min="1588" max="1588" width="3.109375" style="299" customWidth="1"/>
    <col min="1589" max="1589" width="1.88671875" style="299" customWidth="1"/>
    <col min="1590" max="1591" width="2.21875" style="299" customWidth="1"/>
    <col min="1592" max="1592" width="7.21875" style="299" customWidth="1"/>
    <col min="1593" max="1827" width="8.88671875" style="299"/>
    <col min="1828" max="1828" width="2.44140625" style="299" customWidth="1"/>
    <col min="1829" max="1829" width="2.33203125" style="299" customWidth="1"/>
    <col min="1830" max="1830" width="1.109375" style="299" customWidth="1"/>
    <col min="1831" max="1831" width="22.6640625" style="299" customWidth="1"/>
    <col min="1832" max="1832" width="1.21875" style="299" customWidth="1"/>
    <col min="1833" max="1834" width="11.77734375" style="299" customWidth="1"/>
    <col min="1835" max="1835" width="1.77734375" style="299" customWidth="1"/>
    <col min="1836" max="1836" width="6.88671875" style="299" customWidth="1"/>
    <col min="1837" max="1837" width="4.44140625" style="299" customWidth="1"/>
    <col min="1838" max="1838" width="3.6640625" style="299" customWidth="1"/>
    <col min="1839" max="1839" width="0.77734375" style="299" customWidth="1"/>
    <col min="1840" max="1840" width="3.33203125" style="299" customWidth="1"/>
    <col min="1841" max="1841" width="3.6640625" style="299" customWidth="1"/>
    <col min="1842" max="1842" width="3" style="299" customWidth="1"/>
    <col min="1843" max="1843" width="3.6640625" style="299" customWidth="1"/>
    <col min="1844" max="1844" width="3.109375" style="299" customWidth="1"/>
    <col min="1845" max="1845" width="1.88671875" style="299" customWidth="1"/>
    <col min="1846" max="1847" width="2.21875" style="299" customWidth="1"/>
    <col min="1848" max="1848" width="7.21875" style="299" customWidth="1"/>
    <col min="1849" max="2083" width="8.88671875" style="299"/>
    <col min="2084" max="2084" width="2.44140625" style="299" customWidth="1"/>
    <col min="2085" max="2085" width="2.33203125" style="299" customWidth="1"/>
    <col min="2086" max="2086" width="1.109375" style="299" customWidth="1"/>
    <col min="2087" max="2087" width="22.6640625" style="299" customWidth="1"/>
    <col min="2088" max="2088" width="1.21875" style="299" customWidth="1"/>
    <col min="2089" max="2090" width="11.77734375" style="299" customWidth="1"/>
    <col min="2091" max="2091" width="1.77734375" style="299" customWidth="1"/>
    <col min="2092" max="2092" width="6.88671875" style="299" customWidth="1"/>
    <col min="2093" max="2093" width="4.44140625" style="299" customWidth="1"/>
    <col min="2094" max="2094" width="3.6640625" style="299" customWidth="1"/>
    <col min="2095" max="2095" width="0.77734375" style="299" customWidth="1"/>
    <col min="2096" max="2096" width="3.33203125" style="299" customWidth="1"/>
    <col min="2097" max="2097" width="3.6640625" style="299" customWidth="1"/>
    <col min="2098" max="2098" width="3" style="299" customWidth="1"/>
    <col min="2099" max="2099" width="3.6640625" style="299" customWidth="1"/>
    <col min="2100" max="2100" width="3.109375" style="299" customWidth="1"/>
    <col min="2101" max="2101" width="1.88671875" style="299" customWidth="1"/>
    <col min="2102" max="2103" width="2.21875" style="299" customWidth="1"/>
    <col min="2104" max="2104" width="7.21875" style="299" customWidth="1"/>
    <col min="2105" max="2339" width="8.88671875" style="299"/>
    <col min="2340" max="2340" width="2.44140625" style="299" customWidth="1"/>
    <col min="2341" max="2341" width="2.33203125" style="299" customWidth="1"/>
    <col min="2342" max="2342" width="1.109375" style="299" customWidth="1"/>
    <col min="2343" max="2343" width="22.6640625" style="299" customWidth="1"/>
    <col min="2344" max="2344" width="1.21875" style="299" customWidth="1"/>
    <col min="2345" max="2346" width="11.77734375" style="299" customWidth="1"/>
    <col min="2347" max="2347" width="1.77734375" style="299" customWidth="1"/>
    <col min="2348" max="2348" width="6.88671875" style="299" customWidth="1"/>
    <col min="2349" max="2349" width="4.44140625" style="299" customWidth="1"/>
    <col min="2350" max="2350" width="3.6640625" style="299" customWidth="1"/>
    <col min="2351" max="2351" width="0.77734375" style="299" customWidth="1"/>
    <col min="2352" max="2352" width="3.33203125" style="299" customWidth="1"/>
    <col min="2353" max="2353" width="3.6640625" style="299" customWidth="1"/>
    <col min="2354" max="2354" width="3" style="299" customWidth="1"/>
    <col min="2355" max="2355" width="3.6640625" style="299" customWidth="1"/>
    <col min="2356" max="2356" width="3.109375" style="299" customWidth="1"/>
    <col min="2357" max="2357" width="1.88671875" style="299" customWidth="1"/>
    <col min="2358" max="2359" width="2.21875" style="299" customWidth="1"/>
    <col min="2360" max="2360" width="7.21875" style="299" customWidth="1"/>
    <col min="2361" max="2595" width="8.88671875" style="299"/>
    <col min="2596" max="2596" width="2.44140625" style="299" customWidth="1"/>
    <col min="2597" max="2597" width="2.33203125" style="299" customWidth="1"/>
    <col min="2598" max="2598" width="1.109375" style="299" customWidth="1"/>
    <col min="2599" max="2599" width="22.6640625" style="299" customWidth="1"/>
    <col min="2600" max="2600" width="1.21875" style="299" customWidth="1"/>
    <col min="2601" max="2602" width="11.77734375" style="299" customWidth="1"/>
    <col min="2603" max="2603" width="1.77734375" style="299" customWidth="1"/>
    <col min="2604" max="2604" width="6.88671875" style="299" customWidth="1"/>
    <col min="2605" max="2605" width="4.44140625" style="299" customWidth="1"/>
    <col min="2606" max="2606" width="3.6640625" style="299" customWidth="1"/>
    <col min="2607" max="2607" width="0.77734375" style="299" customWidth="1"/>
    <col min="2608" max="2608" width="3.33203125" style="299" customWidth="1"/>
    <col min="2609" max="2609" width="3.6640625" style="299" customWidth="1"/>
    <col min="2610" max="2610" width="3" style="299" customWidth="1"/>
    <col min="2611" max="2611" width="3.6640625" style="299" customWidth="1"/>
    <col min="2612" max="2612" width="3.109375" style="299" customWidth="1"/>
    <col min="2613" max="2613" width="1.88671875" style="299" customWidth="1"/>
    <col min="2614" max="2615" width="2.21875" style="299" customWidth="1"/>
    <col min="2616" max="2616" width="7.21875" style="299" customWidth="1"/>
    <col min="2617" max="2851" width="8.88671875" style="299"/>
    <col min="2852" max="2852" width="2.44140625" style="299" customWidth="1"/>
    <col min="2853" max="2853" width="2.33203125" style="299" customWidth="1"/>
    <col min="2854" max="2854" width="1.109375" style="299" customWidth="1"/>
    <col min="2855" max="2855" width="22.6640625" style="299" customWidth="1"/>
    <col min="2856" max="2856" width="1.21875" style="299" customWidth="1"/>
    <col min="2857" max="2858" width="11.77734375" style="299" customWidth="1"/>
    <col min="2859" max="2859" width="1.77734375" style="299" customWidth="1"/>
    <col min="2860" max="2860" width="6.88671875" style="299" customWidth="1"/>
    <col min="2861" max="2861" width="4.44140625" style="299" customWidth="1"/>
    <col min="2862" max="2862" width="3.6640625" style="299" customWidth="1"/>
    <col min="2863" max="2863" width="0.77734375" style="299" customWidth="1"/>
    <col min="2864" max="2864" width="3.33203125" style="299" customWidth="1"/>
    <col min="2865" max="2865" width="3.6640625" style="299" customWidth="1"/>
    <col min="2866" max="2866" width="3" style="299" customWidth="1"/>
    <col min="2867" max="2867" width="3.6640625" style="299" customWidth="1"/>
    <col min="2868" max="2868" width="3.109375" style="299" customWidth="1"/>
    <col min="2869" max="2869" width="1.88671875" style="299" customWidth="1"/>
    <col min="2870" max="2871" width="2.21875" style="299" customWidth="1"/>
    <col min="2872" max="2872" width="7.21875" style="299" customWidth="1"/>
    <col min="2873" max="3107" width="8.88671875" style="299"/>
    <col min="3108" max="3108" width="2.44140625" style="299" customWidth="1"/>
    <col min="3109" max="3109" width="2.33203125" style="299" customWidth="1"/>
    <col min="3110" max="3110" width="1.109375" style="299" customWidth="1"/>
    <col min="3111" max="3111" width="22.6640625" style="299" customWidth="1"/>
    <col min="3112" max="3112" width="1.21875" style="299" customWidth="1"/>
    <col min="3113" max="3114" width="11.77734375" style="299" customWidth="1"/>
    <col min="3115" max="3115" width="1.77734375" style="299" customWidth="1"/>
    <col min="3116" max="3116" width="6.88671875" style="299" customWidth="1"/>
    <col min="3117" max="3117" width="4.44140625" style="299" customWidth="1"/>
    <col min="3118" max="3118" width="3.6640625" style="299" customWidth="1"/>
    <col min="3119" max="3119" width="0.77734375" style="299" customWidth="1"/>
    <col min="3120" max="3120" width="3.33203125" style="299" customWidth="1"/>
    <col min="3121" max="3121" width="3.6640625" style="299" customWidth="1"/>
    <col min="3122" max="3122" width="3" style="299" customWidth="1"/>
    <col min="3123" max="3123" width="3.6640625" style="299" customWidth="1"/>
    <col min="3124" max="3124" width="3.109375" style="299" customWidth="1"/>
    <col min="3125" max="3125" width="1.88671875" style="299" customWidth="1"/>
    <col min="3126" max="3127" width="2.21875" style="299" customWidth="1"/>
    <col min="3128" max="3128" width="7.21875" style="299" customWidth="1"/>
    <col min="3129" max="3363" width="8.88671875" style="299"/>
    <col min="3364" max="3364" width="2.44140625" style="299" customWidth="1"/>
    <col min="3365" max="3365" width="2.33203125" style="299" customWidth="1"/>
    <col min="3366" max="3366" width="1.109375" style="299" customWidth="1"/>
    <col min="3367" max="3367" width="22.6640625" style="299" customWidth="1"/>
    <col min="3368" max="3368" width="1.21875" style="299" customWidth="1"/>
    <col min="3369" max="3370" width="11.77734375" style="299" customWidth="1"/>
    <col min="3371" max="3371" width="1.77734375" style="299" customWidth="1"/>
    <col min="3372" max="3372" width="6.88671875" style="299" customWidth="1"/>
    <col min="3373" max="3373" width="4.44140625" style="299" customWidth="1"/>
    <col min="3374" max="3374" width="3.6640625" style="299" customWidth="1"/>
    <col min="3375" max="3375" width="0.77734375" style="299" customWidth="1"/>
    <col min="3376" max="3376" width="3.33203125" style="299" customWidth="1"/>
    <col min="3377" max="3377" width="3.6640625" style="299" customWidth="1"/>
    <col min="3378" max="3378" width="3" style="299" customWidth="1"/>
    <col min="3379" max="3379" width="3.6640625" style="299" customWidth="1"/>
    <col min="3380" max="3380" width="3.109375" style="299" customWidth="1"/>
    <col min="3381" max="3381" width="1.88671875" style="299" customWidth="1"/>
    <col min="3382" max="3383" width="2.21875" style="299" customWidth="1"/>
    <col min="3384" max="3384" width="7.21875" style="299" customWidth="1"/>
    <col min="3385" max="3619" width="8.88671875" style="299"/>
    <col min="3620" max="3620" width="2.44140625" style="299" customWidth="1"/>
    <col min="3621" max="3621" width="2.33203125" style="299" customWidth="1"/>
    <col min="3622" max="3622" width="1.109375" style="299" customWidth="1"/>
    <col min="3623" max="3623" width="22.6640625" style="299" customWidth="1"/>
    <col min="3624" max="3624" width="1.21875" style="299" customWidth="1"/>
    <col min="3625" max="3626" width="11.77734375" style="299" customWidth="1"/>
    <col min="3627" max="3627" width="1.77734375" style="299" customWidth="1"/>
    <col min="3628" max="3628" width="6.88671875" style="299" customWidth="1"/>
    <col min="3629" max="3629" width="4.44140625" style="299" customWidth="1"/>
    <col min="3630" max="3630" width="3.6640625" style="299" customWidth="1"/>
    <col min="3631" max="3631" width="0.77734375" style="299" customWidth="1"/>
    <col min="3632" max="3632" width="3.33203125" style="299" customWidth="1"/>
    <col min="3633" max="3633" width="3.6640625" style="299" customWidth="1"/>
    <col min="3634" max="3634" width="3" style="299" customWidth="1"/>
    <col min="3635" max="3635" width="3.6640625" style="299" customWidth="1"/>
    <col min="3636" max="3636" width="3.109375" style="299" customWidth="1"/>
    <col min="3637" max="3637" width="1.88671875" style="299" customWidth="1"/>
    <col min="3638" max="3639" width="2.21875" style="299" customWidth="1"/>
    <col min="3640" max="3640" width="7.21875" style="299" customWidth="1"/>
    <col min="3641" max="3875" width="8.88671875" style="299"/>
    <col min="3876" max="3876" width="2.44140625" style="299" customWidth="1"/>
    <col min="3877" max="3877" width="2.33203125" style="299" customWidth="1"/>
    <col min="3878" max="3878" width="1.109375" style="299" customWidth="1"/>
    <col min="3879" max="3879" width="22.6640625" style="299" customWidth="1"/>
    <col min="3880" max="3880" width="1.21875" style="299" customWidth="1"/>
    <col min="3881" max="3882" width="11.77734375" style="299" customWidth="1"/>
    <col min="3883" max="3883" width="1.77734375" style="299" customWidth="1"/>
    <col min="3884" max="3884" width="6.88671875" style="299" customWidth="1"/>
    <col min="3885" max="3885" width="4.44140625" style="299" customWidth="1"/>
    <col min="3886" max="3886" width="3.6640625" style="299" customWidth="1"/>
    <col min="3887" max="3887" width="0.77734375" style="299" customWidth="1"/>
    <col min="3888" max="3888" width="3.33203125" style="299" customWidth="1"/>
    <col min="3889" max="3889" width="3.6640625" style="299" customWidth="1"/>
    <col min="3890" max="3890" width="3" style="299" customWidth="1"/>
    <col min="3891" max="3891" width="3.6640625" style="299" customWidth="1"/>
    <col min="3892" max="3892" width="3.109375" style="299" customWidth="1"/>
    <col min="3893" max="3893" width="1.88671875" style="299" customWidth="1"/>
    <col min="3894" max="3895" width="2.21875" style="299" customWidth="1"/>
    <col min="3896" max="3896" width="7.21875" style="299" customWidth="1"/>
    <col min="3897" max="4131" width="8.88671875" style="299"/>
    <col min="4132" max="4132" width="2.44140625" style="299" customWidth="1"/>
    <col min="4133" max="4133" width="2.33203125" style="299" customWidth="1"/>
    <col min="4134" max="4134" width="1.109375" style="299" customWidth="1"/>
    <col min="4135" max="4135" width="22.6640625" style="299" customWidth="1"/>
    <col min="4136" max="4136" width="1.21875" style="299" customWidth="1"/>
    <col min="4137" max="4138" width="11.77734375" style="299" customWidth="1"/>
    <col min="4139" max="4139" width="1.77734375" style="299" customWidth="1"/>
    <col min="4140" max="4140" width="6.88671875" style="299" customWidth="1"/>
    <col min="4141" max="4141" width="4.44140625" style="299" customWidth="1"/>
    <col min="4142" max="4142" width="3.6640625" style="299" customWidth="1"/>
    <col min="4143" max="4143" width="0.77734375" style="299" customWidth="1"/>
    <col min="4144" max="4144" width="3.33203125" style="299" customWidth="1"/>
    <col min="4145" max="4145" width="3.6640625" style="299" customWidth="1"/>
    <col min="4146" max="4146" width="3" style="299" customWidth="1"/>
    <col min="4147" max="4147" width="3.6640625" style="299" customWidth="1"/>
    <col min="4148" max="4148" width="3.109375" style="299" customWidth="1"/>
    <col min="4149" max="4149" width="1.88671875" style="299" customWidth="1"/>
    <col min="4150" max="4151" width="2.21875" style="299" customWidth="1"/>
    <col min="4152" max="4152" width="7.21875" style="299" customWidth="1"/>
    <col min="4153" max="4387" width="8.88671875" style="299"/>
    <col min="4388" max="4388" width="2.44140625" style="299" customWidth="1"/>
    <col min="4389" max="4389" width="2.33203125" style="299" customWidth="1"/>
    <col min="4390" max="4390" width="1.109375" style="299" customWidth="1"/>
    <col min="4391" max="4391" width="22.6640625" style="299" customWidth="1"/>
    <col min="4392" max="4392" width="1.21875" style="299" customWidth="1"/>
    <col min="4393" max="4394" width="11.77734375" style="299" customWidth="1"/>
    <col min="4395" max="4395" width="1.77734375" style="299" customWidth="1"/>
    <col min="4396" max="4396" width="6.88671875" style="299" customWidth="1"/>
    <col min="4397" max="4397" width="4.44140625" style="299" customWidth="1"/>
    <col min="4398" max="4398" width="3.6640625" style="299" customWidth="1"/>
    <col min="4399" max="4399" width="0.77734375" style="299" customWidth="1"/>
    <col min="4400" max="4400" width="3.33203125" style="299" customWidth="1"/>
    <col min="4401" max="4401" width="3.6640625" style="299" customWidth="1"/>
    <col min="4402" max="4402" width="3" style="299" customWidth="1"/>
    <col min="4403" max="4403" width="3.6640625" style="299" customWidth="1"/>
    <col min="4404" max="4404" width="3.109375" style="299" customWidth="1"/>
    <col min="4405" max="4405" width="1.88671875" style="299" customWidth="1"/>
    <col min="4406" max="4407" width="2.21875" style="299" customWidth="1"/>
    <col min="4408" max="4408" width="7.21875" style="299" customWidth="1"/>
    <col min="4409" max="4643" width="8.88671875" style="299"/>
    <col min="4644" max="4644" width="2.44140625" style="299" customWidth="1"/>
    <col min="4645" max="4645" width="2.33203125" style="299" customWidth="1"/>
    <col min="4646" max="4646" width="1.109375" style="299" customWidth="1"/>
    <col min="4647" max="4647" width="22.6640625" style="299" customWidth="1"/>
    <col min="4648" max="4648" width="1.21875" style="299" customWidth="1"/>
    <col min="4649" max="4650" width="11.77734375" style="299" customWidth="1"/>
    <col min="4651" max="4651" width="1.77734375" style="299" customWidth="1"/>
    <col min="4652" max="4652" width="6.88671875" style="299" customWidth="1"/>
    <col min="4653" max="4653" width="4.44140625" style="299" customWidth="1"/>
    <col min="4654" max="4654" width="3.6640625" style="299" customWidth="1"/>
    <col min="4655" max="4655" width="0.77734375" style="299" customWidth="1"/>
    <col min="4656" max="4656" width="3.33203125" style="299" customWidth="1"/>
    <col min="4657" max="4657" width="3.6640625" style="299" customWidth="1"/>
    <col min="4658" max="4658" width="3" style="299" customWidth="1"/>
    <col min="4659" max="4659" width="3.6640625" style="299" customWidth="1"/>
    <col min="4660" max="4660" width="3.109375" style="299" customWidth="1"/>
    <col min="4661" max="4661" width="1.88671875" style="299" customWidth="1"/>
    <col min="4662" max="4663" width="2.21875" style="299" customWidth="1"/>
    <col min="4664" max="4664" width="7.21875" style="299" customWidth="1"/>
    <col min="4665" max="4899" width="8.88671875" style="299"/>
    <col min="4900" max="4900" width="2.44140625" style="299" customWidth="1"/>
    <col min="4901" max="4901" width="2.33203125" style="299" customWidth="1"/>
    <col min="4902" max="4902" width="1.109375" style="299" customWidth="1"/>
    <col min="4903" max="4903" width="22.6640625" style="299" customWidth="1"/>
    <col min="4904" max="4904" width="1.21875" style="299" customWidth="1"/>
    <col min="4905" max="4906" width="11.77734375" style="299" customWidth="1"/>
    <col min="4907" max="4907" width="1.77734375" style="299" customWidth="1"/>
    <col min="4908" max="4908" width="6.88671875" style="299" customWidth="1"/>
    <col min="4909" max="4909" width="4.44140625" style="299" customWidth="1"/>
    <col min="4910" max="4910" width="3.6640625" style="299" customWidth="1"/>
    <col min="4911" max="4911" width="0.77734375" style="299" customWidth="1"/>
    <col min="4912" max="4912" width="3.33203125" style="299" customWidth="1"/>
    <col min="4913" max="4913" width="3.6640625" style="299" customWidth="1"/>
    <col min="4914" max="4914" width="3" style="299" customWidth="1"/>
    <col min="4915" max="4915" width="3.6640625" style="299" customWidth="1"/>
    <col min="4916" max="4916" width="3.109375" style="299" customWidth="1"/>
    <col min="4917" max="4917" width="1.88671875" style="299" customWidth="1"/>
    <col min="4918" max="4919" width="2.21875" style="299" customWidth="1"/>
    <col min="4920" max="4920" width="7.21875" style="299" customWidth="1"/>
    <col min="4921" max="5155" width="8.88671875" style="299"/>
    <col min="5156" max="5156" width="2.44140625" style="299" customWidth="1"/>
    <col min="5157" max="5157" width="2.33203125" style="299" customWidth="1"/>
    <col min="5158" max="5158" width="1.109375" style="299" customWidth="1"/>
    <col min="5159" max="5159" width="22.6640625" style="299" customWidth="1"/>
    <col min="5160" max="5160" width="1.21875" style="299" customWidth="1"/>
    <col min="5161" max="5162" width="11.77734375" style="299" customWidth="1"/>
    <col min="5163" max="5163" width="1.77734375" style="299" customWidth="1"/>
    <col min="5164" max="5164" width="6.88671875" style="299" customWidth="1"/>
    <col min="5165" max="5165" width="4.44140625" style="299" customWidth="1"/>
    <col min="5166" max="5166" width="3.6640625" style="299" customWidth="1"/>
    <col min="5167" max="5167" width="0.77734375" style="299" customWidth="1"/>
    <col min="5168" max="5168" width="3.33203125" style="299" customWidth="1"/>
    <col min="5169" max="5169" width="3.6640625" style="299" customWidth="1"/>
    <col min="5170" max="5170" width="3" style="299" customWidth="1"/>
    <col min="5171" max="5171" width="3.6640625" style="299" customWidth="1"/>
    <col min="5172" max="5172" width="3.109375" style="299" customWidth="1"/>
    <col min="5173" max="5173" width="1.88671875" style="299" customWidth="1"/>
    <col min="5174" max="5175" width="2.21875" style="299" customWidth="1"/>
    <col min="5176" max="5176" width="7.21875" style="299" customWidth="1"/>
    <col min="5177" max="5411" width="8.88671875" style="299"/>
    <col min="5412" max="5412" width="2.44140625" style="299" customWidth="1"/>
    <col min="5413" max="5413" width="2.33203125" style="299" customWidth="1"/>
    <col min="5414" max="5414" width="1.109375" style="299" customWidth="1"/>
    <col min="5415" max="5415" width="22.6640625" style="299" customWidth="1"/>
    <col min="5416" max="5416" width="1.21875" style="299" customWidth="1"/>
    <col min="5417" max="5418" width="11.77734375" style="299" customWidth="1"/>
    <col min="5419" max="5419" width="1.77734375" style="299" customWidth="1"/>
    <col min="5420" max="5420" width="6.88671875" style="299" customWidth="1"/>
    <col min="5421" max="5421" width="4.44140625" style="299" customWidth="1"/>
    <col min="5422" max="5422" width="3.6640625" style="299" customWidth="1"/>
    <col min="5423" max="5423" width="0.77734375" style="299" customWidth="1"/>
    <col min="5424" max="5424" width="3.33203125" style="299" customWidth="1"/>
    <col min="5425" max="5425" width="3.6640625" style="299" customWidth="1"/>
    <col min="5426" max="5426" width="3" style="299" customWidth="1"/>
    <col min="5427" max="5427" width="3.6640625" style="299" customWidth="1"/>
    <col min="5428" max="5428" width="3.109375" style="299" customWidth="1"/>
    <col min="5429" max="5429" width="1.88671875" style="299" customWidth="1"/>
    <col min="5430" max="5431" width="2.21875" style="299" customWidth="1"/>
    <col min="5432" max="5432" width="7.21875" style="299" customWidth="1"/>
    <col min="5433" max="5667" width="8.88671875" style="299"/>
    <col min="5668" max="5668" width="2.44140625" style="299" customWidth="1"/>
    <col min="5669" max="5669" width="2.33203125" style="299" customWidth="1"/>
    <col min="5670" max="5670" width="1.109375" style="299" customWidth="1"/>
    <col min="5671" max="5671" width="22.6640625" style="299" customWidth="1"/>
    <col min="5672" max="5672" width="1.21875" style="299" customWidth="1"/>
    <col min="5673" max="5674" width="11.77734375" style="299" customWidth="1"/>
    <col min="5675" max="5675" width="1.77734375" style="299" customWidth="1"/>
    <col min="5676" max="5676" width="6.88671875" style="299" customWidth="1"/>
    <col min="5677" max="5677" width="4.44140625" style="299" customWidth="1"/>
    <col min="5678" max="5678" width="3.6640625" style="299" customWidth="1"/>
    <col min="5679" max="5679" width="0.77734375" style="299" customWidth="1"/>
    <col min="5680" max="5680" width="3.33203125" style="299" customWidth="1"/>
    <col min="5681" max="5681" width="3.6640625" style="299" customWidth="1"/>
    <col min="5682" max="5682" width="3" style="299" customWidth="1"/>
    <col min="5683" max="5683" width="3.6640625" style="299" customWidth="1"/>
    <col min="5684" max="5684" width="3.109375" style="299" customWidth="1"/>
    <col min="5685" max="5685" width="1.88671875" style="299" customWidth="1"/>
    <col min="5686" max="5687" width="2.21875" style="299" customWidth="1"/>
    <col min="5688" max="5688" width="7.21875" style="299" customWidth="1"/>
    <col min="5689" max="5923" width="8.88671875" style="299"/>
    <col min="5924" max="5924" width="2.44140625" style="299" customWidth="1"/>
    <col min="5925" max="5925" width="2.33203125" style="299" customWidth="1"/>
    <col min="5926" max="5926" width="1.109375" style="299" customWidth="1"/>
    <col min="5927" max="5927" width="22.6640625" style="299" customWidth="1"/>
    <col min="5928" max="5928" width="1.21875" style="299" customWidth="1"/>
    <col min="5929" max="5930" width="11.77734375" style="299" customWidth="1"/>
    <col min="5931" max="5931" width="1.77734375" style="299" customWidth="1"/>
    <col min="5932" max="5932" width="6.88671875" style="299" customWidth="1"/>
    <col min="5933" max="5933" width="4.44140625" style="299" customWidth="1"/>
    <col min="5934" max="5934" width="3.6640625" style="299" customWidth="1"/>
    <col min="5935" max="5935" width="0.77734375" style="299" customWidth="1"/>
    <col min="5936" max="5936" width="3.33203125" style="299" customWidth="1"/>
    <col min="5937" max="5937" width="3.6640625" style="299" customWidth="1"/>
    <col min="5938" max="5938" width="3" style="299" customWidth="1"/>
    <col min="5939" max="5939" width="3.6640625" style="299" customWidth="1"/>
    <col min="5940" max="5940" width="3.109375" style="299" customWidth="1"/>
    <col min="5941" max="5941" width="1.88671875" style="299" customWidth="1"/>
    <col min="5942" max="5943" width="2.21875" style="299" customWidth="1"/>
    <col min="5944" max="5944" width="7.21875" style="299" customWidth="1"/>
    <col min="5945" max="6179" width="8.88671875" style="299"/>
    <col min="6180" max="6180" width="2.44140625" style="299" customWidth="1"/>
    <col min="6181" max="6181" width="2.33203125" style="299" customWidth="1"/>
    <col min="6182" max="6182" width="1.109375" style="299" customWidth="1"/>
    <col min="6183" max="6183" width="22.6640625" style="299" customWidth="1"/>
    <col min="6184" max="6184" width="1.21875" style="299" customWidth="1"/>
    <col min="6185" max="6186" width="11.77734375" style="299" customWidth="1"/>
    <col min="6187" max="6187" width="1.77734375" style="299" customWidth="1"/>
    <col min="6188" max="6188" width="6.88671875" style="299" customWidth="1"/>
    <col min="6189" max="6189" width="4.44140625" style="299" customWidth="1"/>
    <col min="6190" max="6190" width="3.6640625" style="299" customWidth="1"/>
    <col min="6191" max="6191" width="0.77734375" style="299" customWidth="1"/>
    <col min="6192" max="6192" width="3.33203125" style="299" customWidth="1"/>
    <col min="6193" max="6193" width="3.6640625" style="299" customWidth="1"/>
    <col min="6194" max="6194" width="3" style="299" customWidth="1"/>
    <col min="6195" max="6195" width="3.6640625" style="299" customWidth="1"/>
    <col min="6196" max="6196" width="3.109375" style="299" customWidth="1"/>
    <col min="6197" max="6197" width="1.88671875" style="299" customWidth="1"/>
    <col min="6198" max="6199" width="2.21875" style="299" customWidth="1"/>
    <col min="6200" max="6200" width="7.21875" style="299" customWidth="1"/>
    <col min="6201" max="6435" width="8.88671875" style="299"/>
    <col min="6436" max="6436" width="2.44140625" style="299" customWidth="1"/>
    <col min="6437" max="6437" width="2.33203125" style="299" customWidth="1"/>
    <col min="6438" max="6438" width="1.109375" style="299" customWidth="1"/>
    <col min="6439" max="6439" width="22.6640625" style="299" customWidth="1"/>
    <col min="6440" max="6440" width="1.21875" style="299" customWidth="1"/>
    <col min="6441" max="6442" width="11.77734375" style="299" customWidth="1"/>
    <col min="6443" max="6443" width="1.77734375" style="299" customWidth="1"/>
    <col min="6444" max="6444" width="6.88671875" style="299" customWidth="1"/>
    <col min="6445" max="6445" width="4.44140625" style="299" customWidth="1"/>
    <col min="6446" max="6446" width="3.6640625" style="299" customWidth="1"/>
    <col min="6447" max="6447" width="0.77734375" style="299" customWidth="1"/>
    <col min="6448" max="6448" width="3.33203125" style="299" customWidth="1"/>
    <col min="6449" max="6449" width="3.6640625" style="299" customWidth="1"/>
    <col min="6450" max="6450" width="3" style="299" customWidth="1"/>
    <col min="6451" max="6451" width="3.6640625" style="299" customWidth="1"/>
    <col min="6452" max="6452" width="3.109375" style="299" customWidth="1"/>
    <col min="6453" max="6453" width="1.88671875" style="299" customWidth="1"/>
    <col min="6454" max="6455" width="2.21875" style="299" customWidth="1"/>
    <col min="6456" max="6456" width="7.21875" style="299" customWidth="1"/>
    <col min="6457" max="6691" width="8.88671875" style="299"/>
    <col min="6692" max="6692" width="2.44140625" style="299" customWidth="1"/>
    <col min="6693" max="6693" width="2.33203125" style="299" customWidth="1"/>
    <col min="6694" max="6694" width="1.109375" style="299" customWidth="1"/>
    <col min="6695" max="6695" width="22.6640625" style="299" customWidth="1"/>
    <col min="6696" max="6696" width="1.21875" style="299" customWidth="1"/>
    <col min="6697" max="6698" width="11.77734375" style="299" customWidth="1"/>
    <col min="6699" max="6699" width="1.77734375" style="299" customWidth="1"/>
    <col min="6700" max="6700" width="6.88671875" style="299" customWidth="1"/>
    <col min="6701" max="6701" width="4.44140625" style="299" customWidth="1"/>
    <col min="6702" max="6702" width="3.6640625" style="299" customWidth="1"/>
    <col min="6703" max="6703" width="0.77734375" style="299" customWidth="1"/>
    <col min="6704" max="6704" width="3.33203125" style="299" customWidth="1"/>
    <col min="6705" max="6705" width="3.6640625" style="299" customWidth="1"/>
    <col min="6706" max="6706" width="3" style="299" customWidth="1"/>
    <col min="6707" max="6707" width="3.6640625" style="299" customWidth="1"/>
    <col min="6708" max="6708" width="3.109375" style="299" customWidth="1"/>
    <col min="6709" max="6709" width="1.88671875" style="299" customWidth="1"/>
    <col min="6710" max="6711" width="2.21875" style="299" customWidth="1"/>
    <col min="6712" max="6712" width="7.21875" style="299" customWidth="1"/>
    <col min="6713" max="6947" width="8.88671875" style="299"/>
    <col min="6948" max="6948" width="2.44140625" style="299" customWidth="1"/>
    <col min="6949" max="6949" width="2.33203125" style="299" customWidth="1"/>
    <col min="6950" max="6950" width="1.109375" style="299" customWidth="1"/>
    <col min="6951" max="6951" width="22.6640625" style="299" customWidth="1"/>
    <col min="6952" max="6952" width="1.21875" style="299" customWidth="1"/>
    <col min="6953" max="6954" width="11.77734375" style="299" customWidth="1"/>
    <col min="6955" max="6955" width="1.77734375" style="299" customWidth="1"/>
    <col min="6956" max="6956" width="6.88671875" style="299" customWidth="1"/>
    <col min="6957" max="6957" width="4.44140625" style="299" customWidth="1"/>
    <col min="6958" max="6958" width="3.6640625" style="299" customWidth="1"/>
    <col min="6959" max="6959" width="0.77734375" style="299" customWidth="1"/>
    <col min="6960" max="6960" width="3.33203125" style="299" customWidth="1"/>
    <col min="6961" max="6961" width="3.6640625" style="299" customWidth="1"/>
    <col min="6962" max="6962" width="3" style="299" customWidth="1"/>
    <col min="6963" max="6963" width="3.6640625" style="299" customWidth="1"/>
    <col min="6964" max="6964" width="3.109375" style="299" customWidth="1"/>
    <col min="6965" max="6965" width="1.88671875" style="299" customWidth="1"/>
    <col min="6966" max="6967" width="2.21875" style="299" customWidth="1"/>
    <col min="6968" max="6968" width="7.21875" style="299" customWidth="1"/>
    <col min="6969" max="7203" width="8.88671875" style="299"/>
    <col min="7204" max="7204" width="2.44140625" style="299" customWidth="1"/>
    <col min="7205" max="7205" width="2.33203125" style="299" customWidth="1"/>
    <col min="7206" max="7206" width="1.109375" style="299" customWidth="1"/>
    <col min="7207" max="7207" width="22.6640625" style="299" customWidth="1"/>
    <col min="7208" max="7208" width="1.21875" style="299" customWidth="1"/>
    <col min="7209" max="7210" width="11.77734375" style="299" customWidth="1"/>
    <col min="7211" max="7211" width="1.77734375" style="299" customWidth="1"/>
    <col min="7212" max="7212" width="6.88671875" style="299" customWidth="1"/>
    <col min="7213" max="7213" width="4.44140625" style="299" customWidth="1"/>
    <col min="7214" max="7214" width="3.6640625" style="299" customWidth="1"/>
    <col min="7215" max="7215" width="0.77734375" style="299" customWidth="1"/>
    <col min="7216" max="7216" width="3.33203125" style="299" customWidth="1"/>
    <col min="7217" max="7217" width="3.6640625" style="299" customWidth="1"/>
    <col min="7218" max="7218" width="3" style="299" customWidth="1"/>
    <col min="7219" max="7219" width="3.6640625" style="299" customWidth="1"/>
    <col min="7220" max="7220" width="3.109375" style="299" customWidth="1"/>
    <col min="7221" max="7221" width="1.88671875" style="299" customWidth="1"/>
    <col min="7222" max="7223" width="2.21875" style="299" customWidth="1"/>
    <col min="7224" max="7224" width="7.21875" style="299" customWidth="1"/>
    <col min="7225" max="7459" width="8.88671875" style="299"/>
    <col min="7460" max="7460" width="2.44140625" style="299" customWidth="1"/>
    <col min="7461" max="7461" width="2.33203125" style="299" customWidth="1"/>
    <col min="7462" max="7462" width="1.109375" style="299" customWidth="1"/>
    <col min="7463" max="7463" width="22.6640625" style="299" customWidth="1"/>
    <col min="7464" max="7464" width="1.21875" style="299" customWidth="1"/>
    <col min="7465" max="7466" width="11.77734375" style="299" customWidth="1"/>
    <col min="7467" max="7467" width="1.77734375" style="299" customWidth="1"/>
    <col min="7468" max="7468" width="6.88671875" style="299" customWidth="1"/>
    <col min="7469" max="7469" width="4.44140625" style="299" customWidth="1"/>
    <col min="7470" max="7470" width="3.6640625" style="299" customWidth="1"/>
    <col min="7471" max="7471" width="0.77734375" style="299" customWidth="1"/>
    <col min="7472" max="7472" width="3.33203125" style="299" customWidth="1"/>
    <col min="7473" max="7473" width="3.6640625" style="299" customWidth="1"/>
    <col min="7474" max="7474" width="3" style="299" customWidth="1"/>
    <col min="7475" max="7475" width="3.6640625" style="299" customWidth="1"/>
    <col min="7476" max="7476" width="3.109375" style="299" customWidth="1"/>
    <col min="7477" max="7477" width="1.88671875" style="299" customWidth="1"/>
    <col min="7478" max="7479" width="2.21875" style="299" customWidth="1"/>
    <col min="7480" max="7480" width="7.21875" style="299" customWidth="1"/>
    <col min="7481" max="7715" width="8.88671875" style="299"/>
    <col min="7716" max="7716" width="2.44140625" style="299" customWidth="1"/>
    <col min="7717" max="7717" width="2.33203125" style="299" customWidth="1"/>
    <col min="7718" max="7718" width="1.109375" style="299" customWidth="1"/>
    <col min="7719" max="7719" width="22.6640625" style="299" customWidth="1"/>
    <col min="7720" max="7720" width="1.21875" style="299" customWidth="1"/>
    <col min="7721" max="7722" width="11.77734375" style="299" customWidth="1"/>
    <col min="7723" max="7723" width="1.77734375" style="299" customWidth="1"/>
    <col min="7724" max="7724" width="6.88671875" style="299" customWidth="1"/>
    <col min="7725" max="7725" width="4.44140625" style="299" customWidth="1"/>
    <col min="7726" max="7726" width="3.6640625" style="299" customWidth="1"/>
    <col min="7727" max="7727" width="0.77734375" style="299" customWidth="1"/>
    <col min="7728" max="7728" width="3.33203125" style="299" customWidth="1"/>
    <col min="7729" max="7729" width="3.6640625" style="299" customWidth="1"/>
    <col min="7730" max="7730" width="3" style="299" customWidth="1"/>
    <col min="7731" max="7731" width="3.6640625" style="299" customWidth="1"/>
    <col min="7732" max="7732" width="3.109375" style="299" customWidth="1"/>
    <col min="7733" max="7733" width="1.88671875" style="299" customWidth="1"/>
    <col min="7734" max="7735" width="2.21875" style="299" customWidth="1"/>
    <col min="7736" max="7736" width="7.21875" style="299" customWidth="1"/>
    <col min="7737" max="7971" width="8.88671875" style="299"/>
    <col min="7972" max="7972" width="2.44140625" style="299" customWidth="1"/>
    <col min="7973" max="7973" width="2.33203125" style="299" customWidth="1"/>
    <col min="7974" max="7974" width="1.109375" style="299" customWidth="1"/>
    <col min="7975" max="7975" width="22.6640625" style="299" customWidth="1"/>
    <col min="7976" max="7976" width="1.21875" style="299" customWidth="1"/>
    <col min="7977" max="7978" width="11.77734375" style="299" customWidth="1"/>
    <col min="7979" max="7979" width="1.77734375" style="299" customWidth="1"/>
    <col min="7980" max="7980" width="6.88671875" style="299" customWidth="1"/>
    <col min="7981" max="7981" width="4.44140625" style="299" customWidth="1"/>
    <col min="7982" max="7982" width="3.6640625" style="299" customWidth="1"/>
    <col min="7983" max="7983" width="0.77734375" style="299" customWidth="1"/>
    <col min="7984" max="7984" width="3.33203125" style="299" customWidth="1"/>
    <col min="7985" max="7985" width="3.6640625" style="299" customWidth="1"/>
    <col min="7986" max="7986" width="3" style="299" customWidth="1"/>
    <col min="7987" max="7987" width="3.6640625" style="299" customWidth="1"/>
    <col min="7988" max="7988" width="3.109375" style="299" customWidth="1"/>
    <col min="7989" max="7989" width="1.88671875" style="299" customWidth="1"/>
    <col min="7990" max="7991" width="2.21875" style="299" customWidth="1"/>
    <col min="7992" max="7992" width="7.21875" style="299" customWidth="1"/>
    <col min="7993" max="8227" width="8.88671875" style="299"/>
    <col min="8228" max="8228" width="2.44140625" style="299" customWidth="1"/>
    <col min="8229" max="8229" width="2.33203125" style="299" customWidth="1"/>
    <col min="8230" max="8230" width="1.109375" style="299" customWidth="1"/>
    <col min="8231" max="8231" width="22.6640625" style="299" customWidth="1"/>
    <col min="8232" max="8232" width="1.21875" style="299" customWidth="1"/>
    <col min="8233" max="8234" width="11.77734375" style="299" customWidth="1"/>
    <col min="8235" max="8235" width="1.77734375" style="299" customWidth="1"/>
    <col min="8236" max="8236" width="6.88671875" style="299" customWidth="1"/>
    <col min="8237" max="8237" width="4.44140625" style="299" customWidth="1"/>
    <col min="8238" max="8238" width="3.6640625" style="299" customWidth="1"/>
    <col min="8239" max="8239" width="0.77734375" style="299" customWidth="1"/>
    <col min="8240" max="8240" width="3.33203125" style="299" customWidth="1"/>
    <col min="8241" max="8241" width="3.6640625" style="299" customWidth="1"/>
    <col min="8242" max="8242" width="3" style="299" customWidth="1"/>
    <col min="8243" max="8243" width="3.6640625" style="299" customWidth="1"/>
    <col min="8244" max="8244" width="3.109375" style="299" customWidth="1"/>
    <col min="8245" max="8245" width="1.88671875" style="299" customWidth="1"/>
    <col min="8246" max="8247" width="2.21875" style="299" customWidth="1"/>
    <col min="8248" max="8248" width="7.21875" style="299" customWidth="1"/>
    <col min="8249" max="8483" width="8.88671875" style="299"/>
    <col min="8484" max="8484" width="2.44140625" style="299" customWidth="1"/>
    <col min="8485" max="8485" width="2.33203125" style="299" customWidth="1"/>
    <col min="8486" max="8486" width="1.109375" style="299" customWidth="1"/>
    <col min="8487" max="8487" width="22.6640625" style="299" customWidth="1"/>
    <col min="8488" max="8488" width="1.21875" style="299" customWidth="1"/>
    <col min="8489" max="8490" width="11.77734375" style="299" customWidth="1"/>
    <col min="8491" max="8491" width="1.77734375" style="299" customWidth="1"/>
    <col min="8492" max="8492" width="6.88671875" style="299" customWidth="1"/>
    <col min="8493" max="8493" width="4.44140625" style="299" customWidth="1"/>
    <col min="8494" max="8494" width="3.6640625" style="299" customWidth="1"/>
    <col min="8495" max="8495" width="0.77734375" style="299" customWidth="1"/>
    <col min="8496" max="8496" width="3.33203125" style="299" customWidth="1"/>
    <col min="8497" max="8497" width="3.6640625" style="299" customWidth="1"/>
    <col min="8498" max="8498" width="3" style="299" customWidth="1"/>
    <col min="8499" max="8499" width="3.6640625" style="299" customWidth="1"/>
    <col min="8500" max="8500" width="3.109375" style="299" customWidth="1"/>
    <col min="8501" max="8501" width="1.88671875" style="299" customWidth="1"/>
    <col min="8502" max="8503" width="2.21875" style="299" customWidth="1"/>
    <col min="8504" max="8504" width="7.21875" style="299" customWidth="1"/>
    <col min="8505" max="8739" width="8.88671875" style="299"/>
    <col min="8740" max="8740" width="2.44140625" style="299" customWidth="1"/>
    <col min="8741" max="8741" width="2.33203125" style="299" customWidth="1"/>
    <col min="8742" max="8742" width="1.109375" style="299" customWidth="1"/>
    <col min="8743" max="8743" width="22.6640625" style="299" customWidth="1"/>
    <col min="8744" max="8744" width="1.21875" style="299" customWidth="1"/>
    <col min="8745" max="8746" width="11.77734375" style="299" customWidth="1"/>
    <col min="8747" max="8747" width="1.77734375" style="299" customWidth="1"/>
    <col min="8748" max="8748" width="6.88671875" style="299" customWidth="1"/>
    <col min="8749" max="8749" width="4.44140625" style="299" customWidth="1"/>
    <col min="8750" max="8750" width="3.6640625" style="299" customWidth="1"/>
    <col min="8751" max="8751" width="0.77734375" style="299" customWidth="1"/>
    <col min="8752" max="8752" width="3.33203125" style="299" customWidth="1"/>
    <col min="8753" max="8753" width="3.6640625" style="299" customWidth="1"/>
    <col min="8754" max="8754" width="3" style="299" customWidth="1"/>
    <col min="8755" max="8755" width="3.6640625" style="299" customWidth="1"/>
    <col min="8756" max="8756" width="3.109375" style="299" customWidth="1"/>
    <col min="8757" max="8757" width="1.88671875" style="299" customWidth="1"/>
    <col min="8758" max="8759" width="2.21875" style="299" customWidth="1"/>
    <col min="8760" max="8760" width="7.21875" style="299" customWidth="1"/>
    <col min="8761" max="8995" width="8.88671875" style="299"/>
    <col min="8996" max="8996" width="2.44140625" style="299" customWidth="1"/>
    <col min="8997" max="8997" width="2.33203125" style="299" customWidth="1"/>
    <col min="8998" max="8998" width="1.109375" style="299" customWidth="1"/>
    <col min="8999" max="8999" width="22.6640625" style="299" customWidth="1"/>
    <col min="9000" max="9000" width="1.21875" style="299" customWidth="1"/>
    <col min="9001" max="9002" width="11.77734375" style="299" customWidth="1"/>
    <col min="9003" max="9003" width="1.77734375" style="299" customWidth="1"/>
    <col min="9004" max="9004" width="6.88671875" style="299" customWidth="1"/>
    <col min="9005" max="9005" width="4.44140625" style="299" customWidth="1"/>
    <col min="9006" max="9006" width="3.6640625" style="299" customWidth="1"/>
    <col min="9007" max="9007" width="0.77734375" style="299" customWidth="1"/>
    <col min="9008" max="9008" width="3.33203125" style="299" customWidth="1"/>
    <col min="9009" max="9009" width="3.6640625" style="299" customWidth="1"/>
    <col min="9010" max="9010" width="3" style="299" customWidth="1"/>
    <col min="9011" max="9011" width="3.6640625" style="299" customWidth="1"/>
    <col min="9012" max="9012" width="3.109375" style="299" customWidth="1"/>
    <col min="9013" max="9013" width="1.88671875" style="299" customWidth="1"/>
    <col min="9014" max="9015" width="2.21875" style="299" customWidth="1"/>
    <col min="9016" max="9016" width="7.21875" style="299" customWidth="1"/>
    <col min="9017" max="9251" width="8.88671875" style="299"/>
    <col min="9252" max="9252" width="2.44140625" style="299" customWidth="1"/>
    <col min="9253" max="9253" width="2.33203125" style="299" customWidth="1"/>
    <col min="9254" max="9254" width="1.109375" style="299" customWidth="1"/>
    <col min="9255" max="9255" width="22.6640625" style="299" customWidth="1"/>
    <col min="9256" max="9256" width="1.21875" style="299" customWidth="1"/>
    <col min="9257" max="9258" width="11.77734375" style="299" customWidth="1"/>
    <col min="9259" max="9259" width="1.77734375" style="299" customWidth="1"/>
    <col min="9260" max="9260" width="6.88671875" style="299" customWidth="1"/>
    <col min="9261" max="9261" width="4.44140625" style="299" customWidth="1"/>
    <col min="9262" max="9262" width="3.6640625" style="299" customWidth="1"/>
    <col min="9263" max="9263" width="0.77734375" style="299" customWidth="1"/>
    <col min="9264" max="9264" width="3.33203125" style="299" customWidth="1"/>
    <col min="9265" max="9265" width="3.6640625" style="299" customWidth="1"/>
    <col min="9266" max="9266" width="3" style="299" customWidth="1"/>
    <col min="9267" max="9267" width="3.6640625" style="299" customWidth="1"/>
    <col min="9268" max="9268" width="3.109375" style="299" customWidth="1"/>
    <col min="9269" max="9269" width="1.88671875" style="299" customWidth="1"/>
    <col min="9270" max="9271" width="2.21875" style="299" customWidth="1"/>
    <col min="9272" max="9272" width="7.21875" style="299" customWidth="1"/>
    <col min="9273" max="9507" width="8.88671875" style="299"/>
    <col min="9508" max="9508" width="2.44140625" style="299" customWidth="1"/>
    <col min="9509" max="9509" width="2.33203125" style="299" customWidth="1"/>
    <col min="9510" max="9510" width="1.109375" style="299" customWidth="1"/>
    <col min="9511" max="9511" width="22.6640625" style="299" customWidth="1"/>
    <col min="9512" max="9512" width="1.21875" style="299" customWidth="1"/>
    <col min="9513" max="9514" width="11.77734375" style="299" customWidth="1"/>
    <col min="9515" max="9515" width="1.77734375" style="299" customWidth="1"/>
    <col min="9516" max="9516" width="6.88671875" style="299" customWidth="1"/>
    <col min="9517" max="9517" width="4.44140625" style="299" customWidth="1"/>
    <col min="9518" max="9518" width="3.6640625" style="299" customWidth="1"/>
    <col min="9519" max="9519" width="0.77734375" style="299" customWidth="1"/>
    <col min="9520" max="9520" width="3.33203125" style="299" customWidth="1"/>
    <col min="9521" max="9521" width="3.6640625" style="299" customWidth="1"/>
    <col min="9522" max="9522" width="3" style="299" customWidth="1"/>
    <col min="9523" max="9523" width="3.6640625" style="299" customWidth="1"/>
    <col min="9524" max="9524" width="3.109375" style="299" customWidth="1"/>
    <col min="9525" max="9525" width="1.88671875" style="299" customWidth="1"/>
    <col min="9526" max="9527" width="2.21875" style="299" customWidth="1"/>
    <col min="9528" max="9528" width="7.21875" style="299" customWidth="1"/>
    <col min="9529" max="9763" width="8.88671875" style="299"/>
    <col min="9764" max="9764" width="2.44140625" style="299" customWidth="1"/>
    <col min="9765" max="9765" width="2.33203125" style="299" customWidth="1"/>
    <col min="9766" max="9766" width="1.109375" style="299" customWidth="1"/>
    <col min="9767" max="9767" width="22.6640625" style="299" customWidth="1"/>
    <col min="9768" max="9768" width="1.21875" style="299" customWidth="1"/>
    <col min="9769" max="9770" width="11.77734375" style="299" customWidth="1"/>
    <col min="9771" max="9771" width="1.77734375" style="299" customWidth="1"/>
    <col min="9772" max="9772" width="6.88671875" style="299" customWidth="1"/>
    <col min="9773" max="9773" width="4.44140625" style="299" customWidth="1"/>
    <col min="9774" max="9774" width="3.6640625" style="299" customWidth="1"/>
    <col min="9775" max="9775" width="0.77734375" style="299" customWidth="1"/>
    <col min="9776" max="9776" width="3.33203125" style="299" customWidth="1"/>
    <col min="9777" max="9777" width="3.6640625" style="299" customWidth="1"/>
    <col min="9778" max="9778" width="3" style="299" customWidth="1"/>
    <col min="9779" max="9779" width="3.6640625" style="299" customWidth="1"/>
    <col min="9780" max="9780" width="3.109375" style="299" customWidth="1"/>
    <col min="9781" max="9781" width="1.88671875" style="299" customWidth="1"/>
    <col min="9782" max="9783" width="2.21875" style="299" customWidth="1"/>
    <col min="9784" max="9784" width="7.21875" style="299" customWidth="1"/>
    <col min="9785" max="10019" width="8.88671875" style="299"/>
    <col min="10020" max="10020" width="2.44140625" style="299" customWidth="1"/>
    <col min="10021" max="10021" width="2.33203125" style="299" customWidth="1"/>
    <col min="10022" max="10022" width="1.109375" style="299" customWidth="1"/>
    <col min="10023" max="10023" width="22.6640625" style="299" customWidth="1"/>
    <col min="10024" max="10024" width="1.21875" style="299" customWidth="1"/>
    <col min="10025" max="10026" width="11.77734375" style="299" customWidth="1"/>
    <col min="10027" max="10027" width="1.77734375" style="299" customWidth="1"/>
    <col min="10028" max="10028" width="6.88671875" style="299" customWidth="1"/>
    <col min="10029" max="10029" width="4.44140625" style="299" customWidth="1"/>
    <col min="10030" max="10030" width="3.6640625" style="299" customWidth="1"/>
    <col min="10031" max="10031" width="0.77734375" style="299" customWidth="1"/>
    <col min="10032" max="10032" width="3.33203125" style="299" customWidth="1"/>
    <col min="10033" max="10033" width="3.6640625" style="299" customWidth="1"/>
    <col min="10034" max="10034" width="3" style="299" customWidth="1"/>
    <col min="10035" max="10035" width="3.6640625" style="299" customWidth="1"/>
    <col min="10036" max="10036" width="3.109375" style="299" customWidth="1"/>
    <col min="10037" max="10037" width="1.88671875" style="299" customWidth="1"/>
    <col min="10038" max="10039" width="2.21875" style="299" customWidth="1"/>
    <col min="10040" max="10040" width="7.21875" style="299" customWidth="1"/>
    <col min="10041" max="10275" width="8.88671875" style="299"/>
    <col min="10276" max="10276" width="2.44140625" style="299" customWidth="1"/>
    <col min="10277" max="10277" width="2.33203125" style="299" customWidth="1"/>
    <col min="10278" max="10278" width="1.109375" style="299" customWidth="1"/>
    <col min="10279" max="10279" width="22.6640625" style="299" customWidth="1"/>
    <col min="10280" max="10280" width="1.21875" style="299" customWidth="1"/>
    <col min="10281" max="10282" width="11.77734375" style="299" customWidth="1"/>
    <col min="10283" max="10283" width="1.77734375" style="299" customWidth="1"/>
    <col min="10284" max="10284" width="6.88671875" style="299" customWidth="1"/>
    <col min="10285" max="10285" width="4.44140625" style="299" customWidth="1"/>
    <col min="10286" max="10286" width="3.6640625" style="299" customWidth="1"/>
    <col min="10287" max="10287" width="0.77734375" style="299" customWidth="1"/>
    <col min="10288" max="10288" width="3.33203125" style="299" customWidth="1"/>
    <col min="10289" max="10289" width="3.6640625" style="299" customWidth="1"/>
    <col min="10290" max="10290" width="3" style="299" customWidth="1"/>
    <col min="10291" max="10291" width="3.6640625" style="299" customWidth="1"/>
    <col min="10292" max="10292" width="3.109375" style="299" customWidth="1"/>
    <col min="10293" max="10293" width="1.88671875" style="299" customWidth="1"/>
    <col min="10294" max="10295" width="2.21875" style="299" customWidth="1"/>
    <col min="10296" max="10296" width="7.21875" style="299" customWidth="1"/>
    <col min="10297" max="10531" width="8.88671875" style="299"/>
    <col min="10532" max="10532" width="2.44140625" style="299" customWidth="1"/>
    <col min="10533" max="10533" width="2.33203125" style="299" customWidth="1"/>
    <col min="10534" max="10534" width="1.109375" style="299" customWidth="1"/>
    <col min="10535" max="10535" width="22.6640625" style="299" customWidth="1"/>
    <col min="10536" max="10536" width="1.21875" style="299" customWidth="1"/>
    <col min="10537" max="10538" width="11.77734375" style="299" customWidth="1"/>
    <col min="10539" max="10539" width="1.77734375" style="299" customWidth="1"/>
    <col min="10540" max="10540" width="6.88671875" style="299" customWidth="1"/>
    <col min="10541" max="10541" width="4.44140625" style="299" customWidth="1"/>
    <col min="10542" max="10542" width="3.6640625" style="299" customWidth="1"/>
    <col min="10543" max="10543" width="0.77734375" style="299" customWidth="1"/>
    <col min="10544" max="10544" width="3.33203125" style="299" customWidth="1"/>
    <col min="10545" max="10545" width="3.6640625" style="299" customWidth="1"/>
    <col min="10546" max="10546" width="3" style="299" customWidth="1"/>
    <col min="10547" max="10547" width="3.6640625" style="299" customWidth="1"/>
    <col min="10548" max="10548" width="3.109375" style="299" customWidth="1"/>
    <col min="10549" max="10549" width="1.88671875" style="299" customWidth="1"/>
    <col min="10550" max="10551" width="2.21875" style="299" customWidth="1"/>
    <col min="10552" max="10552" width="7.21875" style="299" customWidth="1"/>
    <col min="10553" max="10787" width="8.88671875" style="299"/>
    <col min="10788" max="10788" width="2.44140625" style="299" customWidth="1"/>
    <col min="10789" max="10789" width="2.33203125" style="299" customWidth="1"/>
    <col min="10790" max="10790" width="1.109375" style="299" customWidth="1"/>
    <col min="10791" max="10791" width="22.6640625" style="299" customWidth="1"/>
    <col min="10792" max="10792" width="1.21875" style="299" customWidth="1"/>
    <col min="10793" max="10794" width="11.77734375" style="299" customWidth="1"/>
    <col min="10795" max="10795" width="1.77734375" style="299" customWidth="1"/>
    <col min="10796" max="10796" width="6.88671875" style="299" customWidth="1"/>
    <col min="10797" max="10797" width="4.44140625" style="299" customWidth="1"/>
    <col min="10798" max="10798" width="3.6640625" style="299" customWidth="1"/>
    <col min="10799" max="10799" width="0.77734375" style="299" customWidth="1"/>
    <col min="10800" max="10800" width="3.33203125" style="299" customWidth="1"/>
    <col min="10801" max="10801" width="3.6640625" style="299" customWidth="1"/>
    <col min="10802" max="10802" width="3" style="299" customWidth="1"/>
    <col min="10803" max="10803" width="3.6640625" style="299" customWidth="1"/>
    <col min="10804" max="10804" width="3.109375" style="299" customWidth="1"/>
    <col min="10805" max="10805" width="1.88671875" style="299" customWidth="1"/>
    <col min="10806" max="10807" width="2.21875" style="299" customWidth="1"/>
    <col min="10808" max="10808" width="7.21875" style="299" customWidth="1"/>
    <col min="10809" max="11043" width="8.88671875" style="299"/>
    <col min="11044" max="11044" width="2.44140625" style="299" customWidth="1"/>
    <col min="11045" max="11045" width="2.33203125" style="299" customWidth="1"/>
    <col min="11046" max="11046" width="1.109375" style="299" customWidth="1"/>
    <col min="11047" max="11047" width="22.6640625" style="299" customWidth="1"/>
    <col min="11048" max="11048" width="1.21875" style="299" customWidth="1"/>
    <col min="11049" max="11050" width="11.77734375" style="299" customWidth="1"/>
    <col min="11051" max="11051" width="1.77734375" style="299" customWidth="1"/>
    <col min="11052" max="11052" width="6.88671875" style="299" customWidth="1"/>
    <col min="11053" max="11053" width="4.44140625" style="299" customWidth="1"/>
    <col min="11054" max="11054" width="3.6640625" style="299" customWidth="1"/>
    <col min="11055" max="11055" width="0.77734375" style="299" customWidth="1"/>
    <col min="11056" max="11056" width="3.33203125" style="299" customWidth="1"/>
    <col min="11057" max="11057" width="3.6640625" style="299" customWidth="1"/>
    <col min="11058" max="11058" width="3" style="299" customWidth="1"/>
    <col min="11059" max="11059" width="3.6640625" style="299" customWidth="1"/>
    <col min="11060" max="11060" width="3.109375" style="299" customWidth="1"/>
    <col min="11061" max="11061" width="1.88671875" style="299" customWidth="1"/>
    <col min="11062" max="11063" width="2.21875" style="299" customWidth="1"/>
    <col min="11064" max="11064" width="7.21875" style="299" customWidth="1"/>
    <col min="11065" max="11299" width="8.88671875" style="299"/>
    <col min="11300" max="11300" width="2.44140625" style="299" customWidth="1"/>
    <col min="11301" max="11301" width="2.33203125" style="299" customWidth="1"/>
    <col min="11302" max="11302" width="1.109375" style="299" customWidth="1"/>
    <col min="11303" max="11303" width="22.6640625" style="299" customWidth="1"/>
    <col min="11304" max="11304" width="1.21875" style="299" customWidth="1"/>
    <col min="11305" max="11306" width="11.77734375" style="299" customWidth="1"/>
    <col min="11307" max="11307" width="1.77734375" style="299" customWidth="1"/>
    <col min="11308" max="11308" width="6.88671875" style="299" customWidth="1"/>
    <col min="11309" max="11309" width="4.44140625" style="299" customWidth="1"/>
    <col min="11310" max="11310" width="3.6640625" style="299" customWidth="1"/>
    <col min="11311" max="11311" width="0.77734375" style="299" customWidth="1"/>
    <col min="11312" max="11312" width="3.33203125" style="299" customWidth="1"/>
    <col min="11313" max="11313" width="3.6640625" style="299" customWidth="1"/>
    <col min="11314" max="11314" width="3" style="299" customWidth="1"/>
    <col min="11315" max="11315" width="3.6640625" style="299" customWidth="1"/>
    <col min="11316" max="11316" width="3.109375" style="299" customWidth="1"/>
    <col min="11317" max="11317" width="1.88671875" style="299" customWidth="1"/>
    <col min="11318" max="11319" width="2.21875" style="299" customWidth="1"/>
    <col min="11320" max="11320" width="7.21875" style="299" customWidth="1"/>
    <col min="11321" max="11555" width="8.88671875" style="299"/>
    <col min="11556" max="11556" width="2.44140625" style="299" customWidth="1"/>
    <col min="11557" max="11557" width="2.33203125" style="299" customWidth="1"/>
    <col min="11558" max="11558" width="1.109375" style="299" customWidth="1"/>
    <col min="11559" max="11559" width="22.6640625" style="299" customWidth="1"/>
    <col min="11560" max="11560" width="1.21875" style="299" customWidth="1"/>
    <col min="11561" max="11562" width="11.77734375" style="299" customWidth="1"/>
    <col min="11563" max="11563" width="1.77734375" style="299" customWidth="1"/>
    <col min="11564" max="11564" width="6.88671875" style="299" customWidth="1"/>
    <col min="11565" max="11565" width="4.44140625" style="299" customWidth="1"/>
    <col min="11566" max="11566" width="3.6640625" style="299" customWidth="1"/>
    <col min="11567" max="11567" width="0.77734375" style="299" customWidth="1"/>
    <col min="11568" max="11568" width="3.33203125" style="299" customWidth="1"/>
    <col min="11569" max="11569" width="3.6640625" style="299" customWidth="1"/>
    <col min="11570" max="11570" width="3" style="299" customWidth="1"/>
    <col min="11571" max="11571" width="3.6640625" style="299" customWidth="1"/>
    <col min="11572" max="11572" width="3.109375" style="299" customWidth="1"/>
    <col min="11573" max="11573" width="1.88671875" style="299" customWidth="1"/>
    <col min="11574" max="11575" width="2.21875" style="299" customWidth="1"/>
    <col min="11576" max="11576" width="7.21875" style="299" customWidth="1"/>
    <col min="11577" max="11811" width="8.88671875" style="299"/>
    <col min="11812" max="11812" width="2.44140625" style="299" customWidth="1"/>
    <col min="11813" max="11813" width="2.33203125" style="299" customWidth="1"/>
    <col min="11814" max="11814" width="1.109375" style="299" customWidth="1"/>
    <col min="11815" max="11815" width="22.6640625" style="299" customWidth="1"/>
    <col min="11816" max="11816" width="1.21875" style="299" customWidth="1"/>
    <col min="11817" max="11818" width="11.77734375" style="299" customWidth="1"/>
    <col min="11819" max="11819" width="1.77734375" style="299" customWidth="1"/>
    <col min="11820" max="11820" width="6.88671875" style="299" customWidth="1"/>
    <col min="11821" max="11821" width="4.44140625" style="299" customWidth="1"/>
    <col min="11822" max="11822" width="3.6640625" style="299" customWidth="1"/>
    <col min="11823" max="11823" width="0.77734375" style="299" customWidth="1"/>
    <col min="11824" max="11824" width="3.33203125" style="299" customWidth="1"/>
    <col min="11825" max="11825" width="3.6640625" style="299" customWidth="1"/>
    <col min="11826" max="11826" width="3" style="299" customWidth="1"/>
    <col min="11827" max="11827" width="3.6640625" style="299" customWidth="1"/>
    <col min="11828" max="11828" width="3.109375" style="299" customWidth="1"/>
    <col min="11829" max="11829" width="1.88671875" style="299" customWidth="1"/>
    <col min="11830" max="11831" width="2.21875" style="299" customWidth="1"/>
    <col min="11832" max="11832" width="7.21875" style="299" customWidth="1"/>
    <col min="11833" max="12067" width="8.88671875" style="299"/>
    <col min="12068" max="12068" width="2.44140625" style="299" customWidth="1"/>
    <col min="12069" max="12069" width="2.33203125" style="299" customWidth="1"/>
    <col min="12070" max="12070" width="1.109375" style="299" customWidth="1"/>
    <col min="12071" max="12071" width="22.6640625" style="299" customWidth="1"/>
    <col min="12072" max="12072" width="1.21875" style="299" customWidth="1"/>
    <col min="12073" max="12074" width="11.77734375" style="299" customWidth="1"/>
    <col min="12075" max="12075" width="1.77734375" style="299" customWidth="1"/>
    <col min="12076" max="12076" width="6.88671875" style="299" customWidth="1"/>
    <col min="12077" max="12077" width="4.44140625" style="299" customWidth="1"/>
    <col min="12078" max="12078" width="3.6640625" style="299" customWidth="1"/>
    <col min="12079" max="12079" width="0.77734375" style="299" customWidth="1"/>
    <col min="12080" max="12080" width="3.33203125" style="299" customWidth="1"/>
    <col min="12081" max="12081" width="3.6640625" style="299" customWidth="1"/>
    <col min="12082" max="12082" width="3" style="299" customWidth="1"/>
    <col min="12083" max="12083" width="3.6640625" style="299" customWidth="1"/>
    <col min="12084" max="12084" width="3.109375" style="299" customWidth="1"/>
    <col min="12085" max="12085" width="1.88671875" style="299" customWidth="1"/>
    <col min="12086" max="12087" width="2.21875" style="299" customWidth="1"/>
    <col min="12088" max="12088" width="7.21875" style="299" customWidth="1"/>
    <col min="12089" max="12323" width="8.88671875" style="299"/>
    <col min="12324" max="12324" width="2.44140625" style="299" customWidth="1"/>
    <col min="12325" max="12325" width="2.33203125" style="299" customWidth="1"/>
    <col min="12326" max="12326" width="1.109375" style="299" customWidth="1"/>
    <col min="12327" max="12327" width="22.6640625" style="299" customWidth="1"/>
    <col min="12328" max="12328" width="1.21875" style="299" customWidth="1"/>
    <col min="12329" max="12330" width="11.77734375" style="299" customWidth="1"/>
    <col min="12331" max="12331" width="1.77734375" style="299" customWidth="1"/>
    <col min="12332" max="12332" width="6.88671875" style="299" customWidth="1"/>
    <col min="12333" max="12333" width="4.44140625" style="299" customWidth="1"/>
    <col min="12334" max="12334" width="3.6640625" style="299" customWidth="1"/>
    <col min="12335" max="12335" width="0.77734375" style="299" customWidth="1"/>
    <col min="12336" max="12336" width="3.33203125" style="299" customWidth="1"/>
    <col min="12337" max="12337" width="3.6640625" style="299" customWidth="1"/>
    <col min="12338" max="12338" width="3" style="299" customWidth="1"/>
    <col min="12339" max="12339" width="3.6640625" style="299" customWidth="1"/>
    <col min="12340" max="12340" width="3.109375" style="299" customWidth="1"/>
    <col min="12341" max="12341" width="1.88671875" style="299" customWidth="1"/>
    <col min="12342" max="12343" width="2.21875" style="299" customWidth="1"/>
    <col min="12344" max="12344" width="7.21875" style="299" customWidth="1"/>
    <col min="12345" max="12579" width="8.88671875" style="299"/>
    <col min="12580" max="12580" width="2.44140625" style="299" customWidth="1"/>
    <col min="12581" max="12581" width="2.33203125" style="299" customWidth="1"/>
    <col min="12582" max="12582" width="1.109375" style="299" customWidth="1"/>
    <col min="12583" max="12583" width="22.6640625" style="299" customWidth="1"/>
    <col min="12584" max="12584" width="1.21875" style="299" customWidth="1"/>
    <col min="12585" max="12586" width="11.77734375" style="299" customWidth="1"/>
    <col min="12587" max="12587" width="1.77734375" style="299" customWidth="1"/>
    <col min="12588" max="12588" width="6.88671875" style="299" customWidth="1"/>
    <col min="12589" max="12589" width="4.44140625" style="299" customWidth="1"/>
    <col min="12590" max="12590" width="3.6640625" style="299" customWidth="1"/>
    <col min="12591" max="12591" width="0.77734375" style="299" customWidth="1"/>
    <col min="12592" max="12592" width="3.33203125" style="299" customWidth="1"/>
    <col min="12593" max="12593" width="3.6640625" style="299" customWidth="1"/>
    <col min="12594" max="12594" width="3" style="299" customWidth="1"/>
    <col min="12595" max="12595" width="3.6640625" style="299" customWidth="1"/>
    <col min="12596" max="12596" width="3.109375" style="299" customWidth="1"/>
    <col min="12597" max="12597" width="1.88671875" style="299" customWidth="1"/>
    <col min="12598" max="12599" width="2.21875" style="299" customWidth="1"/>
    <col min="12600" max="12600" width="7.21875" style="299" customWidth="1"/>
    <col min="12601" max="12835" width="8.88671875" style="299"/>
    <col min="12836" max="12836" width="2.44140625" style="299" customWidth="1"/>
    <col min="12837" max="12837" width="2.33203125" style="299" customWidth="1"/>
    <col min="12838" max="12838" width="1.109375" style="299" customWidth="1"/>
    <col min="12839" max="12839" width="22.6640625" style="299" customWidth="1"/>
    <col min="12840" max="12840" width="1.21875" style="299" customWidth="1"/>
    <col min="12841" max="12842" width="11.77734375" style="299" customWidth="1"/>
    <col min="12843" max="12843" width="1.77734375" style="299" customWidth="1"/>
    <col min="12844" max="12844" width="6.88671875" style="299" customWidth="1"/>
    <col min="12845" max="12845" width="4.44140625" style="299" customWidth="1"/>
    <col min="12846" max="12846" width="3.6640625" style="299" customWidth="1"/>
    <col min="12847" max="12847" width="0.77734375" style="299" customWidth="1"/>
    <col min="12848" max="12848" width="3.33203125" style="299" customWidth="1"/>
    <col min="12849" max="12849" width="3.6640625" style="299" customWidth="1"/>
    <col min="12850" max="12850" width="3" style="299" customWidth="1"/>
    <col min="12851" max="12851" width="3.6640625" style="299" customWidth="1"/>
    <col min="12852" max="12852" width="3.109375" style="299" customWidth="1"/>
    <col min="12853" max="12853" width="1.88671875" style="299" customWidth="1"/>
    <col min="12854" max="12855" width="2.21875" style="299" customWidth="1"/>
    <col min="12856" max="12856" width="7.21875" style="299" customWidth="1"/>
    <col min="12857" max="13091" width="8.88671875" style="299"/>
    <col min="13092" max="13092" width="2.44140625" style="299" customWidth="1"/>
    <col min="13093" max="13093" width="2.33203125" style="299" customWidth="1"/>
    <col min="13094" max="13094" width="1.109375" style="299" customWidth="1"/>
    <col min="13095" max="13095" width="22.6640625" style="299" customWidth="1"/>
    <col min="13096" max="13096" width="1.21875" style="299" customWidth="1"/>
    <col min="13097" max="13098" width="11.77734375" style="299" customWidth="1"/>
    <col min="13099" max="13099" width="1.77734375" style="299" customWidth="1"/>
    <col min="13100" max="13100" width="6.88671875" style="299" customWidth="1"/>
    <col min="13101" max="13101" width="4.44140625" style="299" customWidth="1"/>
    <col min="13102" max="13102" width="3.6640625" style="299" customWidth="1"/>
    <col min="13103" max="13103" width="0.77734375" style="299" customWidth="1"/>
    <col min="13104" max="13104" width="3.33203125" style="299" customWidth="1"/>
    <col min="13105" max="13105" width="3.6640625" style="299" customWidth="1"/>
    <col min="13106" max="13106" width="3" style="299" customWidth="1"/>
    <col min="13107" max="13107" width="3.6640625" style="299" customWidth="1"/>
    <col min="13108" max="13108" width="3.109375" style="299" customWidth="1"/>
    <col min="13109" max="13109" width="1.88671875" style="299" customWidth="1"/>
    <col min="13110" max="13111" width="2.21875" style="299" customWidth="1"/>
    <col min="13112" max="13112" width="7.21875" style="299" customWidth="1"/>
    <col min="13113" max="13347" width="8.88671875" style="299"/>
    <col min="13348" max="13348" width="2.44140625" style="299" customWidth="1"/>
    <col min="13349" max="13349" width="2.33203125" style="299" customWidth="1"/>
    <col min="13350" max="13350" width="1.109375" style="299" customWidth="1"/>
    <col min="13351" max="13351" width="22.6640625" style="299" customWidth="1"/>
    <col min="13352" max="13352" width="1.21875" style="299" customWidth="1"/>
    <col min="13353" max="13354" width="11.77734375" style="299" customWidth="1"/>
    <col min="13355" max="13355" width="1.77734375" style="299" customWidth="1"/>
    <col min="13356" max="13356" width="6.88671875" style="299" customWidth="1"/>
    <col min="13357" max="13357" width="4.44140625" style="299" customWidth="1"/>
    <col min="13358" max="13358" width="3.6640625" style="299" customWidth="1"/>
    <col min="13359" max="13359" width="0.77734375" style="299" customWidth="1"/>
    <col min="13360" max="13360" width="3.33203125" style="299" customWidth="1"/>
    <col min="13361" max="13361" width="3.6640625" style="299" customWidth="1"/>
    <col min="13362" max="13362" width="3" style="299" customWidth="1"/>
    <col min="13363" max="13363" width="3.6640625" style="299" customWidth="1"/>
    <col min="13364" max="13364" width="3.109375" style="299" customWidth="1"/>
    <col min="13365" max="13365" width="1.88671875" style="299" customWidth="1"/>
    <col min="13366" max="13367" width="2.21875" style="299" customWidth="1"/>
    <col min="13368" max="13368" width="7.21875" style="299" customWidth="1"/>
    <col min="13369" max="13603" width="8.88671875" style="299"/>
    <col min="13604" max="13604" width="2.44140625" style="299" customWidth="1"/>
    <col min="13605" max="13605" width="2.33203125" style="299" customWidth="1"/>
    <col min="13606" max="13606" width="1.109375" style="299" customWidth="1"/>
    <col min="13607" max="13607" width="22.6640625" style="299" customWidth="1"/>
    <col min="13608" max="13608" width="1.21875" style="299" customWidth="1"/>
    <col min="13609" max="13610" width="11.77734375" style="299" customWidth="1"/>
    <col min="13611" max="13611" width="1.77734375" style="299" customWidth="1"/>
    <col min="13612" max="13612" width="6.88671875" style="299" customWidth="1"/>
    <col min="13613" max="13613" width="4.44140625" style="299" customWidth="1"/>
    <col min="13614" max="13614" width="3.6640625" style="299" customWidth="1"/>
    <col min="13615" max="13615" width="0.77734375" style="299" customWidth="1"/>
    <col min="13616" max="13616" width="3.33203125" style="299" customWidth="1"/>
    <col min="13617" max="13617" width="3.6640625" style="299" customWidth="1"/>
    <col min="13618" max="13618" width="3" style="299" customWidth="1"/>
    <col min="13619" max="13619" width="3.6640625" style="299" customWidth="1"/>
    <col min="13620" max="13620" width="3.109375" style="299" customWidth="1"/>
    <col min="13621" max="13621" width="1.88671875" style="299" customWidth="1"/>
    <col min="13622" max="13623" width="2.21875" style="299" customWidth="1"/>
    <col min="13624" max="13624" width="7.21875" style="299" customWidth="1"/>
    <col min="13625" max="13859" width="8.88671875" style="299"/>
    <col min="13860" max="13860" width="2.44140625" style="299" customWidth="1"/>
    <col min="13861" max="13861" width="2.33203125" style="299" customWidth="1"/>
    <col min="13862" max="13862" width="1.109375" style="299" customWidth="1"/>
    <col min="13863" max="13863" width="22.6640625" style="299" customWidth="1"/>
    <col min="13864" max="13864" width="1.21875" style="299" customWidth="1"/>
    <col min="13865" max="13866" width="11.77734375" style="299" customWidth="1"/>
    <col min="13867" max="13867" width="1.77734375" style="299" customWidth="1"/>
    <col min="13868" max="13868" width="6.88671875" style="299" customWidth="1"/>
    <col min="13869" max="13869" width="4.44140625" style="299" customWidth="1"/>
    <col min="13870" max="13870" width="3.6640625" style="299" customWidth="1"/>
    <col min="13871" max="13871" width="0.77734375" style="299" customWidth="1"/>
    <col min="13872" max="13872" width="3.33203125" style="299" customWidth="1"/>
    <col min="13873" max="13873" width="3.6640625" style="299" customWidth="1"/>
    <col min="13874" max="13874" width="3" style="299" customWidth="1"/>
    <col min="13875" max="13875" width="3.6640625" style="299" customWidth="1"/>
    <col min="13876" max="13876" width="3.109375" style="299" customWidth="1"/>
    <col min="13877" max="13877" width="1.88671875" style="299" customWidth="1"/>
    <col min="13878" max="13879" width="2.21875" style="299" customWidth="1"/>
    <col min="13880" max="13880" width="7.21875" style="299" customWidth="1"/>
    <col min="13881" max="14115" width="8.88671875" style="299"/>
    <col min="14116" max="14116" width="2.44140625" style="299" customWidth="1"/>
    <col min="14117" max="14117" width="2.33203125" style="299" customWidth="1"/>
    <col min="14118" max="14118" width="1.109375" style="299" customWidth="1"/>
    <col min="14119" max="14119" width="22.6640625" style="299" customWidth="1"/>
    <col min="14120" max="14120" width="1.21875" style="299" customWidth="1"/>
    <col min="14121" max="14122" width="11.77734375" style="299" customWidth="1"/>
    <col min="14123" max="14123" width="1.77734375" style="299" customWidth="1"/>
    <col min="14124" max="14124" width="6.88671875" style="299" customWidth="1"/>
    <col min="14125" max="14125" width="4.44140625" style="299" customWidth="1"/>
    <col min="14126" max="14126" width="3.6640625" style="299" customWidth="1"/>
    <col min="14127" max="14127" width="0.77734375" style="299" customWidth="1"/>
    <col min="14128" max="14128" width="3.33203125" style="299" customWidth="1"/>
    <col min="14129" max="14129" width="3.6640625" style="299" customWidth="1"/>
    <col min="14130" max="14130" width="3" style="299" customWidth="1"/>
    <col min="14131" max="14131" width="3.6640625" style="299" customWidth="1"/>
    <col min="14132" max="14132" width="3.109375" style="299" customWidth="1"/>
    <col min="14133" max="14133" width="1.88671875" style="299" customWidth="1"/>
    <col min="14134" max="14135" width="2.21875" style="299" customWidth="1"/>
    <col min="14136" max="14136" width="7.21875" style="299" customWidth="1"/>
    <col min="14137" max="14371" width="8.88671875" style="299"/>
    <col min="14372" max="14372" width="2.44140625" style="299" customWidth="1"/>
    <col min="14373" max="14373" width="2.33203125" style="299" customWidth="1"/>
    <col min="14374" max="14374" width="1.109375" style="299" customWidth="1"/>
    <col min="14375" max="14375" width="22.6640625" style="299" customWidth="1"/>
    <col min="14376" max="14376" width="1.21875" style="299" customWidth="1"/>
    <col min="14377" max="14378" width="11.77734375" style="299" customWidth="1"/>
    <col min="14379" max="14379" width="1.77734375" style="299" customWidth="1"/>
    <col min="14380" max="14380" width="6.88671875" style="299" customWidth="1"/>
    <col min="14381" max="14381" width="4.44140625" style="299" customWidth="1"/>
    <col min="14382" max="14382" width="3.6640625" style="299" customWidth="1"/>
    <col min="14383" max="14383" width="0.77734375" style="299" customWidth="1"/>
    <col min="14384" max="14384" width="3.33203125" style="299" customWidth="1"/>
    <col min="14385" max="14385" width="3.6640625" style="299" customWidth="1"/>
    <col min="14386" max="14386" width="3" style="299" customWidth="1"/>
    <col min="14387" max="14387" width="3.6640625" style="299" customWidth="1"/>
    <col min="14388" max="14388" width="3.109375" style="299" customWidth="1"/>
    <col min="14389" max="14389" width="1.88671875" style="299" customWidth="1"/>
    <col min="14390" max="14391" width="2.21875" style="299" customWidth="1"/>
    <col min="14392" max="14392" width="7.21875" style="299" customWidth="1"/>
    <col min="14393" max="14627" width="8.88671875" style="299"/>
    <col min="14628" max="14628" width="2.44140625" style="299" customWidth="1"/>
    <col min="14629" max="14629" width="2.33203125" style="299" customWidth="1"/>
    <col min="14630" max="14630" width="1.109375" style="299" customWidth="1"/>
    <col min="14631" max="14631" width="22.6640625" style="299" customWidth="1"/>
    <col min="14632" max="14632" width="1.21875" style="299" customWidth="1"/>
    <col min="14633" max="14634" width="11.77734375" style="299" customWidth="1"/>
    <col min="14635" max="14635" width="1.77734375" style="299" customWidth="1"/>
    <col min="14636" max="14636" width="6.88671875" style="299" customWidth="1"/>
    <col min="14637" max="14637" width="4.44140625" style="299" customWidth="1"/>
    <col min="14638" max="14638" width="3.6640625" style="299" customWidth="1"/>
    <col min="14639" max="14639" width="0.77734375" style="299" customWidth="1"/>
    <col min="14640" max="14640" width="3.33203125" style="299" customWidth="1"/>
    <col min="14641" max="14641" width="3.6640625" style="299" customWidth="1"/>
    <col min="14642" max="14642" width="3" style="299" customWidth="1"/>
    <col min="14643" max="14643" width="3.6640625" style="299" customWidth="1"/>
    <col min="14644" max="14644" width="3.109375" style="299" customWidth="1"/>
    <col min="14645" max="14645" width="1.88671875" style="299" customWidth="1"/>
    <col min="14646" max="14647" width="2.21875" style="299" customWidth="1"/>
    <col min="14648" max="14648" width="7.21875" style="299" customWidth="1"/>
    <col min="14649" max="14883" width="8.88671875" style="299"/>
    <col min="14884" max="14884" width="2.44140625" style="299" customWidth="1"/>
    <col min="14885" max="14885" width="2.33203125" style="299" customWidth="1"/>
    <col min="14886" max="14886" width="1.109375" style="299" customWidth="1"/>
    <col min="14887" max="14887" width="22.6640625" style="299" customWidth="1"/>
    <col min="14888" max="14888" width="1.21875" style="299" customWidth="1"/>
    <col min="14889" max="14890" width="11.77734375" style="299" customWidth="1"/>
    <col min="14891" max="14891" width="1.77734375" style="299" customWidth="1"/>
    <col min="14892" max="14892" width="6.88671875" style="299" customWidth="1"/>
    <col min="14893" max="14893" width="4.44140625" style="299" customWidth="1"/>
    <col min="14894" max="14894" width="3.6640625" style="299" customWidth="1"/>
    <col min="14895" max="14895" width="0.77734375" style="299" customWidth="1"/>
    <col min="14896" max="14896" width="3.33203125" style="299" customWidth="1"/>
    <col min="14897" max="14897" width="3.6640625" style="299" customWidth="1"/>
    <col min="14898" max="14898" width="3" style="299" customWidth="1"/>
    <col min="14899" max="14899" width="3.6640625" style="299" customWidth="1"/>
    <col min="14900" max="14900" width="3.109375" style="299" customWidth="1"/>
    <col min="14901" max="14901" width="1.88671875" style="299" customWidth="1"/>
    <col min="14902" max="14903" width="2.21875" style="299" customWidth="1"/>
    <col min="14904" max="14904" width="7.21875" style="299" customWidth="1"/>
    <col min="14905" max="15139" width="8.88671875" style="299"/>
    <col min="15140" max="15140" width="2.44140625" style="299" customWidth="1"/>
    <col min="15141" max="15141" width="2.33203125" style="299" customWidth="1"/>
    <col min="15142" max="15142" width="1.109375" style="299" customWidth="1"/>
    <col min="15143" max="15143" width="22.6640625" style="299" customWidth="1"/>
    <col min="15144" max="15144" width="1.21875" style="299" customWidth="1"/>
    <col min="15145" max="15146" width="11.77734375" style="299" customWidth="1"/>
    <col min="15147" max="15147" width="1.77734375" style="299" customWidth="1"/>
    <col min="15148" max="15148" width="6.88671875" style="299" customWidth="1"/>
    <col min="15149" max="15149" width="4.44140625" style="299" customWidth="1"/>
    <col min="15150" max="15150" width="3.6640625" style="299" customWidth="1"/>
    <col min="15151" max="15151" width="0.77734375" style="299" customWidth="1"/>
    <col min="15152" max="15152" width="3.33203125" style="299" customWidth="1"/>
    <col min="15153" max="15153" width="3.6640625" style="299" customWidth="1"/>
    <col min="15154" max="15154" width="3" style="299" customWidth="1"/>
    <col min="15155" max="15155" width="3.6640625" style="299" customWidth="1"/>
    <col min="15156" max="15156" width="3.109375" style="299" customWidth="1"/>
    <col min="15157" max="15157" width="1.88671875" style="299" customWidth="1"/>
    <col min="15158" max="15159" width="2.21875" style="299" customWidth="1"/>
    <col min="15160" max="15160" width="7.21875" style="299" customWidth="1"/>
    <col min="15161" max="15395" width="8.88671875" style="299"/>
    <col min="15396" max="15396" width="2.44140625" style="299" customWidth="1"/>
    <col min="15397" max="15397" width="2.33203125" style="299" customWidth="1"/>
    <col min="15398" max="15398" width="1.109375" style="299" customWidth="1"/>
    <col min="15399" max="15399" width="22.6640625" style="299" customWidth="1"/>
    <col min="15400" max="15400" width="1.21875" style="299" customWidth="1"/>
    <col min="15401" max="15402" width="11.77734375" style="299" customWidth="1"/>
    <col min="15403" max="15403" width="1.77734375" style="299" customWidth="1"/>
    <col min="15404" max="15404" width="6.88671875" style="299" customWidth="1"/>
    <col min="15405" max="15405" width="4.44140625" style="299" customWidth="1"/>
    <col min="15406" max="15406" width="3.6640625" style="299" customWidth="1"/>
    <col min="15407" max="15407" width="0.77734375" style="299" customWidth="1"/>
    <col min="15408" max="15408" width="3.33203125" style="299" customWidth="1"/>
    <col min="15409" max="15409" width="3.6640625" style="299" customWidth="1"/>
    <col min="15410" max="15410" width="3" style="299" customWidth="1"/>
    <col min="15411" max="15411" width="3.6640625" style="299" customWidth="1"/>
    <col min="15412" max="15412" width="3.109375" style="299" customWidth="1"/>
    <col min="15413" max="15413" width="1.88671875" style="299" customWidth="1"/>
    <col min="15414" max="15415" width="2.21875" style="299" customWidth="1"/>
    <col min="15416" max="15416" width="7.21875" style="299" customWidth="1"/>
    <col min="15417" max="15651" width="8.88671875" style="299"/>
    <col min="15652" max="15652" width="2.44140625" style="299" customWidth="1"/>
    <col min="15653" max="15653" width="2.33203125" style="299" customWidth="1"/>
    <col min="15654" max="15654" width="1.109375" style="299" customWidth="1"/>
    <col min="15655" max="15655" width="22.6640625" style="299" customWidth="1"/>
    <col min="15656" max="15656" width="1.21875" style="299" customWidth="1"/>
    <col min="15657" max="15658" width="11.77734375" style="299" customWidth="1"/>
    <col min="15659" max="15659" width="1.77734375" style="299" customWidth="1"/>
    <col min="15660" max="15660" width="6.88671875" style="299" customWidth="1"/>
    <col min="15661" max="15661" width="4.44140625" style="299" customWidth="1"/>
    <col min="15662" max="15662" width="3.6640625" style="299" customWidth="1"/>
    <col min="15663" max="15663" width="0.77734375" style="299" customWidth="1"/>
    <col min="15664" max="15664" width="3.33203125" style="299" customWidth="1"/>
    <col min="15665" max="15665" width="3.6640625" style="299" customWidth="1"/>
    <col min="15666" max="15666" width="3" style="299" customWidth="1"/>
    <col min="15667" max="15667" width="3.6640625" style="299" customWidth="1"/>
    <col min="15668" max="15668" width="3.109375" style="299" customWidth="1"/>
    <col min="15669" max="15669" width="1.88671875" style="299" customWidth="1"/>
    <col min="15670" max="15671" width="2.21875" style="299" customWidth="1"/>
    <col min="15672" max="15672" width="7.21875" style="299" customWidth="1"/>
    <col min="15673" max="15907" width="8.88671875" style="299"/>
    <col min="15908" max="15908" width="2.44140625" style="299" customWidth="1"/>
    <col min="15909" max="15909" width="2.33203125" style="299" customWidth="1"/>
    <col min="15910" max="15910" width="1.109375" style="299" customWidth="1"/>
    <col min="15911" max="15911" width="22.6640625" style="299" customWidth="1"/>
    <col min="15912" max="15912" width="1.21875" style="299" customWidth="1"/>
    <col min="15913" max="15914" width="11.77734375" style="299" customWidth="1"/>
    <col min="15915" max="15915" width="1.77734375" style="299" customWidth="1"/>
    <col min="15916" max="15916" width="6.88671875" style="299" customWidth="1"/>
    <col min="15917" max="15917" width="4.44140625" style="299" customWidth="1"/>
    <col min="15918" max="15918" width="3.6640625" style="299" customWidth="1"/>
    <col min="15919" max="15919" width="0.77734375" style="299" customWidth="1"/>
    <col min="15920" max="15920" width="3.33203125" style="299" customWidth="1"/>
    <col min="15921" max="15921" width="3.6640625" style="299" customWidth="1"/>
    <col min="15922" max="15922" width="3" style="299" customWidth="1"/>
    <col min="15923" max="15923" width="3.6640625" style="299" customWidth="1"/>
    <col min="15924" max="15924" width="3.109375" style="299" customWidth="1"/>
    <col min="15925" max="15925" width="1.88671875" style="299" customWidth="1"/>
    <col min="15926" max="15927" width="2.21875" style="299" customWidth="1"/>
    <col min="15928" max="15928" width="7.21875" style="299" customWidth="1"/>
    <col min="15929" max="16163" width="8.88671875" style="299"/>
    <col min="16164" max="16164" width="2.44140625" style="299" customWidth="1"/>
    <col min="16165" max="16165" width="2.33203125" style="299" customWidth="1"/>
    <col min="16166" max="16166" width="1.109375" style="299" customWidth="1"/>
    <col min="16167" max="16167" width="22.6640625" style="299" customWidth="1"/>
    <col min="16168" max="16168" width="1.21875" style="299" customWidth="1"/>
    <col min="16169" max="16170" width="11.77734375" style="299" customWidth="1"/>
    <col min="16171" max="16171" width="1.77734375" style="299" customWidth="1"/>
    <col min="16172" max="16172" width="6.88671875" style="299" customWidth="1"/>
    <col min="16173" max="16173" width="4.44140625" style="299" customWidth="1"/>
    <col min="16174" max="16174" width="3.6640625" style="299" customWidth="1"/>
    <col min="16175" max="16175" width="0.77734375" style="299" customWidth="1"/>
    <col min="16176" max="16176" width="3.33203125" style="299" customWidth="1"/>
    <col min="16177" max="16177" width="3.6640625" style="299" customWidth="1"/>
    <col min="16178" max="16178" width="3" style="299" customWidth="1"/>
    <col min="16179" max="16179" width="3.6640625" style="299" customWidth="1"/>
    <col min="16180" max="16180" width="3.109375" style="299" customWidth="1"/>
    <col min="16181" max="16181" width="1.88671875" style="299" customWidth="1"/>
    <col min="16182" max="16183" width="2.21875" style="299" customWidth="1"/>
    <col min="16184" max="16184" width="7.21875" style="299" customWidth="1"/>
    <col min="16185" max="16384" width="8.88671875" style="299"/>
  </cols>
  <sheetData>
    <row r="1" spans="1:80" ht="20.25" customHeight="1">
      <c r="A1" s="299" t="s">
        <v>3058</v>
      </c>
      <c r="B1" s="302"/>
      <c r="C1" s="299" t="s">
        <v>2919</v>
      </c>
      <c r="BA1" s="299" t="s">
        <v>3058</v>
      </c>
      <c r="BB1" s="302"/>
      <c r="BC1" s="299" t="s">
        <v>2919</v>
      </c>
    </row>
    <row r="2" spans="1:80" ht="12" customHeight="1">
      <c r="S2" s="348"/>
      <c r="T2" s="348"/>
      <c r="X2" s="348"/>
      <c r="AB2" s="544"/>
      <c r="BS2" s="348"/>
      <c r="BT2" s="348"/>
      <c r="BX2" s="348"/>
    </row>
    <row r="3" spans="1:80">
      <c r="R3" s="905"/>
      <c r="S3" s="947"/>
      <c r="T3" s="223" t="s">
        <v>2508</v>
      </c>
      <c r="U3" s="574"/>
      <c r="V3" s="223" t="s">
        <v>2509</v>
      </c>
      <c r="W3" s="574"/>
      <c r="X3" s="435" t="s">
        <v>2510</v>
      </c>
      <c r="BR3" s="1900"/>
      <c r="BS3" s="1901"/>
      <c r="BT3" s="350" t="s">
        <v>2508</v>
      </c>
      <c r="BU3" s="351"/>
      <c r="BV3" s="350" t="s">
        <v>2509</v>
      </c>
      <c r="BW3" s="351"/>
      <c r="BX3" s="435" t="s">
        <v>2510</v>
      </c>
    </row>
    <row r="4" spans="1:80" ht="10.5" customHeight="1">
      <c r="T4" s="353"/>
      <c r="U4" s="353"/>
      <c r="V4" s="353"/>
      <c r="W4" s="353"/>
      <c r="X4" s="353"/>
      <c r="BT4" s="353"/>
      <c r="BU4" s="353"/>
      <c r="BV4" s="353"/>
      <c r="BW4" s="353"/>
      <c r="BX4" s="353"/>
    </row>
    <row r="5" spans="1:80" ht="15.45" customHeight="1">
      <c r="C5" s="299" t="s">
        <v>2511</v>
      </c>
      <c r="BC5" s="299" t="s">
        <v>2511</v>
      </c>
    </row>
    <row r="6" spans="1:80" ht="15.45" customHeight="1">
      <c r="C6" s="299" t="s">
        <v>2550</v>
      </c>
      <c r="BC6" s="299" t="s">
        <v>2550</v>
      </c>
    </row>
    <row r="7" spans="1:80" ht="7.5" customHeight="1">
      <c r="E7" s="302"/>
      <c r="F7" s="302"/>
      <c r="G7" s="302"/>
      <c r="H7" s="302"/>
      <c r="I7" s="302"/>
      <c r="J7" s="302"/>
      <c r="BE7" s="302"/>
      <c r="BF7" s="302"/>
      <c r="BG7" s="302"/>
      <c r="BH7" s="302"/>
      <c r="BI7" s="302"/>
      <c r="BJ7" s="302"/>
    </row>
    <row r="8" spans="1:80" ht="1.05" customHeight="1">
      <c r="D8" s="302"/>
      <c r="E8" s="302"/>
      <c r="F8" s="302"/>
      <c r="G8" s="302"/>
      <c r="H8" s="302"/>
      <c r="I8" s="302"/>
      <c r="J8" s="302"/>
      <c r="R8" s="306"/>
      <c r="S8" s="306"/>
      <c r="T8" s="306"/>
      <c r="Z8" s="299"/>
      <c r="AA8" s="299"/>
      <c r="BD8" s="302"/>
      <c r="BE8" s="302"/>
      <c r="BF8" s="302"/>
      <c r="BG8" s="302"/>
      <c r="BH8" s="302"/>
      <c r="BI8" s="302"/>
      <c r="BJ8" s="302"/>
      <c r="BR8" s="306"/>
      <c r="BS8" s="306"/>
      <c r="BT8" s="306"/>
      <c r="BZ8" s="299"/>
      <c r="CB8" s="299"/>
    </row>
    <row r="9" spans="1:80">
      <c r="N9" s="302" t="s">
        <v>2512</v>
      </c>
      <c r="P9" s="302"/>
      <c r="Q9" s="302"/>
      <c r="R9" s="354"/>
      <c r="S9" s="354"/>
      <c r="T9" s="354"/>
      <c r="U9" s="354"/>
      <c r="V9" s="354"/>
      <c r="W9" s="354"/>
      <c r="X9" s="354"/>
      <c r="BN9" s="302" t="s">
        <v>2512</v>
      </c>
      <c r="BP9" s="302"/>
      <c r="BQ9" s="302"/>
      <c r="BR9" s="354"/>
      <c r="BS9" s="354"/>
      <c r="BT9" s="354"/>
      <c r="BU9" s="354"/>
      <c r="BV9" s="354"/>
      <c r="BW9" s="354"/>
      <c r="BX9" s="354"/>
    </row>
    <row r="10" spans="1:80" ht="20.25" customHeight="1">
      <c r="N10" s="1851" t="s">
        <v>2627</v>
      </c>
      <c r="O10" s="1899"/>
      <c r="P10" s="1587">
        <f>第1号!$L$9</f>
        <v>0</v>
      </c>
      <c r="Q10" s="1590"/>
      <c r="R10" s="1590"/>
      <c r="S10" s="1590"/>
      <c r="T10" s="1590"/>
      <c r="U10" s="1590"/>
      <c r="V10" s="1590"/>
      <c r="W10" s="1590"/>
      <c r="X10" s="1590"/>
      <c r="BN10" s="1851" t="s">
        <v>2627</v>
      </c>
      <c r="BO10" s="1899"/>
      <c r="BP10" s="1587" t="s">
        <v>2750</v>
      </c>
      <c r="BQ10" s="1587"/>
      <c r="BR10" s="1587"/>
      <c r="BS10" s="1587"/>
      <c r="BT10" s="1587"/>
      <c r="BU10" s="1587"/>
      <c r="BV10" s="1587"/>
      <c r="BW10" s="1587"/>
      <c r="BX10" s="1587"/>
    </row>
    <row r="11" spans="1:80" ht="2.25" customHeight="1">
      <c r="N11" s="418"/>
      <c r="O11" s="417"/>
      <c r="P11" s="226"/>
      <c r="Q11" s="226"/>
      <c r="R11" s="226"/>
      <c r="S11" s="226"/>
      <c r="T11" s="226"/>
      <c r="U11" s="226"/>
      <c r="V11" s="226"/>
      <c r="W11" s="226"/>
      <c r="X11" s="226"/>
      <c r="BN11" s="418"/>
      <c r="BO11" s="417"/>
      <c r="BP11" s="226"/>
      <c r="BQ11" s="226"/>
      <c r="BR11" s="226"/>
      <c r="BS11" s="226"/>
      <c r="BT11" s="226"/>
      <c r="BU11" s="226"/>
      <c r="BV11" s="226"/>
      <c r="BW11" s="226"/>
      <c r="BX11" s="226"/>
    </row>
    <row r="12" spans="1:80" ht="20.25" customHeight="1">
      <c r="N12" s="1851" t="s">
        <v>2514</v>
      </c>
      <c r="O12" s="1899"/>
      <c r="P12" s="1587">
        <f>第1号!$J$10</f>
        <v>0</v>
      </c>
      <c r="Q12" s="1590"/>
      <c r="R12" s="1590"/>
      <c r="S12" s="1590"/>
      <c r="T12" s="1590"/>
      <c r="U12" s="1590"/>
      <c r="V12" s="1590"/>
      <c r="W12" s="1590"/>
      <c r="X12" s="1590"/>
      <c r="BN12" s="1851" t="s">
        <v>2514</v>
      </c>
      <c r="BO12" s="1899"/>
      <c r="BP12" s="1587" t="s">
        <v>2751</v>
      </c>
      <c r="BQ12" s="1587"/>
      <c r="BR12" s="1587"/>
      <c r="BS12" s="1587"/>
      <c r="BT12" s="1587"/>
      <c r="BU12" s="1587"/>
      <c r="BV12" s="1587"/>
      <c r="BW12" s="1587"/>
      <c r="BX12" s="1587"/>
    </row>
    <row r="13" spans="1:80" ht="2.25" customHeight="1">
      <c r="N13" s="418"/>
      <c r="O13" s="417"/>
      <c r="P13" s="226"/>
      <c r="Q13" s="226"/>
      <c r="R13" s="226"/>
      <c r="S13" s="226"/>
      <c r="T13" s="226"/>
      <c r="U13" s="226"/>
      <c r="V13" s="226"/>
      <c r="W13" s="226"/>
      <c r="X13" s="226"/>
      <c r="BN13" s="418"/>
      <c r="BO13" s="417"/>
      <c r="BP13" s="226"/>
      <c r="BQ13" s="226"/>
      <c r="BR13" s="226"/>
      <c r="BS13" s="226"/>
      <c r="BT13" s="226"/>
      <c r="BU13" s="226"/>
      <c r="BV13" s="226"/>
      <c r="BW13" s="226"/>
      <c r="BX13" s="226"/>
    </row>
    <row r="14" spans="1:80" ht="22.5" customHeight="1">
      <c r="N14" s="1852" t="s">
        <v>2443</v>
      </c>
      <c r="O14" s="1898"/>
      <c r="P14" s="1587">
        <f>第1号!$J$11</f>
        <v>0</v>
      </c>
      <c r="Q14" s="1590"/>
      <c r="R14" s="1590"/>
      <c r="S14" s="1590"/>
      <c r="T14" s="1587">
        <f>第1号!$M$11</f>
        <v>0</v>
      </c>
      <c r="U14" s="1590"/>
      <c r="V14" s="1590"/>
      <c r="W14" s="1590"/>
      <c r="X14" s="1590"/>
      <c r="AB14" s="355"/>
      <c r="BN14" s="1852" t="s">
        <v>2443</v>
      </c>
      <c r="BO14" s="1898"/>
      <c r="BP14" s="1587" t="s">
        <v>3032</v>
      </c>
      <c r="BQ14" s="1587"/>
      <c r="BR14" s="1587"/>
      <c r="BS14" s="1587"/>
      <c r="BT14" s="1587" t="s">
        <v>3033</v>
      </c>
      <c r="BU14" s="1587"/>
      <c r="BV14" s="1587"/>
      <c r="BW14" s="1587"/>
      <c r="BX14" s="1587"/>
    </row>
    <row r="15" spans="1:80" ht="6.45" customHeight="1">
      <c r="N15" s="418"/>
      <c r="O15" s="417"/>
      <c r="P15" s="419"/>
      <c r="Q15" s="419"/>
      <c r="R15" s="419"/>
      <c r="S15" s="419"/>
      <c r="T15" s="419"/>
      <c r="U15" s="419"/>
      <c r="V15" s="419"/>
      <c r="W15" s="419"/>
      <c r="X15" s="419"/>
      <c r="BN15" s="418"/>
      <c r="BO15" s="417"/>
      <c r="BP15" s="225"/>
      <c r="BQ15" s="225"/>
      <c r="BR15" s="225"/>
      <c r="BS15" s="225"/>
      <c r="BT15" s="225"/>
      <c r="BU15" s="225"/>
      <c r="BV15" s="225"/>
      <c r="BW15" s="225"/>
      <c r="BX15" s="225"/>
    </row>
    <row r="16" spans="1:80" outlineLevel="1">
      <c r="N16" s="418" t="s">
        <v>2551</v>
      </c>
      <c r="O16" s="418"/>
      <c r="P16" s="417"/>
      <c r="Q16" s="417"/>
      <c r="R16" s="419"/>
      <c r="S16" s="419"/>
      <c r="T16" s="419"/>
      <c r="U16" s="419"/>
      <c r="V16" s="419"/>
      <c r="W16" s="419"/>
      <c r="X16" s="419"/>
      <c r="BN16" s="418" t="s">
        <v>2551</v>
      </c>
      <c r="BO16" s="418"/>
      <c r="BP16" s="219"/>
      <c r="BQ16" s="219"/>
      <c r="BR16" s="225"/>
      <c r="BS16" s="225"/>
      <c r="BT16" s="225"/>
      <c r="BU16" s="225"/>
      <c r="BV16" s="225"/>
      <c r="BW16" s="225"/>
      <c r="BX16" s="225"/>
    </row>
    <row r="17" spans="14:80" ht="3" customHeight="1" outlineLevel="1">
      <c r="N17" s="418"/>
      <c r="O17" s="417"/>
      <c r="P17" s="226"/>
      <c r="Q17" s="226"/>
      <c r="R17" s="226"/>
      <c r="S17" s="226"/>
      <c r="T17" s="226"/>
      <c r="U17" s="226"/>
      <c r="V17" s="226"/>
      <c r="W17" s="226"/>
      <c r="X17" s="226"/>
      <c r="BN17" s="418"/>
      <c r="BO17" s="417"/>
      <c r="BP17" s="226"/>
      <c r="BQ17" s="226"/>
      <c r="BR17" s="226"/>
      <c r="BS17" s="226"/>
      <c r="BT17" s="226"/>
      <c r="BU17" s="226"/>
      <c r="BV17" s="226"/>
      <c r="BW17" s="226"/>
      <c r="BX17" s="226"/>
    </row>
    <row r="18" spans="14:80" ht="20.25" customHeight="1" outlineLevel="1">
      <c r="N18" s="1851" t="s">
        <v>2514</v>
      </c>
      <c r="O18" s="1851"/>
      <c r="P18" s="1587">
        <f>第1号!$J$16</f>
        <v>0</v>
      </c>
      <c r="Q18" s="1590"/>
      <c r="R18" s="1590"/>
      <c r="S18" s="1590"/>
      <c r="T18" s="1590"/>
      <c r="U18" s="1590"/>
      <c r="V18" s="1590"/>
      <c r="W18" s="1590"/>
      <c r="X18" s="1590"/>
      <c r="BN18" s="1851" t="s">
        <v>2514</v>
      </c>
      <c r="BO18" s="1851"/>
      <c r="BP18" s="1587" t="s">
        <v>3037</v>
      </c>
      <c r="BQ18" s="1587"/>
      <c r="BR18" s="1587"/>
      <c r="BS18" s="1587"/>
      <c r="BT18" s="1587"/>
      <c r="BU18" s="1587"/>
      <c r="BV18" s="1587"/>
      <c r="BW18" s="1587"/>
      <c r="BX18" s="1587"/>
    </row>
    <row r="19" spans="14:80" ht="3" customHeight="1" outlineLevel="1">
      <c r="N19" s="418"/>
      <c r="O19" s="417"/>
      <c r="P19" s="226"/>
      <c r="Q19" s="226"/>
      <c r="R19" s="226"/>
      <c r="S19" s="226"/>
      <c r="T19" s="226"/>
      <c r="U19" s="226"/>
      <c r="V19" s="226"/>
      <c r="W19" s="226"/>
      <c r="X19" s="226"/>
      <c r="BN19" s="418"/>
      <c r="BO19" s="417"/>
      <c r="BP19" s="226"/>
      <c r="BQ19" s="226"/>
      <c r="BR19" s="226"/>
      <c r="BS19" s="226"/>
      <c r="BT19" s="226"/>
      <c r="BU19" s="226"/>
      <c r="BV19" s="226"/>
      <c r="BW19" s="226"/>
      <c r="BX19" s="226"/>
    </row>
    <row r="20" spans="14:80" ht="22.5" customHeight="1" outlineLevel="1">
      <c r="N20" s="1852" t="s">
        <v>2443</v>
      </c>
      <c r="O20" s="1852"/>
      <c r="P20" s="1587">
        <f>第1号!$J$17</f>
        <v>0</v>
      </c>
      <c r="Q20" s="1590"/>
      <c r="R20" s="1590"/>
      <c r="S20" s="1590"/>
      <c r="T20" s="1587">
        <f>第1号!$M$17</f>
        <v>0</v>
      </c>
      <c r="U20" s="1590"/>
      <c r="V20" s="1590"/>
      <c r="W20" s="1590"/>
      <c r="X20" s="1590"/>
      <c r="AB20" s="355"/>
      <c r="BN20" s="1852" t="s">
        <v>2443</v>
      </c>
      <c r="BO20" s="1852"/>
      <c r="BP20" s="1587" t="s">
        <v>3032</v>
      </c>
      <c r="BQ20" s="1587"/>
      <c r="BR20" s="1587"/>
      <c r="BS20" s="1587"/>
      <c r="BT20" s="1587" t="s">
        <v>3038</v>
      </c>
      <c r="BU20" s="1587"/>
      <c r="BV20" s="1587"/>
      <c r="BW20" s="1587"/>
      <c r="BX20" s="1587"/>
    </row>
    <row r="21" spans="14:80" ht="4.5" customHeight="1">
      <c r="N21" s="418"/>
      <c r="O21" s="417"/>
      <c r="P21" s="419"/>
      <c r="Q21" s="419"/>
      <c r="R21" s="419"/>
      <c r="S21" s="419"/>
      <c r="T21" s="419"/>
      <c r="U21" s="419"/>
      <c r="V21" s="419"/>
      <c r="W21" s="419"/>
      <c r="X21" s="419"/>
      <c r="AB21" s="306"/>
      <c r="BN21" s="418"/>
      <c r="BO21" s="417"/>
      <c r="BP21" s="219"/>
      <c r="BQ21" s="219"/>
      <c r="BR21" s="225"/>
      <c r="BS21" s="225"/>
      <c r="BT21" s="225"/>
      <c r="BU21" s="225"/>
      <c r="BV21" s="225"/>
      <c r="BW21" s="225"/>
      <c r="BX21" s="225"/>
    </row>
    <row r="22" spans="14:80" outlineLevel="1">
      <c r="N22" s="418" t="s">
        <v>2551</v>
      </c>
      <c r="O22" s="418"/>
      <c r="P22" s="417"/>
      <c r="Q22" s="417"/>
      <c r="R22" s="419"/>
      <c r="S22" s="419"/>
      <c r="T22" s="419"/>
      <c r="U22" s="419"/>
      <c r="V22" s="419"/>
      <c r="W22" s="419"/>
      <c r="X22" s="419"/>
      <c r="BN22" s="418" t="s">
        <v>2551</v>
      </c>
      <c r="BO22" s="418"/>
      <c r="BP22" s="226"/>
      <c r="BQ22" s="226"/>
      <c r="BR22" s="226"/>
      <c r="BS22" s="226"/>
      <c r="BT22" s="226"/>
      <c r="BU22" s="226"/>
      <c r="BV22" s="226"/>
      <c r="BW22" s="226"/>
      <c r="BX22" s="226"/>
    </row>
    <row r="23" spans="14:80" ht="3" customHeight="1" outlineLevel="1">
      <c r="N23" s="418"/>
      <c r="O23" s="417"/>
      <c r="P23" s="226"/>
      <c r="Q23" s="226"/>
      <c r="R23" s="226"/>
      <c r="S23" s="226"/>
      <c r="T23" s="226"/>
      <c r="U23" s="226"/>
      <c r="V23" s="226"/>
      <c r="W23" s="226"/>
      <c r="X23" s="226"/>
      <c r="BN23" s="418"/>
      <c r="BO23" s="417"/>
      <c r="BP23" s="220"/>
      <c r="BQ23" s="220"/>
      <c r="BR23" s="220"/>
      <c r="BS23" s="220"/>
      <c r="BT23" s="220"/>
      <c r="BU23" s="220"/>
      <c r="BV23" s="220"/>
      <c r="BW23" s="220"/>
      <c r="BX23" s="220"/>
    </row>
    <row r="24" spans="14:80" ht="20.25" customHeight="1" outlineLevel="1">
      <c r="N24" s="1851" t="s">
        <v>2514</v>
      </c>
      <c r="O24" s="1851"/>
      <c r="P24" s="1587">
        <f>第1号!$J$22</f>
        <v>0</v>
      </c>
      <c r="Q24" s="1590"/>
      <c r="R24" s="1590"/>
      <c r="S24" s="1590"/>
      <c r="T24" s="1590"/>
      <c r="U24" s="1590"/>
      <c r="V24" s="1590"/>
      <c r="W24" s="1590"/>
      <c r="X24" s="1590"/>
      <c r="BN24" s="1851" t="s">
        <v>2514</v>
      </c>
      <c r="BO24" s="1851"/>
      <c r="BP24" s="1587" t="s">
        <v>3041</v>
      </c>
      <c r="BQ24" s="1587"/>
      <c r="BR24" s="1587"/>
      <c r="BS24" s="1587"/>
      <c r="BT24" s="1587"/>
      <c r="BU24" s="1587"/>
      <c r="BV24" s="1587"/>
      <c r="BW24" s="1587"/>
      <c r="BX24" s="1587"/>
    </row>
    <row r="25" spans="14:80" ht="3" customHeight="1" outlineLevel="1">
      <c r="N25" s="418"/>
      <c r="O25" s="417"/>
      <c r="P25" s="226"/>
      <c r="Q25" s="226"/>
      <c r="R25" s="226"/>
      <c r="S25" s="226"/>
      <c r="T25" s="226"/>
      <c r="U25" s="226"/>
      <c r="V25" s="226"/>
      <c r="W25" s="226"/>
      <c r="X25" s="226"/>
      <c r="BN25" s="418"/>
      <c r="BO25" s="417"/>
      <c r="BP25" s="220"/>
      <c r="BQ25" s="220"/>
      <c r="BR25" s="220"/>
      <c r="BS25" s="220"/>
      <c r="BT25" s="220"/>
      <c r="BU25" s="220"/>
      <c r="BV25" s="220"/>
      <c r="BW25" s="220"/>
      <c r="BX25" s="220"/>
    </row>
    <row r="26" spans="14:80" ht="22.5" customHeight="1" outlineLevel="1">
      <c r="N26" s="1852" t="s">
        <v>2443</v>
      </c>
      <c r="O26" s="1852"/>
      <c r="P26" s="1587">
        <f>第1号!$J$23</f>
        <v>0</v>
      </c>
      <c r="Q26" s="1590"/>
      <c r="R26" s="1590"/>
      <c r="S26" s="1590"/>
      <c r="T26" s="1587">
        <f>第1号!$M$23</f>
        <v>0</v>
      </c>
      <c r="U26" s="1590"/>
      <c r="V26" s="1590"/>
      <c r="W26" s="1590"/>
      <c r="X26" s="1590"/>
      <c r="AB26" s="355"/>
      <c r="BN26" s="1852" t="s">
        <v>2443</v>
      </c>
      <c r="BO26" s="1852"/>
      <c r="BP26" s="1587" t="s">
        <v>3032</v>
      </c>
      <c r="BQ26" s="1587"/>
      <c r="BR26" s="1587"/>
      <c r="BS26" s="1587"/>
      <c r="BT26" s="1587" t="s">
        <v>3042</v>
      </c>
      <c r="BU26" s="1587"/>
      <c r="BV26" s="1587"/>
      <c r="BW26" s="1587"/>
      <c r="BX26" s="1587"/>
    </row>
    <row r="27" spans="14:80" ht="4.5" customHeight="1">
      <c r="N27" s="418"/>
      <c r="O27" s="417"/>
      <c r="P27" s="419"/>
      <c r="Q27" s="419"/>
      <c r="R27" s="419"/>
      <c r="S27" s="419"/>
      <c r="T27" s="419"/>
      <c r="U27" s="419"/>
      <c r="V27" s="419"/>
      <c r="W27" s="419"/>
      <c r="X27" s="419"/>
      <c r="AB27" s="306"/>
      <c r="BN27" s="418"/>
      <c r="BO27" s="417"/>
      <c r="BP27" s="225"/>
      <c r="BQ27" s="225"/>
      <c r="BR27" s="225"/>
      <c r="BS27" s="225"/>
      <c r="BT27" s="225"/>
      <c r="BU27" s="225"/>
      <c r="BV27" s="225"/>
      <c r="BW27" s="225"/>
      <c r="BX27" s="225"/>
    </row>
    <row r="28" spans="14:80" ht="15.45" customHeight="1">
      <c r="N28" s="418" t="s">
        <v>2392</v>
      </c>
      <c r="O28" s="418"/>
      <c r="P28" s="417"/>
      <c r="Q28" s="417"/>
      <c r="R28" s="419"/>
      <c r="S28" s="419"/>
      <c r="T28" s="419"/>
      <c r="U28" s="419"/>
      <c r="V28" s="419"/>
      <c r="W28" s="419"/>
      <c r="X28" s="419"/>
      <c r="Y28" s="420"/>
      <c r="Z28" s="299"/>
      <c r="AB28" s="306"/>
      <c r="AC28" s="306"/>
      <c r="BN28" s="418" t="s">
        <v>2392</v>
      </c>
      <c r="BO28" s="418"/>
      <c r="BP28" s="219"/>
      <c r="BQ28" s="219"/>
      <c r="BR28" s="225"/>
      <c r="BS28" s="225"/>
      <c r="BT28" s="225"/>
      <c r="BU28" s="225"/>
      <c r="BV28" s="225"/>
      <c r="BW28" s="225"/>
      <c r="BX28" s="225"/>
      <c r="BY28" s="420"/>
      <c r="BZ28" s="299"/>
      <c r="CA28" s="420"/>
      <c r="CB28" s="299"/>
    </row>
    <row r="29" spans="14:80" ht="2.4" customHeight="1">
      <c r="N29" s="418"/>
      <c r="O29" s="417"/>
      <c r="P29" s="226"/>
      <c r="Q29" s="226"/>
      <c r="R29" s="226"/>
      <c r="S29" s="226"/>
      <c r="T29" s="226"/>
      <c r="U29" s="226"/>
      <c r="V29" s="226"/>
      <c r="W29" s="226"/>
      <c r="X29" s="226"/>
      <c r="Y29" s="354"/>
      <c r="Z29" s="299"/>
      <c r="AB29" s="306"/>
      <c r="AC29" s="306"/>
      <c r="AD29" s="355"/>
      <c r="BN29" s="418"/>
      <c r="BO29" s="417"/>
      <c r="BP29" s="226"/>
      <c r="BQ29" s="226"/>
      <c r="BR29" s="226"/>
      <c r="BS29" s="226"/>
      <c r="BT29" s="226"/>
      <c r="BU29" s="226"/>
      <c r="BV29" s="226"/>
      <c r="BW29" s="226"/>
      <c r="BX29" s="226"/>
      <c r="BY29" s="354"/>
      <c r="BZ29" s="299"/>
      <c r="CA29" s="354"/>
      <c r="CB29" s="299"/>
    </row>
    <row r="30" spans="14:80" ht="24" customHeight="1">
      <c r="N30" s="1851" t="s">
        <v>2514</v>
      </c>
      <c r="O30" s="1851"/>
      <c r="P30" s="1587">
        <f>第1号!$J$28</f>
        <v>0</v>
      </c>
      <c r="Q30" s="1590"/>
      <c r="R30" s="1590"/>
      <c r="S30" s="1590"/>
      <c r="T30" s="1590"/>
      <c r="U30" s="1590"/>
      <c r="V30" s="1590"/>
      <c r="W30" s="1590"/>
      <c r="X30" s="1590"/>
      <c r="Z30" s="299"/>
      <c r="AB30" s="306"/>
      <c r="AC30" s="306"/>
      <c r="AD30" s="306"/>
      <c r="BN30" s="1851" t="s">
        <v>2514</v>
      </c>
      <c r="BO30" s="1851"/>
      <c r="BP30" s="1587" t="s">
        <v>3045</v>
      </c>
      <c r="BQ30" s="1587"/>
      <c r="BR30" s="1587"/>
      <c r="BS30" s="1587"/>
      <c r="BT30" s="1587"/>
      <c r="BU30" s="1587"/>
      <c r="BV30" s="1587"/>
      <c r="BW30" s="1587"/>
      <c r="BX30" s="1587"/>
      <c r="BZ30" s="299"/>
      <c r="CB30" s="299"/>
    </row>
    <row r="31" spans="14:80" ht="2.4" customHeight="1">
      <c r="N31" s="418"/>
      <c r="O31" s="417"/>
      <c r="P31" s="226"/>
      <c r="Q31" s="226"/>
      <c r="R31" s="226"/>
      <c r="S31" s="226"/>
      <c r="T31" s="226"/>
      <c r="U31" s="226"/>
      <c r="V31" s="226"/>
      <c r="W31" s="226"/>
      <c r="X31" s="226"/>
      <c r="Z31" s="299"/>
      <c r="AB31" s="306"/>
      <c r="AC31" s="306"/>
      <c r="BN31" s="418"/>
      <c r="BO31" s="417"/>
      <c r="BP31" s="226"/>
      <c r="BQ31" s="226"/>
      <c r="BR31" s="226"/>
      <c r="BS31" s="226"/>
      <c r="BT31" s="226"/>
      <c r="BU31" s="226"/>
      <c r="BV31" s="226"/>
      <c r="BW31" s="226"/>
      <c r="BX31" s="226"/>
      <c r="BZ31" s="299"/>
      <c r="CB31" s="299"/>
    </row>
    <row r="32" spans="14:80" ht="24" customHeight="1">
      <c r="N32" s="1852" t="s">
        <v>2443</v>
      </c>
      <c r="O32" s="1852"/>
      <c r="P32" s="1587">
        <f>第1号!$J$29</f>
        <v>0</v>
      </c>
      <c r="Q32" s="1590"/>
      <c r="R32" s="1590"/>
      <c r="S32" s="1590"/>
      <c r="T32" s="1587">
        <f>第1号!$M$29</f>
        <v>0</v>
      </c>
      <c r="U32" s="1590"/>
      <c r="V32" s="1590"/>
      <c r="W32" s="1590"/>
      <c r="X32" s="1590"/>
      <c r="Z32" s="299"/>
      <c r="AB32" s="306"/>
      <c r="AC32" s="306"/>
      <c r="AD32" s="355"/>
      <c r="BN32" s="1852" t="s">
        <v>2443</v>
      </c>
      <c r="BO32" s="1852"/>
      <c r="BP32" s="1587" t="s">
        <v>3032</v>
      </c>
      <c r="BQ32" s="1587"/>
      <c r="BR32" s="1587"/>
      <c r="BS32" s="1587"/>
      <c r="BT32" s="1587" t="s">
        <v>3046</v>
      </c>
      <c r="BU32" s="1587"/>
      <c r="BV32" s="1587"/>
      <c r="BW32" s="1587"/>
      <c r="BX32" s="1587"/>
      <c r="BZ32" s="299"/>
      <c r="CB32" s="299"/>
    </row>
    <row r="33" spans="3:80" ht="10.5" customHeight="1">
      <c r="S33" s="306"/>
      <c r="T33" s="306"/>
      <c r="BS33" s="306"/>
      <c r="BT33" s="306"/>
    </row>
    <row r="34" spans="3:80" ht="1.05" customHeight="1">
      <c r="K34" s="299" t="b">
        <f>第21号様式!L4=第1号!$G$3</f>
        <v>1</v>
      </c>
      <c r="BK34" s="299" t="b">
        <f>第21号様式!BL4=第1号!$G$3</f>
        <v>1</v>
      </c>
    </row>
    <row r="35" spans="3:80" ht="25.8">
      <c r="C35" s="1859" t="s">
        <v>2640</v>
      </c>
      <c r="D35" s="1859"/>
      <c r="E35" s="1859"/>
      <c r="F35" s="1859"/>
      <c r="G35" s="1859"/>
      <c r="H35" s="1859"/>
      <c r="I35" s="1859"/>
      <c r="J35" s="1859"/>
      <c r="K35" s="1859"/>
      <c r="L35" s="1859"/>
      <c r="M35" s="1859"/>
      <c r="N35" s="1859"/>
      <c r="O35" s="1859"/>
      <c r="P35" s="1859"/>
      <c r="Q35" s="1859"/>
      <c r="R35" s="1859"/>
      <c r="S35" s="1859"/>
      <c r="T35" s="1859"/>
      <c r="U35" s="1859"/>
      <c r="V35" s="1859"/>
      <c r="W35" s="1859"/>
      <c r="X35" s="1859"/>
      <c r="BC35" s="1859" t="s">
        <v>2640</v>
      </c>
      <c r="BD35" s="1859"/>
      <c r="BE35" s="1859"/>
      <c r="BF35" s="1859"/>
      <c r="BG35" s="1859"/>
      <c r="BH35" s="1859"/>
      <c r="BI35" s="1859"/>
      <c r="BJ35" s="1859"/>
      <c r="BK35" s="1859"/>
      <c r="BL35" s="1859"/>
      <c r="BM35" s="1859"/>
      <c r="BN35" s="1859"/>
      <c r="BO35" s="1859"/>
      <c r="BP35" s="1859"/>
      <c r="BQ35" s="1859"/>
      <c r="BR35" s="1859"/>
      <c r="BS35" s="1859"/>
      <c r="BT35" s="1859"/>
      <c r="BU35" s="1859"/>
      <c r="BV35" s="1859"/>
      <c r="BW35" s="1859"/>
      <c r="BX35" s="1859"/>
    </row>
    <row r="36" spans="3:80" ht="9.4499999999999993" customHeight="1"/>
    <row r="37" spans="3:80" ht="18" customHeight="1">
      <c r="D37" s="1895"/>
      <c r="E37" s="1896"/>
      <c r="F37" s="350" t="s">
        <v>2508</v>
      </c>
      <c r="G37" s="423"/>
      <c r="H37" s="350" t="s">
        <v>2509</v>
      </c>
      <c r="I37" s="423"/>
      <c r="J37" s="1897" t="s">
        <v>2515</v>
      </c>
      <c r="K37" s="1897"/>
      <c r="L37" s="424"/>
      <c r="M37" s="1857" t="s">
        <v>2516</v>
      </c>
      <c r="N37" s="1857"/>
      <c r="O37" s="1857"/>
      <c r="P37" s="1895"/>
      <c r="Q37" s="1895"/>
      <c r="R37" s="1860" t="s">
        <v>2641</v>
      </c>
      <c r="S37" s="1860"/>
      <c r="T37" s="1860"/>
      <c r="U37" s="1860"/>
      <c r="V37" s="1860"/>
      <c r="W37" s="1860"/>
      <c r="X37" s="1860"/>
      <c r="Y37" s="1860"/>
      <c r="Z37" s="299"/>
      <c r="AB37" s="355"/>
      <c r="BD37" s="1895"/>
      <c r="BE37" s="1896"/>
      <c r="BF37" s="350" t="s">
        <v>2508</v>
      </c>
      <c r="BG37" s="423"/>
      <c r="BH37" s="350" t="s">
        <v>2509</v>
      </c>
      <c r="BI37" s="423"/>
      <c r="BJ37" s="1897" t="s">
        <v>2515</v>
      </c>
      <c r="BK37" s="1897"/>
      <c r="BL37" s="424"/>
      <c r="BM37" s="1857" t="s">
        <v>2516</v>
      </c>
      <c r="BN37" s="1857"/>
      <c r="BO37" s="1857"/>
      <c r="BP37" s="1895"/>
      <c r="BQ37" s="1895"/>
      <c r="BR37" s="1860" t="s">
        <v>2641</v>
      </c>
      <c r="BS37" s="1860"/>
      <c r="BT37" s="1860"/>
      <c r="BU37" s="1860"/>
      <c r="BV37" s="1860"/>
      <c r="BW37" s="1860"/>
      <c r="BX37" s="1860"/>
      <c r="BY37" s="1860"/>
      <c r="BZ37" s="299"/>
      <c r="CA37" s="299"/>
      <c r="CB37" s="299"/>
    </row>
    <row r="38" spans="3:80" ht="39" customHeight="1">
      <c r="C38" s="1853" t="s">
        <v>3021</v>
      </c>
      <c r="D38" s="1853"/>
      <c r="E38" s="1853"/>
      <c r="F38" s="1853"/>
      <c r="G38" s="1853"/>
      <c r="H38" s="1853"/>
      <c r="I38" s="1853"/>
      <c r="J38" s="1853"/>
      <c r="K38" s="1853"/>
      <c r="L38" s="1853"/>
      <c r="M38" s="1853"/>
      <c r="N38" s="1853"/>
      <c r="O38" s="1853"/>
      <c r="P38" s="1853"/>
      <c r="Q38" s="1853"/>
      <c r="R38" s="1853"/>
      <c r="S38" s="1853"/>
      <c r="T38" s="1853"/>
      <c r="U38" s="1853"/>
      <c r="V38" s="1853"/>
      <c r="W38" s="1853"/>
      <c r="X38" s="1853"/>
      <c r="BC38" s="1853" t="s">
        <v>3021</v>
      </c>
      <c r="BD38" s="1853"/>
      <c r="BE38" s="1853"/>
      <c r="BF38" s="1853"/>
      <c r="BG38" s="1853"/>
      <c r="BH38" s="1853"/>
      <c r="BI38" s="1853"/>
      <c r="BJ38" s="1853"/>
      <c r="BK38" s="1853"/>
      <c r="BL38" s="1853"/>
      <c r="BM38" s="1853"/>
      <c r="BN38" s="1853"/>
      <c r="BO38" s="1853"/>
      <c r="BP38" s="1853"/>
      <c r="BQ38" s="1853"/>
      <c r="BR38" s="1853"/>
      <c r="BS38" s="1853"/>
      <c r="BT38" s="1853"/>
      <c r="BU38" s="1853"/>
      <c r="BV38" s="1853"/>
      <c r="BW38" s="1853"/>
      <c r="BX38" s="1853"/>
    </row>
    <row r="39" spans="3:80" ht="16.5" customHeight="1">
      <c r="C39" s="1854" t="s">
        <v>2518</v>
      </c>
      <c r="D39" s="1854"/>
      <c r="E39" s="1854"/>
      <c r="F39" s="1854"/>
      <c r="G39" s="1854"/>
      <c r="H39" s="1854"/>
      <c r="I39" s="1854"/>
      <c r="J39" s="1854"/>
      <c r="K39" s="1854"/>
      <c r="L39" s="1854"/>
      <c r="M39" s="1854"/>
      <c r="N39" s="1854"/>
      <c r="O39" s="1854"/>
      <c r="P39" s="1854"/>
      <c r="Q39" s="1854"/>
      <c r="R39" s="1854"/>
      <c r="S39" s="1854"/>
      <c r="T39" s="1854"/>
      <c r="U39" s="1854"/>
      <c r="V39" s="1854"/>
      <c r="W39" s="1854"/>
      <c r="X39" s="1854"/>
      <c r="BC39" s="1854" t="s">
        <v>2518</v>
      </c>
      <c r="BD39" s="1854"/>
      <c r="BE39" s="1854"/>
      <c r="BF39" s="1854"/>
      <c r="BG39" s="1854"/>
      <c r="BH39" s="1854"/>
      <c r="BI39" s="1854"/>
      <c r="BJ39" s="1854"/>
      <c r="BK39" s="1854"/>
      <c r="BL39" s="1854"/>
      <c r="BM39" s="1854"/>
      <c r="BN39" s="1854"/>
      <c r="BO39" s="1854"/>
      <c r="BP39" s="1854"/>
      <c r="BQ39" s="1854"/>
      <c r="BR39" s="1854"/>
      <c r="BS39" s="1854"/>
      <c r="BT39" s="1854"/>
      <c r="BU39" s="1854"/>
      <c r="BV39" s="1854"/>
      <c r="BW39" s="1854"/>
      <c r="BX39" s="1854"/>
    </row>
    <row r="40" spans="3:80" ht="22.5" customHeight="1">
      <c r="C40" s="1776" t="s">
        <v>2519</v>
      </c>
      <c r="D40" s="1763"/>
      <c r="E40" s="1763"/>
      <c r="F40" s="1763"/>
      <c r="G40" s="1763"/>
      <c r="H40" s="1763"/>
      <c r="I40" s="1763"/>
      <c r="J40" s="1880"/>
      <c r="K40" s="393"/>
      <c r="L40" s="1881" t="str">
        <f>第1号!$G$36</f>
        <v/>
      </c>
      <c r="M40" s="1592"/>
      <c r="N40" s="1592"/>
      <c r="O40" s="1592"/>
      <c r="P40" s="1592"/>
      <c r="Q40" s="1592"/>
      <c r="R40" s="1881">
        <f>第1号!$L$36</f>
        <v>0</v>
      </c>
      <c r="S40" s="1592"/>
      <c r="T40" s="1592"/>
      <c r="U40" s="1592"/>
      <c r="V40" s="1592"/>
      <c r="W40" s="1881" t="str">
        <f>第1号!$P$36</f>
        <v>　</v>
      </c>
      <c r="X40" s="1813"/>
      <c r="AA40" s="299"/>
      <c r="BC40" s="1776" t="s">
        <v>2519</v>
      </c>
      <c r="BD40" s="1763"/>
      <c r="BE40" s="1763"/>
      <c r="BF40" s="1763"/>
      <c r="BG40" s="1763"/>
      <c r="BH40" s="1763"/>
      <c r="BI40" s="1763"/>
      <c r="BJ40" s="1880"/>
      <c r="BK40" s="393"/>
      <c r="BL40" s="1881" t="str">
        <f>第1号!$BG$36</f>
        <v>○○株式会社 本社工場</v>
      </c>
      <c r="BM40" s="1592"/>
      <c r="BN40" s="1592"/>
      <c r="BO40" s="1592"/>
      <c r="BP40" s="1592"/>
      <c r="BQ40" s="1592"/>
      <c r="BR40" s="1881" t="str">
        <f>第1号!$BL$36</f>
        <v>太陽光発電・蓄電池</v>
      </c>
      <c r="BS40" s="1592"/>
      <c r="BT40" s="1592"/>
      <c r="BU40" s="1592"/>
      <c r="BV40" s="1592"/>
      <c r="BW40" s="1881" t="str">
        <f>第1号!$BP$36</f>
        <v>設備導入事業</v>
      </c>
      <c r="BX40" s="1813"/>
    </row>
    <row r="41" spans="3:80" ht="18" customHeight="1">
      <c r="C41" s="1766" t="s">
        <v>2520</v>
      </c>
      <c r="D41" s="1767"/>
      <c r="E41" s="1767"/>
      <c r="F41" s="1817"/>
      <c r="G41" s="1817"/>
      <c r="H41" s="1817"/>
      <c r="I41" s="1817"/>
      <c r="J41" s="1882"/>
      <c r="K41" s="302"/>
      <c r="L41" s="402" t="s">
        <v>2521</v>
      </c>
      <c r="M41" s="1834">
        <f>基本情報!$B$82</f>
        <v>0</v>
      </c>
      <c r="N41" s="1834"/>
      <c r="O41" s="1834"/>
      <c r="P41" s="1883"/>
      <c r="Q41" s="404" t="s">
        <v>2522</v>
      </c>
      <c r="R41" s="404"/>
      <c r="S41" s="404"/>
      <c r="T41" s="404"/>
      <c r="U41" s="404"/>
      <c r="V41" s="404"/>
      <c r="W41" s="404"/>
      <c r="X41" s="491"/>
      <c r="AA41" s="299"/>
      <c r="BC41" s="1766" t="s">
        <v>2520</v>
      </c>
      <c r="BD41" s="1767"/>
      <c r="BE41" s="1767"/>
      <c r="BF41" s="1817"/>
      <c r="BG41" s="1817"/>
      <c r="BH41" s="1817"/>
      <c r="BI41" s="1817"/>
      <c r="BJ41" s="1882"/>
      <c r="BK41" s="302"/>
      <c r="BL41" s="402" t="s">
        <v>2521</v>
      </c>
      <c r="BM41" s="1834" t="str">
        <f>基本情報!$BB$82</f>
        <v>HH777777</v>
      </c>
      <c r="BN41" s="1834"/>
      <c r="BO41" s="1834"/>
      <c r="BP41" s="1883"/>
      <c r="BQ41" s="404" t="s">
        <v>2522</v>
      </c>
      <c r="BR41" s="404"/>
      <c r="BS41" s="404"/>
      <c r="BT41" s="404"/>
      <c r="BU41" s="404"/>
      <c r="BV41" s="404"/>
      <c r="BW41" s="404"/>
      <c r="BX41" s="491"/>
    </row>
    <row r="42" spans="3:80" ht="25.8" customHeight="1">
      <c r="C42" s="1884" t="s">
        <v>2720</v>
      </c>
      <c r="D42" s="1885"/>
      <c r="E42" s="1886"/>
      <c r="F42" s="1782" t="s">
        <v>2719</v>
      </c>
      <c r="G42" s="1893"/>
      <c r="H42" s="1893"/>
      <c r="I42" s="1893"/>
      <c r="J42" s="1893"/>
      <c r="K42" s="1894"/>
      <c r="L42" s="1868"/>
      <c r="M42" s="1869"/>
      <c r="N42" s="1869"/>
      <c r="O42" s="1869"/>
      <c r="P42" s="1869"/>
      <c r="Q42" s="1869"/>
      <c r="R42" s="1869"/>
      <c r="S42" s="1869"/>
      <c r="T42" s="1869"/>
      <c r="U42" s="1869"/>
      <c r="V42" s="1869"/>
      <c r="W42" s="1869"/>
      <c r="X42" s="1870"/>
      <c r="Y42" s="441"/>
      <c r="BC42" s="1884" t="s">
        <v>2720</v>
      </c>
      <c r="BD42" s="1885"/>
      <c r="BE42" s="1886"/>
      <c r="BF42" s="1782" t="s">
        <v>2719</v>
      </c>
      <c r="BG42" s="1893"/>
      <c r="BH42" s="1893"/>
      <c r="BI42" s="1893"/>
      <c r="BJ42" s="1893"/>
      <c r="BK42" s="1894"/>
      <c r="BL42" s="1868"/>
      <c r="BM42" s="1869"/>
      <c r="BN42" s="1869"/>
      <c r="BO42" s="1869"/>
      <c r="BP42" s="1869"/>
      <c r="BQ42" s="1869"/>
      <c r="BR42" s="1869"/>
      <c r="BS42" s="1869"/>
      <c r="BT42" s="1869"/>
      <c r="BU42" s="1869"/>
      <c r="BV42" s="1869"/>
      <c r="BW42" s="1869"/>
      <c r="BX42" s="1870"/>
      <c r="BY42" s="441"/>
      <c r="CA42" s="441"/>
    </row>
    <row r="43" spans="3:80" ht="25.8" customHeight="1">
      <c r="C43" s="1887"/>
      <c r="D43" s="1888"/>
      <c r="E43" s="1889"/>
      <c r="F43" s="1871" t="s">
        <v>2642</v>
      </c>
      <c r="G43" s="1767"/>
      <c r="H43" s="1767"/>
      <c r="I43" s="1767"/>
      <c r="J43" s="1767"/>
      <c r="K43" s="1867"/>
      <c r="L43" s="1872"/>
      <c r="M43" s="1873"/>
      <c r="N43" s="1873"/>
      <c r="O43" s="1873"/>
      <c r="P43" s="1873"/>
      <c r="Q43" s="1873"/>
      <c r="R43" s="1873"/>
      <c r="S43" s="1873"/>
      <c r="T43" s="1873"/>
      <c r="U43" s="1873"/>
      <c r="V43" s="1873"/>
      <c r="W43" s="1873"/>
      <c r="X43" s="1874"/>
      <c r="Y43" s="441"/>
      <c r="AB43" s="306"/>
      <c r="BC43" s="1887"/>
      <c r="BD43" s="1888"/>
      <c r="BE43" s="1889"/>
      <c r="BF43" s="1871" t="s">
        <v>2642</v>
      </c>
      <c r="BG43" s="1767"/>
      <c r="BH43" s="1767"/>
      <c r="BI43" s="1767"/>
      <c r="BJ43" s="1767"/>
      <c r="BK43" s="1867"/>
      <c r="BL43" s="1872"/>
      <c r="BM43" s="1873"/>
      <c r="BN43" s="1873"/>
      <c r="BO43" s="1873"/>
      <c r="BP43" s="1873"/>
      <c r="BQ43" s="1873"/>
      <c r="BR43" s="1873"/>
      <c r="BS43" s="1873"/>
      <c r="BT43" s="1873"/>
      <c r="BU43" s="1873"/>
      <c r="BV43" s="1873"/>
      <c r="BW43" s="1873"/>
      <c r="BX43" s="1874"/>
      <c r="BY43" s="441"/>
      <c r="CA43" s="441"/>
    </row>
    <row r="44" spans="3:80" ht="25.8" customHeight="1">
      <c r="C44" s="1890"/>
      <c r="D44" s="1891"/>
      <c r="E44" s="1892"/>
      <c r="F44" s="1782" t="s">
        <v>2643</v>
      </c>
      <c r="G44" s="1893"/>
      <c r="H44" s="1893"/>
      <c r="I44" s="1893"/>
      <c r="J44" s="1893"/>
      <c r="K44" s="1894"/>
      <c r="L44" s="1872"/>
      <c r="M44" s="1873"/>
      <c r="N44" s="1873"/>
      <c r="O44" s="1873"/>
      <c r="P44" s="1873"/>
      <c r="Q44" s="1873"/>
      <c r="R44" s="1873"/>
      <c r="S44" s="1873"/>
      <c r="T44" s="1873"/>
      <c r="U44" s="1873"/>
      <c r="V44" s="1873"/>
      <c r="W44" s="1873"/>
      <c r="X44" s="1874"/>
      <c r="Y44" s="441"/>
      <c r="AB44" s="306"/>
      <c r="BC44" s="1890"/>
      <c r="BD44" s="1891"/>
      <c r="BE44" s="1892"/>
      <c r="BF44" s="1782" t="s">
        <v>2643</v>
      </c>
      <c r="BG44" s="1893"/>
      <c r="BH44" s="1893"/>
      <c r="BI44" s="1893"/>
      <c r="BJ44" s="1893"/>
      <c r="BK44" s="1894"/>
      <c r="BL44" s="1872"/>
      <c r="BM44" s="1873"/>
      <c r="BN44" s="1873"/>
      <c r="BO44" s="1873"/>
      <c r="BP44" s="1873"/>
      <c r="BQ44" s="1873"/>
      <c r="BR44" s="1873"/>
      <c r="BS44" s="1873"/>
      <c r="BT44" s="1873"/>
      <c r="BU44" s="1873"/>
      <c r="BV44" s="1873"/>
      <c r="BW44" s="1873"/>
      <c r="BX44" s="1874"/>
      <c r="BY44" s="441"/>
      <c r="CA44" s="441"/>
    </row>
    <row r="45" spans="3:80" ht="25.8" customHeight="1">
      <c r="C45" s="1866" t="s">
        <v>2721</v>
      </c>
      <c r="D45" s="1866"/>
      <c r="E45" s="1866"/>
      <c r="F45" s="1766" t="s">
        <v>2719</v>
      </c>
      <c r="G45" s="1767"/>
      <c r="H45" s="1767"/>
      <c r="I45" s="1767"/>
      <c r="J45" s="1767"/>
      <c r="K45" s="1867"/>
      <c r="L45" s="1868"/>
      <c r="M45" s="1869"/>
      <c r="N45" s="1869"/>
      <c r="O45" s="1869"/>
      <c r="P45" s="1869"/>
      <c r="Q45" s="1869"/>
      <c r="R45" s="1869"/>
      <c r="S45" s="1869"/>
      <c r="T45" s="1869"/>
      <c r="U45" s="1869"/>
      <c r="V45" s="1869"/>
      <c r="W45" s="1869"/>
      <c r="X45" s="1870"/>
      <c r="Y45" s="441"/>
      <c r="AB45" s="306"/>
      <c r="BC45" s="1866" t="s">
        <v>2721</v>
      </c>
      <c r="BD45" s="1866"/>
      <c r="BE45" s="1866"/>
      <c r="BF45" s="1766" t="s">
        <v>2719</v>
      </c>
      <c r="BG45" s="1767"/>
      <c r="BH45" s="1767"/>
      <c r="BI45" s="1767"/>
      <c r="BJ45" s="1767"/>
      <c r="BK45" s="1867"/>
      <c r="BL45" s="1868"/>
      <c r="BM45" s="1869"/>
      <c r="BN45" s="1869"/>
      <c r="BO45" s="1869"/>
      <c r="BP45" s="1869"/>
      <c r="BQ45" s="1869"/>
      <c r="BR45" s="1869"/>
      <c r="BS45" s="1869"/>
      <c r="BT45" s="1869"/>
      <c r="BU45" s="1869"/>
      <c r="BV45" s="1869"/>
      <c r="BW45" s="1869"/>
      <c r="BX45" s="1870"/>
      <c r="BY45" s="441"/>
      <c r="CA45" s="441"/>
    </row>
    <row r="46" spans="3:80" ht="25.8" customHeight="1">
      <c r="C46" s="1866"/>
      <c r="D46" s="1866"/>
      <c r="E46" s="1866"/>
      <c r="F46" s="1871" t="s">
        <v>2642</v>
      </c>
      <c r="G46" s="1767"/>
      <c r="H46" s="1767"/>
      <c r="I46" s="1767"/>
      <c r="J46" s="1767"/>
      <c r="K46" s="1867"/>
      <c r="L46" s="1872"/>
      <c r="M46" s="1873"/>
      <c r="N46" s="1873"/>
      <c r="O46" s="1873"/>
      <c r="P46" s="1873"/>
      <c r="Q46" s="1873"/>
      <c r="R46" s="1873"/>
      <c r="S46" s="1873"/>
      <c r="T46" s="1873"/>
      <c r="U46" s="1873"/>
      <c r="V46" s="1873"/>
      <c r="W46" s="1873"/>
      <c r="X46" s="1874"/>
      <c r="Y46" s="441"/>
      <c r="AB46" s="306"/>
      <c r="BC46" s="1866"/>
      <c r="BD46" s="1866"/>
      <c r="BE46" s="1866"/>
      <c r="BF46" s="1871" t="s">
        <v>2642</v>
      </c>
      <c r="BG46" s="1767"/>
      <c r="BH46" s="1767"/>
      <c r="BI46" s="1767"/>
      <c r="BJ46" s="1767"/>
      <c r="BK46" s="1867"/>
      <c r="BL46" s="1872"/>
      <c r="BM46" s="1873"/>
      <c r="BN46" s="1873"/>
      <c r="BO46" s="1873"/>
      <c r="BP46" s="1873"/>
      <c r="BQ46" s="1873"/>
      <c r="BR46" s="1873"/>
      <c r="BS46" s="1873"/>
      <c r="BT46" s="1873"/>
      <c r="BU46" s="1873"/>
      <c r="BV46" s="1873"/>
      <c r="BW46" s="1873"/>
      <c r="BX46" s="1874"/>
      <c r="BY46" s="441"/>
      <c r="CA46" s="441"/>
    </row>
    <row r="47" spans="3:80" ht="29.4" customHeight="1">
      <c r="C47" s="1875" t="s">
        <v>2644</v>
      </c>
      <c r="D47" s="1875"/>
      <c r="E47" s="1875"/>
      <c r="F47" s="1875"/>
      <c r="G47" s="1875"/>
      <c r="H47" s="1875"/>
      <c r="I47" s="1875"/>
      <c r="J47" s="1875"/>
      <c r="K47" s="1875"/>
      <c r="L47" s="1876"/>
      <c r="M47" s="1877"/>
      <c r="N47" s="1877"/>
      <c r="O47" s="1877"/>
      <c r="P47" s="1877"/>
      <c r="Q47" s="1877"/>
      <c r="R47" s="1877"/>
      <c r="S47" s="1877"/>
      <c r="T47" s="1877"/>
      <c r="U47" s="1877"/>
      <c r="V47" s="1877"/>
      <c r="W47" s="1877"/>
      <c r="X47" s="1878"/>
      <c r="Y47" s="442"/>
      <c r="AB47" s="306"/>
      <c r="BC47" s="1875" t="s">
        <v>2644</v>
      </c>
      <c r="BD47" s="1875"/>
      <c r="BE47" s="1875"/>
      <c r="BF47" s="1875"/>
      <c r="BG47" s="1875"/>
      <c r="BH47" s="1875"/>
      <c r="BI47" s="1875"/>
      <c r="BJ47" s="1875"/>
      <c r="BK47" s="1875"/>
      <c r="BL47" s="1876"/>
      <c r="BM47" s="1877"/>
      <c r="BN47" s="1877"/>
      <c r="BO47" s="1877"/>
      <c r="BP47" s="1877"/>
      <c r="BQ47" s="1877"/>
      <c r="BR47" s="1877"/>
      <c r="BS47" s="1877"/>
      <c r="BT47" s="1877"/>
      <c r="BU47" s="1877"/>
      <c r="BV47" s="1877"/>
      <c r="BW47" s="1877"/>
      <c r="BX47" s="1878"/>
      <c r="BY47" s="442"/>
      <c r="CA47" s="442"/>
    </row>
    <row r="48" spans="3:80" ht="18.45" customHeight="1">
      <c r="C48" s="1875" t="s">
        <v>2645</v>
      </c>
      <c r="D48" s="1875"/>
      <c r="E48" s="1875"/>
      <c r="F48" s="1875"/>
      <c r="G48" s="1875"/>
      <c r="H48" s="1875"/>
      <c r="I48" s="1875"/>
      <c r="J48" s="1875"/>
      <c r="K48" s="1875"/>
      <c r="L48" s="1879"/>
      <c r="M48" s="1879"/>
      <c r="N48" s="1879"/>
      <c r="O48" s="443" t="s">
        <v>2508</v>
      </c>
      <c r="P48" s="444"/>
      <c r="Q48" s="443" t="s">
        <v>2646</v>
      </c>
      <c r="R48" s="444"/>
      <c r="S48" s="445" t="s">
        <v>2510</v>
      </c>
      <c r="T48" s="446"/>
      <c r="U48" s="446"/>
      <c r="V48" s="446"/>
      <c r="W48" s="446"/>
      <c r="X48" s="446"/>
      <c r="Y48" s="442"/>
      <c r="AB48" s="306"/>
      <c r="BC48" s="1875" t="s">
        <v>2645</v>
      </c>
      <c r="BD48" s="1875"/>
      <c r="BE48" s="1875"/>
      <c r="BF48" s="1875"/>
      <c r="BG48" s="1875"/>
      <c r="BH48" s="1875"/>
      <c r="BI48" s="1875"/>
      <c r="BJ48" s="1875"/>
      <c r="BK48" s="1875"/>
      <c r="BL48" s="1879"/>
      <c r="BM48" s="1879"/>
      <c r="BN48" s="1879"/>
      <c r="BO48" s="443" t="s">
        <v>2508</v>
      </c>
      <c r="BP48" s="444"/>
      <c r="BQ48" s="443" t="s">
        <v>2646</v>
      </c>
      <c r="BR48" s="444"/>
      <c r="BS48" s="445" t="s">
        <v>2510</v>
      </c>
      <c r="BT48" s="446"/>
      <c r="BU48" s="446"/>
      <c r="BV48" s="446"/>
      <c r="BW48" s="446"/>
      <c r="BX48" s="446"/>
      <c r="BY48" s="442"/>
      <c r="CA48" s="442"/>
    </row>
    <row r="49" spans="3:80" ht="4.05" customHeight="1">
      <c r="D49" s="306"/>
      <c r="E49" s="306"/>
      <c r="F49" s="306"/>
      <c r="G49" s="306"/>
      <c r="H49" s="306"/>
      <c r="I49" s="306"/>
      <c r="J49" s="306"/>
      <c r="K49" s="306"/>
      <c r="L49" s="447"/>
      <c r="M49" s="447"/>
      <c r="N49" s="447"/>
      <c r="O49" s="442"/>
      <c r="P49" s="442"/>
      <c r="Q49" s="442"/>
      <c r="S49" s="442"/>
      <c r="T49" s="442"/>
      <c r="U49" s="442"/>
      <c r="V49" s="442"/>
      <c r="W49" s="442"/>
      <c r="X49" s="442"/>
      <c r="Y49" s="442"/>
      <c r="AB49" s="306"/>
      <c r="BD49" s="306"/>
      <c r="BE49" s="306"/>
      <c r="BF49" s="306"/>
      <c r="BG49" s="306"/>
      <c r="BH49" s="306"/>
      <c r="BI49" s="306"/>
      <c r="BJ49" s="306"/>
      <c r="BK49" s="306"/>
      <c r="BL49" s="447"/>
      <c r="BM49" s="447"/>
      <c r="BN49" s="447"/>
      <c r="BO49" s="442"/>
      <c r="BP49" s="442"/>
      <c r="BQ49" s="442"/>
      <c r="BS49" s="442"/>
      <c r="BT49" s="442"/>
      <c r="BU49" s="442"/>
      <c r="BV49" s="442"/>
      <c r="BW49" s="442"/>
      <c r="BX49" s="442"/>
      <c r="BY49" s="442"/>
      <c r="CA49" s="442"/>
    </row>
    <row r="50" spans="3:80" ht="13.2" customHeight="1">
      <c r="D50" s="1864" t="s">
        <v>2647</v>
      </c>
      <c r="E50" s="1864"/>
      <c r="F50" s="1864"/>
      <c r="G50" s="1864"/>
      <c r="H50" s="1864"/>
      <c r="I50" s="1864"/>
      <c r="J50" s="1864"/>
      <c r="K50" s="1864"/>
      <c r="L50" s="1864"/>
      <c r="M50" s="1864"/>
      <c r="N50" s="448"/>
      <c r="O50" s="448"/>
      <c r="P50" s="448"/>
      <c r="Q50" s="448"/>
      <c r="R50" s="448"/>
      <c r="S50" s="448"/>
      <c r="T50" s="448"/>
      <c r="U50" s="448"/>
      <c r="V50" s="448"/>
      <c r="W50" s="448"/>
      <c r="X50" s="448"/>
      <c r="Y50" s="448"/>
      <c r="Z50" s="448"/>
      <c r="AA50" s="448"/>
      <c r="AB50" s="448"/>
      <c r="AC50" s="448"/>
      <c r="AD50" s="448"/>
      <c r="AE50" s="448"/>
      <c r="AF50" s="448"/>
      <c r="AG50" s="448"/>
      <c r="AH50" s="448"/>
      <c r="AI50" s="448"/>
      <c r="AJ50" s="448"/>
      <c r="AK50" s="448"/>
      <c r="AL50" s="448"/>
      <c r="AM50" s="448"/>
      <c r="AN50" s="448"/>
      <c r="AO50" s="448"/>
      <c r="AP50" s="448"/>
      <c r="AQ50" s="448"/>
      <c r="AR50" s="448"/>
      <c r="AS50" s="448"/>
      <c r="AT50" s="448"/>
      <c r="AU50" s="448"/>
      <c r="AV50" s="448"/>
      <c r="AW50" s="448"/>
      <c r="AX50" s="448"/>
      <c r="AY50" s="448"/>
      <c r="AZ50" s="448"/>
      <c r="BD50" s="1864" t="s">
        <v>2647</v>
      </c>
      <c r="BE50" s="1864"/>
      <c r="BF50" s="1864"/>
      <c r="BG50" s="1864"/>
      <c r="BH50" s="1864"/>
      <c r="BI50" s="1864"/>
      <c r="BJ50" s="1864"/>
      <c r="BK50" s="1864"/>
      <c r="BL50" s="1864"/>
      <c r="BM50" s="1864"/>
      <c r="BN50" s="448"/>
      <c r="BO50" s="448"/>
      <c r="BP50" s="448"/>
      <c r="BQ50" s="448"/>
      <c r="BR50" s="448"/>
      <c r="BS50" s="448"/>
      <c r="BT50" s="448"/>
      <c r="BU50" s="448"/>
      <c r="BV50" s="448"/>
      <c r="BW50" s="448"/>
      <c r="BX50" s="448"/>
      <c r="BY50" s="448"/>
      <c r="BZ50" s="448"/>
      <c r="CA50" s="448"/>
      <c r="CB50" s="448"/>
    </row>
    <row r="51" spans="3:80" ht="37.5" customHeight="1">
      <c r="C51" s="449"/>
      <c r="D51" s="450" t="s">
        <v>2648</v>
      </c>
      <c r="E51" s="450"/>
      <c r="F51" s="451" t="s">
        <v>2649</v>
      </c>
      <c r="G51" s="450"/>
      <c r="H51" s="450"/>
      <c r="I51" s="452"/>
      <c r="J51" s="1865" t="s">
        <v>2650</v>
      </c>
      <c r="K51" s="1865"/>
      <c r="L51" s="1865"/>
      <c r="M51" s="1865"/>
      <c r="N51" s="1865"/>
      <c r="O51" s="1865"/>
      <c r="P51" s="1865"/>
      <c r="Q51" s="1865"/>
      <c r="R51" s="1865"/>
      <c r="S51" s="1865"/>
      <c r="T51" s="1865"/>
      <c r="U51" s="1865"/>
      <c r="V51" s="1865"/>
      <c r="W51" s="1865"/>
      <c r="X51" s="1865"/>
      <c r="Y51" s="453"/>
      <c r="Z51" s="453"/>
      <c r="AA51" s="453"/>
      <c r="AB51" s="355"/>
      <c r="AC51" s="453"/>
      <c r="AD51" s="453"/>
      <c r="AE51" s="453"/>
      <c r="AF51" s="453"/>
      <c r="AG51" s="453"/>
      <c r="AH51" s="453"/>
      <c r="AI51" s="453"/>
      <c r="AJ51" s="453"/>
      <c r="AK51" s="453"/>
      <c r="AL51" s="453"/>
      <c r="AM51" s="453"/>
      <c r="AN51" s="453"/>
      <c r="AO51" s="453"/>
      <c r="AP51" s="453"/>
      <c r="AQ51" s="453"/>
      <c r="AR51" s="453"/>
      <c r="AS51" s="453"/>
      <c r="AT51" s="453"/>
      <c r="AU51" s="453"/>
      <c r="AV51" s="453"/>
      <c r="AW51" s="453"/>
      <c r="AX51" s="453"/>
      <c r="AY51" s="453"/>
      <c r="AZ51" s="453"/>
      <c r="BC51" s="449"/>
      <c r="BD51" s="450" t="s">
        <v>2648</v>
      </c>
      <c r="BE51" s="450"/>
      <c r="BF51" s="451" t="s">
        <v>2649</v>
      </c>
      <c r="BG51" s="450"/>
      <c r="BH51" s="450"/>
      <c r="BI51" s="452"/>
      <c r="BJ51" s="1865" t="s">
        <v>2650</v>
      </c>
      <c r="BK51" s="1865"/>
      <c r="BL51" s="1865"/>
      <c r="BM51" s="1865"/>
      <c r="BN51" s="1865"/>
      <c r="BO51" s="1865"/>
      <c r="BP51" s="1865"/>
      <c r="BQ51" s="1865"/>
      <c r="BR51" s="1865"/>
      <c r="BS51" s="1865"/>
      <c r="BT51" s="1865"/>
      <c r="BU51" s="1865"/>
      <c r="BV51" s="1865"/>
      <c r="BW51" s="1865"/>
      <c r="BX51" s="1865"/>
      <c r="BY51" s="453"/>
      <c r="BZ51" s="453"/>
      <c r="CA51" s="453"/>
      <c r="CB51" s="453"/>
    </row>
    <row r="52" spans="3:80" ht="3" customHeight="1">
      <c r="C52" s="392"/>
      <c r="E52" s="454"/>
      <c r="U52" s="299"/>
      <c r="Y52" s="349"/>
      <c r="AB52" s="306"/>
      <c r="BC52" s="392"/>
      <c r="BE52" s="454"/>
      <c r="BU52" s="299"/>
      <c r="BY52" s="349"/>
      <c r="CA52" s="349"/>
    </row>
    <row r="53" spans="3:80">
      <c r="C53" s="540" t="s">
        <v>2968</v>
      </c>
      <c r="D53" s="540"/>
      <c r="E53" s="456"/>
      <c r="F53" s="455"/>
      <c r="G53" s="455"/>
      <c r="H53" s="455"/>
      <c r="I53" s="455"/>
      <c r="J53" s="455"/>
      <c r="K53" s="455"/>
      <c r="L53" s="455"/>
      <c r="M53" s="455"/>
      <c r="N53" s="455"/>
      <c r="O53" s="455"/>
      <c r="P53" s="455"/>
      <c r="Q53" s="455"/>
      <c r="R53" s="455"/>
      <c r="S53" s="455"/>
      <c r="T53" s="455"/>
      <c r="U53" s="455"/>
      <c r="V53" s="455"/>
      <c r="W53" s="455"/>
      <c r="X53" s="455"/>
      <c r="Y53" s="455"/>
      <c r="Z53" s="455"/>
      <c r="AA53" s="455"/>
      <c r="AB53" s="455"/>
      <c r="AC53" s="455"/>
      <c r="AD53" s="455"/>
      <c r="AE53" s="455"/>
      <c r="AF53" s="455"/>
      <c r="AG53" s="455"/>
      <c r="AH53" s="455"/>
      <c r="AI53" s="455"/>
      <c r="AJ53" s="455"/>
      <c r="AK53" s="455"/>
      <c r="AL53" s="455"/>
      <c r="AM53" s="455"/>
      <c r="AN53" s="455"/>
      <c r="AO53" s="455"/>
      <c r="AP53" s="455"/>
      <c r="AQ53" s="455"/>
      <c r="AR53" s="455"/>
      <c r="AS53" s="455"/>
      <c r="AT53" s="455"/>
      <c r="AU53" s="455"/>
      <c r="AV53" s="455"/>
      <c r="AW53" s="455"/>
      <c r="AX53" s="455"/>
      <c r="AY53" s="455"/>
      <c r="AZ53" s="455"/>
      <c r="BC53" s="540" t="s">
        <v>2968</v>
      </c>
      <c r="BD53" s="540"/>
      <c r="BE53" s="456"/>
      <c r="BF53" s="455"/>
      <c r="BG53" s="455"/>
      <c r="BH53" s="455"/>
      <c r="BI53" s="455"/>
      <c r="BJ53" s="455"/>
      <c r="BK53" s="455"/>
      <c r="BL53" s="455"/>
      <c r="BM53" s="455"/>
      <c r="BN53" s="455"/>
      <c r="BO53" s="455"/>
      <c r="BP53" s="455"/>
      <c r="BQ53" s="455"/>
      <c r="BR53" s="455"/>
      <c r="BS53" s="455"/>
      <c r="BT53" s="455"/>
      <c r="BU53" s="455"/>
      <c r="BV53" s="455"/>
      <c r="BW53" s="455"/>
      <c r="BX53" s="455"/>
      <c r="BY53" s="455"/>
      <c r="BZ53" s="455"/>
      <c r="CA53" s="455"/>
      <c r="CB53" s="455"/>
    </row>
    <row r="54" spans="3:80">
      <c r="E54" s="457"/>
      <c r="BE54" s="457"/>
    </row>
  </sheetData>
  <sheetProtection algorithmName="SHA-512" hashValue="1cUOccWEb+LsUMojAdSSlzBMXn17YZUntf6RR7Jx2YwCWaglAcg8rLmyjtOP+JjdmdPJlJsKloPiHAAwd95/aQ==" saltValue="3VoU6p37O3BsY8aEHOv1AA==" spinCount="100000" sheet="1" formatCells="0" formatColumns="0" formatRows="0" selectLockedCells="1"/>
  <mergeCells count="110">
    <mergeCell ref="BR3:BS3"/>
    <mergeCell ref="BN10:BO10"/>
    <mergeCell ref="BP10:BX10"/>
    <mergeCell ref="BN12:BO12"/>
    <mergeCell ref="BP12:BX12"/>
    <mergeCell ref="BN14:BO14"/>
    <mergeCell ref="BP14:BS14"/>
    <mergeCell ref="BT14:BX14"/>
    <mergeCell ref="BN18:BO18"/>
    <mergeCell ref="BP18:BX18"/>
    <mergeCell ref="D50:M50"/>
    <mergeCell ref="J51:X51"/>
    <mergeCell ref="C48:K48"/>
    <mergeCell ref="L48:N48"/>
    <mergeCell ref="R3:S3"/>
    <mergeCell ref="N18:O18"/>
    <mergeCell ref="P18:X18"/>
    <mergeCell ref="N14:O14"/>
    <mergeCell ref="N10:O10"/>
    <mergeCell ref="P10:X10"/>
    <mergeCell ref="N12:O12"/>
    <mergeCell ref="P12:X12"/>
    <mergeCell ref="L44:X44"/>
    <mergeCell ref="N30:O30"/>
    <mergeCell ref="P30:X30"/>
    <mergeCell ref="L42:X42"/>
    <mergeCell ref="N32:O32"/>
    <mergeCell ref="C35:X35"/>
    <mergeCell ref="D37:E37"/>
    <mergeCell ref="J37:K37"/>
    <mergeCell ref="M37:O37"/>
    <mergeCell ref="P14:S14"/>
    <mergeCell ref="T14:X14"/>
    <mergeCell ref="P20:S20"/>
    <mergeCell ref="R40:V40"/>
    <mergeCell ref="C47:K47"/>
    <mergeCell ref="L47:X47"/>
    <mergeCell ref="C45:E46"/>
    <mergeCell ref="F46:K46"/>
    <mergeCell ref="L46:X46"/>
    <mergeCell ref="F43:K43"/>
    <mergeCell ref="L43:X43"/>
    <mergeCell ref="F45:K45"/>
    <mergeCell ref="L45:X45"/>
    <mergeCell ref="C40:J40"/>
    <mergeCell ref="C41:J41"/>
    <mergeCell ref="M41:P41"/>
    <mergeCell ref="W40:X40"/>
    <mergeCell ref="C42:E44"/>
    <mergeCell ref="F44:K44"/>
    <mergeCell ref="F42:K42"/>
    <mergeCell ref="L40:Q40"/>
    <mergeCell ref="N20:O20"/>
    <mergeCell ref="C38:X38"/>
    <mergeCell ref="C39:X39"/>
    <mergeCell ref="P26:S26"/>
    <mergeCell ref="T26:X26"/>
    <mergeCell ref="N26:O26"/>
    <mergeCell ref="N24:O24"/>
    <mergeCell ref="BN20:BO20"/>
    <mergeCell ref="BP20:BS20"/>
    <mergeCell ref="BC35:BX35"/>
    <mergeCell ref="BD37:BE37"/>
    <mergeCell ref="BJ37:BK37"/>
    <mergeCell ref="BM37:BO37"/>
    <mergeCell ref="BP37:BQ37"/>
    <mergeCell ref="BR37:BY37"/>
    <mergeCell ref="BC38:BX38"/>
    <mergeCell ref="BC39:BX39"/>
    <mergeCell ref="P37:Q37"/>
    <mergeCell ref="R37:Y37"/>
    <mergeCell ref="P24:X24"/>
    <mergeCell ref="T20:X20"/>
    <mergeCell ref="P32:S32"/>
    <mergeCell ref="T32:X32"/>
    <mergeCell ref="BT20:BX20"/>
    <mergeCell ref="BN24:BO24"/>
    <mergeCell ref="BP24:BX24"/>
    <mergeCell ref="BN26:BO26"/>
    <mergeCell ref="BP26:BS26"/>
    <mergeCell ref="BT26:BX26"/>
    <mergeCell ref="BN30:BO30"/>
    <mergeCell ref="BP30:BX30"/>
    <mergeCell ref="BN32:BO32"/>
    <mergeCell ref="BP32:BS32"/>
    <mergeCell ref="BT32:BX32"/>
    <mergeCell ref="BC40:BJ40"/>
    <mergeCell ref="BL40:BQ40"/>
    <mergeCell ref="BR40:BV40"/>
    <mergeCell ref="BW40:BX40"/>
    <mergeCell ref="BC41:BJ41"/>
    <mergeCell ref="BM41:BP41"/>
    <mergeCell ref="BC42:BE44"/>
    <mergeCell ref="BF42:BK42"/>
    <mergeCell ref="BL42:BX42"/>
    <mergeCell ref="BF43:BK43"/>
    <mergeCell ref="BL43:BX43"/>
    <mergeCell ref="BF44:BK44"/>
    <mergeCell ref="BL44:BX44"/>
    <mergeCell ref="BD50:BM50"/>
    <mergeCell ref="BJ51:BX51"/>
    <mergeCell ref="BC45:BE46"/>
    <mergeCell ref="BF45:BK45"/>
    <mergeCell ref="BL45:BX45"/>
    <mergeCell ref="BF46:BK46"/>
    <mergeCell ref="BL46:BX46"/>
    <mergeCell ref="BC47:BK47"/>
    <mergeCell ref="BL47:BX47"/>
    <mergeCell ref="BC48:BK48"/>
    <mergeCell ref="BL48:BN48"/>
  </mergeCells>
  <phoneticPr fontId="64"/>
  <pageMargins left="0.70866141732283472" right="0.70866141732283472" top="0.74803149606299213" bottom="0.74803149606299213" header="0.31496062992125984" footer="0.31496062992125984"/>
  <pageSetup paperSize="9" orientation="portrait" blackAndWhite="1" r:id="rId1"/>
  <drawing r:id="rId2"/>
  <legacyDrawing r:id="rId3"/>
  <mc:AlternateContent xmlns:mc="http://schemas.openxmlformats.org/markup-compatibility/2006">
    <mc:Choice Requires="x14">
      <controls>
        <mc:AlternateContent xmlns:mc="http://schemas.openxmlformats.org/markup-compatibility/2006">
          <mc:Choice Requires="x14">
            <control shapeId="86018" r:id="rId4" name="Check Box 2">
              <controlPr defaultSize="0" autoFill="0" autoLine="0" autoPict="0">
                <anchor moveWithCells="1">
                  <from>
                    <xdr:col>78</xdr:col>
                    <xdr:colOff>0</xdr:colOff>
                    <xdr:row>50</xdr:row>
                    <xdr:rowOff>144780</xdr:rowOff>
                  </from>
                  <to>
                    <xdr:col>80</xdr:col>
                    <xdr:colOff>114300</xdr:colOff>
                    <xdr:row>50</xdr:row>
                    <xdr:rowOff>373380</xdr:rowOff>
                  </to>
                </anchor>
              </controlPr>
            </control>
          </mc:Choice>
        </mc:AlternateContent>
        <mc:AlternateContent xmlns:mc="http://schemas.openxmlformats.org/markup-compatibility/2006">
          <mc:Choice Requires="x14">
            <control shapeId="86017" r:id="rId5" name="Check Box 1">
              <controlPr defaultSize="0" autoFill="0" autoLine="0" autoPict="0">
                <anchor moveWithCells="1">
                  <from>
                    <xdr:col>3</xdr:col>
                    <xdr:colOff>121920</xdr:colOff>
                    <xdr:row>50</xdr:row>
                    <xdr:rowOff>144780</xdr:rowOff>
                  </from>
                  <to>
                    <xdr:col>4</xdr:col>
                    <xdr:colOff>60960</xdr:colOff>
                    <xdr:row>50</xdr:row>
                    <xdr:rowOff>373380</xdr:rowOff>
                  </to>
                </anchor>
              </controlPr>
            </control>
          </mc:Choice>
        </mc:AlternateContent>
        <mc:AlternateContent xmlns:mc="http://schemas.openxmlformats.org/markup-compatibility/2006">
          <mc:Choice Requires="x14">
            <control shapeId="86020" r:id="rId6" name="Check Box 4">
              <controlPr defaultSize="0" autoFill="0" autoLine="0" autoPict="0">
                <anchor moveWithCells="1">
                  <from>
                    <xdr:col>55</xdr:col>
                    <xdr:colOff>121920</xdr:colOff>
                    <xdr:row>50</xdr:row>
                    <xdr:rowOff>144780</xdr:rowOff>
                  </from>
                  <to>
                    <xdr:col>56</xdr:col>
                    <xdr:colOff>60960</xdr:colOff>
                    <xdr:row>50</xdr:row>
                    <xdr:rowOff>373380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2200-000000000000}">
          <x14:formula1>
            <xm:f>基本情報!$L$79:$L$109</xm:f>
          </x14:formula1>
          <xm:sqref>W3</xm:sqref>
        </x14:dataValidation>
        <x14:dataValidation type="list" allowBlank="1" showInputMessage="1" showErrorMessage="1" xr:uid="{00000000-0002-0000-2200-000001000000}">
          <x14:formula1>
            <xm:f>基本情報!$K$79:$K$90</xm:f>
          </x14:formula1>
          <xm:sqref>U3</xm:sqref>
        </x14:dataValidation>
        <x14:dataValidation type="list" allowBlank="1" showInputMessage="1" showErrorMessage="1" xr:uid="{00000000-0002-0000-2200-000002000000}">
          <x14:formula1>
            <xm:f>基本情報!$J$79:$J$81</xm:f>
          </x14:formula1>
          <xm:sqref>R3:S3</xm:sqref>
        </x14:dataValidation>
      </x14:dataValidations>
    </ext>
  </extLst>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52">
    <tabColor rgb="FFFFFF00"/>
  </sheetPr>
  <dimension ref="A1:CB49"/>
  <sheetViews>
    <sheetView showGridLines="0" showZeros="0" view="pageBreakPreview" zoomScaleNormal="100" zoomScaleSheetLayoutView="100" workbookViewId="0">
      <selection activeCell="R3" sqref="R3:S3"/>
    </sheetView>
  </sheetViews>
  <sheetFormatPr defaultRowHeight="13.2"/>
  <cols>
    <col min="1" max="1" width="2.109375" style="299" customWidth="1"/>
    <col min="2" max="2" width="2.33203125" style="299" customWidth="1"/>
    <col min="3" max="3" width="1.109375" style="299" customWidth="1"/>
    <col min="4" max="4" width="5.6640625" style="299" customWidth="1"/>
    <col min="5" max="5" width="3.6640625" style="299" customWidth="1"/>
    <col min="6" max="6" width="2.6640625" style="299" customWidth="1"/>
    <col min="7" max="7" width="3.6640625" style="299" customWidth="1"/>
    <col min="8" max="8" width="2.6640625" style="299" customWidth="1"/>
    <col min="9" max="9" width="3.6640625" style="299" customWidth="1"/>
    <col min="10" max="10" width="4.6640625" style="299" customWidth="1"/>
    <col min="11" max="11" width="1.21875" style="299" customWidth="1"/>
    <col min="12" max="12" width="3.109375" style="299" customWidth="1"/>
    <col min="13" max="13" width="4.44140625" style="299" customWidth="1"/>
    <col min="14" max="14" width="3.6640625" style="299" customWidth="1"/>
    <col min="15" max="15" width="5.6640625" style="299" customWidth="1"/>
    <col min="16" max="16" width="3.6640625" style="299" customWidth="1"/>
    <col min="17" max="17" width="4.6640625" style="299" customWidth="1"/>
    <col min="18" max="20" width="3.6640625" style="299" customWidth="1"/>
    <col min="21" max="24" width="3.6640625" style="306" customWidth="1"/>
    <col min="25" max="25" width="2.21875" style="306" customWidth="1"/>
    <col min="26" max="27" width="2.109375" style="306" customWidth="1"/>
    <col min="28" max="28" width="7.21875" style="299" hidden="1" customWidth="1"/>
    <col min="29" max="51" width="0" style="299" hidden="1" customWidth="1"/>
    <col min="52" max="52" width="14.44140625" style="299" customWidth="1"/>
    <col min="53" max="53" width="2.109375" style="299" customWidth="1"/>
    <col min="54" max="54" width="2.33203125" style="299" customWidth="1"/>
    <col min="55" max="55" width="1.109375" style="299" customWidth="1"/>
    <col min="56" max="56" width="5.6640625" style="299" customWidth="1"/>
    <col min="57" max="57" width="3.6640625" style="299" customWidth="1"/>
    <col min="58" max="58" width="2.6640625" style="299" customWidth="1"/>
    <col min="59" max="59" width="3.6640625" style="299" customWidth="1"/>
    <col min="60" max="60" width="2.6640625" style="299" customWidth="1"/>
    <col min="61" max="61" width="3.6640625" style="299" customWidth="1"/>
    <col min="62" max="62" width="4.6640625" style="299" customWidth="1"/>
    <col min="63" max="63" width="1.21875" style="299" customWidth="1"/>
    <col min="64" max="64" width="3.109375" style="299" customWidth="1"/>
    <col min="65" max="65" width="4.44140625" style="299" customWidth="1"/>
    <col min="66" max="66" width="3.6640625" style="299" customWidth="1"/>
    <col min="67" max="67" width="5.6640625" style="299" customWidth="1"/>
    <col min="68" max="68" width="3.6640625" style="299" customWidth="1"/>
    <col min="69" max="69" width="4.6640625" style="299" customWidth="1"/>
    <col min="70" max="72" width="3.6640625" style="299" customWidth="1"/>
    <col min="73" max="76" width="3.6640625" style="306" customWidth="1"/>
    <col min="77" max="77" width="2.21875" style="306" customWidth="1"/>
    <col min="78" max="78" width="2.109375" style="306" customWidth="1"/>
    <col min="79" max="79" width="2.109375" style="299" customWidth="1"/>
    <col min="80" max="80" width="2.109375" style="306" customWidth="1"/>
    <col min="81" max="291" width="8.88671875" style="299"/>
    <col min="292" max="292" width="2.44140625" style="299" customWidth="1"/>
    <col min="293" max="293" width="2.33203125" style="299" customWidth="1"/>
    <col min="294" max="294" width="1.109375" style="299" customWidth="1"/>
    <col min="295" max="295" width="22.6640625" style="299" customWidth="1"/>
    <col min="296" max="296" width="1.21875" style="299" customWidth="1"/>
    <col min="297" max="298" width="11.77734375" style="299" customWidth="1"/>
    <col min="299" max="299" width="1.77734375" style="299" customWidth="1"/>
    <col min="300" max="300" width="6.88671875" style="299" customWidth="1"/>
    <col min="301" max="301" width="4.44140625" style="299" customWidth="1"/>
    <col min="302" max="302" width="3.6640625" style="299" customWidth="1"/>
    <col min="303" max="303" width="0.77734375" style="299" customWidth="1"/>
    <col min="304" max="304" width="3.33203125" style="299" customWidth="1"/>
    <col min="305" max="305" width="3.6640625" style="299" customWidth="1"/>
    <col min="306" max="306" width="3" style="299" customWidth="1"/>
    <col min="307" max="307" width="3.6640625" style="299" customWidth="1"/>
    <col min="308" max="308" width="3.109375" style="299" customWidth="1"/>
    <col min="309" max="309" width="1.88671875" style="299" customWidth="1"/>
    <col min="310" max="311" width="2.21875" style="299" customWidth="1"/>
    <col min="312" max="312" width="7.21875" style="299" customWidth="1"/>
    <col min="313" max="547" width="8.88671875" style="299"/>
    <col min="548" max="548" width="2.44140625" style="299" customWidth="1"/>
    <col min="549" max="549" width="2.33203125" style="299" customWidth="1"/>
    <col min="550" max="550" width="1.109375" style="299" customWidth="1"/>
    <col min="551" max="551" width="22.6640625" style="299" customWidth="1"/>
    <col min="552" max="552" width="1.21875" style="299" customWidth="1"/>
    <col min="553" max="554" width="11.77734375" style="299" customWidth="1"/>
    <col min="555" max="555" width="1.77734375" style="299" customWidth="1"/>
    <col min="556" max="556" width="6.88671875" style="299" customWidth="1"/>
    <col min="557" max="557" width="4.44140625" style="299" customWidth="1"/>
    <col min="558" max="558" width="3.6640625" style="299" customWidth="1"/>
    <col min="559" max="559" width="0.77734375" style="299" customWidth="1"/>
    <col min="560" max="560" width="3.33203125" style="299" customWidth="1"/>
    <col min="561" max="561" width="3.6640625" style="299" customWidth="1"/>
    <col min="562" max="562" width="3" style="299" customWidth="1"/>
    <col min="563" max="563" width="3.6640625" style="299" customWidth="1"/>
    <col min="564" max="564" width="3.109375" style="299" customWidth="1"/>
    <col min="565" max="565" width="1.88671875" style="299" customWidth="1"/>
    <col min="566" max="567" width="2.21875" style="299" customWidth="1"/>
    <col min="568" max="568" width="7.21875" style="299" customWidth="1"/>
    <col min="569" max="803" width="8.88671875" style="299"/>
    <col min="804" max="804" width="2.44140625" style="299" customWidth="1"/>
    <col min="805" max="805" width="2.33203125" style="299" customWidth="1"/>
    <col min="806" max="806" width="1.109375" style="299" customWidth="1"/>
    <col min="807" max="807" width="22.6640625" style="299" customWidth="1"/>
    <col min="808" max="808" width="1.21875" style="299" customWidth="1"/>
    <col min="809" max="810" width="11.77734375" style="299" customWidth="1"/>
    <col min="811" max="811" width="1.77734375" style="299" customWidth="1"/>
    <col min="812" max="812" width="6.88671875" style="299" customWidth="1"/>
    <col min="813" max="813" width="4.44140625" style="299" customWidth="1"/>
    <col min="814" max="814" width="3.6640625" style="299" customWidth="1"/>
    <col min="815" max="815" width="0.77734375" style="299" customWidth="1"/>
    <col min="816" max="816" width="3.33203125" style="299" customWidth="1"/>
    <col min="817" max="817" width="3.6640625" style="299" customWidth="1"/>
    <col min="818" max="818" width="3" style="299" customWidth="1"/>
    <col min="819" max="819" width="3.6640625" style="299" customWidth="1"/>
    <col min="820" max="820" width="3.109375" style="299" customWidth="1"/>
    <col min="821" max="821" width="1.88671875" style="299" customWidth="1"/>
    <col min="822" max="823" width="2.21875" style="299" customWidth="1"/>
    <col min="824" max="824" width="7.21875" style="299" customWidth="1"/>
    <col min="825" max="1059" width="8.88671875" style="299"/>
    <col min="1060" max="1060" width="2.44140625" style="299" customWidth="1"/>
    <col min="1061" max="1061" width="2.33203125" style="299" customWidth="1"/>
    <col min="1062" max="1062" width="1.109375" style="299" customWidth="1"/>
    <col min="1063" max="1063" width="22.6640625" style="299" customWidth="1"/>
    <col min="1064" max="1064" width="1.21875" style="299" customWidth="1"/>
    <col min="1065" max="1066" width="11.77734375" style="299" customWidth="1"/>
    <col min="1067" max="1067" width="1.77734375" style="299" customWidth="1"/>
    <col min="1068" max="1068" width="6.88671875" style="299" customWidth="1"/>
    <col min="1069" max="1069" width="4.44140625" style="299" customWidth="1"/>
    <col min="1070" max="1070" width="3.6640625" style="299" customWidth="1"/>
    <col min="1071" max="1071" width="0.77734375" style="299" customWidth="1"/>
    <col min="1072" max="1072" width="3.33203125" style="299" customWidth="1"/>
    <col min="1073" max="1073" width="3.6640625" style="299" customWidth="1"/>
    <col min="1074" max="1074" width="3" style="299" customWidth="1"/>
    <col min="1075" max="1075" width="3.6640625" style="299" customWidth="1"/>
    <col min="1076" max="1076" width="3.109375" style="299" customWidth="1"/>
    <col min="1077" max="1077" width="1.88671875" style="299" customWidth="1"/>
    <col min="1078" max="1079" width="2.21875" style="299" customWidth="1"/>
    <col min="1080" max="1080" width="7.21875" style="299" customWidth="1"/>
    <col min="1081" max="1315" width="8.88671875" style="299"/>
    <col min="1316" max="1316" width="2.44140625" style="299" customWidth="1"/>
    <col min="1317" max="1317" width="2.33203125" style="299" customWidth="1"/>
    <col min="1318" max="1318" width="1.109375" style="299" customWidth="1"/>
    <col min="1319" max="1319" width="22.6640625" style="299" customWidth="1"/>
    <col min="1320" max="1320" width="1.21875" style="299" customWidth="1"/>
    <col min="1321" max="1322" width="11.77734375" style="299" customWidth="1"/>
    <col min="1323" max="1323" width="1.77734375" style="299" customWidth="1"/>
    <col min="1324" max="1324" width="6.88671875" style="299" customWidth="1"/>
    <col min="1325" max="1325" width="4.44140625" style="299" customWidth="1"/>
    <col min="1326" max="1326" width="3.6640625" style="299" customWidth="1"/>
    <col min="1327" max="1327" width="0.77734375" style="299" customWidth="1"/>
    <col min="1328" max="1328" width="3.33203125" style="299" customWidth="1"/>
    <col min="1329" max="1329" width="3.6640625" style="299" customWidth="1"/>
    <col min="1330" max="1330" width="3" style="299" customWidth="1"/>
    <col min="1331" max="1331" width="3.6640625" style="299" customWidth="1"/>
    <col min="1332" max="1332" width="3.109375" style="299" customWidth="1"/>
    <col min="1333" max="1333" width="1.88671875" style="299" customWidth="1"/>
    <col min="1334" max="1335" width="2.21875" style="299" customWidth="1"/>
    <col min="1336" max="1336" width="7.21875" style="299" customWidth="1"/>
    <col min="1337" max="1571" width="8.88671875" style="299"/>
    <col min="1572" max="1572" width="2.44140625" style="299" customWidth="1"/>
    <col min="1573" max="1573" width="2.33203125" style="299" customWidth="1"/>
    <col min="1574" max="1574" width="1.109375" style="299" customWidth="1"/>
    <col min="1575" max="1575" width="22.6640625" style="299" customWidth="1"/>
    <col min="1576" max="1576" width="1.21875" style="299" customWidth="1"/>
    <col min="1577" max="1578" width="11.77734375" style="299" customWidth="1"/>
    <col min="1579" max="1579" width="1.77734375" style="299" customWidth="1"/>
    <col min="1580" max="1580" width="6.88671875" style="299" customWidth="1"/>
    <col min="1581" max="1581" width="4.44140625" style="299" customWidth="1"/>
    <col min="1582" max="1582" width="3.6640625" style="299" customWidth="1"/>
    <col min="1583" max="1583" width="0.77734375" style="299" customWidth="1"/>
    <col min="1584" max="1584" width="3.33203125" style="299" customWidth="1"/>
    <col min="1585" max="1585" width="3.6640625" style="299" customWidth="1"/>
    <col min="1586" max="1586" width="3" style="299" customWidth="1"/>
    <col min="1587" max="1587" width="3.6640625" style="299" customWidth="1"/>
    <col min="1588" max="1588" width="3.109375" style="299" customWidth="1"/>
    <col min="1589" max="1589" width="1.88671875" style="299" customWidth="1"/>
    <col min="1590" max="1591" width="2.21875" style="299" customWidth="1"/>
    <col min="1592" max="1592" width="7.21875" style="299" customWidth="1"/>
    <col min="1593" max="1827" width="8.88671875" style="299"/>
    <col min="1828" max="1828" width="2.44140625" style="299" customWidth="1"/>
    <col min="1829" max="1829" width="2.33203125" style="299" customWidth="1"/>
    <col min="1830" max="1830" width="1.109375" style="299" customWidth="1"/>
    <col min="1831" max="1831" width="22.6640625" style="299" customWidth="1"/>
    <col min="1832" max="1832" width="1.21875" style="299" customWidth="1"/>
    <col min="1833" max="1834" width="11.77734375" style="299" customWidth="1"/>
    <col min="1835" max="1835" width="1.77734375" style="299" customWidth="1"/>
    <col min="1836" max="1836" width="6.88671875" style="299" customWidth="1"/>
    <col min="1837" max="1837" width="4.44140625" style="299" customWidth="1"/>
    <col min="1838" max="1838" width="3.6640625" style="299" customWidth="1"/>
    <col min="1839" max="1839" width="0.77734375" style="299" customWidth="1"/>
    <col min="1840" max="1840" width="3.33203125" style="299" customWidth="1"/>
    <col min="1841" max="1841" width="3.6640625" style="299" customWidth="1"/>
    <col min="1842" max="1842" width="3" style="299" customWidth="1"/>
    <col min="1843" max="1843" width="3.6640625" style="299" customWidth="1"/>
    <col min="1844" max="1844" width="3.109375" style="299" customWidth="1"/>
    <col min="1845" max="1845" width="1.88671875" style="299" customWidth="1"/>
    <col min="1846" max="1847" width="2.21875" style="299" customWidth="1"/>
    <col min="1848" max="1848" width="7.21875" style="299" customWidth="1"/>
    <col min="1849" max="2083" width="8.88671875" style="299"/>
    <col min="2084" max="2084" width="2.44140625" style="299" customWidth="1"/>
    <col min="2085" max="2085" width="2.33203125" style="299" customWidth="1"/>
    <col min="2086" max="2086" width="1.109375" style="299" customWidth="1"/>
    <col min="2087" max="2087" width="22.6640625" style="299" customWidth="1"/>
    <col min="2088" max="2088" width="1.21875" style="299" customWidth="1"/>
    <col min="2089" max="2090" width="11.77734375" style="299" customWidth="1"/>
    <col min="2091" max="2091" width="1.77734375" style="299" customWidth="1"/>
    <col min="2092" max="2092" width="6.88671875" style="299" customWidth="1"/>
    <col min="2093" max="2093" width="4.44140625" style="299" customWidth="1"/>
    <col min="2094" max="2094" width="3.6640625" style="299" customWidth="1"/>
    <col min="2095" max="2095" width="0.77734375" style="299" customWidth="1"/>
    <col min="2096" max="2096" width="3.33203125" style="299" customWidth="1"/>
    <col min="2097" max="2097" width="3.6640625" style="299" customWidth="1"/>
    <col min="2098" max="2098" width="3" style="299" customWidth="1"/>
    <col min="2099" max="2099" width="3.6640625" style="299" customWidth="1"/>
    <col min="2100" max="2100" width="3.109375" style="299" customWidth="1"/>
    <col min="2101" max="2101" width="1.88671875" style="299" customWidth="1"/>
    <col min="2102" max="2103" width="2.21875" style="299" customWidth="1"/>
    <col min="2104" max="2104" width="7.21875" style="299" customWidth="1"/>
    <col min="2105" max="2339" width="8.88671875" style="299"/>
    <col min="2340" max="2340" width="2.44140625" style="299" customWidth="1"/>
    <col min="2341" max="2341" width="2.33203125" style="299" customWidth="1"/>
    <col min="2342" max="2342" width="1.109375" style="299" customWidth="1"/>
    <col min="2343" max="2343" width="22.6640625" style="299" customWidth="1"/>
    <col min="2344" max="2344" width="1.21875" style="299" customWidth="1"/>
    <col min="2345" max="2346" width="11.77734375" style="299" customWidth="1"/>
    <col min="2347" max="2347" width="1.77734375" style="299" customWidth="1"/>
    <col min="2348" max="2348" width="6.88671875" style="299" customWidth="1"/>
    <col min="2349" max="2349" width="4.44140625" style="299" customWidth="1"/>
    <col min="2350" max="2350" width="3.6640625" style="299" customWidth="1"/>
    <col min="2351" max="2351" width="0.77734375" style="299" customWidth="1"/>
    <col min="2352" max="2352" width="3.33203125" style="299" customWidth="1"/>
    <col min="2353" max="2353" width="3.6640625" style="299" customWidth="1"/>
    <col min="2354" max="2354" width="3" style="299" customWidth="1"/>
    <col min="2355" max="2355" width="3.6640625" style="299" customWidth="1"/>
    <col min="2356" max="2356" width="3.109375" style="299" customWidth="1"/>
    <col min="2357" max="2357" width="1.88671875" style="299" customWidth="1"/>
    <col min="2358" max="2359" width="2.21875" style="299" customWidth="1"/>
    <col min="2360" max="2360" width="7.21875" style="299" customWidth="1"/>
    <col min="2361" max="2595" width="8.88671875" style="299"/>
    <col min="2596" max="2596" width="2.44140625" style="299" customWidth="1"/>
    <col min="2597" max="2597" width="2.33203125" style="299" customWidth="1"/>
    <col min="2598" max="2598" width="1.109375" style="299" customWidth="1"/>
    <col min="2599" max="2599" width="22.6640625" style="299" customWidth="1"/>
    <col min="2600" max="2600" width="1.21875" style="299" customWidth="1"/>
    <col min="2601" max="2602" width="11.77734375" style="299" customWidth="1"/>
    <col min="2603" max="2603" width="1.77734375" style="299" customWidth="1"/>
    <col min="2604" max="2604" width="6.88671875" style="299" customWidth="1"/>
    <col min="2605" max="2605" width="4.44140625" style="299" customWidth="1"/>
    <col min="2606" max="2606" width="3.6640625" style="299" customWidth="1"/>
    <col min="2607" max="2607" width="0.77734375" style="299" customWidth="1"/>
    <col min="2608" max="2608" width="3.33203125" style="299" customWidth="1"/>
    <col min="2609" max="2609" width="3.6640625" style="299" customWidth="1"/>
    <col min="2610" max="2610" width="3" style="299" customWidth="1"/>
    <col min="2611" max="2611" width="3.6640625" style="299" customWidth="1"/>
    <col min="2612" max="2612" width="3.109375" style="299" customWidth="1"/>
    <col min="2613" max="2613" width="1.88671875" style="299" customWidth="1"/>
    <col min="2614" max="2615" width="2.21875" style="299" customWidth="1"/>
    <col min="2616" max="2616" width="7.21875" style="299" customWidth="1"/>
    <col min="2617" max="2851" width="8.88671875" style="299"/>
    <col min="2852" max="2852" width="2.44140625" style="299" customWidth="1"/>
    <col min="2853" max="2853" width="2.33203125" style="299" customWidth="1"/>
    <col min="2854" max="2854" width="1.109375" style="299" customWidth="1"/>
    <col min="2855" max="2855" width="22.6640625" style="299" customWidth="1"/>
    <col min="2856" max="2856" width="1.21875" style="299" customWidth="1"/>
    <col min="2857" max="2858" width="11.77734375" style="299" customWidth="1"/>
    <col min="2859" max="2859" width="1.77734375" style="299" customWidth="1"/>
    <col min="2860" max="2860" width="6.88671875" style="299" customWidth="1"/>
    <col min="2861" max="2861" width="4.44140625" style="299" customWidth="1"/>
    <col min="2862" max="2862" width="3.6640625" style="299" customWidth="1"/>
    <col min="2863" max="2863" width="0.77734375" style="299" customWidth="1"/>
    <col min="2864" max="2864" width="3.33203125" style="299" customWidth="1"/>
    <col min="2865" max="2865" width="3.6640625" style="299" customWidth="1"/>
    <col min="2866" max="2866" width="3" style="299" customWidth="1"/>
    <col min="2867" max="2867" width="3.6640625" style="299" customWidth="1"/>
    <col min="2868" max="2868" width="3.109375" style="299" customWidth="1"/>
    <col min="2869" max="2869" width="1.88671875" style="299" customWidth="1"/>
    <col min="2870" max="2871" width="2.21875" style="299" customWidth="1"/>
    <col min="2872" max="2872" width="7.21875" style="299" customWidth="1"/>
    <col min="2873" max="3107" width="8.88671875" style="299"/>
    <col min="3108" max="3108" width="2.44140625" style="299" customWidth="1"/>
    <col min="3109" max="3109" width="2.33203125" style="299" customWidth="1"/>
    <col min="3110" max="3110" width="1.109375" style="299" customWidth="1"/>
    <col min="3111" max="3111" width="22.6640625" style="299" customWidth="1"/>
    <col min="3112" max="3112" width="1.21875" style="299" customWidth="1"/>
    <col min="3113" max="3114" width="11.77734375" style="299" customWidth="1"/>
    <col min="3115" max="3115" width="1.77734375" style="299" customWidth="1"/>
    <col min="3116" max="3116" width="6.88671875" style="299" customWidth="1"/>
    <col min="3117" max="3117" width="4.44140625" style="299" customWidth="1"/>
    <col min="3118" max="3118" width="3.6640625" style="299" customWidth="1"/>
    <col min="3119" max="3119" width="0.77734375" style="299" customWidth="1"/>
    <col min="3120" max="3120" width="3.33203125" style="299" customWidth="1"/>
    <col min="3121" max="3121" width="3.6640625" style="299" customWidth="1"/>
    <col min="3122" max="3122" width="3" style="299" customWidth="1"/>
    <col min="3123" max="3123" width="3.6640625" style="299" customWidth="1"/>
    <col min="3124" max="3124" width="3.109375" style="299" customWidth="1"/>
    <col min="3125" max="3125" width="1.88671875" style="299" customWidth="1"/>
    <col min="3126" max="3127" width="2.21875" style="299" customWidth="1"/>
    <col min="3128" max="3128" width="7.21875" style="299" customWidth="1"/>
    <col min="3129" max="3363" width="8.88671875" style="299"/>
    <col min="3364" max="3364" width="2.44140625" style="299" customWidth="1"/>
    <col min="3365" max="3365" width="2.33203125" style="299" customWidth="1"/>
    <col min="3366" max="3366" width="1.109375" style="299" customWidth="1"/>
    <col min="3367" max="3367" width="22.6640625" style="299" customWidth="1"/>
    <col min="3368" max="3368" width="1.21875" style="299" customWidth="1"/>
    <col min="3369" max="3370" width="11.77734375" style="299" customWidth="1"/>
    <col min="3371" max="3371" width="1.77734375" style="299" customWidth="1"/>
    <col min="3372" max="3372" width="6.88671875" style="299" customWidth="1"/>
    <col min="3373" max="3373" width="4.44140625" style="299" customWidth="1"/>
    <col min="3374" max="3374" width="3.6640625" style="299" customWidth="1"/>
    <col min="3375" max="3375" width="0.77734375" style="299" customWidth="1"/>
    <col min="3376" max="3376" width="3.33203125" style="299" customWidth="1"/>
    <col min="3377" max="3377" width="3.6640625" style="299" customWidth="1"/>
    <col min="3378" max="3378" width="3" style="299" customWidth="1"/>
    <col min="3379" max="3379" width="3.6640625" style="299" customWidth="1"/>
    <col min="3380" max="3380" width="3.109375" style="299" customWidth="1"/>
    <col min="3381" max="3381" width="1.88671875" style="299" customWidth="1"/>
    <col min="3382" max="3383" width="2.21875" style="299" customWidth="1"/>
    <col min="3384" max="3384" width="7.21875" style="299" customWidth="1"/>
    <col min="3385" max="3619" width="8.88671875" style="299"/>
    <col min="3620" max="3620" width="2.44140625" style="299" customWidth="1"/>
    <col min="3621" max="3621" width="2.33203125" style="299" customWidth="1"/>
    <col min="3622" max="3622" width="1.109375" style="299" customWidth="1"/>
    <col min="3623" max="3623" width="22.6640625" style="299" customWidth="1"/>
    <col min="3624" max="3624" width="1.21875" style="299" customWidth="1"/>
    <col min="3625" max="3626" width="11.77734375" style="299" customWidth="1"/>
    <col min="3627" max="3627" width="1.77734375" style="299" customWidth="1"/>
    <col min="3628" max="3628" width="6.88671875" style="299" customWidth="1"/>
    <col min="3629" max="3629" width="4.44140625" style="299" customWidth="1"/>
    <col min="3630" max="3630" width="3.6640625" style="299" customWidth="1"/>
    <col min="3631" max="3631" width="0.77734375" style="299" customWidth="1"/>
    <col min="3632" max="3632" width="3.33203125" style="299" customWidth="1"/>
    <col min="3633" max="3633" width="3.6640625" style="299" customWidth="1"/>
    <col min="3634" max="3634" width="3" style="299" customWidth="1"/>
    <col min="3635" max="3635" width="3.6640625" style="299" customWidth="1"/>
    <col min="3636" max="3636" width="3.109375" style="299" customWidth="1"/>
    <col min="3637" max="3637" width="1.88671875" style="299" customWidth="1"/>
    <col min="3638" max="3639" width="2.21875" style="299" customWidth="1"/>
    <col min="3640" max="3640" width="7.21875" style="299" customWidth="1"/>
    <col min="3641" max="3875" width="8.88671875" style="299"/>
    <col min="3876" max="3876" width="2.44140625" style="299" customWidth="1"/>
    <col min="3877" max="3877" width="2.33203125" style="299" customWidth="1"/>
    <col min="3878" max="3878" width="1.109375" style="299" customWidth="1"/>
    <col min="3879" max="3879" width="22.6640625" style="299" customWidth="1"/>
    <col min="3880" max="3880" width="1.21875" style="299" customWidth="1"/>
    <col min="3881" max="3882" width="11.77734375" style="299" customWidth="1"/>
    <col min="3883" max="3883" width="1.77734375" style="299" customWidth="1"/>
    <col min="3884" max="3884" width="6.88671875" style="299" customWidth="1"/>
    <col min="3885" max="3885" width="4.44140625" style="299" customWidth="1"/>
    <col min="3886" max="3886" width="3.6640625" style="299" customWidth="1"/>
    <col min="3887" max="3887" width="0.77734375" style="299" customWidth="1"/>
    <col min="3888" max="3888" width="3.33203125" style="299" customWidth="1"/>
    <col min="3889" max="3889" width="3.6640625" style="299" customWidth="1"/>
    <col min="3890" max="3890" width="3" style="299" customWidth="1"/>
    <col min="3891" max="3891" width="3.6640625" style="299" customWidth="1"/>
    <col min="3892" max="3892" width="3.109375" style="299" customWidth="1"/>
    <col min="3893" max="3893" width="1.88671875" style="299" customWidth="1"/>
    <col min="3894" max="3895" width="2.21875" style="299" customWidth="1"/>
    <col min="3896" max="3896" width="7.21875" style="299" customWidth="1"/>
    <col min="3897" max="4131" width="8.88671875" style="299"/>
    <col min="4132" max="4132" width="2.44140625" style="299" customWidth="1"/>
    <col min="4133" max="4133" width="2.33203125" style="299" customWidth="1"/>
    <col min="4134" max="4134" width="1.109375" style="299" customWidth="1"/>
    <col min="4135" max="4135" width="22.6640625" style="299" customWidth="1"/>
    <col min="4136" max="4136" width="1.21875" style="299" customWidth="1"/>
    <col min="4137" max="4138" width="11.77734375" style="299" customWidth="1"/>
    <col min="4139" max="4139" width="1.77734375" style="299" customWidth="1"/>
    <col min="4140" max="4140" width="6.88671875" style="299" customWidth="1"/>
    <col min="4141" max="4141" width="4.44140625" style="299" customWidth="1"/>
    <col min="4142" max="4142" width="3.6640625" style="299" customWidth="1"/>
    <col min="4143" max="4143" width="0.77734375" style="299" customWidth="1"/>
    <col min="4144" max="4144" width="3.33203125" style="299" customWidth="1"/>
    <col min="4145" max="4145" width="3.6640625" style="299" customWidth="1"/>
    <col min="4146" max="4146" width="3" style="299" customWidth="1"/>
    <col min="4147" max="4147" width="3.6640625" style="299" customWidth="1"/>
    <col min="4148" max="4148" width="3.109375" style="299" customWidth="1"/>
    <col min="4149" max="4149" width="1.88671875" style="299" customWidth="1"/>
    <col min="4150" max="4151" width="2.21875" style="299" customWidth="1"/>
    <col min="4152" max="4152" width="7.21875" style="299" customWidth="1"/>
    <col min="4153" max="4387" width="8.88671875" style="299"/>
    <col min="4388" max="4388" width="2.44140625" style="299" customWidth="1"/>
    <col min="4389" max="4389" width="2.33203125" style="299" customWidth="1"/>
    <col min="4390" max="4390" width="1.109375" style="299" customWidth="1"/>
    <col min="4391" max="4391" width="22.6640625" style="299" customWidth="1"/>
    <col min="4392" max="4392" width="1.21875" style="299" customWidth="1"/>
    <col min="4393" max="4394" width="11.77734375" style="299" customWidth="1"/>
    <col min="4395" max="4395" width="1.77734375" style="299" customWidth="1"/>
    <col min="4396" max="4396" width="6.88671875" style="299" customWidth="1"/>
    <col min="4397" max="4397" width="4.44140625" style="299" customWidth="1"/>
    <col min="4398" max="4398" width="3.6640625" style="299" customWidth="1"/>
    <col min="4399" max="4399" width="0.77734375" style="299" customWidth="1"/>
    <col min="4400" max="4400" width="3.33203125" style="299" customWidth="1"/>
    <col min="4401" max="4401" width="3.6640625" style="299" customWidth="1"/>
    <col min="4402" max="4402" width="3" style="299" customWidth="1"/>
    <col min="4403" max="4403" width="3.6640625" style="299" customWidth="1"/>
    <col min="4404" max="4404" width="3.109375" style="299" customWidth="1"/>
    <col min="4405" max="4405" width="1.88671875" style="299" customWidth="1"/>
    <col min="4406" max="4407" width="2.21875" style="299" customWidth="1"/>
    <col min="4408" max="4408" width="7.21875" style="299" customWidth="1"/>
    <col min="4409" max="4643" width="8.88671875" style="299"/>
    <col min="4644" max="4644" width="2.44140625" style="299" customWidth="1"/>
    <col min="4645" max="4645" width="2.33203125" style="299" customWidth="1"/>
    <col min="4646" max="4646" width="1.109375" style="299" customWidth="1"/>
    <col min="4647" max="4647" width="22.6640625" style="299" customWidth="1"/>
    <col min="4648" max="4648" width="1.21875" style="299" customWidth="1"/>
    <col min="4649" max="4650" width="11.77734375" style="299" customWidth="1"/>
    <col min="4651" max="4651" width="1.77734375" style="299" customWidth="1"/>
    <col min="4652" max="4652" width="6.88671875" style="299" customWidth="1"/>
    <col min="4653" max="4653" width="4.44140625" style="299" customWidth="1"/>
    <col min="4654" max="4654" width="3.6640625" style="299" customWidth="1"/>
    <col min="4655" max="4655" width="0.77734375" style="299" customWidth="1"/>
    <col min="4656" max="4656" width="3.33203125" style="299" customWidth="1"/>
    <col min="4657" max="4657" width="3.6640625" style="299" customWidth="1"/>
    <col min="4658" max="4658" width="3" style="299" customWidth="1"/>
    <col min="4659" max="4659" width="3.6640625" style="299" customWidth="1"/>
    <col min="4660" max="4660" width="3.109375" style="299" customWidth="1"/>
    <col min="4661" max="4661" width="1.88671875" style="299" customWidth="1"/>
    <col min="4662" max="4663" width="2.21875" style="299" customWidth="1"/>
    <col min="4664" max="4664" width="7.21875" style="299" customWidth="1"/>
    <col min="4665" max="4899" width="8.88671875" style="299"/>
    <col min="4900" max="4900" width="2.44140625" style="299" customWidth="1"/>
    <col min="4901" max="4901" width="2.33203125" style="299" customWidth="1"/>
    <col min="4902" max="4902" width="1.109375" style="299" customWidth="1"/>
    <col min="4903" max="4903" width="22.6640625" style="299" customWidth="1"/>
    <col min="4904" max="4904" width="1.21875" style="299" customWidth="1"/>
    <col min="4905" max="4906" width="11.77734375" style="299" customWidth="1"/>
    <col min="4907" max="4907" width="1.77734375" style="299" customWidth="1"/>
    <col min="4908" max="4908" width="6.88671875" style="299" customWidth="1"/>
    <col min="4909" max="4909" width="4.44140625" style="299" customWidth="1"/>
    <col min="4910" max="4910" width="3.6640625" style="299" customWidth="1"/>
    <col min="4911" max="4911" width="0.77734375" style="299" customWidth="1"/>
    <col min="4912" max="4912" width="3.33203125" style="299" customWidth="1"/>
    <col min="4913" max="4913" width="3.6640625" style="299" customWidth="1"/>
    <col min="4914" max="4914" width="3" style="299" customWidth="1"/>
    <col min="4915" max="4915" width="3.6640625" style="299" customWidth="1"/>
    <col min="4916" max="4916" width="3.109375" style="299" customWidth="1"/>
    <col min="4917" max="4917" width="1.88671875" style="299" customWidth="1"/>
    <col min="4918" max="4919" width="2.21875" style="299" customWidth="1"/>
    <col min="4920" max="4920" width="7.21875" style="299" customWidth="1"/>
    <col min="4921" max="5155" width="8.88671875" style="299"/>
    <col min="5156" max="5156" width="2.44140625" style="299" customWidth="1"/>
    <col min="5157" max="5157" width="2.33203125" style="299" customWidth="1"/>
    <col min="5158" max="5158" width="1.109375" style="299" customWidth="1"/>
    <col min="5159" max="5159" width="22.6640625" style="299" customWidth="1"/>
    <col min="5160" max="5160" width="1.21875" style="299" customWidth="1"/>
    <col min="5161" max="5162" width="11.77734375" style="299" customWidth="1"/>
    <col min="5163" max="5163" width="1.77734375" style="299" customWidth="1"/>
    <col min="5164" max="5164" width="6.88671875" style="299" customWidth="1"/>
    <col min="5165" max="5165" width="4.44140625" style="299" customWidth="1"/>
    <col min="5166" max="5166" width="3.6640625" style="299" customWidth="1"/>
    <col min="5167" max="5167" width="0.77734375" style="299" customWidth="1"/>
    <col min="5168" max="5168" width="3.33203125" style="299" customWidth="1"/>
    <col min="5169" max="5169" width="3.6640625" style="299" customWidth="1"/>
    <col min="5170" max="5170" width="3" style="299" customWidth="1"/>
    <col min="5171" max="5171" width="3.6640625" style="299" customWidth="1"/>
    <col min="5172" max="5172" width="3.109375" style="299" customWidth="1"/>
    <col min="5173" max="5173" width="1.88671875" style="299" customWidth="1"/>
    <col min="5174" max="5175" width="2.21875" style="299" customWidth="1"/>
    <col min="5176" max="5176" width="7.21875" style="299" customWidth="1"/>
    <col min="5177" max="5411" width="8.88671875" style="299"/>
    <col min="5412" max="5412" width="2.44140625" style="299" customWidth="1"/>
    <col min="5413" max="5413" width="2.33203125" style="299" customWidth="1"/>
    <col min="5414" max="5414" width="1.109375" style="299" customWidth="1"/>
    <col min="5415" max="5415" width="22.6640625" style="299" customWidth="1"/>
    <col min="5416" max="5416" width="1.21875" style="299" customWidth="1"/>
    <col min="5417" max="5418" width="11.77734375" style="299" customWidth="1"/>
    <col min="5419" max="5419" width="1.77734375" style="299" customWidth="1"/>
    <col min="5420" max="5420" width="6.88671875" style="299" customWidth="1"/>
    <col min="5421" max="5421" width="4.44140625" style="299" customWidth="1"/>
    <col min="5422" max="5422" width="3.6640625" style="299" customWidth="1"/>
    <col min="5423" max="5423" width="0.77734375" style="299" customWidth="1"/>
    <col min="5424" max="5424" width="3.33203125" style="299" customWidth="1"/>
    <col min="5425" max="5425" width="3.6640625" style="299" customWidth="1"/>
    <col min="5426" max="5426" width="3" style="299" customWidth="1"/>
    <col min="5427" max="5427" width="3.6640625" style="299" customWidth="1"/>
    <col min="5428" max="5428" width="3.109375" style="299" customWidth="1"/>
    <col min="5429" max="5429" width="1.88671875" style="299" customWidth="1"/>
    <col min="5430" max="5431" width="2.21875" style="299" customWidth="1"/>
    <col min="5432" max="5432" width="7.21875" style="299" customWidth="1"/>
    <col min="5433" max="5667" width="8.88671875" style="299"/>
    <col min="5668" max="5668" width="2.44140625" style="299" customWidth="1"/>
    <col min="5669" max="5669" width="2.33203125" style="299" customWidth="1"/>
    <col min="5670" max="5670" width="1.109375" style="299" customWidth="1"/>
    <col min="5671" max="5671" width="22.6640625" style="299" customWidth="1"/>
    <col min="5672" max="5672" width="1.21875" style="299" customWidth="1"/>
    <col min="5673" max="5674" width="11.77734375" style="299" customWidth="1"/>
    <col min="5675" max="5675" width="1.77734375" style="299" customWidth="1"/>
    <col min="5676" max="5676" width="6.88671875" style="299" customWidth="1"/>
    <col min="5677" max="5677" width="4.44140625" style="299" customWidth="1"/>
    <col min="5678" max="5678" width="3.6640625" style="299" customWidth="1"/>
    <col min="5679" max="5679" width="0.77734375" style="299" customWidth="1"/>
    <col min="5680" max="5680" width="3.33203125" style="299" customWidth="1"/>
    <col min="5681" max="5681" width="3.6640625" style="299" customWidth="1"/>
    <col min="5682" max="5682" width="3" style="299" customWidth="1"/>
    <col min="5683" max="5683" width="3.6640625" style="299" customWidth="1"/>
    <col min="5684" max="5684" width="3.109375" style="299" customWidth="1"/>
    <col min="5685" max="5685" width="1.88671875" style="299" customWidth="1"/>
    <col min="5686" max="5687" width="2.21875" style="299" customWidth="1"/>
    <col min="5688" max="5688" width="7.21875" style="299" customWidth="1"/>
    <col min="5689" max="5923" width="8.88671875" style="299"/>
    <col min="5924" max="5924" width="2.44140625" style="299" customWidth="1"/>
    <col min="5925" max="5925" width="2.33203125" style="299" customWidth="1"/>
    <col min="5926" max="5926" width="1.109375" style="299" customWidth="1"/>
    <col min="5927" max="5927" width="22.6640625" style="299" customWidth="1"/>
    <col min="5928" max="5928" width="1.21875" style="299" customWidth="1"/>
    <col min="5929" max="5930" width="11.77734375" style="299" customWidth="1"/>
    <col min="5931" max="5931" width="1.77734375" style="299" customWidth="1"/>
    <col min="5932" max="5932" width="6.88671875" style="299" customWidth="1"/>
    <col min="5933" max="5933" width="4.44140625" style="299" customWidth="1"/>
    <col min="5934" max="5934" width="3.6640625" style="299" customWidth="1"/>
    <col min="5935" max="5935" width="0.77734375" style="299" customWidth="1"/>
    <col min="5936" max="5936" width="3.33203125" style="299" customWidth="1"/>
    <col min="5937" max="5937" width="3.6640625" style="299" customWidth="1"/>
    <col min="5938" max="5938" width="3" style="299" customWidth="1"/>
    <col min="5939" max="5939" width="3.6640625" style="299" customWidth="1"/>
    <col min="5940" max="5940" width="3.109375" style="299" customWidth="1"/>
    <col min="5941" max="5941" width="1.88671875" style="299" customWidth="1"/>
    <col min="5942" max="5943" width="2.21875" style="299" customWidth="1"/>
    <col min="5944" max="5944" width="7.21875" style="299" customWidth="1"/>
    <col min="5945" max="6179" width="8.88671875" style="299"/>
    <col min="6180" max="6180" width="2.44140625" style="299" customWidth="1"/>
    <col min="6181" max="6181" width="2.33203125" style="299" customWidth="1"/>
    <col min="6182" max="6182" width="1.109375" style="299" customWidth="1"/>
    <col min="6183" max="6183" width="22.6640625" style="299" customWidth="1"/>
    <col min="6184" max="6184" width="1.21875" style="299" customWidth="1"/>
    <col min="6185" max="6186" width="11.77734375" style="299" customWidth="1"/>
    <col min="6187" max="6187" width="1.77734375" style="299" customWidth="1"/>
    <col min="6188" max="6188" width="6.88671875" style="299" customWidth="1"/>
    <col min="6189" max="6189" width="4.44140625" style="299" customWidth="1"/>
    <col min="6190" max="6190" width="3.6640625" style="299" customWidth="1"/>
    <col min="6191" max="6191" width="0.77734375" style="299" customWidth="1"/>
    <col min="6192" max="6192" width="3.33203125" style="299" customWidth="1"/>
    <col min="6193" max="6193" width="3.6640625" style="299" customWidth="1"/>
    <col min="6194" max="6194" width="3" style="299" customWidth="1"/>
    <col min="6195" max="6195" width="3.6640625" style="299" customWidth="1"/>
    <col min="6196" max="6196" width="3.109375" style="299" customWidth="1"/>
    <col min="6197" max="6197" width="1.88671875" style="299" customWidth="1"/>
    <col min="6198" max="6199" width="2.21875" style="299" customWidth="1"/>
    <col min="6200" max="6200" width="7.21875" style="299" customWidth="1"/>
    <col min="6201" max="6435" width="8.88671875" style="299"/>
    <col min="6436" max="6436" width="2.44140625" style="299" customWidth="1"/>
    <col min="6437" max="6437" width="2.33203125" style="299" customWidth="1"/>
    <col min="6438" max="6438" width="1.109375" style="299" customWidth="1"/>
    <col min="6439" max="6439" width="22.6640625" style="299" customWidth="1"/>
    <col min="6440" max="6440" width="1.21875" style="299" customWidth="1"/>
    <col min="6441" max="6442" width="11.77734375" style="299" customWidth="1"/>
    <col min="6443" max="6443" width="1.77734375" style="299" customWidth="1"/>
    <col min="6444" max="6444" width="6.88671875" style="299" customWidth="1"/>
    <col min="6445" max="6445" width="4.44140625" style="299" customWidth="1"/>
    <col min="6446" max="6446" width="3.6640625" style="299" customWidth="1"/>
    <col min="6447" max="6447" width="0.77734375" style="299" customWidth="1"/>
    <col min="6448" max="6448" width="3.33203125" style="299" customWidth="1"/>
    <col min="6449" max="6449" width="3.6640625" style="299" customWidth="1"/>
    <col min="6450" max="6450" width="3" style="299" customWidth="1"/>
    <col min="6451" max="6451" width="3.6640625" style="299" customWidth="1"/>
    <col min="6452" max="6452" width="3.109375" style="299" customWidth="1"/>
    <col min="6453" max="6453" width="1.88671875" style="299" customWidth="1"/>
    <col min="6454" max="6455" width="2.21875" style="299" customWidth="1"/>
    <col min="6456" max="6456" width="7.21875" style="299" customWidth="1"/>
    <col min="6457" max="6691" width="8.88671875" style="299"/>
    <col min="6692" max="6692" width="2.44140625" style="299" customWidth="1"/>
    <col min="6693" max="6693" width="2.33203125" style="299" customWidth="1"/>
    <col min="6694" max="6694" width="1.109375" style="299" customWidth="1"/>
    <col min="6695" max="6695" width="22.6640625" style="299" customWidth="1"/>
    <col min="6696" max="6696" width="1.21875" style="299" customWidth="1"/>
    <col min="6697" max="6698" width="11.77734375" style="299" customWidth="1"/>
    <col min="6699" max="6699" width="1.77734375" style="299" customWidth="1"/>
    <col min="6700" max="6700" width="6.88671875" style="299" customWidth="1"/>
    <col min="6701" max="6701" width="4.44140625" style="299" customWidth="1"/>
    <col min="6702" max="6702" width="3.6640625" style="299" customWidth="1"/>
    <col min="6703" max="6703" width="0.77734375" style="299" customWidth="1"/>
    <col min="6704" max="6704" width="3.33203125" style="299" customWidth="1"/>
    <col min="6705" max="6705" width="3.6640625" style="299" customWidth="1"/>
    <col min="6706" max="6706" width="3" style="299" customWidth="1"/>
    <col min="6707" max="6707" width="3.6640625" style="299" customWidth="1"/>
    <col min="6708" max="6708" width="3.109375" style="299" customWidth="1"/>
    <col min="6709" max="6709" width="1.88671875" style="299" customWidth="1"/>
    <col min="6710" max="6711" width="2.21875" style="299" customWidth="1"/>
    <col min="6712" max="6712" width="7.21875" style="299" customWidth="1"/>
    <col min="6713" max="6947" width="8.88671875" style="299"/>
    <col min="6948" max="6948" width="2.44140625" style="299" customWidth="1"/>
    <col min="6949" max="6949" width="2.33203125" style="299" customWidth="1"/>
    <col min="6950" max="6950" width="1.109375" style="299" customWidth="1"/>
    <col min="6951" max="6951" width="22.6640625" style="299" customWidth="1"/>
    <col min="6952" max="6952" width="1.21875" style="299" customWidth="1"/>
    <col min="6953" max="6954" width="11.77734375" style="299" customWidth="1"/>
    <col min="6955" max="6955" width="1.77734375" style="299" customWidth="1"/>
    <col min="6956" max="6956" width="6.88671875" style="299" customWidth="1"/>
    <col min="6957" max="6957" width="4.44140625" style="299" customWidth="1"/>
    <col min="6958" max="6958" width="3.6640625" style="299" customWidth="1"/>
    <col min="6959" max="6959" width="0.77734375" style="299" customWidth="1"/>
    <col min="6960" max="6960" width="3.33203125" style="299" customWidth="1"/>
    <col min="6961" max="6961" width="3.6640625" style="299" customWidth="1"/>
    <col min="6962" max="6962" width="3" style="299" customWidth="1"/>
    <col min="6963" max="6963" width="3.6640625" style="299" customWidth="1"/>
    <col min="6964" max="6964" width="3.109375" style="299" customWidth="1"/>
    <col min="6965" max="6965" width="1.88671875" style="299" customWidth="1"/>
    <col min="6966" max="6967" width="2.21875" style="299" customWidth="1"/>
    <col min="6968" max="6968" width="7.21875" style="299" customWidth="1"/>
    <col min="6969" max="7203" width="8.88671875" style="299"/>
    <col min="7204" max="7204" width="2.44140625" style="299" customWidth="1"/>
    <col min="7205" max="7205" width="2.33203125" style="299" customWidth="1"/>
    <col min="7206" max="7206" width="1.109375" style="299" customWidth="1"/>
    <col min="7207" max="7207" width="22.6640625" style="299" customWidth="1"/>
    <col min="7208" max="7208" width="1.21875" style="299" customWidth="1"/>
    <col min="7209" max="7210" width="11.77734375" style="299" customWidth="1"/>
    <col min="7211" max="7211" width="1.77734375" style="299" customWidth="1"/>
    <col min="7212" max="7212" width="6.88671875" style="299" customWidth="1"/>
    <col min="7213" max="7213" width="4.44140625" style="299" customWidth="1"/>
    <col min="7214" max="7214" width="3.6640625" style="299" customWidth="1"/>
    <col min="7215" max="7215" width="0.77734375" style="299" customWidth="1"/>
    <col min="7216" max="7216" width="3.33203125" style="299" customWidth="1"/>
    <col min="7217" max="7217" width="3.6640625" style="299" customWidth="1"/>
    <col min="7218" max="7218" width="3" style="299" customWidth="1"/>
    <col min="7219" max="7219" width="3.6640625" style="299" customWidth="1"/>
    <col min="7220" max="7220" width="3.109375" style="299" customWidth="1"/>
    <col min="7221" max="7221" width="1.88671875" style="299" customWidth="1"/>
    <col min="7222" max="7223" width="2.21875" style="299" customWidth="1"/>
    <col min="7224" max="7224" width="7.21875" style="299" customWidth="1"/>
    <col min="7225" max="7459" width="8.88671875" style="299"/>
    <col min="7460" max="7460" width="2.44140625" style="299" customWidth="1"/>
    <col min="7461" max="7461" width="2.33203125" style="299" customWidth="1"/>
    <col min="7462" max="7462" width="1.109375" style="299" customWidth="1"/>
    <col min="7463" max="7463" width="22.6640625" style="299" customWidth="1"/>
    <col min="7464" max="7464" width="1.21875" style="299" customWidth="1"/>
    <col min="7465" max="7466" width="11.77734375" style="299" customWidth="1"/>
    <col min="7467" max="7467" width="1.77734375" style="299" customWidth="1"/>
    <col min="7468" max="7468" width="6.88671875" style="299" customWidth="1"/>
    <col min="7469" max="7469" width="4.44140625" style="299" customWidth="1"/>
    <col min="7470" max="7470" width="3.6640625" style="299" customWidth="1"/>
    <col min="7471" max="7471" width="0.77734375" style="299" customWidth="1"/>
    <col min="7472" max="7472" width="3.33203125" style="299" customWidth="1"/>
    <col min="7473" max="7473" width="3.6640625" style="299" customWidth="1"/>
    <col min="7474" max="7474" width="3" style="299" customWidth="1"/>
    <col min="7475" max="7475" width="3.6640625" style="299" customWidth="1"/>
    <col min="7476" max="7476" width="3.109375" style="299" customWidth="1"/>
    <col min="7477" max="7477" width="1.88671875" style="299" customWidth="1"/>
    <col min="7478" max="7479" width="2.21875" style="299" customWidth="1"/>
    <col min="7480" max="7480" width="7.21875" style="299" customWidth="1"/>
    <col min="7481" max="7715" width="8.88671875" style="299"/>
    <col min="7716" max="7716" width="2.44140625" style="299" customWidth="1"/>
    <col min="7717" max="7717" width="2.33203125" style="299" customWidth="1"/>
    <col min="7718" max="7718" width="1.109375" style="299" customWidth="1"/>
    <col min="7719" max="7719" width="22.6640625" style="299" customWidth="1"/>
    <col min="7720" max="7720" width="1.21875" style="299" customWidth="1"/>
    <col min="7721" max="7722" width="11.77734375" style="299" customWidth="1"/>
    <col min="7723" max="7723" width="1.77734375" style="299" customWidth="1"/>
    <col min="7724" max="7724" width="6.88671875" style="299" customWidth="1"/>
    <col min="7725" max="7725" width="4.44140625" style="299" customWidth="1"/>
    <col min="7726" max="7726" width="3.6640625" style="299" customWidth="1"/>
    <col min="7727" max="7727" width="0.77734375" style="299" customWidth="1"/>
    <col min="7728" max="7728" width="3.33203125" style="299" customWidth="1"/>
    <col min="7729" max="7729" width="3.6640625" style="299" customWidth="1"/>
    <col min="7730" max="7730" width="3" style="299" customWidth="1"/>
    <col min="7731" max="7731" width="3.6640625" style="299" customWidth="1"/>
    <col min="7732" max="7732" width="3.109375" style="299" customWidth="1"/>
    <col min="7733" max="7733" width="1.88671875" style="299" customWidth="1"/>
    <col min="7734" max="7735" width="2.21875" style="299" customWidth="1"/>
    <col min="7736" max="7736" width="7.21875" style="299" customWidth="1"/>
    <col min="7737" max="7971" width="8.88671875" style="299"/>
    <col min="7972" max="7972" width="2.44140625" style="299" customWidth="1"/>
    <col min="7973" max="7973" width="2.33203125" style="299" customWidth="1"/>
    <col min="7974" max="7974" width="1.109375" style="299" customWidth="1"/>
    <col min="7975" max="7975" width="22.6640625" style="299" customWidth="1"/>
    <col min="7976" max="7976" width="1.21875" style="299" customWidth="1"/>
    <col min="7977" max="7978" width="11.77734375" style="299" customWidth="1"/>
    <col min="7979" max="7979" width="1.77734375" style="299" customWidth="1"/>
    <col min="7980" max="7980" width="6.88671875" style="299" customWidth="1"/>
    <col min="7981" max="7981" width="4.44140625" style="299" customWidth="1"/>
    <col min="7982" max="7982" width="3.6640625" style="299" customWidth="1"/>
    <col min="7983" max="7983" width="0.77734375" style="299" customWidth="1"/>
    <col min="7984" max="7984" width="3.33203125" style="299" customWidth="1"/>
    <col min="7985" max="7985" width="3.6640625" style="299" customWidth="1"/>
    <col min="7986" max="7986" width="3" style="299" customWidth="1"/>
    <col min="7987" max="7987" width="3.6640625" style="299" customWidth="1"/>
    <col min="7988" max="7988" width="3.109375" style="299" customWidth="1"/>
    <col min="7989" max="7989" width="1.88671875" style="299" customWidth="1"/>
    <col min="7990" max="7991" width="2.21875" style="299" customWidth="1"/>
    <col min="7992" max="7992" width="7.21875" style="299" customWidth="1"/>
    <col min="7993" max="8227" width="8.88671875" style="299"/>
    <col min="8228" max="8228" width="2.44140625" style="299" customWidth="1"/>
    <col min="8229" max="8229" width="2.33203125" style="299" customWidth="1"/>
    <col min="8230" max="8230" width="1.109375" style="299" customWidth="1"/>
    <col min="8231" max="8231" width="22.6640625" style="299" customWidth="1"/>
    <col min="8232" max="8232" width="1.21875" style="299" customWidth="1"/>
    <col min="8233" max="8234" width="11.77734375" style="299" customWidth="1"/>
    <col min="8235" max="8235" width="1.77734375" style="299" customWidth="1"/>
    <col min="8236" max="8236" width="6.88671875" style="299" customWidth="1"/>
    <col min="8237" max="8237" width="4.44140625" style="299" customWidth="1"/>
    <col min="8238" max="8238" width="3.6640625" style="299" customWidth="1"/>
    <col min="8239" max="8239" width="0.77734375" style="299" customWidth="1"/>
    <col min="8240" max="8240" width="3.33203125" style="299" customWidth="1"/>
    <col min="8241" max="8241" width="3.6640625" style="299" customWidth="1"/>
    <col min="8242" max="8242" width="3" style="299" customWidth="1"/>
    <col min="8243" max="8243" width="3.6640625" style="299" customWidth="1"/>
    <col min="8244" max="8244" width="3.109375" style="299" customWidth="1"/>
    <col min="8245" max="8245" width="1.88671875" style="299" customWidth="1"/>
    <col min="8246" max="8247" width="2.21875" style="299" customWidth="1"/>
    <col min="8248" max="8248" width="7.21875" style="299" customWidth="1"/>
    <col min="8249" max="8483" width="8.88671875" style="299"/>
    <col min="8484" max="8484" width="2.44140625" style="299" customWidth="1"/>
    <col min="8485" max="8485" width="2.33203125" style="299" customWidth="1"/>
    <col min="8486" max="8486" width="1.109375" style="299" customWidth="1"/>
    <col min="8487" max="8487" width="22.6640625" style="299" customWidth="1"/>
    <col min="8488" max="8488" width="1.21875" style="299" customWidth="1"/>
    <col min="8489" max="8490" width="11.77734375" style="299" customWidth="1"/>
    <col min="8491" max="8491" width="1.77734375" style="299" customWidth="1"/>
    <col min="8492" max="8492" width="6.88671875" style="299" customWidth="1"/>
    <col min="8493" max="8493" width="4.44140625" style="299" customWidth="1"/>
    <col min="8494" max="8494" width="3.6640625" style="299" customWidth="1"/>
    <col min="8495" max="8495" width="0.77734375" style="299" customWidth="1"/>
    <col min="8496" max="8496" width="3.33203125" style="299" customWidth="1"/>
    <col min="8497" max="8497" width="3.6640625" style="299" customWidth="1"/>
    <col min="8498" max="8498" width="3" style="299" customWidth="1"/>
    <col min="8499" max="8499" width="3.6640625" style="299" customWidth="1"/>
    <col min="8500" max="8500" width="3.109375" style="299" customWidth="1"/>
    <col min="8501" max="8501" width="1.88671875" style="299" customWidth="1"/>
    <col min="8502" max="8503" width="2.21875" style="299" customWidth="1"/>
    <col min="8504" max="8504" width="7.21875" style="299" customWidth="1"/>
    <col min="8505" max="8739" width="8.88671875" style="299"/>
    <col min="8740" max="8740" width="2.44140625" style="299" customWidth="1"/>
    <col min="8741" max="8741" width="2.33203125" style="299" customWidth="1"/>
    <col min="8742" max="8742" width="1.109375" style="299" customWidth="1"/>
    <col min="8743" max="8743" width="22.6640625" style="299" customWidth="1"/>
    <col min="8744" max="8744" width="1.21875" style="299" customWidth="1"/>
    <col min="8745" max="8746" width="11.77734375" style="299" customWidth="1"/>
    <col min="8747" max="8747" width="1.77734375" style="299" customWidth="1"/>
    <col min="8748" max="8748" width="6.88671875" style="299" customWidth="1"/>
    <col min="8749" max="8749" width="4.44140625" style="299" customWidth="1"/>
    <col min="8750" max="8750" width="3.6640625" style="299" customWidth="1"/>
    <col min="8751" max="8751" width="0.77734375" style="299" customWidth="1"/>
    <col min="8752" max="8752" width="3.33203125" style="299" customWidth="1"/>
    <col min="8753" max="8753" width="3.6640625" style="299" customWidth="1"/>
    <col min="8754" max="8754" width="3" style="299" customWidth="1"/>
    <col min="8755" max="8755" width="3.6640625" style="299" customWidth="1"/>
    <col min="8756" max="8756" width="3.109375" style="299" customWidth="1"/>
    <col min="8757" max="8757" width="1.88671875" style="299" customWidth="1"/>
    <col min="8758" max="8759" width="2.21875" style="299" customWidth="1"/>
    <col min="8760" max="8760" width="7.21875" style="299" customWidth="1"/>
    <col min="8761" max="8995" width="8.88671875" style="299"/>
    <col min="8996" max="8996" width="2.44140625" style="299" customWidth="1"/>
    <col min="8997" max="8997" width="2.33203125" style="299" customWidth="1"/>
    <col min="8998" max="8998" width="1.109375" style="299" customWidth="1"/>
    <col min="8999" max="8999" width="22.6640625" style="299" customWidth="1"/>
    <col min="9000" max="9000" width="1.21875" style="299" customWidth="1"/>
    <col min="9001" max="9002" width="11.77734375" style="299" customWidth="1"/>
    <col min="9003" max="9003" width="1.77734375" style="299" customWidth="1"/>
    <col min="9004" max="9004" width="6.88671875" style="299" customWidth="1"/>
    <col min="9005" max="9005" width="4.44140625" style="299" customWidth="1"/>
    <col min="9006" max="9006" width="3.6640625" style="299" customWidth="1"/>
    <col min="9007" max="9007" width="0.77734375" style="299" customWidth="1"/>
    <col min="9008" max="9008" width="3.33203125" style="299" customWidth="1"/>
    <col min="9009" max="9009" width="3.6640625" style="299" customWidth="1"/>
    <col min="9010" max="9010" width="3" style="299" customWidth="1"/>
    <col min="9011" max="9011" width="3.6640625" style="299" customWidth="1"/>
    <col min="9012" max="9012" width="3.109375" style="299" customWidth="1"/>
    <col min="9013" max="9013" width="1.88671875" style="299" customWidth="1"/>
    <col min="9014" max="9015" width="2.21875" style="299" customWidth="1"/>
    <col min="9016" max="9016" width="7.21875" style="299" customWidth="1"/>
    <col min="9017" max="9251" width="8.88671875" style="299"/>
    <col min="9252" max="9252" width="2.44140625" style="299" customWidth="1"/>
    <col min="9253" max="9253" width="2.33203125" style="299" customWidth="1"/>
    <col min="9254" max="9254" width="1.109375" style="299" customWidth="1"/>
    <col min="9255" max="9255" width="22.6640625" style="299" customWidth="1"/>
    <col min="9256" max="9256" width="1.21875" style="299" customWidth="1"/>
    <col min="9257" max="9258" width="11.77734375" style="299" customWidth="1"/>
    <col min="9259" max="9259" width="1.77734375" style="299" customWidth="1"/>
    <col min="9260" max="9260" width="6.88671875" style="299" customWidth="1"/>
    <col min="9261" max="9261" width="4.44140625" style="299" customWidth="1"/>
    <col min="9262" max="9262" width="3.6640625" style="299" customWidth="1"/>
    <col min="9263" max="9263" width="0.77734375" style="299" customWidth="1"/>
    <col min="9264" max="9264" width="3.33203125" style="299" customWidth="1"/>
    <col min="9265" max="9265" width="3.6640625" style="299" customWidth="1"/>
    <col min="9266" max="9266" width="3" style="299" customWidth="1"/>
    <col min="9267" max="9267" width="3.6640625" style="299" customWidth="1"/>
    <col min="9268" max="9268" width="3.109375" style="299" customWidth="1"/>
    <col min="9269" max="9269" width="1.88671875" style="299" customWidth="1"/>
    <col min="9270" max="9271" width="2.21875" style="299" customWidth="1"/>
    <col min="9272" max="9272" width="7.21875" style="299" customWidth="1"/>
    <col min="9273" max="9507" width="8.88671875" style="299"/>
    <col min="9508" max="9508" width="2.44140625" style="299" customWidth="1"/>
    <col min="9509" max="9509" width="2.33203125" style="299" customWidth="1"/>
    <col min="9510" max="9510" width="1.109375" style="299" customWidth="1"/>
    <col min="9511" max="9511" width="22.6640625" style="299" customWidth="1"/>
    <col min="9512" max="9512" width="1.21875" style="299" customWidth="1"/>
    <col min="9513" max="9514" width="11.77734375" style="299" customWidth="1"/>
    <col min="9515" max="9515" width="1.77734375" style="299" customWidth="1"/>
    <col min="9516" max="9516" width="6.88671875" style="299" customWidth="1"/>
    <col min="9517" max="9517" width="4.44140625" style="299" customWidth="1"/>
    <col min="9518" max="9518" width="3.6640625" style="299" customWidth="1"/>
    <col min="9519" max="9519" width="0.77734375" style="299" customWidth="1"/>
    <col min="9520" max="9520" width="3.33203125" style="299" customWidth="1"/>
    <col min="9521" max="9521" width="3.6640625" style="299" customWidth="1"/>
    <col min="9522" max="9522" width="3" style="299" customWidth="1"/>
    <col min="9523" max="9523" width="3.6640625" style="299" customWidth="1"/>
    <col min="9524" max="9524" width="3.109375" style="299" customWidth="1"/>
    <col min="9525" max="9525" width="1.88671875" style="299" customWidth="1"/>
    <col min="9526" max="9527" width="2.21875" style="299" customWidth="1"/>
    <col min="9528" max="9528" width="7.21875" style="299" customWidth="1"/>
    <col min="9529" max="9763" width="8.88671875" style="299"/>
    <col min="9764" max="9764" width="2.44140625" style="299" customWidth="1"/>
    <col min="9765" max="9765" width="2.33203125" style="299" customWidth="1"/>
    <col min="9766" max="9766" width="1.109375" style="299" customWidth="1"/>
    <col min="9767" max="9767" width="22.6640625" style="299" customWidth="1"/>
    <col min="9768" max="9768" width="1.21875" style="299" customWidth="1"/>
    <col min="9769" max="9770" width="11.77734375" style="299" customWidth="1"/>
    <col min="9771" max="9771" width="1.77734375" style="299" customWidth="1"/>
    <col min="9772" max="9772" width="6.88671875" style="299" customWidth="1"/>
    <col min="9773" max="9773" width="4.44140625" style="299" customWidth="1"/>
    <col min="9774" max="9774" width="3.6640625" style="299" customWidth="1"/>
    <col min="9775" max="9775" width="0.77734375" style="299" customWidth="1"/>
    <col min="9776" max="9776" width="3.33203125" style="299" customWidth="1"/>
    <col min="9777" max="9777" width="3.6640625" style="299" customWidth="1"/>
    <col min="9778" max="9778" width="3" style="299" customWidth="1"/>
    <col min="9779" max="9779" width="3.6640625" style="299" customWidth="1"/>
    <col min="9780" max="9780" width="3.109375" style="299" customWidth="1"/>
    <col min="9781" max="9781" width="1.88671875" style="299" customWidth="1"/>
    <col min="9782" max="9783" width="2.21875" style="299" customWidth="1"/>
    <col min="9784" max="9784" width="7.21875" style="299" customWidth="1"/>
    <col min="9785" max="10019" width="8.88671875" style="299"/>
    <col min="10020" max="10020" width="2.44140625" style="299" customWidth="1"/>
    <col min="10021" max="10021" width="2.33203125" style="299" customWidth="1"/>
    <col min="10022" max="10022" width="1.109375" style="299" customWidth="1"/>
    <col min="10023" max="10023" width="22.6640625" style="299" customWidth="1"/>
    <col min="10024" max="10024" width="1.21875" style="299" customWidth="1"/>
    <col min="10025" max="10026" width="11.77734375" style="299" customWidth="1"/>
    <col min="10027" max="10027" width="1.77734375" style="299" customWidth="1"/>
    <col min="10028" max="10028" width="6.88671875" style="299" customWidth="1"/>
    <col min="10029" max="10029" width="4.44140625" style="299" customWidth="1"/>
    <col min="10030" max="10030" width="3.6640625" style="299" customWidth="1"/>
    <col min="10031" max="10031" width="0.77734375" style="299" customWidth="1"/>
    <col min="10032" max="10032" width="3.33203125" style="299" customWidth="1"/>
    <col min="10033" max="10033" width="3.6640625" style="299" customWidth="1"/>
    <col min="10034" max="10034" width="3" style="299" customWidth="1"/>
    <col min="10035" max="10035" width="3.6640625" style="299" customWidth="1"/>
    <col min="10036" max="10036" width="3.109375" style="299" customWidth="1"/>
    <col min="10037" max="10037" width="1.88671875" style="299" customWidth="1"/>
    <col min="10038" max="10039" width="2.21875" style="299" customWidth="1"/>
    <col min="10040" max="10040" width="7.21875" style="299" customWidth="1"/>
    <col min="10041" max="10275" width="8.88671875" style="299"/>
    <col min="10276" max="10276" width="2.44140625" style="299" customWidth="1"/>
    <col min="10277" max="10277" width="2.33203125" style="299" customWidth="1"/>
    <col min="10278" max="10278" width="1.109375" style="299" customWidth="1"/>
    <col min="10279" max="10279" width="22.6640625" style="299" customWidth="1"/>
    <col min="10280" max="10280" width="1.21875" style="299" customWidth="1"/>
    <col min="10281" max="10282" width="11.77734375" style="299" customWidth="1"/>
    <col min="10283" max="10283" width="1.77734375" style="299" customWidth="1"/>
    <col min="10284" max="10284" width="6.88671875" style="299" customWidth="1"/>
    <col min="10285" max="10285" width="4.44140625" style="299" customWidth="1"/>
    <col min="10286" max="10286" width="3.6640625" style="299" customWidth="1"/>
    <col min="10287" max="10287" width="0.77734375" style="299" customWidth="1"/>
    <col min="10288" max="10288" width="3.33203125" style="299" customWidth="1"/>
    <col min="10289" max="10289" width="3.6640625" style="299" customWidth="1"/>
    <col min="10290" max="10290" width="3" style="299" customWidth="1"/>
    <col min="10291" max="10291" width="3.6640625" style="299" customWidth="1"/>
    <col min="10292" max="10292" width="3.109375" style="299" customWidth="1"/>
    <col min="10293" max="10293" width="1.88671875" style="299" customWidth="1"/>
    <col min="10294" max="10295" width="2.21875" style="299" customWidth="1"/>
    <col min="10296" max="10296" width="7.21875" style="299" customWidth="1"/>
    <col min="10297" max="10531" width="8.88671875" style="299"/>
    <col min="10532" max="10532" width="2.44140625" style="299" customWidth="1"/>
    <col min="10533" max="10533" width="2.33203125" style="299" customWidth="1"/>
    <col min="10534" max="10534" width="1.109375" style="299" customWidth="1"/>
    <col min="10535" max="10535" width="22.6640625" style="299" customWidth="1"/>
    <col min="10536" max="10536" width="1.21875" style="299" customWidth="1"/>
    <col min="10537" max="10538" width="11.77734375" style="299" customWidth="1"/>
    <col min="10539" max="10539" width="1.77734375" style="299" customWidth="1"/>
    <col min="10540" max="10540" width="6.88671875" style="299" customWidth="1"/>
    <col min="10541" max="10541" width="4.44140625" style="299" customWidth="1"/>
    <col min="10542" max="10542" width="3.6640625" style="299" customWidth="1"/>
    <col min="10543" max="10543" width="0.77734375" style="299" customWidth="1"/>
    <col min="10544" max="10544" width="3.33203125" style="299" customWidth="1"/>
    <col min="10545" max="10545" width="3.6640625" style="299" customWidth="1"/>
    <col min="10546" max="10546" width="3" style="299" customWidth="1"/>
    <col min="10547" max="10547" width="3.6640625" style="299" customWidth="1"/>
    <col min="10548" max="10548" width="3.109375" style="299" customWidth="1"/>
    <col min="10549" max="10549" width="1.88671875" style="299" customWidth="1"/>
    <col min="10550" max="10551" width="2.21875" style="299" customWidth="1"/>
    <col min="10552" max="10552" width="7.21875" style="299" customWidth="1"/>
    <col min="10553" max="10787" width="8.88671875" style="299"/>
    <col min="10788" max="10788" width="2.44140625" style="299" customWidth="1"/>
    <col min="10789" max="10789" width="2.33203125" style="299" customWidth="1"/>
    <col min="10790" max="10790" width="1.109375" style="299" customWidth="1"/>
    <col min="10791" max="10791" width="22.6640625" style="299" customWidth="1"/>
    <col min="10792" max="10792" width="1.21875" style="299" customWidth="1"/>
    <col min="10793" max="10794" width="11.77734375" style="299" customWidth="1"/>
    <col min="10795" max="10795" width="1.77734375" style="299" customWidth="1"/>
    <col min="10796" max="10796" width="6.88671875" style="299" customWidth="1"/>
    <col min="10797" max="10797" width="4.44140625" style="299" customWidth="1"/>
    <col min="10798" max="10798" width="3.6640625" style="299" customWidth="1"/>
    <col min="10799" max="10799" width="0.77734375" style="299" customWidth="1"/>
    <col min="10800" max="10800" width="3.33203125" style="299" customWidth="1"/>
    <col min="10801" max="10801" width="3.6640625" style="299" customWidth="1"/>
    <col min="10802" max="10802" width="3" style="299" customWidth="1"/>
    <col min="10803" max="10803" width="3.6640625" style="299" customWidth="1"/>
    <col min="10804" max="10804" width="3.109375" style="299" customWidth="1"/>
    <col min="10805" max="10805" width="1.88671875" style="299" customWidth="1"/>
    <col min="10806" max="10807" width="2.21875" style="299" customWidth="1"/>
    <col min="10808" max="10808" width="7.21875" style="299" customWidth="1"/>
    <col min="10809" max="11043" width="8.88671875" style="299"/>
    <col min="11044" max="11044" width="2.44140625" style="299" customWidth="1"/>
    <col min="11045" max="11045" width="2.33203125" style="299" customWidth="1"/>
    <col min="11046" max="11046" width="1.109375" style="299" customWidth="1"/>
    <col min="11047" max="11047" width="22.6640625" style="299" customWidth="1"/>
    <col min="11048" max="11048" width="1.21875" style="299" customWidth="1"/>
    <col min="11049" max="11050" width="11.77734375" style="299" customWidth="1"/>
    <col min="11051" max="11051" width="1.77734375" style="299" customWidth="1"/>
    <col min="11052" max="11052" width="6.88671875" style="299" customWidth="1"/>
    <col min="11053" max="11053" width="4.44140625" style="299" customWidth="1"/>
    <col min="11054" max="11054" width="3.6640625" style="299" customWidth="1"/>
    <col min="11055" max="11055" width="0.77734375" style="299" customWidth="1"/>
    <col min="11056" max="11056" width="3.33203125" style="299" customWidth="1"/>
    <col min="11057" max="11057" width="3.6640625" style="299" customWidth="1"/>
    <col min="11058" max="11058" width="3" style="299" customWidth="1"/>
    <col min="11059" max="11059" width="3.6640625" style="299" customWidth="1"/>
    <col min="11060" max="11060" width="3.109375" style="299" customWidth="1"/>
    <col min="11061" max="11061" width="1.88671875" style="299" customWidth="1"/>
    <col min="11062" max="11063" width="2.21875" style="299" customWidth="1"/>
    <col min="11064" max="11064" width="7.21875" style="299" customWidth="1"/>
    <col min="11065" max="11299" width="8.88671875" style="299"/>
    <col min="11300" max="11300" width="2.44140625" style="299" customWidth="1"/>
    <col min="11301" max="11301" width="2.33203125" style="299" customWidth="1"/>
    <col min="11302" max="11302" width="1.109375" style="299" customWidth="1"/>
    <col min="11303" max="11303" width="22.6640625" style="299" customWidth="1"/>
    <col min="11304" max="11304" width="1.21875" style="299" customWidth="1"/>
    <col min="11305" max="11306" width="11.77734375" style="299" customWidth="1"/>
    <col min="11307" max="11307" width="1.77734375" style="299" customWidth="1"/>
    <col min="11308" max="11308" width="6.88671875" style="299" customWidth="1"/>
    <col min="11309" max="11309" width="4.44140625" style="299" customWidth="1"/>
    <col min="11310" max="11310" width="3.6640625" style="299" customWidth="1"/>
    <col min="11311" max="11311" width="0.77734375" style="299" customWidth="1"/>
    <col min="11312" max="11312" width="3.33203125" style="299" customWidth="1"/>
    <col min="11313" max="11313" width="3.6640625" style="299" customWidth="1"/>
    <col min="11314" max="11314" width="3" style="299" customWidth="1"/>
    <col min="11315" max="11315" width="3.6640625" style="299" customWidth="1"/>
    <col min="11316" max="11316" width="3.109375" style="299" customWidth="1"/>
    <col min="11317" max="11317" width="1.88671875" style="299" customWidth="1"/>
    <col min="11318" max="11319" width="2.21875" style="299" customWidth="1"/>
    <col min="11320" max="11320" width="7.21875" style="299" customWidth="1"/>
    <col min="11321" max="11555" width="8.88671875" style="299"/>
    <col min="11556" max="11556" width="2.44140625" style="299" customWidth="1"/>
    <col min="11557" max="11557" width="2.33203125" style="299" customWidth="1"/>
    <col min="11558" max="11558" width="1.109375" style="299" customWidth="1"/>
    <col min="11559" max="11559" width="22.6640625" style="299" customWidth="1"/>
    <col min="11560" max="11560" width="1.21875" style="299" customWidth="1"/>
    <col min="11561" max="11562" width="11.77734375" style="299" customWidth="1"/>
    <col min="11563" max="11563" width="1.77734375" style="299" customWidth="1"/>
    <col min="11564" max="11564" width="6.88671875" style="299" customWidth="1"/>
    <col min="11565" max="11565" width="4.44140625" style="299" customWidth="1"/>
    <col min="11566" max="11566" width="3.6640625" style="299" customWidth="1"/>
    <col min="11567" max="11567" width="0.77734375" style="299" customWidth="1"/>
    <col min="11568" max="11568" width="3.33203125" style="299" customWidth="1"/>
    <col min="11569" max="11569" width="3.6640625" style="299" customWidth="1"/>
    <col min="11570" max="11570" width="3" style="299" customWidth="1"/>
    <col min="11571" max="11571" width="3.6640625" style="299" customWidth="1"/>
    <col min="11572" max="11572" width="3.109375" style="299" customWidth="1"/>
    <col min="11573" max="11573" width="1.88671875" style="299" customWidth="1"/>
    <col min="11574" max="11575" width="2.21875" style="299" customWidth="1"/>
    <col min="11576" max="11576" width="7.21875" style="299" customWidth="1"/>
    <col min="11577" max="11811" width="8.88671875" style="299"/>
    <col min="11812" max="11812" width="2.44140625" style="299" customWidth="1"/>
    <col min="11813" max="11813" width="2.33203125" style="299" customWidth="1"/>
    <col min="11814" max="11814" width="1.109375" style="299" customWidth="1"/>
    <col min="11815" max="11815" width="22.6640625" style="299" customWidth="1"/>
    <col min="11816" max="11816" width="1.21875" style="299" customWidth="1"/>
    <col min="11817" max="11818" width="11.77734375" style="299" customWidth="1"/>
    <col min="11819" max="11819" width="1.77734375" style="299" customWidth="1"/>
    <col min="11820" max="11820" width="6.88671875" style="299" customWidth="1"/>
    <col min="11821" max="11821" width="4.44140625" style="299" customWidth="1"/>
    <col min="11822" max="11822" width="3.6640625" style="299" customWidth="1"/>
    <col min="11823" max="11823" width="0.77734375" style="299" customWidth="1"/>
    <col min="11824" max="11824" width="3.33203125" style="299" customWidth="1"/>
    <col min="11825" max="11825" width="3.6640625" style="299" customWidth="1"/>
    <col min="11826" max="11826" width="3" style="299" customWidth="1"/>
    <col min="11827" max="11827" width="3.6640625" style="299" customWidth="1"/>
    <col min="11828" max="11828" width="3.109375" style="299" customWidth="1"/>
    <col min="11829" max="11829" width="1.88671875" style="299" customWidth="1"/>
    <col min="11830" max="11831" width="2.21875" style="299" customWidth="1"/>
    <col min="11832" max="11832" width="7.21875" style="299" customWidth="1"/>
    <col min="11833" max="12067" width="8.88671875" style="299"/>
    <col min="12068" max="12068" width="2.44140625" style="299" customWidth="1"/>
    <col min="12069" max="12069" width="2.33203125" style="299" customWidth="1"/>
    <col min="12070" max="12070" width="1.109375" style="299" customWidth="1"/>
    <col min="12071" max="12071" width="22.6640625" style="299" customWidth="1"/>
    <col min="12072" max="12072" width="1.21875" style="299" customWidth="1"/>
    <col min="12073" max="12074" width="11.77734375" style="299" customWidth="1"/>
    <col min="12075" max="12075" width="1.77734375" style="299" customWidth="1"/>
    <col min="12076" max="12076" width="6.88671875" style="299" customWidth="1"/>
    <col min="12077" max="12077" width="4.44140625" style="299" customWidth="1"/>
    <col min="12078" max="12078" width="3.6640625" style="299" customWidth="1"/>
    <col min="12079" max="12079" width="0.77734375" style="299" customWidth="1"/>
    <col min="12080" max="12080" width="3.33203125" style="299" customWidth="1"/>
    <col min="12081" max="12081" width="3.6640625" style="299" customWidth="1"/>
    <col min="12082" max="12082" width="3" style="299" customWidth="1"/>
    <col min="12083" max="12083" width="3.6640625" style="299" customWidth="1"/>
    <col min="12084" max="12084" width="3.109375" style="299" customWidth="1"/>
    <col min="12085" max="12085" width="1.88671875" style="299" customWidth="1"/>
    <col min="12086" max="12087" width="2.21875" style="299" customWidth="1"/>
    <col min="12088" max="12088" width="7.21875" style="299" customWidth="1"/>
    <col min="12089" max="12323" width="8.88671875" style="299"/>
    <col min="12324" max="12324" width="2.44140625" style="299" customWidth="1"/>
    <col min="12325" max="12325" width="2.33203125" style="299" customWidth="1"/>
    <col min="12326" max="12326" width="1.109375" style="299" customWidth="1"/>
    <col min="12327" max="12327" width="22.6640625" style="299" customWidth="1"/>
    <col min="12328" max="12328" width="1.21875" style="299" customWidth="1"/>
    <col min="12329" max="12330" width="11.77734375" style="299" customWidth="1"/>
    <col min="12331" max="12331" width="1.77734375" style="299" customWidth="1"/>
    <col min="12332" max="12332" width="6.88671875" style="299" customWidth="1"/>
    <col min="12333" max="12333" width="4.44140625" style="299" customWidth="1"/>
    <col min="12334" max="12334" width="3.6640625" style="299" customWidth="1"/>
    <col min="12335" max="12335" width="0.77734375" style="299" customWidth="1"/>
    <col min="12336" max="12336" width="3.33203125" style="299" customWidth="1"/>
    <col min="12337" max="12337" width="3.6640625" style="299" customWidth="1"/>
    <col min="12338" max="12338" width="3" style="299" customWidth="1"/>
    <col min="12339" max="12339" width="3.6640625" style="299" customWidth="1"/>
    <col min="12340" max="12340" width="3.109375" style="299" customWidth="1"/>
    <col min="12341" max="12341" width="1.88671875" style="299" customWidth="1"/>
    <col min="12342" max="12343" width="2.21875" style="299" customWidth="1"/>
    <col min="12344" max="12344" width="7.21875" style="299" customWidth="1"/>
    <col min="12345" max="12579" width="8.88671875" style="299"/>
    <col min="12580" max="12580" width="2.44140625" style="299" customWidth="1"/>
    <col min="12581" max="12581" width="2.33203125" style="299" customWidth="1"/>
    <col min="12582" max="12582" width="1.109375" style="299" customWidth="1"/>
    <col min="12583" max="12583" width="22.6640625" style="299" customWidth="1"/>
    <col min="12584" max="12584" width="1.21875" style="299" customWidth="1"/>
    <col min="12585" max="12586" width="11.77734375" style="299" customWidth="1"/>
    <col min="12587" max="12587" width="1.77734375" style="299" customWidth="1"/>
    <col min="12588" max="12588" width="6.88671875" style="299" customWidth="1"/>
    <col min="12589" max="12589" width="4.44140625" style="299" customWidth="1"/>
    <col min="12590" max="12590" width="3.6640625" style="299" customWidth="1"/>
    <col min="12591" max="12591" width="0.77734375" style="299" customWidth="1"/>
    <col min="12592" max="12592" width="3.33203125" style="299" customWidth="1"/>
    <col min="12593" max="12593" width="3.6640625" style="299" customWidth="1"/>
    <col min="12594" max="12594" width="3" style="299" customWidth="1"/>
    <col min="12595" max="12595" width="3.6640625" style="299" customWidth="1"/>
    <col min="12596" max="12596" width="3.109375" style="299" customWidth="1"/>
    <col min="12597" max="12597" width="1.88671875" style="299" customWidth="1"/>
    <col min="12598" max="12599" width="2.21875" style="299" customWidth="1"/>
    <col min="12600" max="12600" width="7.21875" style="299" customWidth="1"/>
    <col min="12601" max="12835" width="8.88671875" style="299"/>
    <col min="12836" max="12836" width="2.44140625" style="299" customWidth="1"/>
    <col min="12837" max="12837" width="2.33203125" style="299" customWidth="1"/>
    <col min="12838" max="12838" width="1.109375" style="299" customWidth="1"/>
    <col min="12839" max="12839" width="22.6640625" style="299" customWidth="1"/>
    <col min="12840" max="12840" width="1.21875" style="299" customWidth="1"/>
    <col min="12841" max="12842" width="11.77734375" style="299" customWidth="1"/>
    <col min="12843" max="12843" width="1.77734375" style="299" customWidth="1"/>
    <col min="12844" max="12844" width="6.88671875" style="299" customWidth="1"/>
    <col min="12845" max="12845" width="4.44140625" style="299" customWidth="1"/>
    <col min="12846" max="12846" width="3.6640625" style="299" customWidth="1"/>
    <col min="12847" max="12847" width="0.77734375" style="299" customWidth="1"/>
    <col min="12848" max="12848" width="3.33203125" style="299" customWidth="1"/>
    <col min="12849" max="12849" width="3.6640625" style="299" customWidth="1"/>
    <col min="12850" max="12850" width="3" style="299" customWidth="1"/>
    <col min="12851" max="12851" width="3.6640625" style="299" customWidth="1"/>
    <col min="12852" max="12852" width="3.109375" style="299" customWidth="1"/>
    <col min="12853" max="12853" width="1.88671875" style="299" customWidth="1"/>
    <col min="12854" max="12855" width="2.21875" style="299" customWidth="1"/>
    <col min="12856" max="12856" width="7.21875" style="299" customWidth="1"/>
    <col min="12857" max="13091" width="8.88671875" style="299"/>
    <col min="13092" max="13092" width="2.44140625" style="299" customWidth="1"/>
    <col min="13093" max="13093" width="2.33203125" style="299" customWidth="1"/>
    <col min="13094" max="13094" width="1.109375" style="299" customWidth="1"/>
    <col min="13095" max="13095" width="22.6640625" style="299" customWidth="1"/>
    <col min="13096" max="13096" width="1.21875" style="299" customWidth="1"/>
    <col min="13097" max="13098" width="11.77734375" style="299" customWidth="1"/>
    <col min="13099" max="13099" width="1.77734375" style="299" customWidth="1"/>
    <col min="13100" max="13100" width="6.88671875" style="299" customWidth="1"/>
    <col min="13101" max="13101" width="4.44140625" style="299" customWidth="1"/>
    <col min="13102" max="13102" width="3.6640625" style="299" customWidth="1"/>
    <col min="13103" max="13103" width="0.77734375" style="299" customWidth="1"/>
    <col min="13104" max="13104" width="3.33203125" style="299" customWidth="1"/>
    <col min="13105" max="13105" width="3.6640625" style="299" customWidth="1"/>
    <col min="13106" max="13106" width="3" style="299" customWidth="1"/>
    <col min="13107" max="13107" width="3.6640625" style="299" customWidth="1"/>
    <col min="13108" max="13108" width="3.109375" style="299" customWidth="1"/>
    <col min="13109" max="13109" width="1.88671875" style="299" customWidth="1"/>
    <col min="13110" max="13111" width="2.21875" style="299" customWidth="1"/>
    <col min="13112" max="13112" width="7.21875" style="299" customWidth="1"/>
    <col min="13113" max="13347" width="8.88671875" style="299"/>
    <col min="13348" max="13348" width="2.44140625" style="299" customWidth="1"/>
    <col min="13349" max="13349" width="2.33203125" style="299" customWidth="1"/>
    <col min="13350" max="13350" width="1.109375" style="299" customWidth="1"/>
    <col min="13351" max="13351" width="22.6640625" style="299" customWidth="1"/>
    <col min="13352" max="13352" width="1.21875" style="299" customWidth="1"/>
    <col min="13353" max="13354" width="11.77734375" style="299" customWidth="1"/>
    <col min="13355" max="13355" width="1.77734375" style="299" customWidth="1"/>
    <col min="13356" max="13356" width="6.88671875" style="299" customWidth="1"/>
    <col min="13357" max="13357" width="4.44140625" style="299" customWidth="1"/>
    <col min="13358" max="13358" width="3.6640625" style="299" customWidth="1"/>
    <col min="13359" max="13359" width="0.77734375" style="299" customWidth="1"/>
    <col min="13360" max="13360" width="3.33203125" style="299" customWidth="1"/>
    <col min="13361" max="13361" width="3.6640625" style="299" customWidth="1"/>
    <col min="13362" max="13362" width="3" style="299" customWidth="1"/>
    <col min="13363" max="13363" width="3.6640625" style="299" customWidth="1"/>
    <col min="13364" max="13364" width="3.109375" style="299" customWidth="1"/>
    <col min="13365" max="13365" width="1.88671875" style="299" customWidth="1"/>
    <col min="13366" max="13367" width="2.21875" style="299" customWidth="1"/>
    <col min="13368" max="13368" width="7.21875" style="299" customWidth="1"/>
    <col min="13369" max="13603" width="8.88671875" style="299"/>
    <col min="13604" max="13604" width="2.44140625" style="299" customWidth="1"/>
    <col min="13605" max="13605" width="2.33203125" style="299" customWidth="1"/>
    <col min="13606" max="13606" width="1.109375" style="299" customWidth="1"/>
    <col min="13607" max="13607" width="22.6640625" style="299" customWidth="1"/>
    <col min="13608" max="13608" width="1.21875" style="299" customWidth="1"/>
    <col min="13609" max="13610" width="11.77734375" style="299" customWidth="1"/>
    <col min="13611" max="13611" width="1.77734375" style="299" customWidth="1"/>
    <col min="13612" max="13612" width="6.88671875" style="299" customWidth="1"/>
    <col min="13613" max="13613" width="4.44140625" style="299" customWidth="1"/>
    <col min="13614" max="13614" width="3.6640625" style="299" customWidth="1"/>
    <col min="13615" max="13615" width="0.77734375" style="299" customWidth="1"/>
    <col min="13616" max="13616" width="3.33203125" style="299" customWidth="1"/>
    <col min="13617" max="13617" width="3.6640625" style="299" customWidth="1"/>
    <col min="13618" max="13618" width="3" style="299" customWidth="1"/>
    <col min="13619" max="13619" width="3.6640625" style="299" customWidth="1"/>
    <col min="13620" max="13620" width="3.109375" style="299" customWidth="1"/>
    <col min="13621" max="13621" width="1.88671875" style="299" customWidth="1"/>
    <col min="13622" max="13623" width="2.21875" style="299" customWidth="1"/>
    <col min="13624" max="13624" width="7.21875" style="299" customWidth="1"/>
    <col min="13625" max="13859" width="8.88671875" style="299"/>
    <col min="13860" max="13860" width="2.44140625" style="299" customWidth="1"/>
    <col min="13861" max="13861" width="2.33203125" style="299" customWidth="1"/>
    <col min="13862" max="13862" width="1.109375" style="299" customWidth="1"/>
    <col min="13863" max="13863" width="22.6640625" style="299" customWidth="1"/>
    <col min="13864" max="13864" width="1.21875" style="299" customWidth="1"/>
    <col min="13865" max="13866" width="11.77734375" style="299" customWidth="1"/>
    <col min="13867" max="13867" width="1.77734375" style="299" customWidth="1"/>
    <col min="13868" max="13868" width="6.88671875" style="299" customWidth="1"/>
    <col min="13869" max="13869" width="4.44140625" style="299" customWidth="1"/>
    <col min="13870" max="13870" width="3.6640625" style="299" customWidth="1"/>
    <col min="13871" max="13871" width="0.77734375" style="299" customWidth="1"/>
    <col min="13872" max="13872" width="3.33203125" style="299" customWidth="1"/>
    <col min="13873" max="13873" width="3.6640625" style="299" customWidth="1"/>
    <col min="13874" max="13874" width="3" style="299" customWidth="1"/>
    <col min="13875" max="13875" width="3.6640625" style="299" customWidth="1"/>
    <col min="13876" max="13876" width="3.109375" style="299" customWidth="1"/>
    <col min="13877" max="13877" width="1.88671875" style="299" customWidth="1"/>
    <col min="13878" max="13879" width="2.21875" style="299" customWidth="1"/>
    <col min="13880" max="13880" width="7.21875" style="299" customWidth="1"/>
    <col min="13881" max="14115" width="8.88671875" style="299"/>
    <col min="14116" max="14116" width="2.44140625" style="299" customWidth="1"/>
    <col min="14117" max="14117" width="2.33203125" style="299" customWidth="1"/>
    <col min="14118" max="14118" width="1.109375" style="299" customWidth="1"/>
    <col min="14119" max="14119" width="22.6640625" style="299" customWidth="1"/>
    <col min="14120" max="14120" width="1.21875" style="299" customWidth="1"/>
    <col min="14121" max="14122" width="11.77734375" style="299" customWidth="1"/>
    <col min="14123" max="14123" width="1.77734375" style="299" customWidth="1"/>
    <col min="14124" max="14124" width="6.88671875" style="299" customWidth="1"/>
    <col min="14125" max="14125" width="4.44140625" style="299" customWidth="1"/>
    <col min="14126" max="14126" width="3.6640625" style="299" customWidth="1"/>
    <col min="14127" max="14127" width="0.77734375" style="299" customWidth="1"/>
    <col min="14128" max="14128" width="3.33203125" style="299" customWidth="1"/>
    <col min="14129" max="14129" width="3.6640625" style="299" customWidth="1"/>
    <col min="14130" max="14130" width="3" style="299" customWidth="1"/>
    <col min="14131" max="14131" width="3.6640625" style="299" customWidth="1"/>
    <col min="14132" max="14132" width="3.109375" style="299" customWidth="1"/>
    <col min="14133" max="14133" width="1.88671875" style="299" customWidth="1"/>
    <col min="14134" max="14135" width="2.21875" style="299" customWidth="1"/>
    <col min="14136" max="14136" width="7.21875" style="299" customWidth="1"/>
    <col min="14137" max="14371" width="8.88671875" style="299"/>
    <col min="14372" max="14372" width="2.44140625" style="299" customWidth="1"/>
    <col min="14373" max="14373" width="2.33203125" style="299" customWidth="1"/>
    <col min="14374" max="14374" width="1.109375" style="299" customWidth="1"/>
    <col min="14375" max="14375" width="22.6640625" style="299" customWidth="1"/>
    <col min="14376" max="14376" width="1.21875" style="299" customWidth="1"/>
    <col min="14377" max="14378" width="11.77734375" style="299" customWidth="1"/>
    <col min="14379" max="14379" width="1.77734375" style="299" customWidth="1"/>
    <col min="14380" max="14380" width="6.88671875" style="299" customWidth="1"/>
    <col min="14381" max="14381" width="4.44140625" style="299" customWidth="1"/>
    <col min="14382" max="14382" width="3.6640625" style="299" customWidth="1"/>
    <col min="14383" max="14383" width="0.77734375" style="299" customWidth="1"/>
    <col min="14384" max="14384" width="3.33203125" style="299" customWidth="1"/>
    <col min="14385" max="14385" width="3.6640625" style="299" customWidth="1"/>
    <col min="14386" max="14386" width="3" style="299" customWidth="1"/>
    <col min="14387" max="14387" width="3.6640625" style="299" customWidth="1"/>
    <col min="14388" max="14388" width="3.109375" style="299" customWidth="1"/>
    <col min="14389" max="14389" width="1.88671875" style="299" customWidth="1"/>
    <col min="14390" max="14391" width="2.21875" style="299" customWidth="1"/>
    <col min="14392" max="14392" width="7.21875" style="299" customWidth="1"/>
    <col min="14393" max="14627" width="8.88671875" style="299"/>
    <col min="14628" max="14628" width="2.44140625" style="299" customWidth="1"/>
    <col min="14629" max="14629" width="2.33203125" style="299" customWidth="1"/>
    <col min="14630" max="14630" width="1.109375" style="299" customWidth="1"/>
    <col min="14631" max="14631" width="22.6640625" style="299" customWidth="1"/>
    <col min="14632" max="14632" width="1.21875" style="299" customWidth="1"/>
    <col min="14633" max="14634" width="11.77734375" style="299" customWidth="1"/>
    <col min="14635" max="14635" width="1.77734375" style="299" customWidth="1"/>
    <col min="14636" max="14636" width="6.88671875" style="299" customWidth="1"/>
    <col min="14637" max="14637" width="4.44140625" style="299" customWidth="1"/>
    <col min="14638" max="14638" width="3.6640625" style="299" customWidth="1"/>
    <col min="14639" max="14639" width="0.77734375" style="299" customWidth="1"/>
    <col min="14640" max="14640" width="3.33203125" style="299" customWidth="1"/>
    <col min="14641" max="14641" width="3.6640625" style="299" customWidth="1"/>
    <col min="14642" max="14642" width="3" style="299" customWidth="1"/>
    <col min="14643" max="14643" width="3.6640625" style="299" customWidth="1"/>
    <col min="14644" max="14644" width="3.109375" style="299" customWidth="1"/>
    <col min="14645" max="14645" width="1.88671875" style="299" customWidth="1"/>
    <col min="14646" max="14647" width="2.21875" style="299" customWidth="1"/>
    <col min="14648" max="14648" width="7.21875" style="299" customWidth="1"/>
    <col min="14649" max="14883" width="8.88671875" style="299"/>
    <col min="14884" max="14884" width="2.44140625" style="299" customWidth="1"/>
    <col min="14885" max="14885" width="2.33203125" style="299" customWidth="1"/>
    <col min="14886" max="14886" width="1.109375" style="299" customWidth="1"/>
    <col min="14887" max="14887" width="22.6640625" style="299" customWidth="1"/>
    <col min="14888" max="14888" width="1.21875" style="299" customWidth="1"/>
    <col min="14889" max="14890" width="11.77734375" style="299" customWidth="1"/>
    <col min="14891" max="14891" width="1.77734375" style="299" customWidth="1"/>
    <col min="14892" max="14892" width="6.88671875" style="299" customWidth="1"/>
    <col min="14893" max="14893" width="4.44140625" style="299" customWidth="1"/>
    <col min="14894" max="14894" width="3.6640625" style="299" customWidth="1"/>
    <col min="14895" max="14895" width="0.77734375" style="299" customWidth="1"/>
    <col min="14896" max="14896" width="3.33203125" style="299" customWidth="1"/>
    <col min="14897" max="14897" width="3.6640625" style="299" customWidth="1"/>
    <col min="14898" max="14898" width="3" style="299" customWidth="1"/>
    <col min="14899" max="14899" width="3.6640625" style="299" customWidth="1"/>
    <col min="14900" max="14900" width="3.109375" style="299" customWidth="1"/>
    <col min="14901" max="14901" width="1.88671875" style="299" customWidth="1"/>
    <col min="14902" max="14903" width="2.21875" style="299" customWidth="1"/>
    <col min="14904" max="14904" width="7.21875" style="299" customWidth="1"/>
    <col min="14905" max="15139" width="8.88671875" style="299"/>
    <col min="15140" max="15140" width="2.44140625" style="299" customWidth="1"/>
    <col min="15141" max="15141" width="2.33203125" style="299" customWidth="1"/>
    <col min="15142" max="15142" width="1.109375" style="299" customWidth="1"/>
    <col min="15143" max="15143" width="22.6640625" style="299" customWidth="1"/>
    <col min="15144" max="15144" width="1.21875" style="299" customWidth="1"/>
    <col min="15145" max="15146" width="11.77734375" style="299" customWidth="1"/>
    <col min="15147" max="15147" width="1.77734375" style="299" customWidth="1"/>
    <col min="15148" max="15148" width="6.88671875" style="299" customWidth="1"/>
    <col min="15149" max="15149" width="4.44140625" style="299" customWidth="1"/>
    <col min="15150" max="15150" width="3.6640625" style="299" customWidth="1"/>
    <col min="15151" max="15151" width="0.77734375" style="299" customWidth="1"/>
    <col min="15152" max="15152" width="3.33203125" style="299" customWidth="1"/>
    <col min="15153" max="15153" width="3.6640625" style="299" customWidth="1"/>
    <col min="15154" max="15154" width="3" style="299" customWidth="1"/>
    <col min="15155" max="15155" width="3.6640625" style="299" customWidth="1"/>
    <col min="15156" max="15156" width="3.109375" style="299" customWidth="1"/>
    <col min="15157" max="15157" width="1.88671875" style="299" customWidth="1"/>
    <col min="15158" max="15159" width="2.21875" style="299" customWidth="1"/>
    <col min="15160" max="15160" width="7.21875" style="299" customWidth="1"/>
    <col min="15161" max="15395" width="8.88671875" style="299"/>
    <col min="15396" max="15396" width="2.44140625" style="299" customWidth="1"/>
    <col min="15397" max="15397" width="2.33203125" style="299" customWidth="1"/>
    <col min="15398" max="15398" width="1.109375" style="299" customWidth="1"/>
    <col min="15399" max="15399" width="22.6640625" style="299" customWidth="1"/>
    <col min="15400" max="15400" width="1.21875" style="299" customWidth="1"/>
    <col min="15401" max="15402" width="11.77734375" style="299" customWidth="1"/>
    <col min="15403" max="15403" width="1.77734375" style="299" customWidth="1"/>
    <col min="15404" max="15404" width="6.88671875" style="299" customWidth="1"/>
    <col min="15405" max="15405" width="4.44140625" style="299" customWidth="1"/>
    <col min="15406" max="15406" width="3.6640625" style="299" customWidth="1"/>
    <col min="15407" max="15407" width="0.77734375" style="299" customWidth="1"/>
    <col min="15408" max="15408" width="3.33203125" style="299" customWidth="1"/>
    <col min="15409" max="15409" width="3.6640625" style="299" customWidth="1"/>
    <col min="15410" max="15410" width="3" style="299" customWidth="1"/>
    <col min="15411" max="15411" width="3.6640625" style="299" customWidth="1"/>
    <col min="15412" max="15412" width="3.109375" style="299" customWidth="1"/>
    <col min="15413" max="15413" width="1.88671875" style="299" customWidth="1"/>
    <col min="15414" max="15415" width="2.21875" style="299" customWidth="1"/>
    <col min="15416" max="15416" width="7.21875" style="299" customWidth="1"/>
    <col min="15417" max="15651" width="8.88671875" style="299"/>
    <col min="15652" max="15652" width="2.44140625" style="299" customWidth="1"/>
    <col min="15653" max="15653" width="2.33203125" style="299" customWidth="1"/>
    <col min="15654" max="15654" width="1.109375" style="299" customWidth="1"/>
    <col min="15655" max="15655" width="22.6640625" style="299" customWidth="1"/>
    <col min="15656" max="15656" width="1.21875" style="299" customWidth="1"/>
    <col min="15657" max="15658" width="11.77734375" style="299" customWidth="1"/>
    <col min="15659" max="15659" width="1.77734375" style="299" customWidth="1"/>
    <col min="15660" max="15660" width="6.88671875" style="299" customWidth="1"/>
    <col min="15661" max="15661" width="4.44140625" style="299" customWidth="1"/>
    <col min="15662" max="15662" width="3.6640625" style="299" customWidth="1"/>
    <col min="15663" max="15663" width="0.77734375" style="299" customWidth="1"/>
    <col min="15664" max="15664" width="3.33203125" style="299" customWidth="1"/>
    <col min="15665" max="15665" width="3.6640625" style="299" customWidth="1"/>
    <col min="15666" max="15666" width="3" style="299" customWidth="1"/>
    <col min="15667" max="15667" width="3.6640625" style="299" customWidth="1"/>
    <col min="15668" max="15668" width="3.109375" style="299" customWidth="1"/>
    <col min="15669" max="15669" width="1.88671875" style="299" customWidth="1"/>
    <col min="15670" max="15671" width="2.21875" style="299" customWidth="1"/>
    <col min="15672" max="15672" width="7.21875" style="299" customWidth="1"/>
    <col min="15673" max="15907" width="8.88671875" style="299"/>
    <col min="15908" max="15908" width="2.44140625" style="299" customWidth="1"/>
    <col min="15909" max="15909" width="2.33203125" style="299" customWidth="1"/>
    <col min="15910" max="15910" width="1.109375" style="299" customWidth="1"/>
    <col min="15911" max="15911" width="22.6640625" style="299" customWidth="1"/>
    <col min="15912" max="15912" width="1.21875" style="299" customWidth="1"/>
    <col min="15913" max="15914" width="11.77734375" style="299" customWidth="1"/>
    <col min="15915" max="15915" width="1.77734375" style="299" customWidth="1"/>
    <col min="15916" max="15916" width="6.88671875" style="299" customWidth="1"/>
    <col min="15917" max="15917" width="4.44140625" style="299" customWidth="1"/>
    <col min="15918" max="15918" width="3.6640625" style="299" customWidth="1"/>
    <col min="15919" max="15919" width="0.77734375" style="299" customWidth="1"/>
    <col min="15920" max="15920" width="3.33203125" style="299" customWidth="1"/>
    <col min="15921" max="15921" width="3.6640625" style="299" customWidth="1"/>
    <col min="15922" max="15922" width="3" style="299" customWidth="1"/>
    <col min="15923" max="15923" width="3.6640625" style="299" customWidth="1"/>
    <col min="15924" max="15924" width="3.109375" style="299" customWidth="1"/>
    <col min="15925" max="15925" width="1.88671875" style="299" customWidth="1"/>
    <col min="15926" max="15927" width="2.21875" style="299" customWidth="1"/>
    <col min="15928" max="15928" width="7.21875" style="299" customWidth="1"/>
    <col min="15929" max="16163" width="8.88671875" style="299"/>
    <col min="16164" max="16164" width="2.44140625" style="299" customWidth="1"/>
    <col min="16165" max="16165" width="2.33203125" style="299" customWidth="1"/>
    <col min="16166" max="16166" width="1.109375" style="299" customWidth="1"/>
    <col min="16167" max="16167" width="22.6640625" style="299" customWidth="1"/>
    <col min="16168" max="16168" width="1.21875" style="299" customWidth="1"/>
    <col min="16169" max="16170" width="11.77734375" style="299" customWidth="1"/>
    <col min="16171" max="16171" width="1.77734375" style="299" customWidth="1"/>
    <col min="16172" max="16172" width="6.88671875" style="299" customWidth="1"/>
    <col min="16173" max="16173" width="4.44140625" style="299" customWidth="1"/>
    <col min="16174" max="16174" width="3.6640625" style="299" customWidth="1"/>
    <col min="16175" max="16175" width="0.77734375" style="299" customWidth="1"/>
    <col min="16176" max="16176" width="3.33203125" style="299" customWidth="1"/>
    <col min="16177" max="16177" width="3.6640625" style="299" customWidth="1"/>
    <col min="16178" max="16178" width="3" style="299" customWidth="1"/>
    <col min="16179" max="16179" width="3.6640625" style="299" customWidth="1"/>
    <col min="16180" max="16180" width="3.109375" style="299" customWidth="1"/>
    <col min="16181" max="16181" width="1.88671875" style="299" customWidth="1"/>
    <col min="16182" max="16183" width="2.21875" style="299" customWidth="1"/>
    <col min="16184" max="16184" width="7.21875" style="299" customWidth="1"/>
    <col min="16185" max="16384" width="8.88671875" style="299"/>
  </cols>
  <sheetData>
    <row r="1" spans="2:80" ht="20.25" customHeight="1">
      <c r="B1" s="302" t="s">
        <v>2920</v>
      </c>
      <c r="BB1" s="302" t="s">
        <v>2920</v>
      </c>
    </row>
    <row r="2" spans="2:80" ht="8.4" customHeight="1">
      <c r="S2" s="348"/>
      <c r="T2" s="348"/>
      <c r="X2" s="348"/>
      <c r="AB2" s="458"/>
      <c r="BS2" s="348"/>
      <c r="BT2" s="348"/>
      <c r="BX2" s="348"/>
    </row>
    <row r="3" spans="2:80">
      <c r="Q3" s="349"/>
      <c r="R3" s="905"/>
      <c r="S3" s="947"/>
      <c r="T3" s="223" t="s">
        <v>2508</v>
      </c>
      <c r="U3" s="574"/>
      <c r="V3" s="223" t="s">
        <v>2509</v>
      </c>
      <c r="W3" s="574"/>
      <c r="X3" s="350" t="s">
        <v>2510</v>
      </c>
      <c r="BQ3" s="349"/>
      <c r="BR3" s="1855"/>
      <c r="BS3" s="1855"/>
      <c r="BT3" s="350" t="s">
        <v>2508</v>
      </c>
      <c r="BU3" s="351"/>
      <c r="BV3" s="350" t="s">
        <v>2509</v>
      </c>
      <c r="BW3" s="351"/>
      <c r="BX3" s="350" t="s">
        <v>2510</v>
      </c>
    </row>
    <row r="4" spans="2:80" ht="10.5" customHeight="1">
      <c r="T4" s="353"/>
      <c r="U4" s="353"/>
      <c r="V4" s="353"/>
      <c r="W4" s="353"/>
      <c r="X4" s="353"/>
      <c r="BT4" s="353"/>
      <c r="BU4" s="353"/>
      <c r="BV4" s="353"/>
      <c r="BW4" s="353"/>
      <c r="BX4" s="353"/>
    </row>
    <row r="5" spans="2:80" ht="18" customHeight="1">
      <c r="C5" s="299" t="s">
        <v>2511</v>
      </c>
      <c r="N5" s="299" t="s">
        <v>2512</v>
      </c>
      <c r="BC5" s="299" t="s">
        <v>2511</v>
      </c>
      <c r="BN5" s="299" t="s">
        <v>2512</v>
      </c>
    </row>
    <row r="6" spans="2:80" ht="15" customHeight="1">
      <c r="C6" s="299" t="s">
        <v>2550</v>
      </c>
      <c r="N6" s="1817" t="s">
        <v>2529</v>
      </c>
      <c r="O6" s="1857"/>
      <c r="P6" s="1587">
        <f>第1号!$L$9</f>
        <v>0</v>
      </c>
      <c r="Q6" s="902"/>
      <c r="R6" s="902"/>
      <c r="S6" s="902"/>
      <c r="T6" s="902"/>
      <c r="U6" s="902"/>
      <c r="V6" s="902"/>
      <c r="W6" s="902"/>
      <c r="X6" s="902"/>
      <c r="BC6" s="299" t="s">
        <v>2550</v>
      </c>
      <c r="BN6" s="1817" t="s">
        <v>2529</v>
      </c>
      <c r="BO6" s="1817"/>
      <c r="BP6" s="1587" t="s">
        <v>2750</v>
      </c>
      <c r="BQ6" s="1587"/>
      <c r="BR6" s="1587"/>
      <c r="BS6" s="1587"/>
      <c r="BT6" s="1587"/>
      <c r="BU6" s="1587"/>
      <c r="BV6" s="1587"/>
      <c r="BW6" s="1587"/>
      <c r="BX6" s="1587"/>
    </row>
    <row r="7" spans="2:80" ht="2.4" customHeight="1">
      <c r="E7" s="302"/>
      <c r="F7" s="302"/>
      <c r="G7" s="302"/>
      <c r="H7" s="302"/>
      <c r="I7" s="302"/>
      <c r="J7" s="302"/>
      <c r="O7" s="302"/>
      <c r="P7" s="226"/>
      <c r="Q7" s="226"/>
      <c r="R7" s="226"/>
      <c r="S7" s="226"/>
      <c r="T7" s="226"/>
      <c r="U7" s="226"/>
      <c r="V7" s="226"/>
      <c r="W7" s="226"/>
      <c r="X7" s="226"/>
      <c r="BE7" s="302"/>
      <c r="BF7" s="302"/>
      <c r="BG7" s="302"/>
      <c r="BH7" s="302"/>
      <c r="BI7" s="302"/>
      <c r="BJ7" s="302"/>
      <c r="BO7" s="302"/>
      <c r="BP7" s="226"/>
      <c r="BQ7" s="226"/>
      <c r="BR7" s="226"/>
      <c r="BS7" s="226"/>
      <c r="BT7" s="226"/>
      <c r="BU7" s="226"/>
      <c r="BV7" s="226"/>
      <c r="BW7" s="226"/>
      <c r="BX7" s="226"/>
    </row>
    <row r="8" spans="2:80" ht="15" customHeight="1">
      <c r="D8" s="302"/>
      <c r="E8" s="302"/>
      <c r="F8" s="302"/>
      <c r="G8" s="302"/>
      <c r="H8" s="302"/>
      <c r="I8" s="302"/>
      <c r="J8" s="302"/>
      <c r="N8" s="1817" t="s">
        <v>2514</v>
      </c>
      <c r="O8" s="1857"/>
      <c r="P8" s="1587">
        <f>第1号!$J$10</f>
        <v>0</v>
      </c>
      <c r="Q8" s="902"/>
      <c r="R8" s="902"/>
      <c r="S8" s="902"/>
      <c r="T8" s="902"/>
      <c r="U8" s="902"/>
      <c r="V8" s="902"/>
      <c r="W8" s="902"/>
      <c r="X8" s="902"/>
      <c r="Z8" s="299"/>
      <c r="AA8" s="299"/>
      <c r="BD8" s="302"/>
      <c r="BE8" s="302"/>
      <c r="BF8" s="302"/>
      <c r="BG8" s="302"/>
      <c r="BH8" s="302"/>
      <c r="BI8" s="302"/>
      <c r="BJ8" s="302"/>
      <c r="BN8" s="1817" t="s">
        <v>2514</v>
      </c>
      <c r="BO8" s="1817"/>
      <c r="BP8" s="1587" t="s">
        <v>2751</v>
      </c>
      <c r="BQ8" s="1587"/>
      <c r="BR8" s="1587"/>
      <c r="BS8" s="1587"/>
      <c r="BT8" s="1587"/>
      <c r="BU8" s="1587"/>
      <c r="BV8" s="1587"/>
      <c r="BW8" s="1587"/>
      <c r="BX8" s="1587"/>
      <c r="BZ8" s="299"/>
      <c r="CB8" s="299"/>
    </row>
    <row r="9" spans="2:80" ht="2.4" customHeight="1">
      <c r="O9" s="302"/>
      <c r="P9" s="226"/>
      <c r="Q9" s="226"/>
      <c r="R9" s="226"/>
      <c r="S9" s="226"/>
      <c r="T9" s="226"/>
      <c r="U9" s="226"/>
      <c r="V9" s="226"/>
      <c r="W9" s="226"/>
      <c r="X9" s="226"/>
      <c r="BO9" s="302"/>
      <c r="BP9" s="226"/>
      <c r="BQ9" s="226"/>
      <c r="BR9" s="226"/>
      <c r="BS9" s="226"/>
      <c r="BT9" s="226"/>
      <c r="BU9" s="226"/>
      <c r="BV9" s="226"/>
      <c r="BW9" s="226"/>
      <c r="BX9" s="226"/>
    </row>
    <row r="10" spans="2:80" ht="24" customHeight="1">
      <c r="N10" s="1907" t="s">
        <v>2443</v>
      </c>
      <c r="O10" s="1858"/>
      <c r="P10" s="1587">
        <f>第1号!$J$11</f>
        <v>0</v>
      </c>
      <c r="Q10" s="902"/>
      <c r="R10" s="902"/>
      <c r="S10" s="902"/>
      <c r="T10" s="1587">
        <f>第1号!$M$11</f>
        <v>0</v>
      </c>
      <c r="U10" s="902"/>
      <c r="V10" s="902"/>
      <c r="W10" s="902"/>
      <c r="X10" s="902"/>
      <c r="AB10" s="355"/>
      <c r="BN10" s="1907" t="s">
        <v>2443</v>
      </c>
      <c r="BO10" s="1907"/>
      <c r="BP10" s="1587" t="s">
        <v>3032</v>
      </c>
      <c r="BQ10" s="1587"/>
      <c r="BR10" s="1587"/>
      <c r="BS10" s="1587"/>
      <c r="BT10" s="1587" t="s">
        <v>3033</v>
      </c>
      <c r="BU10" s="1587"/>
      <c r="BV10" s="1587"/>
      <c r="BW10" s="1587"/>
      <c r="BX10" s="1587"/>
    </row>
    <row r="11" spans="2:80" ht="7.8" customHeight="1">
      <c r="O11" s="302"/>
      <c r="P11" s="354"/>
      <c r="Q11" s="354"/>
      <c r="R11" s="354"/>
      <c r="S11" s="354"/>
      <c r="T11" s="354"/>
      <c r="U11" s="354"/>
      <c r="V11" s="354"/>
      <c r="W11" s="354"/>
      <c r="X11" s="354"/>
      <c r="BO11" s="302"/>
      <c r="BP11" s="354"/>
      <c r="BQ11" s="354"/>
      <c r="BR11" s="354"/>
      <c r="BS11" s="354"/>
      <c r="BT11" s="354"/>
      <c r="BU11" s="354"/>
      <c r="BV11" s="354"/>
      <c r="BW11" s="354"/>
      <c r="BX11" s="354"/>
    </row>
    <row r="12" spans="2:80" ht="20.399999999999999" customHeight="1">
      <c r="N12" s="299" t="s">
        <v>2551</v>
      </c>
      <c r="P12" s="302"/>
      <c r="Q12" s="302"/>
      <c r="R12" s="354"/>
      <c r="S12" s="354"/>
      <c r="T12" s="354"/>
      <c r="U12" s="354"/>
      <c r="V12" s="354"/>
      <c r="W12" s="354"/>
      <c r="X12" s="354"/>
      <c r="BN12" s="299" t="s">
        <v>2551</v>
      </c>
      <c r="BP12" s="302"/>
      <c r="BQ12" s="302"/>
      <c r="BR12" s="354"/>
      <c r="BS12" s="354"/>
      <c r="BT12" s="354"/>
      <c r="BU12" s="354"/>
      <c r="BV12" s="354"/>
      <c r="BW12" s="354"/>
      <c r="BX12" s="354"/>
    </row>
    <row r="13" spans="2:80" ht="2.4" customHeight="1">
      <c r="O13" s="302"/>
      <c r="P13" s="226"/>
      <c r="Q13" s="226"/>
      <c r="R13" s="226"/>
      <c r="S13" s="226"/>
      <c r="T13" s="226"/>
      <c r="U13" s="226"/>
      <c r="V13" s="226"/>
      <c r="W13" s="226"/>
      <c r="X13" s="226"/>
      <c r="AB13" s="355"/>
      <c r="BO13" s="302"/>
      <c r="BP13" s="226"/>
      <c r="BQ13" s="226"/>
      <c r="BR13" s="226"/>
      <c r="BS13" s="226"/>
      <c r="BT13" s="226"/>
      <c r="BU13" s="226"/>
      <c r="BV13" s="226"/>
      <c r="BW13" s="226"/>
      <c r="BX13" s="226"/>
    </row>
    <row r="14" spans="2:80" ht="15" customHeight="1">
      <c r="N14" s="1817" t="s">
        <v>2514</v>
      </c>
      <c r="O14" s="1817"/>
      <c r="P14" s="1587">
        <f>第1号!$J$16</f>
        <v>0</v>
      </c>
      <c r="Q14" s="902"/>
      <c r="R14" s="902"/>
      <c r="S14" s="902"/>
      <c r="T14" s="902"/>
      <c r="U14" s="902"/>
      <c r="V14" s="902"/>
      <c r="W14" s="902"/>
      <c r="X14" s="902"/>
      <c r="BN14" s="1817" t="s">
        <v>2514</v>
      </c>
      <c r="BO14" s="1817"/>
      <c r="BP14" s="1587" t="s">
        <v>3037</v>
      </c>
      <c r="BQ14" s="1587"/>
      <c r="BR14" s="1587"/>
      <c r="BS14" s="1587"/>
      <c r="BT14" s="1587"/>
      <c r="BU14" s="1587"/>
      <c r="BV14" s="1587"/>
      <c r="BW14" s="1587"/>
      <c r="BX14" s="1587"/>
    </row>
    <row r="15" spans="2:80" ht="2.4" customHeight="1">
      <c r="O15" s="302"/>
      <c r="P15" s="226"/>
      <c r="Q15" s="226"/>
      <c r="R15" s="226"/>
      <c r="S15" s="226"/>
      <c r="T15" s="226"/>
      <c r="U15" s="226"/>
      <c r="V15" s="226"/>
      <c r="W15" s="226"/>
      <c r="X15" s="226"/>
      <c r="BO15" s="302"/>
      <c r="BP15" s="226"/>
      <c r="BQ15" s="226"/>
      <c r="BR15" s="226"/>
      <c r="BS15" s="226"/>
      <c r="BT15" s="226"/>
      <c r="BU15" s="226"/>
      <c r="BV15" s="226"/>
      <c r="BW15" s="226"/>
      <c r="BX15" s="226"/>
    </row>
    <row r="16" spans="2:80" ht="24" customHeight="1">
      <c r="N16" s="1907" t="s">
        <v>2443</v>
      </c>
      <c r="O16" s="1907"/>
      <c r="P16" s="1587">
        <f>第1号!$J$17</f>
        <v>0</v>
      </c>
      <c r="Q16" s="902"/>
      <c r="R16" s="902"/>
      <c r="S16" s="902"/>
      <c r="T16" s="1587">
        <f>第1号!$M$17</f>
        <v>0</v>
      </c>
      <c r="U16" s="902"/>
      <c r="V16" s="902"/>
      <c r="W16" s="902"/>
      <c r="X16" s="902"/>
      <c r="AB16" s="355"/>
      <c r="BN16" s="1907" t="s">
        <v>2443</v>
      </c>
      <c r="BO16" s="1907"/>
      <c r="BP16" s="1587" t="s">
        <v>3032</v>
      </c>
      <c r="BQ16" s="1587"/>
      <c r="BR16" s="1587"/>
      <c r="BS16" s="1587"/>
      <c r="BT16" s="1587" t="s">
        <v>3038</v>
      </c>
      <c r="BU16" s="1587"/>
      <c r="BV16" s="1587"/>
      <c r="BW16" s="1587"/>
      <c r="BX16" s="1587"/>
    </row>
    <row r="17" spans="1:80" ht="7.2" customHeight="1">
      <c r="O17" s="302"/>
      <c r="P17" s="354"/>
      <c r="Q17" s="354"/>
      <c r="R17" s="354"/>
      <c r="S17" s="354"/>
      <c r="T17" s="354"/>
      <c r="U17" s="354"/>
      <c r="V17" s="354"/>
      <c r="W17" s="354"/>
      <c r="X17" s="354"/>
      <c r="BO17" s="302"/>
      <c r="BP17" s="354"/>
      <c r="BQ17" s="354"/>
      <c r="BR17" s="354"/>
      <c r="BS17" s="354"/>
      <c r="BT17" s="354"/>
      <c r="BU17" s="354"/>
      <c r="BV17" s="354"/>
      <c r="BW17" s="354"/>
      <c r="BX17" s="354"/>
    </row>
    <row r="18" spans="1:80" ht="20.399999999999999" customHeight="1">
      <c r="N18" s="299" t="s">
        <v>2551</v>
      </c>
      <c r="P18" s="302"/>
      <c r="Q18" s="302"/>
      <c r="R18" s="354"/>
      <c r="S18" s="354"/>
      <c r="T18" s="354"/>
      <c r="U18" s="354"/>
      <c r="V18" s="354"/>
      <c r="W18" s="354"/>
      <c r="X18" s="354"/>
      <c r="BN18" s="299" t="s">
        <v>2551</v>
      </c>
      <c r="BP18" s="302"/>
      <c r="BQ18" s="302"/>
      <c r="BR18" s="354"/>
      <c r="BS18" s="354"/>
      <c r="BT18" s="354"/>
      <c r="BU18" s="354"/>
      <c r="BV18" s="354"/>
      <c r="BW18" s="354"/>
      <c r="BX18" s="354"/>
    </row>
    <row r="19" spans="1:80" ht="2.4" customHeight="1">
      <c r="O19" s="302"/>
      <c r="P19" s="226"/>
      <c r="Q19" s="226"/>
      <c r="R19" s="226"/>
      <c r="S19" s="226"/>
      <c r="T19" s="226"/>
      <c r="U19" s="226"/>
      <c r="V19" s="226"/>
      <c r="W19" s="226"/>
      <c r="X19" s="226"/>
      <c r="AB19" s="355"/>
      <c r="BO19" s="302"/>
      <c r="BP19" s="226"/>
      <c r="BQ19" s="226"/>
      <c r="BR19" s="226"/>
      <c r="BS19" s="226"/>
      <c r="BT19" s="226"/>
      <c r="BU19" s="226"/>
      <c r="BV19" s="226"/>
      <c r="BW19" s="226"/>
      <c r="BX19" s="226"/>
    </row>
    <row r="20" spans="1:80" ht="15" customHeight="1">
      <c r="N20" s="1817" t="s">
        <v>2514</v>
      </c>
      <c r="O20" s="1817"/>
      <c r="P20" s="1587">
        <f>第1号!$J$22</f>
        <v>0</v>
      </c>
      <c r="Q20" s="902"/>
      <c r="R20" s="902"/>
      <c r="S20" s="902"/>
      <c r="T20" s="902"/>
      <c r="U20" s="902"/>
      <c r="V20" s="902"/>
      <c r="W20" s="902"/>
      <c r="X20" s="902"/>
      <c r="BN20" s="1817" t="s">
        <v>2514</v>
      </c>
      <c r="BO20" s="1817"/>
      <c r="BP20" s="1587" t="s">
        <v>3041</v>
      </c>
      <c r="BQ20" s="1587"/>
      <c r="BR20" s="1587"/>
      <c r="BS20" s="1587"/>
      <c r="BT20" s="1587"/>
      <c r="BU20" s="1587"/>
      <c r="BV20" s="1587"/>
      <c r="BW20" s="1587"/>
      <c r="BX20" s="1587"/>
    </row>
    <row r="21" spans="1:80" ht="2.4" customHeight="1">
      <c r="O21" s="302"/>
      <c r="P21" s="226"/>
      <c r="Q21" s="226"/>
      <c r="R21" s="226"/>
      <c r="S21" s="226"/>
      <c r="T21" s="226"/>
      <c r="U21" s="226"/>
      <c r="V21" s="226"/>
      <c r="W21" s="226"/>
      <c r="X21" s="226"/>
      <c r="BO21" s="302"/>
      <c r="BP21" s="226"/>
      <c r="BQ21" s="226"/>
      <c r="BR21" s="226"/>
      <c r="BS21" s="226"/>
      <c r="BT21" s="226"/>
      <c r="BU21" s="226"/>
      <c r="BV21" s="226"/>
      <c r="BW21" s="226"/>
      <c r="BX21" s="226"/>
    </row>
    <row r="22" spans="1:80" ht="24" customHeight="1">
      <c r="N22" s="1907" t="s">
        <v>2443</v>
      </c>
      <c r="O22" s="1907"/>
      <c r="P22" s="1587">
        <f>第1号!$J$23</f>
        <v>0</v>
      </c>
      <c r="Q22" s="902"/>
      <c r="R22" s="902"/>
      <c r="S22" s="902"/>
      <c r="T22" s="1587">
        <f>第1号!$M$23</f>
        <v>0</v>
      </c>
      <c r="U22" s="902"/>
      <c r="V22" s="902"/>
      <c r="W22" s="902"/>
      <c r="X22" s="902"/>
      <c r="AB22" s="355"/>
      <c r="BN22" s="1907" t="s">
        <v>2443</v>
      </c>
      <c r="BO22" s="1907"/>
      <c r="BP22" s="1587" t="s">
        <v>3032</v>
      </c>
      <c r="BQ22" s="1587"/>
      <c r="BR22" s="1587"/>
      <c r="BS22" s="1587"/>
      <c r="BT22" s="1587" t="s">
        <v>3042</v>
      </c>
      <c r="BU22" s="1587"/>
      <c r="BV22" s="1587"/>
      <c r="BW22" s="1587"/>
      <c r="BX22" s="1587"/>
    </row>
    <row r="23" spans="1:80" ht="7.2" customHeight="1">
      <c r="O23" s="302"/>
      <c r="P23" s="354"/>
      <c r="Q23" s="354"/>
      <c r="R23" s="354"/>
      <c r="S23" s="354"/>
      <c r="T23" s="354"/>
      <c r="U23" s="354"/>
      <c r="V23" s="354"/>
      <c r="W23" s="354"/>
      <c r="X23" s="354"/>
      <c r="BO23" s="302"/>
      <c r="BP23" s="354"/>
      <c r="BQ23" s="354"/>
      <c r="BR23" s="354"/>
      <c r="BS23" s="354"/>
      <c r="BT23" s="354"/>
      <c r="BU23" s="354"/>
      <c r="BV23" s="354"/>
      <c r="BW23" s="354"/>
      <c r="BX23" s="354"/>
    </row>
    <row r="24" spans="1:80" ht="20.399999999999999" customHeight="1">
      <c r="N24" s="299" t="s">
        <v>2392</v>
      </c>
      <c r="P24" s="302"/>
      <c r="Q24" s="302"/>
      <c r="R24" s="354"/>
      <c r="S24" s="354"/>
      <c r="T24" s="354"/>
      <c r="U24" s="354"/>
      <c r="V24" s="354"/>
      <c r="W24" s="354"/>
      <c r="X24" s="354"/>
      <c r="BN24" s="299" t="s">
        <v>2392</v>
      </c>
      <c r="BP24" s="302"/>
      <c r="BQ24" s="302"/>
      <c r="BR24" s="354"/>
      <c r="BS24" s="354"/>
      <c r="BT24" s="354"/>
      <c r="BU24" s="354"/>
      <c r="BV24" s="354"/>
      <c r="BW24" s="354"/>
      <c r="BX24" s="354"/>
    </row>
    <row r="25" spans="1:80" ht="2.4" customHeight="1">
      <c r="O25" s="302"/>
      <c r="P25" s="226"/>
      <c r="Q25" s="226"/>
      <c r="R25" s="226"/>
      <c r="S25" s="226"/>
      <c r="T25" s="226"/>
      <c r="U25" s="226"/>
      <c r="V25" s="226"/>
      <c r="W25" s="226"/>
      <c r="X25" s="226"/>
      <c r="AB25" s="355"/>
      <c r="BO25" s="302"/>
      <c r="BP25" s="226"/>
      <c r="BQ25" s="226"/>
      <c r="BR25" s="226"/>
      <c r="BS25" s="226"/>
      <c r="BT25" s="226"/>
      <c r="BU25" s="226"/>
      <c r="BV25" s="226"/>
      <c r="BW25" s="226"/>
      <c r="BX25" s="226"/>
    </row>
    <row r="26" spans="1:80" ht="15" customHeight="1">
      <c r="N26" s="1817" t="s">
        <v>2514</v>
      </c>
      <c r="O26" s="1817"/>
      <c r="P26" s="1587">
        <f>第1号!$J$28</f>
        <v>0</v>
      </c>
      <c r="Q26" s="902"/>
      <c r="R26" s="902"/>
      <c r="S26" s="902"/>
      <c r="T26" s="902"/>
      <c r="U26" s="902"/>
      <c r="V26" s="902"/>
      <c r="W26" s="902"/>
      <c r="X26" s="902"/>
      <c r="AB26" s="306"/>
      <c r="BN26" s="1817" t="s">
        <v>2514</v>
      </c>
      <c r="BO26" s="1817"/>
      <c r="BP26" s="1587" t="s">
        <v>3045</v>
      </c>
      <c r="BQ26" s="1587"/>
      <c r="BR26" s="1587"/>
      <c r="BS26" s="1587"/>
      <c r="BT26" s="1587"/>
      <c r="BU26" s="1587"/>
      <c r="BV26" s="1587"/>
      <c r="BW26" s="1587"/>
      <c r="BX26" s="1587"/>
    </row>
    <row r="27" spans="1:80" ht="2.4" customHeight="1">
      <c r="O27" s="302"/>
      <c r="P27" s="226"/>
      <c r="Q27" s="226"/>
      <c r="R27" s="226"/>
      <c r="S27" s="226"/>
      <c r="T27" s="226"/>
      <c r="U27" s="226"/>
      <c r="V27" s="226"/>
      <c r="W27" s="226"/>
      <c r="X27" s="226"/>
      <c r="BO27" s="302"/>
      <c r="BP27" s="226"/>
      <c r="BQ27" s="226"/>
      <c r="BR27" s="226"/>
      <c r="BS27" s="226"/>
      <c r="BT27" s="226"/>
      <c r="BU27" s="226"/>
      <c r="BV27" s="226"/>
      <c r="BW27" s="226"/>
      <c r="BX27" s="226"/>
    </row>
    <row r="28" spans="1:80" ht="24" customHeight="1">
      <c r="N28" s="1907" t="s">
        <v>2443</v>
      </c>
      <c r="O28" s="1907"/>
      <c r="P28" s="1587">
        <f>第1号!$J$29</f>
        <v>0</v>
      </c>
      <c r="Q28" s="902"/>
      <c r="R28" s="902"/>
      <c r="S28" s="902"/>
      <c r="T28" s="1587">
        <f>第1号!$M$29</f>
        <v>0</v>
      </c>
      <c r="U28" s="902"/>
      <c r="V28" s="902"/>
      <c r="W28" s="902"/>
      <c r="X28" s="902"/>
      <c r="AB28" s="355"/>
      <c r="BN28" s="1907" t="s">
        <v>2443</v>
      </c>
      <c r="BO28" s="1907"/>
      <c r="BP28" s="1587" t="s">
        <v>3032</v>
      </c>
      <c r="BQ28" s="1587"/>
      <c r="BR28" s="1587"/>
      <c r="BS28" s="1587"/>
      <c r="BT28" s="1587" t="s">
        <v>3046</v>
      </c>
      <c r="BU28" s="1587"/>
      <c r="BV28" s="1587"/>
      <c r="BW28" s="1587"/>
      <c r="BX28" s="1587"/>
    </row>
    <row r="29" spans="1:80" s="356" customFormat="1" ht="6.6" customHeight="1">
      <c r="A29" s="299"/>
      <c r="B29" s="299"/>
      <c r="C29" s="299"/>
      <c r="D29" s="299"/>
      <c r="E29" s="299"/>
      <c r="F29" s="299"/>
      <c r="G29" s="299"/>
      <c r="H29" s="299"/>
      <c r="I29" s="299"/>
      <c r="J29" s="299"/>
      <c r="K29" s="299"/>
      <c r="L29" s="299"/>
      <c r="M29" s="299"/>
      <c r="N29" s="299"/>
      <c r="O29" s="299"/>
      <c r="P29" s="299"/>
      <c r="Q29" s="299"/>
      <c r="R29" s="299"/>
      <c r="S29" s="299"/>
      <c r="T29" s="299"/>
      <c r="U29" s="299"/>
      <c r="V29" s="299"/>
      <c r="W29" s="299"/>
      <c r="X29" s="299"/>
      <c r="Y29" s="299"/>
      <c r="Z29" s="299"/>
      <c r="AA29" s="299"/>
      <c r="AB29" s="299"/>
      <c r="AC29" s="299"/>
      <c r="AD29" s="299"/>
      <c r="AE29" s="299"/>
      <c r="AF29" s="299"/>
      <c r="AG29" s="299"/>
      <c r="AH29" s="299"/>
      <c r="AI29" s="299"/>
      <c r="AJ29" s="299"/>
      <c r="AK29" s="299"/>
      <c r="AL29" s="299"/>
      <c r="AM29" s="299"/>
      <c r="AN29" s="299"/>
      <c r="AO29" s="299"/>
      <c r="AP29" s="299"/>
      <c r="AQ29" s="299"/>
      <c r="AR29" s="299"/>
      <c r="AS29" s="299"/>
      <c r="AT29" s="299"/>
      <c r="AU29" s="299"/>
      <c r="AV29" s="299"/>
      <c r="AW29" s="299"/>
      <c r="AX29" s="299"/>
      <c r="AY29" s="299"/>
      <c r="AZ29" s="299"/>
      <c r="BA29" s="299"/>
      <c r="BB29" s="299"/>
      <c r="BC29" s="299"/>
      <c r="BD29" s="299"/>
      <c r="BE29" s="299"/>
      <c r="BF29" s="299"/>
      <c r="BG29" s="299"/>
      <c r="BH29" s="299"/>
      <c r="BI29" s="299"/>
      <c r="BJ29" s="299"/>
      <c r="BK29" s="299"/>
      <c r="BL29" s="299"/>
      <c r="BM29" s="299"/>
      <c r="BN29" s="299"/>
      <c r="BO29" s="299"/>
      <c r="BP29" s="299"/>
      <c r="BQ29" s="299"/>
      <c r="BR29" s="299"/>
      <c r="BS29" s="299"/>
      <c r="BT29" s="299"/>
      <c r="BU29" s="299"/>
      <c r="BV29" s="299"/>
      <c r="BW29" s="299"/>
      <c r="BX29" s="299"/>
      <c r="BY29" s="299"/>
      <c r="BZ29" s="299"/>
    </row>
    <row r="30" spans="1:80" ht="25.8">
      <c r="C30" s="1859" t="s">
        <v>2651</v>
      </c>
      <c r="D30" s="1859"/>
      <c r="E30" s="1859"/>
      <c r="F30" s="1859"/>
      <c r="G30" s="1859"/>
      <c r="H30" s="1859"/>
      <c r="I30" s="1859"/>
      <c r="J30" s="1859"/>
      <c r="K30" s="1859"/>
      <c r="L30" s="1859"/>
      <c r="M30" s="1859"/>
      <c r="N30" s="1859"/>
      <c r="O30" s="1859"/>
      <c r="P30" s="1859"/>
      <c r="Q30" s="1859"/>
      <c r="R30" s="1859"/>
      <c r="S30" s="1859"/>
      <c r="T30" s="1859"/>
      <c r="U30" s="1859"/>
      <c r="V30" s="1859"/>
      <c r="W30" s="1859"/>
      <c r="X30" s="1859"/>
      <c r="BC30" s="1859" t="s">
        <v>2651</v>
      </c>
      <c r="BD30" s="1859"/>
      <c r="BE30" s="1859"/>
      <c r="BF30" s="1859"/>
      <c r="BG30" s="1859"/>
      <c r="BH30" s="1859"/>
      <c r="BI30" s="1859"/>
      <c r="BJ30" s="1859"/>
      <c r="BK30" s="1859"/>
      <c r="BL30" s="1859"/>
      <c r="BM30" s="1859"/>
      <c r="BN30" s="1859"/>
      <c r="BO30" s="1859"/>
      <c r="BP30" s="1859"/>
      <c r="BQ30" s="1859"/>
      <c r="BR30" s="1859"/>
      <c r="BS30" s="1859"/>
      <c r="BT30" s="1859"/>
      <c r="BU30" s="1859"/>
      <c r="BV30" s="1859"/>
      <c r="BW30" s="1859"/>
      <c r="BX30" s="1859"/>
    </row>
    <row r="31" spans="1:80" ht="7.8" customHeight="1"/>
    <row r="32" spans="1:80" ht="18" customHeight="1">
      <c r="D32" s="1895"/>
      <c r="E32" s="1909"/>
      <c r="F32" s="350" t="s">
        <v>2508</v>
      </c>
      <c r="G32" s="423"/>
      <c r="H32" s="350" t="s">
        <v>2509</v>
      </c>
      <c r="I32" s="423"/>
      <c r="J32" s="1897" t="s">
        <v>2515</v>
      </c>
      <c r="K32" s="1897"/>
      <c r="L32" s="424"/>
      <c r="M32" s="1857" t="s">
        <v>2516</v>
      </c>
      <c r="N32" s="1857"/>
      <c r="O32" s="1857"/>
      <c r="P32" s="1895"/>
      <c r="Q32" s="1895"/>
      <c r="R32" s="1860" t="s">
        <v>2652</v>
      </c>
      <c r="S32" s="1860"/>
      <c r="T32" s="1860"/>
      <c r="U32" s="1860"/>
      <c r="V32" s="1860"/>
      <c r="W32" s="1860"/>
      <c r="X32" s="1860"/>
      <c r="Y32" s="1860"/>
      <c r="Z32" s="299"/>
      <c r="AB32" s="355"/>
      <c r="BD32" s="1895"/>
      <c r="BE32" s="1895"/>
      <c r="BF32" s="350" t="s">
        <v>2508</v>
      </c>
      <c r="BG32" s="423"/>
      <c r="BH32" s="350" t="s">
        <v>2509</v>
      </c>
      <c r="BI32" s="423"/>
      <c r="BJ32" s="1897" t="s">
        <v>2515</v>
      </c>
      <c r="BK32" s="1897"/>
      <c r="BL32" s="424"/>
      <c r="BM32" s="1857" t="s">
        <v>2516</v>
      </c>
      <c r="BN32" s="1857"/>
      <c r="BO32" s="1857"/>
      <c r="BP32" s="1895"/>
      <c r="BQ32" s="1895"/>
      <c r="BR32" s="1860" t="s">
        <v>2652</v>
      </c>
      <c r="BS32" s="1860"/>
      <c r="BT32" s="1860"/>
      <c r="BU32" s="1860"/>
      <c r="BV32" s="1860"/>
      <c r="BW32" s="1860"/>
      <c r="BX32" s="1860"/>
      <c r="BY32" s="1860"/>
      <c r="BZ32" s="299"/>
      <c r="CB32" s="299"/>
    </row>
    <row r="33" spans="1:80" ht="39" customHeight="1">
      <c r="C33" s="1805" t="s">
        <v>3022</v>
      </c>
      <c r="D33" s="1805"/>
      <c r="E33" s="1805"/>
      <c r="F33" s="1805"/>
      <c r="G33" s="1805"/>
      <c r="H33" s="1805"/>
      <c r="I33" s="1805"/>
      <c r="J33" s="1805"/>
      <c r="K33" s="1805"/>
      <c r="L33" s="1805"/>
      <c r="M33" s="1805"/>
      <c r="N33" s="1805"/>
      <c r="O33" s="1805"/>
      <c r="P33" s="1805"/>
      <c r="Q33" s="1805"/>
      <c r="R33" s="1805"/>
      <c r="S33" s="1805"/>
      <c r="T33" s="1805"/>
      <c r="U33" s="1805"/>
      <c r="V33" s="1805"/>
      <c r="W33" s="1805"/>
      <c r="X33" s="1805"/>
      <c r="BC33" s="1805" t="s">
        <v>3022</v>
      </c>
      <c r="BD33" s="1805"/>
      <c r="BE33" s="1805"/>
      <c r="BF33" s="1805"/>
      <c r="BG33" s="1805"/>
      <c r="BH33" s="1805"/>
      <c r="BI33" s="1805"/>
      <c r="BJ33" s="1805"/>
      <c r="BK33" s="1805"/>
      <c r="BL33" s="1805"/>
      <c r="BM33" s="1805"/>
      <c r="BN33" s="1805"/>
      <c r="BO33" s="1805"/>
      <c r="BP33" s="1805"/>
      <c r="BQ33" s="1805"/>
      <c r="BR33" s="1805"/>
      <c r="BS33" s="1805"/>
      <c r="BT33" s="1805"/>
      <c r="BU33" s="1805"/>
      <c r="BV33" s="1805"/>
      <c r="BW33" s="1805"/>
      <c r="BX33" s="1805"/>
    </row>
    <row r="34" spans="1:80" ht="18" customHeight="1">
      <c r="C34" s="1854" t="s">
        <v>2518</v>
      </c>
      <c r="D34" s="1854"/>
      <c r="E34" s="1854"/>
      <c r="F34" s="1854"/>
      <c r="G34" s="1854"/>
      <c r="H34" s="1854"/>
      <c r="I34" s="1854"/>
      <c r="J34" s="1854"/>
      <c r="K34" s="1854"/>
      <c r="L34" s="1854"/>
      <c r="M34" s="1854"/>
      <c r="N34" s="1854"/>
      <c r="O34" s="1854"/>
      <c r="P34" s="1854"/>
      <c r="Q34" s="1854"/>
      <c r="R34" s="1854"/>
      <c r="S34" s="1854"/>
      <c r="T34" s="1854"/>
      <c r="U34" s="1854"/>
      <c r="V34" s="1854"/>
      <c r="W34" s="1854"/>
      <c r="X34" s="1854"/>
      <c r="BC34" s="1854" t="s">
        <v>2518</v>
      </c>
      <c r="BD34" s="1854"/>
      <c r="BE34" s="1854"/>
      <c r="BF34" s="1854"/>
      <c r="BG34" s="1854"/>
      <c r="BH34" s="1854"/>
      <c r="BI34" s="1854"/>
      <c r="BJ34" s="1854"/>
      <c r="BK34" s="1854"/>
      <c r="BL34" s="1854"/>
      <c r="BM34" s="1854"/>
      <c r="BN34" s="1854"/>
      <c r="BO34" s="1854"/>
      <c r="BP34" s="1854"/>
      <c r="BQ34" s="1854"/>
      <c r="BR34" s="1854"/>
      <c r="BS34" s="1854"/>
      <c r="BT34" s="1854"/>
      <c r="BU34" s="1854"/>
      <c r="BV34" s="1854"/>
      <c r="BW34" s="1854"/>
      <c r="BX34" s="1854"/>
    </row>
    <row r="35" spans="1:80" ht="27" customHeight="1">
      <c r="C35" s="362"/>
      <c r="D35" s="1807" t="s">
        <v>2519</v>
      </c>
      <c r="E35" s="1807"/>
      <c r="F35" s="1807"/>
      <c r="G35" s="1807"/>
      <c r="H35" s="1807"/>
      <c r="I35" s="1807"/>
      <c r="J35" s="1808"/>
      <c r="K35" s="393"/>
      <c r="L35" s="1881" t="str">
        <f>第1号!$G$36</f>
        <v/>
      </c>
      <c r="M35" s="1183"/>
      <c r="N35" s="1183"/>
      <c r="O35" s="1183"/>
      <c r="P35" s="1183"/>
      <c r="Q35" s="1097">
        <f>第1号!$L$36</f>
        <v>0</v>
      </c>
      <c r="R35" s="1183"/>
      <c r="S35" s="1183"/>
      <c r="T35" s="1183"/>
      <c r="U35" s="1097" t="str">
        <f>第1号!$P$36</f>
        <v>　</v>
      </c>
      <c r="V35" s="1183"/>
      <c r="W35" s="1183"/>
      <c r="X35" s="1184"/>
      <c r="AA35" s="299"/>
      <c r="BC35" s="362"/>
      <c r="BD35" s="1807" t="s">
        <v>2519</v>
      </c>
      <c r="BE35" s="1807"/>
      <c r="BF35" s="1807"/>
      <c r="BG35" s="1807"/>
      <c r="BH35" s="1807"/>
      <c r="BI35" s="1807"/>
      <c r="BJ35" s="1808"/>
      <c r="BK35" s="393"/>
      <c r="BL35" s="1881" t="s">
        <v>3049</v>
      </c>
      <c r="BM35" s="1881"/>
      <c r="BN35" s="1881"/>
      <c r="BO35" s="1881"/>
      <c r="BP35" s="1881"/>
      <c r="BQ35" s="1097" t="s">
        <v>524</v>
      </c>
      <c r="BR35" s="1097"/>
      <c r="BS35" s="1097"/>
      <c r="BT35" s="1097"/>
      <c r="BU35" s="1097" t="s">
        <v>3050</v>
      </c>
      <c r="BV35" s="1097"/>
      <c r="BW35" s="1097"/>
      <c r="BX35" s="1098"/>
    </row>
    <row r="36" spans="1:80" ht="2.25" customHeight="1">
      <c r="C36" s="300"/>
      <c r="D36" s="302"/>
      <c r="E36" s="302"/>
      <c r="F36" s="302"/>
      <c r="G36" s="302"/>
      <c r="H36" s="302"/>
      <c r="I36" s="302"/>
      <c r="J36" s="363"/>
      <c r="K36" s="300"/>
      <c r="L36" s="364"/>
      <c r="M36" s="364"/>
      <c r="N36" s="364"/>
      <c r="O36" s="354"/>
      <c r="P36" s="365"/>
      <c r="Q36" s="361"/>
      <c r="R36" s="366"/>
      <c r="S36" s="361"/>
      <c r="T36" s="354"/>
      <c r="U36" s="361"/>
      <c r="V36" s="366"/>
      <c r="W36" s="302"/>
      <c r="X36" s="490"/>
      <c r="AA36" s="299"/>
      <c r="BC36" s="300"/>
      <c r="BD36" s="302"/>
      <c r="BE36" s="302"/>
      <c r="BF36" s="302"/>
      <c r="BG36" s="302"/>
      <c r="BH36" s="302"/>
      <c r="BI36" s="302"/>
      <c r="BJ36" s="363"/>
      <c r="BK36" s="300"/>
      <c r="BL36" s="364"/>
      <c r="BM36" s="364"/>
      <c r="BN36" s="364"/>
      <c r="BO36" s="354"/>
      <c r="BP36" s="365"/>
      <c r="BQ36" s="361"/>
      <c r="BR36" s="366"/>
      <c r="BS36" s="361"/>
      <c r="BT36" s="354"/>
      <c r="BU36" s="361"/>
      <c r="BV36" s="366"/>
      <c r="BW36" s="302"/>
      <c r="BX36" s="490"/>
    </row>
    <row r="37" spans="1:80" ht="18" customHeight="1">
      <c r="C37" s="300"/>
      <c r="D37" s="1821" t="s">
        <v>2520</v>
      </c>
      <c r="E37" s="1821"/>
      <c r="F37" s="1821"/>
      <c r="G37" s="1821"/>
      <c r="H37" s="1821"/>
      <c r="I37" s="1821"/>
      <c r="J37" s="1822"/>
      <c r="K37" s="302"/>
      <c r="L37" s="402" t="s">
        <v>2521</v>
      </c>
      <c r="M37" s="1834">
        <f>基本情報!$B$82</f>
        <v>0</v>
      </c>
      <c r="N37" s="1834"/>
      <c r="O37" s="1834"/>
      <c r="P37" s="1835"/>
      <c r="Q37" s="404" t="s">
        <v>2522</v>
      </c>
      <c r="R37" s="404"/>
      <c r="S37" s="404"/>
      <c r="T37" s="404"/>
      <c r="U37" s="404"/>
      <c r="V37" s="404"/>
      <c r="W37" s="404"/>
      <c r="X37" s="491"/>
      <c r="AA37" s="299"/>
      <c r="BC37" s="300"/>
      <c r="BD37" s="1821" t="s">
        <v>2520</v>
      </c>
      <c r="BE37" s="1821"/>
      <c r="BF37" s="1821"/>
      <c r="BG37" s="1821"/>
      <c r="BH37" s="1821"/>
      <c r="BI37" s="1821"/>
      <c r="BJ37" s="1822"/>
      <c r="BK37" s="302"/>
      <c r="BL37" s="402" t="s">
        <v>2521</v>
      </c>
      <c r="BM37" s="1834" t="s">
        <v>3057</v>
      </c>
      <c r="BN37" s="1834"/>
      <c r="BO37" s="1834"/>
      <c r="BP37" s="1834"/>
      <c r="BQ37" s="404" t="s">
        <v>2522</v>
      </c>
      <c r="BR37" s="404"/>
      <c r="BS37" s="404"/>
      <c r="BT37" s="404"/>
      <c r="BU37" s="404"/>
      <c r="BV37" s="404"/>
      <c r="BW37" s="404"/>
      <c r="BX37" s="491"/>
    </row>
    <row r="38" spans="1:80" ht="30" customHeight="1">
      <c r="C38" s="406"/>
      <c r="D38" s="1836" t="s">
        <v>2653</v>
      </c>
      <c r="E38" s="1836"/>
      <c r="F38" s="1836"/>
      <c r="G38" s="1836"/>
      <c r="H38" s="1836"/>
      <c r="I38" s="1836"/>
      <c r="J38" s="1837"/>
      <c r="K38" s="406"/>
      <c r="L38" s="1905"/>
      <c r="M38" s="1905"/>
      <c r="N38" s="1905"/>
      <c r="O38" s="1905"/>
      <c r="P38" s="1905"/>
      <c r="Q38" s="1905"/>
      <c r="R38" s="1905"/>
      <c r="S38" s="1905"/>
      <c r="T38" s="1905"/>
      <c r="U38" s="1905"/>
      <c r="V38" s="1905"/>
      <c r="W38" s="1905"/>
      <c r="X38" s="1906"/>
      <c r="BC38" s="406"/>
      <c r="BD38" s="1836" t="s">
        <v>2653</v>
      </c>
      <c r="BE38" s="1836"/>
      <c r="BF38" s="1836"/>
      <c r="BG38" s="1836"/>
      <c r="BH38" s="1836"/>
      <c r="BI38" s="1836"/>
      <c r="BJ38" s="1837"/>
      <c r="BK38" s="406"/>
      <c r="BL38" s="1905"/>
      <c r="BM38" s="1905"/>
      <c r="BN38" s="1905"/>
      <c r="BO38" s="1905"/>
      <c r="BP38" s="1905"/>
      <c r="BQ38" s="1905"/>
      <c r="BR38" s="1905"/>
      <c r="BS38" s="1905"/>
      <c r="BT38" s="1905"/>
      <c r="BU38" s="1905"/>
      <c r="BV38" s="1905"/>
      <c r="BW38" s="1905"/>
      <c r="BX38" s="1906"/>
    </row>
    <row r="39" spans="1:80" ht="30" customHeight="1">
      <c r="C39" s="406"/>
      <c r="D39" s="1848" t="s">
        <v>2654</v>
      </c>
      <c r="E39" s="1848"/>
      <c r="F39" s="1848"/>
      <c r="G39" s="1848"/>
      <c r="H39" s="1848"/>
      <c r="I39" s="1848"/>
      <c r="J39" s="1849"/>
      <c r="K39" s="425"/>
      <c r="L39" s="1902"/>
      <c r="M39" s="1902"/>
      <c r="N39" s="1902"/>
      <c r="O39" s="1902"/>
      <c r="P39" s="1902"/>
      <c r="Q39" s="1902"/>
      <c r="R39" s="1902"/>
      <c r="S39" s="1902"/>
      <c r="T39" s="1902"/>
      <c r="U39" s="1902"/>
      <c r="V39" s="1902"/>
      <c r="W39" s="1902"/>
      <c r="X39" s="1903"/>
      <c r="BC39" s="406"/>
      <c r="BD39" s="1848" t="s">
        <v>2654</v>
      </c>
      <c r="BE39" s="1848"/>
      <c r="BF39" s="1848"/>
      <c r="BG39" s="1848"/>
      <c r="BH39" s="1848"/>
      <c r="BI39" s="1848"/>
      <c r="BJ39" s="1849"/>
      <c r="BK39" s="425"/>
      <c r="BL39" s="1902"/>
      <c r="BM39" s="1902"/>
      <c r="BN39" s="1902"/>
      <c r="BO39" s="1902"/>
      <c r="BP39" s="1902"/>
      <c r="BQ39" s="1902"/>
      <c r="BR39" s="1902"/>
      <c r="BS39" s="1902"/>
      <c r="BT39" s="1902"/>
      <c r="BU39" s="1902"/>
      <c r="BV39" s="1902"/>
      <c r="BW39" s="1902"/>
      <c r="BX39" s="1903"/>
    </row>
    <row r="40" spans="1:80" ht="30" customHeight="1">
      <c r="C40" s="406"/>
      <c r="D40" s="1848" t="s">
        <v>2655</v>
      </c>
      <c r="E40" s="1848"/>
      <c r="F40" s="1848"/>
      <c r="G40" s="1848"/>
      <c r="H40" s="1848"/>
      <c r="I40" s="1848"/>
      <c r="J40" s="1849"/>
      <c r="K40" s="425"/>
      <c r="L40" s="1902"/>
      <c r="M40" s="1902"/>
      <c r="N40" s="1902"/>
      <c r="O40" s="1902"/>
      <c r="P40" s="1902"/>
      <c r="Q40" s="1902"/>
      <c r="R40" s="1902"/>
      <c r="S40" s="1902"/>
      <c r="T40" s="1902"/>
      <c r="U40" s="1902"/>
      <c r="V40" s="1902"/>
      <c r="W40" s="1902"/>
      <c r="X40" s="1903"/>
      <c r="BC40" s="406"/>
      <c r="BD40" s="1848" t="s">
        <v>2655</v>
      </c>
      <c r="BE40" s="1848"/>
      <c r="BF40" s="1848"/>
      <c r="BG40" s="1848"/>
      <c r="BH40" s="1848"/>
      <c r="BI40" s="1848"/>
      <c r="BJ40" s="1849"/>
      <c r="BK40" s="425"/>
      <c r="BL40" s="1902"/>
      <c r="BM40" s="1902"/>
      <c r="BN40" s="1902"/>
      <c r="BO40" s="1902"/>
      <c r="BP40" s="1902"/>
      <c r="BQ40" s="1902"/>
      <c r="BR40" s="1902"/>
      <c r="BS40" s="1902"/>
      <c r="BT40" s="1902"/>
      <c r="BU40" s="1902"/>
      <c r="BV40" s="1902"/>
      <c r="BW40" s="1902"/>
      <c r="BX40" s="1903"/>
    </row>
    <row r="41" spans="1:80" ht="30" customHeight="1">
      <c r="C41" s="362"/>
      <c r="D41" s="1840" t="s">
        <v>2656</v>
      </c>
      <c r="E41" s="1819"/>
      <c r="F41" s="1820"/>
      <c r="G41" s="1782" t="s">
        <v>2657</v>
      </c>
      <c r="H41" s="1893"/>
      <c r="I41" s="1893"/>
      <c r="J41" s="1894"/>
      <c r="K41" s="425"/>
      <c r="L41" s="1902"/>
      <c r="M41" s="1902"/>
      <c r="N41" s="1902"/>
      <c r="O41" s="1902"/>
      <c r="P41" s="1902"/>
      <c r="Q41" s="1902"/>
      <c r="R41" s="1902"/>
      <c r="S41" s="1902"/>
      <c r="T41" s="1902"/>
      <c r="U41" s="1902"/>
      <c r="V41" s="1902"/>
      <c r="W41" s="1902"/>
      <c r="X41" s="1903"/>
      <c r="BC41" s="362"/>
      <c r="BD41" s="1840" t="s">
        <v>2656</v>
      </c>
      <c r="BE41" s="1840"/>
      <c r="BF41" s="1841"/>
      <c r="BG41" s="1782" t="s">
        <v>2657</v>
      </c>
      <c r="BH41" s="1893"/>
      <c r="BI41" s="1893"/>
      <c r="BJ41" s="1894"/>
      <c r="BK41" s="425"/>
      <c r="BL41" s="1902"/>
      <c r="BM41" s="1902"/>
      <c r="BN41" s="1902"/>
      <c r="BO41" s="1902"/>
      <c r="BP41" s="1902"/>
      <c r="BQ41" s="1902"/>
      <c r="BR41" s="1902"/>
      <c r="BS41" s="1902"/>
      <c r="BT41" s="1902"/>
      <c r="BU41" s="1902"/>
      <c r="BV41" s="1902"/>
      <c r="BW41" s="1902"/>
      <c r="BX41" s="1903"/>
    </row>
    <row r="42" spans="1:80" ht="30" customHeight="1">
      <c r="C42" s="300"/>
      <c r="D42" s="1809"/>
      <c r="E42" s="1809"/>
      <c r="F42" s="1810"/>
      <c r="G42" s="1782" t="s">
        <v>2658</v>
      </c>
      <c r="H42" s="1893"/>
      <c r="I42" s="1893"/>
      <c r="J42" s="1894"/>
      <c r="K42" s="425"/>
      <c r="L42" s="1902"/>
      <c r="M42" s="1902"/>
      <c r="N42" s="1902"/>
      <c r="O42" s="1902"/>
      <c r="P42" s="1902"/>
      <c r="Q42" s="1902"/>
      <c r="R42" s="1902"/>
      <c r="S42" s="1902"/>
      <c r="T42" s="1902"/>
      <c r="U42" s="1902"/>
      <c r="V42" s="1902"/>
      <c r="W42" s="1902"/>
      <c r="X42" s="1903"/>
      <c r="BC42" s="300"/>
      <c r="BD42" s="1842"/>
      <c r="BE42" s="1842"/>
      <c r="BF42" s="1843"/>
      <c r="BG42" s="1782" t="s">
        <v>2658</v>
      </c>
      <c r="BH42" s="1893"/>
      <c r="BI42" s="1893"/>
      <c r="BJ42" s="1894"/>
      <c r="BK42" s="425"/>
      <c r="BL42" s="1902"/>
      <c r="BM42" s="1902"/>
      <c r="BN42" s="1902"/>
      <c r="BO42" s="1902"/>
      <c r="BP42" s="1902"/>
      <c r="BQ42" s="1902"/>
      <c r="BR42" s="1902"/>
      <c r="BS42" s="1902"/>
      <c r="BT42" s="1902"/>
      <c r="BU42" s="1902"/>
      <c r="BV42" s="1902"/>
      <c r="BW42" s="1902"/>
      <c r="BX42" s="1903"/>
    </row>
    <row r="43" spans="1:80" ht="30" customHeight="1">
      <c r="C43" s="386"/>
      <c r="D43" s="1821"/>
      <c r="E43" s="1821"/>
      <c r="F43" s="1822"/>
      <c r="G43" s="1782" t="s">
        <v>2659</v>
      </c>
      <c r="H43" s="1893"/>
      <c r="I43" s="1893"/>
      <c r="J43" s="1894"/>
      <c r="K43" s="425"/>
      <c r="L43" s="1902"/>
      <c r="M43" s="1902"/>
      <c r="N43" s="1902"/>
      <c r="O43" s="1902"/>
      <c r="P43" s="1902"/>
      <c r="Q43" s="1902"/>
      <c r="R43" s="1902"/>
      <c r="S43" s="1902"/>
      <c r="T43" s="1902"/>
      <c r="U43" s="1902"/>
      <c r="V43" s="1902"/>
      <c r="W43" s="1902"/>
      <c r="X43" s="1903"/>
      <c r="BC43" s="386"/>
      <c r="BD43" s="1844"/>
      <c r="BE43" s="1844"/>
      <c r="BF43" s="1845"/>
      <c r="BG43" s="1782" t="s">
        <v>2659</v>
      </c>
      <c r="BH43" s="1893"/>
      <c r="BI43" s="1893"/>
      <c r="BJ43" s="1894"/>
      <c r="BK43" s="425"/>
      <c r="BL43" s="1902"/>
      <c r="BM43" s="1902"/>
      <c r="BN43" s="1902"/>
      <c r="BO43" s="1902"/>
      <c r="BP43" s="1902"/>
      <c r="BQ43" s="1902"/>
      <c r="BR43" s="1902"/>
      <c r="BS43" s="1902"/>
      <c r="BT43" s="1902"/>
      <c r="BU43" s="1902"/>
      <c r="BV43" s="1902"/>
      <c r="BW43" s="1902"/>
      <c r="BX43" s="1903"/>
    </row>
    <row r="44" spans="1:80" ht="30" customHeight="1">
      <c r="C44" s="386"/>
      <c r="D44" s="1848" t="s">
        <v>2970</v>
      </c>
      <c r="E44" s="1848"/>
      <c r="F44" s="1848"/>
      <c r="G44" s="1848"/>
      <c r="H44" s="1848"/>
      <c r="I44" s="1848"/>
      <c r="J44" s="1849"/>
      <c r="K44" s="425"/>
      <c r="L44" s="1902"/>
      <c r="M44" s="1902"/>
      <c r="N44" s="1902"/>
      <c r="O44" s="1902"/>
      <c r="P44" s="1902"/>
      <c r="Q44" s="1902"/>
      <c r="R44" s="1902"/>
      <c r="S44" s="1902"/>
      <c r="T44" s="1902"/>
      <c r="U44" s="1902"/>
      <c r="V44" s="1902"/>
      <c r="W44" s="1902"/>
      <c r="X44" s="1903"/>
      <c r="BC44" s="386"/>
      <c r="BD44" s="1848" t="s">
        <v>2970</v>
      </c>
      <c r="BE44" s="1848"/>
      <c r="BF44" s="1848"/>
      <c r="BG44" s="1848"/>
      <c r="BH44" s="1848"/>
      <c r="BI44" s="1848"/>
      <c r="BJ44" s="1849"/>
      <c r="BK44" s="425"/>
      <c r="BL44" s="1902"/>
      <c r="BM44" s="1902"/>
      <c r="BN44" s="1902"/>
      <c r="BO44" s="1902"/>
      <c r="BP44" s="1902"/>
      <c r="BQ44" s="1902"/>
      <c r="BR44" s="1902"/>
      <c r="BS44" s="1902"/>
      <c r="BT44" s="1902"/>
      <c r="BU44" s="1902"/>
      <c r="BV44" s="1902"/>
      <c r="BW44" s="1902"/>
      <c r="BX44" s="1903"/>
    </row>
    <row r="45" spans="1:80" ht="30" customHeight="1">
      <c r="C45" s="406"/>
      <c r="D45" s="1848" t="s">
        <v>2660</v>
      </c>
      <c r="E45" s="1848"/>
      <c r="F45" s="1848"/>
      <c r="G45" s="1848"/>
      <c r="H45" s="1848"/>
      <c r="I45" s="1848"/>
      <c r="J45" s="1849"/>
      <c r="K45" s="425"/>
      <c r="L45" s="1904"/>
      <c r="M45" s="1908"/>
      <c r="N45" s="1908"/>
      <c r="O45" s="459" t="s">
        <v>2439</v>
      </c>
      <c r="P45" s="578"/>
      <c r="Q45" s="460" t="s">
        <v>2525</v>
      </c>
      <c r="R45" s="578"/>
      <c r="S45" s="459" t="s">
        <v>2526</v>
      </c>
      <c r="T45" s="425"/>
      <c r="U45" s="425"/>
      <c r="V45" s="425"/>
      <c r="W45" s="425"/>
      <c r="X45" s="427"/>
      <c r="BC45" s="406"/>
      <c r="BD45" s="1848" t="s">
        <v>2660</v>
      </c>
      <c r="BE45" s="1848"/>
      <c r="BF45" s="1848"/>
      <c r="BG45" s="1848"/>
      <c r="BH45" s="1848"/>
      <c r="BI45" s="1848"/>
      <c r="BJ45" s="1849"/>
      <c r="BK45" s="425"/>
      <c r="BL45" s="1904"/>
      <c r="BM45" s="1904"/>
      <c r="BN45" s="1904"/>
      <c r="BO45" s="459" t="s">
        <v>2439</v>
      </c>
      <c r="BP45" s="578"/>
      <c r="BQ45" s="460" t="s">
        <v>2525</v>
      </c>
      <c r="BR45" s="578"/>
      <c r="BS45" s="459" t="s">
        <v>2526</v>
      </c>
      <c r="BT45" s="425"/>
      <c r="BU45" s="425"/>
      <c r="BV45" s="425"/>
      <c r="BW45" s="425"/>
      <c r="BX45" s="427"/>
    </row>
    <row r="46" spans="1:80" ht="5.25" customHeight="1">
      <c r="C46" s="392"/>
      <c r="D46" s="393"/>
      <c r="E46" s="393"/>
      <c r="F46" s="393"/>
      <c r="G46" s="393"/>
      <c r="H46" s="393"/>
      <c r="I46" s="393"/>
      <c r="J46" s="393"/>
      <c r="K46" s="393"/>
      <c r="L46" s="393"/>
      <c r="M46" s="393"/>
      <c r="N46" s="393"/>
      <c r="O46" s="393"/>
      <c r="P46" s="393"/>
      <c r="Q46" s="393"/>
      <c r="R46" s="393"/>
      <c r="S46" s="392"/>
      <c r="T46" s="393"/>
      <c r="U46" s="299"/>
      <c r="V46" s="382"/>
      <c r="W46" s="382"/>
      <c r="X46" s="382"/>
      <c r="BC46" s="392"/>
      <c r="BD46" s="393"/>
      <c r="BE46" s="393"/>
      <c r="BF46" s="393"/>
      <c r="BG46" s="393"/>
      <c r="BH46" s="393"/>
      <c r="BI46" s="393"/>
      <c r="BJ46" s="393"/>
      <c r="BK46" s="393"/>
      <c r="BL46" s="393"/>
      <c r="BM46" s="393"/>
      <c r="BN46" s="393"/>
      <c r="BO46" s="393"/>
      <c r="BP46" s="393"/>
      <c r="BQ46" s="393"/>
      <c r="BR46" s="393"/>
      <c r="BS46" s="392"/>
      <c r="BT46" s="393"/>
      <c r="BU46" s="299"/>
      <c r="BV46" s="382"/>
      <c r="BW46" s="382"/>
      <c r="BX46" s="382"/>
    </row>
    <row r="47" spans="1:80" s="461" customFormat="1" ht="13.5" customHeight="1">
      <c r="A47" s="579"/>
      <c r="B47" s="579" t="s">
        <v>2971</v>
      </c>
      <c r="C47" s="579"/>
      <c r="D47" s="579"/>
      <c r="E47" s="579"/>
      <c r="F47" s="579"/>
      <c r="G47" s="579"/>
      <c r="H47" s="579"/>
      <c r="I47" s="579"/>
      <c r="J47" s="579"/>
      <c r="K47" s="579"/>
      <c r="L47" s="579"/>
      <c r="M47" s="579"/>
      <c r="N47" s="579"/>
      <c r="O47" s="579"/>
      <c r="P47" s="579"/>
      <c r="Q47" s="579"/>
      <c r="R47" s="579"/>
      <c r="S47" s="579"/>
      <c r="T47" s="579"/>
      <c r="U47" s="579"/>
      <c r="V47" s="580"/>
      <c r="W47" s="580"/>
      <c r="X47" s="580"/>
      <c r="Y47" s="580"/>
      <c r="Z47" s="580"/>
      <c r="AA47" s="580"/>
      <c r="AB47" s="579"/>
      <c r="AC47" s="579"/>
      <c r="AD47" s="579"/>
      <c r="AE47" s="579"/>
      <c r="AF47" s="579"/>
      <c r="AG47" s="579"/>
      <c r="AH47" s="579"/>
      <c r="AI47" s="579"/>
      <c r="AJ47" s="579"/>
      <c r="AK47" s="579"/>
      <c r="AL47" s="579"/>
      <c r="AM47" s="579"/>
      <c r="AN47" s="579"/>
      <c r="AO47" s="579"/>
      <c r="AP47" s="579"/>
      <c r="AQ47" s="579"/>
      <c r="AR47" s="579"/>
      <c r="AS47" s="579"/>
      <c r="AT47" s="579"/>
      <c r="AU47" s="579"/>
      <c r="AV47" s="579"/>
      <c r="AW47" s="579"/>
      <c r="AX47" s="579"/>
      <c r="AY47" s="579"/>
      <c r="AZ47" s="579"/>
      <c r="BA47" s="579"/>
      <c r="BB47" s="579" t="s">
        <v>2971</v>
      </c>
      <c r="BC47" s="579"/>
      <c r="BD47" s="579"/>
      <c r="BE47" s="579"/>
      <c r="BF47" s="579"/>
      <c r="BG47" s="579"/>
      <c r="BH47" s="579"/>
      <c r="BI47" s="579"/>
      <c r="BJ47" s="579"/>
      <c r="BK47" s="579"/>
      <c r="BL47" s="579"/>
      <c r="BM47" s="579"/>
      <c r="BN47" s="579"/>
      <c r="BO47" s="579"/>
      <c r="BP47" s="579"/>
      <c r="BQ47" s="579"/>
      <c r="BR47" s="579"/>
      <c r="BS47" s="579"/>
      <c r="BT47" s="579"/>
      <c r="BU47" s="579"/>
      <c r="BV47" s="580"/>
      <c r="BW47" s="580"/>
      <c r="BX47" s="580"/>
      <c r="BY47" s="580"/>
      <c r="BZ47" s="580"/>
      <c r="CB47" s="462"/>
    </row>
    <row r="48" spans="1:80" s="461" customFormat="1" ht="13.5" customHeight="1">
      <c r="A48" s="579"/>
      <c r="B48" s="579"/>
      <c r="C48" s="579"/>
      <c r="D48" s="579" t="s">
        <v>2969</v>
      </c>
      <c r="E48" s="579"/>
      <c r="F48" s="579"/>
      <c r="G48" s="579"/>
      <c r="H48" s="579"/>
      <c r="I48" s="579"/>
      <c r="J48" s="579"/>
      <c r="K48" s="579"/>
      <c r="L48" s="579"/>
      <c r="M48" s="579"/>
      <c r="N48" s="579"/>
      <c r="O48" s="579"/>
      <c r="P48" s="579"/>
      <c r="Q48" s="579"/>
      <c r="R48" s="579"/>
      <c r="S48" s="579"/>
      <c r="T48" s="579"/>
      <c r="U48" s="579"/>
      <c r="V48" s="580"/>
      <c r="W48" s="580"/>
      <c r="X48" s="580"/>
      <c r="Y48" s="580"/>
      <c r="Z48" s="580"/>
      <c r="AA48" s="580"/>
      <c r="AB48" s="579"/>
      <c r="AC48" s="579"/>
      <c r="AD48" s="579"/>
      <c r="AE48" s="579"/>
      <c r="AF48" s="579"/>
      <c r="AG48" s="579"/>
      <c r="AH48" s="579"/>
      <c r="AI48" s="579"/>
      <c r="AJ48" s="579"/>
      <c r="AK48" s="579"/>
      <c r="AL48" s="579"/>
      <c r="AM48" s="579"/>
      <c r="AN48" s="579"/>
      <c r="AO48" s="579"/>
      <c r="AP48" s="579"/>
      <c r="AQ48" s="579"/>
      <c r="AR48" s="579"/>
      <c r="AS48" s="579"/>
      <c r="AT48" s="579"/>
      <c r="AU48" s="579"/>
      <c r="AV48" s="579"/>
      <c r="AW48" s="579"/>
      <c r="AX48" s="579"/>
      <c r="AY48" s="579"/>
      <c r="AZ48" s="579"/>
      <c r="BA48" s="579"/>
      <c r="BB48" s="579"/>
      <c r="BC48" s="579"/>
      <c r="BD48" s="579" t="s">
        <v>2969</v>
      </c>
      <c r="BE48" s="579"/>
      <c r="BF48" s="579"/>
      <c r="BG48" s="579"/>
      <c r="BH48" s="579"/>
      <c r="BI48" s="579"/>
      <c r="BJ48" s="579"/>
      <c r="BK48" s="579"/>
      <c r="BL48" s="579"/>
      <c r="BM48" s="579"/>
      <c r="BN48" s="579"/>
      <c r="BO48" s="579"/>
      <c r="BP48" s="579"/>
      <c r="BQ48" s="579"/>
      <c r="BR48" s="579"/>
      <c r="BS48" s="579"/>
      <c r="BT48" s="579"/>
      <c r="BU48" s="579"/>
      <c r="BV48" s="580"/>
      <c r="BW48" s="580"/>
      <c r="BX48" s="580"/>
      <c r="BY48" s="580"/>
      <c r="BZ48" s="580"/>
      <c r="CB48" s="462"/>
    </row>
    <row r="49" spans="3:76" ht="13.5" customHeight="1">
      <c r="C49" s="457" t="s">
        <v>3027</v>
      </c>
      <c r="T49" s="348"/>
      <c r="X49" s="399"/>
      <c r="BC49" s="457" t="s">
        <v>3027</v>
      </c>
      <c r="BT49" s="348"/>
      <c r="BX49" s="399"/>
    </row>
  </sheetData>
  <sheetProtection algorithmName="SHA-512" hashValue="NZ/j7NNhrchg5Hc+msgW1xG2rGgv2cmdUcNmmWN2hWgnurp1mbMsnbcOYHYLbrmbkBjmpdl3Lga6+bp0819aAQ==" saltValue="qXhsgv74L8/LrRvQRylpaw==" spinCount="100000" sheet="1" formatCells="0" selectLockedCells="1"/>
  <mergeCells count="108">
    <mergeCell ref="N10:O10"/>
    <mergeCell ref="P10:S10"/>
    <mergeCell ref="T10:X10"/>
    <mergeCell ref="N14:O14"/>
    <mergeCell ref="P14:X14"/>
    <mergeCell ref="N16:O16"/>
    <mergeCell ref="P16:S16"/>
    <mergeCell ref="T16:X16"/>
    <mergeCell ref="R3:S3"/>
    <mergeCell ref="N6:O6"/>
    <mergeCell ref="P6:X6"/>
    <mergeCell ref="N8:O8"/>
    <mergeCell ref="P8:X8"/>
    <mergeCell ref="L40:X40"/>
    <mergeCell ref="C33:X33"/>
    <mergeCell ref="C34:X34"/>
    <mergeCell ref="D35:J35"/>
    <mergeCell ref="D37:J37"/>
    <mergeCell ref="M37:P37"/>
    <mergeCell ref="N26:O26"/>
    <mergeCell ref="P26:X26"/>
    <mergeCell ref="N28:O28"/>
    <mergeCell ref="P28:S28"/>
    <mergeCell ref="T28:X28"/>
    <mergeCell ref="C30:X30"/>
    <mergeCell ref="D32:E32"/>
    <mergeCell ref="J32:K32"/>
    <mergeCell ref="M32:O32"/>
    <mergeCell ref="P32:Q32"/>
    <mergeCell ref="R32:Y32"/>
    <mergeCell ref="N20:O20"/>
    <mergeCell ref="P20:X20"/>
    <mergeCell ref="N22:O22"/>
    <mergeCell ref="P22:S22"/>
    <mergeCell ref="T22:X22"/>
    <mergeCell ref="D44:J44"/>
    <mergeCell ref="L44:X44"/>
    <mergeCell ref="D45:J45"/>
    <mergeCell ref="L45:N45"/>
    <mergeCell ref="L35:P35"/>
    <mergeCell ref="Q35:T35"/>
    <mergeCell ref="U35:X35"/>
    <mergeCell ref="D41:F43"/>
    <mergeCell ref="G41:J41"/>
    <mergeCell ref="L41:X41"/>
    <mergeCell ref="G42:J42"/>
    <mergeCell ref="L42:X42"/>
    <mergeCell ref="G43:J43"/>
    <mergeCell ref="L43:X43"/>
    <mergeCell ref="D38:J38"/>
    <mergeCell ref="L38:X38"/>
    <mergeCell ref="D39:J39"/>
    <mergeCell ref="L39:X39"/>
    <mergeCell ref="D40:J40"/>
    <mergeCell ref="BR3:BS3"/>
    <mergeCell ref="BN6:BO6"/>
    <mergeCell ref="BP6:BX6"/>
    <mergeCell ref="BN8:BO8"/>
    <mergeCell ref="BP8:BX8"/>
    <mergeCell ref="BN10:BO10"/>
    <mergeCell ref="BP10:BS10"/>
    <mergeCell ref="BT10:BX10"/>
    <mergeCell ref="BN14:BO14"/>
    <mergeCell ref="BP14:BX14"/>
    <mergeCell ref="BN16:BO16"/>
    <mergeCell ref="BP16:BS16"/>
    <mergeCell ref="BT16:BX16"/>
    <mergeCell ref="BN20:BO20"/>
    <mergeCell ref="BP20:BX20"/>
    <mergeCell ref="BN22:BO22"/>
    <mergeCell ref="BP22:BS22"/>
    <mergeCell ref="BT22:BX22"/>
    <mergeCell ref="BN26:BO26"/>
    <mergeCell ref="BP26:BX26"/>
    <mergeCell ref="BN28:BO28"/>
    <mergeCell ref="BP28:BS28"/>
    <mergeCell ref="BT28:BX28"/>
    <mergeCell ref="BC30:BX30"/>
    <mergeCell ref="BD32:BE32"/>
    <mergeCell ref="BJ32:BK32"/>
    <mergeCell ref="BM32:BO32"/>
    <mergeCell ref="BP32:BQ32"/>
    <mergeCell ref="BR32:BY32"/>
    <mergeCell ref="BC33:BX33"/>
    <mergeCell ref="BC34:BX34"/>
    <mergeCell ref="BD35:BJ35"/>
    <mergeCell ref="BL35:BP35"/>
    <mergeCell ref="BQ35:BT35"/>
    <mergeCell ref="BU35:BX35"/>
    <mergeCell ref="BD37:BJ37"/>
    <mergeCell ref="BM37:BP37"/>
    <mergeCell ref="BD38:BJ38"/>
    <mergeCell ref="BL38:BX38"/>
    <mergeCell ref="BD44:BJ44"/>
    <mergeCell ref="BL44:BX44"/>
    <mergeCell ref="BD45:BJ45"/>
    <mergeCell ref="BL45:BN45"/>
    <mergeCell ref="BD39:BJ39"/>
    <mergeCell ref="BL39:BX39"/>
    <mergeCell ref="BD40:BJ40"/>
    <mergeCell ref="BL40:BX40"/>
    <mergeCell ref="BD41:BF43"/>
    <mergeCell ref="BG41:BJ41"/>
    <mergeCell ref="BL41:BX41"/>
    <mergeCell ref="BG42:BJ42"/>
    <mergeCell ref="BL42:BX42"/>
    <mergeCell ref="BG43:BJ43"/>
    <mergeCell ref="BL43:BX43"/>
  </mergeCells>
  <phoneticPr fontId="64"/>
  <pageMargins left="0.70866141732283472" right="0.70866141732283472" top="0.74803149606299213" bottom="0.74803149606299213" header="0.31496062992125984" footer="0.31496062992125984"/>
  <pageSetup paperSize="9" orientation="portrait" blackAndWhite="1"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2300-000000000000}">
          <x14:formula1>
            <xm:f>基本情報!$J$79:$J$81</xm:f>
          </x14:formula1>
          <xm:sqref>R3:S3</xm:sqref>
        </x14:dataValidation>
        <x14:dataValidation type="list" allowBlank="1" showInputMessage="1" showErrorMessage="1" xr:uid="{00000000-0002-0000-2300-000001000000}">
          <x14:formula1>
            <xm:f>基本情報!$K$79:$K$90</xm:f>
          </x14:formula1>
          <xm:sqref>U3</xm:sqref>
        </x14:dataValidation>
        <x14:dataValidation type="list" allowBlank="1" showInputMessage="1" showErrorMessage="1" xr:uid="{00000000-0002-0000-2300-000002000000}">
          <x14:formula1>
            <xm:f>基本情報!$L$79:$L$109</xm:f>
          </x14:formula1>
          <xm:sqref>W3</xm:sqref>
        </x14:dataValidation>
      </x14:dataValidations>
    </ext>
  </extLst>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15"/>
  <dimension ref="A1:M39"/>
  <sheetViews>
    <sheetView showGridLines="0" view="pageBreakPreview" topLeftCell="A6" zoomScale="85" zoomScaleNormal="100" zoomScaleSheetLayoutView="85" workbookViewId="0">
      <selection activeCell="A12" sqref="A12"/>
    </sheetView>
  </sheetViews>
  <sheetFormatPr defaultColWidth="8.88671875" defaultRowHeight="12"/>
  <cols>
    <col min="1" max="12" width="7.33203125" style="198" customWidth="1"/>
    <col min="13" max="13" width="4.33203125" style="198" customWidth="1"/>
    <col min="14" max="16384" width="8.88671875" style="198"/>
  </cols>
  <sheetData>
    <row r="1" spans="1:13" ht="59.4" customHeight="1">
      <c r="A1" s="1912" t="s">
        <v>2494</v>
      </c>
      <c r="B1" s="1913"/>
      <c r="C1" s="1913"/>
      <c r="D1" s="1913"/>
      <c r="E1" s="1913"/>
      <c r="F1" s="1913"/>
      <c r="G1" s="1913"/>
      <c r="H1" s="1913"/>
      <c r="I1" s="1913"/>
      <c r="J1" s="1913"/>
      <c r="K1" s="1913"/>
      <c r="L1" s="1913"/>
      <c r="M1" s="1913"/>
    </row>
    <row r="2" spans="1:13" ht="159.6" customHeight="1">
      <c r="A2" s="1914" t="s">
        <v>3076</v>
      </c>
      <c r="B2" s="1915"/>
      <c r="C2" s="1915"/>
      <c r="D2" s="1915"/>
      <c r="E2" s="1915"/>
      <c r="F2" s="1915"/>
      <c r="G2" s="1915"/>
      <c r="H2" s="1915"/>
      <c r="I2" s="1915"/>
      <c r="J2" s="1915"/>
      <c r="K2" s="1915"/>
      <c r="L2" s="1915"/>
      <c r="M2" s="1915"/>
    </row>
    <row r="3" spans="1:13" ht="37.799999999999997" customHeight="1">
      <c r="A3" s="200"/>
      <c r="B3" s="200"/>
      <c r="C3" s="200"/>
      <c r="D3" s="200"/>
      <c r="E3" s="200"/>
      <c r="F3" s="200"/>
      <c r="G3" s="200"/>
      <c r="H3" s="200"/>
      <c r="I3" s="200"/>
      <c r="J3" s="200"/>
      <c r="K3" s="200"/>
      <c r="L3" s="200"/>
    </row>
    <row r="4" spans="1:13" ht="37.799999999999997" customHeight="1">
      <c r="A4" s="201"/>
      <c r="B4" s="201"/>
      <c r="C4" s="201"/>
      <c r="D4" s="201"/>
    </row>
    <row r="5" spans="1:13" ht="37.799999999999997" customHeight="1">
      <c r="A5" s="202"/>
      <c r="B5" s="202"/>
      <c r="C5" s="202"/>
      <c r="D5" s="202"/>
      <c r="E5" s="202"/>
    </row>
    <row r="6" spans="1:13" ht="37.799999999999997" customHeight="1"/>
    <row r="7" spans="1:13" ht="37.799999999999997" customHeight="1"/>
    <row r="8" spans="1:13" ht="37.799999999999997" customHeight="1">
      <c r="A8" s="202"/>
      <c r="B8" s="202"/>
      <c r="C8" s="202"/>
      <c r="D8" s="202"/>
      <c r="E8" s="202"/>
    </row>
    <row r="9" spans="1:13" ht="37.799999999999997" customHeight="1">
      <c r="A9" s="1910" t="s">
        <v>3108</v>
      </c>
      <c r="B9" s="1911"/>
      <c r="C9" s="1911"/>
      <c r="D9" s="1911"/>
      <c r="E9" s="1911"/>
      <c r="F9" s="1911"/>
      <c r="G9" s="1911"/>
      <c r="H9" s="1911"/>
      <c r="I9" s="1911"/>
      <c r="J9" s="1911"/>
      <c r="K9" s="1911"/>
      <c r="L9" s="1911"/>
      <c r="M9" s="1911"/>
    </row>
    <row r="10" spans="1:13" ht="37.799999999999997" customHeight="1">
      <c r="A10" s="1911"/>
      <c r="B10" s="1911"/>
      <c r="C10" s="1911"/>
      <c r="D10" s="1911"/>
      <c r="E10" s="1911"/>
      <c r="F10" s="1911"/>
      <c r="G10" s="1911"/>
      <c r="H10" s="1911"/>
      <c r="I10" s="1911"/>
      <c r="J10" s="1911"/>
      <c r="K10" s="1911"/>
      <c r="L10" s="1911"/>
      <c r="M10" s="1911"/>
    </row>
    <row r="11" spans="1:13" ht="37.799999999999997" customHeight="1">
      <c r="A11" s="1911"/>
      <c r="B11" s="1911"/>
      <c r="C11" s="1911"/>
      <c r="D11" s="1911"/>
      <c r="E11" s="1911"/>
      <c r="F11" s="1911"/>
      <c r="G11" s="1911"/>
      <c r="H11" s="1911"/>
      <c r="I11" s="1911"/>
      <c r="J11" s="1911"/>
      <c r="K11" s="1911"/>
      <c r="L11" s="1911"/>
      <c r="M11" s="1911"/>
    </row>
    <row r="12" spans="1:13" ht="223.95" customHeight="1"/>
    <row r="13" spans="1:13" ht="49.2" customHeight="1"/>
    <row r="14" spans="1:13" s="199" customFormat="1" ht="29.4" customHeight="1">
      <c r="A14" s="203" t="s">
        <v>2495</v>
      </c>
      <c r="B14" s="204"/>
      <c r="C14" s="204"/>
      <c r="D14" s="204"/>
      <c r="E14" s="204"/>
      <c r="F14" s="204"/>
      <c r="G14" s="204"/>
      <c r="H14" s="204"/>
      <c r="I14" s="204"/>
      <c r="J14" s="204"/>
      <c r="K14" s="204"/>
      <c r="L14" s="204"/>
      <c r="M14" s="204"/>
    </row>
    <row r="15" spans="1:13" s="199" customFormat="1" ht="29.4" customHeight="1">
      <c r="A15" s="199" t="s">
        <v>2496</v>
      </c>
      <c r="C15" s="205"/>
      <c r="D15" s="205"/>
      <c r="E15" s="205"/>
      <c r="F15" s="205"/>
      <c r="G15" s="205"/>
      <c r="H15" s="205"/>
      <c r="I15" s="205"/>
      <c r="J15" s="205"/>
      <c r="K15" s="205"/>
    </row>
    <row r="16" spans="1:13" s="199" customFormat="1" ht="45" customHeight="1">
      <c r="A16" s="206" t="s">
        <v>2684</v>
      </c>
      <c r="B16" s="207"/>
      <c r="C16" s="207"/>
      <c r="D16" s="207"/>
      <c r="E16" s="207"/>
      <c r="F16" s="207"/>
      <c r="G16" s="207"/>
      <c r="H16" s="207"/>
      <c r="I16" s="207"/>
      <c r="J16" s="207"/>
      <c r="K16" s="207"/>
      <c r="L16" s="207"/>
      <c r="M16" s="207"/>
    </row>
    <row r="17" spans="1:13" ht="45" customHeight="1">
      <c r="A17" s="208"/>
      <c r="B17" s="208"/>
      <c r="C17" s="208"/>
      <c r="D17" s="208"/>
      <c r="E17" s="208"/>
      <c r="F17" s="208"/>
      <c r="G17" s="208"/>
      <c r="H17" s="208"/>
      <c r="I17" s="208"/>
      <c r="J17" s="208"/>
      <c r="K17" s="208"/>
      <c r="L17" s="208"/>
      <c r="M17" s="208"/>
    </row>
    <row r="18" spans="1:13" ht="45" customHeight="1"/>
    <row r="19" spans="1:13" s="199" customFormat="1" ht="45" customHeight="1">
      <c r="A19" s="203" t="s">
        <v>2497</v>
      </c>
    </row>
    <row r="20" spans="1:13" s="199" customFormat="1" ht="45" customHeight="1">
      <c r="A20" s="199" t="s">
        <v>2498</v>
      </c>
    </row>
    <row r="21" spans="1:13" s="199" customFormat="1" ht="27.6" customHeight="1">
      <c r="B21" s="209" t="s">
        <v>2499</v>
      </c>
      <c r="C21" s="210"/>
      <c r="D21" s="210"/>
      <c r="E21" s="210"/>
      <c r="F21" s="210"/>
      <c r="G21" s="210"/>
      <c r="H21" s="210"/>
      <c r="I21" s="210"/>
      <c r="J21" s="211"/>
      <c r="K21" s="212"/>
    </row>
    <row r="22" spans="1:13" ht="27.6" customHeight="1">
      <c r="B22" s="213" t="s">
        <v>2500</v>
      </c>
      <c r="C22" s="206"/>
      <c r="D22" s="206"/>
      <c r="E22" s="206"/>
      <c r="F22" s="206"/>
      <c r="G22" s="206"/>
      <c r="H22" s="206"/>
      <c r="I22" s="206"/>
      <c r="K22" s="214"/>
    </row>
    <row r="23" spans="1:13" ht="27.6" customHeight="1">
      <c r="B23" s="213" t="s">
        <v>2501</v>
      </c>
      <c r="C23" s="206"/>
      <c r="D23" s="206"/>
      <c r="E23" s="206"/>
      <c r="F23" s="206"/>
      <c r="G23" s="206"/>
      <c r="H23" s="206"/>
      <c r="I23" s="206"/>
      <c r="K23" s="214"/>
    </row>
    <row r="24" spans="1:13" ht="27.6" customHeight="1">
      <c r="B24" s="213" t="s">
        <v>2502</v>
      </c>
      <c r="C24" s="206"/>
      <c r="D24" s="206"/>
      <c r="E24" s="206"/>
      <c r="F24" s="206"/>
      <c r="G24" s="206"/>
      <c r="H24" s="206"/>
      <c r="I24" s="206"/>
      <c r="K24" s="214"/>
    </row>
    <row r="25" spans="1:13" ht="27.6" customHeight="1">
      <c r="B25" s="213" t="s">
        <v>2503</v>
      </c>
      <c r="C25" s="206"/>
      <c r="D25" s="206"/>
      <c r="E25" s="206"/>
      <c r="F25" s="206"/>
      <c r="G25" s="206"/>
      <c r="H25" s="206"/>
      <c r="I25" s="206"/>
      <c r="K25" s="214"/>
    </row>
    <row r="26" spans="1:13" ht="27.6" customHeight="1">
      <c r="B26" s="215" t="s">
        <v>2668</v>
      </c>
      <c r="C26" s="216"/>
      <c r="D26" s="216"/>
      <c r="E26" s="216"/>
      <c r="F26" s="216"/>
      <c r="G26" s="216"/>
      <c r="H26" s="216"/>
      <c r="I26" s="216"/>
      <c r="J26" s="217"/>
      <c r="K26" s="218"/>
    </row>
    <row r="27" spans="1:13" ht="27.6" customHeight="1"/>
    <row r="28" spans="1:13" s="206" customFormat="1" ht="22.2" customHeight="1">
      <c r="B28" s="206" t="s">
        <v>2504</v>
      </c>
    </row>
    <row r="29" spans="1:13" s="206" customFormat="1" ht="22.2" customHeight="1">
      <c r="B29" s="206" t="s">
        <v>2669</v>
      </c>
    </row>
    <row r="30" spans="1:13" s="206" customFormat="1" ht="22.2" customHeight="1">
      <c r="B30" s="206" t="s">
        <v>2505</v>
      </c>
    </row>
    <row r="31" spans="1:13" s="206" customFormat="1" ht="22.2" customHeight="1">
      <c r="B31" s="206" t="s">
        <v>2506</v>
      </c>
    </row>
    <row r="32" spans="1:13" s="206" customFormat="1" ht="22.2" customHeight="1">
      <c r="B32" s="206" t="s">
        <v>2507</v>
      </c>
    </row>
    <row r="33" ht="45" customHeight="1"/>
    <row r="34" ht="45" customHeight="1"/>
    <row r="35" ht="45" customHeight="1"/>
    <row r="36" ht="45" customHeight="1"/>
    <row r="37" ht="45" customHeight="1"/>
    <row r="38" ht="45" customHeight="1"/>
    <row r="39" ht="45" customHeight="1"/>
  </sheetData>
  <sheetProtection algorithmName="SHA-512" hashValue="hKGKa/1i+GZAmvmDWkb9TqGSVXbJ/B+Jrt/8FRL7iXeEYzIQd+j4JY3ufuRLEAnZzqscz1D4hlf4eFqqmk9GIA==" saltValue="62n9VLrpmpgy971GPAFq5A==" spinCount="100000" sheet="1" objects="1" scenarios="1"/>
  <mergeCells count="3">
    <mergeCell ref="A9:M11"/>
    <mergeCell ref="A1:M1"/>
    <mergeCell ref="A2:M2"/>
  </mergeCells>
  <phoneticPr fontId="64"/>
  <pageMargins left="0.70866141732283472" right="0.70866141732283472" top="0.74803149606299213" bottom="0.74803149606299213" header="0.31496062992125984" footer="0.31496062992125984"/>
  <pageSetup paperSize="9" scale="81" orientation="portrait" blackAndWhite="1" r:id="rId1"/>
  <rowBreaks count="1" manualBreakCount="1">
    <brk id="13" max="1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37</vt:i4>
      </vt:variant>
      <vt:variant>
        <vt:lpstr>名前付き一覧</vt:lpstr>
      </vt:variant>
      <vt:variant>
        <vt:i4>36</vt:i4>
      </vt:variant>
    </vt:vector>
  </HeadingPairs>
  <TitlesOfParts>
    <vt:vector size="73" baseType="lpstr">
      <vt:lpstr>情報集約シート</vt:lpstr>
      <vt:lpstr>目次</vt:lpstr>
      <vt:lpstr>記載要領</vt:lpstr>
      <vt:lpstr>日本標準産業中分類</vt:lpstr>
      <vt:lpstr>会社規模判断資料</vt:lpstr>
      <vt:lpstr>基本情報</vt:lpstr>
      <vt:lpstr>第1号</vt:lpstr>
      <vt:lpstr>第2号 (助成対象事業者用)</vt:lpstr>
      <vt:lpstr>第2号 (共同申請者用) </vt:lpstr>
      <vt:lpstr>第2号 (共同申請者用)  (2)</vt:lpstr>
      <vt:lpstr>第2号 (手続き代行者用)</vt:lpstr>
      <vt:lpstr>第3号</vt:lpstr>
      <vt:lpstr>第4(太陽光）</vt:lpstr>
      <vt:lpstr>第4（風力)</vt:lpstr>
      <vt:lpstr>第4（水力)</vt:lpstr>
      <vt:lpstr>第4（地熱)</vt:lpstr>
      <vt:lpstr>第4（ﾊﾞｲｵﾏｽ発電)</vt:lpstr>
      <vt:lpstr>第４号（共通_環境価値）</vt:lpstr>
      <vt:lpstr>別紙１</vt:lpstr>
      <vt:lpstr>別紙２</vt:lpstr>
      <vt:lpstr>別紙２ (2)</vt:lpstr>
      <vt:lpstr>共通様式_全体</vt:lpstr>
      <vt:lpstr>太陽光発電</vt:lpstr>
      <vt:lpstr>共通様式_太陽光を除く発電設備</vt:lpstr>
      <vt:lpstr>第７号様式</vt:lpstr>
      <vt:lpstr>第８号様式</vt:lpstr>
      <vt:lpstr>第10号様式</vt:lpstr>
      <vt:lpstr>第12号様式</vt:lpstr>
      <vt:lpstr>第13号様式</vt:lpstr>
      <vt:lpstr>第14号様式</vt:lpstr>
      <vt:lpstr>第16号の１様式</vt:lpstr>
      <vt:lpstr>第16号の２様式</vt:lpstr>
      <vt:lpstr>第16号の３様式</vt:lpstr>
      <vt:lpstr>第20号様式</vt:lpstr>
      <vt:lpstr>第21号様式</vt:lpstr>
      <vt:lpstr>第23号様式</vt:lpstr>
      <vt:lpstr>提出方法</vt:lpstr>
      <vt:lpstr>会社規模判断資料!Print_Area</vt:lpstr>
      <vt:lpstr>基本情報!Print_Area</vt:lpstr>
      <vt:lpstr>記載要領!Print_Area</vt:lpstr>
      <vt:lpstr>共通様式_全体!Print_Area</vt:lpstr>
      <vt:lpstr>共通様式_太陽光を除く発電設備!Print_Area</vt:lpstr>
      <vt:lpstr>太陽光発電!Print_Area</vt:lpstr>
      <vt:lpstr>第10号様式!Print_Area</vt:lpstr>
      <vt:lpstr>第12号様式!Print_Area</vt:lpstr>
      <vt:lpstr>第13号様式!Print_Area</vt:lpstr>
      <vt:lpstr>第14号様式!Print_Area</vt:lpstr>
      <vt:lpstr>第16号の１様式!Print_Area</vt:lpstr>
      <vt:lpstr>第16号の２様式!Print_Area</vt:lpstr>
      <vt:lpstr>第16号の３様式!Print_Area</vt:lpstr>
      <vt:lpstr>第1号!Print_Area</vt:lpstr>
      <vt:lpstr>第20号様式!Print_Area</vt:lpstr>
      <vt:lpstr>第21号様式!Print_Area</vt:lpstr>
      <vt:lpstr>第23号様式!Print_Area</vt:lpstr>
      <vt:lpstr>'第2号 (共同申請者用) '!Print_Area</vt:lpstr>
      <vt:lpstr>'第2号 (共同申請者用)  (2)'!Print_Area</vt:lpstr>
      <vt:lpstr>'第2号 (手続き代行者用)'!Print_Area</vt:lpstr>
      <vt:lpstr>'第2号 (助成対象事業者用)'!Print_Area</vt:lpstr>
      <vt:lpstr>第3号!Print_Area</vt:lpstr>
      <vt:lpstr>'第4（ﾊﾞｲｵﾏｽ発電)'!Print_Area</vt:lpstr>
      <vt:lpstr>'第4（水力)'!Print_Area</vt:lpstr>
      <vt:lpstr>'第4(太陽光）'!Print_Area</vt:lpstr>
      <vt:lpstr>'第4（地熱)'!Print_Area</vt:lpstr>
      <vt:lpstr>'第4（風力)'!Print_Area</vt:lpstr>
      <vt:lpstr>'第４号（共通_環境価値）'!Print_Area</vt:lpstr>
      <vt:lpstr>第７号様式!Print_Area</vt:lpstr>
      <vt:lpstr>第８号様式!Print_Area</vt:lpstr>
      <vt:lpstr>提出方法!Print_Area</vt:lpstr>
      <vt:lpstr>日本標準産業中分類!Print_Area</vt:lpstr>
      <vt:lpstr>別紙１!Print_Area</vt:lpstr>
      <vt:lpstr>別紙２!Print_Area</vt:lpstr>
      <vt:lpstr>'別紙２ (2)'!Print_Area</vt:lpstr>
      <vt:lpstr>日本標準産業中分類!Print_Titles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CNT_創エネ</cp:lastModifiedBy>
  <cp:lastPrinted>2023-03-09T10:32:45Z</cp:lastPrinted>
  <dcterms:created xsi:type="dcterms:W3CDTF">2016-07-27T08:24:34Z</dcterms:created>
  <dcterms:modified xsi:type="dcterms:W3CDTF">2023-07-20T10:11:52Z</dcterms:modified>
</cp:coreProperties>
</file>